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210" windowHeight="6585"/>
  </bookViews>
  <sheets>
    <sheet name="工作表1" sheetId="1" r:id="rId1"/>
    <sheet name="作圖資料" sheetId="2" r:id="rId2"/>
    <sheet name="價差圖" sheetId="5" r:id="rId3"/>
  </sheets>
  <definedNames>
    <definedName name="_xlnm._FilterDatabase" localSheetId="0" hidden="1">工作表1!$A$1:$Y$5140</definedName>
  </definedNames>
  <calcPr calcId="145621"/>
</workbook>
</file>

<file path=xl/calcChain.xml><?xml version="1.0" encoding="utf-8"?>
<calcChain xmlns="http://schemas.openxmlformats.org/spreadsheetml/2006/main">
  <c r="K3" i="1" l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3" i="1"/>
  <c r="I3" i="1" s="1"/>
  <c r="H4" i="1"/>
  <c r="I4" i="1" s="1"/>
  <c r="L5" i="1" s="1"/>
  <c r="H5" i="1"/>
  <c r="I5" i="1" s="1"/>
  <c r="H6" i="1"/>
  <c r="I6" i="1" s="1"/>
  <c r="L7" i="1" s="1"/>
  <c r="H7" i="1"/>
  <c r="I7" i="1" s="1"/>
  <c r="L8" i="1" s="1"/>
  <c r="H8" i="1"/>
  <c r="I8" i="1" s="1"/>
  <c r="L9" i="1" s="1"/>
  <c r="H9" i="1"/>
  <c r="I9" i="1" s="1"/>
  <c r="H10" i="1"/>
  <c r="I10" i="1" s="1"/>
  <c r="L11" i="1" s="1"/>
  <c r="H11" i="1"/>
  <c r="I11" i="1" s="1"/>
  <c r="H12" i="1"/>
  <c r="I12" i="1" s="1"/>
  <c r="H13" i="1"/>
  <c r="I13" i="1" s="1"/>
  <c r="H14" i="1"/>
  <c r="I14" i="1" s="1"/>
  <c r="L15" i="1" s="1"/>
  <c r="H15" i="1"/>
  <c r="I15" i="1" s="1"/>
  <c r="H16" i="1"/>
  <c r="I16" i="1" s="1"/>
  <c r="L17" i="1" s="1"/>
  <c r="H17" i="1"/>
  <c r="I17" i="1" s="1"/>
  <c r="H18" i="1"/>
  <c r="I18" i="1" s="1"/>
  <c r="L19" i="1" s="1"/>
  <c r="H19" i="1"/>
  <c r="I19" i="1" s="1"/>
  <c r="L20" i="1" s="1"/>
  <c r="H20" i="1"/>
  <c r="I20" i="1" s="1"/>
  <c r="L21" i="1" s="1"/>
  <c r="H21" i="1"/>
  <c r="I21" i="1" s="1"/>
  <c r="H22" i="1"/>
  <c r="I22" i="1" s="1"/>
  <c r="L23" i="1" s="1"/>
  <c r="H23" i="1"/>
  <c r="I23" i="1" s="1"/>
  <c r="H24" i="1"/>
  <c r="I24" i="1" s="1"/>
  <c r="H25" i="1"/>
  <c r="I25" i="1" s="1"/>
  <c r="H26" i="1"/>
  <c r="I26" i="1" s="1"/>
  <c r="L27" i="1" s="1"/>
  <c r="H27" i="1"/>
  <c r="I27" i="1" s="1"/>
  <c r="H28" i="1"/>
  <c r="I28" i="1" s="1"/>
  <c r="L29" i="1" s="1"/>
  <c r="H29" i="1"/>
  <c r="I29" i="1" s="1"/>
  <c r="H30" i="1"/>
  <c r="I30" i="1" s="1"/>
  <c r="L31" i="1" s="1"/>
  <c r="H31" i="1"/>
  <c r="I31" i="1" s="1"/>
  <c r="L32" i="1" s="1"/>
  <c r="H32" i="1"/>
  <c r="I32" i="1" s="1"/>
  <c r="L33" i="1" s="1"/>
  <c r="H33" i="1"/>
  <c r="I33" i="1" s="1"/>
  <c r="H34" i="1"/>
  <c r="I34" i="1" s="1"/>
  <c r="L35" i="1" s="1"/>
  <c r="H35" i="1"/>
  <c r="I35" i="1" s="1"/>
  <c r="H36" i="1"/>
  <c r="I36" i="1" s="1"/>
  <c r="H37" i="1"/>
  <c r="I37" i="1" s="1"/>
  <c r="H38" i="1"/>
  <c r="I38" i="1" s="1"/>
  <c r="L39" i="1" s="1"/>
  <c r="H39" i="1"/>
  <c r="I39" i="1" s="1"/>
  <c r="H40" i="1"/>
  <c r="I40" i="1" s="1"/>
  <c r="L41" i="1" s="1"/>
  <c r="H41" i="1"/>
  <c r="I41" i="1" s="1"/>
  <c r="H42" i="1"/>
  <c r="I42" i="1" s="1"/>
  <c r="L43" i="1" s="1"/>
  <c r="H43" i="1"/>
  <c r="I43" i="1" s="1"/>
  <c r="L44" i="1" s="1"/>
  <c r="H44" i="1"/>
  <c r="I44" i="1" s="1"/>
  <c r="L45" i="1" s="1"/>
  <c r="H45" i="1"/>
  <c r="I45" i="1" s="1"/>
  <c r="H46" i="1"/>
  <c r="I46" i="1" s="1"/>
  <c r="L47" i="1" s="1"/>
  <c r="H47" i="1"/>
  <c r="I47" i="1" s="1"/>
  <c r="H48" i="1"/>
  <c r="I48" i="1" s="1"/>
  <c r="H49" i="1"/>
  <c r="I49" i="1" s="1"/>
  <c r="H50" i="1"/>
  <c r="I50" i="1" s="1"/>
  <c r="L51" i="1" s="1"/>
  <c r="H51" i="1"/>
  <c r="I51" i="1" s="1"/>
  <c r="H52" i="1"/>
  <c r="I52" i="1" s="1"/>
  <c r="L53" i="1" s="1"/>
  <c r="H53" i="1"/>
  <c r="I53" i="1" s="1"/>
  <c r="H54" i="1"/>
  <c r="I54" i="1" s="1"/>
  <c r="L55" i="1" s="1"/>
  <c r="H55" i="1"/>
  <c r="I55" i="1" s="1"/>
  <c r="L56" i="1" s="1"/>
  <c r="H56" i="1"/>
  <c r="I56" i="1" s="1"/>
  <c r="L57" i="1" s="1"/>
  <c r="H57" i="1"/>
  <c r="I57" i="1" s="1"/>
  <c r="H58" i="1"/>
  <c r="I58" i="1" s="1"/>
  <c r="L59" i="1" s="1"/>
  <c r="H59" i="1"/>
  <c r="I59" i="1" s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2" i="1"/>
  <c r="I2" i="1" s="1"/>
  <c r="L54" i="1" l="1"/>
  <c r="L42" i="1"/>
  <c r="L30" i="1"/>
  <c r="L18" i="1"/>
  <c r="L6" i="1"/>
  <c r="L52" i="1"/>
  <c r="L40" i="1"/>
  <c r="L28" i="1"/>
  <c r="L16" i="1"/>
  <c r="L4" i="1"/>
  <c r="L60" i="1"/>
  <c r="L48" i="1"/>
  <c r="L36" i="1"/>
  <c r="L24" i="1"/>
  <c r="L12" i="1"/>
  <c r="L58" i="1"/>
  <c r="L46" i="1"/>
  <c r="L34" i="1"/>
  <c r="L22" i="1"/>
  <c r="L10" i="1"/>
  <c r="L50" i="1"/>
  <c r="L38" i="1"/>
  <c r="L26" i="1"/>
  <c r="L14" i="1"/>
  <c r="L49" i="1"/>
  <c r="L37" i="1"/>
  <c r="L25" i="1"/>
  <c r="L13" i="1"/>
  <c r="L3" i="1"/>
  <c r="I60" i="1"/>
  <c r="K61" i="1" l="1"/>
  <c r="L61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F5140" i="1" s="1"/>
  <c r="J5140" i="1" s="1"/>
  <c r="X35" i="1" l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/>
  <c r="X57" i="1" s="1"/>
  <c r="X58" i="1" s="1"/>
  <c r="X59" i="1" s="1"/>
  <c r="X60" i="1" s="1"/>
  <c r="X6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U2" i="1"/>
  <c r="F2" i="1"/>
  <c r="R5022" i="1"/>
  <c r="S5022" i="1" s="1"/>
  <c r="F5021" i="1"/>
  <c r="J5021" i="1" s="1"/>
  <c r="R4878" i="1"/>
  <c r="S4878" i="1" s="1"/>
  <c r="F4877" i="1"/>
  <c r="J4877" i="1" s="1"/>
  <c r="R5065" i="1"/>
  <c r="S5065" i="1" s="1"/>
  <c r="F5064" i="1"/>
  <c r="J5064" i="1" s="1"/>
  <c r="R4981" i="1"/>
  <c r="S4981" i="1" s="1"/>
  <c r="F4980" i="1"/>
  <c r="J4980" i="1" s="1"/>
  <c r="R4933" i="1"/>
  <c r="S4933" i="1" s="1"/>
  <c r="F4932" i="1"/>
  <c r="J4932" i="1" s="1"/>
  <c r="R4921" i="1"/>
  <c r="S4921" i="1" s="1"/>
  <c r="F4920" i="1"/>
  <c r="J4920" i="1" s="1"/>
  <c r="R4909" i="1"/>
  <c r="S4909" i="1" s="1"/>
  <c r="F4908" i="1"/>
  <c r="J4908" i="1" s="1"/>
  <c r="R4897" i="1"/>
  <c r="S4897" i="1" s="1"/>
  <c r="F4896" i="1"/>
  <c r="J4896" i="1" s="1"/>
  <c r="R4885" i="1"/>
  <c r="S4885" i="1" s="1"/>
  <c r="F4884" i="1"/>
  <c r="J4884" i="1" s="1"/>
  <c r="R4873" i="1"/>
  <c r="S4873" i="1" s="1"/>
  <c r="F4872" i="1"/>
  <c r="J4872" i="1" s="1"/>
  <c r="R4861" i="1"/>
  <c r="S4861" i="1" s="1"/>
  <c r="F4860" i="1"/>
  <c r="J4860" i="1" s="1"/>
  <c r="R4849" i="1"/>
  <c r="S4849" i="1" s="1"/>
  <c r="F4848" i="1"/>
  <c r="J4848" i="1" s="1"/>
  <c r="R4837" i="1"/>
  <c r="S4837" i="1" s="1"/>
  <c r="F4836" i="1"/>
  <c r="J4836" i="1" s="1"/>
  <c r="R4825" i="1"/>
  <c r="S4825" i="1" s="1"/>
  <c r="F4824" i="1"/>
  <c r="J4824" i="1" s="1"/>
  <c r="R4813" i="1"/>
  <c r="S4813" i="1" s="1"/>
  <c r="F4812" i="1"/>
  <c r="J4812" i="1" s="1"/>
  <c r="R4801" i="1"/>
  <c r="S4801" i="1" s="1"/>
  <c r="F4800" i="1"/>
  <c r="J4800" i="1" s="1"/>
  <c r="R4789" i="1"/>
  <c r="S4789" i="1" s="1"/>
  <c r="F4788" i="1"/>
  <c r="J4788" i="1" s="1"/>
  <c r="R4777" i="1"/>
  <c r="S4777" i="1" s="1"/>
  <c r="F4776" i="1"/>
  <c r="J4776" i="1" s="1"/>
  <c r="R4765" i="1"/>
  <c r="S4765" i="1" s="1"/>
  <c r="F4764" i="1"/>
  <c r="J4764" i="1" s="1"/>
  <c r="R4753" i="1"/>
  <c r="S4753" i="1" s="1"/>
  <c r="F4752" i="1"/>
  <c r="J4752" i="1" s="1"/>
  <c r="R4741" i="1"/>
  <c r="S4741" i="1" s="1"/>
  <c r="F4740" i="1"/>
  <c r="J4740" i="1" s="1"/>
  <c r="R4729" i="1"/>
  <c r="S4729" i="1" s="1"/>
  <c r="F4728" i="1"/>
  <c r="J4728" i="1" s="1"/>
  <c r="R4717" i="1"/>
  <c r="S4717" i="1" s="1"/>
  <c r="F4716" i="1"/>
  <c r="J4716" i="1" s="1"/>
  <c r="R4705" i="1"/>
  <c r="S4705" i="1" s="1"/>
  <c r="F4704" i="1"/>
  <c r="J4704" i="1" s="1"/>
  <c r="R4693" i="1"/>
  <c r="S4693" i="1" s="1"/>
  <c r="F4692" i="1"/>
  <c r="J4692" i="1" s="1"/>
  <c r="R4681" i="1"/>
  <c r="S4681" i="1" s="1"/>
  <c r="F4680" i="1"/>
  <c r="J4680" i="1" s="1"/>
  <c r="R4669" i="1"/>
  <c r="S4669" i="1" s="1"/>
  <c r="F4668" i="1"/>
  <c r="J4668" i="1" s="1"/>
  <c r="R4657" i="1"/>
  <c r="S4657" i="1" s="1"/>
  <c r="F4656" i="1"/>
  <c r="J4656" i="1" s="1"/>
  <c r="R4645" i="1"/>
  <c r="S4645" i="1" s="1"/>
  <c r="F4644" i="1"/>
  <c r="J4644" i="1" s="1"/>
  <c r="R4633" i="1"/>
  <c r="S4633" i="1" s="1"/>
  <c r="F4632" i="1"/>
  <c r="J4632" i="1" s="1"/>
  <c r="R4621" i="1"/>
  <c r="S4621" i="1" s="1"/>
  <c r="F4620" i="1"/>
  <c r="J4620" i="1" s="1"/>
  <c r="R4609" i="1"/>
  <c r="S4609" i="1" s="1"/>
  <c r="F4608" i="1"/>
  <c r="J4608" i="1" s="1"/>
  <c r="R4597" i="1"/>
  <c r="S4597" i="1" s="1"/>
  <c r="F4596" i="1"/>
  <c r="J4596" i="1" s="1"/>
  <c r="R4585" i="1"/>
  <c r="S4585" i="1" s="1"/>
  <c r="F4584" i="1"/>
  <c r="J4584" i="1" s="1"/>
  <c r="R4573" i="1"/>
  <c r="S4573" i="1" s="1"/>
  <c r="F4572" i="1"/>
  <c r="J4572" i="1" s="1"/>
  <c r="R4561" i="1"/>
  <c r="S4561" i="1" s="1"/>
  <c r="F4560" i="1"/>
  <c r="J4560" i="1" s="1"/>
  <c r="R4549" i="1"/>
  <c r="S4549" i="1" s="1"/>
  <c r="F4548" i="1"/>
  <c r="J4548" i="1" s="1"/>
  <c r="R4537" i="1"/>
  <c r="S4537" i="1" s="1"/>
  <c r="F4536" i="1"/>
  <c r="J4536" i="1" s="1"/>
  <c r="R4525" i="1"/>
  <c r="S4525" i="1" s="1"/>
  <c r="F4524" i="1"/>
  <c r="J4524" i="1" s="1"/>
  <c r="R4513" i="1"/>
  <c r="S4513" i="1" s="1"/>
  <c r="F4512" i="1"/>
  <c r="J4512" i="1" s="1"/>
  <c r="R4501" i="1"/>
  <c r="S4501" i="1" s="1"/>
  <c r="F4500" i="1"/>
  <c r="J4500" i="1" s="1"/>
  <c r="R4489" i="1"/>
  <c r="S4489" i="1" s="1"/>
  <c r="F4488" i="1"/>
  <c r="J4488" i="1" s="1"/>
  <c r="R4477" i="1"/>
  <c r="S4477" i="1" s="1"/>
  <c r="F4476" i="1"/>
  <c r="J4476" i="1" s="1"/>
  <c r="R4465" i="1"/>
  <c r="S4465" i="1" s="1"/>
  <c r="F4464" i="1"/>
  <c r="J4464" i="1" s="1"/>
  <c r="R4453" i="1"/>
  <c r="S4453" i="1" s="1"/>
  <c r="F4452" i="1"/>
  <c r="J4452" i="1" s="1"/>
  <c r="R4441" i="1"/>
  <c r="S4441" i="1" s="1"/>
  <c r="F4440" i="1"/>
  <c r="J4440" i="1" s="1"/>
  <c r="R4429" i="1"/>
  <c r="S4429" i="1" s="1"/>
  <c r="F4428" i="1"/>
  <c r="J4428" i="1" s="1"/>
  <c r="R4417" i="1"/>
  <c r="S4417" i="1" s="1"/>
  <c r="F4416" i="1"/>
  <c r="J4416" i="1" s="1"/>
  <c r="R4405" i="1"/>
  <c r="S4405" i="1" s="1"/>
  <c r="F4404" i="1"/>
  <c r="J4404" i="1" s="1"/>
  <c r="R4393" i="1"/>
  <c r="S4393" i="1" s="1"/>
  <c r="F4392" i="1"/>
  <c r="J4392" i="1" s="1"/>
  <c r="R4381" i="1"/>
  <c r="S4381" i="1" s="1"/>
  <c r="F4380" i="1"/>
  <c r="J4380" i="1" s="1"/>
  <c r="R4369" i="1"/>
  <c r="S4369" i="1" s="1"/>
  <c r="F4368" i="1"/>
  <c r="J4368" i="1" s="1"/>
  <c r="R4357" i="1"/>
  <c r="S4357" i="1" s="1"/>
  <c r="F4356" i="1"/>
  <c r="J4356" i="1" s="1"/>
  <c r="R4345" i="1"/>
  <c r="S4345" i="1" s="1"/>
  <c r="F4344" i="1"/>
  <c r="J4344" i="1" s="1"/>
  <c r="R4333" i="1"/>
  <c r="S4333" i="1" s="1"/>
  <c r="F4332" i="1"/>
  <c r="J4332" i="1" s="1"/>
  <c r="R4321" i="1"/>
  <c r="S4321" i="1" s="1"/>
  <c r="F4320" i="1"/>
  <c r="J4320" i="1" s="1"/>
  <c r="R4309" i="1"/>
  <c r="S4309" i="1" s="1"/>
  <c r="F4308" i="1"/>
  <c r="J4308" i="1" s="1"/>
  <c r="R4297" i="1"/>
  <c r="S4297" i="1" s="1"/>
  <c r="F4296" i="1"/>
  <c r="J4296" i="1" s="1"/>
  <c r="R4285" i="1"/>
  <c r="S4285" i="1" s="1"/>
  <c r="F4284" i="1"/>
  <c r="J4284" i="1" s="1"/>
  <c r="R4273" i="1"/>
  <c r="S4273" i="1" s="1"/>
  <c r="F4272" i="1"/>
  <c r="J4272" i="1" s="1"/>
  <c r="R4261" i="1"/>
  <c r="S4261" i="1" s="1"/>
  <c r="F4260" i="1"/>
  <c r="J4260" i="1" s="1"/>
  <c r="R4249" i="1"/>
  <c r="S4249" i="1" s="1"/>
  <c r="F4248" i="1"/>
  <c r="J4248" i="1" s="1"/>
  <c r="R4237" i="1"/>
  <c r="S4237" i="1" s="1"/>
  <c r="F4236" i="1"/>
  <c r="J4236" i="1" s="1"/>
  <c r="R4225" i="1"/>
  <c r="S4225" i="1" s="1"/>
  <c r="F4224" i="1"/>
  <c r="J4224" i="1" s="1"/>
  <c r="R4213" i="1"/>
  <c r="S4213" i="1" s="1"/>
  <c r="F4212" i="1"/>
  <c r="J4212" i="1" s="1"/>
  <c r="R4201" i="1"/>
  <c r="S4201" i="1" s="1"/>
  <c r="F4200" i="1"/>
  <c r="J4200" i="1" s="1"/>
  <c r="R4189" i="1"/>
  <c r="S4189" i="1" s="1"/>
  <c r="F4188" i="1"/>
  <c r="J4188" i="1" s="1"/>
  <c r="R4177" i="1"/>
  <c r="S4177" i="1" s="1"/>
  <c r="F4176" i="1"/>
  <c r="J4176" i="1" s="1"/>
  <c r="R4165" i="1"/>
  <c r="S4165" i="1" s="1"/>
  <c r="F4164" i="1"/>
  <c r="J4164" i="1" s="1"/>
  <c r="R4153" i="1"/>
  <c r="S4153" i="1" s="1"/>
  <c r="F4152" i="1"/>
  <c r="J4152" i="1" s="1"/>
  <c r="R4141" i="1"/>
  <c r="S4141" i="1" s="1"/>
  <c r="F4140" i="1"/>
  <c r="J4140" i="1" s="1"/>
  <c r="R4129" i="1"/>
  <c r="S4129" i="1" s="1"/>
  <c r="F4128" i="1"/>
  <c r="J4128" i="1" s="1"/>
  <c r="R4117" i="1"/>
  <c r="S4117" i="1" s="1"/>
  <c r="F4116" i="1"/>
  <c r="J4116" i="1" s="1"/>
  <c r="R4105" i="1"/>
  <c r="S4105" i="1" s="1"/>
  <c r="F4104" i="1"/>
  <c r="J4104" i="1" s="1"/>
  <c r="R4093" i="1"/>
  <c r="S4093" i="1" s="1"/>
  <c r="F4092" i="1"/>
  <c r="J4092" i="1" s="1"/>
  <c r="R4081" i="1"/>
  <c r="S4081" i="1" s="1"/>
  <c r="F4080" i="1"/>
  <c r="J4080" i="1" s="1"/>
  <c r="R4069" i="1"/>
  <c r="S4069" i="1" s="1"/>
  <c r="F4068" i="1"/>
  <c r="J4068" i="1" s="1"/>
  <c r="R4057" i="1"/>
  <c r="S4057" i="1" s="1"/>
  <c r="F4056" i="1"/>
  <c r="J4056" i="1" s="1"/>
  <c r="R4045" i="1"/>
  <c r="S4045" i="1" s="1"/>
  <c r="F4044" i="1"/>
  <c r="J4044" i="1" s="1"/>
  <c r="R4033" i="1"/>
  <c r="S4033" i="1" s="1"/>
  <c r="F4032" i="1"/>
  <c r="J4032" i="1" s="1"/>
  <c r="R4021" i="1"/>
  <c r="S4021" i="1" s="1"/>
  <c r="F4020" i="1"/>
  <c r="J4020" i="1" s="1"/>
  <c r="R4009" i="1"/>
  <c r="S4009" i="1" s="1"/>
  <c r="F4008" i="1"/>
  <c r="J4008" i="1" s="1"/>
  <c r="R3997" i="1"/>
  <c r="S3997" i="1" s="1"/>
  <c r="F3996" i="1"/>
  <c r="J3996" i="1" s="1"/>
  <c r="R3985" i="1"/>
  <c r="S3985" i="1" s="1"/>
  <c r="F3984" i="1"/>
  <c r="J3984" i="1" s="1"/>
  <c r="R3973" i="1"/>
  <c r="S3973" i="1" s="1"/>
  <c r="F3972" i="1"/>
  <c r="J3972" i="1" s="1"/>
  <c r="R3961" i="1"/>
  <c r="S3961" i="1" s="1"/>
  <c r="F3960" i="1"/>
  <c r="J3960" i="1" s="1"/>
  <c r="R3949" i="1"/>
  <c r="S3949" i="1" s="1"/>
  <c r="F3948" i="1"/>
  <c r="J3948" i="1" s="1"/>
  <c r="R3937" i="1"/>
  <c r="S3937" i="1" s="1"/>
  <c r="F3936" i="1"/>
  <c r="J3936" i="1" s="1"/>
  <c r="R3925" i="1"/>
  <c r="S3925" i="1" s="1"/>
  <c r="F3924" i="1"/>
  <c r="J3924" i="1" s="1"/>
  <c r="R3913" i="1"/>
  <c r="S3913" i="1" s="1"/>
  <c r="F3912" i="1"/>
  <c r="J3912" i="1" s="1"/>
  <c r="R3901" i="1"/>
  <c r="S3901" i="1" s="1"/>
  <c r="F3900" i="1"/>
  <c r="J3900" i="1" s="1"/>
  <c r="R3889" i="1"/>
  <c r="S3889" i="1" s="1"/>
  <c r="F3888" i="1"/>
  <c r="J3888" i="1" s="1"/>
  <c r="R3877" i="1"/>
  <c r="S3877" i="1" s="1"/>
  <c r="F3876" i="1"/>
  <c r="J3876" i="1" s="1"/>
  <c r="R3865" i="1"/>
  <c r="S3865" i="1" s="1"/>
  <c r="F3864" i="1"/>
  <c r="J3864" i="1" s="1"/>
  <c r="R3853" i="1"/>
  <c r="S3853" i="1" s="1"/>
  <c r="F3852" i="1"/>
  <c r="J3852" i="1" s="1"/>
  <c r="R3841" i="1"/>
  <c r="S3841" i="1" s="1"/>
  <c r="F3840" i="1"/>
  <c r="J3840" i="1" s="1"/>
  <c r="R3829" i="1"/>
  <c r="S3829" i="1" s="1"/>
  <c r="F3828" i="1"/>
  <c r="J3828" i="1" s="1"/>
  <c r="R3817" i="1"/>
  <c r="S3817" i="1" s="1"/>
  <c r="F3816" i="1"/>
  <c r="J3816" i="1" s="1"/>
  <c r="R3805" i="1"/>
  <c r="S3805" i="1" s="1"/>
  <c r="F3804" i="1"/>
  <c r="J3804" i="1" s="1"/>
  <c r="R3793" i="1"/>
  <c r="S3793" i="1" s="1"/>
  <c r="F3792" i="1"/>
  <c r="J3792" i="1" s="1"/>
  <c r="R3781" i="1"/>
  <c r="S3781" i="1" s="1"/>
  <c r="F3780" i="1"/>
  <c r="J3780" i="1" s="1"/>
  <c r="R3769" i="1"/>
  <c r="S3769" i="1" s="1"/>
  <c r="F3768" i="1"/>
  <c r="J3768" i="1" s="1"/>
  <c r="R3757" i="1"/>
  <c r="S3757" i="1" s="1"/>
  <c r="F3756" i="1"/>
  <c r="J3756" i="1" s="1"/>
  <c r="R3745" i="1"/>
  <c r="S3745" i="1" s="1"/>
  <c r="F3744" i="1"/>
  <c r="J3744" i="1" s="1"/>
  <c r="R3733" i="1"/>
  <c r="S3733" i="1" s="1"/>
  <c r="F3732" i="1"/>
  <c r="J3732" i="1" s="1"/>
  <c r="R3721" i="1"/>
  <c r="S3721" i="1" s="1"/>
  <c r="F3720" i="1"/>
  <c r="J3720" i="1" s="1"/>
  <c r="R3709" i="1"/>
  <c r="S3709" i="1" s="1"/>
  <c r="F3708" i="1"/>
  <c r="J3708" i="1" s="1"/>
  <c r="R3697" i="1"/>
  <c r="S3697" i="1" s="1"/>
  <c r="F3696" i="1"/>
  <c r="J3696" i="1" s="1"/>
  <c r="R3685" i="1"/>
  <c r="S3685" i="1" s="1"/>
  <c r="F3684" i="1"/>
  <c r="J3684" i="1" s="1"/>
  <c r="R3673" i="1"/>
  <c r="S3673" i="1" s="1"/>
  <c r="F3672" i="1"/>
  <c r="J3672" i="1" s="1"/>
  <c r="R3661" i="1"/>
  <c r="S3661" i="1" s="1"/>
  <c r="F3660" i="1"/>
  <c r="J3660" i="1" s="1"/>
  <c r="R3649" i="1"/>
  <c r="S3649" i="1" s="1"/>
  <c r="F3648" i="1"/>
  <c r="J3648" i="1" s="1"/>
  <c r="R3637" i="1"/>
  <c r="S3637" i="1" s="1"/>
  <c r="F3636" i="1"/>
  <c r="J3636" i="1" s="1"/>
  <c r="R3625" i="1"/>
  <c r="S3625" i="1" s="1"/>
  <c r="F3624" i="1"/>
  <c r="J3624" i="1" s="1"/>
  <c r="R3613" i="1"/>
  <c r="S3613" i="1" s="1"/>
  <c r="F3612" i="1"/>
  <c r="J3612" i="1" s="1"/>
  <c r="R3601" i="1"/>
  <c r="S3601" i="1" s="1"/>
  <c r="F3600" i="1"/>
  <c r="J3600" i="1" s="1"/>
  <c r="R3589" i="1"/>
  <c r="S3589" i="1" s="1"/>
  <c r="F3588" i="1"/>
  <c r="J3588" i="1" s="1"/>
  <c r="R3577" i="1"/>
  <c r="S3577" i="1" s="1"/>
  <c r="F3576" i="1"/>
  <c r="J3576" i="1" s="1"/>
  <c r="R3565" i="1"/>
  <c r="S3565" i="1" s="1"/>
  <c r="F3564" i="1"/>
  <c r="J3564" i="1" s="1"/>
  <c r="R3553" i="1"/>
  <c r="S3553" i="1" s="1"/>
  <c r="F3552" i="1"/>
  <c r="J3552" i="1" s="1"/>
  <c r="R3541" i="1"/>
  <c r="S3541" i="1" s="1"/>
  <c r="F3540" i="1"/>
  <c r="J3540" i="1" s="1"/>
  <c r="R3529" i="1"/>
  <c r="S3529" i="1" s="1"/>
  <c r="F3528" i="1"/>
  <c r="J3528" i="1" s="1"/>
  <c r="R3517" i="1"/>
  <c r="S3517" i="1" s="1"/>
  <c r="F3516" i="1"/>
  <c r="J3516" i="1" s="1"/>
  <c r="R3505" i="1"/>
  <c r="S3505" i="1" s="1"/>
  <c r="F3504" i="1"/>
  <c r="J3504" i="1" s="1"/>
  <c r="R3493" i="1"/>
  <c r="S3493" i="1" s="1"/>
  <c r="F3492" i="1"/>
  <c r="J3492" i="1" s="1"/>
  <c r="R3481" i="1"/>
  <c r="S3481" i="1" s="1"/>
  <c r="F3480" i="1"/>
  <c r="J3480" i="1" s="1"/>
  <c r="R3469" i="1"/>
  <c r="S3469" i="1" s="1"/>
  <c r="F3468" i="1"/>
  <c r="J3468" i="1" s="1"/>
  <c r="R3457" i="1"/>
  <c r="S3457" i="1" s="1"/>
  <c r="F3456" i="1"/>
  <c r="J3456" i="1" s="1"/>
  <c r="R3445" i="1"/>
  <c r="S3445" i="1" s="1"/>
  <c r="F3444" i="1"/>
  <c r="J3444" i="1" s="1"/>
  <c r="R3433" i="1"/>
  <c r="S3433" i="1" s="1"/>
  <c r="F3432" i="1"/>
  <c r="J3432" i="1" s="1"/>
  <c r="R3421" i="1"/>
  <c r="S3421" i="1" s="1"/>
  <c r="F3420" i="1"/>
  <c r="J3420" i="1" s="1"/>
  <c r="R3409" i="1"/>
  <c r="S3409" i="1" s="1"/>
  <c r="F3408" i="1"/>
  <c r="J3408" i="1" s="1"/>
  <c r="R3397" i="1"/>
  <c r="S3397" i="1" s="1"/>
  <c r="F3396" i="1"/>
  <c r="J3396" i="1" s="1"/>
  <c r="R3385" i="1"/>
  <c r="S3385" i="1" s="1"/>
  <c r="F3384" i="1"/>
  <c r="J3384" i="1" s="1"/>
  <c r="R3373" i="1"/>
  <c r="S3373" i="1" s="1"/>
  <c r="F3372" i="1"/>
  <c r="J3372" i="1" s="1"/>
  <c r="R3361" i="1"/>
  <c r="S3361" i="1" s="1"/>
  <c r="F3360" i="1"/>
  <c r="J3360" i="1" s="1"/>
  <c r="R3349" i="1"/>
  <c r="S3349" i="1" s="1"/>
  <c r="F3348" i="1"/>
  <c r="J3348" i="1" s="1"/>
  <c r="R3337" i="1"/>
  <c r="S3337" i="1" s="1"/>
  <c r="F3336" i="1"/>
  <c r="J3336" i="1" s="1"/>
  <c r="R3325" i="1"/>
  <c r="S3325" i="1" s="1"/>
  <c r="F3324" i="1"/>
  <c r="J3324" i="1" s="1"/>
  <c r="R3313" i="1"/>
  <c r="S3313" i="1" s="1"/>
  <c r="F3312" i="1"/>
  <c r="J3312" i="1" s="1"/>
  <c r="R3301" i="1"/>
  <c r="S3301" i="1" s="1"/>
  <c r="F3300" i="1"/>
  <c r="J3300" i="1" s="1"/>
  <c r="R3289" i="1"/>
  <c r="S3289" i="1" s="1"/>
  <c r="F3288" i="1"/>
  <c r="J3288" i="1" s="1"/>
  <c r="R3277" i="1"/>
  <c r="S3277" i="1" s="1"/>
  <c r="F3276" i="1"/>
  <c r="J3276" i="1" s="1"/>
  <c r="R3265" i="1"/>
  <c r="S3265" i="1" s="1"/>
  <c r="F3264" i="1"/>
  <c r="J3264" i="1" s="1"/>
  <c r="R3253" i="1"/>
  <c r="S3253" i="1" s="1"/>
  <c r="F3252" i="1"/>
  <c r="J3252" i="1" s="1"/>
  <c r="R3241" i="1"/>
  <c r="S3241" i="1" s="1"/>
  <c r="F3240" i="1"/>
  <c r="J3240" i="1" s="1"/>
  <c r="R3229" i="1"/>
  <c r="S3229" i="1" s="1"/>
  <c r="F3228" i="1"/>
  <c r="J3228" i="1" s="1"/>
  <c r="R3217" i="1"/>
  <c r="S3217" i="1" s="1"/>
  <c r="F3216" i="1"/>
  <c r="J3216" i="1" s="1"/>
  <c r="R3205" i="1"/>
  <c r="S3205" i="1" s="1"/>
  <c r="F3204" i="1"/>
  <c r="J3204" i="1" s="1"/>
  <c r="R3193" i="1"/>
  <c r="S3193" i="1" s="1"/>
  <c r="F3192" i="1"/>
  <c r="J3192" i="1" s="1"/>
  <c r="R3181" i="1"/>
  <c r="S3181" i="1" s="1"/>
  <c r="F3180" i="1"/>
  <c r="J3180" i="1" s="1"/>
  <c r="R3169" i="1"/>
  <c r="S3169" i="1" s="1"/>
  <c r="F3168" i="1"/>
  <c r="J3168" i="1" s="1"/>
  <c r="R3157" i="1"/>
  <c r="S3157" i="1" s="1"/>
  <c r="F3156" i="1"/>
  <c r="J3156" i="1" s="1"/>
  <c r="R3145" i="1"/>
  <c r="S3145" i="1" s="1"/>
  <c r="F3144" i="1"/>
  <c r="J3144" i="1" s="1"/>
  <c r="R3133" i="1"/>
  <c r="S3133" i="1" s="1"/>
  <c r="F3132" i="1"/>
  <c r="J3132" i="1" s="1"/>
  <c r="R3121" i="1"/>
  <c r="S3121" i="1" s="1"/>
  <c r="F3120" i="1"/>
  <c r="J3120" i="1" s="1"/>
  <c r="R3109" i="1"/>
  <c r="S3109" i="1" s="1"/>
  <c r="F3108" i="1"/>
  <c r="J3108" i="1" s="1"/>
  <c r="R3097" i="1"/>
  <c r="S3097" i="1" s="1"/>
  <c r="F3096" i="1"/>
  <c r="J3096" i="1" s="1"/>
  <c r="R3085" i="1"/>
  <c r="S3085" i="1" s="1"/>
  <c r="F3084" i="1"/>
  <c r="J3084" i="1" s="1"/>
  <c r="R3073" i="1"/>
  <c r="S3073" i="1" s="1"/>
  <c r="F3072" i="1"/>
  <c r="J3072" i="1" s="1"/>
  <c r="R3061" i="1"/>
  <c r="S3061" i="1" s="1"/>
  <c r="F3060" i="1"/>
  <c r="J3060" i="1" s="1"/>
  <c r="R5010" i="1"/>
  <c r="S5010" i="1" s="1"/>
  <c r="F5009" i="1"/>
  <c r="J5009" i="1" s="1"/>
  <c r="R5137" i="1"/>
  <c r="S5137" i="1" s="1"/>
  <c r="F5136" i="1"/>
  <c r="J5136" i="1" s="1"/>
  <c r="R5053" i="1"/>
  <c r="S5053" i="1" s="1"/>
  <c r="F5052" i="1"/>
  <c r="J5052" i="1" s="1"/>
  <c r="R4969" i="1"/>
  <c r="S4969" i="1" s="1"/>
  <c r="F4968" i="1"/>
  <c r="J4968" i="1" s="1"/>
  <c r="R5100" i="1"/>
  <c r="S5100" i="1" s="1"/>
  <c r="F5099" i="1"/>
  <c r="J5099" i="1" s="1"/>
  <c r="R5052" i="1"/>
  <c r="S5052" i="1" s="1"/>
  <c r="F5051" i="1"/>
  <c r="J5051" i="1" s="1"/>
  <c r="R5040" i="1"/>
  <c r="S5040" i="1" s="1"/>
  <c r="F5039" i="1"/>
  <c r="J5039" i="1" s="1"/>
  <c r="R5028" i="1"/>
  <c r="S5028" i="1" s="1"/>
  <c r="F5027" i="1"/>
  <c r="J5027" i="1" s="1"/>
  <c r="R5016" i="1"/>
  <c r="S5016" i="1" s="1"/>
  <c r="F5015" i="1"/>
  <c r="J5015" i="1" s="1"/>
  <c r="R5004" i="1"/>
  <c r="S5004" i="1" s="1"/>
  <c r="F5003" i="1"/>
  <c r="J5003" i="1" s="1"/>
  <c r="R4992" i="1"/>
  <c r="S4992" i="1" s="1"/>
  <c r="F4991" i="1"/>
  <c r="J4991" i="1" s="1"/>
  <c r="R4980" i="1"/>
  <c r="S4980" i="1" s="1"/>
  <c r="F4979" i="1"/>
  <c r="J4979" i="1" s="1"/>
  <c r="R4968" i="1"/>
  <c r="S4968" i="1" s="1"/>
  <c r="F4967" i="1"/>
  <c r="J4967" i="1" s="1"/>
  <c r="R4956" i="1"/>
  <c r="S4956" i="1" s="1"/>
  <c r="F4955" i="1"/>
  <c r="J4955" i="1" s="1"/>
  <c r="R4944" i="1"/>
  <c r="S4944" i="1" s="1"/>
  <c r="F4943" i="1"/>
  <c r="J4943" i="1" s="1"/>
  <c r="R4932" i="1"/>
  <c r="S4932" i="1" s="1"/>
  <c r="F4931" i="1"/>
  <c r="J4931" i="1" s="1"/>
  <c r="R4920" i="1"/>
  <c r="S4920" i="1" s="1"/>
  <c r="F4919" i="1"/>
  <c r="J4919" i="1" s="1"/>
  <c r="R4908" i="1"/>
  <c r="S4908" i="1" s="1"/>
  <c r="F4907" i="1"/>
  <c r="J4907" i="1" s="1"/>
  <c r="R4896" i="1"/>
  <c r="S4896" i="1" s="1"/>
  <c r="F4895" i="1"/>
  <c r="J4895" i="1" s="1"/>
  <c r="R4884" i="1"/>
  <c r="S4884" i="1" s="1"/>
  <c r="F4883" i="1"/>
  <c r="J4883" i="1" s="1"/>
  <c r="R4872" i="1"/>
  <c r="S4872" i="1" s="1"/>
  <c r="F4871" i="1"/>
  <c r="J4871" i="1" s="1"/>
  <c r="R4860" i="1"/>
  <c r="S4860" i="1" s="1"/>
  <c r="F4859" i="1"/>
  <c r="J4859" i="1" s="1"/>
  <c r="R4848" i="1"/>
  <c r="S4848" i="1" s="1"/>
  <c r="F4847" i="1"/>
  <c r="J4847" i="1" s="1"/>
  <c r="R4836" i="1"/>
  <c r="S4836" i="1" s="1"/>
  <c r="F4835" i="1"/>
  <c r="J4835" i="1" s="1"/>
  <c r="R4824" i="1"/>
  <c r="S4824" i="1" s="1"/>
  <c r="F4823" i="1"/>
  <c r="J4823" i="1" s="1"/>
  <c r="R4812" i="1"/>
  <c r="S4812" i="1" s="1"/>
  <c r="F4811" i="1"/>
  <c r="J4811" i="1" s="1"/>
  <c r="R4800" i="1"/>
  <c r="S4800" i="1" s="1"/>
  <c r="F4799" i="1"/>
  <c r="J4799" i="1" s="1"/>
  <c r="R4788" i="1"/>
  <c r="S4788" i="1" s="1"/>
  <c r="F4787" i="1"/>
  <c r="J4787" i="1" s="1"/>
  <c r="R4776" i="1"/>
  <c r="S4776" i="1" s="1"/>
  <c r="F4775" i="1"/>
  <c r="J4775" i="1" s="1"/>
  <c r="R4764" i="1"/>
  <c r="S4764" i="1" s="1"/>
  <c r="F4763" i="1"/>
  <c r="J4763" i="1" s="1"/>
  <c r="R4752" i="1"/>
  <c r="S4752" i="1" s="1"/>
  <c r="F4751" i="1"/>
  <c r="J4751" i="1" s="1"/>
  <c r="R4740" i="1"/>
  <c r="S4740" i="1" s="1"/>
  <c r="F4739" i="1"/>
  <c r="J4739" i="1" s="1"/>
  <c r="R4728" i="1"/>
  <c r="S4728" i="1" s="1"/>
  <c r="F4727" i="1"/>
  <c r="J4727" i="1" s="1"/>
  <c r="R4716" i="1"/>
  <c r="S4716" i="1" s="1"/>
  <c r="F4715" i="1"/>
  <c r="J4715" i="1" s="1"/>
  <c r="R4704" i="1"/>
  <c r="S4704" i="1" s="1"/>
  <c r="F4703" i="1"/>
  <c r="J4703" i="1" s="1"/>
  <c r="R4692" i="1"/>
  <c r="S4692" i="1" s="1"/>
  <c r="F4691" i="1"/>
  <c r="J4691" i="1" s="1"/>
  <c r="R4680" i="1"/>
  <c r="S4680" i="1" s="1"/>
  <c r="F4679" i="1"/>
  <c r="J4679" i="1" s="1"/>
  <c r="R4668" i="1"/>
  <c r="S4668" i="1" s="1"/>
  <c r="F4667" i="1"/>
  <c r="J4667" i="1" s="1"/>
  <c r="R4656" i="1"/>
  <c r="S4656" i="1" s="1"/>
  <c r="F4655" i="1"/>
  <c r="J4655" i="1" s="1"/>
  <c r="R4644" i="1"/>
  <c r="S4644" i="1" s="1"/>
  <c r="F4643" i="1"/>
  <c r="J4643" i="1" s="1"/>
  <c r="R4632" i="1"/>
  <c r="S4632" i="1" s="1"/>
  <c r="F4631" i="1"/>
  <c r="J4631" i="1" s="1"/>
  <c r="R4620" i="1"/>
  <c r="S4620" i="1" s="1"/>
  <c r="F4619" i="1"/>
  <c r="J4619" i="1" s="1"/>
  <c r="R4608" i="1"/>
  <c r="S4608" i="1" s="1"/>
  <c r="F4607" i="1"/>
  <c r="J4607" i="1" s="1"/>
  <c r="R4596" i="1"/>
  <c r="S4596" i="1" s="1"/>
  <c r="F4595" i="1"/>
  <c r="J4595" i="1" s="1"/>
  <c r="R4584" i="1"/>
  <c r="S4584" i="1" s="1"/>
  <c r="F4583" i="1"/>
  <c r="J4583" i="1" s="1"/>
  <c r="R4572" i="1"/>
  <c r="S4572" i="1" s="1"/>
  <c r="F4571" i="1"/>
  <c r="J4571" i="1" s="1"/>
  <c r="R4560" i="1"/>
  <c r="S4560" i="1" s="1"/>
  <c r="F4559" i="1"/>
  <c r="J4559" i="1" s="1"/>
  <c r="R4548" i="1"/>
  <c r="S4548" i="1" s="1"/>
  <c r="F4547" i="1"/>
  <c r="J4547" i="1" s="1"/>
  <c r="R4536" i="1"/>
  <c r="S4536" i="1" s="1"/>
  <c r="F4535" i="1"/>
  <c r="J4535" i="1" s="1"/>
  <c r="R4524" i="1"/>
  <c r="S4524" i="1" s="1"/>
  <c r="F4523" i="1"/>
  <c r="J4523" i="1" s="1"/>
  <c r="R4512" i="1"/>
  <c r="S4512" i="1" s="1"/>
  <c r="F4511" i="1"/>
  <c r="J4511" i="1" s="1"/>
  <c r="R4500" i="1"/>
  <c r="S4500" i="1" s="1"/>
  <c r="F4499" i="1"/>
  <c r="J4499" i="1" s="1"/>
  <c r="R4488" i="1"/>
  <c r="S4488" i="1" s="1"/>
  <c r="F4487" i="1"/>
  <c r="J4487" i="1" s="1"/>
  <c r="R4476" i="1"/>
  <c r="S4476" i="1" s="1"/>
  <c r="F4475" i="1"/>
  <c r="J4475" i="1" s="1"/>
  <c r="R4464" i="1"/>
  <c r="S4464" i="1" s="1"/>
  <c r="F4463" i="1"/>
  <c r="J4463" i="1" s="1"/>
  <c r="R4452" i="1"/>
  <c r="S4452" i="1" s="1"/>
  <c r="F4451" i="1"/>
  <c r="J4451" i="1" s="1"/>
  <c r="R4440" i="1"/>
  <c r="S4440" i="1" s="1"/>
  <c r="F4439" i="1"/>
  <c r="J4439" i="1" s="1"/>
  <c r="R4428" i="1"/>
  <c r="S4428" i="1" s="1"/>
  <c r="F4427" i="1"/>
  <c r="J4427" i="1" s="1"/>
  <c r="R4416" i="1"/>
  <c r="S4416" i="1" s="1"/>
  <c r="F4415" i="1"/>
  <c r="J4415" i="1" s="1"/>
  <c r="R4404" i="1"/>
  <c r="S4404" i="1" s="1"/>
  <c r="F4403" i="1"/>
  <c r="J4403" i="1" s="1"/>
  <c r="R4392" i="1"/>
  <c r="S4392" i="1" s="1"/>
  <c r="F4391" i="1"/>
  <c r="J4391" i="1" s="1"/>
  <c r="R4380" i="1"/>
  <c r="S4380" i="1" s="1"/>
  <c r="F4379" i="1"/>
  <c r="J4379" i="1" s="1"/>
  <c r="R4368" i="1"/>
  <c r="S4368" i="1" s="1"/>
  <c r="F4367" i="1"/>
  <c r="J4367" i="1" s="1"/>
  <c r="R4356" i="1"/>
  <c r="S4356" i="1" s="1"/>
  <c r="F4355" i="1"/>
  <c r="J4355" i="1" s="1"/>
  <c r="R4344" i="1"/>
  <c r="S4344" i="1" s="1"/>
  <c r="F4343" i="1"/>
  <c r="J4343" i="1" s="1"/>
  <c r="R4332" i="1"/>
  <c r="S4332" i="1" s="1"/>
  <c r="F4331" i="1"/>
  <c r="J4331" i="1" s="1"/>
  <c r="R4320" i="1"/>
  <c r="S4320" i="1" s="1"/>
  <c r="F4319" i="1"/>
  <c r="J4319" i="1" s="1"/>
  <c r="R4308" i="1"/>
  <c r="S4308" i="1" s="1"/>
  <c r="F4307" i="1"/>
  <c r="J4307" i="1" s="1"/>
  <c r="R4296" i="1"/>
  <c r="S4296" i="1" s="1"/>
  <c r="F4295" i="1"/>
  <c r="J4295" i="1" s="1"/>
  <c r="R4284" i="1"/>
  <c r="S4284" i="1" s="1"/>
  <c r="F4283" i="1"/>
  <c r="J4283" i="1" s="1"/>
  <c r="R4272" i="1"/>
  <c r="S4272" i="1" s="1"/>
  <c r="F4271" i="1"/>
  <c r="J4271" i="1" s="1"/>
  <c r="R4260" i="1"/>
  <c r="S4260" i="1" s="1"/>
  <c r="F4259" i="1"/>
  <c r="J4259" i="1" s="1"/>
  <c r="R4248" i="1"/>
  <c r="S4248" i="1" s="1"/>
  <c r="F4247" i="1"/>
  <c r="J4247" i="1" s="1"/>
  <c r="R4236" i="1"/>
  <c r="S4236" i="1" s="1"/>
  <c r="F4235" i="1"/>
  <c r="J4235" i="1" s="1"/>
  <c r="R4224" i="1"/>
  <c r="S4224" i="1" s="1"/>
  <c r="F4223" i="1"/>
  <c r="J4223" i="1" s="1"/>
  <c r="R4212" i="1"/>
  <c r="S4212" i="1" s="1"/>
  <c r="F4211" i="1"/>
  <c r="J4211" i="1" s="1"/>
  <c r="R4200" i="1"/>
  <c r="S4200" i="1" s="1"/>
  <c r="F4199" i="1"/>
  <c r="J4199" i="1" s="1"/>
  <c r="R4188" i="1"/>
  <c r="S4188" i="1" s="1"/>
  <c r="F4187" i="1"/>
  <c r="J4187" i="1" s="1"/>
  <c r="R4176" i="1"/>
  <c r="S4176" i="1" s="1"/>
  <c r="F4175" i="1"/>
  <c r="J4175" i="1" s="1"/>
  <c r="R4164" i="1"/>
  <c r="S4164" i="1" s="1"/>
  <c r="F4163" i="1"/>
  <c r="J4163" i="1" s="1"/>
  <c r="R4152" i="1"/>
  <c r="S4152" i="1" s="1"/>
  <c r="F4151" i="1"/>
  <c r="J4151" i="1" s="1"/>
  <c r="R4140" i="1"/>
  <c r="S4140" i="1" s="1"/>
  <c r="F4139" i="1"/>
  <c r="J4139" i="1" s="1"/>
  <c r="R4128" i="1"/>
  <c r="S4128" i="1" s="1"/>
  <c r="F4127" i="1"/>
  <c r="J4127" i="1" s="1"/>
  <c r="R4116" i="1"/>
  <c r="S4116" i="1" s="1"/>
  <c r="F4115" i="1"/>
  <c r="J4115" i="1" s="1"/>
  <c r="R4104" i="1"/>
  <c r="S4104" i="1" s="1"/>
  <c r="F4103" i="1"/>
  <c r="J4103" i="1" s="1"/>
  <c r="R4092" i="1"/>
  <c r="S4092" i="1" s="1"/>
  <c r="F4091" i="1"/>
  <c r="J4091" i="1" s="1"/>
  <c r="R4080" i="1"/>
  <c r="S4080" i="1" s="1"/>
  <c r="F4079" i="1"/>
  <c r="J4079" i="1" s="1"/>
  <c r="R4068" i="1"/>
  <c r="S4068" i="1" s="1"/>
  <c r="F4067" i="1"/>
  <c r="J4067" i="1" s="1"/>
  <c r="R4056" i="1"/>
  <c r="S4056" i="1" s="1"/>
  <c r="F4055" i="1"/>
  <c r="J4055" i="1" s="1"/>
  <c r="R4044" i="1"/>
  <c r="S4044" i="1" s="1"/>
  <c r="F4043" i="1"/>
  <c r="J4043" i="1" s="1"/>
  <c r="R4032" i="1"/>
  <c r="S4032" i="1" s="1"/>
  <c r="F4031" i="1"/>
  <c r="J4031" i="1" s="1"/>
  <c r="R4020" i="1"/>
  <c r="S4020" i="1" s="1"/>
  <c r="F4019" i="1"/>
  <c r="J4019" i="1" s="1"/>
  <c r="R4008" i="1"/>
  <c r="S4008" i="1" s="1"/>
  <c r="F4007" i="1"/>
  <c r="J4007" i="1" s="1"/>
  <c r="R3996" i="1"/>
  <c r="S3996" i="1" s="1"/>
  <c r="F3995" i="1"/>
  <c r="J3995" i="1" s="1"/>
  <c r="R3984" i="1"/>
  <c r="S3984" i="1" s="1"/>
  <c r="F3983" i="1"/>
  <c r="J3983" i="1" s="1"/>
  <c r="R3972" i="1"/>
  <c r="S3972" i="1" s="1"/>
  <c r="F3971" i="1"/>
  <c r="J3971" i="1" s="1"/>
  <c r="R3960" i="1"/>
  <c r="S3960" i="1" s="1"/>
  <c r="F3959" i="1"/>
  <c r="J3959" i="1" s="1"/>
  <c r="R3948" i="1"/>
  <c r="S3948" i="1" s="1"/>
  <c r="F3947" i="1"/>
  <c r="J3947" i="1" s="1"/>
  <c r="R3936" i="1"/>
  <c r="S3936" i="1" s="1"/>
  <c r="F3935" i="1"/>
  <c r="J3935" i="1" s="1"/>
  <c r="R3924" i="1"/>
  <c r="S3924" i="1" s="1"/>
  <c r="F3923" i="1"/>
  <c r="J3923" i="1" s="1"/>
  <c r="R3912" i="1"/>
  <c r="S3912" i="1" s="1"/>
  <c r="F3911" i="1"/>
  <c r="J3911" i="1" s="1"/>
  <c r="R3900" i="1"/>
  <c r="S3900" i="1" s="1"/>
  <c r="F3899" i="1"/>
  <c r="J3899" i="1" s="1"/>
  <c r="R3888" i="1"/>
  <c r="S3888" i="1" s="1"/>
  <c r="F3887" i="1"/>
  <c r="J3887" i="1" s="1"/>
  <c r="R3876" i="1"/>
  <c r="S3876" i="1" s="1"/>
  <c r="F3875" i="1"/>
  <c r="J3875" i="1" s="1"/>
  <c r="R3864" i="1"/>
  <c r="S3864" i="1" s="1"/>
  <c r="F3863" i="1"/>
  <c r="J3863" i="1" s="1"/>
  <c r="R3852" i="1"/>
  <c r="S3852" i="1" s="1"/>
  <c r="F3851" i="1"/>
  <c r="J3851" i="1" s="1"/>
  <c r="R3840" i="1"/>
  <c r="S3840" i="1" s="1"/>
  <c r="F3839" i="1"/>
  <c r="J3839" i="1" s="1"/>
  <c r="R3828" i="1"/>
  <c r="S3828" i="1" s="1"/>
  <c r="F3827" i="1"/>
  <c r="J3827" i="1" s="1"/>
  <c r="R3816" i="1"/>
  <c r="S3816" i="1" s="1"/>
  <c r="F3815" i="1"/>
  <c r="J3815" i="1" s="1"/>
  <c r="R3804" i="1"/>
  <c r="S3804" i="1" s="1"/>
  <c r="F3803" i="1"/>
  <c r="J3803" i="1" s="1"/>
  <c r="R3792" i="1"/>
  <c r="S3792" i="1" s="1"/>
  <c r="F3791" i="1"/>
  <c r="J3791" i="1" s="1"/>
  <c r="R3780" i="1"/>
  <c r="S3780" i="1" s="1"/>
  <c r="F3779" i="1"/>
  <c r="J3779" i="1" s="1"/>
  <c r="R3768" i="1"/>
  <c r="S3768" i="1" s="1"/>
  <c r="F3767" i="1"/>
  <c r="J3767" i="1" s="1"/>
  <c r="R3756" i="1"/>
  <c r="S3756" i="1" s="1"/>
  <c r="F3755" i="1"/>
  <c r="J3755" i="1" s="1"/>
  <c r="R3744" i="1"/>
  <c r="S3744" i="1" s="1"/>
  <c r="F3743" i="1"/>
  <c r="J3743" i="1" s="1"/>
  <c r="R3732" i="1"/>
  <c r="S3732" i="1" s="1"/>
  <c r="F3731" i="1"/>
  <c r="J3731" i="1" s="1"/>
  <c r="R3720" i="1"/>
  <c r="S3720" i="1" s="1"/>
  <c r="F3719" i="1"/>
  <c r="J3719" i="1" s="1"/>
  <c r="R3708" i="1"/>
  <c r="S3708" i="1" s="1"/>
  <c r="F3707" i="1"/>
  <c r="J3707" i="1" s="1"/>
  <c r="R3696" i="1"/>
  <c r="S3696" i="1" s="1"/>
  <c r="F3695" i="1"/>
  <c r="J3695" i="1" s="1"/>
  <c r="R3684" i="1"/>
  <c r="S3684" i="1" s="1"/>
  <c r="F3683" i="1"/>
  <c r="J3683" i="1" s="1"/>
  <c r="R3672" i="1"/>
  <c r="S3672" i="1" s="1"/>
  <c r="F3671" i="1"/>
  <c r="J3671" i="1" s="1"/>
  <c r="R3660" i="1"/>
  <c r="S3660" i="1" s="1"/>
  <c r="F3659" i="1"/>
  <c r="J3659" i="1" s="1"/>
  <c r="R3648" i="1"/>
  <c r="S3648" i="1" s="1"/>
  <c r="F3647" i="1"/>
  <c r="J3647" i="1" s="1"/>
  <c r="R3636" i="1"/>
  <c r="S3636" i="1" s="1"/>
  <c r="F3635" i="1"/>
  <c r="J3635" i="1" s="1"/>
  <c r="R3624" i="1"/>
  <c r="S3624" i="1" s="1"/>
  <c r="F3623" i="1"/>
  <c r="J3623" i="1" s="1"/>
  <c r="R3612" i="1"/>
  <c r="S3612" i="1" s="1"/>
  <c r="F3611" i="1"/>
  <c r="J3611" i="1" s="1"/>
  <c r="R3600" i="1"/>
  <c r="S3600" i="1" s="1"/>
  <c r="F3599" i="1"/>
  <c r="J3599" i="1" s="1"/>
  <c r="R3588" i="1"/>
  <c r="S3588" i="1" s="1"/>
  <c r="F3587" i="1"/>
  <c r="J3587" i="1" s="1"/>
  <c r="R3576" i="1"/>
  <c r="S3576" i="1" s="1"/>
  <c r="F3575" i="1"/>
  <c r="J3575" i="1" s="1"/>
  <c r="R3564" i="1"/>
  <c r="S3564" i="1" s="1"/>
  <c r="F3563" i="1"/>
  <c r="J3563" i="1" s="1"/>
  <c r="R3552" i="1"/>
  <c r="S3552" i="1" s="1"/>
  <c r="F3551" i="1"/>
  <c r="J3551" i="1" s="1"/>
  <c r="R3540" i="1"/>
  <c r="S3540" i="1" s="1"/>
  <c r="F3539" i="1"/>
  <c r="J3539" i="1" s="1"/>
  <c r="R3528" i="1"/>
  <c r="S3528" i="1" s="1"/>
  <c r="F3527" i="1"/>
  <c r="J3527" i="1" s="1"/>
  <c r="R3516" i="1"/>
  <c r="S3516" i="1" s="1"/>
  <c r="F3515" i="1"/>
  <c r="J3515" i="1" s="1"/>
  <c r="R3504" i="1"/>
  <c r="S3504" i="1" s="1"/>
  <c r="F3503" i="1"/>
  <c r="J3503" i="1" s="1"/>
  <c r="R3492" i="1"/>
  <c r="S3492" i="1" s="1"/>
  <c r="F3491" i="1"/>
  <c r="J3491" i="1" s="1"/>
  <c r="R3480" i="1"/>
  <c r="S3480" i="1" s="1"/>
  <c r="F3479" i="1"/>
  <c r="J3479" i="1" s="1"/>
  <c r="R3468" i="1"/>
  <c r="S3468" i="1" s="1"/>
  <c r="F3467" i="1"/>
  <c r="J3467" i="1" s="1"/>
  <c r="R3456" i="1"/>
  <c r="S3456" i="1" s="1"/>
  <c r="F3455" i="1"/>
  <c r="J3455" i="1" s="1"/>
  <c r="R3444" i="1"/>
  <c r="S3444" i="1" s="1"/>
  <c r="F3443" i="1"/>
  <c r="J3443" i="1" s="1"/>
  <c r="R3432" i="1"/>
  <c r="S3432" i="1" s="1"/>
  <c r="F3431" i="1"/>
  <c r="J3431" i="1" s="1"/>
  <c r="R3420" i="1"/>
  <c r="S3420" i="1" s="1"/>
  <c r="F3419" i="1"/>
  <c r="J3419" i="1" s="1"/>
  <c r="R3408" i="1"/>
  <c r="S3408" i="1" s="1"/>
  <c r="F3407" i="1"/>
  <c r="J3407" i="1" s="1"/>
  <c r="R3396" i="1"/>
  <c r="S3396" i="1" s="1"/>
  <c r="F3395" i="1"/>
  <c r="J3395" i="1" s="1"/>
  <c r="R3384" i="1"/>
  <c r="S3384" i="1" s="1"/>
  <c r="F3383" i="1"/>
  <c r="J3383" i="1" s="1"/>
  <c r="R3372" i="1"/>
  <c r="S3372" i="1" s="1"/>
  <c r="F3371" i="1"/>
  <c r="J3371" i="1" s="1"/>
  <c r="R3360" i="1"/>
  <c r="S3360" i="1" s="1"/>
  <c r="F3359" i="1"/>
  <c r="J3359" i="1" s="1"/>
  <c r="R3348" i="1"/>
  <c r="S3348" i="1" s="1"/>
  <c r="F3347" i="1"/>
  <c r="J3347" i="1" s="1"/>
  <c r="R3336" i="1"/>
  <c r="S3336" i="1" s="1"/>
  <c r="F3335" i="1"/>
  <c r="J3335" i="1" s="1"/>
  <c r="R3324" i="1"/>
  <c r="S3324" i="1" s="1"/>
  <c r="F3323" i="1"/>
  <c r="J3323" i="1" s="1"/>
  <c r="R3312" i="1"/>
  <c r="S3312" i="1" s="1"/>
  <c r="F3311" i="1"/>
  <c r="J3311" i="1" s="1"/>
  <c r="R3300" i="1"/>
  <c r="S3300" i="1" s="1"/>
  <c r="F3299" i="1"/>
  <c r="J3299" i="1" s="1"/>
  <c r="R3288" i="1"/>
  <c r="S3288" i="1" s="1"/>
  <c r="F3287" i="1"/>
  <c r="J3287" i="1" s="1"/>
  <c r="R3276" i="1"/>
  <c r="S3276" i="1" s="1"/>
  <c r="F3275" i="1"/>
  <c r="J3275" i="1" s="1"/>
  <c r="R3264" i="1"/>
  <c r="S3264" i="1" s="1"/>
  <c r="F3263" i="1"/>
  <c r="J3263" i="1" s="1"/>
  <c r="R3252" i="1"/>
  <c r="S3252" i="1" s="1"/>
  <c r="F3251" i="1"/>
  <c r="J3251" i="1" s="1"/>
  <c r="R3240" i="1"/>
  <c r="S3240" i="1" s="1"/>
  <c r="F3239" i="1"/>
  <c r="J3239" i="1" s="1"/>
  <c r="R3228" i="1"/>
  <c r="S3228" i="1" s="1"/>
  <c r="F3227" i="1"/>
  <c r="J3227" i="1" s="1"/>
  <c r="R3216" i="1"/>
  <c r="S3216" i="1" s="1"/>
  <c r="F3215" i="1"/>
  <c r="J3215" i="1" s="1"/>
  <c r="R3204" i="1"/>
  <c r="S3204" i="1" s="1"/>
  <c r="F3203" i="1"/>
  <c r="J3203" i="1" s="1"/>
  <c r="R3192" i="1"/>
  <c r="S3192" i="1" s="1"/>
  <c r="F3191" i="1"/>
  <c r="J3191" i="1" s="1"/>
  <c r="R3180" i="1"/>
  <c r="S3180" i="1" s="1"/>
  <c r="F3179" i="1"/>
  <c r="J3179" i="1" s="1"/>
  <c r="R3168" i="1"/>
  <c r="S3168" i="1" s="1"/>
  <c r="F3167" i="1"/>
  <c r="J3167" i="1" s="1"/>
  <c r="R3156" i="1"/>
  <c r="S3156" i="1" s="1"/>
  <c r="F3155" i="1"/>
  <c r="J3155" i="1" s="1"/>
  <c r="R3144" i="1"/>
  <c r="S3144" i="1" s="1"/>
  <c r="F3143" i="1"/>
  <c r="J3143" i="1" s="1"/>
  <c r="R3132" i="1"/>
  <c r="S3132" i="1" s="1"/>
  <c r="F3131" i="1"/>
  <c r="J3131" i="1" s="1"/>
  <c r="R3120" i="1"/>
  <c r="S3120" i="1" s="1"/>
  <c r="F3119" i="1"/>
  <c r="J3119" i="1" s="1"/>
  <c r="R3108" i="1"/>
  <c r="S3108" i="1" s="1"/>
  <c r="F3107" i="1"/>
  <c r="J3107" i="1" s="1"/>
  <c r="R3096" i="1"/>
  <c r="S3096" i="1" s="1"/>
  <c r="F3095" i="1"/>
  <c r="J3095" i="1" s="1"/>
  <c r="R3084" i="1"/>
  <c r="S3084" i="1" s="1"/>
  <c r="F3083" i="1"/>
  <c r="J3083" i="1" s="1"/>
  <c r="R3072" i="1"/>
  <c r="S3072" i="1" s="1"/>
  <c r="F3071" i="1"/>
  <c r="J3071" i="1" s="1"/>
  <c r="R3060" i="1"/>
  <c r="S3060" i="1" s="1"/>
  <c r="F3059" i="1"/>
  <c r="J3059" i="1" s="1"/>
  <c r="R3048" i="1"/>
  <c r="S3048" i="1" s="1"/>
  <c r="F3047" i="1"/>
  <c r="J3047" i="1" s="1"/>
  <c r="R3036" i="1"/>
  <c r="S3036" i="1" s="1"/>
  <c r="F3035" i="1"/>
  <c r="J3035" i="1" s="1"/>
  <c r="R5094" i="1"/>
  <c r="S5094" i="1" s="1"/>
  <c r="F5093" i="1"/>
  <c r="J5093" i="1" s="1"/>
  <c r="R4950" i="1"/>
  <c r="S4950" i="1" s="1"/>
  <c r="F4949" i="1"/>
  <c r="J4949" i="1" s="1"/>
  <c r="R5101" i="1"/>
  <c r="S5101" i="1" s="1"/>
  <c r="F5100" i="1"/>
  <c r="J5100" i="1" s="1"/>
  <c r="R5017" i="1"/>
  <c r="S5017" i="1" s="1"/>
  <c r="F5016" i="1"/>
  <c r="J5016" i="1" s="1"/>
  <c r="R5136" i="1"/>
  <c r="S5136" i="1" s="1"/>
  <c r="F5135" i="1"/>
  <c r="J5135" i="1" s="1"/>
  <c r="R5064" i="1"/>
  <c r="S5064" i="1" s="1"/>
  <c r="F5063" i="1"/>
  <c r="J5063" i="1" s="1"/>
  <c r="R5111" i="1"/>
  <c r="S5111" i="1" s="1"/>
  <c r="F5110" i="1"/>
  <c r="J5110" i="1" s="1"/>
  <c r="R5099" i="1"/>
  <c r="S5099" i="1" s="1"/>
  <c r="F5098" i="1"/>
  <c r="J5098" i="1" s="1"/>
  <c r="R5087" i="1"/>
  <c r="S5087" i="1" s="1"/>
  <c r="F5086" i="1"/>
  <c r="J5086" i="1" s="1"/>
  <c r="R5075" i="1"/>
  <c r="S5075" i="1" s="1"/>
  <c r="F5074" i="1"/>
  <c r="J5074" i="1" s="1"/>
  <c r="R5063" i="1"/>
  <c r="S5063" i="1" s="1"/>
  <c r="F5062" i="1"/>
  <c r="J5062" i="1" s="1"/>
  <c r="R5051" i="1"/>
  <c r="S5051" i="1" s="1"/>
  <c r="F5050" i="1"/>
  <c r="J5050" i="1" s="1"/>
  <c r="R5039" i="1"/>
  <c r="S5039" i="1" s="1"/>
  <c r="F5038" i="1"/>
  <c r="J5038" i="1" s="1"/>
  <c r="R5027" i="1"/>
  <c r="S5027" i="1" s="1"/>
  <c r="F5026" i="1"/>
  <c r="J5026" i="1" s="1"/>
  <c r="R5015" i="1"/>
  <c r="S5015" i="1" s="1"/>
  <c r="F5014" i="1"/>
  <c r="J5014" i="1" s="1"/>
  <c r="R5003" i="1"/>
  <c r="S5003" i="1" s="1"/>
  <c r="F5002" i="1"/>
  <c r="J5002" i="1" s="1"/>
  <c r="R4991" i="1"/>
  <c r="S4991" i="1" s="1"/>
  <c r="F4990" i="1"/>
  <c r="J4990" i="1" s="1"/>
  <c r="R4979" i="1"/>
  <c r="S4979" i="1" s="1"/>
  <c r="F4978" i="1"/>
  <c r="J4978" i="1" s="1"/>
  <c r="R4967" i="1"/>
  <c r="S4967" i="1" s="1"/>
  <c r="F4966" i="1"/>
  <c r="J4966" i="1" s="1"/>
  <c r="R4955" i="1"/>
  <c r="S4955" i="1" s="1"/>
  <c r="F4954" i="1"/>
  <c r="J4954" i="1" s="1"/>
  <c r="R4943" i="1"/>
  <c r="S4943" i="1" s="1"/>
  <c r="F4942" i="1"/>
  <c r="J4942" i="1" s="1"/>
  <c r="R4931" i="1"/>
  <c r="S4931" i="1" s="1"/>
  <c r="F4930" i="1"/>
  <c r="J4930" i="1" s="1"/>
  <c r="R4919" i="1"/>
  <c r="S4919" i="1" s="1"/>
  <c r="F4918" i="1"/>
  <c r="J4918" i="1" s="1"/>
  <c r="R4907" i="1"/>
  <c r="S4907" i="1" s="1"/>
  <c r="F4906" i="1"/>
  <c r="J4906" i="1" s="1"/>
  <c r="R4895" i="1"/>
  <c r="S4895" i="1" s="1"/>
  <c r="F4894" i="1"/>
  <c r="J4894" i="1" s="1"/>
  <c r="R4883" i="1"/>
  <c r="S4883" i="1" s="1"/>
  <c r="F4882" i="1"/>
  <c r="J4882" i="1" s="1"/>
  <c r="R4871" i="1"/>
  <c r="S4871" i="1" s="1"/>
  <c r="F4870" i="1"/>
  <c r="J4870" i="1" s="1"/>
  <c r="R4859" i="1"/>
  <c r="S4859" i="1" s="1"/>
  <c r="F4858" i="1"/>
  <c r="J4858" i="1" s="1"/>
  <c r="R4847" i="1"/>
  <c r="S4847" i="1" s="1"/>
  <c r="F4846" i="1"/>
  <c r="J4846" i="1" s="1"/>
  <c r="R4835" i="1"/>
  <c r="S4835" i="1" s="1"/>
  <c r="F4834" i="1"/>
  <c r="J4834" i="1" s="1"/>
  <c r="R4823" i="1"/>
  <c r="S4823" i="1" s="1"/>
  <c r="F4822" i="1"/>
  <c r="J4822" i="1" s="1"/>
  <c r="R4811" i="1"/>
  <c r="S4811" i="1" s="1"/>
  <c r="F4810" i="1"/>
  <c r="J4810" i="1" s="1"/>
  <c r="R4799" i="1"/>
  <c r="S4799" i="1" s="1"/>
  <c r="F4798" i="1"/>
  <c r="J4798" i="1" s="1"/>
  <c r="R4787" i="1"/>
  <c r="S4787" i="1" s="1"/>
  <c r="F4786" i="1"/>
  <c r="J4786" i="1" s="1"/>
  <c r="R4775" i="1"/>
  <c r="S4775" i="1" s="1"/>
  <c r="F4774" i="1"/>
  <c r="J4774" i="1" s="1"/>
  <c r="R4763" i="1"/>
  <c r="S4763" i="1" s="1"/>
  <c r="F4762" i="1"/>
  <c r="J4762" i="1" s="1"/>
  <c r="R4751" i="1"/>
  <c r="S4751" i="1" s="1"/>
  <c r="F4750" i="1"/>
  <c r="J4750" i="1" s="1"/>
  <c r="R4739" i="1"/>
  <c r="S4739" i="1" s="1"/>
  <c r="F4738" i="1"/>
  <c r="J4738" i="1" s="1"/>
  <c r="R4727" i="1"/>
  <c r="S4727" i="1" s="1"/>
  <c r="F4726" i="1"/>
  <c r="J4726" i="1" s="1"/>
  <c r="R4715" i="1"/>
  <c r="S4715" i="1" s="1"/>
  <c r="F4714" i="1"/>
  <c r="J4714" i="1" s="1"/>
  <c r="R4703" i="1"/>
  <c r="S4703" i="1" s="1"/>
  <c r="F4702" i="1"/>
  <c r="J4702" i="1" s="1"/>
  <c r="R4691" i="1"/>
  <c r="S4691" i="1" s="1"/>
  <c r="F4690" i="1"/>
  <c r="J4690" i="1" s="1"/>
  <c r="R4679" i="1"/>
  <c r="S4679" i="1" s="1"/>
  <c r="F4678" i="1"/>
  <c r="J4678" i="1" s="1"/>
  <c r="R4667" i="1"/>
  <c r="S4667" i="1" s="1"/>
  <c r="F4666" i="1"/>
  <c r="J4666" i="1" s="1"/>
  <c r="R4655" i="1"/>
  <c r="S4655" i="1" s="1"/>
  <c r="F4654" i="1"/>
  <c r="J4654" i="1" s="1"/>
  <c r="R4643" i="1"/>
  <c r="S4643" i="1" s="1"/>
  <c r="F4642" i="1"/>
  <c r="J4642" i="1" s="1"/>
  <c r="R4631" i="1"/>
  <c r="S4631" i="1" s="1"/>
  <c r="F4630" i="1"/>
  <c r="J4630" i="1" s="1"/>
  <c r="R4619" i="1"/>
  <c r="S4619" i="1" s="1"/>
  <c r="F4618" i="1"/>
  <c r="J4618" i="1" s="1"/>
  <c r="R4607" i="1"/>
  <c r="S4607" i="1" s="1"/>
  <c r="F4606" i="1"/>
  <c r="J4606" i="1" s="1"/>
  <c r="R4595" i="1"/>
  <c r="S4595" i="1" s="1"/>
  <c r="F4594" i="1"/>
  <c r="J4594" i="1" s="1"/>
  <c r="R4583" i="1"/>
  <c r="S4583" i="1" s="1"/>
  <c r="F4582" i="1"/>
  <c r="J4582" i="1" s="1"/>
  <c r="R4571" i="1"/>
  <c r="S4571" i="1" s="1"/>
  <c r="F4570" i="1"/>
  <c r="J4570" i="1" s="1"/>
  <c r="R4559" i="1"/>
  <c r="S4559" i="1" s="1"/>
  <c r="F4558" i="1"/>
  <c r="J4558" i="1" s="1"/>
  <c r="R4547" i="1"/>
  <c r="S4547" i="1" s="1"/>
  <c r="F4546" i="1"/>
  <c r="J4546" i="1" s="1"/>
  <c r="R4535" i="1"/>
  <c r="S4535" i="1" s="1"/>
  <c r="F4534" i="1"/>
  <c r="J4534" i="1" s="1"/>
  <c r="R4523" i="1"/>
  <c r="S4523" i="1" s="1"/>
  <c r="F4522" i="1"/>
  <c r="J4522" i="1" s="1"/>
  <c r="R4511" i="1"/>
  <c r="S4511" i="1" s="1"/>
  <c r="F4510" i="1"/>
  <c r="J4510" i="1" s="1"/>
  <c r="R4499" i="1"/>
  <c r="S4499" i="1" s="1"/>
  <c r="F4498" i="1"/>
  <c r="J4498" i="1" s="1"/>
  <c r="R4487" i="1"/>
  <c r="S4487" i="1" s="1"/>
  <c r="F4486" i="1"/>
  <c r="J4486" i="1" s="1"/>
  <c r="R4475" i="1"/>
  <c r="S4475" i="1" s="1"/>
  <c r="F4474" i="1"/>
  <c r="J4474" i="1" s="1"/>
  <c r="R4463" i="1"/>
  <c r="S4463" i="1" s="1"/>
  <c r="F4462" i="1"/>
  <c r="J4462" i="1" s="1"/>
  <c r="R4451" i="1"/>
  <c r="S4451" i="1" s="1"/>
  <c r="F4450" i="1"/>
  <c r="J4450" i="1" s="1"/>
  <c r="R4439" i="1"/>
  <c r="S4439" i="1" s="1"/>
  <c r="F4438" i="1"/>
  <c r="J4438" i="1" s="1"/>
  <c r="R4427" i="1"/>
  <c r="S4427" i="1" s="1"/>
  <c r="F4426" i="1"/>
  <c r="J4426" i="1" s="1"/>
  <c r="R4415" i="1"/>
  <c r="S4415" i="1" s="1"/>
  <c r="F4414" i="1"/>
  <c r="J4414" i="1" s="1"/>
  <c r="R4403" i="1"/>
  <c r="S4403" i="1" s="1"/>
  <c r="F4402" i="1"/>
  <c r="J4402" i="1" s="1"/>
  <c r="R4391" i="1"/>
  <c r="S4391" i="1" s="1"/>
  <c r="F4390" i="1"/>
  <c r="J4390" i="1" s="1"/>
  <c r="R4379" i="1"/>
  <c r="S4379" i="1" s="1"/>
  <c r="F4378" i="1"/>
  <c r="J4378" i="1" s="1"/>
  <c r="R4367" i="1"/>
  <c r="S4367" i="1" s="1"/>
  <c r="F4366" i="1"/>
  <c r="J4366" i="1" s="1"/>
  <c r="R4355" i="1"/>
  <c r="S4355" i="1" s="1"/>
  <c r="F4354" i="1"/>
  <c r="J4354" i="1" s="1"/>
  <c r="R4343" i="1"/>
  <c r="S4343" i="1" s="1"/>
  <c r="F4342" i="1"/>
  <c r="J4342" i="1" s="1"/>
  <c r="R4331" i="1"/>
  <c r="S4331" i="1" s="1"/>
  <c r="F4330" i="1"/>
  <c r="J4330" i="1" s="1"/>
  <c r="R4319" i="1"/>
  <c r="S4319" i="1" s="1"/>
  <c r="F4318" i="1"/>
  <c r="J4318" i="1" s="1"/>
  <c r="R4307" i="1"/>
  <c r="S4307" i="1" s="1"/>
  <c r="F4306" i="1"/>
  <c r="J4306" i="1" s="1"/>
  <c r="R4295" i="1"/>
  <c r="S4295" i="1" s="1"/>
  <c r="F4294" i="1"/>
  <c r="J4294" i="1" s="1"/>
  <c r="R4283" i="1"/>
  <c r="S4283" i="1" s="1"/>
  <c r="F4282" i="1"/>
  <c r="J4282" i="1" s="1"/>
  <c r="R4271" i="1"/>
  <c r="S4271" i="1" s="1"/>
  <c r="F4270" i="1"/>
  <c r="J4270" i="1" s="1"/>
  <c r="R4259" i="1"/>
  <c r="S4259" i="1" s="1"/>
  <c r="F4258" i="1"/>
  <c r="J4258" i="1" s="1"/>
  <c r="R4247" i="1"/>
  <c r="S4247" i="1" s="1"/>
  <c r="F4246" i="1"/>
  <c r="J4246" i="1" s="1"/>
  <c r="R4235" i="1"/>
  <c r="S4235" i="1" s="1"/>
  <c r="F4234" i="1"/>
  <c r="J4234" i="1" s="1"/>
  <c r="R4223" i="1"/>
  <c r="S4223" i="1" s="1"/>
  <c r="F4222" i="1"/>
  <c r="J4222" i="1" s="1"/>
  <c r="R4211" i="1"/>
  <c r="S4211" i="1" s="1"/>
  <c r="F4210" i="1"/>
  <c r="J4210" i="1" s="1"/>
  <c r="R4199" i="1"/>
  <c r="S4199" i="1" s="1"/>
  <c r="F4198" i="1"/>
  <c r="J4198" i="1" s="1"/>
  <c r="R4187" i="1"/>
  <c r="S4187" i="1" s="1"/>
  <c r="F4186" i="1"/>
  <c r="J4186" i="1" s="1"/>
  <c r="R4175" i="1"/>
  <c r="S4175" i="1" s="1"/>
  <c r="F4174" i="1"/>
  <c r="J4174" i="1" s="1"/>
  <c r="R4163" i="1"/>
  <c r="S4163" i="1" s="1"/>
  <c r="F4162" i="1"/>
  <c r="J4162" i="1" s="1"/>
  <c r="R4151" i="1"/>
  <c r="S4151" i="1" s="1"/>
  <c r="F4150" i="1"/>
  <c r="J4150" i="1" s="1"/>
  <c r="R4139" i="1"/>
  <c r="S4139" i="1" s="1"/>
  <c r="F4138" i="1"/>
  <c r="J4138" i="1" s="1"/>
  <c r="R4127" i="1"/>
  <c r="S4127" i="1" s="1"/>
  <c r="F4126" i="1"/>
  <c r="J4126" i="1" s="1"/>
  <c r="R4115" i="1"/>
  <c r="S4115" i="1" s="1"/>
  <c r="F4114" i="1"/>
  <c r="J4114" i="1" s="1"/>
  <c r="R4103" i="1"/>
  <c r="S4103" i="1" s="1"/>
  <c r="F4102" i="1"/>
  <c r="J4102" i="1" s="1"/>
  <c r="R4091" i="1"/>
  <c r="S4091" i="1" s="1"/>
  <c r="F4090" i="1"/>
  <c r="J4090" i="1" s="1"/>
  <c r="R4079" i="1"/>
  <c r="S4079" i="1" s="1"/>
  <c r="F4078" i="1"/>
  <c r="J4078" i="1" s="1"/>
  <c r="R4067" i="1"/>
  <c r="S4067" i="1" s="1"/>
  <c r="F4066" i="1"/>
  <c r="J4066" i="1" s="1"/>
  <c r="R4055" i="1"/>
  <c r="S4055" i="1" s="1"/>
  <c r="F4054" i="1"/>
  <c r="J4054" i="1" s="1"/>
  <c r="R4043" i="1"/>
  <c r="S4043" i="1" s="1"/>
  <c r="F4042" i="1"/>
  <c r="J4042" i="1" s="1"/>
  <c r="R4031" i="1"/>
  <c r="S4031" i="1" s="1"/>
  <c r="F4030" i="1"/>
  <c r="J4030" i="1" s="1"/>
  <c r="R4019" i="1"/>
  <c r="S4019" i="1" s="1"/>
  <c r="F4018" i="1"/>
  <c r="J4018" i="1" s="1"/>
  <c r="R4007" i="1"/>
  <c r="S4007" i="1" s="1"/>
  <c r="F4006" i="1"/>
  <c r="J4006" i="1" s="1"/>
  <c r="R3995" i="1"/>
  <c r="S3995" i="1" s="1"/>
  <c r="F3994" i="1"/>
  <c r="J3994" i="1" s="1"/>
  <c r="R3983" i="1"/>
  <c r="S3983" i="1" s="1"/>
  <c r="F3982" i="1"/>
  <c r="J3982" i="1" s="1"/>
  <c r="R3971" i="1"/>
  <c r="S3971" i="1" s="1"/>
  <c r="F3970" i="1"/>
  <c r="J3970" i="1" s="1"/>
  <c r="R3959" i="1"/>
  <c r="S3959" i="1" s="1"/>
  <c r="F3958" i="1"/>
  <c r="J3958" i="1" s="1"/>
  <c r="R3947" i="1"/>
  <c r="S3947" i="1" s="1"/>
  <c r="F3946" i="1"/>
  <c r="J3946" i="1" s="1"/>
  <c r="R3935" i="1"/>
  <c r="S3935" i="1" s="1"/>
  <c r="F3934" i="1"/>
  <c r="J3934" i="1" s="1"/>
  <c r="R3923" i="1"/>
  <c r="S3923" i="1" s="1"/>
  <c r="F3922" i="1"/>
  <c r="J3922" i="1" s="1"/>
  <c r="R3911" i="1"/>
  <c r="S3911" i="1" s="1"/>
  <c r="F3910" i="1"/>
  <c r="J3910" i="1" s="1"/>
  <c r="R3899" i="1"/>
  <c r="S3899" i="1" s="1"/>
  <c r="F3898" i="1"/>
  <c r="J3898" i="1" s="1"/>
  <c r="R3887" i="1"/>
  <c r="S3887" i="1" s="1"/>
  <c r="F3886" i="1"/>
  <c r="J3886" i="1" s="1"/>
  <c r="R3875" i="1"/>
  <c r="S3875" i="1" s="1"/>
  <c r="F3874" i="1"/>
  <c r="J3874" i="1" s="1"/>
  <c r="R3863" i="1"/>
  <c r="S3863" i="1" s="1"/>
  <c r="F3862" i="1"/>
  <c r="J3862" i="1" s="1"/>
  <c r="R3851" i="1"/>
  <c r="S3851" i="1" s="1"/>
  <c r="F3850" i="1"/>
  <c r="J3850" i="1" s="1"/>
  <c r="R3839" i="1"/>
  <c r="S3839" i="1" s="1"/>
  <c r="F3838" i="1"/>
  <c r="J3838" i="1" s="1"/>
  <c r="R3827" i="1"/>
  <c r="S3827" i="1" s="1"/>
  <c r="F3826" i="1"/>
  <c r="J3826" i="1" s="1"/>
  <c r="R3815" i="1"/>
  <c r="S3815" i="1" s="1"/>
  <c r="F3814" i="1"/>
  <c r="J3814" i="1" s="1"/>
  <c r="R3803" i="1"/>
  <c r="S3803" i="1" s="1"/>
  <c r="F3802" i="1"/>
  <c r="J3802" i="1" s="1"/>
  <c r="R3791" i="1"/>
  <c r="S3791" i="1" s="1"/>
  <c r="F3790" i="1"/>
  <c r="J3790" i="1" s="1"/>
  <c r="R3779" i="1"/>
  <c r="S3779" i="1" s="1"/>
  <c r="F3778" i="1"/>
  <c r="J3778" i="1" s="1"/>
  <c r="R3767" i="1"/>
  <c r="S3767" i="1" s="1"/>
  <c r="F3766" i="1"/>
  <c r="J3766" i="1" s="1"/>
  <c r="R3755" i="1"/>
  <c r="S3755" i="1" s="1"/>
  <c r="F3754" i="1"/>
  <c r="J3754" i="1" s="1"/>
  <c r="R3743" i="1"/>
  <c r="S3743" i="1" s="1"/>
  <c r="F3742" i="1"/>
  <c r="J3742" i="1" s="1"/>
  <c r="R3731" i="1"/>
  <c r="S3731" i="1" s="1"/>
  <c r="F3730" i="1"/>
  <c r="J3730" i="1" s="1"/>
  <c r="R3719" i="1"/>
  <c r="S3719" i="1" s="1"/>
  <c r="F3718" i="1"/>
  <c r="J3718" i="1" s="1"/>
  <c r="R3707" i="1"/>
  <c r="S3707" i="1" s="1"/>
  <c r="F3706" i="1"/>
  <c r="J3706" i="1" s="1"/>
  <c r="R3695" i="1"/>
  <c r="S3695" i="1" s="1"/>
  <c r="F3694" i="1"/>
  <c r="J3694" i="1" s="1"/>
  <c r="R3683" i="1"/>
  <c r="S3683" i="1" s="1"/>
  <c r="F3682" i="1"/>
  <c r="J3682" i="1" s="1"/>
  <c r="R3671" i="1"/>
  <c r="S3671" i="1" s="1"/>
  <c r="F3670" i="1"/>
  <c r="J3670" i="1" s="1"/>
  <c r="R3659" i="1"/>
  <c r="S3659" i="1" s="1"/>
  <c r="F3658" i="1"/>
  <c r="J3658" i="1" s="1"/>
  <c r="R3647" i="1"/>
  <c r="S3647" i="1" s="1"/>
  <c r="F3646" i="1"/>
  <c r="J3646" i="1" s="1"/>
  <c r="R3635" i="1"/>
  <c r="S3635" i="1" s="1"/>
  <c r="F3634" i="1"/>
  <c r="J3634" i="1" s="1"/>
  <c r="R3623" i="1"/>
  <c r="S3623" i="1" s="1"/>
  <c r="F3622" i="1"/>
  <c r="J3622" i="1" s="1"/>
  <c r="R3611" i="1"/>
  <c r="S3611" i="1" s="1"/>
  <c r="F3610" i="1"/>
  <c r="J3610" i="1" s="1"/>
  <c r="R3599" i="1"/>
  <c r="S3599" i="1" s="1"/>
  <c r="F3598" i="1"/>
  <c r="J3598" i="1" s="1"/>
  <c r="R3587" i="1"/>
  <c r="S3587" i="1" s="1"/>
  <c r="F3586" i="1"/>
  <c r="J3586" i="1" s="1"/>
  <c r="R3575" i="1"/>
  <c r="S3575" i="1" s="1"/>
  <c r="F3574" i="1"/>
  <c r="J3574" i="1" s="1"/>
  <c r="R3563" i="1"/>
  <c r="S3563" i="1" s="1"/>
  <c r="F3562" i="1"/>
  <c r="J3562" i="1" s="1"/>
  <c r="R3551" i="1"/>
  <c r="S3551" i="1" s="1"/>
  <c r="F3550" i="1"/>
  <c r="J3550" i="1" s="1"/>
  <c r="R3539" i="1"/>
  <c r="S3539" i="1" s="1"/>
  <c r="F3538" i="1"/>
  <c r="J3538" i="1" s="1"/>
  <c r="R3527" i="1"/>
  <c r="S3527" i="1" s="1"/>
  <c r="F3526" i="1"/>
  <c r="J3526" i="1" s="1"/>
  <c r="R3515" i="1"/>
  <c r="S3515" i="1" s="1"/>
  <c r="F3514" i="1"/>
  <c r="J3514" i="1" s="1"/>
  <c r="R3503" i="1"/>
  <c r="S3503" i="1" s="1"/>
  <c r="F3502" i="1"/>
  <c r="J3502" i="1" s="1"/>
  <c r="R3491" i="1"/>
  <c r="S3491" i="1" s="1"/>
  <c r="F3490" i="1"/>
  <c r="J3490" i="1" s="1"/>
  <c r="R3479" i="1"/>
  <c r="S3479" i="1" s="1"/>
  <c r="F3478" i="1"/>
  <c r="J3478" i="1" s="1"/>
  <c r="R3467" i="1"/>
  <c r="S3467" i="1" s="1"/>
  <c r="F3466" i="1"/>
  <c r="J3466" i="1" s="1"/>
  <c r="R3455" i="1"/>
  <c r="S3455" i="1" s="1"/>
  <c r="F3454" i="1"/>
  <c r="J3454" i="1" s="1"/>
  <c r="R3443" i="1"/>
  <c r="S3443" i="1" s="1"/>
  <c r="F3442" i="1"/>
  <c r="J3442" i="1" s="1"/>
  <c r="R3431" i="1"/>
  <c r="S3431" i="1" s="1"/>
  <c r="F3430" i="1"/>
  <c r="J3430" i="1" s="1"/>
  <c r="R3419" i="1"/>
  <c r="S3419" i="1" s="1"/>
  <c r="F3418" i="1"/>
  <c r="J3418" i="1" s="1"/>
  <c r="R3407" i="1"/>
  <c r="S3407" i="1" s="1"/>
  <c r="F3406" i="1"/>
  <c r="J3406" i="1" s="1"/>
  <c r="R3395" i="1"/>
  <c r="S3395" i="1" s="1"/>
  <c r="F3394" i="1"/>
  <c r="J3394" i="1" s="1"/>
  <c r="R3383" i="1"/>
  <c r="S3383" i="1" s="1"/>
  <c r="F3382" i="1"/>
  <c r="J3382" i="1" s="1"/>
  <c r="R3371" i="1"/>
  <c r="S3371" i="1" s="1"/>
  <c r="F3370" i="1"/>
  <c r="J3370" i="1" s="1"/>
  <c r="R3359" i="1"/>
  <c r="S3359" i="1" s="1"/>
  <c r="F3358" i="1"/>
  <c r="J3358" i="1" s="1"/>
  <c r="R3347" i="1"/>
  <c r="S3347" i="1" s="1"/>
  <c r="F3346" i="1"/>
  <c r="J3346" i="1" s="1"/>
  <c r="R3335" i="1"/>
  <c r="S3335" i="1" s="1"/>
  <c r="F3334" i="1"/>
  <c r="J3334" i="1" s="1"/>
  <c r="R3323" i="1"/>
  <c r="S3323" i="1" s="1"/>
  <c r="F3322" i="1"/>
  <c r="J3322" i="1" s="1"/>
  <c r="R3311" i="1"/>
  <c r="S3311" i="1" s="1"/>
  <c r="F3310" i="1"/>
  <c r="J3310" i="1" s="1"/>
  <c r="R3299" i="1"/>
  <c r="S3299" i="1" s="1"/>
  <c r="F3298" i="1"/>
  <c r="J3298" i="1" s="1"/>
  <c r="R3287" i="1"/>
  <c r="S3287" i="1" s="1"/>
  <c r="F3286" i="1"/>
  <c r="J3286" i="1" s="1"/>
  <c r="R3275" i="1"/>
  <c r="S3275" i="1" s="1"/>
  <c r="F3274" i="1"/>
  <c r="J3274" i="1" s="1"/>
  <c r="R3263" i="1"/>
  <c r="S3263" i="1" s="1"/>
  <c r="F3262" i="1"/>
  <c r="J3262" i="1" s="1"/>
  <c r="R3251" i="1"/>
  <c r="S3251" i="1" s="1"/>
  <c r="F3250" i="1"/>
  <c r="J3250" i="1" s="1"/>
  <c r="R3239" i="1"/>
  <c r="S3239" i="1" s="1"/>
  <c r="F3238" i="1"/>
  <c r="J3238" i="1" s="1"/>
  <c r="R3227" i="1"/>
  <c r="S3227" i="1" s="1"/>
  <c r="F3226" i="1"/>
  <c r="J3226" i="1" s="1"/>
  <c r="R3215" i="1"/>
  <c r="S3215" i="1" s="1"/>
  <c r="F3214" i="1"/>
  <c r="J3214" i="1" s="1"/>
  <c r="R3203" i="1"/>
  <c r="S3203" i="1" s="1"/>
  <c r="F3202" i="1"/>
  <c r="J3202" i="1" s="1"/>
  <c r="R3191" i="1"/>
  <c r="S3191" i="1" s="1"/>
  <c r="F3190" i="1"/>
  <c r="J3190" i="1" s="1"/>
  <c r="R3179" i="1"/>
  <c r="S3179" i="1" s="1"/>
  <c r="F3178" i="1"/>
  <c r="J3178" i="1" s="1"/>
  <c r="R3167" i="1"/>
  <c r="S3167" i="1" s="1"/>
  <c r="F3166" i="1"/>
  <c r="J3166" i="1" s="1"/>
  <c r="R3155" i="1"/>
  <c r="S3155" i="1" s="1"/>
  <c r="F3154" i="1"/>
  <c r="J3154" i="1" s="1"/>
  <c r="R3143" i="1"/>
  <c r="S3143" i="1" s="1"/>
  <c r="F3142" i="1"/>
  <c r="J3142" i="1" s="1"/>
  <c r="R3131" i="1"/>
  <c r="S3131" i="1" s="1"/>
  <c r="F3130" i="1"/>
  <c r="J3130" i="1" s="1"/>
  <c r="R3119" i="1"/>
  <c r="S3119" i="1" s="1"/>
  <c r="F3118" i="1"/>
  <c r="J3118" i="1" s="1"/>
  <c r="R3107" i="1"/>
  <c r="S3107" i="1" s="1"/>
  <c r="F3106" i="1"/>
  <c r="J3106" i="1" s="1"/>
  <c r="R3095" i="1"/>
  <c r="S3095" i="1" s="1"/>
  <c r="F3094" i="1"/>
  <c r="J3094" i="1" s="1"/>
  <c r="R3083" i="1"/>
  <c r="S3083" i="1" s="1"/>
  <c r="F3082" i="1"/>
  <c r="J3082" i="1" s="1"/>
  <c r="R3071" i="1"/>
  <c r="S3071" i="1" s="1"/>
  <c r="F3070" i="1"/>
  <c r="J3070" i="1" s="1"/>
  <c r="R3059" i="1"/>
  <c r="S3059" i="1" s="1"/>
  <c r="F3058" i="1"/>
  <c r="J3058" i="1" s="1"/>
  <c r="R5106" i="1"/>
  <c r="S5106" i="1" s="1"/>
  <c r="F5105" i="1"/>
  <c r="J5105" i="1" s="1"/>
  <c r="R4962" i="1"/>
  <c r="S4962" i="1" s="1"/>
  <c r="F4961" i="1"/>
  <c r="J4961" i="1" s="1"/>
  <c r="R5113" i="1"/>
  <c r="S5113" i="1" s="1"/>
  <c r="F5112" i="1"/>
  <c r="J5112" i="1" s="1"/>
  <c r="R5029" i="1"/>
  <c r="S5029" i="1" s="1"/>
  <c r="F5028" i="1"/>
  <c r="J5028" i="1" s="1"/>
  <c r="R4945" i="1"/>
  <c r="S4945" i="1" s="1"/>
  <c r="F4944" i="1"/>
  <c r="J4944" i="1" s="1"/>
  <c r="R5076" i="1"/>
  <c r="S5076" i="1" s="1"/>
  <c r="F5075" i="1"/>
  <c r="J5075" i="1" s="1"/>
  <c r="R5122" i="1"/>
  <c r="S5122" i="1" s="1"/>
  <c r="F5121" i="1"/>
  <c r="J5121" i="1" s="1"/>
  <c r="R5074" i="1"/>
  <c r="S5074" i="1" s="1"/>
  <c r="F5073" i="1"/>
  <c r="J5073" i="1" s="1"/>
  <c r="R5026" i="1"/>
  <c r="S5026" i="1" s="1"/>
  <c r="F5025" i="1"/>
  <c r="J5025" i="1" s="1"/>
  <c r="R5014" i="1"/>
  <c r="S5014" i="1" s="1"/>
  <c r="F5013" i="1"/>
  <c r="J5013" i="1" s="1"/>
  <c r="R5002" i="1"/>
  <c r="S5002" i="1" s="1"/>
  <c r="F5001" i="1"/>
  <c r="J5001" i="1" s="1"/>
  <c r="R4990" i="1"/>
  <c r="S4990" i="1" s="1"/>
  <c r="F4989" i="1"/>
  <c r="J4989" i="1" s="1"/>
  <c r="R4978" i="1"/>
  <c r="S4978" i="1" s="1"/>
  <c r="F4977" i="1"/>
  <c r="J4977" i="1" s="1"/>
  <c r="R4966" i="1"/>
  <c r="S4966" i="1" s="1"/>
  <c r="F4965" i="1"/>
  <c r="J4965" i="1" s="1"/>
  <c r="R4954" i="1"/>
  <c r="S4954" i="1" s="1"/>
  <c r="F4953" i="1"/>
  <c r="J4953" i="1" s="1"/>
  <c r="R4942" i="1"/>
  <c r="S4942" i="1" s="1"/>
  <c r="F4941" i="1"/>
  <c r="J4941" i="1" s="1"/>
  <c r="R4930" i="1"/>
  <c r="S4930" i="1" s="1"/>
  <c r="F4929" i="1"/>
  <c r="J4929" i="1" s="1"/>
  <c r="R4918" i="1"/>
  <c r="S4918" i="1" s="1"/>
  <c r="F4917" i="1"/>
  <c r="J4917" i="1" s="1"/>
  <c r="R4906" i="1"/>
  <c r="S4906" i="1" s="1"/>
  <c r="F4905" i="1"/>
  <c r="J4905" i="1" s="1"/>
  <c r="R4894" i="1"/>
  <c r="S4894" i="1" s="1"/>
  <c r="F4893" i="1"/>
  <c r="J4893" i="1" s="1"/>
  <c r="R4882" i="1"/>
  <c r="S4882" i="1" s="1"/>
  <c r="F4881" i="1"/>
  <c r="J4881" i="1" s="1"/>
  <c r="R4870" i="1"/>
  <c r="S4870" i="1" s="1"/>
  <c r="F4869" i="1"/>
  <c r="J4869" i="1" s="1"/>
  <c r="R4858" i="1"/>
  <c r="S4858" i="1" s="1"/>
  <c r="F4857" i="1"/>
  <c r="J4857" i="1" s="1"/>
  <c r="R4846" i="1"/>
  <c r="S4846" i="1" s="1"/>
  <c r="F4845" i="1"/>
  <c r="J4845" i="1" s="1"/>
  <c r="R4834" i="1"/>
  <c r="S4834" i="1" s="1"/>
  <c r="F4833" i="1"/>
  <c r="J4833" i="1" s="1"/>
  <c r="R4822" i="1"/>
  <c r="S4822" i="1" s="1"/>
  <c r="F4821" i="1"/>
  <c r="J4821" i="1" s="1"/>
  <c r="R4810" i="1"/>
  <c r="S4810" i="1" s="1"/>
  <c r="F4809" i="1"/>
  <c r="J4809" i="1" s="1"/>
  <c r="R4798" i="1"/>
  <c r="S4798" i="1" s="1"/>
  <c r="F4797" i="1"/>
  <c r="J4797" i="1" s="1"/>
  <c r="R4786" i="1"/>
  <c r="S4786" i="1" s="1"/>
  <c r="F4785" i="1"/>
  <c r="J4785" i="1" s="1"/>
  <c r="R4774" i="1"/>
  <c r="S4774" i="1" s="1"/>
  <c r="F4773" i="1"/>
  <c r="J4773" i="1" s="1"/>
  <c r="R4762" i="1"/>
  <c r="S4762" i="1" s="1"/>
  <c r="F4761" i="1"/>
  <c r="J4761" i="1" s="1"/>
  <c r="R4750" i="1"/>
  <c r="S4750" i="1" s="1"/>
  <c r="F4749" i="1"/>
  <c r="J4749" i="1" s="1"/>
  <c r="R4738" i="1"/>
  <c r="S4738" i="1" s="1"/>
  <c r="F4737" i="1"/>
  <c r="J4737" i="1" s="1"/>
  <c r="R4726" i="1"/>
  <c r="S4726" i="1" s="1"/>
  <c r="F4725" i="1"/>
  <c r="J4725" i="1" s="1"/>
  <c r="R4714" i="1"/>
  <c r="S4714" i="1" s="1"/>
  <c r="F4713" i="1"/>
  <c r="J4713" i="1" s="1"/>
  <c r="R4702" i="1"/>
  <c r="S4702" i="1" s="1"/>
  <c r="F4701" i="1"/>
  <c r="J4701" i="1" s="1"/>
  <c r="R4690" i="1"/>
  <c r="S4690" i="1" s="1"/>
  <c r="F4689" i="1"/>
  <c r="J4689" i="1" s="1"/>
  <c r="R4678" i="1"/>
  <c r="S4678" i="1" s="1"/>
  <c r="F4677" i="1"/>
  <c r="J4677" i="1" s="1"/>
  <c r="R4666" i="1"/>
  <c r="S4666" i="1" s="1"/>
  <c r="F4665" i="1"/>
  <c r="J4665" i="1" s="1"/>
  <c r="R4654" i="1"/>
  <c r="S4654" i="1" s="1"/>
  <c r="F4653" i="1"/>
  <c r="J4653" i="1" s="1"/>
  <c r="R4642" i="1"/>
  <c r="S4642" i="1" s="1"/>
  <c r="F4641" i="1"/>
  <c r="J4641" i="1" s="1"/>
  <c r="R4630" i="1"/>
  <c r="S4630" i="1" s="1"/>
  <c r="F4629" i="1"/>
  <c r="J4629" i="1" s="1"/>
  <c r="R4618" i="1"/>
  <c r="S4618" i="1" s="1"/>
  <c r="F4617" i="1"/>
  <c r="J4617" i="1" s="1"/>
  <c r="R4606" i="1"/>
  <c r="S4606" i="1" s="1"/>
  <c r="F4605" i="1"/>
  <c r="J4605" i="1" s="1"/>
  <c r="R4594" i="1"/>
  <c r="S4594" i="1" s="1"/>
  <c r="F4593" i="1"/>
  <c r="J4593" i="1" s="1"/>
  <c r="R4582" i="1"/>
  <c r="S4582" i="1" s="1"/>
  <c r="F4581" i="1"/>
  <c r="J4581" i="1" s="1"/>
  <c r="R4570" i="1"/>
  <c r="S4570" i="1" s="1"/>
  <c r="F4569" i="1"/>
  <c r="J4569" i="1" s="1"/>
  <c r="R4558" i="1"/>
  <c r="S4558" i="1" s="1"/>
  <c r="F4557" i="1"/>
  <c r="J4557" i="1" s="1"/>
  <c r="R4546" i="1"/>
  <c r="S4546" i="1" s="1"/>
  <c r="F4545" i="1"/>
  <c r="J4545" i="1" s="1"/>
  <c r="R4534" i="1"/>
  <c r="S4534" i="1" s="1"/>
  <c r="F4533" i="1"/>
  <c r="J4533" i="1" s="1"/>
  <c r="R4522" i="1"/>
  <c r="S4522" i="1" s="1"/>
  <c r="F4521" i="1"/>
  <c r="J4521" i="1" s="1"/>
  <c r="R4510" i="1"/>
  <c r="S4510" i="1" s="1"/>
  <c r="F4509" i="1"/>
  <c r="J4509" i="1" s="1"/>
  <c r="R4498" i="1"/>
  <c r="S4498" i="1" s="1"/>
  <c r="F4497" i="1"/>
  <c r="J4497" i="1" s="1"/>
  <c r="R4486" i="1"/>
  <c r="S4486" i="1" s="1"/>
  <c r="F4485" i="1"/>
  <c r="J4485" i="1" s="1"/>
  <c r="R4474" i="1"/>
  <c r="S4474" i="1" s="1"/>
  <c r="F4473" i="1"/>
  <c r="J4473" i="1" s="1"/>
  <c r="R4462" i="1"/>
  <c r="S4462" i="1" s="1"/>
  <c r="F4461" i="1"/>
  <c r="J4461" i="1" s="1"/>
  <c r="R4450" i="1"/>
  <c r="S4450" i="1" s="1"/>
  <c r="F4449" i="1"/>
  <c r="J4449" i="1" s="1"/>
  <c r="R4438" i="1"/>
  <c r="S4438" i="1" s="1"/>
  <c r="F4437" i="1"/>
  <c r="J4437" i="1" s="1"/>
  <c r="R4426" i="1"/>
  <c r="S4426" i="1" s="1"/>
  <c r="F4425" i="1"/>
  <c r="J4425" i="1" s="1"/>
  <c r="R4414" i="1"/>
  <c r="S4414" i="1" s="1"/>
  <c r="F4413" i="1"/>
  <c r="J4413" i="1" s="1"/>
  <c r="R4402" i="1"/>
  <c r="S4402" i="1" s="1"/>
  <c r="F4401" i="1"/>
  <c r="J4401" i="1" s="1"/>
  <c r="R4390" i="1"/>
  <c r="S4390" i="1" s="1"/>
  <c r="F4389" i="1"/>
  <c r="J4389" i="1" s="1"/>
  <c r="R4378" i="1"/>
  <c r="S4378" i="1" s="1"/>
  <c r="F4377" i="1"/>
  <c r="J4377" i="1" s="1"/>
  <c r="R4366" i="1"/>
  <c r="S4366" i="1" s="1"/>
  <c r="F4365" i="1"/>
  <c r="J4365" i="1" s="1"/>
  <c r="R4354" i="1"/>
  <c r="S4354" i="1" s="1"/>
  <c r="F4353" i="1"/>
  <c r="J4353" i="1" s="1"/>
  <c r="R4342" i="1"/>
  <c r="S4342" i="1" s="1"/>
  <c r="F4341" i="1"/>
  <c r="J4341" i="1" s="1"/>
  <c r="R4330" i="1"/>
  <c r="S4330" i="1" s="1"/>
  <c r="F4329" i="1"/>
  <c r="J4329" i="1" s="1"/>
  <c r="R4318" i="1"/>
  <c r="S4318" i="1" s="1"/>
  <c r="F4317" i="1"/>
  <c r="J4317" i="1" s="1"/>
  <c r="R4306" i="1"/>
  <c r="S4306" i="1" s="1"/>
  <c r="F4305" i="1"/>
  <c r="J4305" i="1" s="1"/>
  <c r="R4294" i="1"/>
  <c r="S4294" i="1" s="1"/>
  <c r="F4293" i="1"/>
  <c r="J4293" i="1" s="1"/>
  <c r="R4282" i="1"/>
  <c r="S4282" i="1" s="1"/>
  <c r="F4281" i="1"/>
  <c r="J4281" i="1" s="1"/>
  <c r="R4270" i="1"/>
  <c r="S4270" i="1" s="1"/>
  <c r="F4269" i="1"/>
  <c r="J4269" i="1" s="1"/>
  <c r="R4258" i="1"/>
  <c r="S4258" i="1" s="1"/>
  <c r="F4257" i="1"/>
  <c r="J4257" i="1" s="1"/>
  <c r="R4246" i="1"/>
  <c r="S4246" i="1" s="1"/>
  <c r="F4245" i="1"/>
  <c r="J4245" i="1" s="1"/>
  <c r="R4234" i="1"/>
  <c r="S4234" i="1" s="1"/>
  <c r="F4233" i="1"/>
  <c r="J4233" i="1" s="1"/>
  <c r="R4222" i="1"/>
  <c r="S4222" i="1" s="1"/>
  <c r="F4221" i="1"/>
  <c r="J4221" i="1" s="1"/>
  <c r="R4210" i="1"/>
  <c r="S4210" i="1" s="1"/>
  <c r="F4209" i="1"/>
  <c r="J4209" i="1" s="1"/>
  <c r="R4198" i="1"/>
  <c r="S4198" i="1" s="1"/>
  <c r="F4197" i="1"/>
  <c r="J4197" i="1" s="1"/>
  <c r="R4186" i="1"/>
  <c r="S4186" i="1" s="1"/>
  <c r="F4185" i="1"/>
  <c r="J4185" i="1" s="1"/>
  <c r="R4174" i="1"/>
  <c r="S4174" i="1" s="1"/>
  <c r="F4173" i="1"/>
  <c r="J4173" i="1" s="1"/>
  <c r="R4162" i="1"/>
  <c r="S4162" i="1" s="1"/>
  <c r="F4161" i="1"/>
  <c r="J4161" i="1" s="1"/>
  <c r="R4150" i="1"/>
  <c r="S4150" i="1" s="1"/>
  <c r="F4149" i="1"/>
  <c r="J4149" i="1" s="1"/>
  <c r="R4138" i="1"/>
  <c r="S4138" i="1" s="1"/>
  <c r="F4137" i="1"/>
  <c r="J4137" i="1" s="1"/>
  <c r="R4126" i="1"/>
  <c r="S4126" i="1" s="1"/>
  <c r="F4125" i="1"/>
  <c r="J4125" i="1" s="1"/>
  <c r="R4114" i="1"/>
  <c r="S4114" i="1" s="1"/>
  <c r="F4113" i="1"/>
  <c r="J4113" i="1" s="1"/>
  <c r="R4102" i="1"/>
  <c r="S4102" i="1" s="1"/>
  <c r="F4101" i="1"/>
  <c r="J4101" i="1" s="1"/>
  <c r="R4090" i="1"/>
  <c r="S4090" i="1" s="1"/>
  <c r="F4089" i="1"/>
  <c r="J4089" i="1" s="1"/>
  <c r="R4078" i="1"/>
  <c r="S4078" i="1" s="1"/>
  <c r="F4077" i="1"/>
  <c r="J4077" i="1" s="1"/>
  <c r="R4066" i="1"/>
  <c r="S4066" i="1" s="1"/>
  <c r="F4065" i="1"/>
  <c r="J4065" i="1" s="1"/>
  <c r="R4054" i="1"/>
  <c r="S4054" i="1" s="1"/>
  <c r="F4053" i="1"/>
  <c r="J4053" i="1" s="1"/>
  <c r="R4042" i="1"/>
  <c r="S4042" i="1" s="1"/>
  <c r="F4041" i="1"/>
  <c r="J4041" i="1" s="1"/>
  <c r="R4030" i="1"/>
  <c r="S4030" i="1" s="1"/>
  <c r="F4029" i="1"/>
  <c r="J4029" i="1" s="1"/>
  <c r="R4018" i="1"/>
  <c r="S4018" i="1" s="1"/>
  <c r="F4017" i="1"/>
  <c r="J4017" i="1" s="1"/>
  <c r="R4006" i="1"/>
  <c r="S4006" i="1" s="1"/>
  <c r="F4005" i="1"/>
  <c r="J4005" i="1" s="1"/>
  <c r="R3994" i="1"/>
  <c r="S3994" i="1" s="1"/>
  <c r="F3993" i="1"/>
  <c r="J3993" i="1" s="1"/>
  <c r="R3982" i="1"/>
  <c r="S3982" i="1" s="1"/>
  <c r="F3981" i="1"/>
  <c r="J3981" i="1" s="1"/>
  <c r="R3970" i="1"/>
  <c r="S3970" i="1" s="1"/>
  <c r="F3969" i="1"/>
  <c r="J3969" i="1" s="1"/>
  <c r="R3958" i="1"/>
  <c r="S3958" i="1" s="1"/>
  <c r="F3957" i="1"/>
  <c r="J3957" i="1" s="1"/>
  <c r="R3946" i="1"/>
  <c r="S3946" i="1" s="1"/>
  <c r="F3945" i="1"/>
  <c r="J3945" i="1" s="1"/>
  <c r="R3934" i="1"/>
  <c r="S3934" i="1" s="1"/>
  <c r="F3933" i="1"/>
  <c r="J3933" i="1" s="1"/>
  <c r="R3922" i="1"/>
  <c r="S3922" i="1" s="1"/>
  <c r="F3921" i="1"/>
  <c r="J3921" i="1" s="1"/>
  <c r="R3910" i="1"/>
  <c r="S3910" i="1" s="1"/>
  <c r="F3909" i="1"/>
  <c r="J3909" i="1" s="1"/>
  <c r="R3898" i="1"/>
  <c r="S3898" i="1" s="1"/>
  <c r="F3897" i="1"/>
  <c r="J3897" i="1" s="1"/>
  <c r="R3886" i="1"/>
  <c r="S3886" i="1" s="1"/>
  <c r="F3885" i="1"/>
  <c r="J3885" i="1" s="1"/>
  <c r="R3874" i="1"/>
  <c r="S3874" i="1" s="1"/>
  <c r="F3873" i="1"/>
  <c r="J3873" i="1" s="1"/>
  <c r="R3862" i="1"/>
  <c r="S3862" i="1" s="1"/>
  <c r="F3861" i="1"/>
  <c r="J3861" i="1" s="1"/>
  <c r="R3850" i="1"/>
  <c r="S3850" i="1" s="1"/>
  <c r="F3849" i="1"/>
  <c r="J3849" i="1" s="1"/>
  <c r="R3838" i="1"/>
  <c r="S3838" i="1" s="1"/>
  <c r="F3837" i="1"/>
  <c r="J3837" i="1" s="1"/>
  <c r="R3826" i="1"/>
  <c r="S3826" i="1" s="1"/>
  <c r="F3825" i="1"/>
  <c r="J3825" i="1" s="1"/>
  <c r="R3814" i="1"/>
  <c r="S3814" i="1" s="1"/>
  <c r="F3813" i="1"/>
  <c r="J3813" i="1" s="1"/>
  <c r="R3802" i="1"/>
  <c r="S3802" i="1" s="1"/>
  <c r="F3801" i="1"/>
  <c r="J3801" i="1" s="1"/>
  <c r="R3790" i="1"/>
  <c r="S3790" i="1" s="1"/>
  <c r="F3789" i="1"/>
  <c r="J3789" i="1" s="1"/>
  <c r="R3778" i="1"/>
  <c r="S3778" i="1" s="1"/>
  <c r="F3777" i="1"/>
  <c r="J3777" i="1" s="1"/>
  <c r="R3766" i="1"/>
  <c r="S3766" i="1" s="1"/>
  <c r="F3765" i="1"/>
  <c r="J3765" i="1" s="1"/>
  <c r="R3754" i="1"/>
  <c r="S3754" i="1" s="1"/>
  <c r="F3753" i="1"/>
  <c r="J3753" i="1" s="1"/>
  <c r="R3742" i="1"/>
  <c r="S3742" i="1" s="1"/>
  <c r="F3741" i="1"/>
  <c r="J3741" i="1" s="1"/>
  <c r="R3730" i="1"/>
  <c r="S3730" i="1" s="1"/>
  <c r="F3729" i="1"/>
  <c r="J3729" i="1" s="1"/>
  <c r="R3718" i="1"/>
  <c r="S3718" i="1" s="1"/>
  <c r="F3717" i="1"/>
  <c r="J3717" i="1" s="1"/>
  <c r="R3706" i="1"/>
  <c r="S3706" i="1" s="1"/>
  <c r="F3705" i="1"/>
  <c r="J3705" i="1" s="1"/>
  <c r="R3694" i="1"/>
  <c r="S3694" i="1" s="1"/>
  <c r="F3693" i="1"/>
  <c r="J3693" i="1" s="1"/>
  <c r="R3682" i="1"/>
  <c r="S3682" i="1" s="1"/>
  <c r="F3681" i="1"/>
  <c r="J3681" i="1" s="1"/>
  <c r="R3670" i="1"/>
  <c r="S3670" i="1" s="1"/>
  <c r="F3669" i="1"/>
  <c r="J3669" i="1" s="1"/>
  <c r="R3658" i="1"/>
  <c r="S3658" i="1" s="1"/>
  <c r="F3657" i="1"/>
  <c r="J3657" i="1" s="1"/>
  <c r="R3646" i="1"/>
  <c r="S3646" i="1" s="1"/>
  <c r="F3645" i="1"/>
  <c r="J3645" i="1" s="1"/>
  <c r="R3634" i="1"/>
  <c r="S3634" i="1" s="1"/>
  <c r="F3633" i="1"/>
  <c r="J3633" i="1" s="1"/>
  <c r="R3622" i="1"/>
  <c r="S3622" i="1" s="1"/>
  <c r="F3621" i="1"/>
  <c r="J3621" i="1" s="1"/>
  <c r="R3610" i="1"/>
  <c r="S3610" i="1" s="1"/>
  <c r="F3609" i="1"/>
  <c r="J3609" i="1" s="1"/>
  <c r="R3598" i="1"/>
  <c r="S3598" i="1" s="1"/>
  <c r="F3597" i="1"/>
  <c r="J3597" i="1" s="1"/>
  <c r="R3586" i="1"/>
  <c r="S3586" i="1" s="1"/>
  <c r="F3585" i="1"/>
  <c r="J3585" i="1" s="1"/>
  <c r="R3574" i="1"/>
  <c r="S3574" i="1" s="1"/>
  <c r="F3573" i="1"/>
  <c r="J3573" i="1" s="1"/>
  <c r="R3562" i="1"/>
  <c r="S3562" i="1" s="1"/>
  <c r="F3561" i="1"/>
  <c r="J3561" i="1" s="1"/>
  <c r="R3550" i="1"/>
  <c r="S3550" i="1" s="1"/>
  <c r="F3549" i="1"/>
  <c r="J3549" i="1" s="1"/>
  <c r="R3538" i="1"/>
  <c r="S3538" i="1" s="1"/>
  <c r="F3537" i="1"/>
  <c r="J3537" i="1" s="1"/>
  <c r="R3526" i="1"/>
  <c r="S3526" i="1" s="1"/>
  <c r="F3525" i="1"/>
  <c r="J3525" i="1" s="1"/>
  <c r="R3514" i="1"/>
  <c r="S3514" i="1" s="1"/>
  <c r="F3513" i="1"/>
  <c r="J3513" i="1" s="1"/>
  <c r="R3502" i="1"/>
  <c r="S3502" i="1" s="1"/>
  <c r="F3501" i="1"/>
  <c r="J3501" i="1" s="1"/>
  <c r="R3490" i="1"/>
  <c r="S3490" i="1" s="1"/>
  <c r="F3489" i="1"/>
  <c r="J3489" i="1" s="1"/>
  <c r="R3478" i="1"/>
  <c r="S3478" i="1" s="1"/>
  <c r="F3477" i="1"/>
  <c r="J3477" i="1" s="1"/>
  <c r="R3466" i="1"/>
  <c r="S3466" i="1" s="1"/>
  <c r="F3465" i="1"/>
  <c r="J3465" i="1" s="1"/>
  <c r="R3454" i="1"/>
  <c r="S3454" i="1" s="1"/>
  <c r="F3453" i="1"/>
  <c r="J3453" i="1" s="1"/>
  <c r="R3442" i="1"/>
  <c r="S3442" i="1" s="1"/>
  <c r="F3441" i="1"/>
  <c r="J3441" i="1" s="1"/>
  <c r="R3430" i="1"/>
  <c r="S3430" i="1" s="1"/>
  <c r="F3429" i="1"/>
  <c r="J3429" i="1" s="1"/>
  <c r="R3418" i="1"/>
  <c r="S3418" i="1" s="1"/>
  <c r="F3417" i="1"/>
  <c r="J3417" i="1" s="1"/>
  <c r="R3406" i="1"/>
  <c r="S3406" i="1" s="1"/>
  <c r="F3405" i="1"/>
  <c r="J3405" i="1" s="1"/>
  <c r="R3394" i="1"/>
  <c r="S3394" i="1" s="1"/>
  <c r="F3393" i="1"/>
  <c r="J3393" i="1" s="1"/>
  <c r="R3382" i="1"/>
  <c r="S3382" i="1" s="1"/>
  <c r="F3381" i="1"/>
  <c r="J3381" i="1" s="1"/>
  <c r="R3370" i="1"/>
  <c r="S3370" i="1" s="1"/>
  <c r="F3369" i="1"/>
  <c r="J3369" i="1" s="1"/>
  <c r="R3358" i="1"/>
  <c r="S3358" i="1" s="1"/>
  <c r="F3357" i="1"/>
  <c r="J3357" i="1" s="1"/>
  <c r="R3346" i="1"/>
  <c r="S3346" i="1" s="1"/>
  <c r="F3345" i="1"/>
  <c r="J3345" i="1" s="1"/>
  <c r="R3334" i="1"/>
  <c r="S3334" i="1" s="1"/>
  <c r="F3333" i="1"/>
  <c r="J3333" i="1" s="1"/>
  <c r="R3322" i="1"/>
  <c r="S3322" i="1" s="1"/>
  <c r="F3321" i="1"/>
  <c r="J3321" i="1" s="1"/>
  <c r="R3310" i="1"/>
  <c r="S3310" i="1" s="1"/>
  <c r="F3309" i="1"/>
  <c r="J3309" i="1" s="1"/>
  <c r="R3298" i="1"/>
  <c r="S3298" i="1" s="1"/>
  <c r="F3297" i="1"/>
  <c r="J3297" i="1" s="1"/>
  <c r="R3286" i="1"/>
  <c r="S3286" i="1" s="1"/>
  <c r="F3285" i="1"/>
  <c r="J3285" i="1" s="1"/>
  <c r="R3274" i="1"/>
  <c r="S3274" i="1" s="1"/>
  <c r="F3273" i="1"/>
  <c r="J3273" i="1" s="1"/>
  <c r="R3262" i="1"/>
  <c r="S3262" i="1" s="1"/>
  <c r="F3261" i="1"/>
  <c r="J3261" i="1" s="1"/>
  <c r="R3250" i="1"/>
  <c r="S3250" i="1" s="1"/>
  <c r="F3249" i="1"/>
  <c r="J3249" i="1" s="1"/>
  <c r="R3238" i="1"/>
  <c r="S3238" i="1" s="1"/>
  <c r="F3237" i="1"/>
  <c r="J3237" i="1" s="1"/>
  <c r="R3226" i="1"/>
  <c r="S3226" i="1" s="1"/>
  <c r="F3225" i="1"/>
  <c r="J3225" i="1" s="1"/>
  <c r="R3214" i="1"/>
  <c r="S3214" i="1" s="1"/>
  <c r="F3213" i="1"/>
  <c r="J3213" i="1" s="1"/>
  <c r="R3202" i="1"/>
  <c r="S3202" i="1" s="1"/>
  <c r="F3201" i="1"/>
  <c r="J3201" i="1" s="1"/>
  <c r="R3190" i="1"/>
  <c r="S3190" i="1" s="1"/>
  <c r="F3189" i="1"/>
  <c r="J3189" i="1" s="1"/>
  <c r="R3178" i="1"/>
  <c r="S3178" i="1" s="1"/>
  <c r="F3177" i="1"/>
  <c r="J3177" i="1" s="1"/>
  <c r="R3166" i="1"/>
  <c r="S3166" i="1" s="1"/>
  <c r="F3165" i="1"/>
  <c r="J3165" i="1" s="1"/>
  <c r="R3154" i="1"/>
  <c r="S3154" i="1" s="1"/>
  <c r="F3153" i="1"/>
  <c r="J3153" i="1" s="1"/>
  <c r="R3142" i="1"/>
  <c r="S3142" i="1" s="1"/>
  <c r="F3141" i="1"/>
  <c r="J3141" i="1" s="1"/>
  <c r="R3130" i="1"/>
  <c r="S3130" i="1" s="1"/>
  <c r="F3129" i="1"/>
  <c r="J3129" i="1" s="1"/>
  <c r="R3118" i="1"/>
  <c r="S3118" i="1" s="1"/>
  <c r="F3117" i="1"/>
  <c r="J3117" i="1" s="1"/>
  <c r="R3106" i="1"/>
  <c r="S3106" i="1" s="1"/>
  <c r="F3105" i="1"/>
  <c r="J3105" i="1" s="1"/>
  <c r="R3094" i="1"/>
  <c r="S3094" i="1" s="1"/>
  <c r="F3093" i="1"/>
  <c r="J3093" i="1" s="1"/>
  <c r="R3082" i="1"/>
  <c r="S3082" i="1" s="1"/>
  <c r="F3081" i="1"/>
  <c r="J3081" i="1" s="1"/>
  <c r="R3070" i="1"/>
  <c r="S3070" i="1" s="1"/>
  <c r="F3069" i="1"/>
  <c r="J3069" i="1" s="1"/>
  <c r="R3058" i="1"/>
  <c r="S3058" i="1" s="1"/>
  <c r="F3057" i="1"/>
  <c r="J3057" i="1" s="1"/>
  <c r="R3046" i="1"/>
  <c r="S3046" i="1" s="1"/>
  <c r="F3045" i="1"/>
  <c r="J3045" i="1" s="1"/>
  <c r="R5046" i="1"/>
  <c r="S5046" i="1" s="1"/>
  <c r="F5045" i="1"/>
  <c r="J5045" i="1" s="1"/>
  <c r="R4890" i="1"/>
  <c r="S4890" i="1" s="1"/>
  <c r="F4889" i="1"/>
  <c r="J4889" i="1" s="1"/>
  <c r="R5077" i="1"/>
  <c r="S5077" i="1" s="1"/>
  <c r="F5076" i="1"/>
  <c r="J5076" i="1" s="1"/>
  <c r="R5005" i="1"/>
  <c r="S5005" i="1" s="1"/>
  <c r="F5004" i="1"/>
  <c r="J5004" i="1" s="1"/>
  <c r="R5112" i="1"/>
  <c r="S5112" i="1" s="1"/>
  <c r="F5111" i="1"/>
  <c r="J5111" i="1" s="1"/>
  <c r="R5135" i="1"/>
  <c r="S5135" i="1" s="1"/>
  <c r="F5134" i="1"/>
  <c r="J5134" i="1" s="1"/>
  <c r="R5110" i="1"/>
  <c r="S5110" i="1" s="1"/>
  <c r="F5109" i="1"/>
  <c r="J5109" i="1" s="1"/>
  <c r="R5062" i="1"/>
  <c r="S5062" i="1" s="1"/>
  <c r="F5061" i="1"/>
  <c r="J5061" i="1" s="1"/>
  <c r="R5121" i="1"/>
  <c r="S5121" i="1" s="1"/>
  <c r="F5120" i="1"/>
  <c r="J5120" i="1" s="1"/>
  <c r="R5097" i="1"/>
  <c r="S5097" i="1" s="1"/>
  <c r="F5096" i="1"/>
  <c r="J5096" i="1" s="1"/>
  <c r="R5085" i="1"/>
  <c r="S5085" i="1" s="1"/>
  <c r="F5084" i="1"/>
  <c r="J5084" i="1" s="1"/>
  <c r="R5073" i="1"/>
  <c r="S5073" i="1" s="1"/>
  <c r="F5072" i="1"/>
  <c r="J5072" i="1" s="1"/>
  <c r="R5061" i="1"/>
  <c r="S5061" i="1" s="1"/>
  <c r="F5060" i="1"/>
  <c r="J5060" i="1" s="1"/>
  <c r="R5049" i="1"/>
  <c r="S5049" i="1" s="1"/>
  <c r="F5048" i="1"/>
  <c r="J5048" i="1" s="1"/>
  <c r="R5037" i="1"/>
  <c r="S5037" i="1" s="1"/>
  <c r="F5036" i="1"/>
  <c r="J5036" i="1" s="1"/>
  <c r="R5025" i="1"/>
  <c r="S5025" i="1" s="1"/>
  <c r="F5024" i="1"/>
  <c r="J5024" i="1" s="1"/>
  <c r="R5013" i="1"/>
  <c r="S5013" i="1" s="1"/>
  <c r="F5012" i="1"/>
  <c r="J5012" i="1" s="1"/>
  <c r="R5001" i="1"/>
  <c r="S5001" i="1" s="1"/>
  <c r="F5000" i="1"/>
  <c r="J5000" i="1" s="1"/>
  <c r="R4989" i="1"/>
  <c r="S4989" i="1" s="1"/>
  <c r="F4988" i="1"/>
  <c r="J4988" i="1" s="1"/>
  <c r="R4977" i="1"/>
  <c r="S4977" i="1" s="1"/>
  <c r="F4976" i="1"/>
  <c r="J4976" i="1" s="1"/>
  <c r="R4965" i="1"/>
  <c r="S4965" i="1" s="1"/>
  <c r="F4964" i="1"/>
  <c r="J4964" i="1" s="1"/>
  <c r="R4953" i="1"/>
  <c r="S4953" i="1" s="1"/>
  <c r="F4952" i="1"/>
  <c r="J4952" i="1" s="1"/>
  <c r="R4941" i="1"/>
  <c r="S4941" i="1" s="1"/>
  <c r="F4940" i="1"/>
  <c r="J4940" i="1" s="1"/>
  <c r="R4929" i="1"/>
  <c r="S4929" i="1" s="1"/>
  <c r="F4928" i="1"/>
  <c r="J4928" i="1" s="1"/>
  <c r="R4917" i="1"/>
  <c r="S4917" i="1" s="1"/>
  <c r="F4916" i="1"/>
  <c r="J4916" i="1" s="1"/>
  <c r="R4905" i="1"/>
  <c r="S4905" i="1" s="1"/>
  <c r="F4904" i="1"/>
  <c r="J4904" i="1" s="1"/>
  <c r="R4893" i="1"/>
  <c r="S4893" i="1" s="1"/>
  <c r="F4892" i="1"/>
  <c r="J4892" i="1" s="1"/>
  <c r="R4881" i="1"/>
  <c r="S4881" i="1" s="1"/>
  <c r="F4880" i="1"/>
  <c r="J4880" i="1" s="1"/>
  <c r="R4869" i="1"/>
  <c r="S4869" i="1" s="1"/>
  <c r="F4868" i="1"/>
  <c r="J4868" i="1" s="1"/>
  <c r="R4857" i="1"/>
  <c r="S4857" i="1" s="1"/>
  <c r="F4856" i="1"/>
  <c r="J4856" i="1" s="1"/>
  <c r="R4845" i="1"/>
  <c r="S4845" i="1" s="1"/>
  <c r="F4844" i="1"/>
  <c r="J4844" i="1" s="1"/>
  <c r="R4833" i="1"/>
  <c r="S4833" i="1" s="1"/>
  <c r="F4832" i="1"/>
  <c r="J4832" i="1" s="1"/>
  <c r="R4821" i="1"/>
  <c r="S4821" i="1" s="1"/>
  <c r="F4820" i="1"/>
  <c r="J4820" i="1" s="1"/>
  <c r="R4809" i="1"/>
  <c r="S4809" i="1" s="1"/>
  <c r="F4808" i="1"/>
  <c r="J4808" i="1" s="1"/>
  <c r="R4797" i="1"/>
  <c r="S4797" i="1" s="1"/>
  <c r="F4796" i="1"/>
  <c r="J4796" i="1" s="1"/>
  <c r="R4785" i="1"/>
  <c r="S4785" i="1" s="1"/>
  <c r="F4784" i="1"/>
  <c r="J4784" i="1" s="1"/>
  <c r="R4773" i="1"/>
  <c r="S4773" i="1" s="1"/>
  <c r="F4772" i="1"/>
  <c r="J4772" i="1" s="1"/>
  <c r="R4761" i="1"/>
  <c r="S4761" i="1" s="1"/>
  <c r="F4760" i="1"/>
  <c r="J4760" i="1" s="1"/>
  <c r="R4749" i="1"/>
  <c r="S4749" i="1" s="1"/>
  <c r="F4748" i="1"/>
  <c r="J4748" i="1" s="1"/>
  <c r="R4737" i="1"/>
  <c r="S4737" i="1" s="1"/>
  <c r="F4736" i="1"/>
  <c r="J4736" i="1" s="1"/>
  <c r="R4725" i="1"/>
  <c r="S4725" i="1" s="1"/>
  <c r="F4724" i="1"/>
  <c r="J4724" i="1" s="1"/>
  <c r="R4713" i="1"/>
  <c r="S4713" i="1" s="1"/>
  <c r="F4712" i="1"/>
  <c r="J4712" i="1" s="1"/>
  <c r="R4701" i="1"/>
  <c r="S4701" i="1" s="1"/>
  <c r="F4700" i="1"/>
  <c r="J4700" i="1" s="1"/>
  <c r="R4689" i="1"/>
  <c r="S4689" i="1" s="1"/>
  <c r="F4688" i="1"/>
  <c r="J4688" i="1" s="1"/>
  <c r="R4677" i="1"/>
  <c r="S4677" i="1" s="1"/>
  <c r="F4676" i="1"/>
  <c r="J4676" i="1" s="1"/>
  <c r="R4665" i="1"/>
  <c r="S4665" i="1" s="1"/>
  <c r="F4664" i="1"/>
  <c r="J4664" i="1" s="1"/>
  <c r="R4653" i="1"/>
  <c r="S4653" i="1" s="1"/>
  <c r="F4652" i="1"/>
  <c r="J4652" i="1" s="1"/>
  <c r="R4641" i="1"/>
  <c r="S4641" i="1" s="1"/>
  <c r="F4640" i="1"/>
  <c r="J4640" i="1" s="1"/>
  <c r="R4629" i="1"/>
  <c r="S4629" i="1" s="1"/>
  <c r="F4628" i="1"/>
  <c r="J4628" i="1" s="1"/>
  <c r="R4617" i="1"/>
  <c r="S4617" i="1" s="1"/>
  <c r="F4616" i="1"/>
  <c r="J4616" i="1" s="1"/>
  <c r="R4605" i="1"/>
  <c r="S4605" i="1" s="1"/>
  <c r="F4604" i="1"/>
  <c r="J4604" i="1" s="1"/>
  <c r="R4593" i="1"/>
  <c r="S4593" i="1" s="1"/>
  <c r="F4592" i="1"/>
  <c r="J4592" i="1" s="1"/>
  <c r="R4581" i="1"/>
  <c r="S4581" i="1" s="1"/>
  <c r="F4580" i="1"/>
  <c r="J4580" i="1" s="1"/>
  <c r="R4569" i="1"/>
  <c r="S4569" i="1" s="1"/>
  <c r="F4568" i="1"/>
  <c r="J4568" i="1" s="1"/>
  <c r="R4557" i="1"/>
  <c r="S4557" i="1" s="1"/>
  <c r="F4556" i="1"/>
  <c r="J4556" i="1" s="1"/>
  <c r="R4545" i="1"/>
  <c r="S4545" i="1" s="1"/>
  <c r="F4544" i="1"/>
  <c r="J4544" i="1" s="1"/>
  <c r="R4533" i="1"/>
  <c r="S4533" i="1" s="1"/>
  <c r="F4532" i="1"/>
  <c r="J4532" i="1" s="1"/>
  <c r="R4521" i="1"/>
  <c r="S4521" i="1" s="1"/>
  <c r="F4520" i="1"/>
  <c r="J4520" i="1" s="1"/>
  <c r="R4509" i="1"/>
  <c r="S4509" i="1" s="1"/>
  <c r="F4508" i="1"/>
  <c r="J4508" i="1" s="1"/>
  <c r="R4497" i="1"/>
  <c r="S4497" i="1" s="1"/>
  <c r="F4496" i="1"/>
  <c r="J4496" i="1" s="1"/>
  <c r="R4485" i="1"/>
  <c r="S4485" i="1" s="1"/>
  <c r="F4484" i="1"/>
  <c r="J4484" i="1" s="1"/>
  <c r="R4473" i="1"/>
  <c r="S4473" i="1" s="1"/>
  <c r="F4472" i="1"/>
  <c r="J4472" i="1" s="1"/>
  <c r="R4461" i="1"/>
  <c r="S4461" i="1" s="1"/>
  <c r="F4460" i="1"/>
  <c r="J4460" i="1" s="1"/>
  <c r="R4449" i="1"/>
  <c r="S4449" i="1" s="1"/>
  <c r="F4448" i="1"/>
  <c r="J4448" i="1" s="1"/>
  <c r="R4437" i="1"/>
  <c r="S4437" i="1" s="1"/>
  <c r="F4436" i="1"/>
  <c r="J4436" i="1" s="1"/>
  <c r="R4425" i="1"/>
  <c r="S4425" i="1" s="1"/>
  <c r="F4424" i="1"/>
  <c r="J4424" i="1" s="1"/>
  <c r="R4413" i="1"/>
  <c r="S4413" i="1" s="1"/>
  <c r="F4412" i="1"/>
  <c r="J4412" i="1" s="1"/>
  <c r="R4401" i="1"/>
  <c r="S4401" i="1" s="1"/>
  <c r="F4400" i="1"/>
  <c r="J4400" i="1" s="1"/>
  <c r="R4389" i="1"/>
  <c r="S4389" i="1" s="1"/>
  <c r="F4388" i="1"/>
  <c r="J4388" i="1" s="1"/>
  <c r="R4377" i="1"/>
  <c r="S4377" i="1" s="1"/>
  <c r="F4376" i="1"/>
  <c r="J4376" i="1" s="1"/>
  <c r="R4365" i="1"/>
  <c r="S4365" i="1" s="1"/>
  <c r="F4364" i="1"/>
  <c r="J4364" i="1" s="1"/>
  <c r="R4353" i="1"/>
  <c r="S4353" i="1" s="1"/>
  <c r="F4352" i="1"/>
  <c r="J4352" i="1" s="1"/>
  <c r="R4341" i="1"/>
  <c r="S4341" i="1" s="1"/>
  <c r="F4340" i="1"/>
  <c r="J4340" i="1" s="1"/>
  <c r="R4329" i="1"/>
  <c r="S4329" i="1" s="1"/>
  <c r="F4328" i="1"/>
  <c r="J4328" i="1" s="1"/>
  <c r="R4317" i="1"/>
  <c r="S4317" i="1" s="1"/>
  <c r="F4316" i="1"/>
  <c r="J4316" i="1" s="1"/>
  <c r="R4305" i="1"/>
  <c r="S4305" i="1" s="1"/>
  <c r="F4304" i="1"/>
  <c r="J4304" i="1" s="1"/>
  <c r="R4293" i="1"/>
  <c r="S4293" i="1" s="1"/>
  <c r="F4292" i="1"/>
  <c r="J4292" i="1" s="1"/>
  <c r="R4281" i="1"/>
  <c r="S4281" i="1" s="1"/>
  <c r="F4280" i="1"/>
  <c r="J4280" i="1" s="1"/>
  <c r="R4269" i="1"/>
  <c r="S4269" i="1" s="1"/>
  <c r="F4268" i="1"/>
  <c r="J4268" i="1" s="1"/>
  <c r="R4257" i="1"/>
  <c r="S4257" i="1" s="1"/>
  <c r="F4256" i="1"/>
  <c r="J4256" i="1" s="1"/>
  <c r="R4245" i="1"/>
  <c r="S4245" i="1" s="1"/>
  <c r="F4244" i="1"/>
  <c r="J4244" i="1" s="1"/>
  <c r="R4233" i="1"/>
  <c r="S4233" i="1" s="1"/>
  <c r="F4232" i="1"/>
  <c r="J4232" i="1" s="1"/>
  <c r="R4221" i="1"/>
  <c r="S4221" i="1" s="1"/>
  <c r="F4220" i="1"/>
  <c r="J4220" i="1" s="1"/>
  <c r="R4209" i="1"/>
  <c r="S4209" i="1" s="1"/>
  <c r="F4208" i="1"/>
  <c r="J4208" i="1" s="1"/>
  <c r="R4197" i="1"/>
  <c r="S4197" i="1" s="1"/>
  <c r="F4196" i="1"/>
  <c r="J4196" i="1" s="1"/>
  <c r="R4185" i="1"/>
  <c r="S4185" i="1" s="1"/>
  <c r="F4184" i="1"/>
  <c r="J4184" i="1" s="1"/>
  <c r="R4173" i="1"/>
  <c r="S4173" i="1" s="1"/>
  <c r="F4172" i="1"/>
  <c r="J4172" i="1" s="1"/>
  <c r="R4161" i="1"/>
  <c r="S4161" i="1" s="1"/>
  <c r="F4160" i="1"/>
  <c r="J4160" i="1" s="1"/>
  <c r="R4149" i="1"/>
  <c r="S4149" i="1" s="1"/>
  <c r="F4148" i="1"/>
  <c r="J4148" i="1" s="1"/>
  <c r="R4137" i="1"/>
  <c r="S4137" i="1" s="1"/>
  <c r="F4136" i="1"/>
  <c r="J4136" i="1" s="1"/>
  <c r="R4125" i="1"/>
  <c r="S4125" i="1" s="1"/>
  <c r="F4124" i="1"/>
  <c r="J4124" i="1" s="1"/>
  <c r="R4113" i="1"/>
  <c r="S4113" i="1" s="1"/>
  <c r="F4112" i="1"/>
  <c r="J4112" i="1" s="1"/>
  <c r="R4101" i="1"/>
  <c r="S4101" i="1" s="1"/>
  <c r="F4100" i="1"/>
  <c r="J4100" i="1" s="1"/>
  <c r="R4089" i="1"/>
  <c r="S4089" i="1" s="1"/>
  <c r="F4088" i="1"/>
  <c r="J4088" i="1" s="1"/>
  <c r="R4077" i="1"/>
  <c r="S4077" i="1" s="1"/>
  <c r="F4076" i="1"/>
  <c r="J4076" i="1" s="1"/>
  <c r="R4065" i="1"/>
  <c r="S4065" i="1" s="1"/>
  <c r="F4064" i="1"/>
  <c r="J4064" i="1" s="1"/>
  <c r="R4053" i="1"/>
  <c r="S4053" i="1" s="1"/>
  <c r="F4052" i="1"/>
  <c r="J4052" i="1" s="1"/>
  <c r="R4041" i="1"/>
  <c r="S4041" i="1" s="1"/>
  <c r="F4040" i="1"/>
  <c r="J4040" i="1" s="1"/>
  <c r="R4029" i="1"/>
  <c r="S4029" i="1" s="1"/>
  <c r="F4028" i="1"/>
  <c r="J4028" i="1" s="1"/>
  <c r="R4017" i="1"/>
  <c r="S4017" i="1" s="1"/>
  <c r="F4016" i="1"/>
  <c r="J4016" i="1" s="1"/>
  <c r="R4005" i="1"/>
  <c r="S4005" i="1" s="1"/>
  <c r="F4004" i="1"/>
  <c r="J4004" i="1" s="1"/>
  <c r="R3993" i="1"/>
  <c r="S3993" i="1" s="1"/>
  <c r="F3992" i="1"/>
  <c r="J3992" i="1" s="1"/>
  <c r="R3981" i="1"/>
  <c r="S3981" i="1" s="1"/>
  <c r="F3980" i="1"/>
  <c r="J3980" i="1" s="1"/>
  <c r="R3969" i="1"/>
  <c r="S3969" i="1" s="1"/>
  <c r="F3968" i="1"/>
  <c r="J3968" i="1" s="1"/>
  <c r="R3957" i="1"/>
  <c r="S3957" i="1" s="1"/>
  <c r="F3956" i="1"/>
  <c r="J3956" i="1" s="1"/>
  <c r="R3945" i="1"/>
  <c r="S3945" i="1" s="1"/>
  <c r="F3944" i="1"/>
  <c r="J3944" i="1" s="1"/>
  <c r="R3933" i="1"/>
  <c r="S3933" i="1" s="1"/>
  <c r="F3932" i="1"/>
  <c r="J3932" i="1" s="1"/>
  <c r="R3921" i="1"/>
  <c r="S3921" i="1" s="1"/>
  <c r="F3920" i="1"/>
  <c r="J3920" i="1" s="1"/>
  <c r="R3909" i="1"/>
  <c r="S3909" i="1" s="1"/>
  <c r="F3908" i="1"/>
  <c r="J3908" i="1" s="1"/>
  <c r="R3897" i="1"/>
  <c r="S3897" i="1" s="1"/>
  <c r="F3896" i="1"/>
  <c r="J3896" i="1" s="1"/>
  <c r="R3885" i="1"/>
  <c r="S3885" i="1" s="1"/>
  <c r="F3884" i="1"/>
  <c r="J3884" i="1" s="1"/>
  <c r="R3873" i="1"/>
  <c r="S3873" i="1" s="1"/>
  <c r="F3872" i="1"/>
  <c r="J3872" i="1" s="1"/>
  <c r="R3861" i="1"/>
  <c r="S3861" i="1" s="1"/>
  <c r="F3860" i="1"/>
  <c r="J3860" i="1" s="1"/>
  <c r="R3849" i="1"/>
  <c r="S3849" i="1" s="1"/>
  <c r="F3848" i="1"/>
  <c r="J3848" i="1" s="1"/>
  <c r="R3837" i="1"/>
  <c r="S3837" i="1" s="1"/>
  <c r="F3836" i="1"/>
  <c r="J3836" i="1" s="1"/>
  <c r="R3825" i="1"/>
  <c r="S3825" i="1" s="1"/>
  <c r="F3824" i="1"/>
  <c r="J3824" i="1" s="1"/>
  <c r="R3813" i="1"/>
  <c r="S3813" i="1" s="1"/>
  <c r="F3812" i="1"/>
  <c r="J3812" i="1" s="1"/>
  <c r="R3801" i="1"/>
  <c r="S3801" i="1" s="1"/>
  <c r="F3800" i="1"/>
  <c r="J3800" i="1" s="1"/>
  <c r="R3789" i="1"/>
  <c r="S3789" i="1" s="1"/>
  <c r="F3788" i="1"/>
  <c r="J3788" i="1" s="1"/>
  <c r="R3777" i="1"/>
  <c r="S3777" i="1" s="1"/>
  <c r="F3776" i="1"/>
  <c r="J3776" i="1" s="1"/>
  <c r="R3765" i="1"/>
  <c r="S3765" i="1" s="1"/>
  <c r="F3764" i="1"/>
  <c r="J3764" i="1" s="1"/>
  <c r="R3753" i="1"/>
  <c r="S3753" i="1" s="1"/>
  <c r="F3752" i="1"/>
  <c r="J3752" i="1" s="1"/>
  <c r="R3741" i="1"/>
  <c r="S3741" i="1" s="1"/>
  <c r="F3740" i="1"/>
  <c r="J3740" i="1" s="1"/>
  <c r="R3729" i="1"/>
  <c r="S3729" i="1" s="1"/>
  <c r="F3728" i="1"/>
  <c r="J3728" i="1" s="1"/>
  <c r="R3717" i="1"/>
  <c r="S3717" i="1" s="1"/>
  <c r="F3716" i="1"/>
  <c r="J3716" i="1" s="1"/>
  <c r="R3705" i="1"/>
  <c r="S3705" i="1" s="1"/>
  <c r="F3704" i="1"/>
  <c r="J3704" i="1" s="1"/>
  <c r="R3693" i="1"/>
  <c r="S3693" i="1" s="1"/>
  <c r="F3692" i="1"/>
  <c r="J3692" i="1" s="1"/>
  <c r="R3681" i="1"/>
  <c r="S3681" i="1" s="1"/>
  <c r="F3680" i="1"/>
  <c r="J3680" i="1" s="1"/>
  <c r="R3669" i="1"/>
  <c r="S3669" i="1" s="1"/>
  <c r="F3668" i="1"/>
  <c r="J3668" i="1" s="1"/>
  <c r="R3657" i="1"/>
  <c r="S3657" i="1" s="1"/>
  <c r="F3656" i="1"/>
  <c r="J3656" i="1" s="1"/>
  <c r="R3645" i="1"/>
  <c r="S3645" i="1" s="1"/>
  <c r="F3644" i="1"/>
  <c r="J3644" i="1" s="1"/>
  <c r="R3633" i="1"/>
  <c r="S3633" i="1" s="1"/>
  <c r="F3632" i="1"/>
  <c r="J3632" i="1" s="1"/>
  <c r="R3621" i="1"/>
  <c r="S3621" i="1" s="1"/>
  <c r="F3620" i="1"/>
  <c r="J3620" i="1" s="1"/>
  <c r="R3609" i="1"/>
  <c r="S3609" i="1" s="1"/>
  <c r="F3608" i="1"/>
  <c r="J3608" i="1" s="1"/>
  <c r="R3597" i="1"/>
  <c r="S3597" i="1" s="1"/>
  <c r="F3596" i="1"/>
  <c r="J3596" i="1" s="1"/>
  <c r="R3585" i="1"/>
  <c r="S3585" i="1" s="1"/>
  <c r="F3584" i="1"/>
  <c r="J3584" i="1" s="1"/>
  <c r="R3573" i="1"/>
  <c r="S3573" i="1" s="1"/>
  <c r="F3572" i="1"/>
  <c r="J3572" i="1" s="1"/>
  <c r="R3561" i="1"/>
  <c r="S3561" i="1" s="1"/>
  <c r="F3560" i="1"/>
  <c r="J3560" i="1" s="1"/>
  <c r="R3549" i="1"/>
  <c r="S3549" i="1" s="1"/>
  <c r="F3548" i="1"/>
  <c r="J3548" i="1" s="1"/>
  <c r="R3537" i="1"/>
  <c r="S3537" i="1" s="1"/>
  <c r="F3536" i="1"/>
  <c r="J3536" i="1" s="1"/>
  <c r="R3525" i="1"/>
  <c r="S3525" i="1" s="1"/>
  <c r="F3524" i="1"/>
  <c r="J3524" i="1" s="1"/>
  <c r="R3513" i="1"/>
  <c r="S3513" i="1" s="1"/>
  <c r="F3512" i="1"/>
  <c r="J3512" i="1" s="1"/>
  <c r="R3501" i="1"/>
  <c r="S3501" i="1" s="1"/>
  <c r="F3500" i="1"/>
  <c r="J3500" i="1" s="1"/>
  <c r="R3489" i="1"/>
  <c r="S3489" i="1" s="1"/>
  <c r="F3488" i="1"/>
  <c r="J3488" i="1" s="1"/>
  <c r="R3477" i="1"/>
  <c r="S3477" i="1" s="1"/>
  <c r="F3476" i="1"/>
  <c r="J3476" i="1" s="1"/>
  <c r="R3465" i="1"/>
  <c r="S3465" i="1" s="1"/>
  <c r="F3464" i="1"/>
  <c r="J3464" i="1" s="1"/>
  <c r="R3453" i="1"/>
  <c r="S3453" i="1" s="1"/>
  <c r="F3452" i="1"/>
  <c r="J3452" i="1" s="1"/>
  <c r="R3441" i="1"/>
  <c r="S3441" i="1" s="1"/>
  <c r="F3440" i="1"/>
  <c r="J3440" i="1" s="1"/>
  <c r="R3429" i="1"/>
  <c r="S3429" i="1" s="1"/>
  <c r="F3428" i="1"/>
  <c r="J3428" i="1" s="1"/>
  <c r="R3417" i="1"/>
  <c r="S3417" i="1" s="1"/>
  <c r="F3416" i="1"/>
  <c r="J3416" i="1" s="1"/>
  <c r="R3405" i="1"/>
  <c r="S3405" i="1" s="1"/>
  <c r="F3404" i="1"/>
  <c r="J3404" i="1" s="1"/>
  <c r="R3393" i="1"/>
  <c r="S3393" i="1" s="1"/>
  <c r="F3392" i="1"/>
  <c r="J3392" i="1" s="1"/>
  <c r="R3381" i="1"/>
  <c r="S3381" i="1" s="1"/>
  <c r="F3380" i="1"/>
  <c r="J3380" i="1" s="1"/>
  <c r="R3369" i="1"/>
  <c r="S3369" i="1" s="1"/>
  <c r="F3368" i="1"/>
  <c r="J3368" i="1" s="1"/>
  <c r="R3357" i="1"/>
  <c r="S3357" i="1" s="1"/>
  <c r="F3356" i="1"/>
  <c r="J3356" i="1" s="1"/>
  <c r="R3345" i="1"/>
  <c r="S3345" i="1" s="1"/>
  <c r="F3344" i="1"/>
  <c r="J3344" i="1" s="1"/>
  <c r="R3333" i="1"/>
  <c r="S3333" i="1" s="1"/>
  <c r="F3332" i="1"/>
  <c r="J3332" i="1" s="1"/>
  <c r="R3321" i="1"/>
  <c r="S3321" i="1" s="1"/>
  <c r="F3320" i="1"/>
  <c r="J3320" i="1" s="1"/>
  <c r="R3309" i="1"/>
  <c r="S3309" i="1" s="1"/>
  <c r="F3308" i="1"/>
  <c r="J3308" i="1" s="1"/>
  <c r="R3297" i="1"/>
  <c r="S3297" i="1" s="1"/>
  <c r="F3296" i="1"/>
  <c r="J3296" i="1" s="1"/>
  <c r="R3285" i="1"/>
  <c r="S3285" i="1" s="1"/>
  <c r="F3284" i="1"/>
  <c r="J3284" i="1" s="1"/>
  <c r="R3273" i="1"/>
  <c r="S3273" i="1" s="1"/>
  <c r="F3272" i="1"/>
  <c r="J3272" i="1" s="1"/>
  <c r="R3261" i="1"/>
  <c r="S3261" i="1" s="1"/>
  <c r="F3260" i="1"/>
  <c r="J3260" i="1" s="1"/>
  <c r="R3249" i="1"/>
  <c r="S3249" i="1" s="1"/>
  <c r="F3248" i="1"/>
  <c r="J3248" i="1" s="1"/>
  <c r="R3237" i="1"/>
  <c r="S3237" i="1" s="1"/>
  <c r="F3236" i="1"/>
  <c r="J3236" i="1" s="1"/>
  <c r="R3225" i="1"/>
  <c r="S3225" i="1" s="1"/>
  <c r="F3224" i="1"/>
  <c r="J3224" i="1" s="1"/>
  <c r="R3213" i="1"/>
  <c r="S3213" i="1" s="1"/>
  <c r="F3212" i="1"/>
  <c r="J3212" i="1" s="1"/>
  <c r="R3201" i="1"/>
  <c r="S3201" i="1" s="1"/>
  <c r="F3200" i="1"/>
  <c r="J3200" i="1" s="1"/>
  <c r="R3189" i="1"/>
  <c r="S3189" i="1" s="1"/>
  <c r="F3188" i="1"/>
  <c r="J3188" i="1" s="1"/>
  <c r="R3177" i="1"/>
  <c r="S3177" i="1" s="1"/>
  <c r="F3176" i="1"/>
  <c r="J3176" i="1" s="1"/>
  <c r="R3165" i="1"/>
  <c r="S3165" i="1" s="1"/>
  <c r="F3164" i="1"/>
  <c r="J3164" i="1" s="1"/>
  <c r="R3153" i="1"/>
  <c r="S3153" i="1" s="1"/>
  <c r="F3152" i="1"/>
  <c r="J3152" i="1" s="1"/>
  <c r="R3141" i="1"/>
  <c r="S3141" i="1" s="1"/>
  <c r="F3140" i="1"/>
  <c r="J3140" i="1" s="1"/>
  <c r="R3129" i="1"/>
  <c r="S3129" i="1" s="1"/>
  <c r="F3128" i="1"/>
  <c r="J3128" i="1" s="1"/>
  <c r="R3117" i="1"/>
  <c r="S3117" i="1" s="1"/>
  <c r="F3116" i="1"/>
  <c r="J3116" i="1" s="1"/>
  <c r="R3105" i="1"/>
  <c r="S3105" i="1" s="1"/>
  <c r="F3104" i="1"/>
  <c r="J3104" i="1" s="1"/>
  <c r="R3093" i="1"/>
  <c r="S3093" i="1" s="1"/>
  <c r="F3092" i="1"/>
  <c r="J3092" i="1" s="1"/>
  <c r="R3081" i="1"/>
  <c r="S3081" i="1" s="1"/>
  <c r="F3080" i="1"/>
  <c r="J3080" i="1" s="1"/>
  <c r="R3069" i="1"/>
  <c r="S3069" i="1" s="1"/>
  <c r="F3068" i="1"/>
  <c r="J3068" i="1" s="1"/>
  <c r="R3057" i="1"/>
  <c r="S3057" i="1" s="1"/>
  <c r="F3056" i="1"/>
  <c r="J3056" i="1" s="1"/>
  <c r="R3045" i="1"/>
  <c r="S3045" i="1" s="1"/>
  <c r="F3044" i="1"/>
  <c r="J3044" i="1" s="1"/>
  <c r="R5034" i="1"/>
  <c r="S5034" i="1" s="1"/>
  <c r="F5033" i="1"/>
  <c r="J5033" i="1" s="1"/>
  <c r="R4902" i="1"/>
  <c r="S4902" i="1" s="1"/>
  <c r="F4901" i="1"/>
  <c r="J4901" i="1" s="1"/>
  <c r="R5089" i="1"/>
  <c r="S5089" i="1" s="1"/>
  <c r="F5088" i="1"/>
  <c r="J5088" i="1" s="1"/>
  <c r="R4993" i="1"/>
  <c r="S4993" i="1" s="1"/>
  <c r="F4992" i="1"/>
  <c r="J4992" i="1" s="1"/>
  <c r="R5124" i="1"/>
  <c r="S5124" i="1" s="1"/>
  <c r="F5123" i="1"/>
  <c r="J5123" i="1" s="1"/>
  <c r="R5123" i="1"/>
  <c r="S5123" i="1" s="1"/>
  <c r="F5122" i="1"/>
  <c r="J5122" i="1" s="1"/>
  <c r="R5098" i="1"/>
  <c r="S5098" i="1" s="1"/>
  <c r="F5097" i="1"/>
  <c r="J5097" i="1" s="1"/>
  <c r="R5050" i="1"/>
  <c r="S5050" i="1" s="1"/>
  <c r="F5049" i="1"/>
  <c r="J5049" i="1" s="1"/>
  <c r="R5133" i="1"/>
  <c r="S5133" i="1" s="1"/>
  <c r="F5132" i="1"/>
  <c r="J5132" i="1" s="1"/>
  <c r="R5132" i="1"/>
  <c r="S5132" i="1" s="1"/>
  <c r="F5131" i="1"/>
  <c r="J5131" i="1" s="1"/>
  <c r="R5120" i="1"/>
  <c r="S5120" i="1" s="1"/>
  <c r="F5119" i="1"/>
  <c r="J5119" i="1" s="1"/>
  <c r="R5108" i="1"/>
  <c r="S5108" i="1" s="1"/>
  <c r="F5107" i="1"/>
  <c r="J5107" i="1" s="1"/>
  <c r="R5096" i="1"/>
  <c r="S5096" i="1" s="1"/>
  <c r="F5095" i="1"/>
  <c r="J5095" i="1" s="1"/>
  <c r="R5084" i="1"/>
  <c r="S5084" i="1" s="1"/>
  <c r="F5083" i="1"/>
  <c r="J5083" i="1" s="1"/>
  <c r="R5072" i="1"/>
  <c r="S5072" i="1" s="1"/>
  <c r="F5071" i="1"/>
  <c r="J5071" i="1" s="1"/>
  <c r="R5060" i="1"/>
  <c r="S5060" i="1" s="1"/>
  <c r="F5059" i="1"/>
  <c r="J5059" i="1" s="1"/>
  <c r="R5048" i="1"/>
  <c r="S5048" i="1" s="1"/>
  <c r="F5047" i="1"/>
  <c r="J5047" i="1" s="1"/>
  <c r="R5036" i="1"/>
  <c r="S5036" i="1" s="1"/>
  <c r="F5035" i="1"/>
  <c r="J5035" i="1" s="1"/>
  <c r="R5024" i="1"/>
  <c r="S5024" i="1" s="1"/>
  <c r="F5023" i="1"/>
  <c r="J5023" i="1" s="1"/>
  <c r="R5012" i="1"/>
  <c r="S5012" i="1" s="1"/>
  <c r="F5011" i="1"/>
  <c r="J5011" i="1" s="1"/>
  <c r="R5000" i="1"/>
  <c r="S5000" i="1" s="1"/>
  <c r="F4999" i="1"/>
  <c r="J4999" i="1" s="1"/>
  <c r="R4988" i="1"/>
  <c r="S4988" i="1" s="1"/>
  <c r="F4987" i="1"/>
  <c r="J4987" i="1" s="1"/>
  <c r="R4976" i="1"/>
  <c r="S4976" i="1" s="1"/>
  <c r="F4975" i="1"/>
  <c r="J4975" i="1" s="1"/>
  <c r="R4964" i="1"/>
  <c r="S4964" i="1" s="1"/>
  <c r="F4963" i="1"/>
  <c r="J4963" i="1" s="1"/>
  <c r="R4952" i="1"/>
  <c r="S4952" i="1" s="1"/>
  <c r="F4951" i="1"/>
  <c r="J4951" i="1" s="1"/>
  <c r="R4940" i="1"/>
  <c r="S4940" i="1" s="1"/>
  <c r="F4939" i="1"/>
  <c r="J4939" i="1" s="1"/>
  <c r="R4928" i="1"/>
  <c r="S4928" i="1" s="1"/>
  <c r="F4927" i="1"/>
  <c r="J4927" i="1" s="1"/>
  <c r="R4916" i="1"/>
  <c r="S4916" i="1" s="1"/>
  <c r="F4915" i="1"/>
  <c r="J4915" i="1" s="1"/>
  <c r="R4904" i="1"/>
  <c r="S4904" i="1" s="1"/>
  <c r="F4903" i="1"/>
  <c r="J4903" i="1" s="1"/>
  <c r="R4892" i="1"/>
  <c r="S4892" i="1" s="1"/>
  <c r="F4891" i="1"/>
  <c r="J4891" i="1" s="1"/>
  <c r="R4880" i="1"/>
  <c r="S4880" i="1" s="1"/>
  <c r="F4879" i="1"/>
  <c r="J4879" i="1" s="1"/>
  <c r="R4868" i="1"/>
  <c r="S4868" i="1" s="1"/>
  <c r="F4867" i="1"/>
  <c r="J4867" i="1" s="1"/>
  <c r="R4856" i="1"/>
  <c r="S4856" i="1" s="1"/>
  <c r="F4855" i="1"/>
  <c r="J4855" i="1" s="1"/>
  <c r="R4844" i="1"/>
  <c r="S4844" i="1" s="1"/>
  <c r="F4843" i="1"/>
  <c r="J4843" i="1" s="1"/>
  <c r="R4832" i="1"/>
  <c r="S4832" i="1" s="1"/>
  <c r="F4831" i="1"/>
  <c r="J4831" i="1" s="1"/>
  <c r="R4820" i="1"/>
  <c r="S4820" i="1" s="1"/>
  <c r="F4819" i="1"/>
  <c r="J4819" i="1" s="1"/>
  <c r="R4808" i="1"/>
  <c r="S4808" i="1" s="1"/>
  <c r="F4807" i="1"/>
  <c r="J4807" i="1" s="1"/>
  <c r="R4796" i="1"/>
  <c r="S4796" i="1" s="1"/>
  <c r="F4795" i="1"/>
  <c r="J4795" i="1" s="1"/>
  <c r="R4784" i="1"/>
  <c r="S4784" i="1" s="1"/>
  <c r="F4783" i="1"/>
  <c r="J4783" i="1" s="1"/>
  <c r="R4772" i="1"/>
  <c r="S4772" i="1" s="1"/>
  <c r="F4771" i="1"/>
  <c r="J4771" i="1" s="1"/>
  <c r="R4760" i="1"/>
  <c r="S4760" i="1" s="1"/>
  <c r="F4759" i="1"/>
  <c r="J4759" i="1" s="1"/>
  <c r="R4748" i="1"/>
  <c r="S4748" i="1" s="1"/>
  <c r="F4747" i="1"/>
  <c r="J4747" i="1" s="1"/>
  <c r="R4736" i="1"/>
  <c r="S4736" i="1" s="1"/>
  <c r="F4735" i="1"/>
  <c r="J4735" i="1" s="1"/>
  <c r="R4724" i="1"/>
  <c r="S4724" i="1" s="1"/>
  <c r="F4723" i="1"/>
  <c r="J4723" i="1" s="1"/>
  <c r="R4712" i="1"/>
  <c r="S4712" i="1" s="1"/>
  <c r="F4711" i="1"/>
  <c r="J4711" i="1" s="1"/>
  <c r="R4700" i="1"/>
  <c r="S4700" i="1" s="1"/>
  <c r="F4699" i="1"/>
  <c r="J4699" i="1" s="1"/>
  <c r="R4688" i="1"/>
  <c r="S4688" i="1" s="1"/>
  <c r="F4687" i="1"/>
  <c r="J4687" i="1" s="1"/>
  <c r="R4676" i="1"/>
  <c r="S4676" i="1" s="1"/>
  <c r="F4675" i="1"/>
  <c r="J4675" i="1" s="1"/>
  <c r="R4664" i="1"/>
  <c r="S4664" i="1" s="1"/>
  <c r="F4663" i="1"/>
  <c r="J4663" i="1" s="1"/>
  <c r="R4652" i="1"/>
  <c r="S4652" i="1" s="1"/>
  <c r="F4651" i="1"/>
  <c r="J4651" i="1" s="1"/>
  <c r="R4640" i="1"/>
  <c r="S4640" i="1" s="1"/>
  <c r="F4639" i="1"/>
  <c r="J4639" i="1" s="1"/>
  <c r="R4628" i="1"/>
  <c r="S4628" i="1" s="1"/>
  <c r="F4627" i="1"/>
  <c r="J4627" i="1" s="1"/>
  <c r="R4616" i="1"/>
  <c r="S4616" i="1" s="1"/>
  <c r="F4615" i="1"/>
  <c r="J4615" i="1" s="1"/>
  <c r="R4604" i="1"/>
  <c r="S4604" i="1" s="1"/>
  <c r="F4603" i="1"/>
  <c r="J4603" i="1" s="1"/>
  <c r="R4592" i="1"/>
  <c r="S4592" i="1" s="1"/>
  <c r="F4591" i="1"/>
  <c r="J4591" i="1" s="1"/>
  <c r="R4580" i="1"/>
  <c r="S4580" i="1" s="1"/>
  <c r="F4579" i="1"/>
  <c r="J4579" i="1" s="1"/>
  <c r="R4568" i="1"/>
  <c r="S4568" i="1" s="1"/>
  <c r="F4567" i="1"/>
  <c r="J4567" i="1" s="1"/>
  <c r="R4556" i="1"/>
  <c r="S4556" i="1" s="1"/>
  <c r="F4555" i="1"/>
  <c r="J4555" i="1" s="1"/>
  <c r="R4544" i="1"/>
  <c r="S4544" i="1" s="1"/>
  <c r="F4543" i="1"/>
  <c r="J4543" i="1" s="1"/>
  <c r="R4532" i="1"/>
  <c r="S4532" i="1" s="1"/>
  <c r="F4531" i="1"/>
  <c r="J4531" i="1" s="1"/>
  <c r="R4520" i="1"/>
  <c r="S4520" i="1" s="1"/>
  <c r="F4519" i="1"/>
  <c r="J4519" i="1" s="1"/>
  <c r="R4508" i="1"/>
  <c r="S4508" i="1" s="1"/>
  <c r="F4507" i="1"/>
  <c r="J4507" i="1" s="1"/>
  <c r="R4496" i="1"/>
  <c r="S4496" i="1" s="1"/>
  <c r="F4495" i="1"/>
  <c r="J4495" i="1" s="1"/>
  <c r="R4484" i="1"/>
  <c r="S4484" i="1" s="1"/>
  <c r="F4483" i="1"/>
  <c r="J4483" i="1" s="1"/>
  <c r="R4472" i="1"/>
  <c r="S4472" i="1" s="1"/>
  <c r="F4471" i="1"/>
  <c r="J4471" i="1" s="1"/>
  <c r="R4460" i="1"/>
  <c r="S4460" i="1" s="1"/>
  <c r="F4459" i="1"/>
  <c r="J4459" i="1" s="1"/>
  <c r="R4448" i="1"/>
  <c r="S4448" i="1" s="1"/>
  <c r="F4447" i="1"/>
  <c r="J4447" i="1" s="1"/>
  <c r="R4436" i="1"/>
  <c r="S4436" i="1" s="1"/>
  <c r="F4435" i="1"/>
  <c r="J4435" i="1" s="1"/>
  <c r="R4424" i="1"/>
  <c r="S4424" i="1" s="1"/>
  <c r="F4423" i="1"/>
  <c r="J4423" i="1" s="1"/>
  <c r="R4412" i="1"/>
  <c r="S4412" i="1" s="1"/>
  <c r="F4411" i="1"/>
  <c r="J4411" i="1" s="1"/>
  <c r="R4400" i="1"/>
  <c r="S4400" i="1" s="1"/>
  <c r="F4399" i="1"/>
  <c r="J4399" i="1" s="1"/>
  <c r="R4388" i="1"/>
  <c r="S4388" i="1" s="1"/>
  <c r="F4387" i="1"/>
  <c r="J4387" i="1" s="1"/>
  <c r="R4376" i="1"/>
  <c r="S4376" i="1" s="1"/>
  <c r="F4375" i="1"/>
  <c r="J4375" i="1" s="1"/>
  <c r="R4364" i="1"/>
  <c r="S4364" i="1" s="1"/>
  <c r="F4363" i="1"/>
  <c r="J4363" i="1" s="1"/>
  <c r="R4352" i="1"/>
  <c r="S4352" i="1" s="1"/>
  <c r="F4351" i="1"/>
  <c r="J4351" i="1" s="1"/>
  <c r="R4340" i="1"/>
  <c r="S4340" i="1" s="1"/>
  <c r="F4339" i="1"/>
  <c r="J4339" i="1" s="1"/>
  <c r="R4328" i="1"/>
  <c r="S4328" i="1" s="1"/>
  <c r="F4327" i="1"/>
  <c r="J4327" i="1" s="1"/>
  <c r="R4316" i="1"/>
  <c r="S4316" i="1" s="1"/>
  <c r="F4315" i="1"/>
  <c r="J4315" i="1" s="1"/>
  <c r="R4304" i="1"/>
  <c r="S4304" i="1" s="1"/>
  <c r="F4303" i="1"/>
  <c r="J4303" i="1" s="1"/>
  <c r="R4292" i="1"/>
  <c r="S4292" i="1" s="1"/>
  <c r="F4291" i="1"/>
  <c r="J4291" i="1" s="1"/>
  <c r="R4280" i="1"/>
  <c r="S4280" i="1" s="1"/>
  <c r="F4279" i="1"/>
  <c r="J4279" i="1" s="1"/>
  <c r="R4268" i="1"/>
  <c r="S4268" i="1" s="1"/>
  <c r="F4267" i="1"/>
  <c r="J4267" i="1" s="1"/>
  <c r="R4256" i="1"/>
  <c r="S4256" i="1" s="1"/>
  <c r="F4255" i="1"/>
  <c r="J4255" i="1" s="1"/>
  <c r="R4244" i="1"/>
  <c r="S4244" i="1" s="1"/>
  <c r="F4243" i="1"/>
  <c r="J4243" i="1" s="1"/>
  <c r="R4232" i="1"/>
  <c r="S4232" i="1" s="1"/>
  <c r="F4231" i="1"/>
  <c r="J4231" i="1" s="1"/>
  <c r="R4220" i="1"/>
  <c r="S4220" i="1" s="1"/>
  <c r="F4219" i="1"/>
  <c r="J4219" i="1" s="1"/>
  <c r="R4208" i="1"/>
  <c r="S4208" i="1" s="1"/>
  <c r="F4207" i="1"/>
  <c r="J4207" i="1" s="1"/>
  <c r="R4196" i="1"/>
  <c r="S4196" i="1" s="1"/>
  <c r="F4195" i="1"/>
  <c r="J4195" i="1" s="1"/>
  <c r="R4184" i="1"/>
  <c r="S4184" i="1" s="1"/>
  <c r="F4183" i="1"/>
  <c r="J4183" i="1" s="1"/>
  <c r="R4172" i="1"/>
  <c r="S4172" i="1" s="1"/>
  <c r="F4171" i="1"/>
  <c r="J4171" i="1" s="1"/>
  <c r="R4160" i="1"/>
  <c r="S4160" i="1" s="1"/>
  <c r="F4159" i="1"/>
  <c r="J4159" i="1" s="1"/>
  <c r="R4148" i="1"/>
  <c r="S4148" i="1" s="1"/>
  <c r="F4147" i="1"/>
  <c r="J4147" i="1" s="1"/>
  <c r="R4136" i="1"/>
  <c r="S4136" i="1" s="1"/>
  <c r="F4135" i="1"/>
  <c r="J4135" i="1" s="1"/>
  <c r="R4124" i="1"/>
  <c r="S4124" i="1" s="1"/>
  <c r="F4123" i="1"/>
  <c r="J4123" i="1" s="1"/>
  <c r="R4112" i="1"/>
  <c r="S4112" i="1" s="1"/>
  <c r="F4111" i="1"/>
  <c r="J4111" i="1" s="1"/>
  <c r="R4100" i="1"/>
  <c r="S4100" i="1" s="1"/>
  <c r="F4099" i="1"/>
  <c r="J4099" i="1" s="1"/>
  <c r="R4088" i="1"/>
  <c r="S4088" i="1" s="1"/>
  <c r="F4087" i="1"/>
  <c r="J4087" i="1" s="1"/>
  <c r="R4076" i="1"/>
  <c r="S4076" i="1" s="1"/>
  <c r="F4075" i="1"/>
  <c r="J4075" i="1" s="1"/>
  <c r="R4064" i="1"/>
  <c r="S4064" i="1" s="1"/>
  <c r="F4063" i="1"/>
  <c r="J4063" i="1" s="1"/>
  <c r="R4052" i="1"/>
  <c r="S4052" i="1" s="1"/>
  <c r="F4051" i="1"/>
  <c r="J4051" i="1" s="1"/>
  <c r="R4040" i="1"/>
  <c r="S4040" i="1" s="1"/>
  <c r="F4039" i="1"/>
  <c r="J4039" i="1" s="1"/>
  <c r="R4028" i="1"/>
  <c r="S4028" i="1" s="1"/>
  <c r="F4027" i="1"/>
  <c r="J4027" i="1" s="1"/>
  <c r="R4016" i="1"/>
  <c r="S4016" i="1" s="1"/>
  <c r="F4015" i="1"/>
  <c r="J4015" i="1" s="1"/>
  <c r="R4004" i="1"/>
  <c r="S4004" i="1" s="1"/>
  <c r="F4003" i="1"/>
  <c r="J4003" i="1" s="1"/>
  <c r="R3992" i="1"/>
  <c r="S3992" i="1" s="1"/>
  <c r="F3991" i="1"/>
  <c r="J3991" i="1" s="1"/>
  <c r="R3980" i="1"/>
  <c r="S3980" i="1" s="1"/>
  <c r="F3979" i="1"/>
  <c r="J3979" i="1" s="1"/>
  <c r="R3968" i="1"/>
  <c r="S3968" i="1" s="1"/>
  <c r="F3967" i="1"/>
  <c r="J3967" i="1" s="1"/>
  <c r="R3956" i="1"/>
  <c r="S3956" i="1" s="1"/>
  <c r="F3955" i="1"/>
  <c r="J3955" i="1" s="1"/>
  <c r="R3944" i="1"/>
  <c r="S3944" i="1" s="1"/>
  <c r="F3943" i="1"/>
  <c r="J3943" i="1" s="1"/>
  <c r="R3932" i="1"/>
  <c r="S3932" i="1" s="1"/>
  <c r="F3931" i="1"/>
  <c r="J3931" i="1" s="1"/>
  <c r="R3920" i="1"/>
  <c r="S3920" i="1" s="1"/>
  <c r="F3919" i="1"/>
  <c r="J3919" i="1" s="1"/>
  <c r="R3908" i="1"/>
  <c r="S3908" i="1" s="1"/>
  <c r="F3907" i="1"/>
  <c r="J3907" i="1" s="1"/>
  <c r="R3896" i="1"/>
  <c r="S3896" i="1" s="1"/>
  <c r="F3895" i="1"/>
  <c r="J3895" i="1" s="1"/>
  <c r="R3884" i="1"/>
  <c r="S3884" i="1" s="1"/>
  <c r="F3883" i="1"/>
  <c r="J3883" i="1" s="1"/>
  <c r="R3872" i="1"/>
  <c r="S3872" i="1" s="1"/>
  <c r="F3871" i="1"/>
  <c r="J3871" i="1" s="1"/>
  <c r="R3860" i="1"/>
  <c r="S3860" i="1" s="1"/>
  <c r="F3859" i="1"/>
  <c r="J3859" i="1" s="1"/>
  <c r="R3848" i="1"/>
  <c r="S3848" i="1" s="1"/>
  <c r="F3847" i="1"/>
  <c r="J3847" i="1" s="1"/>
  <c r="R3836" i="1"/>
  <c r="S3836" i="1" s="1"/>
  <c r="F3835" i="1"/>
  <c r="J3835" i="1" s="1"/>
  <c r="R3824" i="1"/>
  <c r="S3824" i="1" s="1"/>
  <c r="F3823" i="1"/>
  <c r="J3823" i="1" s="1"/>
  <c r="R3812" i="1"/>
  <c r="S3812" i="1" s="1"/>
  <c r="F3811" i="1"/>
  <c r="J3811" i="1" s="1"/>
  <c r="R3800" i="1"/>
  <c r="S3800" i="1" s="1"/>
  <c r="F3799" i="1"/>
  <c r="J3799" i="1" s="1"/>
  <c r="R3788" i="1"/>
  <c r="S3788" i="1" s="1"/>
  <c r="F3787" i="1"/>
  <c r="J3787" i="1" s="1"/>
  <c r="R3776" i="1"/>
  <c r="S3776" i="1" s="1"/>
  <c r="F3775" i="1"/>
  <c r="J3775" i="1" s="1"/>
  <c r="R3764" i="1"/>
  <c r="S3764" i="1" s="1"/>
  <c r="F3763" i="1"/>
  <c r="J3763" i="1" s="1"/>
  <c r="R3752" i="1"/>
  <c r="S3752" i="1" s="1"/>
  <c r="F3751" i="1"/>
  <c r="J3751" i="1" s="1"/>
  <c r="R3740" i="1"/>
  <c r="S3740" i="1" s="1"/>
  <c r="F3739" i="1"/>
  <c r="J3739" i="1" s="1"/>
  <c r="R3728" i="1"/>
  <c r="S3728" i="1" s="1"/>
  <c r="F3727" i="1"/>
  <c r="J3727" i="1" s="1"/>
  <c r="R3716" i="1"/>
  <c r="S3716" i="1" s="1"/>
  <c r="F3715" i="1"/>
  <c r="J3715" i="1" s="1"/>
  <c r="R3704" i="1"/>
  <c r="S3704" i="1" s="1"/>
  <c r="F3703" i="1"/>
  <c r="J3703" i="1" s="1"/>
  <c r="R3692" i="1"/>
  <c r="S3692" i="1" s="1"/>
  <c r="F3691" i="1"/>
  <c r="J3691" i="1" s="1"/>
  <c r="R3680" i="1"/>
  <c r="S3680" i="1" s="1"/>
  <c r="F3679" i="1"/>
  <c r="J3679" i="1" s="1"/>
  <c r="R3668" i="1"/>
  <c r="S3668" i="1" s="1"/>
  <c r="F3667" i="1"/>
  <c r="J3667" i="1" s="1"/>
  <c r="R3656" i="1"/>
  <c r="S3656" i="1" s="1"/>
  <c r="F3655" i="1"/>
  <c r="J3655" i="1" s="1"/>
  <c r="R3644" i="1"/>
  <c r="S3644" i="1" s="1"/>
  <c r="F3643" i="1"/>
  <c r="J3643" i="1" s="1"/>
  <c r="R3632" i="1"/>
  <c r="S3632" i="1" s="1"/>
  <c r="F3631" i="1"/>
  <c r="J3631" i="1" s="1"/>
  <c r="R3620" i="1"/>
  <c r="S3620" i="1" s="1"/>
  <c r="F3619" i="1"/>
  <c r="J3619" i="1" s="1"/>
  <c r="R3608" i="1"/>
  <c r="S3608" i="1" s="1"/>
  <c r="F3607" i="1"/>
  <c r="J3607" i="1" s="1"/>
  <c r="R3596" i="1"/>
  <c r="S3596" i="1" s="1"/>
  <c r="F3595" i="1"/>
  <c r="J3595" i="1" s="1"/>
  <c r="R3584" i="1"/>
  <c r="S3584" i="1" s="1"/>
  <c r="F3583" i="1"/>
  <c r="J3583" i="1" s="1"/>
  <c r="R3572" i="1"/>
  <c r="S3572" i="1" s="1"/>
  <c r="F3571" i="1"/>
  <c r="J3571" i="1" s="1"/>
  <c r="R3560" i="1"/>
  <c r="S3560" i="1" s="1"/>
  <c r="F3559" i="1"/>
  <c r="J3559" i="1" s="1"/>
  <c r="R3548" i="1"/>
  <c r="S3548" i="1" s="1"/>
  <c r="F3547" i="1"/>
  <c r="J3547" i="1" s="1"/>
  <c r="R3536" i="1"/>
  <c r="S3536" i="1" s="1"/>
  <c r="F3535" i="1"/>
  <c r="J3535" i="1" s="1"/>
  <c r="R3524" i="1"/>
  <c r="S3524" i="1" s="1"/>
  <c r="F3523" i="1"/>
  <c r="J3523" i="1" s="1"/>
  <c r="R3512" i="1"/>
  <c r="S3512" i="1" s="1"/>
  <c r="F3511" i="1"/>
  <c r="J3511" i="1" s="1"/>
  <c r="R3500" i="1"/>
  <c r="S3500" i="1" s="1"/>
  <c r="F3499" i="1"/>
  <c r="J3499" i="1" s="1"/>
  <c r="R3488" i="1"/>
  <c r="S3488" i="1" s="1"/>
  <c r="F3487" i="1"/>
  <c r="J3487" i="1" s="1"/>
  <c r="R3476" i="1"/>
  <c r="S3476" i="1" s="1"/>
  <c r="F3475" i="1"/>
  <c r="J3475" i="1" s="1"/>
  <c r="R3464" i="1"/>
  <c r="S3464" i="1" s="1"/>
  <c r="F3463" i="1"/>
  <c r="J3463" i="1" s="1"/>
  <c r="R3452" i="1"/>
  <c r="S3452" i="1" s="1"/>
  <c r="F3451" i="1"/>
  <c r="J3451" i="1" s="1"/>
  <c r="R3440" i="1"/>
  <c r="S3440" i="1" s="1"/>
  <c r="F3439" i="1"/>
  <c r="J3439" i="1" s="1"/>
  <c r="R3428" i="1"/>
  <c r="S3428" i="1" s="1"/>
  <c r="F3427" i="1"/>
  <c r="J3427" i="1" s="1"/>
  <c r="R3416" i="1"/>
  <c r="S3416" i="1" s="1"/>
  <c r="F3415" i="1"/>
  <c r="J3415" i="1" s="1"/>
  <c r="R3404" i="1"/>
  <c r="S3404" i="1" s="1"/>
  <c r="F3403" i="1"/>
  <c r="J3403" i="1" s="1"/>
  <c r="R3392" i="1"/>
  <c r="S3392" i="1" s="1"/>
  <c r="F3391" i="1"/>
  <c r="J3391" i="1" s="1"/>
  <c r="R3380" i="1"/>
  <c r="S3380" i="1" s="1"/>
  <c r="F3379" i="1"/>
  <c r="J3379" i="1" s="1"/>
  <c r="R3368" i="1"/>
  <c r="S3368" i="1" s="1"/>
  <c r="F3367" i="1"/>
  <c r="J3367" i="1" s="1"/>
  <c r="R3356" i="1"/>
  <c r="S3356" i="1" s="1"/>
  <c r="F3355" i="1"/>
  <c r="J3355" i="1" s="1"/>
  <c r="R3344" i="1"/>
  <c r="S3344" i="1" s="1"/>
  <c r="F3343" i="1"/>
  <c r="J3343" i="1" s="1"/>
  <c r="R3332" i="1"/>
  <c r="S3332" i="1" s="1"/>
  <c r="F3331" i="1"/>
  <c r="J3331" i="1" s="1"/>
  <c r="R3320" i="1"/>
  <c r="S3320" i="1" s="1"/>
  <c r="F3319" i="1"/>
  <c r="J3319" i="1" s="1"/>
  <c r="R3308" i="1"/>
  <c r="S3308" i="1" s="1"/>
  <c r="F3307" i="1"/>
  <c r="J3307" i="1" s="1"/>
  <c r="R3296" i="1"/>
  <c r="S3296" i="1" s="1"/>
  <c r="F3295" i="1"/>
  <c r="J3295" i="1" s="1"/>
  <c r="R3284" i="1"/>
  <c r="S3284" i="1" s="1"/>
  <c r="F3283" i="1"/>
  <c r="J3283" i="1" s="1"/>
  <c r="R3272" i="1"/>
  <c r="S3272" i="1" s="1"/>
  <c r="F3271" i="1"/>
  <c r="J3271" i="1" s="1"/>
  <c r="R3260" i="1"/>
  <c r="S3260" i="1" s="1"/>
  <c r="F3259" i="1"/>
  <c r="J3259" i="1" s="1"/>
  <c r="R3248" i="1"/>
  <c r="S3248" i="1" s="1"/>
  <c r="F3247" i="1"/>
  <c r="J3247" i="1" s="1"/>
  <c r="R3236" i="1"/>
  <c r="S3236" i="1" s="1"/>
  <c r="F3235" i="1"/>
  <c r="J3235" i="1" s="1"/>
  <c r="R3224" i="1"/>
  <c r="S3224" i="1" s="1"/>
  <c r="F3223" i="1"/>
  <c r="J3223" i="1" s="1"/>
  <c r="R3212" i="1"/>
  <c r="S3212" i="1" s="1"/>
  <c r="F3211" i="1"/>
  <c r="J3211" i="1" s="1"/>
  <c r="R3200" i="1"/>
  <c r="S3200" i="1" s="1"/>
  <c r="F3199" i="1"/>
  <c r="J3199" i="1" s="1"/>
  <c r="R3188" i="1"/>
  <c r="S3188" i="1" s="1"/>
  <c r="F3187" i="1"/>
  <c r="J3187" i="1" s="1"/>
  <c r="R3176" i="1"/>
  <c r="S3176" i="1" s="1"/>
  <c r="F3175" i="1"/>
  <c r="J3175" i="1" s="1"/>
  <c r="R3164" i="1"/>
  <c r="S3164" i="1" s="1"/>
  <c r="F3163" i="1"/>
  <c r="J3163" i="1" s="1"/>
  <c r="R3152" i="1"/>
  <c r="S3152" i="1" s="1"/>
  <c r="F3151" i="1"/>
  <c r="J3151" i="1" s="1"/>
  <c r="R3140" i="1"/>
  <c r="S3140" i="1" s="1"/>
  <c r="F3139" i="1"/>
  <c r="J3139" i="1" s="1"/>
  <c r="R3128" i="1"/>
  <c r="S3128" i="1" s="1"/>
  <c r="F3127" i="1"/>
  <c r="J3127" i="1" s="1"/>
  <c r="R3116" i="1"/>
  <c r="S3116" i="1" s="1"/>
  <c r="F3115" i="1"/>
  <c r="J3115" i="1" s="1"/>
  <c r="R3104" i="1"/>
  <c r="S3104" i="1" s="1"/>
  <c r="F3103" i="1"/>
  <c r="J3103" i="1" s="1"/>
  <c r="R3092" i="1"/>
  <c r="S3092" i="1" s="1"/>
  <c r="F3091" i="1"/>
  <c r="J3091" i="1" s="1"/>
  <c r="R3080" i="1"/>
  <c r="S3080" i="1" s="1"/>
  <c r="F3079" i="1"/>
  <c r="J3079" i="1" s="1"/>
  <c r="R3068" i="1"/>
  <c r="S3068" i="1" s="1"/>
  <c r="F3067" i="1"/>
  <c r="J3067" i="1" s="1"/>
  <c r="R4998" i="1"/>
  <c r="S4998" i="1" s="1"/>
  <c r="F4997" i="1"/>
  <c r="J4997" i="1" s="1"/>
  <c r="R5125" i="1"/>
  <c r="S5125" i="1" s="1"/>
  <c r="F5124" i="1"/>
  <c r="J5124" i="1" s="1"/>
  <c r="R5041" i="1"/>
  <c r="S5041" i="1" s="1"/>
  <c r="F5040" i="1"/>
  <c r="J5040" i="1" s="1"/>
  <c r="R4957" i="1"/>
  <c r="S4957" i="1" s="1"/>
  <c r="F4956" i="1"/>
  <c r="J4956" i="1" s="1"/>
  <c r="R5088" i="1"/>
  <c r="S5088" i="1" s="1"/>
  <c r="F5087" i="1"/>
  <c r="J5087" i="1" s="1"/>
  <c r="R5134" i="1"/>
  <c r="S5134" i="1" s="1"/>
  <c r="F5133" i="1"/>
  <c r="J5133" i="1" s="1"/>
  <c r="R5086" i="1"/>
  <c r="S5086" i="1" s="1"/>
  <c r="F5085" i="1"/>
  <c r="J5085" i="1" s="1"/>
  <c r="R5038" i="1"/>
  <c r="S5038" i="1" s="1"/>
  <c r="F5037" i="1"/>
  <c r="J5037" i="1" s="1"/>
  <c r="R5109" i="1"/>
  <c r="S5109" i="1" s="1"/>
  <c r="F5108" i="1"/>
  <c r="J5108" i="1" s="1"/>
  <c r="R5131" i="1"/>
  <c r="S5131" i="1" s="1"/>
  <c r="F5130" i="1"/>
  <c r="J5130" i="1" s="1"/>
  <c r="R5119" i="1"/>
  <c r="S5119" i="1" s="1"/>
  <c r="F5118" i="1"/>
  <c r="J5118" i="1" s="1"/>
  <c r="R5107" i="1"/>
  <c r="S5107" i="1" s="1"/>
  <c r="F5106" i="1"/>
  <c r="J5106" i="1" s="1"/>
  <c r="R5095" i="1"/>
  <c r="S5095" i="1" s="1"/>
  <c r="F5094" i="1"/>
  <c r="J5094" i="1" s="1"/>
  <c r="R5083" i="1"/>
  <c r="S5083" i="1" s="1"/>
  <c r="F5082" i="1"/>
  <c r="J5082" i="1" s="1"/>
  <c r="R5071" i="1"/>
  <c r="S5071" i="1" s="1"/>
  <c r="F5070" i="1"/>
  <c r="J5070" i="1" s="1"/>
  <c r="R5059" i="1"/>
  <c r="S5059" i="1" s="1"/>
  <c r="F5058" i="1"/>
  <c r="J5058" i="1" s="1"/>
  <c r="R5047" i="1"/>
  <c r="S5047" i="1" s="1"/>
  <c r="F5046" i="1"/>
  <c r="J5046" i="1" s="1"/>
  <c r="R5035" i="1"/>
  <c r="S5035" i="1" s="1"/>
  <c r="F5034" i="1"/>
  <c r="J5034" i="1" s="1"/>
  <c r="R5023" i="1"/>
  <c r="S5023" i="1" s="1"/>
  <c r="F5022" i="1"/>
  <c r="J5022" i="1" s="1"/>
  <c r="R5011" i="1"/>
  <c r="S5011" i="1" s="1"/>
  <c r="F5010" i="1"/>
  <c r="J5010" i="1" s="1"/>
  <c r="R4999" i="1"/>
  <c r="S4999" i="1" s="1"/>
  <c r="F4998" i="1"/>
  <c r="J4998" i="1" s="1"/>
  <c r="R4987" i="1"/>
  <c r="S4987" i="1" s="1"/>
  <c r="F4986" i="1"/>
  <c r="J4986" i="1" s="1"/>
  <c r="R4975" i="1"/>
  <c r="S4975" i="1" s="1"/>
  <c r="F4974" i="1"/>
  <c r="J4974" i="1" s="1"/>
  <c r="R4963" i="1"/>
  <c r="S4963" i="1" s="1"/>
  <c r="F4962" i="1"/>
  <c r="J4962" i="1" s="1"/>
  <c r="R4951" i="1"/>
  <c r="S4951" i="1" s="1"/>
  <c r="F4950" i="1"/>
  <c r="J4950" i="1" s="1"/>
  <c r="R4939" i="1"/>
  <c r="S4939" i="1" s="1"/>
  <c r="F4938" i="1"/>
  <c r="J4938" i="1" s="1"/>
  <c r="R4927" i="1"/>
  <c r="S4927" i="1" s="1"/>
  <c r="F4926" i="1"/>
  <c r="J4926" i="1" s="1"/>
  <c r="R4915" i="1"/>
  <c r="S4915" i="1" s="1"/>
  <c r="F4914" i="1"/>
  <c r="J4914" i="1" s="1"/>
  <c r="R4903" i="1"/>
  <c r="S4903" i="1" s="1"/>
  <c r="F4902" i="1"/>
  <c r="J4902" i="1" s="1"/>
  <c r="R4891" i="1"/>
  <c r="S4891" i="1" s="1"/>
  <c r="F4890" i="1"/>
  <c r="J4890" i="1" s="1"/>
  <c r="R4879" i="1"/>
  <c r="S4879" i="1" s="1"/>
  <c r="F4878" i="1"/>
  <c r="J4878" i="1" s="1"/>
  <c r="R4867" i="1"/>
  <c r="S4867" i="1" s="1"/>
  <c r="F4866" i="1"/>
  <c r="J4866" i="1" s="1"/>
  <c r="R4855" i="1"/>
  <c r="S4855" i="1" s="1"/>
  <c r="F4854" i="1"/>
  <c r="J4854" i="1" s="1"/>
  <c r="R4843" i="1"/>
  <c r="S4843" i="1" s="1"/>
  <c r="F4842" i="1"/>
  <c r="J4842" i="1" s="1"/>
  <c r="R4831" i="1"/>
  <c r="S4831" i="1" s="1"/>
  <c r="F4830" i="1"/>
  <c r="J4830" i="1" s="1"/>
  <c r="R4819" i="1"/>
  <c r="S4819" i="1" s="1"/>
  <c r="F4818" i="1"/>
  <c r="J4818" i="1" s="1"/>
  <c r="R4807" i="1"/>
  <c r="S4807" i="1" s="1"/>
  <c r="F4806" i="1"/>
  <c r="J4806" i="1" s="1"/>
  <c r="R4795" i="1"/>
  <c r="S4795" i="1" s="1"/>
  <c r="F4794" i="1"/>
  <c r="J4794" i="1" s="1"/>
  <c r="R4783" i="1"/>
  <c r="S4783" i="1" s="1"/>
  <c r="F4782" i="1"/>
  <c r="J4782" i="1" s="1"/>
  <c r="R4771" i="1"/>
  <c r="S4771" i="1" s="1"/>
  <c r="F4770" i="1"/>
  <c r="J4770" i="1" s="1"/>
  <c r="R4759" i="1"/>
  <c r="S4759" i="1" s="1"/>
  <c r="F4758" i="1"/>
  <c r="J4758" i="1" s="1"/>
  <c r="R4747" i="1"/>
  <c r="S4747" i="1" s="1"/>
  <c r="F4746" i="1"/>
  <c r="J4746" i="1" s="1"/>
  <c r="R4735" i="1"/>
  <c r="S4735" i="1" s="1"/>
  <c r="F4734" i="1"/>
  <c r="J4734" i="1" s="1"/>
  <c r="R4723" i="1"/>
  <c r="S4723" i="1" s="1"/>
  <c r="F4722" i="1"/>
  <c r="J4722" i="1" s="1"/>
  <c r="R4711" i="1"/>
  <c r="S4711" i="1" s="1"/>
  <c r="F4710" i="1"/>
  <c r="J4710" i="1" s="1"/>
  <c r="R4699" i="1"/>
  <c r="S4699" i="1" s="1"/>
  <c r="F4698" i="1"/>
  <c r="J4698" i="1" s="1"/>
  <c r="R4687" i="1"/>
  <c r="S4687" i="1" s="1"/>
  <c r="F4686" i="1"/>
  <c r="J4686" i="1" s="1"/>
  <c r="R4675" i="1"/>
  <c r="S4675" i="1" s="1"/>
  <c r="F4674" i="1"/>
  <c r="J4674" i="1" s="1"/>
  <c r="R4663" i="1"/>
  <c r="S4663" i="1" s="1"/>
  <c r="F4662" i="1"/>
  <c r="J4662" i="1" s="1"/>
  <c r="R4651" i="1"/>
  <c r="S4651" i="1" s="1"/>
  <c r="F4650" i="1"/>
  <c r="J4650" i="1" s="1"/>
  <c r="R4639" i="1"/>
  <c r="S4639" i="1" s="1"/>
  <c r="F4638" i="1"/>
  <c r="J4638" i="1" s="1"/>
  <c r="R4627" i="1"/>
  <c r="S4627" i="1" s="1"/>
  <c r="F4626" i="1"/>
  <c r="J4626" i="1" s="1"/>
  <c r="R4615" i="1"/>
  <c r="S4615" i="1" s="1"/>
  <c r="F4614" i="1"/>
  <c r="J4614" i="1" s="1"/>
  <c r="R4603" i="1"/>
  <c r="S4603" i="1" s="1"/>
  <c r="F4602" i="1"/>
  <c r="J4602" i="1" s="1"/>
  <c r="R4591" i="1"/>
  <c r="S4591" i="1" s="1"/>
  <c r="F4590" i="1"/>
  <c r="J4590" i="1" s="1"/>
  <c r="R4579" i="1"/>
  <c r="S4579" i="1" s="1"/>
  <c r="F4578" i="1"/>
  <c r="J4578" i="1" s="1"/>
  <c r="R4567" i="1"/>
  <c r="S4567" i="1" s="1"/>
  <c r="F4566" i="1"/>
  <c r="J4566" i="1" s="1"/>
  <c r="R4555" i="1"/>
  <c r="S4555" i="1" s="1"/>
  <c r="F4554" i="1"/>
  <c r="J4554" i="1" s="1"/>
  <c r="R4543" i="1"/>
  <c r="S4543" i="1" s="1"/>
  <c r="F4542" i="1"/>
  <c r="J4542" i="1" s="1"/>
  <c r="R4531" i="1"/>
  <c r="S4531" i="1" s="1"/>
  <c r="F4530" i="1"/>
  <c r="J4530" i="1" s="1"/>
  <c r="R4519" i="1"/>
  <c r="S4519" i="1" s="1"/>
  <c r="F4518" i="1"/>
  <c r="J4518" i="1" s="1"/>
  <c r="R4507" i="1"/>
  <c r="S4507" i="1" s="1"/>
  <c r="F4506" i="1"/>
  <c r="J4506" i="1" s="1"/>
  <c r="R4495" i="1"/>
  <c r="S4495" i="1" s="1"/>
  <c r="F4494" i="1"/>
  <c r="J4494" i="1" s="1"/>
  <c r="R4483" i="1"/>
  <c r="S4483" i="1" s="1"/>
  <c r="F4482" i="1"/>
  <c r="J4482" i="1" s="1"/>
  <c r="R4471" i="1"/>
  <c r="S4471" i="1" s="1"/>
  <c r="F4470" i="1"/>
  <c r="J4470" i="1" s="1"/>
  <c r="R4459" i="1"/>
  <c r="S4459" i="1" s="1"/>
  <c r="F4458" i="1"/>
  <c r="J4458" i="1" s="1"/>
  <c r="R4447" i="1"/>
  <c r="S4447" i="1" s="1"/>
  <c r="F4446" i="1"/>
  <c r="J4446" i="1" s="1"/>
  <c r="R4435" i="1"/>
  <c r="S4435" i="1" s="1"/>
  <c r="F4434" i="1"/>
  <c r="J4434" i="1" s="1"/>
  <c r="R4423" i="1"/>
  <c r="S4423" i="1" s="1"/>
  <c r="F4422" i="1"/>
  <c r="J4422" i="1" s="1"/>
  <c r="R4411" i="1"/>
  <c r="S4411" i="1" s="1"/>
  <c r="F4410" i="1"/>
  <c r="J4410" i="1" s="1"/>
  <c r="R4399" i="1"/>
  <c r="S4399" i="1" s="1"/>
  <c r="F4398" i="1"/>
  <c r="J4398" i="1" s="1"/>
  <c r="R4387" i="1"/>
  <c r="S4387" i="1" s="1"/>
  <c r="F4386" i="1"/>
  <c r="J4386" i="1" s="1"/>
  <c r="R4375" i="1"/>
  <c r="S4375" i="1" s="1"/>
  <c r="F4374" i="1"/>
  <c r="J4374" i="1" s="1"/>
  <c r="R4363" i="1"/>
  <c r="S4363" i="1" s="1"/>
  <c r="F4362" i="1"/>
  <c r="J4362" i="1" s="1"/>
  <c r="R4351" i="1"/>
  <c r="S4351" i="1" s="1"/>
  <c r="F4350" i="1"/>
  <c r="J4350" i="1" s="1"/>
  <c r="R4339" i="1"/>
  <c r="S4339" i="1" s="1"/>
  <c r="F4338" i="1"/>
  <c r="J4338" i="1" s="1"/>
  <c r="R4327" i="1"/>
  <c r="S4327" i="1" s="1"/>
  <c r="F4326" i="1"/>
  <c r="J4326" i="1" s="1"/>
  <c r="R4315" i="1"/>
  <c r="S4315" i="1" s="1"/>
  <c r="F4314" i="1"/>
  <c r="J4314" i="1" s="1"/>
  <c r="R4303" i="1"/>
  <c r="S4303" i="1" s="1"/>
  <c r="F4302" i="1"/>
  <c r="J4302" i="1" s="1"/>
  <c r="R4291" i="1"/>
  <c r="S4291" i="1" s="1"/>
  <c r="F4290" i="1"/>
  <c r="J4290" i="1" s="1"/>
  <c r="R4279" i="1"/>
  <c r="S4279" i="1" s="1"/>
  <c r="F4278" i="1"/>
  <c r="J4278" i="1" s="1"/>
  <c r="R4267" i="1"/>
  <c r="S4267" i="1" s="1"/>
  <c r="F4266" i="1"/>
  <c r="J4266" i="1" s="1"/>
  <c r="R4255" i="1"/>
  <c r="S4255" i="1" s="1"/>
  <c r="F4254" i="1"/>
  <c r="J4254" i="1" s="1"/>
  <c r="R4243" i="1"/>
  <c r="S4243" i="1" s="1"/>
  <c r="F4242" i="1"/>
  <c r="J4242" i="1" s="1"/>
  <c r="R4231" i="1"/>
  <c r="S4231" i="1" s="1"/>
  <c r="F4230" i="1"/>
  <c r="J4230" i="1" s="1"/>
  <c r="R4219" i="1"/>
  <c r="S4219" i="1" s="1"/>
  <c r="F4218" i="1"/>
  <c r="J4218" i="1" s="1"/>
  <c r="R4207" i="1"/>
  <c r="S4207" i="1" s="1"/>
  <c r="F4206" i="1"/>
  <c r="J4206" i="1" s="1"/>
  <c r="R4195" i="1"/>
  <c r="S4195" i="1" s="1"/>
  <c r="F4194" i="1"/>
  <c r="J4194" i="1" s="1"/>
  <c r="R4183" i="1"/>
  <c r="S4183" i="1" s="1"/>
  <c r="F4182" i="1"/>
  <c r="J4182" i="1" s="1"/>
  <c r="R4171" i="1"/>
  <c r="S4171" i="1" s="1"/>
  <c r="F4170" i="1"/>
  <c r="J4170" i="1" s="1"/>
  <c r="R4159" i="1"/>
  <c r="S4159" i="1" s="1"/>
  <c r="F4158" i="1"/>
  <c r="J4158" i="1" s="1"/>
  <c r="R4147" i="1"/>
  <c r="S4147" i="1" s="1"/>
  <c r="F4146" i="1"/>
  <c r="J4146" i="1" s="1"/>
  <c r="R4135" i="1"/>
  <c r="S4135" i="1" s="1"/>
  <c r="F4134" i="1"/>
  <c r="J4134" i="1" s="1"/>
  <c r="R4123" i="1"/>
  <c r="S4123" i="1" s="1"/>
  <c r="F4122" i="1"/>
  <c r="J4122" i="1" s="1"/>
  <c r="R4111" i="1"/>
  <c r="S4111" i="1" s="1"/>
  <c r="F4110" i="1"/>
  <c r="J4110" i="1" s="1"/>
  <c r="R4099" i="1"/>
  <c r="S4099" i="1" s="1"/>
  <c r="F4098" i="1"/>
  <c r="J4098" i="1" s="1"/>
  <c r="R4087" i="1"/>
  <c r="S4087" i="1" s="1"/>
  <c r="F4086" i="1"/>
  <c r="J4086" i="1" s="1"/>
  <c r="R4075" i="1"/>
  <c r="S4075" i="1" s="1"/>
  <c r="F4074" i="1"/>
  <c r="J4074" i="1" s="1"/>
  <c r="R4063" i="1"/>
  <c r="S4063" i="1" s="1"/>
  <c r="F4062" i="1"/>
  <c r="J4062" i="1" s="1"/>
  <c r="R4051" i="1"/>
  <c r="S4051" i="1" s="1"/>
  <c r="F4050" i="1"/>
  <c r="J4050" i="1" s="1"/>
  <c r="R4039" i="1"/>
  <c r="S4039" i="1" s="1"/>
  <c r="F4038" i="1"/>
  <c r="J4038" i="1" s="1"/>
  <c r="R4027" i="1"/>
  <c r="S4027" i="1" s="1"/>
  <c r="F4026" i="1"/>
  <c r="J4026" i="1" s="1"/>
  <c r="R4015" i="1"/>
  <c r="S4015" i="1" s="1"/>
  <c r="F4014" i="1"/>
  <c r="J4014" i="1" s="1"/>
  <c r="R4003" i="1"/>
  <c r="S4003" i="1" s="1"/>
  <c r="F4002" i="1"/>
  <c r="J4002" i="1" s="1"/>
  <c r="R3991" i="1"/>
  <c r="S3991" i="1" s="1"/>
  <c r="F3990" i="1"/>
  <c r="J3990" i="1" s="1"/>
  <c r="R3979" i="1"/>
  <c r="S3979" i="1" s="1"/>
  <c r="F3978" i="1"/>
  <c r="J3978" i="1" s="1"/>
  <c r="R3967" i="1"/>
  <c r="S3967" i="1" s="1"/>
  <c r="F3966" i="1"/>
  <c r="J3966" i="1" s="1"/>
  <c r="R3955" i="1"/>
  <c r="S3955" i="1" s="1"/>
  <c r="F3954" i="1"/>
  <c r="J3954" i="1" s="1"/>
  <c r="R3943" i="1"/>
  <c r="S3943" i="1" s="1"/>
  <c r="F3942" i="1"/>
  <c r="J3942" i="1" s="1"/>
  <c r="R3931" i="1"/>
  <c r="S3931" i="1" s="1"/>
  <c r="F3930" i="1"/>
  <c r="J3930" i="1" s="1"/>
  <c r="R3919" i="1"/>
  <c r="S3919" i="1" s="1"/>
  <c r="F3918" i="1"/>
  <c r="J3918" i="1" s="1"/>
  <c r="R3907" i="1"/>
  <c r="S3907" i="1" s="1"/>
  <c r="F3906" i="1"/>
  <c r="J3906" i="1" s="1"/>
  <c r="R3895" i="1"/>
  <c r="S3895" i="1" s="1"/>
  <c r="F3894" i="1"/>
  <c r="J3894" i="1" s="1"/>
  <c r="R3883" i="1"/>
  <c r="S3883" i="1" s="1"/>
  <c r="F3882" i="1"/>
  <c r="J3882" i="1" s="1"/>
  <c r="R3871" i="1"/>
  <c r="S3871" i="1" s="1"/>
  <c r="F3870" i="1"/>
  <c r="J3870" i="1" s="1"/>
  <c r="R3859" i="1"/>
  <c r="S3859" i="1" s="1"/>
  <c r="F3858" i="1"/>
  <c r="J3858" i="1" s="1"/>
  <c r="R3847" i="1"/>
  <c r="S3847" i="1" s="1"/>
  <c r="F3846" i="1"/>
  <c r="J3846" i="1" s="1"/>
  <c r="R3835" i="1"/>
  <c r="S3835" i="1" s="1"/>
  <c r="F3834" i="1"/>
  <c r="J3834" i="1" s="1"/>
  <c r="R3823" i="1"/>
  <c r="S3823" i="1" s="1"/>
  <c r="F3822" i="1"/>
  <c r="J3822" i="1" s="1"/>
  <c r="R3811" i="1"/>
  <c r="S3811" i="1" s="1"/>
  <c r="F3810" i="1"/>
  <c r="J3810" i="1" s="1"/>
  <c r="R3799" i="1"/>
  <c r="S3799" i="1" s="1"/>
  <c r="F3798" i="1"/>
  <c r="J3798" i="1" s="1"/>
  <c r="R3787" i="1"/>
  <c r="S3787" i="1" s="1"/>
  <c r="F3786" i="1"/>
  <c r="J3786" i="1" s="1"/>
  <c r="R3775" i="1"/>
  <c r="S3775" i="1" s="1"/>
  <c r="F3774" i="1"/>
  <c r="J3774" i="1" s="1"/>
  <c r="R3763" i="1"/>
  <c r="S3763" i="1" s="1"/>
  <c r="F3762" i="1"/>
  <c r="J3762" i="1" s="1"/>
  <c r="R3751" i="1"/>
  <c r="S3751" i="1" s="1"/>
  <c r="F3750" i="1"/>
  <c r="J3750" i="1" s="1"/>
  <c r="R3739" i="1"/>
  <c r="S3739" i="1" s="1"/>
  <c r="F3738" i="1"/>
  <c r="J3738" i="1" s="1"/>
  <c r="R3727" i="1"/>
  <c r="S3727" i="1" s="1"/>
  <c r="F3726" i="1"/>
  <c r="J3726" i="1" s="1"/>
  <c r="R3715" i="1"/>
  <c r="S3715" i="1" s="1"/>
  <c r="F3714" i="1"/>
  <c r="J3714" i="1" s="1"/>
  <c r="R3703" i="1"/>
  <c r="S3703" i="1" s="1"/>
  <c r="F3702" i="1"/>
  <c r="J3702" i="1" s="1"/>
  <c r="R3691" i="1"/>
  <c r="S3691" i="1" s="1"/>
  <c r="F3690" i="1"/>
  <c r="J3690" i="1" s="1"/>
  <c r="R3679" i="1"/>
  <c r="S3679" i="1" s="1"/>
  <c r="F3678" i="1"/>
  <c r="J3678" i="1" s="1"/>
  <c r="R3667" i="1"/>
  <c r="S3667" i="1" s="1"/>
  <c r="F3666" i="1"/>
  <c r="J3666" i="1" s="1"/>
  <c r="R3655" i="1"/>
  <c r="S3655" i="1" s="1"/>
  <c r="F3654" i="1"/>
  <c r="J3654" i="1" s="1"/>
  <c r="R3643" i="1"/>
  <c r="S3643" i="1" s="1"/>
  <c r="F3642" i="1"/>
  <c r="J3642" i="1" s="1"/>
  <c r="R3631" i="1"/>
  <c r="S3631" i="1" s="1"/>
  <c r="F3630" i="1"/>
  <c r="J3630" i="1" s="1"/>
  <c r="R3619" i="1"/>
  <c r="S3619" i="1" s="1"/>
  <c r="F3618" i="1"/>
  <c r="J3618" i="1" s="1"/>
  <c r="R3607" i="1"/>
  <c r="S3607" i="1" s="1"/>
  <c r="F3606" i="1"/>
  <c r="J3606" i="1" s="1"/>
  <c r="R3595" i="1"/>
  <c r="S3595" i="1" s="1"/>
  <c r="F3594" i="1"/>
  <c r="J3594" i="1" s="1"/>
  <c r="R3583" i="1"/>
  <c r="S3583" i="1" s="1"/>
  <c r="F3582" i="1"/>
  <c r="J3582" i="1" s="1"/>
  <c r="R3571" i="1"/>
  <c r="S3571" i="1" s="1"/>
  <c r="F3570" i="1"/>
  <c r="J3570" i="1" s="1"/>
  <c r="R3559" i="1"/>
  <c r="S3559" i="1" s="1"/>
  <c r="F3558" i="1"/>
  <c r="J3558" i="1" s="1"/>
  <c r="R3547" i="1"/>
  <c r="S3547" i="1" s="1"/>
  <c r="F3546" i="1"/>
  <c r="J3546" i="1" s="1"/>
  <c r="R3535" i="1"/>
  <c r="S3535" i="1" s="1"/>
  <c r="F3534" i="1"/>
  <c r="J3534" i="1" s="1"/>
  <c r="R3523" i="1"/>
  <c r="S3523" i="1" s="1"/>
  <c r="F3522" i="1"/>
  <c r="J3522" i="1" s="1"/>
  <c r="R3511" i="1"/>
  <c r="S3511" i="1" s="1"/>
  <c r="F3510" i="1"/>
  <c r="J3510" i="1" s="1"/>
  <c r="R3499" i="1"/>
  <c r="S3499" i="1" s="1"/>
  <c r="F3498" i="1"/>
  <c r="J3498" i="1" s="1"/>
  <c r="R3487" i="1"/>
  <c r="S3487" i="1" s="1"/>
  <c r="F3486" i="1"/>
  <c r="J3486" i="1" s="1"/>
  <c r="R3475" i="1"/>
  <c r="S3475" i="1" s="1"/>
  <c r="F3474" i="1"/>
  <c r="J3474" i="1" s="1"/>
  <c r="R3463" i="1"/>
  <c r="S3463" i="1" s="1"/>
  <c r="F3462" i="1"/>
  <c r="J3462" i="1" s="1"/>
  <c r="R3451" i="1"/>
  <c r="S3451" i="1" s="1"/>
  <c r="F3450" i="1"/>
  <c r="J3450" i="1" s="1"/>
  <c r="R3439" i="1"/>
  <c r="S3439" i="1" s="1"/>
  <c r="F3438" i="1"/>
  <c r="J3438" i="1" s="1"/>
  <c r="R3427" i="1"/>
  <c r="S3427" i="1" s="1"/>
  <c r="F3426" i="1"/>
  <c r="J3426" i="1" s="1"/>
  <c r="R3415" i="1"/>
  <c r="S3415" i="1" s="1"/>
  <c r="F3414" i="1"/>
  <c r="J3414" i="1" s="1"/>
  <c r="R3403" i="1"/>
  <c r="S3403" i="1" s="1"/>
  <c r="F3402" i="1"/>
  <c r="J3402" i="1" s="1"/>
  <c r="R3391" i="1"/>
  <c r="S3391" i="1" s="1"/>
  <c r="F3390" i="1"/>
  <c r="J3390" i="1" s="1"/>
  <c r="R3379" i="1"/>
  <c r="S3379" i="1" s="1"/>
  <c r="F3378" i="1"/>
  <c r="J3378" i="1" s="1"/>
  <c r="R3367" i="1"/>
  <c r="S3367" i="1" s="1"/>
  <c r="F3366" i="1"/>
  <c r="J3366" i="1" s="1"/>
  <c r="R3355" i="1"/>
  <c r="S3355" i="1" s="1"/>
  <c r="F3354" i="1"/>
  <c r="J3354" i="1" s="1"/>
  <c r="R3343" i="1"/>
  <c r="S3343" i="1" s="1"/>
  <c r="F3342" i="1"/>
  <c r="J3342" i="1" s="1"/>
  <c r="R3331" i="1"/>
  <c r="S3331" i="1" s="1"/>
  <c r="F3330" i="1"/>
  <c r="J3330" i="1" s="1"/>
  <c r="R3319" i="1"/>
  <c r="S3319" i="1" s="1"/>
  <c r="F3318" i="1"/>
  <c r="J3318" i="1" s="1"/>
  <c r="R3307" i="1"/>
  <c r="S3307" i="1" s="1"/>
  <c r="F3306" i="1"/>
  <c r="J3306" i="1" s="1"/>
  <c r="R3295" i="1"/>
  <c r="S3295" i="1" s="1"/>
  <c r="F3294" i="1"/>
  <c r="J3294" i="1" s="1"/>
  <c r="R3283" i="1"/>
  <c r="S3283" i="1" s="1"/>
  <c r="F3282" i="1"/>
  <c r="J3282" i="1" s="1"/>
  <c r="R3271" i="1"/>
  <c r="S3271" i="1" s="1"/>
  <c r="F3270" i="1"/>
  <c r="J3270" i="1" s="1"/>
  <c r="R3259" i="1"/>
  <c r="S3259" i="1" s="1"/>
  <c r="F3258" i="1"/>
  <c r="J3258" i="1" s="1"/>
  <c r="R3247" i="1"/>
  <c r="S3247" i="1" s="1"/>
  <c r="F3246" i="1"/>
  <c r="J3246" i="1" s="1"/>
  <c r="R3235" i="1"/>
  <c r="S3235" i="1" s="1"/>
  <c r="F3234" i="1"/>
  <c r="J3234" i="1" s="1"/>
  <c r="R3223" i="1"/>
  <c r="S3223" i="1" s="1"/>
  <c r="F3222" i="1"/>
  <c r="J3222" i="1" s="1"/>
  <c r="R3211" i="1"/>
  <c r="S3211" i="1" s="1"/>
  <c r="F3210" i="1"/>
  <c r="J3210" i="1" s="1"/>
  <c r="R3199" i="1"/>
  <c r="S3199" i="1" s="1"/>
  <c r="F3198" i="1"/>
  <c r="J3198" i="1" s="1"/>
  <c r="R3187" i="1"/>
  <c r="S3187" i="1" s="1"/>
  <c r="F3186" i="1"/>
  <c r="J3186" i="1" s="1"/>
  <c r="R3175" i="1"/>
  <c r="S3175" i="1" s="1"/>
  <c r="F3174" i="1"/>
  <c r="J3174" i="1" s="1"/>
  <c r="R3163" i="1"/>
  <c r="S3163" i="1" s="1"/>
  <c r="F3162" i="1"/>
  <c r="J3162" i="1" s="1"/>
  <c r="R3151" i="1"/>
  <c r="S3151" i="1" s="1"/>
  <c r="F3150" i="1"/>
  <c r="J3150" i="1" s="1"/>
  <c r="R3139" i="1"/>
  <c r="S3139" i="1" s="1"/>
  <c r="F3138" i="1"/>
  <c r="J3138" i="1" s="1"/>
  <c r="R3127" i="1"/>
  <c r="S3127" i="1" s="1"/>
  <c r="F3126" i="1"/>
  <c r="J3126" i="1" s="1"/>
  <c r="R3115" i="1"/>
  <c r="S3115" i="1" s="1"/>
  <c r="F3114" i="1"/>
  <c r="J3114" i="1" s="1"/>
  <c r="R3103" i="1"/>
  <c r="S3103" i="1" s="1"/>
  <c r="F3102" i="1"/>
  <c r="J3102" i="1" s="1"/>
  <c r="R3091" i="1"/>
  <c r="S3091" i="1" s="1"/>
  <c r="F3090" i="1"/>
  <c r="J3090" i="1" s="1"/>
  <c r="R3079" i="1"/>
  <c r="S3079" i="1" s="1"/>
  <c r="F3078" i="1"/>
  <c r="J3078" i="1" s="1"/>
  <c r="R3067" i="1"/>
  <c r="S3067" i="1" s="1"/>
  <c r="F3066" i="1"/>
  <c r="J3066" i="1" s="1"/>
  <c r="R5082" i="1"/>
  <c r="S5082" i="1" s="1"/>
  <c r="F5081" i="1"/>
  <c r="J5081" i="1" s="1"/>
  <c r="R4938" i="1"/>
  <c r="S4938" i="1" s="1"/>
  <c r="F4937" i="1"/>
  <c r="J4937" i="1" s="1"/>
  <c r="R4842" i="1"/>
  <c r="S4842" i="1" s="1"/>
  <c r="F4841" i="1"/>
  <c r="J4841" i="1" s="1"/>
  <c r="R4830" i="1"/>
  <c r="S4830" i="1" s="1"/>
  <c r="F4829" i="1"/>
  <c r="J4829" i="1" s="1"/>
  <c r="R4818" i="1"/>
  <c r="S4818" i="1" s="1"/>
  <c r="F4817" i="1"/>
  <c r="J4817" i="1" s="1"/>
  <c r="R4806" i="1"/>
  <c r="S4806" i="1" s="1"/>
  <c r="F4805" i="1"/>
  <c r="J4805" i="1" s="1"/>
  <c r="R4794" i="1"/>
  <c r="S4794" i="1" s="1"/>
  <c r="F4793" i="1"/>
  <c r="J4793" i="1" s="1"/>
  <c r="R4782" i="1"/>
  <c r="S4782" i="1" s="1"/>
  <c r="F4781" i="1"/>
  <c r="J4781" i="1" s="1"/>
  <c r="R4770" i="1"/>
  <c r="S4770" i="1" s="1"/>
  <c r="F4769" i="1"/>
  <c r="J4769" i="1" s="1"/>
  <c r="R4758" i="1"/>
  <c r="S4758" i="1" s="1"/>
  <c r="F4757" i="1"/>
  <c r="J4757" i="1" s="1"/>
  <c r="R4746" i="1"/>
  <c r="S4746" i="1" s="1"/>
  <c r="F4745" i="1"/>
  <c r="J4745" i="1" s="1"/>
  <c r="R4734" i="1"/>
  <c r="S4734" i="1" s="1"/>
  <c r="F4733" i="1"/>
  <c r="J4733" i="1" s="1"/>
  <c r="R4722" i="1"/>
  <c r="S4722" i="1" s="1"/>
  <c r="F4721" i="1"/>
  <c r="J4721" i="1" s="1"/>
  <c r="R4710" i="1"/>
  <c r="S4710" i="1" s="1"/>
  <c r="F4709" i="1"/>
  <c r="J4709" i="1" s="1"/>
  <c r="R4698" i="1"/>
  <c r="S4698" i="1" s="1"/>
  <c r="F4697" i="1"/>
  <c r="J4697" i="1" s="1"/>
  <c r="R4686" i="1"/>
  <c r="S4686" i="1" s="1"/>
  <c r="F4685" i="1"/>
  <c r="J4685" i="1" s="1"/>
  <c r="R4674" i="1"/>
  <c r="S4674" i="1" s="1"/>
  <c r="F4673" i="1"/>
  <c r="J4673" i="1" s="1"/>
  <c r="R4662" i="1"/>
  <c r="S4662" i="1" s="1"/>
  <c r="F4661" i="1"/>
  <c r="J4661" i="1" s="1"/>
  <c r="R4650" i="1"/>
  <c r="S4650" i="1" s="1"/>
  <c r="F4649" i="1"/>
  <c r="J4649" i="1" s="1"/>
  <c r="R4638" i="1"/>
  <c r="S4638" i="1" s="1"/>
  <c r="F4637" i="1"/>
  <c r="J4637" i="1" s="1"/>
  <c r="R4626" i="1"/>
  <c r="S4626" i="1" s="1"/>
  <c r="F4625" i="1"/>
  <c r="J4625" i="1" s="1"/>
  <c r="R4614" i="1"/>
  <c r="S4614" i="1" s="1"/>
  <c r="F4613" i="1"/>
  <c r="J4613" i="1" s="1"/>
  <c r="R4602" i="1"/>
  <c r="S4602" i="1" s="1"/>
  <c r="F4601" i="1"/>
  <c r="J4601" i="1" s="1"/>
  <c r="R4590" i="1"/>
  <c r="S4590" i="1" s="1"/>
  <c r="F4589" i="1"/>
  <c r="J4589" i="1" s="1"/>
  <c r="R4578" i="1"/>
  <c r="S4578" i="1" s="1"/>
  <c r="F4577" i="1"/>
  <c r="J4577" i="1" s="1"/>
  <c r="R4566" i="1"/>
  <c r="S4566" i="1" s="1"/>
  <c r="F4565" i="1"/>
  <c r="J4565" i="1" s="1"/>
  <c r="R4554" i="1"/>
  <c r="S4554" i="1" s="1"/>
  <c r="F4553" i="1"/>
  <c r="J4553" i="1" s="1"/>
  <c r="R4542" i="1"/>
  <c r="S4542" i="1" s="1"/>
  <c r="F4541" i="1"/>
  <c r="J4541" i="1" s="1"/>
  <c r="R4530" i="1"/>
  <c r="S4530" i="1" s="1"/>
  <c r="F4529" i="1"/>
  <c r="J4529" i="1" s="1"/>
  <c r="R4518" i="1"/>
  <c r="S4518" i="1" s="1"/>
  <c r="F4517" i="1"/>
  <c r="J4517" i="1" s="1"/>
  <c r="R4506" i="1"/>
  <c r="S4506" i="1" s="1"/>
  <c r="F4505" i="1"/>
  <c r="J4505" i="1" s="1"/>
  <c r="R4494" i="1"/>
  <c r="S4494" i="1" s="1"/>
  <c r="F4493" i="1"/>
  <c r="J4493" i="1" s="1"/>
  <c r="R4482" i="1"/>
  <c r="S4482" i="1" s="1"/>
  <c r="F4481" i="1"/>
  <c r="J4481" i="1" s="1"/>
  <c r="R4470" i="1"/>
  <c r="S4470" i="1" s="1"/>
  <c r="F4469" i="1"/>
  <c r="J4469" i="1" s="1"/>
  <c r="R4458" i="1"/>
  <c r="S4458" i="1" s="1"/>
  <c r="F4457" i="1"/>
  <c r="J4457" i="1" s="1"/>
  <c r="R4446" i="1"/>
  <c r="S4446" i="1" s="1"/>
  <c r="F4445" i="1"/>
  <c r="J4445" i="1" s="1"/>
  <c r="R4434" i="1"/>
  <c r="S4434" i="1" s="1"/>
  <c r="F4433" i="1"/>
  <c r="J4433" i="1" s="1"/>
  <c r="R4422" i="1"/>
  <c r="S4422" i="1" s="1"/>
  <c r="F4421" i="1"/>
  <c r="J4421" i="1" s="1"/>
  <c r="R4410" i="1"/>
  <c r="S4410" i="1" s="1"/>
  <c r="F4409" i="1"/>
  <c r="J4409" i="1" s="1"/>
  <c r="R4398" i="1"/>
  <c r="S4398" i="1" s="1"/>
  <c r="F4397" i="1"/>
  <c r="J4397" i="1" s="1"/>
  <c r="R4386" i="1"/>
  <c r="S4386" i="1" s="1"/>
  <c r="F4385" i="1"/>
  <c r="J4385" i="1" s="1"/>
  <c r="R4374" i="1"/>
  <c r="S4374" i="1" s="1"/>
  <c r="F4373" i="1"/>
  <c r="J4373" i="1" s="1"/>
  <c r="R4362" i="1"/>
  <c r="S4362" i="1" s="1"/>
  <c r="F4361" i="1"/>
  <c r="J4361" i="1" s="1"/>
  <c r="R4350" i="1"/>
  <c r="S4350" i="1" s="1"/>
  <c r="F4349" i="1"/>
  <c r="J4349" i="1" s="1"/>
  <c r="R4338" i="1"/>
  <c r="S4338" i="1" s="1"/>
  <c r="F4337" i="1"/>
  <c r="J4337" i="1" s="1"/>
  <c r="R4326" i="1"/>
  <c r="S4326" i="1" s="1"/>
  <c r="F4325" i="1"/>
  <c r="J4325" i="1" s="1"/>
  <c r="R4314" i="1"/>
  <c r="S4314" i="1" s="1"/>
  <c r="F4313" i="1"/>
  <c r="J4313" i="1" s="1"/>
  <c r="R4302" i="1"/>
  <c r="S4302" i="1" s="1"/>
  <c r="F4301" i="1"/>
  <c r="J4301" i="1" s="1"/>
  <c r="R4290" i="1"/>
  <c r="S4290" i="1" s="1"/>
  <c r="F4289" i="1"/>
  <c r="J4289" i="1" s="1"/>
  <c r="R4278" i="1"/>
  <c r="S4278" i="1" s="1"/>
  <c r="F4277" i="1"/>
  <c r="J4277" i="1" s="1"/>
  <c r="R4266" i="1"/>
  <c r="S4266" i="1" s="1"/>
  <c r="F4265" i="1"/>
  <c r="J4265" i="1" s="1"/>
  <c r="R4254" i="1"/>
  <c r="S4254" i="1" s="1"/>
  <c r="F4253" i="1"/>
  <c r="J4253" i="1" s="1"/>
  <c r="R4242" i="1"/>
  <c r="S4242" i="1" s="1"/>
  <c r="F4241" i="1"/>
  <c r="J4241" i="1" s="1"/>
  <c r="R4230" i="1"/>
  <c r="S4230" i="1" s="1"/>
  <c r="F4229" i="1"/>
  <c r="J4229" i="1" s="1"/>
  <c r="R4218" i="1"/>
  <c r="S4218" i="1" s="1"/>
  <c r="F4217" i="1"/>
  <c r="J4217" i="1" s="1"/>
  <c r="R4206" i="1"/>
  <c r="S4206" i="1" s="1"/>
  <c r="F4205" i="1"/>
  <c r="J4205" i="1" s="1"/>
  <c r="R4194" i="1"/>
  <c r="S4194" i="1" s="1"/>
  <c r="F4193" i="1"/>
  <c r="J4193" i="1" s="1"/>
  <c r="R4182" i="1"/>
  <c r="S4182" i="1" s="1"/>
  <c r="F4181" i="1"/>
  <c r="J4181" i="1" s="1"/>
  <c r="R4170" i="1"/>
  <c r="S4170" i="1" s="1"/>
  <c r="F4169" i="1"/>
  <c r="J4169" i="1" s="1"/>
  <c r="R4158" i="1"/>
  <c r="S4158" i="1" s="1"/>
  <c r="F4157" i="1"/>
  <c r="J4157" i="1" s="1"/>
  <c r="R4146" i="1"/>
  <c r="S4146" i="1" s="1"/>
  <c r="F4145" i="1"/>
  <c r="J4145" i="1" s="1"/>
  <c r="R4134" i="1"/>
  <c r="S4134" i="1" s="1"/>
  <c r="F4133" i="1"/>
  <c r="J4133" i="1" s="1"/>
  <c r="R4122" i="1"/>
  <c r="S4122" i="1" s="1"/>
  <c r="F4121" i="1"/>
  <c r="J4121" i="1" s="1"/>
  <c r="R4110" i="1"/>
  <c r="S4110" i="1" s="1"/>
  <c r="F4109" i="1"/>
  <c r="J4109" i="1" s="1"/>
  <c r="R4098" i="1"/>
  <c r="S4098" i="1" s="1"/>
  <c r="F4097" i="1"/>
  <c r="J4097" i="1" s="1"/>
  <c r="R4086" i="1"/>
  <c r="S4086" i="1" s="1"/>
  <c r="F4085" i="1"/>
  <c r="J4085" i="1" s="1"/>
  <c r="R4074" i="1"/>
  <c r="S4074" i="1" s="1"/>
  <c r="F4073" i="1"/>
  <c r="J4073" i="1" s="1"/>
  <c r="R4062" i="1"/>
  <c r="S4062" i="1" s="1"/>
  <c r="F4061" i="1"/>
  <c r="J4061" i="1" s="1"/>
  <c r="R4050" i="1"/>
  <c r="S4050" i="1" s="1"/>
  <c r="F4049" i="1"/>
  <c r="J4049" i="1" s="1"/>
  <c r="R4038" i="1"/>
  <c r="S4038" i="1" s="1"/>
  <c r="F4037" i="1"/>
  <c r="J4037" i="1" s="1"/>
  <c r="R4026" i="1"/>
  <c r="S4026" i="1" s="1"/>
  <c r="F4025" i="1"/>
  <c r="J4025" i="1" s="1"/>
  <c r="R4014" i="1"/>
  <c r="S4014" i="1" s="1"/>
  <c r="F4013" i="1"/>
  <c r="J4013" i="1" s="1"/>
  <c r="R4002" i="1"/>
  <c r="S4002" i="1" s="1"/>
  <c r="F4001" i="1"/>
  <c r="J4001" i="1" s="1"/>
  <c r="R3990" i="1"/>
  <c r="S3990" i="1" s="1"/>
  <c r="F3989" i="1"/>
  <c r="J3989" i="1" s="1"/>
  <c r="R3978" i="1"/>
  <c r="S3978" i="1" s="1"/>
  <c r="F3977" i="1"/>
  <c r="J3977" i="1" s="1"/>
  <c r="R3966" i="1"/>
  <c r="S3966" i="1" s="1"/>
  <c r="F3965" i="1"/>
  <c r="J3965" i="1" s="1"/>
  <c r="R3954" i="1"/>
  <c r="S3954" i="1" s="1"/>
  <c r="F3953" i="1"/>
  <c r="J3953" i="1" s="1"/>
  <c r="R3942" i="1"/>
  <c r="S3942" i="1" s="1"/>
  <c r="F3941" i="1"/>
  <c r="J3941" i="1" s="1"/>
  <c r="R3930" i="1"/>
  <c r="S3930" i="1" s="1"/>
  <c r="F3929" i="1"/>
  <c r="J3929" i="1" s="1"/>
  <c r="R3918" i="1"/>
  <c r="S3918" i="1" s="1"/>
  <c r="F3917" i="1"/>
  <c r="J3917" i="1" s="1"/>
  <c r="R3906" i="1"/>
  <c r="S3906" i="1" s="1"/>
  <c r="F3905" i="1"/>
  <c r="J3905" i="1" s="1"/>
  <c r="R3894" i="1"/>
  <c r="S3894" i="1" s="1"/>
  <c r="F3893" i="1"/>
  <c r="J3893" i="1" s="1"/>
  <c r="R3882" i="1"/>
  <c r="S3882" i="1" s="1"/>
  <c r="F3881" i="1"/>
  <c r="J3881" i="1" s="1"/>
  <c r="R3870" i="1"/>
  <c r="S3870" i="1" s="1"/>
  <c r="F3869" i="1"/>
  <c r="J3869" i="1" s="1"/>
  <c r="R3858" i="1"/>
  <c r="S3858" i="1" s="1"/>
  <c r="F3857" i="1"/>
  <c r="J3857" i="1" s="1"/>
  <c r="R3846" i="1"/>
  <c r="S3846" i="1" s="1"/>
  <c r="F3845" i="1"/>
  <c r="J3845" i="1" s="1"/>
  <c r="R3834" i="1"/>
  <c r="S3834" i="1" s="1"/>
  <c r="F3833" i="1"/>
  <c r="J3833" i="1" s="1"/>
  <c r="R3822" i="1"/>
  <c r="S3822" i="1" s="1"/>
  <c r="F3821" i="1"/>
  <c r="J3821" i="1" s="1"/>
  <c r="R3810" i="1"/>
  <c r="S3810" i="1" s="1"/>
  <c r="F3809" i="1"/>
  <c r="J3809" i="1" s="1"/>
  <c r="R3798" i="1"/>
  <c r="S3798" i="1" s="1"/>
  <c r="F3797" i="1"/>
  <c r="J3797" i="1" s="1"/>
  <c r="R3786" i="1"/>
  <c r="S3786" i="1" s="1"/>
  <c r="F3785" i="1"/>
  <c r="J3785" i="1" s="1"/>
  <c r="R3774" i="1"/>
  <c r="S3774" i="1" s="1"/>
  <c r="F3773" i="1"/>
  <c r="J3773" i="1" s="1"/>
  <c r="R3762" i="1"/>
  <c r="S3762" i="1" s="1"/>
  <c r="F3761" i="1"/>
  <c r="J3761" i="1" s="1"/>
  <c r="R3750" i="1"/>
  <c r="S3750" i="1" s="1"/>
  <c r="F3749" i="1"/>
  <c r="J3749" i="1" s="1"/>
  <c r="R3738" i="1"/>
  <c r="S3738" i="1" s="1"/>
  <c r="F3737" i="1"/>
  <c r="J3737" i="1" s="1"/>
  <c r="R3726" i="1"/>
  <c r="S3726" i="1" s="1"/>
  <c r="F3725" i="1"/>
  <c r="J3725" i="1" s="1"/>
  <c r="R3714" i="1"/>
  <c r="S3714" i="1" s="1"/>
  <c r="F3713" i="1"/>
  <c r="J3713" i="1" s="1"/>
  <c r="R3702" i="1"/>
  <c r="S3702" i="1" s="1"/>
  <c r="F3701" i="1"/>
  <c r="J3701" i="1" s="1"/>
  <c r="R3690" i="1"/>
  <c r="S3690" i="1" s="1"/>
  <c r="F3689" i="1"/>
  <c r="J3689" i="1" s="1"/>
  <c r="R3678" i="1"/>
  <c r="S3678" i="1" s="1"/>
  <c r="F3677" i="1"/>
  <c r="J3677" i="1" s="1"/>
  <c r="R3666" i="1"/>
  <c r="S3666" i="1" s="1"/>
  <c r="F3665" i="1"/>
  <c r="J3665" i="1" s="1"/>
  <c r="R3654" i="1"/>
  <c r="S3654" i="1" s="1"/>
  <c r="F3653" i="1"/>
  <c r="J3653" i="1" s="1"/>
  <c r="R3642" i="1"/>
  <c r="S3642" i="1" s="1"/>
  <c r="F3641" i="1"/>
  <c r="J3641" i="1" s="1"/>
  <c r="R3630" i="1"/>
  <c r="S3630" i="1" s="1"/>
  <c r="F3629" i="1"/>
  <c r="J3629" i="1" s="1"/>
  <c r="R3618" i="1"/>
  <c r="S3618" i="1" s="1"/>
  <c r="F3617" i="1"/>
  <c r="J3617" i="1" s="1"/>
  <c r="R3606" i="1"/>
  <c r="S3606" i="1" s="1"/>
  <c r="F3605" i="1"/>
  <c r="J3605" i="1" s="1"/>
  <c r="R3594" i="1"/>
  <c r="S3594" i="1" s="1"/>
  <c r="F3593" i="1"/>
  <c r="J3593" i="1" s="1"/>
  <c r="R3582" i="1"/>
  <c r="S3582" i="1" s="1"/>
  <c r="F3581" i="1"/>
  <c r="J3581" i="1" s="1"/>
  <c r="R3570" i="1"/>
  <c r="S3570" i="1" s="1"/>
  <c r="F3569" i="1"/>
  <c r="J3569" i="1" s="1"/>
  <c r="R3558" i="1"/>
  <c r="S3558" i="1" s="1"/>
  <c r="F3557" i="1"/>
  <c r="J3557" i="1" s="1"/>
  <c r="R3546" i="1"/>
  <c r="S3546" i="1" s="1"/>
  <c r="F3545" i="1"/>
  <c r="J3545" i="1" s="1"/>
  <c r="R3534" i="1"/>
  <c r="S3534" i="1" s="1"/>
  <c r="F3533" i="1"/>
  <c r="J3533" i="1" s="1"/>
  <c r="R3522" i="1"/>
  <c r="S3522" i="1" s="1"/>
  <c r="F3521" i="1"/>
  <c r="J3521" i="1" s="1"/>
  <c r="R3510" i="1"/>
  <c r="S3510" i="1" s="1"/>
  <c r="F3509" i="1"/>
  <c r="J3509" i="1" s="1"/>
  <c r="R3498" i="1"/>
  <c r="S3498" i="1" s="1"/>
  <c r="F3497" i="1"/>
  <c r="J3497" i="1" s="1"/>
  <c r="R3486" i="1"/>
  <c r="S3486" i="1" s="1"/>
  <c r="F3485" i="1"/>
  <c r="J3485" i="1" s="1"/>
  <c r="R3474" i="1"/>
  <c r="S3474" i="1" s="1"/>
  <c r="F3473" i="1"/>
  <c r="J3473" i="1" s="1"/>
  <c r="R3462" i="1"/>
  <c r="S3462" i="1" s="1"/>
  <c r="F3461" i="1"/>
  <c r="J3461" i="1" s="1"/>
  <c r="R3450" i="1"/>
  <c r="S3450" i="1" s="1"/>
  <c r="F3449" i="1"/>
  <c r="J3449" i="1" s="1"/>
  <c r="R3438" i="1"/>
  <c r="S3438" i="1" s="1"/>
  <c r="F3437" i="1"/>
  <c r="J3437" i="1" s="1"/>
  <c r="R3426" i="1"/>
  <c r="S3426" i="1" s="1"/>
  <c r="F3425" i="1"/>
  <c r="J3425" i="1" s="1"/>
  <c r="R3414" i="1"/>
  <c r="S3414" i="1" s="1"/>
  <c r="F3413" i="1"/>
  <c r="J3413" i="1" s="1"/>
  <c r="R3402" i="1"/>
  <c r="S3402" i="1" s="1"/>
  <c r="F3401" i="1"/>
  <c r="J3401" i="1" s="1"/>
  <c r="R3390" i="1"/>
  <c r="S3390" i="1" s="1"/>
  <c r="F3389" i="1"/>
  <c r="J3389" i="1" s="1"/>
  <c r="R3378" i="1"/>
  <c r="S3378" i="1" s="1"/>
  <c r="F3377" i="1"/>
  <c r="J3377" i="1" s="1"/>
  <c r="R3366" i="1"/>
  <c r="S3366" i="1" s="1"/>
  <c r="F3365" i="1"/>
  <c r="J3365" i="1" s="1"/>
  <c r="R3354" i="1"/>
  <c r="S3354" i="1" s="1"/>
  <c r="F3353" i="1"/>
  <c r="J3353" i="1" s="1"/>
  <c r="R3342" i="1"/>
  <c r="S3342" i="1" s="1"/>
  <c r="F3341" i="1"/>
  <c r="J3341" i="1" s="1"/>
  <c r="R3330" i="1"/>
  <c r="S3330" i="1" s="1"/>
  <c r="F3329" i="1"/>
  <c r="J3329" i="1" s="1"/>
  <c r="R3318" i="1"/>
  <c r="S3318" i="1" s="1"/>
  <c r="F3317" i="1"/>
  <c r="J3317" i="1" s="1"/>
  <c r="R3306" i="1"/>
  <c r="S3306" i="1" s="1"/>
  <c r="F3305" i="1"/>
  <c r="J3305" i="1" s="1"/>
  <c r="R3294" i="1"/>
  <c r="S3294" i="1" s="1"/>
  <c r="F3293" i="1"/>
  <c r="J3293" i="1" s="1"/>
  <c r="R3282" i="1"/>
  <c r="S3282" i="1" s="1"/>
  <c r="F3281" i="1"/>
  <c r="J3281" i="1" s="1"/>
  <c r="R3270" i="1"/>
  <c r="S3270" i="1" s="1"/>
  <c r="F3269" i="1"/>
  <c r="J3269" i="1" s="1"/>
  <c r="R3258" i="1"/>
  <c r="S3258" i="1" s="1"/>
  <c r="F3257" i="1"/>
  <c r="J3257" i="1" s="1"/>
  <c r="R3246" i="1"/>
  <c r="S3246" i="1" s="1"/>
  <c r="F3245" i="1"/>
  <c r="J3245" i="1" s="1"/>
  <c r="R3234" i="1"/>
  <c r="S3234" i="1" s="1"/>
  <c r="F3233" i="1"/>
  <c r="J3233" i="1" s="1"/>
  <c r="R3222" i="1"/>
  <c r="S3222" i="1" s="1"/>
  <c r="F3221" i="1"/>
  <c r="J3221" i="1" s="1"/>
  <c r="R3210" i="1"/>
  <c r="S3210" i="1" s="1"/>
  <c r="F3209" i="1"/>
  <c r="J3209" i="1" s="1"/>
  <c r="R3198" i="1"/>
  <c r="S3198" i="1" s="1"/>
  <c r="F3197" i="1"/>
  <c r="J3197" i="1" s="1"/>
  <c r="R3186" i="1"/>
  <c r="S3186" i="1" s="1"/>
  <c r="F3185" i="1"/>
  <c r="J3185" i="1" s="1"/>
  <c r="R3174" i="1"/>
  <c r="S3174" i="1" s="1"/>
  <c r="F3173" i="1"/>
  <c r="J3173" i="1" s="1"/>
  <c r="R3162" i="1"/>
  <c r="S3162" i="1" s="1"/>
  <c r="F3161" i="1"/>
  <c r="J3161" i="1" s="1"/>
  <c r="R3150" i="1"/>
  <c r="S3150" i="1" s="1"/>
  <c r="F3149" i="1"/>
  <c r="J3149" i="1" s="1"/>
  <c r="R3138" i="1"/>
  <c r="S3138" i="1" s="1"/>
  <c r="F3137" i="1"/>
  <c r="J3137" i="1" s="1"/>
  <c r="R3126" i="1"/>
  <c r="S3126" i="1" s="1"/>
  <c r="F3125" i="1"/>
  <c r="J3125" i="1" s="1"/>
  <c r="R3114" i="1"/>
  <c r="S3114" i="1" s="1"/>
  <c r="F3113" i="1"/>
  <c r="J3113" i="1" s="1"/>
  <c r="R3102" i="1"/>
  <c r="S3102" i="1" s="1"/>
  <c r="F3101" i="1"/>
  <c r="J3101" i="1" s="1"/>
  <c r="R3090" i="1"/>
  <c r="S3090" i="1" s="1"/>
  <c r="F3089" i="1"/>
  <c r="J3089" i="1" s="1"/>
  <c r="R3078" i="1"/>
  <c r="S3078" i="1" s="1"/>
  <c r="F3077" i="1"/>
  <c r="J3077" i="1" s="1"/>
  <c r="R3066" i="1"/>
  <c r="S3066" i="1" s="1"/>
  <c r="F3065" i="1"/>
  <c r="J3065" i="1" s="1"/>
  <c r="R3054" i="1"/>
  <c r="S3054" i="1" s="1"/>
  <c r="F3053" i="1"/>
  <c r="J3053" i="1" s="1"/>
  <c r="R3042" i="1"/>
  <c r="S3042" i="1" s="1"/>
  <c r="F3041" i="1"/>
  <c r="J3041" i="1" s="1"/>
  <c r="R3030" i="1"/>
  <c r="S3030" i="1" s="1"/>
  <c r="F3029" i="1"/>
  <c r="J3029" i="1" s="1"/>
  <c r="R5058" i="1"/>
  <c r="S5058" i="1" s="1"/>
  <c r="F5057" i="1"/>
  <c r="J5057" i="1" s="1"/>
  <c r="R4914" i="1"/>
  <c r="S4914" i="1" s="1"/>
  <c r="F4913" i="1"/>
  <c r="J4913" i="1" s="1"/>
  <c r="R5129" i="1"/>
  <c r="S5129" i="1" s="1"/>
  <c r="F5128" i="1"/>
  <c r="J5128" i="1" s="1"/>
  <c r="R5081" i="1"/>
  <c r="S5081" i="1" s="1"/>
  <c r="F5080" i="1"/>
  <c r="J5080" i="1" s="1"/>
  <c r="R5033" i="1"/>
  <c r="S5033" i="1" s="1"/>
  <c r="F5032" i="1"/>
  <c r="J5032" i="1" s="1"/>
  <c r="R4985" i="1"/>
  <c r="S4985" i="1" s="1"/>
  <c r="F4984" i="1"/>
  <c r="J4984" i="1" s="1"/>
  <c r="R4949" i="1"/>
  <c r="S4949" i="1" s="1"/>
  <c r="F4948" i="1"/>
  <c r="J4948" i="1" s="1"/>
  <c r="R4937" i="1"/>
  <c r="S4937" i="1" s="1"/>
  <c r="F4936" i="1"/>
  <c r="J4936" i="1" s="1"/>
  <c r="R4925" i="1"/>
  <c r="S4925" i="1" s="1"/>
  <c r="F4924" i="1"/>
  <c r="J4924" i="1" s="1"/>
  <c r="R4913" i="1"/>
  <c r="S4913" i="1" s="1"/>
  <c r="F4912" i="1"/>
  <c r="J4912" i="1" s="1"/>
  <c r="R4901" i="1"/>
  <c r="S4901" i="1" s="1"/>
  <c r="F4900" i="1"/>
  <c r="J4900" i="1" s="1"/>
  <c r="R4889" i="1"/>
  <c r="S4889" i="1" s="1"/>
  <c r="F4888" i="1"/>
  <c r="J4888" i="1" s="1"/>
  <c r="R4877" i="1"/>
  <c r="S4877" i="1" s="1"/>
  <c r="F4876" i="1"/>
  <c r="J4876" i="1" s="1"/>
  <c r="R4865" i="1"/>
  <c r="S4865" i="1" s="1"/>
  <c r="F4864" i="1"/>
  <c r="J4864" i="1" s="1"/>
  <c r="R4853" i="1"/>
  <c r="S4853" i="1" s="1"/>
  <c r="F4852" i="1"/>
  <c r="J4852" i="1" s="1"/>
  <c r="R4841" i="1"/>
  <c r="S4841" i="1" s="1"/>
  <c r="F4840" i="1"/>
  <c r="J4840" i="1" s="1"/>
  <c r="R4829" i="1"/>
  <c r="S4829" i="1" s="1"/>
  <c r="F4828" i="1"/>
  <c r="J4828" i="1" s="1"/>
  <c r="R4817" i="1"/>
  <c r="S4817" i="1" s="1"/>
  <c r="F4816" i="1"/>
  <c r="J4816" i="1" s="1"/>
  <c r="R4805" i="1"/>
  <c r="S4805" i="1" s="1"/>
  <c r="F4804" i="1"/>
  <c r="J4804" i="1" s="1"/>
  <c r="R4793" i="1"/>
  <c r="S4793" i="1" s="1"/>
  <c r="F4792" i="1"/>
  <c r="J4792" i="1" s="1"/>
  <c r="R4781" i="1"/>
  <c r="S4781" i="1" s="1"/>
  <c r="F4780" i="1"/>
  <c r="J4780" i="1" s="1"/>
  <c r="R4769" i="1"/>
  <c r="S4769" i="1" s="1"/>
  <c r="F4768" i="1"/>
  <c r="J4768" i="1" s="1"/>
  <c r="R4757" i="1"/>
  <c r="S4757" i="1" s="1"/>
  <c r="F4756" i="1"/>
  <c r="J4756" i="1" s="1"/>
  <c r="R4745" i="1"/>
  <c r="S4745" i="1" s="1"/>
  <c r="F4744" i="1"/>
  <c r="J4744" i="1" s="1"/>
  <c r="R4733" i="1"/>
  <c r="S4733" i="1" s="1"/>
  <c r="F4732" i="1"/>
  <c r="J4732" i="1" s="1"/>
  <c r="R4721" i="1"/>
  <c r="S4721" i="1" s="1"/>
  <c r="F4720" i="1"/>
  <c r="J4720" i="1" s="1"/>
  <c r="R4709" i="1"/>
  <c r="S4709" i="1" s="1"/>
  <c r="F4708" i="1"/>
  <c r="J4708" i="1" s="1"/>
  <c r="R4697" i="1"/>
  <c r="S4697" i="1" s="1"/>
  <c r="F4696" i="1"/>
  <c r="J4696" i="1" s="1"/>
  <c r="R4685" i="1"/>
  <c r="S4685" i="1" s="1"/>
  <c r="F4684" i="1"/>
  <c r="J4684" i="1" s="1"/>
  <c r="R4673" i="1"/>
  <c r="S4673" i="1" s="1"/>
  <c r="F4672" i="1"/>
  <c r="J4672" i="1" s="1"/>
  <c r="R4661" i="1"/>
  <c r="S4661" i="1" s="1"/>
  <c r="F4660" i="1"/>
  <c r="J4660" i="1" s="1"/>
  <c r="R4649" i="1"/>
  <c r="S4649" i="1" s="1"/>
  <c r="F4648" i="1"/>
  <c r="J4648" i="1" s="1"/>
  <c r="R4637" i="1"/>
  <c r="S4637" i="1" s="1"/>
  <c r="F4636" i="1"/>
  <c r="J4636" i="1" s="1"/>
  <c r="R4625" i="1"/>
  <c r="S4625" i="1" s="1"/>
  <c r="F4624" i="1"/>
  <c r="J4624" i="1" s="1"/>
  <c r="R4613" i="1"/>
  <c r="S4613" i="1" s="1"/>
  <c r="F4612" i="1"/>
  <c r="J4612" i="1" s="1"/>
  <c r="R4601" i="1"/>
  <c r="S4601" i="1" s="1"/>
  <c r="F4600" i="1"/>
  <c r="J4600" i="1" s="1"/>
  <c r="R4589" i="1"/>
  <c r="S4589" i="1" s="1"/>
  <c r="F4588" i="1"/>
  <c r="J4588" i="1" s="1"/>
  <c r="R4577" i="1"/>
  <c r="S4577" i="1" s="1"/>
  <c r="F4576" i="1"/>
  <c r="J4576" i="1" s="1"/>
  <c r="R4565" i="1"/>
  <c r="S4565" i="1" s="1"/>
  <c r="F4564" i="1"/>
  <c r="J4564" i="1" s="1"/>
  <c r="R4553" i="1"/>
  <c r="S4553" i="1" s="1"/>
  <c r="F4552" i="1"/>
  <c r="J4552" i="1" s="1"/>
  <c r="R4541" i="1"/>
  <c r="S4541" i="1" s="1"/>
  <c r="F4540" i="1"/>
  <c r="J4540" i="1" s="1"/>
  <c r="R4529" i="1"/>
  <c r="S4529" i="1" s="1"/>
  <c r="F4528" i="1"/>
  <c r="J4528" i="1" s="1"/>
  <c r="R4517" i="1"/>
  <c r="S4517" i="1" s="1"/>
  <c r="F4516" i="1"/>
  <c r="J4516" i="1" s="1"/>
  <c r="R4505" i="1"/>
  <c r="S4505" i="1" s="1"/>
  <c r="F4504" i="1"/>
  <c r="J4504" i="1" s="1"/>
  <c r="R4493" i="1"/>
  <c r="S4493" i="1" s="1"/>
  <c r="F4492" i="1"/>
  <c r="J4492" i="1" s="1"/>
  <c r="R4481" i="1"/>
  <c r="S4481" i="1" s="1"/>
  <c r="F4480" i="1"/>
  <c r="J4480" i="1" s="1"/>
  <c r="R4469" i="1"/>
  <c r="S4469" i="1" s="1"/>
  <c r="F4468" i="1"/>
  <c r="J4468" i="1" s="1"/>
  <c r="R4457" i="1"/>
  <c r="S4457" i="1" s="1"/>
  <c r="F4456" i="1"/>
  <c r="J4456" i="1" s="1"/>
  <c r="R4445" i="1"/>
  <c r="S4445" i="1" s="1"/>
  <c r="F4444" i="1"/>
  <c r="J4444" i="1" s="1"/>
  <c r="R4433" i="1"/>
  <c r="S4433" i="1" s="1"/>
  <c r="F4432" i="1"/>
  <c r="J4432" i="1" s="1"/>
  <c r="R4421" i="1"/>
  <c r="S4421" i="1" s="1"/>
  <c r="F4420" i="1"/>
  <c r="J4420" i="1" s="1"/>
  <c r="R4409" i="1"/>
  <c r="S4409" i="1" s="1"/>
  <c r="F4408" i="1"/>
  <c r="J4408" i="1" s="1"/>
  <c r="R4397" i="1"/>
  <c r="S4397" i="1" s="1"/>
  <c r="F4396" i="1"/>
  <c r="J4396" i="1" s="1"/>
  <c r="R4385" i="1"/>
  <c r="S4385" i="1" s="1"/>
  <c r="F4384" i="1"/>
  <c r="J4384" i="1" s="1"/>
  <c r="R4373" i="1"/>
  <c r="S4373" i="1" s="1"/>
  <c r="F4372" i="1"/>
  <c r="J4372" i="1" s="1"/>
  <c r="R4361" i="1"/>
  <c r="S4361" i="1" s="1"/>
  <c r="F4360" i="1"/>
  <c r="J4360" i="1" s="1"/>
  <c r="R4349" i="1"/>
  <c r="S4349" i="1" s="1"/>
  <c r="F4348" i="1"/>
  <c r="J4348" i="1" s="1"/>
  <c r="R4337" i="1"/>
  <c r="S4337" i="1" s="1"/>
  <c r="F4336" i="1"/>
  <c r="J4336" i="1" s="1"/>
  <c r="R4325" i="1"/>
  <c r="S4325" i="1" s="1"/>
  <c r="F4324" i="1"/>
  <c r="J4324" i="1" s="1"/>
  <c r="R4313" i="1"/>
  <c r="S4313" i="1" s="1"/>
  <c r="F4312" i="1"/>
  <c r="J4312" i="1" s="1"/>
  <c r="R4301" i="1"/>
  <c r="S4301" i="1" s="1"/>
  <c r="F4300" i="1"/>
  <c r="J4300" i="1" s="1"/>
  <c r="R4289" i="1"/>
  <c r="S4289" i="1" s="1"/>
  <c r="F4288" i="1"/>
  <c r="J4288" i="1" s="1"/>
  <c r="R4277" i="1"/>
  <c r="S4277" i="1" s="1"/>
  <c r="F4276" i="1"/>
  <c r="J4276" i="1" s="1"/>
  <c r="R4265" i="1"/>
  <c r="S4265" i="1" s="1"/>
  <c r="F4264" i="1"/>
  <c r="J4264" i="1" s="1"/>
  <c r="R4253" i="1"/>
  <c r="S4253" i="1" s="1"/>
  <c r="F4252" i="1"/>
  <c r="J4252" i="1" s="1"/>
  <c r="R4241" i="1"/>
  <c r="S4241" i="1" s="1"/>
  <c r="F4240" i="1"/>
  <c r="J4240" i="1" s="1"/>
  <c r="R4229" i="1"/>
  <c r="S4229" i="1" s="1"/>
  <c r="F4228" i="1"/>
  <c r="J4228" i="1" s="1"/>
  <c r="R4217" i="1"/>
  <c r="S4217" i="1" s="1"/>
  <c r="F4216" i="1"/>
  <c r="J4216" i="1" s="1"/>
  <c r="R4205" i="1"/>
  <c r="S4205" i="1" s="1"/>
  <c r="F4204" i="1"/>
  <c r="J4204" i="1" s="1"/>
  <c r="R4193" i="1"/>
  <c r="S4193" i="1" s="1"/>
  <c r="F4192" i="1"/>
  <c r="J4192" i="1" s="1"/>
  <c r="R4181" i="1"/>
  <c r="S4181" i="1" s="1"/>
  <c r="F4180" i="1"/>
  <c r="J4180" i="1" s="1"/>
  <c r="R4169" i="1"/>
  <c r="S4169" i="1" s="1"/>
  <c r="F4168" i="1"/>
  <c r="J4168" i="1" s="1"/>
  <c r="R4157" i="1"/>
  <c r="S4157" i="1" s="1"/>
  <c r="F4156" i="1"/>
  <c r="J4156" i="1" s="1"/>
  <c r="R4145" i="1"/>
  <c r="S4145" i="1" s="1"/>
  <c r="F4144" i="1"/>
  <c r="J4144" i="1" s="1"/>
  <c r="R4133" i="1"/>
  <c r="S4133" i="1" s="1"/>
  <c r="F4132" i="1"/>
  <c r="J4132" i="1" s="1"/>
  <c r="R4121" i="1"/>
  <c r="S4121" i="1" s="1"/>
  <c r="F4120" i="1"/>
  <c r="J4120" i="1" s="1"/>
  <c r="R4109" i="1"/>
  <c r="S4109" i="1" s="1"/>
  <c r="F4108" i="1"/>
  <c r="J4108" i="1" s="1"/>
  <c r="R4097" i="1"/>
  <c r="S4097" i="1" s="1"/>
  <c r="F4096" i="1"/>
  <c r="J4096" i="1" s="1"/>
  <c r="R4085" i="1"/>
  <c r="S4085" i="1" s="1"/>
  <c r="F4084" i="1"/>
  <c r="J4084" i="1" s="1"/>
  <c r="R4073" i="1"/>
  <c r="S4073" i="1" s="1"/>
  <c r="F4072" i="1"/>
  <c r="J4072" i="1" s="1"/>
  <c r="R4061" i="1"/>
  <c r="S4061" i="1" s="1"/>
  <c r="F4060" i="1"/>
  <c r="J4060" i="1" s="1"/>
  <c r="R4049" i="1"/>
  <c r="S4049" i="1" s="1"/>
  <c r="F4048" i="1"/>
  <c r="J4048" i="1" s="1"/>
  <c r="R4037" i="1"/>
  <c r="S4037" i="1" s="1"/>
  <c r="F4036" i="1"/>
  <c r="J4036" i="1" s="1"/>
  <c r="R4025" i="1"/>
  <c r="S4025" i="1" s="1"/>
  <c r="F4024" i="1"/>
  <c r="J4024" i="1" s="1"/>
  <c r="R4013" i="1"/>
  <c r="S4013" i="1" s="1"/>
  <c r="F4012" i="1"/>
  <c r="J4012" i="1" s="1"/>
  <c r="R4001" i="1"/>
  <c r="S4001" i="1" s="1"/>
  <c r="F4000" i="1"/>
  <c r="J4000" i="1" s="1"/>
  <c r="R3989" i="1"/>
  <c r="S3989" i="1" s="1"/>
  <c r="F3988" i="1"/>
  <c r="J3988" i="1" s="1"/>
  <c r="R3977" i="1"/>
  <c r="S3977" i="1" s="1"/>
  <c r="F3976" i="1"/>
  <c r="J3976" i="1" s="1"/>
  <c r="R3965" i="1"/>
  <c r="S3965" i="1" s="1"/>
  <c r="F3964" i="1"/>
  <c r="J3964" i="1" s="1"/>
  <c r="R3953" i="1"/>
  <c r="S3953" i="1" s="1"/>
  <c r="F3952" i="1"/>
  <c r="J3952" i="1" s="1"/>
  <c r="R3941" i="1"/>
  <c r="S3941" i="1" s="1"/>
  <c r="F3940" i="1"/>
  <c r="J3940" i="1" s="1"/>
  <c r="R3929" i="1"/>
  <c r="S3929" i="1" s="1"/>
  <c r="F3928" i="1"/>
  <c r="J3928" i="1" s="1"/>
  <c r="R3917" i="1"/>
  <c r="S3917" i="1" s="1"/>
  <c r="F3916" i="1"/>
  <c r="J3916" i="1" s="1"/>
  <c r="R3905" i="1"/>
  <c r="S3905" i="1" s="1"/>
  <c r="F3904" i="1"/>
  <c r="J3904" i="1" s="1"/>
  <c r="R3893" i="1"/>
  <c r="S3893" i="1" s="1"/>
  <c r="F3892" i="1"/>
  <c r="J3892" i="1" s="1"/>
  <c r="R3881" i="1"/>
  <c r="S3881" i="1" s="1"/>
  <c r="F3880" i="1"/>
  <c r="J3880" i="1" s="1"/>
  <c r="R3869" i="1"/>
  <c r="S3869" i="1" s="1"/>
  <c r="F3868" i="1"/>
  <c r="J3868" i="1" s="1"/>
  <c r="R3857" i="1"/>
  <c r="S3857" i="1" s="1"/>
  <c r="F3856" i="1"/>
  <c r="J3856" i="1" s="1"/>
  <c r="R3845" i="1"/>
  <c r="S3845" i="1" s="1"/>
  <c r="F3844" i="1"/>
  <c r="J3844" i="1" s="1"/>
  <c r="R3833" i="1"/>
  <c r="S3833" i="1" s="1"/>
  <c r="F3832" i="1"/>
  <c r="J3832" i="1" s="1"/>
  <c r="R3821" i="1"/>
  <c r="S3821" i="1" s="1"/>
  <c r="F3820" i="1"/>
  <c r="J3820" i="1" s="1"/>
  <c r="R3809" i="1"/>
  <c r="S3809" i="1" s="1"/>
  <c r="F3808" i="1"/>
  <c r="J3808" i="1" s="1"/>
  <c r="R3797" i="1"/>
  <c r="S3797" i="1" s="1"/>
  <c r="F3796" i="1"/>
  <c r="J3796" i="1" s="1"/>
  <c r="R3785" i="1"/>
  <c r="S3785" i="1" s="1"/>
  <c r="F3784" i="1"/>
  <c r="J3784" i="1" s="1"/>
  <c r="R3773" i="1"/>
  <c r="S3773" i="1" s="1"/>
  <c r="F3772" i="1"/>
  <c r="J3772" i="1" s="1"/>
  <c r="R3761" i="1"/>
  <c r="S3761" i="1" s="1"/>
  <c r="F3760" i="1"/>
  <c r="J3760" i="1" s="1"/>
  <c r="R3749" i="1"/>
  <c r="S3749" i="1" s="1"/>
  <c r="F3748" i="1"/>
  <c r="J3748" i="1" s="1"/>
  <c r="R3737" i="1"/>
  <c r="S3737" i="1" s="1"/>
  <c r="F3736" i="1"/>
  <c r="J3736" i="1" s="1"/>
  <c r="R3725" i="1"/>
  <c r="S3725" i="1" s="1"/>
  <c r="F3724" i="1"/>
  <c r="J3724" i="1" s="1"/>
  <c r="R3713" i="1"/>
  <c r="S3713" i="1" s="1"/>
  <c r="F3712" i="1"/>
  <c r="J3712" i="1" s="1"/>
  <c r="R3701" i="1"/>
  <c r="S3701" i="1" s="1"/>
  <c r="F3700" i="1"/>
  <c r="J3700" i="1" s="1"/>
  <c r="R3689" i="1"/>
  <c r="S3689" i="1" s="1"/>
  <c r="F3688" i="1"/>
  <c r="J3688" i="1" s="1"/>
  <c r="R3677" i="1"/>
  <c r="S3677" i="1" s="1"/>
  <c r="F3676" i="1"/>
  <c r="J3676" i="1" s="1"/>
  <c r="R3665" i="1"/>
  <c r="S3665" i="1" s="1"/>
  <c r="F3664" i="1"/>
  <c r="J3664" i="1" s="1"/>
  <c r="R3653" i="1"/>
  <c r="S3653" i="1" s="1"/>
  <c r="F3652" i="1"/>
  <c r="J3652" i="1" s="1"/>
  <c r="R3641" i="1"/>
  <c r="S3641" i="1" s="1"/>
  <c r="F3640" i="1"/>
  <c r="J3640" i="1" s="1"/>
  <c r="R3629" i="1"/>
  <c r="S3629" i="1" s="1"/>
  <c r="F3628" i="1"/>
  <c r="J3628" i="1" s="1"/>
  <c r="R3617" i="1"/>
  <c r="S3617" i="1" s="1"/>
  <c r="F3616" i="1"/>
  <c r="J3616" i="1" s="1"/>
  <c r="R3605" i="1"/>
  <c r="S3605" i="1" s="1"/>
  <c r="F3604" i="1"/>
  <c r="J3604" i="1" s="1"/>
  <c r="R3593" i="1"/>
  <c r="S3593" i="1" s="1"/>
  <c r="F3592" i="1"/>
  <c r="J3592" i="1" s="1"/>
  <c r="R3581" i="1"/>
  <c r="S3581" i="1" s="1"/>
  <c r="F3580" i="1"/>
  <c r="J3580" i="1" s="1"/>
  <c r="R3569" i="1"/>
  <c r="S3569" i="1" s="1"/>
  <c r="F3568" i="1"/>
  <c r="J3568" i="1" s="1"/>
  <c r="R3557" i="1"/>
  <c r="S3557" i="1" s="1"/>
  <c r="F3556" i="1"/>
  <c r="J3556" i="1" s="1"/>
  <c r="R3545" i="1"/>
  <c r="S3545" i="1" s="1"/>
  <c r="F3544" i="1"/>
  <c r="J3544" i="1" s="1"/>
  <c r="R3533" i="1"/>
  <c r="S3533" i="1" s="1"/>
  <c r="F3532" i="1"/>
  <c r="J3532" i="1" s="1"/>
  <c r="R3521" i="1"/>
  <c r="S3521" i="1" s="1"/>
  <c r="F3520" i="1"/>
  <c r="J3520" i="1" s="1"/>
  <c r="R3509" i="1"/>
  <c r="S3509" i="1" s="1"/>
  <c r="F3508" i="1"/>
  <c r="J3508" i="1" s="1"/>
  <c r="R3497" i="1"/>
  <c r="S3497" i="1" s="1"/>
  <c r="F3496" i="1"/>
  <c r="J3496" i="1" s="1"/>
  <c r="R3485" i="1"/>
  <c r="S3485" i="1" s="1"/>
  <c r="F3484" i="1"/>
  <c r="J3484" i="1" s="1"/>
  <c r="R3473" i="1"/>
  <c r="S3473" i="1" s="1"/>
  <c r="F3472" i="1"/>
  <c r="J3472" i="1" s="1"/>
  <c r="R3461" i="1"/>
  <c r="S3461" i="1" s="1"/>
  <c r="F3460" i="1"/>
  <c r="J3460" i="1" s="1"/>
  <c r="R3449" i="1"/>
  <c r="S3449" i="1" s="1"/>
  <c r="F3448" i="1"/>
  <c r="J3448" i="1" s="1"/>
  <c r="R3437" i="1"/>
  <c r="S3437" i="1" s="1"/>
  <c r="F3436" i="1"/>
  <c r="J3436" i="1" s="1"/>
  <c r="R3425" i="1"/>
  <c r="S3425" i="1" s="1"/>
  <c r="F3424" i="1"/>
  <c r="J3424" i="1" s="1"/>
  <c r="R3413" i="1"/>
  <c r="S3413" i="1" s="1"/>
  <c r="F3412" i="1"/>
  <c r="J3412" i="1" s="1"/>
  <c r="R3401" i="1"/>
  <c r="S3401" i="1" s="1"/>
  <c r="F3400" i="1"/>
  <c r="J3400" i="1" s="1"/>
  <c r="R3389" i="1"/>
  <c r="S3389" i="1" s="1"/>
  <c r="F3388" i="1"/>
  <c r="J3388" i="1" s="1"/>
  <c r="R3377" i="1"/>
  <c r="S3377" i="1" s="1"/>
  <c r="F3376" i="1"/>
  <c r="J3376" i="1" s="1"/>
  <c r="R3365" i="1"/>
  <c r="S3365" i="1" s="1"/>
  <c r="F3364" i="1"/>
  <c r="J3364" i="1" s="1"/>
  <c r="R3353" i="1"/>
  <c r="S3353" i="1" s="1"/>
  <c r="F3352" i="1"/>
  <c r="J3352" i="1" s="1"/>
  <c r="R3341" i="1"/>
  <c r="S3341" i="1" s="1"/>
  <c r="F3340" i="1"/>
  <c r="J3340" i="1" s="1"/>
  <c r="R3329" i="1"/>
  <c r="S3329" i="1" s="1"/>
  <c r="F3328" i="1"/>
  <c r="J3328" i="1" s="1"/>
  <c r="R3317" i="1"/>
  <c r="S3317" i="1" s="1"/>
  <c r="F3316" i="1"/>
  <c r="J3316" i="1" s="1"/>
  <c r="R3305" i="1"/>
  <c r="S3305" i="1" s="1"/>
  <c r="F3304" i="1"/>
  <c r="J3304" i="1" s="1"/>
  <c r="R3293" i="1"/>
  <c r="S3293" i="1" s="1"/>
  <c r="F3292" i="1"/>
  <c r="J3292" i="1" s="1"/>
  <c r="R3281" i="1"/>
  <c r="S3281" i="1" s="1"/>
  <c r="F3280" i="1"/>
  <c r="J3280" i="1" s="1"/>
  <c r="R3269" i="1"/>
  <c r="S3269" i="1" s="1"/>
  <c r="F3268" i="1"/>
  <c r="J3268" i="1" s="1"/>
  <c r="R3257" i="1"/>
  <c r="S3257" i="1" s="1"/>
  <c r="F3256" i="1"/>
  <c r="J3256" i="1" s="1"/>
  <c r="R3245" i="1"/>
  <c r="S3245" i="1" s="1"/>
  <c r="F3244" i="1"/>
  <c r="J3244" i="1" s="1"/>
  <c r="R3233" i="1"/>
  <c r="S3233" i="1" s="1"/>
  <c r="F3232" i="1"/>
  <c r="J3232" i="1" s="1"/>
  <c r="R3221" i="1"/>
  <c r="S3221" i="1" s="1"/>
  <c r="F3220" i="1"/>
  <c r="J3220" i="1" s="1"/>
  <c r="R3209" i="1"/>
  <c r="S3209" i="1" s="1"/>
  <c r="F3208" i="1"/>
  <c r="J3208" i="1" s="1"/>
  <c r="R3197" i="1"/>
  <c r="S3197" i="1" s="1"/>
  <c r="F3196" i="1"/>
  <c r="J3196" i="1" s="1"/>
  <c r="R3185" i="1"/>
  <c r="S3185" i="1" s="1"/>
  <c r="F3184" i="1"/>
  <c r="J3184" i="1" s="1"/>
  <c r="R3173" i="1"/>
  <c r="S3173" i="1" s="1"/>
  <c r="F3172" i="1"/>
  <c r="J3172" i="1" s="1"/>
  <c r="R3161" i="1"/>
  <c r="S3161" i="1" s="1"/>
  <c r="F3160" i="1"/>
  <c r="J3160" i="1" s="1"/>
  <c r="R3149" i="1"/>
  <c r="S3149" i="1" s="1"/>
  <c r="F3148" i="1"/>
  <c r="J3148" i="1" s="1"/>
  <c r="R3137" i="1"/>
  <c r="S3137" i="1" s="1"/>
  <c r="F3136" i="1"/>
  <c r="J3136" i="1" s="1"/>
  <c r="R3125" i="1"/>
  <c r="S3125" i="1" s="1"/>
  <c r="F3124" i="1"/>
  <c r="J3124" i="1" s="1"/>
  <c r="R3113" i="1"/>
  <c r="S3113" i="1" s="1"/>
  <c r="F3112" i="1"/>
  <c r="J3112" i="1" s="1"/>
  <c r="R3101" i="1"/>
  <c r="S3101" i="1" s="1"/>
  <c r="F3100" i="1"/>
  <c r="J3100" i="1" s="1"/>
  <c r="R3089" i="1"/>
  <c r="S3089" i="1" s="1"/>
  <c r="F3088" i="1"/>
  <c r="J3088" i="1" s="1"/>
  <c r="R3077" i="1"/>
  <c r="S3077" i="1" s="1"/>
  <c r="F3076" i="1"/>
  <c r="J3076" i="1" s="1"/>
  <c r="R3065" i="1"/>
  <c r="S3065" i="1" s="1"/>
  <c r="F3064" i="1"/>
  <c r="J3064" i="1" s="1"/>
  <c r="R5130" i="1"/>
  <c r="S5130" i="1" s="1"/>
  <c r="F5129" i="1"/>
  <c r="J5129" i="1" s="1"/>
  <c r="R4986" i="1"/>
  <c r="S4986" i="1" s="1"/>
  <c r="F4985" i="1"/>
  <c r="J4985" i="1" s="1"/>
  <c r="R4866" i="1"/>
  <c r="S4866" i="1" s="1"/>
  <c r="F4865" i="1"/>
  <c r="J4865" i="1" s="1"/>
  <c r="R5117" i="1"/>
  <c r="S5117" i="1" s="1"/>
  <c r="F5116" i="1"/>
  <c r="J5116" i="1" s="1"/>
  <c r="R5069" i="1"/>
  <c r="S5069" i="1" s="1"/>
  <c r="F5068" i="1"/>
  <c r="J5068" i="1" s="1"/>
  <c r="R5021" i="1"/>
  <c r="S5021" i="1" s="1"/>
  <c r="F5020" i="1"/>
  <c r="J5020" i="1" s="1"/>
  <c r="R4973" i="1"/>
  <c r="S4973" i="1" s="1"/>
  <c r="F4972" i="1"/>
  <c r="J4972" i="1" s="1"/>
  <c r="R5116" i="1"/>
  <c r="S5116" i="1" s="1"/>
  <c r="F5115" i="1"/>
  <c r="J5115" i="1" s="1"/>
  <c r="R5104" i="1"/>
  <c r="S5104" i="1" s="1"/>
  <c r="F5103" i="1"/>
  <c r="J5103" i="1" s="1"/>
  <c r="R5092" i="1"/>
  <c r="S5092" i="1" s="1"/>
  <c r="F5091" i="1"/>
  <c r="J5091" i="1" s="1"/>
  <c r="R5080" i="1"/>
  <c r="S5080" i="1" s="1"/>
  <c r="F5079" i="1"/>
  <c r="J5079" i="1" s="1"/>
  <c r="R5068" i="1"/>
  <c r="S5068" i="1" s="1"/>
  <c r="F5067" i="1"/>
  <c r="J5067" i="1" s="1"/>
  <c r="R5056" i="1"/>
  <c r="S5056" i="1" s="1"/>
  <c r="F5055" i="1"/>
  <c r="J5055" i="1" s="1"/>
  <c r="R5044" i="1"/>
  <c r="S5044" i="1" s="1"/>
  <c r="F5043" i="1"/>
  <c r="J5043" i="1" s="1"/>
  <c r="R5032" i="1"/>
  <c r="S5032" i="1" s="1"/>
  <c r="F5031" i="1"/>
  <c r="J5031" i="1" s="1"/>
  <c r="R5020" i="1"/>
  <c r="S5020" i="1" s="1"/>
  <c r="F5019" i="1"/>
  <c r="J5019" i="1" s="1"/>
  <c r="R5008" i="1"/>
  <c r="S5008" i="1" s="1"/>
  <c r="F5007" i="1"/>
  <c r="J5007" i="1" s="1"/>
  <c r="R4996" i="1"/>
  <c r="S4996" i="1" s="1"/>
  <c r="F4995" i="1"/>
  <c r="J4995" i="1" s="1"/>
  <c r="R4984" i="1"/>
  <c r="S4984" i="1" s="1"/>
  <c r="F4983" i="1"/>
  <c r="J4983" i="1" s="1"/>
  <c r="R4972" i="1"/>
  <c r="S4972" i="1" s="1"/>
  <c r="F4971" i="1"/>
  <c r="J4971" i="1" s="1"/>
  <c r="R4960" i="1"/>
  <c r="S4960" i="1" s="1"/>
  <c r="F4959" i="1"/>
  <c r="J4959" i="1" s="1"/>
  <c r="R4948" i="1"/>
  <c r="S4948" i="1" s="1"/>
  <c r="F4947" i="1"/>
  <c r="J4947" i="1" s="1"/>
  <c r="R4936" i="1"/>
  <c r="S4936" i="1" s="1"/>
  <c r="F4935" i="1"/>
  <c r="J4935" i="1" s="1"/>
  <c r="R4924" i="1"/>
  <c r="S4924" i="1" s="1"/>
  <c r="F4923" i="1"/>
  <c r="J4923" i="1" s="1"/>
  <c r="R4912" i="1"/>
  <c r="S4912" i="1" s="1"/>
  <c r="F4911" i="1"/>
  <c r="J4911" i="1" s="1"/>
  <c r="R4900" i="1"/>
  <c r="S4900" i="1" s="1"/>
  <c r="F4899" i="1"/>
  <c r="J4899" i="1" s="1"/>
  <c r="R4888" i="1"/>
  <c r="S4888" i="1" s="1"/>
  <c r="F4887" i="1"/>
  <c r="J4887" i="1" s="1"/>
  <c r="R4876" i="1"/>
  <c r="S4876" i="1" s="1"/>
  <c r="F4875" i="1"/>
  <c r="J4875" i="1" s="1"/>
  <c r="R4864" i="1"/>
  <c r="S4864" i="1" s="1"/>
  <c r="F4863" i="1"/>
  <c r="J4863" i="1" s="1"/>
  <c r="R4852" i="1"/>
  <c r="S4852" i="1" s="1"/>
  <c r="F4851" i="1"/>
  <c r="J4851" i="1" s="1"/>
  <c r="R4840" i="1"/>
  <c r="S4840" i="1" s="1"/>
  <c r="F4839" i="1"/>
  <c r="J4839" i="1" s="1"/>
  <c r="R4828" i="1"/>
  <c r="S4828" i="1" s="1"/>
  <c r="F4827" i="1"/>
  <c r="J4827" i="1" s="1"/>
  <c r="R4816" i="1"/>
  <c r="S4816" i="1" s="1"/>
  <c r="F4815" i="1"/>
  <c r="J4815" i="1" s="1"/>
  <c r="R4804" i="1"/>
  <c r="S4804" i="1" s="1"/>
  <c r="F4803" i="1"/>
  <c r="J4803" i="1" s="1"/>
  <c r="R4792" i="1"/>
  <c r="S4792" i="1" s="1"/>
  <c r="F4791" i="1"/>
  <c r="J4791" i="1" s="1"/>
  <c r="R4780" i="1"/>
  <c r="S4780" i="1" s="1"/>
  <c r="F4779" i="1"/>
  <c r="J4779" i="1" s="1"/>
  <c r="R4768" i="1"/>
  <c r="S4768" i="1" s="1"/>
  <c r="F4767" i="1"/>
  <c r="J4767" i="1" s="1"/>
  <c r="R4756" i="1"/>
  <c r="S4756" i="1" s="1"/>
  <c r="F4755" i="1"/>
  <c r="J4755" i="1" s="1"/>
  <c r="R4744" i="1"/>
  <c r="S4744" i="1" s="1"/>
  <c r="F4743" i="1"/>
  <c r="J4743" i="1" s="1"/>
  <c r="R4732" i="1"/>
  <c r="S4732" i="1" s="1"/>
  <c r="F4731" i="1"/>
  <c r="J4731" i="1" s="1"/>
  <c r="R4720" i="1"/>
  <c r="S4720" i="1" s="1"/>
  <c r="F4719" i="1"/>
  <c r="J4719" i="1" s="1"/>
  <c r="R4708" i="1"/>
  <c r="S4708" i="1" s="1"/>
  <c r="F4707" i="1"/>
  <c r="J4707" i="1" s="1"/>
  <c r="R4696" i="1"/>
  <c r="S4696" i="1" s="1"/>
  <c r="F4695" i="1"/>
  <c r="J4695" i="1" s="1"/>
  <c r="R4684" i="1"/>
  <c r="S4684" i="1" s="1"/>
  <c r="F4683" i="1"/>
  <c r="J4683" i="1" s="1"/>
  <c r="R4672" i="1"/>
  <c r="S4672" i="1" s="1"/>
  <c r="F4671" i="1"/>
  <c r="J4671" i="1" s="1"/>
  <c r="R4660" i="1"/>
  <c r="S4660" i="1" s="1"/>
  <c r="F4659" i="1"/>
  <c r="J4659" i="1" s="1"/>
  <c r="R4648" i="1"/>
  <c r="S4648" i="1" s="1"/>
  <c r="F4647" i="1"/>
  <c r="J4647" i="1" s="1"/>
  <c r="R4636" i="1"/>
  <c r="S4636" i="1" s="1"/>
  <c r="F4635" i="1"/>
  <c r="J4635" i="1" s="1"/>
  <c r="R4624" i="1"/>
  <c r="S4624" i="1" s="1"/>
  <c r="F4623" i="1"/>
  <c r="J4623" i="1" s="1"/>
  <c r="R4612" i="1"/>
  <c r="S4612" i="1" s="1"/>
  <c r="F4611" i="1"/>
  <c r="J4611" i="1" s="1"/>
  <c r="R4600" i="1"/>
  <c r="S4600" i="1" s="1"/>
  <c r="F4599" i="1"/>
  <c r="J4599" i="1" s="1"/>
  <c r="R4588" i="1"/>
  <c r="S4588" i="1" s="1"/>
  <c r="F4587" i="1"/>
  <c r="J4587" i="1" s="1"/>
  <c r="R4576" i="1"/>
  <c r="S4576" i="1" s="1"/>
  <c r="F4575" i="1"/>
  <c r="J4575" i="1" s="1"/>
  <c r="R4564" i="1"/>
  <c r="S4564" i="1" s="1"/>
  <c r="F4563" i="1"/>
  <c r="J4563" i="1" s="1"/>
  <c r="R4552" i="1"/>
  <c r="S4552" i="1" s="1"/>
  <c r="F4551" i="1"/>
  <c r="J4551" i="1" s="1"/>
  <c r="R4540" i="1"/>
  <c r="S4540" i="1" s="1"/>
  <c r="F4539" i="1"/>
  <c r="J4539" i="1" s="1"/>
  <c r="R4528" i="1"/>
  <c r="S4528" i="1" s="1"/>
  <c r="F4527" i="1"/>
  <c r="J4527" i="1" s="1"/>
  <c r="R4516" i="1"/>
  <c r="S4516" i="1" s="1"/>
  <c r="F4515" i="1"/>
  <c r="J4515" i="1" s="1"/>
  <c r="R4504" i="1"/>
  <c r="S4504" i="1" s="1"/>
  <c r="F4503" i="1"/>
  <c r="J4503" i="1" s="1"/>
  <c r="R4492" i="1"/>
  <c r="S4492" i="1" s="1"/>
  <c r="F4491" i="1"/>
  <c r="J4491" i="1" s="1"/>
  <c r="R4480" i="1"/>
  <c r="S4480" i="1" s="1"/>
  <c r="F4479" i="1"/>
  <c r="J4479" i="1" s="1"/>
  <c r="R4468" i="1"/>
  <c r="S4468" i="1" s="1"/>
  <c r="F4467" i="1"/>
  <c r="J4467" i="1" s="1"/>
  <c r="R4456" i="1"/>
  <c r="S4456" i="1" s="1"/>
  <c r="F4455" i="1"/>
  <c r="J4455" i="1" s="1"/>
  <c r="R4444" i="1"/>
  <c r="S4444" i="1" s="1"/>
  <c r="F4443" i="1"/>
  <c r="J4443" i="1" s="1"/>
  <c r="R4432" i="1"/>
  <c r="S4432" i="1" s="1"/>
  <c r="F4431" i="1"/>
  <c r="J4431" i="1" s="1"/>
  <c r="R4420" i="1"/>
  <c r="S4420" i="1" s="1"/>
  <c r="F4419" i="1"/>
  <c r="J4419" i="1" s="1"/>
  <c r="R4408" i="1"/>
  <c r="S4408" i="1" s="1"/>
  <c r="F4407" i="1"/>
  <c r="J4407" i="1" s="1"/>
  <c r="R4396" i="1"/>
  <c r="S4396" i="1" s="1"/>
  <c r="F4395" i="1"/>
  <c r="J4395" i="1" s="1"/>
  <c r="R4384" i="1"/>
  <c r="S4384" i="1" s="1"/>
  <c r="F4383" i="1"/>
  <c r="J4383" i="1" s="1"/>
  <c r="R4372" i="1"/>
  <c r="S4372" i="1" s="1"/>
  <c r="F4371" i="1"/>
  <c r="J4371" i="1" s="1"/>
  <c r="R4360" i="1"/>
  <c r="S4360" i="1" s="1"/>
  <c r="F4359" i="1"/>
  <c r="J4359" i="1" s="1"/>
  <c r="R4348" i="1"/>
  <c r="S4348" i="1" s="1"/>
  <c r="F4347" i="1"/>
  <c r="J4347" i="1" s="1"/>
  <c r="R4336" i="1"/>
  <c r="S4336" i="1" s="1"/>
  <c r="F4335" i="1"/>
  <c r="J4335" i="1" s="1"/>
  <c r="R4324" i="1"/>
  <c r="S4324" i="1" s="1"/>
  <c r="F4323" i="1"/>
  <c r="J4323" i="1" s="1"/>
  <c r="R4312" i="1"/>
  <c r="S4312" i="1" s="1"/>
  <c r="F4311" i="1"/>
  <c r="J4311" i="1" s="1"/>
  <c r="R4300" i="1"/>
  <c r="S4300" i="1" s="1"/>
  <c r="F4299" i="1"/>
  <c r="J4299" i="1" s="1"/>
  <c r="R4288" i="1"/>
  <c r="S4288" i="1" s="1"/>
  <c r="F4287" i="1"/>
  <c r="J4287" i="1" s="1"/>
  <c r="R4276" i="1"/>
  <c r="S4276" i="1" s="1"/>
  <c r="F4275" i="1"/>
  <c r="J4275" i="1" s="1"/>
  <c r="R4264" i="1"/>
  <c r="S4264" i="1" s="1"/>
  <c r="F4263" i="1"/>
  <c r="J4263" i="1" s="1"/>
  <c r="R4252" i="1"/>
  <c r="S4252" i="1" s="1"/>
  <c r="F4251" i="1"/>
  <c r="J4251" i="1" s="1"/>
  <c r="R4240" i="1"/>
  <c r="S4240" i="1" s="1"/>
  <c r="F4239" i="1"/>
  <c r="J4239" i="1" s="1"/>
  <c r="R4228" i="1"/>
  <c r="S4228" i="1" s="1"/>
  <c r="F4227" i="1"/>
  <c r="J4227" i="1" s="1"/>
  <c r="R4216" i="1"/>
  <c r="S4216" i="1" s="1"/>
  <c r="F4215" i="1"/>
  <c r="J4215" i="1" s="1"/>
  <c r="R4204" i="1"/>
  <c r="S4204" i="1" s="1"/>
  <c r="F4203" i="1"/>
  <c r="J4203" i="1" s="1"/>
  <c r="R4192" i="1"/>
  <c r="S4192" i="1" s="1"/>
  <c r="F4191" i="1"/>
  <c r="J4191" i="1" s="1"/>
  <c r="R4180" i="1"/>
  <c r="S4180" i="1" s="1"/>
  <c r="F4179" i="1"/>
  <c r="J4179" i="1" s="1"/>
  <c r="R4168" i="1"/>
  <c r="S4168" i="1" s="1"/>
  <c r="F4167" i="1"/>
  <c r="J4167" i="1" s="1"/>
  <c r="R4156" i="1"/>
  <c r="S4156" i="1" s="1"/>
  <c r="F4155" i="1"/>
  <c r="J4155" i="1" s="1"/>
  <c r="R4144" i="1"/>
  <c r="S4144" i="1" s="1"/>
  <c r="F4143" i="1"/>
  <c r="J4143" i="1" s="1"/>
  <c r="R4132" i="1"/>
  <c r="S4132" i="1" s="1"/>
  <c r="F4131" i="1"/>
  <c r="J4131" i="1" s="1"/>
  <c r="R4120" i="1"/>
  <c r="S4120" i="1" s="1"/>
  <c r="F4119" i="1"/>
  <c r="J4119" i="1" s="1"/>
  <c r="R4108" i="1"/>
  <c r="S4108" i="1" s="1"/>
  <c r="F4107" i="1"/>
  <c r="J4107" i="1" s="1"/>
  <c r="R4096" i="1"/>
  <c r="S4096" i="1" s="1"/>
  <c r="F4095" i="1"/>
  <c r="J4095" i="1" s="1"/>
  <c r="R4084" i="1"/>
  <c r="S4084" i="1" s="1"/>
  <c r="F4083" i="1"/>
  <c r="J4083" i="1" s="1"/>
  <c r="R4072" i="1"/>
  <c r="S4072" i="1" s="1"/>
  <c r="F4071" i="1"/>
  <c r="J4071" i="1" s="1"/>
  <c r="R4060" i="1"/>
  <c r="S4060" i="1" s="1"/>
  <c r="F4059" i="1"/>
  <c r="J4059" i="1" s="1"/>
  <c r="R4048" i="1"/>
  <c r="S4048" i="1" s="1"/>
  <c r="F4047" i="1"/>
  <c r="J4047" i="1" s="1"/>
  <c r="R4036" i="1"/>
  <c r="S4036" i="1" s="1"/>
  <c r="F4035" i="1"/>
  <c r="J4035" i="1" s="1"/>
  <c r="R4024" i="1"/>
  <c r="S4024" i="1" s="1"/>
  <c r="F4023" i="1"/>
  <c r="J4023" i="1" s="1"/>
  <c r="R4012" i="1"/>
  <c r="S4012" i="1" s="1"/>
  <c r="F4011" i="1"/>
  <c r="J4011" i="1" s="1"/>
  <c r="R4000" i="1"/>
  <c r="S4000" i="1" s="1"/>
  <c r="F3999" i="1"/>
  <c r="J3999" i="1" s="1"/>
  <c r="R3988" i="1"/>
  <c r="S3988" i="1" s="1"/>
  <c r="F3987" i="1"/>
  <c r="J3987" i="1" s="1"/>
  <c r="R3976" i="1"/>
  <c r="S3976" i="1" s="1"/>
  <c r="F3975" i="1"/>
  <c r="J3975" i="1" s="1"/>
  <c r="R3964" i="1"/>
  <c r="S3964" i="1" s="1"/>
  <c r="F3963" i="1"/>
  <c r="J3963" i="1" s="1"/>
  <c r="R3952" i="1"/>
  <c r="S3952" i="1" s="1"/>
  <c r="F3951" i="1"/>
  <c r="J3951" i="1" s="1"/>
  <c r="R3940" i="1"/>
  <c r="S3940" i="1" s="1"/>
  <c r="F3939" i="1"/>
  <c r="J3939" i="1" s="1"/>
  <c r="R3928" i="1"/>
  <c r="S3928" i="1" s="1"/>
  <c r="F3927" i="1"/>
  <c r="J3927" i="1" s="1"/>
  <c r="R3916" i="1"/>
  <c r="S3916" i="1" s="1"/>
  <c r="F3915" i="1"/>
  <c r="J3915" i="1" s="1"/>
  <c r="R3904" i="1"/>
  <c r="S3904" i="1" s="1"/>
  <c r="F3903" i="1"/>
  <c r="J3903" i="1" s="1"/>
  <c r="R3892" i="1"/>
  <c r="S3892" i="1" s="1"/>
  <c r="F3891" i="1"/>
  <c r="J3891" i="1" s="1"/>
  <c r="R3880" i="1"/>
  <c r="S3880" i="1" s="1"/>
  <c r="F3879" i="1"/>
  <c r="J3879" i="1" s="1"/>
  <c r="R3868" i="1"/>
  <c r="S3868" i="1" s="1"/>
  <c r="F3867" i="1"/>
  <c r="J3867" i="1" s="1"/>
  <c r="R3856" i="1"/>
  <c r="S3856" i="1" s="1"/>
  <c r="F3855" i="1"/>
  <c r="J3855" i="1" s="1"/>
  <c r="R3844" i="1"/>
  <c r="S3844" i="1" s="1"/>
  <c r="F3843" i="1"/>
  <c r="J3843" i="1" s="1"/>
  <c r="R3832" i="1"/>
  <c r="S3832" i="1" s="1"/>
  <c r="F3831" i="1"/>
  <c r="J3831" i="1" s="1"/>
  <c r="R3820" i="1"/>
  <c r="S3820" i="1" s="1"/>
  <c r="F3819" i="1"/>
  <c r="J3819" i="1" s="1"/>
  <c r="R3808" i="1"/>
  <c r="S3808" i="1" s="1"/>
  <c r="F3807" i="1"/>
  <c r="J3807" i="1" s="1"/>
  <c r="R3796" i="1"/>
  <c r="S3796" i="1" s="1"/>
  <c r="F3795" i="1"/>
  <c r="J3795" i="1" s="1"/>
  <c r="R3784" i="1"/>
  <c r="S3784" i="1" s="1"/>
  <c r="F3783" i="1"/>
  <c r="J3783" i="1" s="1"/>
  <c r="R3772" i="1"/>
  <c r="S3772" i="1" s="1"/>
  <c r="F3771" i="1"/>
  <c r="J3771" i="1" s="1"/>
  <c r="R3760" i="1"/>
  <c r="S3760" i="1" s="1"/>
  <c r="F3759" i="1"/>
  <c r="J3759" i="1" s="1"/>
  <c r="R3748" i="1"/>
  <c r="S3748" i="1" s="1"/>
  <c r="F3747" i="1"/>
  <c r="J3747" i="1" s="1"/>
  <c r="R3736" i="1"/>
  <c r="S3736" i="1" s="1"/>
  <c r="F3735" i="1"/>
  <c r="J3735" i="1" s="1"/>
  <c r="R3724" i="1"/>
  <c r="S3724" i="1" s="1"/>
  <c r="F3723" i="1"/>
  <c r="J3723" i="1" s="1"/>
  <c r="R3712" i="1"/>
  <c r="S3712" i="1" s="1"/>
  <c r="F3711" i="1"/>
  <c r="J3711" i="1" s="1"/>
  <c r="R3700" i="1"/>
  <c r="S3700" i="1" s="1"/>
  <c r="F3699" i="1"/>
  <c r="J3699" i="1" s="1"/>
  <c r="R3688" i="1"/>
  <c r="S3688" i="1" s="1"/>
  <c r="F3687" i="1"/>
  <c r="J3687" i="1" s="1"/>
  <c r="R3676" i="1"/>
  <c r="S3676" i="1" s="1"/>
  <c r="F3675" i="1"/>
  <c r="J3675" i="1" s="1"/>
  <c r="R3664" i="1"/>
  <c r="S3664" i="1" s="1"/>
  <c r="F3663" i="1"/>
  <c r="J3663" i="1" s="1"/>
  <c r="R3652" i="1"/>
  <c r="S3652" i="1" s="1"/>
  <c r="F3651" i="1"/>
  <c r="J3651" i="1" s="1"/>
  <c r="R3640" i="1"/>
  <c r="S3640" i="1" s="1"/>
  <c r="F3639" i="1"/>
  <c r="J3639" i="1" s="1"/>
  <c r="R3628" i="1"/>
  <c r="S3628" i="1" s="1"/>
  <c r="F3627" i="1"/>
  <c r="J3627" i="1" s="1"/>
  <c r="R3616" i="1"/>
  <c r="S3616" i="1" s="1"/>
  <c r="F3615" i="1"/>
  <c r="J3615" i="1" s="1"/>
  <c r="R3604" i="1"/>
  <c r="S3604" i="1" s="1"/>
  <c r="F3603" i="1"/>
  <c r="J3603" i="1" s="1"/>
  <c r="R3592" i="1"/>
  <c r="S3592" i="1" s="1"/>
  <c r="F3591" i="1"/>
  <c r="J3591" i="1" s="1"/>
  <c r="R3580" i="1"/>
  <c r="S3580" i="1" s="1"/>
  <c r="F3579" i="1"/>
  <c r="J3579" i="1" s="1"/>
  <c r="R3568" i="1"/>
  <c r="S3568" i="1" s="1"/>
  <c r="F3567" i="1"/>
  <c r="J3567" i="1" s="1"/>
  <c r="R3556" i="1"/>
  <c r="S3556" i="1" s="1"/>
  <c r="F3555" i="1"/>
  <c r="J3555" i="1" s="1"/>
  <c r="R3544" i="1"/>
  <c r="S3544" i="1" s="1"/>
  <c r="F3543" i="1"/>
  <c r="J3543" i="1" s="1"/>
  <c r="R3532" i="1"/>
  <c r="S3532" i="1" s="1"/>
  <c r="F3531" i="1"/>
  <c r="J3531" i="1" s="1"/>
  <c r="R3520" i="1"/>
  <c r="S3520" i="1" s="1"/>
  <c r="F3519" i="1"/>
  <c r="J3519" i="1" s="1"/>
  <c r="R3508" i="1"/>
  <c r="S3508" i="1" s="1"/>
  <c r="F3507" i="1"/>
  <c r="J3507" i="1" s="1"/>
  <c r="R3496" i="1"/>
  <c r="S3496" i="1" s="1"/>
  <c r="F3495" i="1"/>
  <c r="J3495" i="1" s="1"/>
  <c r="R3484" i="1"/>
  <c r="S3484" i="1" s="1"/>
  <c r="F3483" i="1"/>
  <c r="J3483" i="1" s="1"/>
  <c r="R3472" i="1"/>
  <c r="S3472" i="1" s="1"/>
  <c r="F3471" i="1"/>
  <c r="J3471" i="1" s="1"/>
  <c r="R3460" i="1"/>
  <c r="S3460" i="1" s="1"/>
  <c r="F3459" i="1"/>
  <c r="J3459" i="1" s="1"/>
  <c r="R3448" i="1"/>
  <c r="S3448" i="1" s="1"/>
  <c r="F3447" i="1"/>
  <c r="J3447" i="1" s="1"/>
  <c r="R3436" i="1"/>
  <c r="S3436" i="1" s="1"/>
  <c r="F3435" i="1"/>
  <c r="J3435" i="1" s="1"/>
  <c r="R3424" i="1"/>
  <c r="S3424" i="1" s="1"/>
  <c r="F3423" i="1"/>
  <c r="J3423" i="1" s="1"/>
  <c r="R3412" i="1"/>
  <c r="S3412" i="1" s="1"/>
  <c r="F3411" i="1"/>
  <c r="J3411" i="1" s="1"/>
  <c r="R3400" i="1"/>
  <c r="S3400" i="1" s="1"/>
  <c r="F3399" i="1"/>
  <c r="J3399" i="1" s="1"/>
  <c r="R3388" i="1"/>
  <c r="S3388" i="1" s="1"/>
  <c r="F3387" i="1"/>
  <c r="J3387" i="1" s="1"/>
  <c r="R3376" i="1"/>
  <c r="S3376" i="1" s="1"/>
  <c r="F3375" i="1"/>
  <c r="J3375" i="1" s="1"/>
  <c r="R3364" i="1"/>
  <c r="S3364" i="1" s="1"/>
  <c r="F3363" i="1"/>
  <c r="J3363" i="1" s="1"/>
  <c r="R3352" i="1"/>
  <c r="S3352" i="1" s="1"/>
  <c r="F3351" i="1"/>
  <c r="J3351" i="1" s="1"/>
  <c r="R3340" i="1"/>
  <c r="S3340" i="1" s="1"/>
  <c r="F3339" i="1"/>
  <c r="J3339" i="1" s="1"/>
  <c r="R3328" i="1"/>
  <c r="S3328" i="1" s="1"/>
  <c r="F3327" i="1"/>
  <c r="J3327" i="1" s="1"/>
  <c r="R3316" i="1"/>
  <c r="S3316" i="1" s="1"/>
  <c r="F3315" i="1"/>
  <c r="J3315" i="1" s="1"/>
  <c r="R3304" i="1"/>
  <c r="S3304" i="1" s="1"/>
  <c r="F3303" i="1"/>
  <c r="J3303" i="1" s="1"/>
  <c r="R3292" i="1"/>
  <c r="S3292" i="1" s="1"/>
  <c r="F3291" i="1"/>
  <c r="J3291" i="1" s="1"/>
  <c r="R3280" i="1"/>
  <c r="S3280" i="1" s="1"/>
  <c r="F3279" i="1"/>
  <c r="J3279" i="1" s="1"/>
  <c r="R3268" i="1"/>
  <c r="S3268" i="1" s="1"/>
  <c r="F3267" i="1"/>
  <c r="J3267" i="1" s="1"/>
  <c r="R3256" i="1"/>
  <c r="S3256" i="1" s="1"/>
  <c r="F3255" i="1"/>
  <c r="J3255" i="1" s="1"/>
  <c r="R3244" i="1"/>
  <c r="S3244" i="1" s="1"/>
  <c r="F3243" i="1"/>
  <c r="J3243" i="1" s="1"/>
  <c r="R3232" i="1"/>
  <c r="S3232" i="1" s="1"/>
  <c r="F3231" i="1"/>
  <c r="J3231" i="1" s="1"/>
  <c r="R3220" i="1"/>
  <c r="S3220" i="1" s="1"/>
  <c r="F3219" i="1"/>
  <c r="J3219" i="1" s="1"/>
  <c r="R3208" i="1"/>
  <c r="S3208" i="1" s="1"/>
  <c r="F3207" i="1"/>
  <c r="J3207" i="1" s="1"/>
  <c r="R3196" i="1"/>
  <c r="S3196" i="1" s="1"/>
  <c r="F3195" i="1"/>
  <c r="J3195" i="1" s="1"/>
  <c r="R3184" i="1"/>
  <c r="S3184" i="1" s="1"/>
  <c r="F3183" i="1"/>
  <c r="J3183" i="1" s="1"/>
  <c r="R3172" i="1"/>
  <c r="S3172" i="1" s="1"/>
  <c r="F3171" i="1"/>
  <c r="J3171" i="1" s="1"/>
  <c r="R3160" i="1"/>
  <c r="S3160" i="1" s="1"/>
  <c r="F3159" i="1"/>
  <c r="J3159" i="1" s="1"/>
  <c r="R3148" i="1"/>
  <c r="S3148" i="1" s="1"/>
  <c r="F3147" i="1"/>
  <c r="J3147" i="1" s="1"/>
  <c r="R3136" i="1"/>
  <c r="S3136" i="1" s="1"/>
  <c r="F3135" i="1"/>
  <c r="J3135" i="1" s="1"/>
  <c r="R3124" i="1"/>
  <c r="S3124" i="1" s="1"/>
  <c r="F3123" i="1"/>
  <c r="J3123" i="1" s="1"/>
  <c r="R3112" i="1"/>
  <c r="S3112" i="1" s="1"/>
  <c r="F3111" i="1"/>
  <c r="J3111" i="1" s="1"/>
  <c r="R3100" i="1"/>
  <c r="S3100" i="1" s="1"/>
  <c r="F3099" i="1"/>
  <c r="J3099" i="1" s="1"/>
  <c r="R3088" i="1"/>
  <c r="S3088" i="1" s="1"/>
  <c r="F3087" i="1"/>
  <c r="J3087" i="1" s="1"/>
  <c r="R3076" i="1"/>
  <c r="S3076" i="1" s="1"/>
  <c r="F3075" i="1"/>
  <c r="J3075" i="1" s="1"/>
  <c r="R3064" i="1"/>
  <c r="S3064" i="1" s="1"/>
  <c r="F3063" i="1"/>
  <c r="J3063" i="1" s="1"/>
  <c r="R3052" i="1"/>
  <c r="S3052" i="1" s="1"/>
  <c r="F3051" i="1"/>
  <c r="J3051" i="1" s="1"/>
  <c r="R3040" i="1"/>
  <c r="S3040" i="1" s="1"/>
  <c r="F3039" i="1"/>
  <c r="J3039" i="1" s="1"/>
  <c r="R5070" i="1"/>
  <c r="S5070" i="1" s="1"/>
  <c r="F5069" i="1"/>
  <c r="J5069" i="1" s="1"/>
  <c r="R4926" i="1"/>
  <c r="S4926" i="1" s="1"/>
  <c r="F4925" i="1"/>
  <c r="J4925" i="1" s="1"/>
  <c r="R5093" i="1"/>
  <c r="S5093" i="1" s="1"/>
  <c r="F5092" i="1"/>
  <c r="J5092" i="1" s="1"/>
  <c r="R5045" i="1"/>
  <c r="S5045" i="1" s="1"/>
  <c r="F5044" i="1"/>
  <c r="J5044" i="1" s="1"/>
  <c r="R4997" i="1"/>
  <c r="S4997" i="1" s="1"/>
  <c r="F4996" i="1"/>
  <c r="J4996" i="1" s="1"/>
  <c r="R5140" i="1"/>
  <c r="S5140" i="1" s="1"/>
  <c r="F5139" i="1"/>
  <c r="J5139" i="1" s="1"/>
  <c r="R5139" i="1"/>
  <c r="S5139" i="1" s="1"/>
  <c r="F5138" i="1"/>
  <c r="J5138" i="1" s="1"/>
  <c r="R5115" i="1"/>
  <c r="S5115" i="1" s="1"/>
  <c r="F5114" i="1"/>
  <c r="J5114" i="1" s="1"/>
  <c r="R5103" i="1"/>
  <c r="S5103" i="1" s="1"/>
  <c r="F5102" i="1"/>
  <c r="J5102" i="1" s="1"/>
  <c r="R5091" i="1"/>
  <c r="S5091" i="1" s="1"/>
  <c r="F5090" i="1"/>
  <c r="J5090" i="1" s="1"/>
  <c r="R5079" i="1"/>
  <c r="S5079" i="1" s="1"/>
  <c r="F5078" i="1"/>
  <c r="J5078" i="1" s="1"/>
  <c r="R5067" i="1"/>
  <c r="S5067" i="1" s="1"/>
  <c r="F5066" i="1"/>
  <c r="J5066" i="1" s="1"/>
  <c r="R5055" i="1"/>
  <c r="S5055" i="1" s="1"/>
  <c r="F5054" i="1"/>
  <c r="J5054" i="1" s="1"/>
  <c r="R5043" i="1"/>
  <c r="S5043" i="1" s="1"/>
  <c r="F5042" i="1"/>
  <c r="J5042" i="1" s="1"/>
  <c r="R5031" i="1"/>
  <c r="S5031" i="1" s="1"/>
  <c r="F5030" i="1"/>
  <c r="J5030" i="1" s="1"/>
  <c r="R5019" i="1"/>
  <c r="S5019" i="1" s="1"/>
  <c r="F5018" i="1"/>
  <c r="J5018" i="1" s="1"/>
  <c r="R5007" i="1"/>
  <c r="S5007" i="1" s="1"/>
  <c r="F5006" i="1"/>
  <c r="J5006" i="1" s="1"/>
  <c r="R4995" i="1"/>
  <c r="S4995" i="1" s="1"/>
  <c r="F4994" i="1"/>
  <c r="J4994" i="1" s="1"/>
  <c r="R4983" i="1"/>
  <c r="S4983" i="1" s="1"/>
  <c r="F4982" i="1"/>
  <c r="J4982" i="1" s="1"/>
  <c r="R4971" i="1"/>
  <c r="S4971" i="1" s="1"/>
  <c r="F4970" i="1"/>
  <c r="J4970" i="1" s="1"/>
  <c r="R4959" i="1"/>
  <c r="S4959" i="1" s="1"/>
  <c r="F4958" i="1"/>
  <c r="J4958" i="1" s="1"/>
  <c r="R4947" i="1"/>
  <c r="S4947" i="1" s="1"/>
  <c r="F4946" i="1"/>
  <c r="J4946" i="1" s="1"/>
  <c r="R4935" i="1"/>
  <c r="S4935" i="1" s="1"/>
  <c r="F4934" i="1"/>
  <c r="J4934" i="1" s="1"/>
  <c r="R4923" i="1"/>
  <c r="S4923" i="1" s="1"/>
  <c r="F4922" i="1"/>
  <c r="J4922" i="1" s="1"/>
  <c r="R4911" i="1"/>
  <c r="S4911" i="1" s="1"/>
  <c r="F4910" i="1"/>
  <c r="J4910" i="1" s="1"/>
  <c r="R4899" i="1"/>
  <c r="S4899" i="1" s="1"/>
  <c r="F4898" i="1"/>
  <c r="J4898" i="1" s="1"/>
  <c r="R4887" i="1"/>
  <c r="S4887" i="1" s="1"/>
  <c r="F4886" i="1"/>
  <c r="J4886" i="1" s="1"/>
  <c r="R4875" i="1"/>
  <c r="S4875" i="1" s="1"/>
  <c r="F4874" i="1"/>
  <c r="J4874" i="1" s="1"/>
  <c r="R4863" i="1"/>
  <c r="S4863" i="1" s="1"/>
  <c r="F4862" i="1"/>
  <c r="J4862" i="1" s="1"/>
  <c r="R4851" i="1"/>
  <c r="S4851" i="1" s="1"/>
  <c r="F4850" i="1"/>
  <c r="J4850" i="1" s="1"/>
  <c r="R4839" i="1"/>
  <c r="S4839" i="1" s="1"/>
  <c r="F4838" i="1"/>
  <c r="J4838" i="1" s="1"/>
  <c r="R4827" i="1"/>
  <c r="S4827" i="1" s="1"/>
  <c r="F4826" i="1"/>
  <c r="J4826" i="1" s="1"/>
  <c r="R4815" i="1"/>
  <c r="S4815" i="1" s="1"/>
  <c r="F4814" i="1"/>
  <c r="J4814" i="1" s="1"/>
  <c r="R4803" i="1"/>
  <c r="S4803" i="1" s="1"/>
  <c r="F4802" i="1"/>
  <c r="J4802" i="1" s="1"/>
  <c r="R4791" i="1"/>
  <c r="S4791" i="1" s="1"/>
  <c r="F4790" i="1"/>
  <c r="J4790" i="1" s="1"/>
  <c r="R4779" i="1"/>
  <c r="S4779" i="1" s="1"/>
  <c r="F4778" i="1"/>
  <c r="J4778" i="1" s="1"/>
  <c r="R4767" i="1"/>
  <c r="S4767" i="1" s="1"/>
  <c r="F4766" i="1"/>
  <c r="J4766" i="1" s="1"/>
  <c r="R4755" i="1"/>
  <c r="S4755" i="1" s="1"/>
  <c r="F4754" i="1"/>
  <c r="J4754" i="1" s="1"/>
  <c r="R4743" i="1"/>
  <c r="S4743" i="1" s="1"/>
  <c r="F4742" i="1"/>
  <c r="J4742" i="1" s="1"/>
  <c r="R4731" i="1"/>
  <c r="S4731" i="1" s="1"/>
  <c r="F4730" i="1"/>
  <c r="J4730" i="1" s="1"/>
  <c r="R4719" i="1"/>
  <c r="S4719" i="1" s="1"/>
  <c r="F4718" i="1"/>
  <c r="J4718" i="1" s="1"/>
  <c r="R4707" i="1"/>
  <c r="S4707" i="1" s="1"/>
  <c r="F4706" i="1"/>
  <c r="J4706" i="1" s="1"/>
  <c r="R4695" i="1"/>
  <c r="S4695" i="1" s="1"/>
  <c r="F4694" i="1"/>
  <c r="J4694" i="1" s="1"/>
  <c r="R4683" i="1"/>
  <c r="S4683" i="1" s="1"/>
  <c r="F4682" i="1"/>
  <c r="J4682" i="1" s="1"/>
  <c r="R4671" i="1"/>
  <c r="S4671" i="1" s="1"/>
  <c r="F4670" i="1"/>
  <c r="J4670" i="1" s="1"/>
  <c r="R4659" i="1"/>
  <c r="S4659" i="1" s="1"/>
  <c r="F4658" i="1"/>
  <c r="J4658" i="1" s="1"/>
  <c r="R4647" i="1"/>
  <c r="S4647" i="1" s="1"/>
  <c r="F4646" i="1"/>
  <c r="J4646" i="1" s="1"/>
  <c r="R4635" i="1"/>
  <c r="S4635" i="1" s="1"/>
  <c r="F4634" i="1"/>
  <c r="J4634" i="1" s="1"/>
  <c r="R4623" i="1"/>
  <c r="S4623" i="1" s="1"/>
  <c r="F4622" i="1"/>
  <c r="J4622" i="1" s="1"/>
  <c r="R4611" i="1"/>
  <c r="S4611" i="1" s="1"/>
  <c r="F4610" i="1"/>
  <c r="J4610" i="1" s="1"/>
  <c r="R4599" i="1"/>
  <c r="S4599" i="1" s="1"/>
  <c r="F4598" i="1"/>
  <c r="J4598" i="1" s="1"/>
  <c r="R4587" i="1"/>
  <c r="S4587" i="1" s="1"/>
  <c r="F4586" i="1"/>
  <c r="J4586" i="1" s="1"/>
  <c r="R4575" i="1"/>
  <c r="S4575" i="1" s="1"/>
  <c r="F4574" i="1"/>
  <c r="J4574" i="1" s="1"/>
  <c r="R4563" i="1"/>
  <c r="S4563" i="1" s="1"/>
  <c r="F4562" i="1"/>
  <c r="J4562" i="1" s="1"/>
  <c r="R4551" i="1"/>
  <c r="S4551" i="1" s="1"/>
  <c r="F4550" i="1"/>
  <c r="J4550" i="1" s="1"/>
  <c r="R4539" i="1"/>
  <c r="S4539" i="1" s="1"/>
  <c r="F4538" i="1"/>
  <c r="J4538" i="1" s="1"/>
  <c r="R4527" i="1"/>
  <c r="S4527" i="1" s="1"/>
  <c r="F4526" i="1"/>
  <c r="J4526" i="1" s="1"/>
  <c r="R4515" i="1"/>
  <c r="S4515" i="1" s="1"/>
  <c r="F4514" i="1"/>
  <c r="J4514" i="1" s="1"/>
  <c r="R4503" i="1"/>
  <c r="S4503" i="1" s="1"/>
  <c r="F4502" i="1"/>
  <c r="J4502" i="1" s="1"/>
  <c r="R4491" i="1"/>
  <c r="S4491" i="1" s="1"/>
  <c r="F4490" i="1"/>
  <c r="J4490" i="1" s="1"/>
  <c r="R4479" i="1"/>
  <c r="S4479" i="1" s="1"/>
  <c r="F4478" i="1"/>
  <c r="J4478" i="1" s="1"/>
  <c r="R4467" i="1"/>
  <c r="S4467" i="1" s="1"/>
  <c r="F4466" i="1"/>
  <c r="J4466" i="1" s="1"/>
  <c r="R4455" i="1"/>
  <c r="S4455" i="1" s="1"/>
  <c r="F4454" i="1"/>
  <c r="J4454" i="1" s="1"/>
  <c r="R4443" i="1"/>
  <c r="S4443" i="1" s="1"/>
  <c r="F4442" i="1"/>
  <c r="J4442" i="1" s="1"/>
  <c r="R4431" i="1"/>
  <c r="S4431" i="1" s="1"/>
  <c r="F4430" i="1"/>
  <c r="J4430" i="1" s="1"/>
  <c r="R4419" i="1"/>
  <c r="S4419" i="1" s="1"/>
  <c r="F4418" i="1"/>
  <c r="J4418" i="1" s="1"/>
  <c r="R4407" i="1"/>
  <c r="S4407" i="1" s="1"/>
  <c r="F4406" i="1"/>
  <c r="J4406" i="1" s="1"/>
  <c r="R4395" i="1"/>
  <c r="S4395" i="1" s="1"/>
  <c r="F4394" i="1"/>
  <c r="J4394" i="1" s="1"/>
  <c r="R4383" i="1"/>
  <c r="S4383" i="1" s="1"/>
  <c r="F4382" i="1"/>
  <c r="J4382" i="1" s="1"/>
  <c r="R4371" i="1"/>
  <c r="S4371" i="1" s="1"/>
  <c r="F4370" i="1"/>
  <c r="J4370" i="1" s="1"/>
  <c r="R4359" i="1"/>
  <c r="S4359" i="1" s="1"/>
  <c r="F4358" i="1"/>
  <c r="J4358" i="1" s="1"/>
  <c r="R4347" i="1"/>
  <c r="S4347" i="1" s="1"/>
  <c r="F4346" i="1"/>
  <c r="J4346" i="1" s="1"/>
  <c r="R4335" i="1"/>
  <c r="S4335" i="1" s="1"/>
  <c r="F4334" i="1"/>
  <c r="J4334" i="1" s="1"/>
  <c r="R4323" i="1"/>
  <c r="S4323" i="1" s="1"/>
  <c r="F4322" i="1"/>
  <c r="J4322" i="1" s="1"/>
  <c r="R4311" i="1"/>
  <c r="S4311" i="1" s="1"/>
  <c r="F4310" i="1"/>
  <c r="J4310" i="1" s="1"/>
  <c r="R4299" i="1"/>
  <c r="S4299" i="1" s="1"/>
  <c r="F4298" i="1"/>
  <c r="J4298" i="1" s="1"/>
  <c r="R4287" i="1"/>
  <c r="S4287" i="1" s="1"/>
  <c r="F4286" i="1"/>
  <c r="J4286" i="1" s="1"/>
  <c r="R4275" i="1"/>
  <c r="S4275" i="1" s="1"/>
  <c r="F4274" i="1"/>
  <c r="J4274" i="1" s="1"/>
  <c r="R4263" i="1"/>
  <c r="S4263" i="1" s="1"/>
  <c r="F4262" i="1"/>
  <c r="J4262" i="1" s="1"/>
  <c r="R4251" i="1"/>
  <c r="S4251" i="1" s="1"/>
  <c r="F4250" i="1"/>
  <c r="J4250" i="1" s="1"/>
  <c r="R4239" i="1"/>
  <c r="S4239" i="1" s="1"/>
  <c r="F4238" i="1"/>
  <c r="J4238" i="1" s="1"/>
  <c r="R4227" i="1"/>
  <c r="S4227" i="1" s="1"/>
  <c r="F4226" i="1"/>
  <c r="J4226" i="1" s="1"/>
  <c r="R4215" i="1"/>
  <c r="S4215" i="1" s="1"/>
  <c r="F4214" i="1"/>
  <c r="J4214" i="1" s="1"/>
  <c r="R4203" i="1"/>
  <c r="S4203" i="1" s="1"/>
  <c r="F4202" i="1"/>
  <c r="J4202" i="1" s="1"/>
  <c r="R4191" i="1"/>
  <c r="S4191" i="1" s="1"/>
  <c r="F4190" i="1"/>
  <c r="J4190" i="1" s="1"/>
  <c r="R4179" i="1"/>
  <c r="S4179" i="1" s="1"/>
  <c r="F4178" i="1"/>
  <c r="J4178" i="1" s="1"/>
  <c r="R4167" i="1"/>
  <c r="S4167" i="1" s="1"/>
  <c r="F4166" i="1"/>
  <c r="J4166" i="1" s="1"/>
  <c r="R4155" i="1"/>
  <c r="S4155" i="1" s="1"/>
  <c r="F4154" i="1"/>
  <c r="J4154" i="1" s="1"/>
  <c r="R4143" i="1"/>
  <c r="S4143" i="1" s="1"/>
  <c r="F4142" i="1"/>
  <c r="J4142" i="1" s="1"/>
  <c r="R4131" i="1"/>
  <c r="S4131" i="1" s="1"/>
  <c r="F4130" i="1"/>
  <c r="J4130" i="1" s="1"/>
  <c r="R4119" i="1"/>
  <c r="S4119" i="1" s="1"/>
  <c r="F4118" i="1"/>
  <c r="J4118" i="1" s="1"/>
  <c r="R4107" i="1"/>
  <c r="S4107" i="1" s="1"/>
  <c r="F4106" i="1"/>
  <c r="J4106" i="1" s="1"/>
  <c r="R4095" i="1"/>
  <c r="S4095" i="1" s="1"/>
  <c r="F4094" i="1"/>
  <c r="J4094" i="1" s="1"/>
  <c r="R4083" i="1"/>
  <c r="S4083" i="1" s="1"/>
  <c r="F4082" i="1"/>
  <c r="J4082" i="1" s="1"/>
  <c r="R4071" i="1"/>
  <c r="S4071" i="1" s="1"/>
  <c r="F4070" i="1"/>
  <c r="J4070" i="1" s="1"/>
  <c r="R4059" i="1"/>
  <c r="S4059" i="1" s="1"/>
  <c r="F4058" i="1"/>
  <c r="J4058" i="1" s="1"/>
  <c r="R4047" i="1"/>
  <c r="S4047" i="1" s="1"/>
  <c r="F4046" i="1"/>
  <c r="J4046" i="1" s="1"/>
  <c r="R4035" i="1"/>
  <c r="S4035" i="1" s="1"/>
  <c r="F4034" i="1"/>
  <c r="J4034" i="1" s="1"/>
  <c r="R4023" i="1"/>
  <c r="S4023" i="1" s="1"/>
  <c r="F4022" i="1"/>
  <c r="J4022" i="1" s="1"/>
  <c r="R4011" i="1"/>
  <c r="S4011" i="1" s="1"/>
  <c r="F4010" i="1"/>
  <c r="J4010" i="1" s="1"/>
  <c r="R3999" i="1"/>
  <c r="S3999" i="1" s="1"/>
  <c r="F3998" i="1"/>
  <c r="J3998" i="1" s="1"/>
  <c r="R3987" i="1"/>
  <c r="S3987" i="1" s="1"/>
  <c r="F3986" i="1"/>
  <c r="J3986" i="1" s="1"/>
  <c r="R3975" i="1"/>
  <c r="S3975" i="1" s="1"/>
  <c r="F3974" i="1"/>
  <c r="J3974" i="1" s="1"/>
  <c r="R3963" i="1"/>
  <c r="S3963" i="1" s="1"/>
  <c r="F3962" i="1"/>
  <c r="J3962" i="1" s="1"/>
  <c r="R3951" i="1"/>
  <c r="S3951" i="1" s="1"/>
  <c r="F3950" i="1"/>
  <c r="J3950" i="1" s="1"/>
  <c r="R3939" i="1"/>
  <c r="S3939" i="1" s="1"/>
  <c r="F3938" i="1"/>
  <c r="J3938" i="1" s="1"/>
  <c r="R3927" i="1"/>
  <c r="S3927" i="1" s="1"/>
  <c r="F3926" i="1"/>
  <c r="J3926" i="1" s="1"/>
  <c r="R3915" i="1"/>
  <c r="S3915" i="1" s="1"/>
  <c r="F3914" i="1"/>
  <c r="J3914" i="1" s="1"/>
  <c r="R3903" i="1"/>
  <c r="S3903" i="1" s="1"/>
  <c r="F3902" i="1"/>
  <c r="J3902" i="1" s="1"/>
  <c r="R3891" i="1"/>
  <c r="S3891" i="1" s="1"/>
  <c r="F3890" i="1"/>
  <c r="J3890" i="1" s="1"/>
  <c r="R3879" i="1"/>
  <c r="S3879" i="1" s="1"/>
  <c r="F3878" i="1"/>
  <c r="J3878" i="1" s="1"/>
  <c r="R3867" i="1"/>
  <c r="S3867" i="1" s="1"/>
  <c r="F3866" i="1"/>
  <c r="J3866" i="1" s="1"/>
  <c r="R3855" i="1"/>
  <c r="S3855" i="1" s="1"/>
  <c r="F3854" i="1"/>
  <c r="J3854" i="1" s="1"/>
  <c r="R3843" i="1"/>
  <c r="S3843" i="1" s="1"/>
  <c r="F3842" i="1"/>
  <c r="J3842" i="1" s="1"/>
  <c r="R3831" i="1"/>
  <c r="S3831" i="1" s="1"/>
  <c r="F3830" i="1"/>
  <c r="J3830" i="1" s="1"/>
  <c r="R3819" i="1"/>
  <c r="S3819" i="1" s="1"/>
  <c r="F3818" i="1"/>
  <c r="J3818" i="1" s="1"/>
  <c r="R3807" i="1"/>
  <c r="S3807" i="1" s="1"/>
  <c r="F3806" i="1"/>
  <c r="J3806" i="1" s="1"/>
  <c r="R3795" i="1"/>
  <c r="S3795" i="1" s="1"/>
  <c r="F3794" i="1"/>
  <c r="J3794" i="1" s="1"/>
  <c r="R3783" i="1"/>
  <c r="S3783" i="1" s="1"/>
  <c r="F3782" i="1"/>
  <c r="J3782" i="1" s="1"/>
  <c r="R3771" i="1"/>
  <c r="S3771" i="1" s="1"/>
  <c r="F3770" i="1"/>
  <c r="J3770" i="1" s="1"/>
  <c r="R3759" i="1"/>
  <c r="S3759" i="1" s="1"/>
  <c r="F3758" i="1"/>
  <c r="J3758" i="1" s="1"/>
  <c r="R3747" i="1"/>
  <c r="S3747" i="1" s="1"/>
  <c r="F3746" i="1"/>
  <c r="J3746" i="1" s="1"/>
  <c r="R3735" i="1"/>
  <c r="S3735" i="1" s="1"/>
  <c r="F3734" i="1"/>
  <c r="J3734" i="1" s="1"/>
  <c r="R3723" i="1"/>
  <c r="S3723" i="1" s="1"/>
  <c r="F3722" i="1"/>
  <c r="J3722" i="1" s="1"/>
  <c r="R3711" i="1"/>
  <c r="S3711" i="1" s="1"/>
  <c r="F3710" i="1"/>
  <c r="J3710" i="1" s="1"/>
  <c r="R3699" i="1"/>
  <c r="S3699" i="1" s="1"/>
  <c r="F3698" i="1"/>
  <c r="J3698" i="1" s="1"/>
  <c r="R3687" i="1"/>
  <c r="S3687" i="1" s="1"/>
  <c r="F3686" i="1"/>
  <c r="J3686" i="1" s="1"/>
  <c r="R3675" i="1"/>
  <c r="S3675" i="1" s="1"/>
  <c r="F3674" i="1"/>
  <c r="J3674" i="1" s="1"/>
  <c r="R3663" i="1"/>
  <c r="S3663" i="1" s="1"/>
  <c r="F3662" i="1"/>
  <c r="J3662" i="1" s="1"/>
  <c r="R3651" i="1"/>
  <c r="S3651" i="1" s="1"/>
  <c r="F3650" i="1"/>
  <c r="J3650" i="1" s="1"/>
  <c r="R3639" i="1"/>
  <c r="S3639" i="1" s="1"/>
  <c r="F3638" i="1"/>
  <c r="J3638" i="1" s="1"/>
  <c r="R3627" i="1"/>
  <c r="S3627" i="1" s="1"/>
  <c r="F3626" i="1"/>
  <c r="J3626" i="1" s="1"/>
  <c r="R3615" i="1"/>
  <c r="S3615" i="1" s="1"/>
  <c r="F3614" i="1"/>
  <c r="J3614" i="1" s="1"/>
  <c r="R3603" i="1"/>
  <c r="S3603" i="1" s="1"/>
  <c r="F3602" i="1"/>
  <c r="J3602" i="1" s="1"/>
  <c r="R3591" i="1"/>
  <c r="S3591" i="1" s="1"/>
  <c r="F3590" i="1"/>
  <c r="J3590" i="1" s="1"/>
  <c r="R3579" i="1"/>
  <c r="S3579" i="1" s="1"/>
  <c r="F3578" i="1"/>
  <c r="J3578" i="1" s="1"/>
  <c r="R3567" i="1"/>
  <c r="S3567" i="1" s="1"/>
  <c r="F3566" i="1"/>
  <c r="J3566" i="1" s="1"/>
  <c r="R3555" i="1"/>
  <c r="S3555" i="1" s="1"/>
  <c r="F3554" i="1"/>
  <c r="J3554" i="1" s="1"/>
  <c r="R3543" i="1"/>
  <c r="S3543" i="1" s="1"/>
  <c r="F3542" i="1"/>
  <c r="J3542" i="1" s="1"/>
  <c r="R3531" i="1"/>
  <c r="S3531" i="1" s="1"/>
  <c r="F3530" i="1"/>
  <c r="J3530" i="1" s="1"/>
  <c r="R3519" i="1"/>
  <c r="S3519" i="1" s="1"/>
  <c r="F3518" i="1"/>
  <c r="J3518" i="1" s="1"/>
  <c r="R3507" i="1"/>
  <c r="S3507" i="1" s="1"/>
  <c r="F3506" i="1"/>
  <c r="J3506" i="1" s="1"/>
  <c r="R3495" i="1"/>
  <c r="S3495" i="1" s="1"/>
  <c r="F3494" i="1"/>
  <c r="J3494" i="1" s="1"/>
  <c r="R3483" i="1"/>
  <c r="S3483" i="1" s="1"/>
  <c r="F3482" i="1"/>
  <c r="J3482" i="1" s="1"/>
  <c r="R3471" i="1"/>
  <c r="S3471" i="1" s="1"/>
  <c r="F3470" i="1"/>
  <c r="J3470" i="1" s="1"/>
  <c r="R3459" i="1"/>
  <c r="S3459" i="1" s="1"/>
  <c r="F3458" i="1"/>
  <c r="J3458" i="1" s="1"/>
  <c r="R3447" i="1"/>
  <c r="S3447" i="1" s="1"/>
  <c r="F3446" i="1"/>
  <c r="J3446" i="1" s="1"/>
  <c r="R3435" i="1"/>
  <c r="S3435" i="1" s="1"/>
  <c r="F3434" i="1"/>
  <c r="J3434" i="1" s="1"/>
  <c r="R3423" i="1"/>
  <c r="S3423" i="1" s="1"/>
  <c r="F3422" i="1"/>
  <c r="J3422" i="1" s="1"/>
  <c r="R3411" i="1"/>
  <c r="S3411" i="1" s="1"/>
  <c r="F3410" i="1"/>
  <c r="J3410" i="1" s="1"/>
  <c r="R3399" i="1"/>
  <c r="S3399" i="1" s="1"/>
  <c r="F3398" i="1"/>
  <c r="J3398" i="1" s="1"/>
  <c r="R3387" i="1"/>
  <c r="S3387" i="1" s="1"/>
  <c r="F3386" i="1"/>
  <c r="J3386" i="1" s="1"/>
  <c r="R3375" i="1"/>
  <c r="S3375" i="1" s="1"/>
  <c r="F3374" i="1"/>
  <c r="J3374" i="1" s="1"/>
  <c r="R3363" i="1"/>
  <c r="S3363" i="1" s="1"/>
  <c r="F3362" i="1"/>
  <c r="J3362" i="1" s="1"/>
  <c r="R3351" i="1"/>
  <c r="S3351" i="1" s="1"/>
  <c r="F3350" i="1"/>
  <c r="J3350" i="1" s="1"/>
  <c r="R3339" i="1"/>
  <c r="S3339" i="1" s="1"/>
  <c r="F3338" i="1"/>
  <c r="J3338" i="1" s="1"/>
  <c r="R3327" i="1"/>
  <c r="S3327" i="1" s="1"/>
  <c r="F3326" i="1"/>
  <c r="J3326" i="1" s="1"/>
  <c r="R3315" i="1"/>
  <c r="S3315" i="1" s="1"/>
  <c r="F3314" i="1"/>
  <c r="J3314" i="1" s="1"/>
  <c r="R3303" i="1"/>
  <c r="S3303" i="1" s="1"/>
  <c r="F3302" i="1"/>
  <c r="J3302" i="1" s="1"/>
  <c r="R3291" i="1"/>
  <c r="S3291" i="1" s="1"/>
  <c r="F3290" i="1"/>
  <c r="J3290" i="1" s="1"/>
  <c r="R3279" i="1"/>
  <c r="S3279" i="1" s="1"/>
  <c r="F3278" i="1"/>
  <c r="J3278" i="1" s="1"/>
  <c r="R3267" i="1"/>
  <c r="S3267" i="1" s="1"/>
  <c r="F3266" i="1"/>
  <c r="J3266" i="1" s="1"/>
  <c r="R3255" i="1"/>
  <c r="S3255" i="1" s="1"/>
  <c r="F3254" i="1"/>
  <c r="J3254" i="1" s="1"/>
  <c r="R3243" i="1"/>
  <c r="S3243" i="1" s="1"/>
  <c r="F3242" i="1"/>
  <c r="J3242" i="1" s="1"/>
  <c r="R3231" i="1"/>
  <c r="S3231" i="1" s="1"/>
  <c r="F3230" i="1"/>
  <c r="J3230" i="1" s="1"/>
  <c r="R3219" i="1"/>
  <c r="S3219" i="1" s="1"/>
  <c r="F3218" i="1"/>
  <c r="J3218" i="1" s="1"/>
  <c r="R3207" i="1"/>
  <c r="S3207" i="1" s="1"/>
  <c r="F3206" i="1"/>
  <c r="J3206" i="1" s="1"/>
  <c r="R3195" i="1"/>
  <c r="S3195" i="1" s="1"/>
  <c r="F3194" i="1"/>
  <c r="J3194" i="1" s="1"/>
  <c r="R3183" i="1"/>
  <c r="S3183" i="1" s="1"/>
  <c r="F3182" i="1"/>
  <c r="J3182" i="1" s="1"/>
  <c r="R3171" i="1"/>
  <c r="S3171" i="1" s="1"/>
  <c r="F3170" i="1"/>
  <c r="J3170" i="1" s="1"/>
  <c r="R3159" i="1"/>
  <c r="S3159" i="1" s="1"/>
  <c r="F3158" i="1"/>
  <c r="J3158" i="1" s="1"/>
  <c r="R3147" i="1"/>
  <c r="S3147" i="1" s="1"/>
  <c r="F3146" i="1"/>
  <c r="J3146" i="1" s="1"/>
  <c r="R3135" i="1"/>
  <c r="S3135" i="1" s="1"/>
  <c r="F3134" i="1"/>
  <c r="J3134" i="1" s="1"/>
  <c r="R3123" i="1"/>
  <c r="S3123" i="1" s="1"/>
  <c r="F3122" i="1"/>
  <c r="J3122" i="1" s="1"/>
  <c r="R3111" i="1"/>
  <c r="S3111" i="1" s="1"/>
  <c r="F3110" i="1"/>
  <c r="J3110" i="1" s="1"/>
  <c r="R3099" i="1"/>
  <c r="S3099" i="1" s="1"/>
  <c r="F3098" i="1"/>
  <c r="J3098" i="1" s="1"/>
  <c r="R3087" i="1"/>
  <c r="S3087" i="1" s="1"/>
  <c r="F3086" i="1"/>
  <c r="J3086" i="1" s="1"/>
  <c r="R3075" i="1"/>
  <c r="S3075" i="1" s="1"/>
  <c r="F3074" i="1"/>
  <c r="J3074" i="1" s="1"/>
  <c r="R3063" i="1"/>
  <c r="S3063" i="1" s="1"/>
  <c r="F3062" i="1"/>
  <c r="J3062" i="1" s="1"/>
  <c r="R3051" i="1"/>
  <c r="S3051" i="1" s="1"/>
  <c r="F3050" i="1"/>
  <c r="J3050" i="1" s="1"/>
  <c r="R3039" i="1"/>
  <c r="S3039" i="1" s="1"/>
  <c r="F3038" i="1"/>
  <c r="J3038" i="1" s="1"/>
  <c r="R5118" i="1"/>
  <c r="S5118" i="1" s="1"/>
  <c r="F5117" i="1"/>
  <c r="J5117" i="1" s="1"/>
  <c r="R4974" i="1"/>
  <c r="S4974" i="1" s="1"/>
  <c r="F4973" i="1"/>
  <c r="J4973" i="1" s="1"/>
  <c r="R4854" i="1"/>
  <c r="S4854" i="1" s="1"/>
  <c r="F4853" i="1"/>
  <c r="J4853" i="1" s="1"/>
  <c r="R5105" i="1"/>
  <c r="S5105" i="1" s="1"/>
  <c r="F5104" i="1"/>
  <c r="J5104" i="1" s="1"/>
  <c r="R5057" i="1"/>
  <c r="S5057" i="1" s="1"/>
  <c r="F5056" i="1"/>
  <c r="J5056" i="1" s="1"/>
  <c r="R5009" i="1"/>
  <c r="S5009" i="1" s="1"/>
  <c r="F5008" i="1"/>
  <c r="J5008" i="1" s="1"/>
  <c r="R4961" i="1"/>
  <c r="S4961" i="1" s="1"/>
  <c r="F4960" i="1"/>
  <c r="J4960" i="1" s="1"/>
  <c r="R5128" i="1"/>
  <c r="S5128" i="1" s="1"/>
  <c r="F5127" i="1"/>
  <c r="J5127" i="1" s="1"/>
  <c r="R5127" i="1"/>
  <c r="S5127" i="1" s="1"/>
  <c r="F5126" i="1"/>
  <c r="J5126" i="1" s="1"/>
  <c r="R5138" i="1"/>
  <c r="S5138" i="1" s="1"/>
  <c r="F5137" i="1"/>
  <c r="J5137" i="1" s="1"/>
  <c r="R5126" i="1"/>
  <c r="S5126" i="1" s="1"/>
  <c r="F5125" i="1"/>
  <c r="J5125" i="1" s="1"/>
  <c r="R5114" i="1"/>
  <c r="S5114" i="1" s="1"/>
  <c r="F5113" i="1"/>
  <c r="J5113" i="1" s="1"/>
  <c r="R5102" i="1"/>
  <c r="S5102" i="1" s="1"/>
  <c r="F5101" i="1"/>
  <c r="J5101" i="1" s="1"/>
  <c r="R5090" i="1"/>
  <c r="S5090" i="1" s="1"/>
  <c r="F5089" i="1"/>
  <c r="J5089" i="1" s="1"/>
  <c r="R5078" i="1"/>
  <c r="S5078" i="1" s="1"/>
  <c r="F5077" i="1"/>
  <c r="J5077" i="1" s="1"/>
  <c r="R5066" i="1"/>
  <c r="S5066" i="1" s="1"/>
  <c r="F5065" i="1"/>
  <c r="J5065" i="1" s="1"/>
  <c r="R5054" i="1"/>
  <c r="S5054" i="1" s="1"/>
  <c r="F5053" i="1"/>
  <c r="J5053" i="1" s="1"/>
  <c r="R5042" i="1"/>
  <c r="S5042" i="1" s="1"/>
  <c r="F5041" i="1"/>
  <c r="J5041" i="1" s="1"/>
  <c r="R5030" i="1"/>
  <c r="S5030" i="1" s="1"/>
  <c r="F5029" i="1"/>
  <c r="J5029" i="1" s="1"/>
  <c r="R5018" i="1"/>
  <c r="S5018" i="1" s="1"/>
  <c r="F5017" i="1"/>
  <c r="J5017" i="1" s="1"/>
  <c r="R5006" i="1"/>
  <c r="S5006" i="1" s="1"/>
  <c r="F5005" i="1"/>
  <c r="J5005" i="1" s="1"/>
  <c r="R4994" i="1"/>
  <c r="S4994" i="1" s="1"/>
  <c r="F4993" i="1"/>
  <c r="J4993" i="1" s="1"/>
  <c r="R4982" i="1"/>
  <c r="S4982" i="1" s="1"/>
  <c r="F4981" i="1"/>
  <c r="J4981" i="1" s="1"/>
  <c r="R4970" i="1"/>
  <c r="S4970" i="1" s="1"/>
  <c r="F4969" i="1"/>
  <c r="J4969" i="1" s="1"/>
  <c r="R4958" i="1"/>
  <c r="S4958" i="1" s="1"/>
  <c r="F4957" i="1"/>
  <c r="J4957" i="1" s="1"/>
  <c r="R4946" i="1"/>
  <c r="S4946" i="1" s="1"/>
  <c r="F4945" i="1"/>
  <c r="J4945" i="1" s="1"/>
  <c r="R4934" i="1"/>
  <c r="S4934" i="1" s="1"/>
  <c r="F4933" i="1"/>
  <c r="J4933" i="1" s="1"/>
  <c r="R4922" i="1"/>
  <c r="S4922" i="1" s="1"/>
  <c r="F4921" i="1"/>
  <c r="J4921" i="1" s="1"/>
  <c r="R4910" i="1"/>
  <c r="S4910" i="1" s="1"/>
  <c r="F4909" i="1"/>
  <c r="J4909" i="1" s="1"/>
  <c r="R4898" i="1"/>
  <c r="S4898" i="1" s="1"/>
  <c r="F4897" i="1"/>
  <c r="J4897" i="1" s="1"/>
  <c r="R4886" i="1"/>
  <c r="S4886" i="1" s="1"/>
  <c r="F4885" i="1"/>
  <c r="J4885" i="1" s="1"/>
  <c r="R4874" i="1"/>
  <c r="S4874" i="1" s="1"/>
  <c r="F4873" i="1"/>
  <c r="J4873" i="1" s="1"/>
  <c r="R4862" i="1"/>
  <c r="S4862" i="1" s="1"/>
  <c r="F4861" i="1"/>
  <c r="J4861" i="1" s="1"/>
  <c r="R4850" i="1"/>
  <c r="S4850" i="1" s="1"/>
  <c r="F4849" i="1"/>
  <c r="J4849" i="1" s="1"/>
  <c r="R4838" i="1"/>
  <c r="S4838" i="1" s="1"/>
  <c r="F4837" i="1"/>
  <c r="J4837" i="1" s="1"/>
  <c r="R4826" i="1"/>
  <c r="S4826" i="1" s="1"/>
  <c r="F4825" i="1"/>
  <c r="J4825" i="1" s="1"/>
  <c r="R4814" i="1"/>
  <c r="S4814" i="1" s="1"/>
  <c r="F4813" i="1"/>
  <c r="J4813" i="1" s="1"/>
  <c r="R4802" i="1"/>
  <c r="S4802" i="1" s="1"/>
  <c r="F4801" i="1"/>
  <c r="J4801" i="1" s="1"/>
  <c r="R4790" i="1"/>
  <c r="S4790" i="1" s="1"/>
  <c r="F4789" i="1"/>
  <c r="J4789" i="1" s="1"/>
  <c r="R4778" i="1"/>
  <c r="S4778" i="1" s="1"/>
  <c r="F4777" i="1"/>
  <c r="J4777" i="1" s="1"/>
  <c r="R4766" i="1"/>
  <c r="S4766" i="1" s="1"/>
  <c r="F4765" i="1"/>
  <c r="J4765" i="1" s="1"/>
  <c r="R4754" i="1"/>
  <c r="S4754" i="1" s="1"/>
  <c r="F4753" i="1"/>
  <c r="J4753" i="1" s="1"/>
  <c r="R4742" i="1"/>
  <c r="S4742" i="1" s="1"/>
  <c r="F4741" i="1"/>
  <c r="J4741" i="1" s="1"/>
  <c r="R4730" i="1"/>
  <c r="S4730" i="1" s="1"/>
  <c r="F4729" i="1"/>
  <c r="J4729" i="1" s="1"/>
  <c r="R4718" i="1"/>
  <c r="S4718" i="1" s="1"/>
  <c r="F4717" i="1"/>
  <c r="J4717" i="1" s="1"/>
  <c r="R4706" i="1"/>
  <c r="S4706" i="1" s="1"/>
  <c r="F4705" i="1"/>
  <c r="J4705" i="1" s="1"/>
  <c r="R4694" i="1"/>
  <c r="S4694" i="1" s="1"/>
  <c r="F4693" i="1"/>
  <c r="J4693" i="1" s="1"/>
  <c r="R4682" i="1"/>
  <c r="S4682" i="1" s="1"/>
  <c r="F4681" i="1"/>
  <c r="J4681" i="1" s="1"/>
  <c r="R4670" i="1"/>
  <c r="S4670" i="1" s="1"/>
  <c r="F4669" i="1"/>
  <c r="J4669" i="1" s="1"/>
  <c r="R4658" i="1"/>
  <c r="S4658" i="1" s="1"/>
  <c r="F4657" i="1"/>
  <c r="J4657" i="1" s="1"/>
  <c r="R4646" i="1"/>
  <c r="S4646" i="1" s="1"/>
  <c r="F4645" i="1"/>
  <c r="J4645" i="1" s="1"/>
  <c r="R4634" i="1"/>
  <c r="S4634" i="1" s="1"/>
  <c r="F4633" i="1"/>
  <c r="J4633" i="1" s="1"/>
  <c r="R4622" i="1"/>
  <c r="S4622" i="1" s="1"/>
  <c r="F4621" i="1"/>
  <c r="J4621" i="1" s="1"/>
  <c r="R4610" i="1"/>
  <c r="S4610" i="1" s="1"/>
  <c r="F4609" i="1"/>
  <c r="J4609" i="1" s="1"/>
  <c r="R4598" i="1"/>
  <c r="S4598" i="1" s="1"/>
  <c r="F4597" i="1"/>
  <c r="J4597" i="1" s="1"/>
  <c r="R4586" i="1"/>
  <c r="S4586" i="1" s="1"/>
  <c r="F4585" i="1"/>
  <c r="J4585" i="1" s="1"/>
  <c r="R4574" i="1"/>
  <c r="S4574" i="1" s="1"/>
  <c r="F4573" i="1"/>
  <c r="J4573" i="1" s="1"/>
  <c r="R4562" i="1"/>
  <c r="S4562" i="1" s="1"/>
  <c r="F4561" i="1"/>
  <c r="J4561" i="1" s="1"/>
  <c r="R4550" i="1"/>
  <c r="S4550" i="1" s="1"/>
  <c r="F4549" i="1"/>
  <c r="J4549" i="1" s="1"/>
  <c r="R4538" i="1"/>
  <c r="S4538" i="1" s="1"/>
  <c r="F4537" i="1"/>
  <c r="J4537" i="1" s="1"/>
  <c r="R4526" i="1"/>
  <c r="S4526" i="1" s="1"/>
  <c r="F4525" i="1"/>
  <c r="J4525" i="1" s="1"/>
  <c r="R4514" i="1"/>
  <c r="S4514" i="1" s="1"/>
  <c r="F4513" i="1"/>
  <c r="J4513" i="1" s="1"/>
  <c r="R4502" i="1"/>
  <c r="S4502" i="1" s="1"/>
  <c r="F4501" i="1"/>
  <c r="J4501" i="1" s="1"/>
  <c r="R4490" i="1"/>
  <c r="S4490" i="1" s="1"/>
  <c r="F4489" i="1"/>
  <c r="J4489" i="1" s="1"/>
  <c r="R4478" i="1"/>
  <c r="S4478" i="1" s="1"/>
  <c r="F4477" i="1"/>
  <c r="J4477" i="1" s="1"/>
  <c r="R4466" i="1"/>
  <c r="S4466" i="1" s="1"/>
  <c r="F4465" i="1"/>
  <c r="J4465" i="1" s="1"/>
  <c r="R4454" i="1"/>
  <c r="S4454" i="1" s="1"/>
  <c r="F4453" i="1"/>
  <c r="J4453" i="1" s="1"/>
  <c r="R4442" i="1"/>
  <c r="S4442" i="1" s="1"/>
  <c r="F4441" i="1"/>
  <c r="J4441" i="1" s="1"/>
  <c r="R4430" i="1"/>
  <c r="S4430" i="1" s="1"/>
  <c r="F4429" i="1"/>
  <c r="J4429" i="1" s="1"/>
  <c r="R4418" i="1"/>
  <c r="S4418" i="1" s="1"/>
  <c r="F4417" i="1"/>
  <c r="J4417" i="1" s="1"/>
  <c r="R4406" i="1"/>
  <c r="S4406" i="1" s="1"/>
  <c r="F4405" i="1"/>
  <c r="J4405" i="1" s="1"/>
  <c r="R4394" i="1"/>
  <c r="S4394" i="1" s="1"/>
  <c r="F4393" i="1"/>
  <c r="J4393" i="1" s="1"/>
  <c r="R4382" i="1"/>
  <c r="S4382" i="1" s="1"/>
  <c r="F4381" i="1"/>
  <c r="J4381" i="1" s="1"/>
  <c r="R4370" i="1"/>
  <c r="S4370" i="1" s="1"/>
  <c r="F4369" i="1"/>
  <c r="J4369" i="1" s="1"/>
  <c r="R4358" i="1"/>
  <c r="S4358" i="1" s="1"/>
  <c r="F4357" i="1"/>
  <c r="J4357" i="1" s="1"/>
  <c r="R4346" i="1"/>
  <c r="S4346" i="1" s="1"/>
  <c r="F4345" i="1"/>
  <c r="J4345" i="1" s="1"/>
  <c r="R4334" i="1"/>
  <c r="S4334" i="1" s="1"/>
  <c r="F4333" i="1"/>
  <c r="J4333" i="1" s="1"/>
  <c r="R4322" i="1"/>
  <c r="S4322" i="1" s="1"/>
  <c r="F4321" i="1"/>
  <c r="J4321" i="1" s="1"/>
  <c r="R4310" i="1"/>
  <c r="S4310" i="1" s="1"/>
  <c r="F4309" i="1"/>
  <c r="J4309" i="1" s="1"/>
  <c r="R4298" i="1"/>
  <c r="S4298" i="1" s="1"/>
  <c r="F4297" i="1"/>
  <c r="J4297" i="1" s="1"/>
  <c r="R4286" i="1"/>
  <c r="S4286" i="1" s="1"/>
  <c r="F4285" i="1"/>
  <c r="J4285" i="1" s="1"/>
  <c r="R4274" i="1"/>
  <c r="S4274" i="1" s="1"/>
  <c r="F4273" i="1"/>
  <c r="J4273" i="1" s="1"/>
  <c r="R4262" i="1"/>
  <c r="S4262" i="1" s="1"/>
  <c r="F4261" i="1"/>
  <c r="J4261" i="1" s="1"/>
  <c r="R4250" i="1"/>
  <c r="S4250" i="1" s="1"/>
  <c r="F4249" i="1"/>
  <c r="J4249" i="1" s="1"/>
  <c r="R4238" i="1"/>
  <c r="S4238" i="1" s="1"/>
  <c r="F4237" i="1"/>
  <c r="J4237" i="1" s="1"/>
  <c r="R4226" i="1"/>
  <c r="S4226" i="1" s="1"/>
  <c r="F4225" i="1"/>
  <c r="J4225" i="1" s="1"/>
  <c r="R4214" i="1"/>
  <c r="S4214" i="1" s="1"/>
  <c r="F4213" i="1"/>
  <c r="J4213" i="1" s="1"/>
  <c r="R4202" i="1"/>
  <c r="S4202" i="1" s="1"/>
  <c r="F4201" i="1"/>
  <c r="J4201" i="1" s="1"/>
  <c r="R4190" i="1"/>
  <c r="S4190" i="1" s="1"/>
  <c r="F4189" i="1"/>
  <c r="J4189" i="1" s="1"/>
  <c r="R4178" i="1"/>
  <c r="S4178" i="1" s="1"/>
  <c r="F4177" i="1"/>
  <c r="J4177" i="1" s="1"/>
  <c r="R4166" i="1"/>
  <c r="S4166" i="1" s="1"/>
  <c r="F4165" i="1"/>
  <c r="J4165" i="1" s="1"/>
  <c r="R4154" i="1"/>
  <c r="S4154" i="1" s="1"/>
  <c r="F4153" i="1"/>
  <c r="J4153" i="1" s="1"/>
  <c r="R4142" i="1"/>
  <c r="S4142" i="1" s="1"/>
  <c r="F4141" i="1"/>
  <c r="J4141" i="1" s="1"/>
  <c r="R4130" i="1"/>
  <c r="S4130" i="1" s="1"/>
  <c r="F4129" i="1"/>
  <c r="J4129" i="1" s="1"/>
  <c r="R4118" i="1"/>
  <c r="S4118" i="1" s="1"/>
  <c r="F4117" i="1"/>
  <c r="J4117" i="1" s="1"/>
  <c r="R4106" i="1"/>
  <c r="S4106" i="1" s="1"/>
  <c r="F4105" i="1"/>
  <c r="J4105" i="1" s="1"/>
  <c r="R4094" i="1"/>
  <c r="S4094" i="1" s="1"/>
  <c r="F4093" i="1"/>
  <c r="J4093" i="1" s="1"/>
  <c r="R4082" i="1"/>
  <c r="S4082" i="1" s="1"/>
  <c r="F4081" i="1"/>
  <c r="J4081" i="1" s="1"/>
  <c r="R4070" i="1"/>
  <c r="S4070" i="1" s="1"/>
  <c r="F4069" i="1"/>
  <c r="J4069" i="1" s="1"/>
  <c r="R4058" i="1"/>
  <c r="S4058" i="1" s="1"/>
  <c r="F4057" i="1"/>
  <c r="J4057" i="1" s="1"/>
  <c r="R4046" i="1"/>
  <c r="S4046" i="1" s="1"/>
  <c r="F4045" i="1"/>
  <c r="J4045" i="1" s="1"/>
  <c r="R4034" i="1"/>
  <c r="S4034" i="1" s="1"/>
  <c r="F4033" i="1"/>
  <c r="J4033" i="1" s="1"/>
  <c r="R4022" i="1"/>
  <c r="S4022" i="1" s="1"/>
  <c r="F4021" i="1"/>
  <c r="J4021" i="1" s="1"/>
  <c r="R4010" i="1"/>
  <c r="S4010" i="1" s="1"/>
  <c r="F4009" i="1"/>
  <c r="J4009" i="1" s="1"/>
  <c r="R3998" i="1"/>
  <c r="S3998" i="1" s="1"/>
  <c r="F3997" i="1"/>
  <c r="J3997" i="1" s="1"/>
  <c r="R3986" i="1"/>
  <c r="S3986" i="1" s="1"/>
  <c r="F3985" i="1"/>
  <c r="J3985" i="1" s="1"/>
  <c r="R3974" i="1"/>
  <c r="S3974" i="1" s="1"/>
  <c r="F3973" i="1"/>
  <c r="J3973" i="1" s="1"/>
  <c r="R3962" i="1"/>
  <c r="S3962" i="1" s="1"/>
  <c r="F3961" i="1"/>
  <c r="J3961" i="1" s="1"/>
  <c r="R3950" i="1"/>
  <c r="S3950" i="1" s="1"/>
  <c r="F3949" i="1"/>
  <c r="J3949" i="1" s="1"/>
  <c r="R3938" i="1"/>
  <c r="S3938" i="1" s="1"/>
  <c r="F3937" i="1"/>
  <c r="J3937" i="1" s="1"/>
  <c r="R3926" i="1"/>
  <c r="S3926" i="1" s="1"/>
  <c r="F3925" i="1"/>
  <c r="J3925" i="1" s="1"/>
  <c r="R3914" i="1"/>
  <c r="S3914" i="1" s="1"/>
  <c r="F3913" i="1"/>
  <c r="J3913" i="1" s="1"/>
  <c r="R3902" i="1"/>
  <c r="S3902" i="1" s="1"/>
  <c r="F3901" i="1"/>
  <c r="J3901" i="1" s="1"/>
  <c r="R3890" i="1"/>
  <c r="S3890" i="1" s="1"/>
  <c r="F3889" i="1"/>
  <c r="J3889" i="1" s="1"/>
  <c r="R3878" i="1"/>
  <c r="S3878" i="1" s="1"/>
  <c r="F3877" i="1"/>
  <c r="J3877" i="1" s="1"/>
  <c r="R3866" i="1"/>
  <c r="S3866" i="1" s="1"/>
  <c r="F3865" i="1"/>
  <c r="J3865" i="1" s="1"/>
  <c r="R3854" i="1"/>
  <c r="S3854" i="1" s="1"/>
  <c r="F3853" i="1"/>
  <c r="J3853" i="1" s="1"/>
  <c r="R3842" i="1"/>
  <c r="S3842" i="1" s="1"/>
  <c r="F3841" i="1"/>
  <c r="J3841" i="1" s="1"/>
  <c r="R3830" i="1"/>
  <c r="S3830" i="1" s="1"/>
  <c r="F3829" i="1"/>
  <c r="J3829" i="1" s="1"/>
  <c r="R3818" i="1"/>
  <c r="S3818" i="1" s="1"/>
  <c r="F3817" i="1"/>
  <c r="J3817" i="1" s="1"/>
  <c r="R3806" i="1"/>
  <c r="S3806" i="1" s="1"/>
  <c r="F3805" i="1"/>
  <c r="J3805" i="1" s="1"/>
  <c r="R3794" i="1"/>
  <c r="S3794" i="1" s="1"/>
  <c r="F3793" i="1"/>
  <c r="J3793" i="1" s="1"/>
  <c r="R3782" i="1"/>
  <c r="S3782" i="1" s="1"/>
  <c r="F3781" i="1"/>
  <c r="J3781" i="1" s="1"/>
  <c r="R3770" i="1"/>
  <c r="S3770" i="1" s="1"/>
  <c r="F3769" i="1"/>
  <c r="J3769" i="1" s="1"/>
  <c r="R3758" i="1"/>
  <c r="S3758" i="1" s="1"/>
  <c r="F3757" i="1"/>
  <c r="J3757" i="1" s="1"/>
  <c r="R3746" i="1"/>
  <c r="S3746" i="1" s="1"/>
  <c r="F3745" i="1"/>
  <c r="J3745" i="1" s="1"/>
  <c r="R3734" i="1"/>
  <c r="S3734" i="1" s="1"/>
  <c r="F3733" i="1"/>
  <c r="J3733" i="1" s="1"/>
  <c r="R3722" i="1"/>
  <c r="S3722" i="1" s="1"/>
  <c r="F3721" i="1"/>
  <c r="J3721" i="1" s="1"/>
  <c r="R3710" i="1"/>
  <c r="S3710" i="1" s="1"/>
  <c r="F3709" i="1"/>
  <c r="J3709" i="1" s="1"/>
  <c r="R3698" i="1"/>
  <c r="S3698" i="1" s="1"/>
  <c r="F3697" i="1"/>
  <c r="J3697" i="1" s="1"/>
  <c r="R3686" i="1"/>
  <c r="S3686" i="1" s="1"/>
  <c r="F3685" i="1"/>
  <c r="J3685" i="1" s="1"/>
  <c r="R3674" i="1"/>
  <c r="S3674" i="1" s="1"/>
  <c r="F3673" i="1"/>
  <c r="J3673" i="1" s="1"/>
  <c r="R3662" i="1"/>
  <c r="S3662" i="1" s="1"/>
  <c r="F3661" i="1"/>
  <c r="J3661" i="1" s="1"/>
  <c r="R3650" i="1"/>
  <c r="S3650" i="1" s="1"/>
  <c r="F3649" i="1"/>
  <c r="J3649" i="1" s="1"/>
  <c r="R3638" i="1"/>
  <c r="S3638" i="1" s="1"/>
  <c r="F3637" i="1"/>
  <c r="J3637" i="1" s="1"/>
  <c r="R3626" i="1"/>
  <c r="S3626" i="1" s="1"/>
  <c r="F3625" i="1"/>
  <c r="J3625" i="1" s="1"/>
  <c r="R3614" i="1"/>
  <c r="S3614" i="1" s="1"/>
  <c r="F3613" i="1"/>
  <c r="J3613" i="1" s="1"/>
  <c r="R3602" i="1"/>
  <c r="S3602" i="1" s="1"/>
  <c r="F3601" i="1"/>
  <c r="J3601" i="1" s="1"/>
  <c r="R3590" i="1"/>
  <c r="S3590" i="1" s="1"/>
  <c r="F3589" i="1"/>
  <c r="J3589" i="1" s="1"/>
  <c r="R3578" i="1"/>
  <c r="S3578" i="1" s="1"/>
  <c r="F3577" i="1"/>
  <c r="J3577" i="1" s="1"/>
  <c r="R3566" i="1"/>
  <c r="S3566" i="1" s="1"/>
  <c r="F3565" i="1"/>
  <c r="J3565" i="1" s="1"/>
  <c r="R3554" i="1"/>
  <c r="S3554" i="1" s="1"/>
  <c r="F3553" i="1"/>
  <c r="J3553" i="1" s="1"/>
  <c r="R3542" i="1"/>
  <c r="S3542" i="1" s="1"/>
  <c r="F3541" i="1"/>
  <c r="J3541" i="1" s="1"/>
  <c r="R3530" i="1"/>
  <c r="S3530" i="1" s="1"/>
  <c r="F3529" i="1"/>
  <c r="J3529" i="1" s="1"/>
  <c r="R3518" i="1"/>
  <c r="S3518" i="1" s="1"/>
  <c r="F3517" i="1"/>
  <c r="J3517" i="1" s="1"/>
  <c r="R3506" i="1"/>
  <c r="S3506" i="1" s="1"/>
  <c r="F3505" i="1"/>
  <c r="J3505" i="1" s="1"/>
  <c r="R3494" i="1"/>
  <c r="S3494" i="1" s="1"/>
  <c r="F3493" i="1"/>
  <c r="J3493" i="1" s="1"/>
  <c r="R3482" i="1"/>
  <c r="S3482" i="1" s="1"/>
  <c r="F3481" i="1"/>
  <c r="J3481" i="1" s="1"/>
  <c r="R3470" i="1"/>
  <c r="S3470" i="1" s="1"/>
  <c r="F3469" i="1"/>
  <c r="J3469" i="1" s="1"/>
  <c r="R3458" i="1"/>
  <c r="S3458" i="1" s="1"/>
  <c r="F3457" i="1"/>
  <c r="J3457" i="1" s="1"/>
  <c r="R3446" i="1"/>
  <c r="S3446" i="1" s="1"/>
  <c r="F3445" i="1"/>
  <c r="J3445" i="1" s="1"/>
  <c r="R3434" i="1"/>
  <c r="S3434" i="1" s="1"/>
  <c r="F3433" i="1"/>
  <c r="J3433" i="1" s="1"/>
  <c r="R3422" i="1"/>
  <c r="S3422" i="1" s="1"/>
  <c r="F3421" i="1"/>
  <c r="J3421" i="1" s="1"/>
  <c r="R3410" i="1"/>
  <c r="S3410" i="1" s="1"/>
  <c r="F3409" i="1"/>
  <c r="J3409" i="1" s="1"/>
  <c r="R3398" i="1"/>
  <c r="S3398" i="1" s="1"/>
  <c r="F3397" i="1"/>
  <c r="J3397" i="1" s="1"/>
  <c r="R3386" i="1"/>
  <c r="S3386" i="1" s="1"/>
  <c r="F3385" i="1"/>
  <c r="J3385" i="1" s="1"/>
  <c r="R3374" i="1"/>
  <c r="S3374" i="1" s="1"/>
  <c r="F3373" i="1"/>
  <c r="J3373" i="1" s="1"/>
  <c r="R3362" i="1"/>
  <c r="S3362" i="1" s="1"/>
  <c r="F3361" i="1"/>
  <c r="J3361" i="1" s="1"/>
  <c r="R3350" i="1"/>
  <c r="S3350" i="1" s="1"/>
  <c r="F3349" i="1"/>
  <c r="J3349" i="1" s="1"/>
  <c r="R3338" i="1"/>
  <c r="S3338" i="1" s="1"/>
  <c r="F3337" i="1"/>
  <c r="J3337" i="1" s="1"/>
  <c r="R3326" i="1"/>
  <c r="S3326" i="1" s="1"/>
  <c r="F3325" i="1"/>
  <c r="J3325" i="1" s="1"/>
  <c r="R3314" i="1"/>
  <c r="S3314" i="1" s="1"/>
  <c r="F3313" i="1"/>
  <c r="J3313" i="1" s="1"/>
  <c r="R3302" i="1"/>
  <c r="S3302" i="1" s="1"/>
  <c r="F3301" i="1"/>
  <c r="J3301" i="1" s="1"/>
  <c r="R3290" i="1"/>
  <c r="S3290" i="1" s="1"/>
  <c r="F3289" i="1"/>
  <c r="J3289" i="1" s="1"/>
  <c r="R3278" i="1"/>
  <c r="S3278" i="1" s="1"/>
  <c r="F3277" i="1"/>
  <c r="J3277" i="1" s="1"/>
  <c r="R3266" i="1"/>
  <c r="S3266" i="1" s="1"/>
  <c r="F3265" i="1"/>
  <c r="J3265" i="1" s="1"/>
  <c r="R3254" i="1"/>
  <c r="S3254" i="1" s="1"/>
  <c r="F3253" i="1"/>
  <c r="J3253" i="1" s="1"/>
  <c r="R3242" i="1"/>
  <c r="S3242" i="1" s="1"/>
  <c r="F3241" i="1"/>
  <c r="J3241" i="1" s="1"/>
  <c r="R3230" i="1"/>
  <c r="S3230" i="1" s="1"/>
  <c r="F3229" i="1"/>
  <c r="J3229" i="1" s="1"/>
  <c r="R3218" i="1"/>
  <c r="S3218" i="1" s="1"/>
  <c r="F3217" i="1"/>
  <c r="J3217" i="1" s="1"/>
  <c r="R3206" i="1"/>
  <c r="S3206" i="1" s="1"/>
  <c r="F3205" i="1"/>
  <c r="J3205" i="1" s="1"/>
  <c r="R3194" i="1"/>
  <c r="S3194" i="1" s="1"/>
  <c r="F3193" i="1"/>
  <c r="J3193" i="1" s="1"/>
  <c r="R3182" i="1"/>
  <c r="S3182" i="1" s="1"/>
  <c r="F3181" i="1"/>
  <c r="J3181" i="1" s="1"/>
  <c r="R3170" i="1"/>
  <c r="S3170" i="1" s="1"/>
  <c r="F3169" i="1"/>
  <c r="J3169" i="1" s="1"/>
  <c r="R3158" i="1"/>
  <c r="S3158" i="1" s="1"/>
  <c r="F3157" i="1"/>
  <c r="J3157" i="1" s="1"/>
  <c r="R3146" i="1"/>
  <c r="S3146" i="1" s="1"/>
  <c r="F3145" i="1"/>
  <c r="J3145" i="1" s="1"/>
  <c r="R3134" i="1"/>
  <c r="S3134" i="1" s="1"/>
  <c r="F3133" i="1"/>
  <c r="J3133" i="1" s="1"/>
  <c r="R3122" i="1"/>
  <c r="S3122" i="1" s="1"/>
  <c r="F3121" i="1"/>
  <c r="J3121" i="1" s="1"/>
  <c r="R3110" i="1"/>
  <c r="S3110" i="1" s="1"/>
  <c r="F3109" i="1"/>
  <c r="J3109" i="1" s="1"/>
  <c r="R3098" i="1"/>
  <c r="S3098" i="1" s="1"/>
  <c r="F3097" i="1"/>
  <c r="J3097" i="1" s="1"/>
  <c r="R3086" i="1"/>
  <c r="S3086" i="1" s="1"/>
  <c r="F3085" i="1"/>
  <c r="J3085" i="1" s="1"/>
  <c r="R3074" i="1"/>
  <c r="S3074" i="1" s="1"/>
  <c r="F3073" i="1"/>
  <c r="J3073" i="1" s="1"/>
  <c r="R3049" i="1"/>
  <c r="S3049" i="1" s="1"/>
  <c r="F3048" i="1"/>
  <c r="J3048" i="1" s="1"/>
  <c r="R3037" i="1"/>
  <c r="S3037" i="1" s="1"/>
  <c r="F3036" i="1"/>
  <c r="J3036" i="1" s="1"/>
  <c r="R3025" i="1"/>
  <c r="S3025" i="1" s="1"/>
  <c r="F3024" i="1"/>
  <c r="J3024" i="1" s="1"/>
  <c r="R3013" i="1"/>
  <c r="S3013" i="1" s="1"/>
  <c r="F3012" i="1"/>
  <c r="J3012" i="1" s="1"/>
  <c r="R3001" i="1"/>
  <c r="S3001" i="1" s="1"/>
  <c r="F3000" i="1"/>
  <c r="J3000" i="1" s="1"/>
  <c r="R2989" i="1"/>
  <c r="S2989" i="1" s="1"/>
  <c r="F2988" i="1"/>
  <c r="J2988" i="1" s="1"/>
  <c r="R2977" i="1"/>
  <c r="S2977" i="1" s="1"/>
  <c r="F2976" i="1"/>
  <c r="J2976" i="1" s="1"/>
  <c r="R2965" i="1"/>
  <c r="S2965" i="1" s="1"/>
  <c r="F2964" i="1"/>
  <c r="J2964" i="1" s="1"/>
  <c r="R2953" i="1"/>
  <c r="S2953" i="1" s="1"/>
  <c r="F2952" i="1"/>
  <c r="J2952" i="1" s="1"/>
  <c r="R2941" i="1"/>
  <c r="S2941" i="1" s="1"/>
  <c r="F2940" i="1"/>
  <c r="J2940" i="1" s="1"/>
  <c r="R2929" i="1"/>
  <c r="S2929" i="1" s="1"/>
  <c r="F2928" i="1"/>
  <c r="J2928" i="1" s="1"/>
  <c r="R2917" i="1"/>
  <c r="S2917" i="1" s="1"/>
  <c r="F2916" i="1"/>
  <c r="J2916" i="1" s="1"/>
  <c r="R2905" i="1"/>
  <c r="S2905" i="1" s="1"/>
  <c r="F2904" i="1"/>
  <c r="J2904" i="1" s="1"/>
  <c r="R2893" i="1"/>
  <c r="S2893" i="1" s="1"/>
  <c r="F2892" i="1"/>
  <c r="J2892" i="1" s="1"/>
  <c r="R2881" i="1"/>
  <c r="S2881" i="1" s="1"/>
  <c r="F2880" i="1"/>
  <c r="J2880" i="1" s="1"/>
  <c r="R2869" i="1"/>
  <c r="S2869" i="1" s="1"/>
  <c r="F2868" i="1"/>
  <c r="J2868" i="1" s="1"/>
  <c r="R2857" i="1"/>
  <c r="S2857" i="1" s="1"/>
  <c r="F2856" i="1"/>
  <c r="J2856" i="1" s="1"/>
  <c r="R2845" i="1"/>
  <c r="S2845" i="1" s="1"/>
  <c r="F2844" i="1"/>
  <c r="J2844" i="1" s="1"/>
  <c r="R2833" i="1"/>
  <c r="S2833" i="1" s="1"/>
  <c r="F2832" i="1"/>
  <c r="J2832" i="1" s="1"/>
  <c r="R2821" i="1"/>
  <c r="S2821" i="1" s="1"/>
  <c r="F2820" i="1"/>
  <c r="J2820" i="1" s="1"/>
  <c r="R2809" i="1"/>
  <c r="S2809" i="1" s="1"/>
  <c r="F2808" i="1"/>
  <c r="J2808" i="1" s="1"/>
  <c r="R2797" i="1"/>
  <c r="S2797" i="1" s="1"/>
  <c r="F2796" i="1"/>
  <c r="J2796" i="1" s="1"/>
  <c r="R2785" i="1"/>
  <c r="S2785" i="1" s="1"/>
  <c r="F2784" i="1"/>
  <c r="J2784" i="1" s="1"/>
  <c r="R2773" i="1"/>
  <c r="S2773" i="1" s="1"/>
  <c r="F2772" i="1"/>
  <c r="J2772" i="1" s="1"/>
  <c r="R2761" i="1"/>
  <c r="S2761" i="1" s="1"/>
  <c r="F2760" i="1"/>
  <c r="J2760" i="1" s="1"/>
  <c r="R2749" i="1"/>
  <c r="S2749" i="1" s="1"/>
  <c r="F2748" i="1"/>
  <c r="J2748" i="1" s="1"/>
  <c r="R2737" i="1"/>
  <c r="S2737" i="1" s="1"/>
  <c r="F2736" i="1"/>
  <c r="J2736" i="1" s="1"/>
  <c r="R2725" i="1"/>
  <c r="S2725" i="1" s="1"/>
  <c r="F2724" i="1"/>
  <c r="J2724" i="1" s="1"/>
  <c r="R2713" i="1"/>
  <c r="S2713" i="1" s="1"/>
  <c r="F2712" i="1"/>
  <c r="J2712" i="1" s="1"/>
  <c r="R2701" i="1"/>
  <c r="S2701" i="1" s="1"/>
  <c r="F2700" i="1"/>
  <c r="J2700" i="1" s="1"/>
  <c r="R2689" i="1"/>
  <c r="S2689" i="1" s="1"/>
  <c r="F2688" i="1"/>
  <c r="J2688" i="1" s="1"/>
  <c r="R2677" i="1"/>
  <c r="S2677" i="1" s="1"/>
  <c r="F2676" i="1"/>
  <c r="J2676" i="1" s="1"/>
  <c r="R2665" i="1"/>
  <c r="S2665" i="1" s="1"/>
  <c r="F2664" i="1"/>
  <c r="J2664" i="1" s="1"/>
  <c r="R2653" i="1"/>
  <c r="S2653" i="1" s="1"/>
  <c r="F2652" i="1"/>
  <c r="J2652" i="1" s="1"/>
  <c r="R2641" i="1"/>
  <c r="S2641" i="1" s="1"/>
  <c r="F2640" i="1"/>
  <c r="J2640" i="1" s="1"/>
  <c r="R2629" i="1"/>
  <c r="S2629" i="1" s="1"/>
  <c r="F2628" i="1"/>
  <c r="J2628" i="1" s="1"/>
  <c r="R2617" i="1"/>
  <c r="S2617" i="1" s="1"/>
  <c r="F2616" i="1"/>
  <c r="J2616" i="1" s="1"/>
  <c r="R2605" i="1"/>
  <c r="S2605" i="1" s="1"/>
  <c r="F2604" i="1"/>
  <c r="J2604" i="1" s="1"/>
  <c r="R2593" i="1"/>
  <c r="S2593" i="1" s="1"/>
  <c r="F2592" i="1"/>
  <c r="J2592" i="1" s="1"/>
  <c r="R2581" i="1"/>
  <c r="S2581" i="1" s="1"/>
  <c r="F2580" i="1"/>
  <c r="J2580" i="1" s="1"/>
  <c r="R2569" i="1"/>
  <c r="S2569" i="1" s="1"/>
  <c r="F2568" i="1"/>
  <c r="J2568" i="1" s="1"/>
  <c r="R2557" i="1"/>
  <c r="S2557" i="1" s="1"/>
  <c r="F2556" i="1"/>
  <c r="J2556" i="1" s="1"/>
  <c r="R2545" i="1"/>
  <c r="S2545" i="1" s="1"/>
  <c r="F2544" i="1"/>
  <c r="J2544" i="1" s="1"/>
  <c r="R2533" i="1"/>
  <c r="S2533" i="1" s="1"/>
  <c r="F2532" i="1"/>
  <c r="J2532" i="1" s="1"/>
  <c r="R2521" i="1"/>
  <c r="S2521" i="1" s="1"/>
  <c r="F2520" i="1"/>
  <c r="J2520" i="1" s="1"/>
  <c r="R2509" i="1"/>
  <c r="S2509" i="1" s="1"/>
  <c r="F2508" i="1"/>
  <c r="J2508" i="1" s="1"/>
  <c r="R2497" i="1"/>
  <c r="S2497" i="1" s="1"/>
  <c r="F2496" i="1"/>
  <c r="J2496" i="1" s="1"/>
  <c r="R2485" i="1"/>
  <c r="S2485" i="1" s="1"/>
  <c r="F2484" i="1"/>
  <c r="J2484" i="1" s="1"/>
  <c r="R2473" i="1"/>
  <c r="S2473" i="1" s="1"/>
  <c r="F2472" i="1"/>
  <c r="J2472" i="1" s="1"/>
  <c r="R2461" i="1"/>
  <c r="S2461" i="1" s="1"/>
  <c r="F2460" i="1"/>
  <c r="J2460" i="1" s="1"/>
  <c r="R2449" i="1"/>
  <c r="S2449" i="1" s="1"/>
  <c r="F2448" i="1"/>
  <c r="J2448" i="1" s="1"/>
  <c r="R2437" i="1"/>
  <c r="S2437" i="1" s="1"/>
  <c r="F2436" i="1"/>
  <c r="J2436" i="1" s="1"/>
  <c r="R2425" i="1"/>
  <c r="S2425" i="1" s="1"/>
  <c r="F2424" i="1"/>
  <c r="J2424" i="1" s="1"/>
  <c r="R2413" i="1"/>
  <c r="S2413" i="1" s="1"/>
  <c r="F2412" i="1"/>
  <c r="J2412" i="1" s="1"/>
  <c r="R2401" i="1"/>
  <c r="S2401" i="1" s="1"/>
  <c r="F2400" i="1"/>
  <c r="J2400" i="1" s="1"/>
  <c r="R2389" i="1"/>
  <c r="S2389" i="1" s="1"/>
  <c r="F2388" i="1"/>
  <c r="J2388" i="1" s="1"/>
  <c r="R2377" i="1"/>
  <c r="S2377" i="1" s="1"/>
  <c r="F2376" i="1"/>
  <c r="J2376" i="1" s="1"/>
  <c r="R2365" i="1"/>
  <c r="S2365" i="1" s="1"/>
  <c r="F2364" i="1"/>
  <c r="J2364" i="1" s="1"/>
  <c r="R2353" i="1"/>
  <c r="S2353" i="1" s="1"/>
  <c r="F2352" i="1"/>
  <c r="J2352" i="1" s="1"/>
  <c r="R2341" i="1"/>
  <c r="S2341" i="1" s="1"/>
  <c r="F2340" i="1"/>
  <c r="J2340" i="1" s="1"/>
  <c r="R2329" i="1"/>
  <c r="S2329" i="1" s="1"/>
  <c r="F2328" i="1"/>
  <c r="J2328" i="1" s="1"/>
  <c r="R2317" i="1"/>
  <c r="S2317" i="1" s="1"/>
  <c r="F2316" i="1"/>
  <c r="J2316" i="1" s="1"/>
  <c r="R2305" i="1"/>
  <c r="S2305" i="1" s="1"/>
  <c r="F2304" i="1"/>
  <c r="J2304" i="1" s="1"/>
  <c r="R2293" i="1"/>
  <c r="S2293" i="1" s="1"/>
  <c r="F2292" i="1"/>
  <c r="J2292" i="1" s="1"/>
  <c r="R2281" i="1"/>
  <c r="S2281" i="1" s="1"/>
  <c r="F2280" i="1"/>
  <c r="J2280" i="1" s="1"/>
  <c r="R2269" i="1"/>
  <c r="S2269" i="1" s="1"/>
  <c r="F2268" i="1"/>
  <c r="J2268" i="1" s="1"/>
  <c r="R2257" i="1"/>
  <c r="S2257" i="1" s="1"/>
  <c r="F2256" i="1"/>
  <c r="J2256" i="1" s="1"/>
  <c r="R2245" i="1"/>
  <c r="S2245" i="1" s="1"/>
  <c r="F2244" i="1"/>
  <c r="J2244" i="1" s="1"/>
  <c r="R2233" i="1"/>
  <c r="S2233" i="1" s="1"/>
  <c r="F2232" i="1"/>
  <c r="J2232" i="1" s="1"/>
  <c r="R2221" i="1"/>
  <c r="S2221" i="1" s="1"/>
  <c r="F2220" i="1"/>
  <c r="J2220" i="1" s="1"/>
  <c r="R2209" i="1"/>
  <c r="S2209" i="1" s="1"/>
  <c r="F2208" i="1"/>
  <c r="J2208" i="1" s="1"/>
  <c r="R2197" i="1"/>
  <c r="S2197" i="1" s="1"/>
  <c r="F2196" i="1"/>
  <c r="J2196" i="1" s="1"/>
  <c r="R2185" i="1"/>
  <c r="S2185" i="1" s="1"/>
  <c r="F2184" i="1"/>
  <c r="J2184" i="1" s="1"/>
  <c r="R2173" i="1"/>
  <c r="S2173" i="1" s="1"/>
  <c r="F2172" i="1"/>
  <c r="J2172" i="1" s="1"/>
  <c r="R2161" i="1"/>
  <c r="S2161" i="1" s="1"/>
  <c r="F2160" i="1"/>
  <c r="J2160" i="1" s="1"/>
  <c r="R2149" i="1"/>
  <c r="S2149" i="1" s="1"/>
  <c r="F2148" i="1"/>
  <c r="J2148" i="1" s="1"/>
  <c r="R2137" i="1"/>
  <c r="S2137" i="1" s="1"/>
  <c r="F2136" i="1"/>
  <c r="J2136" i="1" s="1"/>
  <c r="R2125" i="1"/>
  <c r="S2125" i="1" s="1"/>
  <c r="F2124" i="1"/>
  <c r="J2124" i="1" s="1"/>
  <c r="R2113" i="1"/>
  <c r="S2113" i="1" s="1"/>
  <c r="F2112" i="1"/>
  <c r="J2112" i="1" s="1"/>
  <c r="R2101" i="1"/>
  <c r="S2101" i="1" s="1"/>
  <c r="F2100" i="1"/>
  <c r="J2100" i="1" s="1"/>
  <c r="R2089" i="1"/>
  <c r="S2089" i="1" s="1"/>
  <c r="F2088" i="1"/>
  <c r="J2088" i="1" s="1"/>
  <c r="R2077" i="1"/>
  <c r="S2077" i="1" s="1"/>
  <c r="F2076" i="1"/>
  <c r="J2076" i="1" s="1"/>
  <c r="R2065" i="1"/>
  <c r="S2065" i="1" s="1"/>
  <c r="F2064" i="1"/>
  <c r="J2064" i="1" s="1"/>
  <c r="R2053" i="1"/>
  <c r="S2053" i="1" s="1"/>
  <c r="F2052" i="1"/>
  <c r="J2052" i="1" s="1"/>
  <c r="R2041" i="1"/>
  <c r="S2041" i="1" s="1"/>
  <c r="F2040" i="1"/>
  <c r="J2040" i="1" s="1"/>
  <c r="R2029" i="1"/>
  <c r="S2029" i="1" s="1"/>
  <c r="F2028" i="1"/>
  <c r="J2028" i="1" s="1"/>
  <c r="R2017" i="1"/>
  <c r="S2017" i="1" s="1"/>
  <c r="F2016" i="1"/>
  <c r="J2016" i="1" s="1"/>
  <c r="R2005" i="1"/>
  <c r="S2005" i="1" s="1"/>
  <c r="F2004" i="1"/>
  <c r="J2004" i="1" s="1"/>
  <c r="R1993" i="1"/>
  <c r="S1993" i="1" s="1"/>
  <c r="F1992" i="1"/>
  <c r="J1992" i="1" s="1"/>
  <c r="R1981" i="1"/>
  <c r="S1981" i="1" s="1"/>
  <c r="F1980" i="1"/>
  <c r="J1980" i="1" s="1"/>
  <c r="R1969" i="1"/>
  <c r="S1969" i="1" s="1"/>
  <c r="F1968" i="1"/>
  <c r="J1968" i="1" s="1"/>
  <c r="R1957" i="1"/>
  <c r="S1957" i="1" s="1"/>
  <c r="F1956" i="1"/>
  <c r="J1956" i="1" s="1"/>
  <c r="R1945" i="1"/>
  <c r="S1945" i="1" s="1"/>
  <c r="F1944" i="1"/>
  <c r="J1944" i="1" s="1"/>
  <c r="R1933" i="1"/>
  <c r="S1933" i="1" s="1"/>
  <c r="F1932" i="1"/>
  <c r="J1932" i="1" s="1"/>
  <c r="R1921" i="1"/>
  <c r="S1921" i="1" s="1"/>
  <c r="F1920" i="1"/>
  <c r="J1920" i="1" s="1"/>
  <c r="R1909" i="1"/>
  <c r="S1909" i="1" s="1"/>
  <c r="F1908" i="1"/>
  <c r="J1908" i="1" s="1"/>
  <c r="R1897" i="1"/>
  <c r="S1897" i="1" s="1"/>
  <c r="F1896" i="1"/>
  <c r="J1896" i="1" s="1"/>
  <c r="R1885" i="1"/>
  <c r="S1885" i="1" s="1"/>
  <c r="F1884" i="1"/>
  <c r="J1884" i="1" s="1"/>
  <c r="R1873" i="1"/>
  <c r="S1873" i="1" s="1"/>
  <c r="F1872" i="1"/>
  <c r="J1872" i="1" s="1"/>
  <c r="R1861" i="1"/>
  <c r="S1861" i="1" s="1"/>
  <c r="F1860" i="1"/>
  <c r="J1860" i="1" s="1"/>
  <c r="R1849" i="1"/>
  <c r="S1849" i="1" s="1"/>
  <c r="F1848" i="1"/>
  <c r="J1848" i="1" s="1"/>
  <c r="R1837" i="1"/>
  <c r="S1837" i="1" s="1"/>
  <c r="F1836" i="1"/>
  <c r="J1836" i="1" s="1"/>
  <c r="R1825" i="1"/>
  <c r="S1825" i="1" s="1"/>
  <c r="F1824" i="1"/>
  <c r="J1824" i="1" s="1"/>
  <c r="R1813" i="1"/>
  <c r="S1813" i="1" s="1"/>
  <c r="F1812" i="1"/>
  <c r="J1812" i="1" s="1"/>
  <c r="R1801" i="1"/>
  <c r="S1801" i="1" s="1"/>
  <c r="F1800" i="1"/>
  <c r="J1800" i="1" s="1"/>
  <c r="R1789" i="1"/>
  <c r="S1789" i="1" s="1"/>
  <c r="F1788" i="1"/>
  <c r="J1788" i="1" s="1"/>
  <c r="R1777" i="1"/>
  <c r="S1777" i="1" s="1"/>
  <c r="F1776" i="1"/>
  <c r="J1776" i="1" s="1"/>
  <c r="R1765" i="1"/>
  <c r="S1765" i="1" s="1"/>
  <c r="F1764" i="1"/>
  <c r="J1764" i="1" s="1"/>
  <c r="R1753" i="1"/>
  <c r="S1753" i="1" s="1"/>
  <c r="F1752" i="1"/>
  <c r="J1752" i="1" s="1"/>
  <c r="R1741" i="1"/>
  <c r="S1741" i="1" s="1"/>
  <c r="F1740" i="1"/>
  <c r="J1740" i="1" s="1"/>
  <c r="R1729" i="1"/>
  <c r="S1729" i="1" s="1"/>
  <c r="F1728" i="1"/>
  <c r="J1728" i="1" s="1"/>
  <c r="R1717" i="1"/>
  <c r="S1717" i="1" s="1"/>
  <c r="F1716" i="1"/>
  <c r="J1716" i="1" s="1"/>
  <c r="R1705" i="1"/>
  <c r="S1705" i="1" s="1"/>
  <c r="F1704" i="1"/>
  <c r="J1704" i="1" s="1"/>
  <c r="R1693" i="1"/>
  <c r="S1693" i="1" s="1"/>
  <c r="F1692" i="1"/>
  <c r="J1692" i="1" s="1"/>
  <c r="R1681" i="1"/>
  <c r="S1681" i="1" s="1"/>
  <c r="F1680" i="1"/>
  <c r="J1680" i="1" s="1"/>
  <c r="R1669" i="1"/>
  <c r="S1669" i="1" s="1"/>
  <c r="F1668" i="1"/>
  <c r="J1668" i="1" s="1"/>
  <c r="R1657" i="1"/>
  <c r="S1657" i="1" s="1"/>
  <c r="F1656" i="1"/>
  <c r="J1656" i="1" s="1"/>
  <c r="R1645" i="1"/>
  <c r="S1645" i="1" s="1"/>
  <c r="F1644" i="1"/>
  <c r="J1644" i="1" s="1"/>
  <c r="R1633" i="1"/>
  <c r="S1633" i="1" s="1"/>
  <c r="F1632" i="1"/>
  <c r="J1632" i="1" s="1"/>
  <c r="R1621" i="1"/>
  <c r="S1621" i="1" s="1"/>
  <c r="F1620" i="1"/>
  <c r="J1620" i="1" s="1"/>
  <c r="R1609" i="1"/>
  <c r="S1609" i="1" s="1"/>
  <c r="F1608" i="1"/>
  <c r="J1608" i="1" s="1"/>
  <c r="R1597" i="1"/>
  <c r="S1597" i="1" s="1"/>
  <c r="F1596" i="1"/>
  <c r="J1596" i="1" s="1"/>
  <c r="R1585" i="1"/>
  <c r="S1585" i="1" s="1"/>
  <c r="F1584" i="1"/>
  <c r="J1584" i="1" s="1"/>
  <c r="R1573" i="1"/>
  <c r="S1573" i="1" s="1"/>
  <c r="F1572" i="1"/>
  <c r="J1572" i="1" s="1"/>
  <c r="R1561" i="1"/>
  <c r="S1561" i="1" s="1"/>
  <c r="F1560" i="1"/>
  <c r="J1560" i="1" s="1"/>
  <c r="R1549" i="1"/>
  <c r="S1549" i="1" s="1"/>
  <c r="F1548" i="1"/>
  <c r="J1548" i="1" s="1"/>
  <c r="R1537" i="1"/>
  <c r="S1537" i="1" s="1"/>
  <c r="F1536" i="1"/>
  <c r="J1536" i="1" s="1"/>
  <c r="R1525" i="1"/>
  <c r="S1525" i="1" s="1"/>
  <c r="F1524" i="1"/>
  <c r="J1524" i="1" s="1"/>
  <c r="R1513" i="1"/>
  <c r="S1513" i="1" s="1"/>
  <c r="F1512" i="1"/>
  <c r="J1512" i="1" s="1"/>
  <c r="R1501" i="1"/>
  <c r="S1501" i="1" s="1"/>
  <c r="F1500" i="1"/>
  <c r="J1500" i="1" s="1"/>
  <c r="R1489" i="1"/>
  <c r="S1489" i="1" s="1"/>
  <c r="F1488" i="1"/>
  <c r="J1488" i="1" s="1"/>
  <c r="R1477" i="1"/>
  <c r="S1477" i="1" s="1"/>
  <c r="F1476" i="1"/>
  <c r="J1476" i="1" s="1"/>
  <c r="R1465" i="1"/>
  <c r="S1465" i="1" s="1"/>
  <c r="F1464" i="1"/>
  <c r="J1464" i="1" s="1"/>
  <c r="R1453" i="1"/>
  <c r="S1453" i="1" s="1"/>
  <c r="F1452" i="1"/>
  <c r="J1452" i="1" s="1"/>
  <c r="R1441" i="1"/>
  <c r="S1441" i="1" s="1"/>
  <c r="F1440" i="1"/>
  <c r="J1440" i="1" s="1"/>
  <c r="R1429" i="1"/>
  <c r="S1429" i="1" s="1"/>
  <c r="F1428" i="1"/>
  <c r="J1428" i="1" s="1"/>
  <c r="R1417" i="1"/>
  <c r="S1417" i="1" s="1"/>
  <c r="F1416" i="1"/>
  <c r="J1416" i="1" s="1"/>
  <c r="R1405" i="1"/>
  <c r="S1405" i="1" s="1"/>
  <c r="F1404" i="1"/>
  <c r="J1404" i="1" s="1"/>
  <c r="R1393" i="1"/>
  <c r="S1393" i="1" s="1"/>
  <c r="F1392" i="1"/>
  <c r="J1392" i="1" s="1"/>
  <c r="R1381" i="1"/>
  <c r="S1381" i="1" s="1"/>
  <c r="F1380" i="1"/>
  <c r="J1380" i="1" s="1"/>
  <c r="R1369" i="1"/>
  <c r="S1369" i="1" s="1"/>
  <c r="F1368" i="1"/>
  <c r="J1368" i="1" s="1"/>
  <c r="R1357" i="1"/>
  <c r="S1357" i="1" s="1"/>
  <c r="F1356" i="1"/>
  <c r="J1356" i="1" s="1"/>
  <c r="R1345" i="1"/>
  <c r="S1345" i="1" s="1"/>
  <c r="F1344" i="1"/>
  <c r="J1344" i="1" s="1"/>
  <c r="R1333" i="1"/>
  <c r="S1333" i="1" s="1"/>
  <c r="F1332" i="1"/>
  <c r="J1332" i="1" s="1"/>
  <c r="R1321" i="1"/>
  <c r="S1321" i="1" s="1"/>
  <c r="F1320" i="1"/>
  <c r="J1320" i="1" s="1"/>
  <c r="R1309" i="1"/>
  <c r="S1309" i="1" s="1"/>
  <c r="F1308" i="1"/>
  <c r="J1308" i="1" s="1"/>
  <c r="R1297" i="1"/>
  <c r="S1297" i="1" s="1"/>
  <c r="F1296" i="1"/>
  <c r="J1296" i="1" s="1"/>
  <c r="R1285" i="1"/>
  <c r="S1285" i="1" s="1"/>
  <c r="F1284" i="1"/>
  <c r="J1284" i="1" s="1"/>
  <c r="R1273" i="1"/>
  <c r="S1273" i="1" s="1"/>
  <c r="F1272" i="1"/>
  <c r="J1272" i="1" s="1"/>
  <c r="R1261" i="1"/>
  <c r="S1261" i="1" s="1"/>
  <c r="F1260" i="1"/>
  <c r="J1260" i="1" s="1"/>
  <c r="R1249" i="1"/>
  <c r="S1249" i="1" s="1"/>
  <c r="F1248" i="1"/>
  <c r="J1248" i="1" s="1"/>
  <c r="R1237" i="1"/>
  <c r="S1237" i="1" s="1"/>
  <c r="F1236" i="1"/>
  <c r="J1236" i="1" s="1"/>
  <c r="R1225" i="1"/>
  <c r="S1225" i="1" s="1"/>
  <c r="F1224" i="1"/>
  <c r="J1224" i="1" s="1"/>
  <c r="R1213" i="1"/>
  <c r="S1213" i="1" s="1"/>
  <c r="F1212" i="1"/>
  <c r="J1212" i="1" s="1"/>
  <c r="R1201" i="1"/>
  <c r="S1201" i="1" s="1"/>
  <c r="F1200" i="1"/>
  <c r="J1200" i="1" s="1"/>
  <c r="R1189" i="1"/>
  <c r="S1189" i="1" s="1"/>
  <c r="F1188" i="1"/>
  <c r="J1188" i="1" s="1"/>
  <c r="R1177" i="1"/>
  <c r="S1177" i="1" s="1"/>
  <c r="F1176" i="1"/>
  <c r="J1176" i="1" s="1"/>
  <c r="R1165" i="1"/>
  <c r="S1165" i="1" s="1"/>
  <c r="F1164" i="1"/>
  <c r="J1164" i="1" s="1"/>
  <c r="R1153" i="1"/>
  <c r="S1153" i="1" s="1"/>
  <c r="F1152" i="1"/>
  <c r="J1152" i="1" s="1"/>
  <c r="R1141" i="1"/>
  <c r="S1141" i="1" s="1"/>
  <c r="F1140" i="1"/>
  <c r="J1140" i="1" s="1"/>
  <c r="R1129" i="1"/>
  <c r="S1129" i="1" s="1"/>
  <c r="F1128" i="1"/>
  <c r="J1128" i="1" s="1"/>
  <c r="R1117" i="1"/>
  <c r="S1117" i="1" s="1"/>
  <c r="F1116" i="1"/>
  <c r="J1116" i="1" s="1"/>
  <c r="R1105" i="1"/>
  <c r="S1105" i="1" s="1"/>
  <c r="F1104" i="1"/>
  <c r="J1104" i="1" s="1"/>
  <c r="R1093" i="1"/>
  <c r="S1093" i="1" s="1"/>
  <c r="F1092" i="1"/>
  <c r="J1092" i="1" s="1"/>
  <c r="R1081" i="1"/>
  <c r="S1081" i="1" s="1"/>
  <c r="F1080" i="1"/>
  <c r="J1080" i="1" s="1"/>
  <c r="R1069" i="1"/>
  <c r="S1069" i="1" s="1"/>
  <c r="F1068" i="1"/>
  <c r="J1068" i="1" s="1"/>
  <c r="R1057" i="1"/>
  <c r="S1057" i="1" s="1"/>
  <c r="F1056" i="1"/>
  <c r="J1056" i="1" s="1"/>
  <c r="R1045" i="1"/>
  <c r="S1045" i="1" s="1"/>
  <c r="F1044" i="1"/>
  <c r="J1044" i="1" s="1"/>
  <c r="R1033" i="1"/>
  <c r="S1033" i="1" s="1"/>
  <c r="F1032" i="1"/>
  <c r="J1032" i="1" s="1"/>
  <c r="R1021" i="1"/>
  <c r="S1021" i="1" s="1"/>
  <c r="F1020" i="1"/>
  <c r="J1020" i="1" s="1"/>
  <c r="R1009" i="1"/>
  <c r="S1009" i="1" s="1"/>
  <c r="F1008" i="1"/>
  <c r="J1008" i="1" s="1"/>
  <c r="R997" i="1"/>
  <c r="S997" i="1" s="1"/>
  <c r="F996" i="1"/>
  <c r="J996" i="1" s="1"/>
  <c r="R985" i="1"/>
  <c r="S985" i="1" s="1"/>
  <c r="F984" i="1"/>
  <c r="J984" i="1" s="1"/>
  <c r="R973" i="1"/>
  <c r="S973" i="1" s="1"/>
  <c r="F972" i="1"/>
  <c r="J972" i="1" s="1"/>
  <c r="R961" i="1"/>
  <c r="S961" i="1" s="1"/>
  <c r="F960" i="1"/>
  <c r="J960" i="1" s="1"/>
  <c r="R949" i="1"/>
  <c r="S949" i="1" s="1"/>
  <c r="F948" i="1"/>
  <c r="J948" i="1" s="1"/>
  <c r="R937" i="1"/>
  <c r="S937" i="1" s="1"/>
  <c r="F936" i="1"/>
  <c r="J936" i="1" s="1"/>
  <c r="R925" i="1"/>
  <c r="S925" i="1" s="1"/>
  <c r="F924" i="1"/>
  <c r="J924" i="1" s="1"/>
  <c r="R913" i="1"/>
  <c r="S913" i="1" s="1"/>
  <c r="F912" i="1"/>
  <c r="J912" i="1" s="1"/>
  <c r="R901" i="1"/>
  <c r="S901" i="1" s="1"/>
  <c r="F900" i="1"/>
  <c r="J900" i="1" s="1"/>
  <c r="R889" i="1"/>
  <c r="S889" i="1" s="1"/>
  <c r="F888" i="1"/>
  <c r="J888" i="1" s="1"/>
  <c r="R877" i="1"/>
  <c r="S877" i="1" s="1"/>
  <c r="F876" i="1"/>
  <c r="J876" i="1" s="1"/>
  <c r="R865" i="1"/>
  <c r="S865" i="1" s="1"/>
  <c r="F864" i="1"/>
  <c r="J864" i="1" s="1"/>
  <c r="R853" i="1"/>
  <c r="S853" i="1" s="1"/>
  <c r="F852" i="1"/>
  <c r="J852" i="1" s="1"/>
  <c r="R841" i="1"/>
  <c r="S841" i="1" s="1"/>
  <c r="F840" i="1"/>
  <c r="J840" i="1" s="1"/>
  <c r="R829" i="1"/>
  <c r="S829" i="1" s="1"/>
  <c r="F828" i="1"/>
  <c r="J828" i="1" s="1"/>
  <c r="R817" i="1"/>
  <c r="S817" i="1" s="1"/>
  <c r="F816" i="1"/>
  <c r="J816" i="1" s="1"/>
  <c r="R805" i="1"/>
  <c r="S805" i="1" s="1"/>
  <c r="F804" i="1"/>
  <c r="J804" i="1" s="1"/>
  <c r="R793" i="1"/>
  <c r="S793" i="1" s="1"/>
  <c r="F792" i="1"/>
  <c r="J792" i="1" s="1"/>
  <c r="R781" i="1"/>
  <c r="S781" i="1" s="1"/>
  <c r="F780" i="1"/>
  <c r="J780" i="1" s="1"/>
  <c r="R769" i="1"/>
  <c r="S769" i="1" s="1"/>
  <c r="F768" i="1"/>
  <c r="J768" i="1" s="1"/>
  <c r="R757" i="1"/>
  <c r="S757" i="1" s="1"/>
  <c r="F756" i="1"/>
  <c r="J756" i="1" s="1"/>
  <c r="R745" i="1"/>
  <c r="S745" i="1" s="1"/>
  <c r="F744" i="1"/>
  <c r="J744" i="1" s="1"/>
  <c r="R733" i="1"/>
  <c r="S733" i="1" s="1"/>
  <c r="F732" i="1"/>
  <c r="J732" i="1" s="1"/>
  <c r="R721" i="1"/>
  <c r="S721" i="1" s="1"/>
  <c r="F720" i="1"/>
  <c r="J720" i="1" s="1"/>
  <c r="R709" i="1"/>
  <c r="S709" i="1" s="1"/>
  <c r="F708" i="1"/>
  <c r="J708" i="1" s="1"/>
  <c r="R697" i="1"/>
  <c r="S697" i="1" s="1"/>
  <c r="F696" i="1"/>
  <c r="J696" i="1" s="1"/>
  <c r="R685" i="1"/>
  <c r="S685" i="1" s="1"/>
  <c r="F684" i="1"/>
  <c r="J684" i="1" s="1"/>
  <c r="R673" i="1"/>
  <c r="S673" i="1" s="1"/>
  <c r="F672" i="1"/>
  <c r="J672" i="1" s="1"/>
  <c r="R661" i="1"/>
  <c r="S661" i="1" s="1"/>
  <c r="F660" i="1"/>
  <c r="J660" i="1" s="1"/>
  <c r="R649" i="1"/>
  <c r="S649" i="1" s="1"/>
  <c r="F648" i="1"/>
  <c r="J648" i="1" s="1"/>
  <c r="R637" i="1"/>
  <c r="S637" i="1" s="1"/>
  <c r="F636" i="1"/>
  <c r="J636" i="1" s="1"/>
  <c r="R625" i="1"/>
  <c r="S625" i="1" s="1"/>
  <c r="F624" i="1"/>
  <c r="J624" i="1" s="1"/>
  <c r="R613" i="1"/>
  <c r="S613" i="1" s="1"/>
  <c r="F612" i="1"/>
  <c r="J612" i="1" s="1"/>
  <c r="R601" i="1"/>
  <c r="S601" i="1" s="1"/>
  <c r="F600" i="1"/>
  <c r="J600" i="1" s="1"/>
  <c r="R589" i="1"/>
  <c r="S589" i="1" s="1"/>
  <c r="F588" i="1"/>
  <c r="J588" i="1" s="1"/>
  <c r="R577" i="1"/>
  <c r="S577" i="1" s="1"/>
  <c r="F576" i="1"/>
  <c r="J576" i="1" s="1"/>
  <c r="R565" i="1"/>
  <c r="S565" i="1" s="1"/>
  <c r="F564" i="1"/>
  <c r="J564" i="1" s="1"/>
  <c r="R553" i="1"/>
  <c r="S553" i="1" s="1"/>
  <c r="F552" i="1"/>
  <c r="J552" i="1" s="1"/>
  <c r="R541" i="1"/>
  <c r="S541" i="1" s="1"/>
  <c r="F540" i="1"/>
  <c r="J540" i="1" s="1"/>
  <c r="R529" i="1"/>
  <c r="S529" i="1" s="1"/>
  <c r="F528" i="1"/>
  <c r="J528" i="1" s="1"/>
  <c r="R517" i="1"/>
  <c r="S517" i="1" s="1"/>
  <c r="F516" i="1"/>
  <c r="J516" i="1" s="1"/>
  <c r="R505" i="1"/>
  <c r="S505" i="1" s="1"/>
  <c r="F504" i="1"/>
  <c r="J504" i="1" s="1"/>
  <c r="R493" i="1"/>
  <c r="S493" i="1" s="1"/>
  <c r="F492" i="1"/>
  <c r="J492" i="1" s="1"/>
  <c r="R481" i="1"/>
  <c r="S481" i="1" s="1"/>
  <c r="F480" i="1"/>
  <c r="J480" i="1" s="1"/>
  <c r="R469" i="1"/>
  <c r="S469" i="1" s="1"/>
  <c r="F468" i="1"/>
  <c r="J468" i="1" s="1"/>
  <c r="R457" i="1"/>
  <c r="S457" i="1" s="1"/>
  <c r="F456" i="1"/>
  <c r="J456" i="1" s="1"/>
  <c r="R445" i="1"/>
  <c r="S445" i="1" s="1"/>
  <c r="F444" i="1"/>
  <c r="J444" i="1" s="1"/>
  <c r="R433" i="1"/>
  <c r="S433" i="1" s="1"/>
  <c r="F432" i="1"/>
  <c r="J432" i="1" s="1"/>
  <c r="R421" i="1"/>
  <c r="S421" i="1" s="1"/>
  <c r="F420" i="1"/>
  <c r="J420" i="1" s="1"/>
  <c r="R409" i="1"/>
  <c r="S409" i="1" s="1"/>
  <c r="F408" i="1"/>
  <c r="J408" i="1" s="1"/>
  <c r="R397" i="1"/>
  <c r="S397" i="1" s="1"/>
  <c r="F396" i="1"/>
  <c r="J396" i="1" s="1"/>
  <c r="R385" i="1"/>
  <c r="S385" i="1" s="1"/>
  <c r="F384" i="1"/>
  <c r="J384" i="1" s="1"/>
  <c r="R373" i="1"/>
  <c r="S373" i="1" s="1"/>
  <c r="F372" i="1"/>
  <c r="J372" i="1" s="1"/>
  <c r="R361" i="1"/>
  <c r="S361" i="1" s="1"/>
  <c r="F360" i="1"/>
  <c r="J360" i="1" s="1"/>
  <c r="R349" i="1"/>
  <c r="S349" i="1" s="1"/>
  <c r="F348" i="1"/>
  <c r="J348" i="1" s="1"/>
  <c r="R337" i="1"/>
  <c r="S337" i="1" s="1"/>
  <c r="F336" i="1"/>
  <c r="J336" i="1" s="1"/>
  <c r="R325" i="1"/>
  <c r="S325" i="1" s="1"/>
  <c r="F324" i="1"/>
  <c r="J324" i="1" s="1"/>
  <c r="R313" i="1"/>
  <c r="S313" i="1" s="1"/>
  <c r="F312" i="1"/>
  <c r="J312" i="1" s="1"/>
  <c r="R301" i="1"/>
  <c r="S301" i="1" s="1"/>
  <c r="F300" i="1"/>
  <c r="J300" i="1" s="1"/>
  <c r="R289" i="1"/>
  <c r="S289" i="1" s="1"/>
  <c r="F288" i="1"/>
  <c r="J288" i="1" s="1"/>
  <c r="R277" i="1"/>
  <c r="S277" i="1" s="1"/>
  <c r="F276" i="1"/>
  <c r="J276" i="1" s="1"/>
  <c r="R265" i="1"/>
  <c r="S265" i="1" s="1"/>
  <c r="F264" i="1"/>
  <c r="J264" i="1" s="1"/>
  <c r="R253" i="1"/>
  <c r="S253" i="1" s="1"/>
  <c r="F252" i="1"/>
  <c r="J252" i="1" s="1"/>
  <c r="R241" i="1"/>
  <c r="S241" i="1" s="1"/>
  <c r="F240" i="1"/>
  <c r="J240" i="1" s="1"/>
  <c r="R229" i="1"/>
  <c r="S229" i="1" s="1"/>
  <c r="F228" i="1"/>
  <c r="J228" i="1" s="1"/>
  <c r="R217" i="1"/>
  <c r="S217" i="1" s="1"/>
  <c r="F216" i="1"/>
  <c r="J216" i="1" s="1"/>
  <c r="R205" i="1"/>
  <c r="S205" i="1" s="1"/>
  <c r="F204" i="1"/>
  <c r="J204" i="1" s="1"/>
  <c r="R193" i="1"/>
  <c r="S193" i="1" s="1"/>
  <c r="F192" i="1"/>
  <c r="J192" i="1" s="1"/>
  <c r="R181" i="1"/>
  <c r="S181" i="1" s="1"/>
  <c r="F180" i="1"/>
  <c r="J180" i="1" s="1"/>
  <c r="R169" i="1"/>
  <c r="S169" i="1" s="1"/>
  <c r="F168" i="1"/>
  <c r="J168" i="1" s="1"/>
  <c r="R157" i="1"/>
  <c r="S157" i="1" s="1"/>
  <c r="F156" i="1"/>
  <c r="J156" i="1" s="1"/>
  <c r="R145" i="1"/>
  <c r="S145" i="1" s="1"/>
  <c r="F144" i="1"/>
  <c r="J144" i="1" s="1"/>
  <c r="R133" i="1"/>
  <c r="S133" i="1" s="1"/>
  <c r="F132" i="1"/>
  <c r="J132" i="1" s="1"/>
  <c r="R121" i="1"/>
  <c r="S121" i="1" s="1"/>
  <c r="F120" i="1"/>
  <c r="J120" i="1" s="1"/>
  <c r="R109" i="1"/>
  <c r="S109" i="1" s="1"/>
  <c r="F108" i="1"/>
  <c r="J108" i="1" s="1"/>
  <c r="R97" i="1"/>
  <c r="S97" i="1" s="1"/>
  <c r="F96" i="1"/>
  <c r="J96" i="1" s="1"/>
  <c r="R85" i="1"/>
  <c r="S85" i="1" s="1"/>
  <c r="F84" i="1"/>
  <c r="J84" i="1" s="1"/>
  <c r="R73" i="1"/>
  <c r="S73" i="1" s="1"/>
  <c r="F72" i="1"/>
  <c r="J72" i="1" s="1"/>
  <c r="R61" i="1"/>
  <c r="S61" i="1" s="1"/>
  <c r="F60" i="1"/>
  <c r="J60" i="1" s="1"/>
  <c r="R49" i="1"/>
  <c r="S49" i="1" s="1"/>
  <c r="F48" i="1"/>
  <c r="J48" i="1" s="1"/>
  <c r="R37" i="1"/>
  <c r="S37" i="1" s="1"/>
  <c r="F36" i="1"/>
  <c r="J36" i="1" s="1"/>
  <c r="R25" i="1"/>
  <c r="S25" i="1" s="1"/>
  <c r="F24" i="1"/>
  <c r="J24" i="1" s="1"/>
  <c r="R13" i="1"/>
  <c r="S13" i="1" s="1"/>
  <c r="F12" i="1"/>
  <c r="J12" i="1" s="1"/>
  <c r="R3024" i="1"/>
  <c r="S3024" i="1" s="1"/>
  <c r="F3023" i="1"/>
  <c r="J3023" i="1" s="1"/>
  <c r="R3012" i="1"/>
  <c r="S3012" i="1" s="1"/>
  <c r="F3011" i="1"/>
  <c r="J3011" i="1" s="1"/>
  <c r="R3000" i="1"/>
  <c r="S3000" i="1" s="1"/>
  <c r="F2999" i="1"/>
  <c r="J2999" i="1" s="1"/>
  <c r="R2988" i="1"/>
  <c r="S2988" i="1" s="1"/>
  <c r="F2987" i="1"/>
  <c r="J2987" i="1" s="1"/>
  <c r="R2976" i="1"/>
  <c r="S2976" i="1" s="1"/>
  <c r="F2975" i="1"/>
  <c r="J2975" i="1" s="1"/>
  <c r="R2964" i="1"/>
  <c r="S2964" i="1" s="1"/>
  <c r="F2963" i="1"/>
  <c r="J2963" i="1" s="1"/>
  <c r="R2952" i="1"/>
  <c r="S2952" i="1" s="1"/>
  <c r="F2951" i="1"/>
  <c r="J2951" i="1" s="1"/>
  <c r="R2940" i="1"/>
  <c r="S2940" i="1" s="1"/>
  <c r="F2939" i="1"/>
  <c r="J2939" i="1" s="1"/>
  <c r="R2928" i="1"/>
  <c r="S2928" i="1" s="1"/>
  <c r="F2927" i="1"/>
  <c r="J2927" i="1" s="1"/>
  <c r="R2916" i="1"/>
  <c r="S2916" i="1" s="1"/>
  <c r="F2915" i="1"/>
  <c r="J2915" i="1" s="1"/>
  <c r="R2904" i="1"/>
  <c r="S2904" i="1" s="1"/>
  <c r="F2903" i="1"/>
  <c r="J2903" i="1" s="1"/>
  <c r="R2892" i="1"/>
  <c r="S2892" i="1" s="1"/>
  <c r="F2891" i="1"/>
  <c r="J2891" i="1" s="1"/>
  <c r="R2880" i="1"/>
  <c r="S2880" i="1" s="1"/>
  <c r="F2879" i="1"/>
  <c r="J2879" i="1" s="1"/>
  <c r="R2868" i="1"/>
  <c r="S2868" i="1" s="1"/>
  <c r="F2867" i="1"/>
  <c r="J2867" i="1" s="1"/>
  <c r="R2856" i="1"/>
  <c r="S2856" i="1" s="1"/>
  <c r="F2855" i="1"/>
  <c r="J2855" i="1" s="1"/>
  <c r="R2844" i="1"/>
  <c r="S2844" i="1" s="1"/>
  <c r="F2843" i="1"/>
  <c r="J2843" i="1" s="1"/>
  <c r="R2832" i="1"/>
  <c r="S2832" i="1" s="1"/>
  <c r="F2831" i="1"/>
  <c r="J2831" i="1" s="1"/>
  <c r="R2820" i="1"/>
  <c r="S2820" i="1" s="1"/>
  <c r="F2819" i="1"/>
  <c r="J2819" i="1" s="1"/>
  <c r="R2808" i="1"/>
  <c r="S2808" i="1" s="1"/>
  <c r="F2807" i="1"/>
  <c r="J2807" i="1" s="1"/>
  <c r="R2796" i="1"/>
  <c r="S2796" i="1" s="1"/>
  <c r="F2795" i="1"/>
  <c r="J2795" i="1" s="1"/>
  <c r="R2784" i="1"/>
  <c r="S2784" i="1" s="1"/>
  <c r="F2783" i="1"/>
  <c r="J2783" i="1" s="1"/>
  <c r="R2772" i="1"/>
  <c r="S2772" i="1" s="1"/>
  <c r="F2771" i="1"/>
  <c r="J2771" i="1" s="1"/>
  <c r="R2760" i="1"/>
  <c r="S2760" i="1" s="1"/>
  <c r="F2759" i="1"/>
  <c r="J2759" i="1" s="1"/>
  <c r="R2748" i="1"/>
  <c r="S2748" i="1" s="1"/>
  <c r="F2747" i="1"/>
  <c r="J2747" i="1" s="1"/>
  <c r="R2736" i="1"/>
  <c r="S2736" i="1" s="1"/>
  <c r="F2735" i="1"/>
  <c r="J2735" i="1" s="1"/>
  <c r="R2724" i="1"/>
  <c r="S2724" i="1" s="1"/>
  <c r="F2723" i="1"/>
  <c r="J2723" i="1" s="1"/>
  <c r="R2712" i="1"/>
  <c r="S2712" i="1" s="1"/>
  <c r="F2711" i="1"/>
  <c r="J2711" i="1" s="1"/>
  <c r="R2700" i="1"/>
  <c r="S2700" i="1" s="1"/>
  <c r="F2699" i="1"/>
  <c r="J2699" i="1" s="1"/>
  <c r="R2688" i="1"/>
  <c r="S2688" i="1" s="1"/>
  <c r="F2687" i="1"/>
  <c r="J2687" i="1" s="1"/>
  <c r="R2676" i="1"/>
  <c r="S2676" i="1" s="1"/>
  <c r="F2675" i="1"/>
  <c r="J2675" i="1" s="1"/>
  <c r="R2664" i="1"/>
  <c r="S2664" i="1" s="1"/>
  <c r="F2663" i="1"/>
  <c r="J2663" i="1" s="1"/>
  <c r="R2652" i="1"/>
  <c r="S2652" i="1" s="1"/>
  <c r="F2651" i="1"/>
  <c r="J2651" i="1" s="1"/>
  <c r="R2640" i="1"/>
  <c r="S2640" i="1" s="1"/>
  <c r="F2639" i="1"/>
  <c r="J2639" i="1" s="1"/>
  <c r="R2628" i="1"/>
  <c r="S2628" i="1" s="1"/>
  <c r="F2627" i="1"/>
  <c r="J2627" i="1" s="1"/>
  <c r="R2616" i="1"/>
  <c r="S2616" i="1" s="1"/>
  <c r="F2615" i="1"/>
  <c r="J2615" i="1" s="1"/>
  <c r="R2604" i="1"/>
  <c r="S2604" i="1" s="1"/>
  <c r="F2603" i="1"/>
  <c r="J2603" i="1" s="1"/>
  <c r="R2592" i="1"/>
  <c r="S2592" i="1" s="1"/>
  <c r="F2591" i="1"/>
  <c r="J2591" i="1" s="1"/>
  <c r="R2580" i="1"/>
  <c r="S2580" i="1" s="1"/>
  <c r="F2579" i="1"/>
  <c r="J2579" i="1" s="1"/>
  <c r="R2568" i="1"/>
  <c r="S2568" i="1" s="1"/>
  <c r="F2567" i="1"/>
  <c r="J2567" i="1" s="1"/>
  <c r="R2556" i="1"/>
  <c r="S2556" i="1" s="1"/>
  <c r="F2555" i="1"/>
  <c r="J2555" i="1" s="1"/>
  <c r="R2544" i="1"/>
  <c r="S2544" i="1" s="1"/>
  <c r="F2543" i="1"/>
  <c r="J2543" i="1" s="1"/>
  <c r="R2532" i="1"/>
  <c r="S2532" i="1" s="1"/>
  <c r="F2531" i="1"/>
  <c r="J2531" i="1" s="1"/>
  <c r="R2520" i="1"/>
  <c r="S2520" i="1" s="1"/>
  <c r="F2519" i="1"/>
  <c r="J2519" i="1" s="1"/>
  <c r="R2508" i="1"/>
  <c r="S2508" i="1" s="1"/>
  <c r="F2507" i="1"/>
  <c r="J2507" i="1" s="1"/>
  <c r="R2496" i="1"/>
  <c r="S2496" i="1" s="1"/>
  <c r="F2495" i="1"/>
  <c r="J2495" i="1" s="1"/>
  <c r="R2484" i="1"/>
  <c r="S2484" i="1" s="1"/>
  <c r="F2483" i="1"/>
  <c r="J2483" i="1" s="1"/>
  <c r="R2472" i="1"/>
  <c r="S2472" i="1" s="1"/>
  <c r="F2471" i="1"/>
  <c r="J2471" i="1" s="1"/>
  <c r="R2460" i="1"/>
  <c r="S2460" i="1" s="1"/>
  <c r="F2459" i="1"/>
  <c r="J2459" i="1" s="1"/>
  <c r="R2448" i="1"/>
  <c r="S2448" i="1" s="1"/>
  <c r="F2447" i="1"/>
  <c r="J2447" i="1" s="1"/>
  <c r="R2436" i="1"/>
  <c r="S2436" i="1" s="1"/>
  <c r="F2435" i="1"/>
  <c r="J2435" i="1" s="1"/>
  <c r="R2424" i="1"/>
  <c r="S2424" i="1" s="1"/>
  <c r="F2423" i="1"/>
  <c r="J2423" i="1" s="1"/>
  <c r="R2412" i="1"/>
  <c r="S2412" i="1" s="1"/>
  <c r="F2411" i="1"/>
  <c r="J2411" i="1" s="1"/>
  <c r="R2400" i="1"/>
  <c r="S2400" i="1" s="1"/>
  <c r="F2399" i="1"/>
  <c r="J2399" i="1" s="1"/>
  <c r="R2388" i="1"/>
  <c r="S2388" i="1" s="1"/>
  <c r="F2387" i="1"/>
  <c r="J2387" i="1" s="1"/>
  <c r="R2376" i="1"/>
  <c r="S2376" i="1" s="1"/>
  <c r="F2375" i="1"/>
  <c r="J2375" i="1" s="1"/>
  <c r="R2364" i="1"/>
  <c r="S2364" i="1" s="1"/>
  <c r="F2363" i="1"/>
  <c r="J2363" i="1" s="1"/>
  <c r="R2352" i="1"/>
  <c r="S2352" i="1" s="1"/>
  <c r="F2351" i="1"/>
  <c r="J2351" i="1" s="1"/>
  <c r="R2340" i="1"/>
  <c r="S2340" i="1" s="1"/>
  <c r="F2339" i="1"/>
  <c r="J2339" i="1" s="1"/>
  <c r="R2328" i="1"/>
  <c r="S2328" i="1" s="1"/>
  <c r="F2327" i="1"/>
  <c r="J2327" i="1" s="1"/>
  <c r="R2316" i="1"/>
  <c r="S2316" i="1" s="1"/>
  <c r="F2315" i="1"/>
  <c r="J2315" i="1" s="1"/>
  <c r="R2304" i="1"/>
  <c r="S2304" i="1" s="1"/>
  <c r="F2303" i="1"/>
  <c r="J2303" i="1" s="1"/>
  <c r="R2292" i="1"/>
  <c r="S2292" i="1" s="1"/>
  <c r="F2291" i="1"/>
  <c r="J2291" i="1" s="1"/>
  <c r="R2280" i="1"/>
  <c r="S2280" i="1" s="1"/>
  <c r="F2279" i="1"/>
  <c r="J2279" i="1" s="1"/>
  <c r="R2268" i="1"/>
  <c r="S2268" i="1" s="1"/>
  <c r="F2267" i="1"/>
  <c r="J2267" i="1" s="1"/>
  <c r="R2256" i="1"/>
  <c r="S2256" i="1" s="1"/>
  <c r="F2255" i="1"/>
  <c r="J2255" i="1" s="1"/>
  <c r="R2244" i="1"/>
  <c r="S2244" i="1" s="1"/>
  <c r="F2243" i="1"/>
  <c r="J2243" i="1" s="1"/>
  <c r="R2232" i="1"/>
  <c r="S2232" i="1" s="1"/>
  <c r="F2231" i="1"/>
  <c r="J2231" i="1" s="1"/>
  <c r="R2220" i="1"/>
  <c r="S2220" i="1" s="1"/>
  <c r="F2219" i="1"/>
  <c r="J2219" i="1" s="1"/>
  <c r="R2208" i="1"/>
  <c r="S2208" i="1" s="1"/>
  <c r="F2207" i="1"/>
  <c r="J2207" i="1" s="1"/>
  <c r="R2196" i="1"/>
  <c r="S2196" i="1" s="1"/>
  <c r="F2195" i="1"/>
  <c r="J2195" i="1" s="1"/>
  <c r="R2184" i="1"/>
  <c r="S2184" i="1" s="1"/>
  <c r="F2183" i="1"/>
  <c r="J2183" i="1" s="1"/>
  <c r="R2172" i="1"/>
  <c r="S2172" i="1" s="1"/>
  <c r="F2171" i="1"/>
  <c r="J2171" i="1" s="1"/>
  <c r="R2160" i="1"/>
  <c r="S2160" i="1" s="1"/>
  <c r="F2159" i="1"/>
  <c r="J2159" i="1" s="1"/>
  <c r="R2148" i="1"/>
  <c r="S2148" i="1" s="1"/>
  <c r="F2147" i="1"/>
  <c r="J2147" i="1" s="1"/>
  <c r="R2136" i="1"/>
  <c r="S2136" i="1" s="1"/>
  <c r="F2135" i="1"/>
  <c r="J2135" i="1" s="1"/>
  <c r="R2124" i="1"/>
  <c r="S2124" i="1" s="1"/>
  <c r="F2123" i="1"/>
  <c r="J2123" i="1" s="1"/>
  <c r="R2112" i="1"/>
  <c r="S2112" i="1" s="1"/>
  <c r="F2111" i="1"/>
  <c r="J2111" i="1" s="1"/>
  <c r="R2100" i="1"/>
  <c r="S2100" i="1" s="1"/>
  <c r="F2099" i="1"/>
  <c r="J2099" i="1" s="1"/>
  <c r="R2088" i="1"/>
  <c r="S2088" i="1" s="1"/>
  <c r="F2087" i="1"/>
  <c r="J2087" i="1" s="1"/>
  <c r="R2076" i="1"/>
  <c r="S2076" i="1" s="1"/>
  <c r="F2075" i="1"/>
  <c r="J2075" i="1" s="1"/>
  <c r="R2064" i="1"/>
  <c r="S2064" i="1" s="1"/>
  <c r="F2063" i="1"/>
  <c r="J2063" i="1" s="1"/>
  <c r="R2052" i="1"/>
  <c r="S2052" i="1" s="1"/>
  <c r="F2051" i="1"/>
  <c r="J2051" i="1" s="1"/>
  <c r="R2040" i="1"/>
  <c r="S2040" i="1" s="1"/>
  <c r="F2039" i="1"/>
  <c r="J2039" i="1" s="1"/>
  <c r="R2028" i="1"/>
  <c r="S2028" i="1" s="1"/>
  <c r="F2027" i="1"/>
  <c r="J2027" i="1" s="1"/>
  <c r="R2016" i="1"/>
  <c r="S2016" i="1" s="1"/>
  <c r="F2015" i="1"/>
  <c r="J2015" i="1" s="1"/>
  <c r="R2004" i="1"/>
  <c r="S2004" i="1" s="1"/>
  <c r="F2003" i="1"/>
  <c r="J2003" i="1" s="1"/>
  <c r="R1992" i="1"/>
  <c r="S1992" i="1" s="1"/>
  <c r="F1991" i="1"/>
  <c r="J1991" i="1" s="1"/>
  <c r="R1980" i="1"/>
  <c r="S1980" i="1" s="1"/>
  <c r="F1979" i="1"/>
  <c r="J1979" i="1" s="1"/>
  <c r="R1968" i="1"/>
  <c r="S1968" i="1" s="1"/>
  <c r="F1967" i="1"/>
  <c r="J1967" i="1" s="1"/>
  <c r="R1956" i="1"/>
  <c r="S1956" i="1" s="1"/>
  <c r="F1955" i="1"/>
  <c r="J1955" i="1" s="1"/>
  <c r="R1944" i="1"/>
  <c r="S1944" i="1" s="1"/>
  <c r="F1943" i="1"/>
  <c r="J1943" i="1" s="1"/>
  <c r="R1932" i="1"/>
  <c r="S1932" i="1" s="1"/>
  <c r="F1931" i="1"/>
  <c r="J1931" i="1" s="1"/>
  <c r="R1920" i="1"/>
  <c r="S1920" i="1" s="1"/>
  <c r="F1919" i="1"/>
  <c r="J1919" i="1" s="1"/>
  <c r="R1908" i="1"/>
  <c r="S1908" i="1" s="1"/>
  <c r="F1907" i="1"/>
  <c r="J1907" i="1" s="1"/>
  <c r="R1896" i="1"/>
  <c r="S1896" i="1" s="1"/>
  <c r="F1895" i="1"/>
  <c r="J1895" i="1" s="1"/>
  <c r="R1884" i="1"/>
  <c r="S1884" i="1" s="1"/>
  <c r="F1883" i="1"/>
  <c r="J1883" i="1" s="1"/>
  <c r="R1872" i="1"/>
  <c r="S1872" i="1" s="1"/>
  <c r="F1871" i="1"/>
  <c r="J1871" i="1" s="1"/>
  <c r="R1860" i="1"/>
  <c r="S1860" i="1" s="1"/>
  <c r="F1859" i="1"/>
  <c r="J1859" i="1" s="1"/>
  <c r="R1848" i="1"/>
  <c r="S1848" i="1" s="1"/>
  <c r="F1847" i="1"/>
  <c r="J1847" i="1" s="1"/>
  <c r="R1836" i="1"/>
  <c r="S1836" i="1" s="1"/>
  <c r="F1835" i="1"/>
  <c r="J1835" i="1" s="1"/>
  <c r="R1824" i="1"/>
  <c r="S1824" i="1" s="1"/>
  <c r="F1823" i="1"/>
  <c r="J1823" i="1" s="1"/>
  <c r="R1812" i="1"/>
  <c r="S1812" i="1" s="1"/>
  <c r="F1811" i="1"/>
  <c r="J1811" i="1" s="1"/>
  <c r="R1800" i="1"/>
  <c r="S1800" i="1" s="1"/>
  <c r="F1799" i="1"/>
  <c r="J1799" i="1" s="1"/>
  <c r="R1788" i="1"/>
  <c r="S1788" i="1" s="1"/>
  <c r="F1787" i="1"/>
  <c r="J1787" i="1" s="1"/>
  <c r="R1776" i="1"/>
  <c r="S1776" i="1" s="1"/>
  <c r="F1775" i="1"/>
  <c r="J1775" i="1" s="1"/>
  <c r="R1764" i="1"/>
  <c r="S1764" i="1" s="1"/>
  <c r="F1763" i="1"/>
  <c r="J1763" i="1" s="1"/>
  <c r="R1752" i="1"/>
  <c r="S1752" i="1" s="1"/>
  <c r="F1751" i="1"/>
  <c r="J1751" i="1" s="1"/>
  <c r="R1740" i="1"/>
  <c r="S1740" i="1" s="1"/>
  <c r="F1739" i="1"/>
  <c r="J1739" i="1" s="1"/>
  <c r="R1728" i="1"/>
  <c r="S1728" i="1" s="1"/>
  <c r="F1727" i="1"/>
  <c r="J1727" i="1" s="1"/>
  <c r="R1716" i="1"/>
  <c r="S1716" i="1" s="1"/>
  <c r="F1715" i="1"/>
  <c r="J1715" i="1" s="1"/>
  <c r="R1704" i="1"/>
  <c r="S1704" i="1" s="1"/>
  <c r="F1703" i="1"/>
  <c r="J1703" i="1" s="1"/>
  <c r="R1692" i="1"/>
  <c r="S1692" i="1" s="1"/>
  <c r="F1691" i="1"/>
  <c r="J1691" i="1" s="1"/>
  <c r="R1680" i="1"/>
  <c r="S1680" i="1" s="1"/>
  <c r="F1679" i="1"/>
  <c r="J1679" i="1" s="1"/>
  <c r="R1668" i="1"/>
  <c r="S1668" i="1" s="1"/>
  <c r="F1667" i="1"/>
  <c r="J1667" i="1" s="1"/>
  <c r="R1656" i="1"/>
  <c r="S1656" i="1" s="1"/>
  <c r="F1655" i="1"/>
  <c r="J1655" i="1" s="1"/>
  <c r="R1644" i="1"/>
  <c r="S1644" i="1" s="1"/>
  <c r="F1643" i="1"/>
  <c r="J1643" i="1" s="1"/>
  <c r="R1632" i="1"/>
  <c r="S1632" i="1" s="1"/>
  <c r="F1631" i="1"/>
  <c r="J1631" i="1" s="1"/>
  <c r="R1620" i="1"/>
  <c r="S1620" i="1" s="1"/>
  <c r="F1619" i="1"/>
  <c r="J1619" i="1" s="1"/>
  <c r="R1608" i="1"/>
  <c r="S1608" i="1" s="1"/>
  <c r="F1607" i="1"/>
  <c r="J1607" i="1" s="1"/>
  <c r="R1596" i="1"/>
  <c r="S1596" i="1" s="1"/>
  <c r="F1595" i="1"/>
  <c r="J1595" i="1" s="1"/>
  <c r="R1584" i="1"/>
  <c r="S1584" i="1" s="1"/>
  <c r="F1583" i="1"/>
  <c r="J1583" i="1" s="1"/>
  <c r="R1572" i="1"/>
  <c r="S1572" i="1" s="1"/>
  <c r="F1571" i="1"/>
  <c r="J1571" i="1" s="1"/>
  <c r="R1560" i="1"/>
  <c r="S1560" i="1" s="1"/>
  <c r="F1559" i="1"/>
  <c r="J1559" i="1" s="1"/>
  <c r="R1548" i="1"/>
  <c r="S1548" i="1" s="1"/>
  <c r="F1547" i="1"/>
  <c r="J1547" i="1" s="1"/>
  <c r="R1536" i="1"/>
  <c r="S1536" i="1" s="1"/>
  <c r="F1535" i="1"/>
  <c r="J1535" i="1" s="1"/>
  <c r="R1524" i="1"/>
  <c r="S1524" i="1" s="1"/>
  <c r="F1523" i="1"/>
  <c r="J1523" i="1" s="1"/>
  <c r="R1512" i="1"/>
  <c r="S1512" i="1" s="1"/>
  <c r="F1511" i="1"/>
  <c r="J1511" i="1" s="1"/>
  <c r="R1500" i="1"/>
  <c r="S1500" i="1" s="1"/>
  <c r="F1499" i="1"/>
  <c r="J1499" i="1" s="1"/>
  <c r="R1488" i="1"/>
  <c r="S1488" i="1" s="1"/>
  <c r="F1487" i="1"/>
  <c r="J1487" i="1" s="1"/>
  <c r="R1476" i="1"/>
  <c r="S1476" i="1" s="1"/>
  <c r="F1475" i="1"/>
  <c r="J1475" i="1" s="1"/>
  <c r="R1464" i="1"/>
  <c r="S1464" i="1" s="1"/>
  <c r="F1463" i="1"/>
  <c r="J1463" i="1" s="1"/>
  <c r="R1452" i="1"/>
  <c r="S1452" i="1" s="1"/>
  <c r="F1451" i="1"/>
  <c r="J1451" i="1" s="1"/>
  <c r="R1440" i="1"/>
  <c r="S1440" i="1" s="1"/>
  <c r="F1439" i="1"/>
  <c r="J1439" i="1" s="1"/>
  <c r="R1428" i="1"/>
  <c r="S1428" i="1" s="1"/>
  <c r="F1427" i="1"/>
  <c r="J1427" i="1" s="1"/>
  <c r="R1416" i="1"/>
  <c r="S1416" i="1" s="1"/>
  <c r="F1415" i="1"/>
  <c r="J1415" i="1" s="1"/>
  <c r="R1404" i="1"/>
  <c r="S1404" i="1" s="1"/>
  <c r="F1403" i="1"/>
  <c r="J1403" i="1" s="1"/>
  <c r="R1392" i="1"/>
  <c r="S1392" i="1" s="1"/>
  <c r="F1391" i="1"/>
  <c r="J1391" i="1" s="1"/>
  <c r="R1380" i="1"/>
  <c r="S1380" i="1" s="1"/>
  <c r="F1379" i="1"/>
  <c r="J1379" i="1" s="1"/>
  <c r="R1368" i="1"/>
  <c r="S1368" i="1" s="1"/>
  <c r="F1367" i="1"/>
  <c r="J1367" i="1" s="1"/>
  <c r="R1356" i="1"/>
  <c r="S1356" i="1" s="1"/>
  <c r="F1355" i="1"/>
  <c r="J1355" i="1" s="1"/>
  <c r="R1344" i="1"/>
  <c r="S1344" i="1" s="1"/>
  <c r="F1343" i="1"/>
  <c r="J1343" i="1" s="1"/>
  <c r="R1332" i="1"/>
  <c r="S1332" i="1" s="1"/>
  <c r="F1331" i="1"/>
  <c r="J1331" i="1" s="1"/>
  <c r="R1320" i="1"/>
  <c r="S1320" i="1" s="1"/>
  <c r="F1319" i="1"/>
  <c r="J1319" i="1" s="1"/>
  <c r="R1308" i="1"/>
  <c r="S1308" i="1" s="1"/>
  <c r="F1307" i="1"/>
  <c r="J1307" i="1" s="1"/>
  <c r="R1296" i="1"/>
  <c r="S1296" i="1" s="1"/>
  <c r="F1295" i="1"/>
  <c r="J1295" i="1" s="1"/>
  <c r="R1284" i="1"/>
  <c r="S1284" i="1" s="1"/>
  <c r="F1283" i="1"/>
  <c r="J1283" i="1" s="1"/>
  <c r="R1272" i="1"/>
  <c r="S1272" i="1" s="1"/>
  <c r="F1271" i="1"/>
  <c r="J1271" i="1" s="1"/>
  <c r="R1260" i="1"/>
  <c r="S1260" i="1" s="1"/>
  <c r="F1259" i="1"/>
  <c r="J1259" i="1" s="1"/>
  <c r="R1248" i="1"/>
  <c r="S1248" i="1" s="1"/>
  <c r="F1247" i="1"/>
  <c r="J1247" i="1" s="1"/>
  <c r="R1236" i="1"/>
  <c r="S1236" i="1" s="1"/>
  <c r="F1235" i="1"/>
  <c r="J1235" i="1" s="1"/>
  <c r="R1224" i="1"/>
  <c r="S1224" i="1" s="1"/>
  <c r="F1223" i="1"/>
  <c r="J1223" i="1" s="1"/>
  <c r="R1212" i="1"/>
  <c r="S1212" i="1" s="1"/>
  <c r="F1211" i="1"/>
  <c r="J1211" i="1" s="1"/>
  <c r="R1200" i="1"/>
  <c r="S1200" i="1" s="1"/>
  <c r="F1199" i="1"/>
  <c r="J1199" i="1" s="1"/>
  <c r="R1188" i="1"/>
  <c r="S1188" i="1" s="1"/>
  <c r="F1187" i="1"/>
  <c r="J1187" i="1" s="1"/>
  <c r="R1176" i="1"/>
  <c r="S1176" i="1" s="1"/>
  <c r="F1175" i="1"/>
  <c r="J1175" i="1" s="1"/>
  <c r="R1164" i="1"/>
  <c r="S1164" i="1" s="1"/>
  <c r="F1163" i="1"/>
  <c r="J1163" i="1" s="1"/>
  <c r="R1152" i="1"/>
  <c r="S1152" i="1" s="1"/>
  <c r="F1151" i="1"/>
  <c r="J1151" i="1" s="1"/>
  <c r="R1140" i="1"/>
  <c r="S1140" i="1" s="1"/>
  <c r="F1139" i="1"/>
  <c r="J1139" i="1" s="1"/>
  <c r="R1128" i="1"/>
  <c r="S1128" i="1" s="1"/>
  <c r="F1127" i="1"/>
  <c r="J1127" i="1" s="1"/>
  <c r="R1116" i="1"/>
  <c r="S1116" i="1" s="1"/>
  <c r="F1115" i="1"/>
  <c r="J1115" i="1" s="1"/>
  <c r="R1104" i="1"/>
  <c r="S1104" i="1" s="1"/>
  <c r="F1103" i="1"/>
  <c r="J1103" i="1" s="1"/>
  <c r="R1092" i="1"/>
  <c r="S1092" i="1" s="1"/>
  <c r="F1091" i="1"/>
  <c r="J1091" i="1" s="1"/>
  <c r="R1080" i="1"/>
  <c r="S1080" i="1" s="1"/>
  <c r="F1079" i="1"/>
  <c r="J1079" i="1" s="1"/>
  <c r="R1068" i="1"/>
  <c r="S1068" i="1" s="1"/>
  <c r="F1067" i="1"/>
  <c r="J1067" i="1" s="1"/>
  <c r="R1056" i="1"/>
  <c r="S1056" i="1" s="1"/>
  <c r="F1055" i="1"/>
  <c r="J1055" i="1" s="1"/>
  <c r="R1044" i="1"/>
  <c r="S1044" i="1" s="1"/>
  <c r="F1043" i="1"/>
  <c r="J1043" i="1" s="1"/>
  <c r="R1032" i="1"/>
  <c r="S1032" i="1" s="1"/>
  <c r="F1031" i="1"/>
  <c r="J1031" i="1" s="1"/>
  <c r="R1020" i="1"/>
  <c r="S1020" i="1" s="1"/>
  <c r="F1019" i="1"/>
  <c r="J1019" i="1" s="1"/>
  <c r="R1008" i="1"/>
  <c r="S1008" i="1" s="1"/>
  <c r="F1007" i="1"/>
  <c r="J1007" i="1" s="1"/>
  <c r="R996" i="1"/>
  <c r="S996" i="1" s="1"/>
  <c r="F995" i="1"/>
  <c r="J995" i="1" s="1"/>
  <c r="R984" i="1"/>
  <c r="S984" i="1" s="1"/>
  <c r="F983" i="1"/>
  <c r="J983" i="1" s="1"/>
  <c r="R972" i="1"/>
  <c r="S972" i="1" s="1"/>
  <c r="F971" i="1"/>
  <c r="J971" i="1" s="1"/>
  <c r="R960" i="1"/>
  <c r="S960" i="1" s="1"/>
  <c r="F959" i="1"/>
  <c r="J959" i="1" s="1"/>
  <c r="R948" i="1"/>
  <c r="S948" i="1" s="1"/>
  <c r="F947" i="1"/>
  <c r="J947" i="1" s="1"/>
  <c r="R936" i="1"/>
  <c r="S936" i="1" s="1"/>
  <c r="F935" i="1"/>
  <c r="J935" i="1" s="1"/>
  <c r="R924" i="1"/>
  <c r="S924" i="1" s="1"/>
  <c r="F923" i="1"/>
  <c r="J923" i="1" s="1"/>
  <c r="R912" i="1"/>
  <c r="S912" i="1" s="1"/>
  <c r="F911" i="1"/>
  <c r="J911" i="1" s="1"/>
  <c r="R900" i="1"/>
  <c r="S900" i="1" s="1"/>
  <c r="F899" i="1"/>
  <c r="J899" i="1" s="1"/>
  <c r="R888" i="1"/>
  <c r="S888" i="1" s="1"/>
  <c r="F887" i="1"/>
  <c r="J887" i="1" s="1"/>
  <c r="R876" i="1"/>
  <c r="S876" i="1" s="1"/>
  <c r="F875" i="1"/>
  <c r="J875" i="1" s="1"/>
  <c r="R864" i="1"/>
  <c r="S864" i="1" s="1"/>
  <c r="F863" i="1"/>
  <c r="J863" i="1" s="1"/>
  <c r="R852" i="1"/>
  <c r="S852" i="1" s="1"/>
  <c r="F851" i="1"/>
  <c r="J851" i="1" s="1"/>
  <c r="R840" i="1"/>
  <c r="S840" i="1" s="1"/>
  <c r="F839" i="1"/>
  <c r="J839" i="1" s="1"/>
  <c r="R828" i="1"/>
  <c r="S828" i="1" s="1"/>
  <c r="F827" i="1"/>
  <c r="J827" i="1" s="1"/>
  <c r="R816" i="1"/>
  <c r="S816" i="1" s="1"/>
  <c r="F815" i="1"/>
  <c r="J815" i="1" s="1"/>
  <c r="R804" i="1"/>
  <c r="S804" i="1" s="1"/>
  <c r="F803" i="1"/>
  <c r="J803" i="1" s="1"/>
  <c r="R792" i="1"/>
  <c r="S792" i="1" s="1"/>
  <c r="F791" i="1"/>
  <c r="J791" i="1" s="1"/>
  <c r="R780" i="1"/>
  <c r="S780" i="1" s="1"/>
  <c r="F779" i="1"/>
  <c r="J779" i="1" s="1"/>
  <c r="R768" i="1"/>
  <c r="S768" i="1" s="1"/>
  <c r="F767" i="1"/>
  <c r="J767" i="1" s="1"/>
  <c r="R756" i="1"/>
  <c r="S756" i="1" s="1"/>
  <c r="F755" i="1"/>
  <c r="J755" i="1" s="1"/>
  <c r="R744" i="1"/>
  <c r="S744" i="1" s="1"/>
  <c r="F743" i="1"/>
  <c r="J743" i="1" s="1"/>
  <c r="R732" i="1"/>
  <c r="S732" i="1" s="1"/>
  <c r="F731" i="1"/>
  <c r="J731" i="1" s="1"/>
  <c r="R720" i="1"/>
  <c r="S720" i="1" s="1"/>
  <c r="F719" i="1"/>
  <c r="J719" i="1" s="1"/>
  <c r="R708" i="1"/>
  <c r="S708" i="1" s="1"/>
  <c r="F707" i="1"/>
  <c r="J707" i="1" s="1"/>
  <c r="R696" i="1"/>
  <c r="S696" i="1" s="1"/>
  <c r="F695" i="1"/>
  <c r="J695" i="1" s="1"/>
  <c r="R684" i="1"/>
  <c r="S684" i="1" s="1"/>
  <c r="F683" i="1"/>
  <c r="J683" i="1" s="1"/>
  <c r="R672" i="1"/>
  <c r="S672" i="1" s="1"/>
  <c r="F671" i="1"/>
  <c r="J671" i="1" s="1"/>
  <c r="R660" i="1"/>
  <c r="S660" i="1" s="1"/>
  <c r="F659" i="1"/>
  <c r="J659" i="1" s="1"/>
  <c r="R648" i="1"/>
  <c r="S648" i="1" s="1"/>
  <c r="F647" i="1"/>
  <c r="J647" i="1" s="1"/>
  <c r="R636" i="1"/>
  <c r="S636" i="1" s="1"/>
  <c r="F635" i="1"/>
  <c r="J635" i="1" s="1"/>
  <c r="R624" i="1"/>
  <c r="S624" i="1" s="1"/>
  <c r="F623" i="1"/>
  <c r="J623" i="1" s="1"/>
  <c r="R612" i="1"/>
  <c r="S612" i="1" s="1"/>
  <c r="F611" i="1"/>
  <c r="J611" i="1" s="1"/>
  <c r="R600" i="1"/>
  <c r="S600" i="1" s="1"/>
  <c r="F599" i="1"/>
  <c r="J599" i="1" s="1"/>
  <c r="R588" i="1"/>
  <c r="S588" i="1" s="1"/>
  <c r="F587" i="1"/>
  <c r="J587" i="1" s="1"/>
  <c r="R576" i="1"/>
  <c r="S576" i="1" s="1"/>
  <c r="F575" i="1"/>
  <c r="J575" i="1" s="1"/>
  <c r="R564" i="1"/>
  <c r="S564" i="1" s="1"/>
  <c r="F563" i="1"/>
  <c r="J563" i="1" s="1"/>
  <c r="R552" i="1"/>
  <c r="S552" i="1" s="1"/>
  <c r="F551" i="1"/>
  <c r="J551" i="1" s="1"/>
  <c r="R540" i="1"/>
  <c r="S540" i="1" s="1"/>
  <c r="F539" i="1"/>
  <c r="J539" i="1" s="1"/>
  <c r="R528" i="1"/>
  <c r="S528" i="1" s="1"/>
  <c r="F527" i="1"/>
  <c r="J527" i="1" s="1"/>
  <c r="R516" i="1"/>
  <c r="S516" i="1" s="1"/>
  <c r="F515" i="1"/>
  <c r="J515" i="1" s="1"/>
  <c r="R504" i="1"/>
  <c r="S504" i="1" s="1"/>
  <c r="F503" i="1"/>
  <c r="J503" i="1" s="1"/>
  <c r="R492" i="1"/>
  <c r="S492" i="1" s="1"/>
  <c r="F491" i="1"/>
  <c r="J491" i="1" s="1"/>
  <c r="R480" i="1"/>
  <c r="S480" i="1" s="1"/>
  <c r="F479" i="1"/>
  <c r="J479" i="1" s="1"/>
  <c r="R468" i="1"/>
  <c r="S468" i="1" s="1"/>
  <c r="F467" i="1"/>
  <c r="J467" i="1" s="1"/>
  <c r="R456" i="1"/>
  <c r="S456" i="1" s="1"/>
  <c r="F455" i="1"/>
  <c r="J455" i="1" s="1"/>
  <c r="R444" i="1"/>
  <c r="S444" i="1" s="1"/>
  <c r="F443" i="1"/>
  <c r="J443" i="1" s="1"/>
  <c r="R432" i="1"/>
  <c r="S432" i="1" s="1"/>
  <c r="F431" i="1"/>
  <c r="J431" i="1" s="1"/>
  <c r="R420" i="1"/>
  <c r="S420" i="1" s="1"/>
  <c r="F419" i="1"/>
  <c r="J419" i="1" s="1"/>
  <c r="R408" i="1"/>
  <c r="S408" i="1" s="1"/>
  <c r="F407" i="1"/>
  <c r="J407" i="1" s="1"/>
  <c r="R396" i="1"/>
  <c r="S396" i="1" s="1"/>
  <c r="F395" i="1"/>
  <c r="J395" i="1" s="1"/>
  <c r="R384" i="1"/>
  <c r="S384" i="1" s="1"/>
  <c r="F383" i="1"/>
  <c r="J383" i="1" s="1"/>
  <c r="R372" i="1"/>
  <c r="S372" i="1" s="1"/>
  <c r="F371" i="1"/>
  <c r="J371" i="1" s="1"/>
  <c r="R360" i="1"/>
  <c r="S360" i="1" s="1"/>
  <c r="F359" i="1"/>
  <c r="J359" i="1" s="1"/>
  <c r="R348" i="1"/>
  <c r="S348" i="1" s="1"/>
  <c r="F347" i="1"/>
  <c r="J347" i="1" s="1"/>
  <c r="R336" i="1"/>
  <c r="S336" i="1" s="1"/>
  <c r="F335" i="1"/>
  <c r="J335" i="1" s="1"/>
  <c r="R324" i="1"/>
  <c r="S324" i="1" s="1"/>
  <c r="F323" i="1"/>
  <c r="J323" i="1" s="1"/>
  <c r="R312" i="1"/>
  <c r="S312" i="1" s="1"/>
  <c r="F311" i="1"/>
  <c r="J311" i="1" s="1"/>
  <c r="R300" i="1"/>
  <c r="S300" i="1" s="1"/>
  <c r="F299" i="1"/>
  <c r="J299" i="1" s="1"/>
  <c r="R288" i="1"/>
  <c r="S288" i="1" s="1"/>
  <c r="F287" i="1"/>
  <c r="J287" i="1" s="1"/>
  <c r="R276" i="1"/>
  <c r="S276" i="1" s="1"/>
  <c r="F275" i="1"/>
  <c r="J275" i="1" s="1"/>
  <c r="R264" i="1"/>
  <c r="S264" i="1" s="1"/>
  <c r="F263" i="1"/>
  <c r="J263" i="1" s="1"/>
  <c r="R252" i="1"/>
  <c r="S252" i="1" s="1"/>
  <c r="F251" i="1"/>
  <c r="J251" i="1" s="1"/>
  <c r="R240" i="1"/>
  <c r="S240" i="1" s="1"/>
  <c r="F239" i="1"/>
  <c r="J239" i="1" s="1"/>
  <c r="R228" i="1"/>
  <c r="S228" i="1" s="1"/>
  <c r="F227" i="1"/>
  <c r="J227" i="1" s="1"/>
  <c r="R216" i="1"/>
  <c r="S216" i="1" s="1"/>
  <c r="F215" i="1"/>
  <c r="J215" i="1" s="1"/>
  <c r="R204" i="1"/>
  <c r="S204" i="1" s="1"/>
  <c r="F203" i="1"/>
  <c r="J203" i="1" s="1"/>
  <c r="R192" i="1"/>
  <c r="S192" i="1" s="1"/>
  <c r="F191" i="1"/>
  <c r="J191" i="1" s="1"/>
  <c r="R180" i="1"/>
  <c r="S180" i="1" s="1"/>
  <c r="F179" i="1"/>
  <c r="J179" i="1" s="1"/>
  <c r="R168" i="1"/>
  <c r="S168" i="1" s="1"/>
  <c r="F167" i="1"/>
  <c r="J167" i="1" s="1"/>
  <c r="R156" i="1"/>
  <c r="S156" i="1" s="1"/>
  <c r="F155" i="1"/>
  <c r="J155" i="1" s="1"/>
  <c r="R144" i="1"/>
  <c r="S144" i="1" s="1"/>
  <c r="F143" i="1"/>
  <c r="J143" i="1" s="1"/>
  <c r="R132" i="1"/>
  <c r="S132" i="1" s="1"/>
  <c r="F131" i="1"/>
  <c r="J131" i="1" s="1"/>
  <c r="R120" i="1"/>
  <c r="S120" i="1" s="1"/>
  <c r="F119" i="1"/>
  <c r="J119" i="1" s="1"/>
  <c r="R108" i="1"/>
  <c r="S108" i="1" s="1"/>
  <c r="F107" i="1"/>
  <c r="J107" i="1" s="1"/>
  <c r="R96" i="1"/>
  <c r="S96" i="1" s="1"/>
  <c r="F95" i="1"/>
  <c r="J95" i="1" s="1"/>
  <c r="R84" i="1"/>
  <c r="S84" i="1" s="1"/>
  <c r="F83" i="1"/>
  <c r="J83" i="1" s="1"/>
  <c r="R72" i="1"/>
  <c r="S72" i="1" s="1"/>
  <c r="F71" i="1"/>
  <c r="J71" i="1" s="1"/>
  <c r="R60" i="1"/>
  <c r="S60" i="1" s="1"/>
  <c r="F59" i="1"/>
  <c r="J59" i="1" s="1"/>
  <c r="R48" i="1"/>
  <c r="S48" i="1" s="1"/>
  <c r="F47" i="1"/>
  <c r="J47" i="1" s="1"/>
  <c r="R36" i="1"/>
  <c r="S36" i="1" s="1"/>
  <c r="F35" i="1"/>
  <c r="J35" i="1" s="1"/>
  <c r="R24" i="1"/>
  <c r="S24" i="1" s="1"/>
  <c r="F23" i="1"/>
  <c r="J23" i="1" s="1"/>
  <c r="R12" i="1"/>
  <c r="S12" i="1" s="1"/>
  <c r="F11" i="1"/>
  <c r="J11" i="1" s="1"/>
  <c r="R3047" i="1"/>
  <c r="S3047" i="1" s="1"/>
  <c r="F3046" i="1"/>
  <c r="J3046" i="1" s="1"/>
  <c r="R3035" i="1"/>
  <c r="S3035" i="1" s="1"/>
  <c r="F3034" i="1"/>
  <c r="J3034" i="1" s="1"/>
  <c r="R3023" i="1"/>
  <c r="S3023" i="1" s="1"/>
  <c r="F3022" i="1"/>
  <c r="J3022" i="1" s="1"/>
  <c r="R3011" i="1"/>
  <c r="S3011" i="1" s="1"/>
  <c r="F3010" i="1"/>
  <c r="J3010" i="1" s="1"/>
  <c r="R2999" i="1"/>
  <c r="S2999" i="1" s="1"/>
  <c r="F2998" i="1"/>
  <c r="J2998" i="1" s="1"/>
  <c r="R2987" i="1"/>
  <c r="S2987" i="1" s="1"/>
  <c r="F2986" i="1"/>
  <c r="J2986" i="1" s="1"/>
  <c r="R2975" i="1"/>
  <c r="S2975" i="1" s="1"/>
  <c r="F2974" i="1"/>
  <c r="J2974" i="1" s="1"/>
  <c r="R2963" i="1"/>
  <c r="S2963" i="1" s="1"/>
  <c r="F2962" i="1"/>
  <c r="J2962" i="1" s="1"/>
  <c r="R2951" i="1"/>
  <c r="S2951" i="1" s="1"/>
  <c r="F2950" i="1"/>
  <c r="J2950" i="1" s="1"/>
  <c r="R2939" i="1"/>
  <c r="S2939" i="1" s="1"/>
  <c r="F2938" i="1"/>
  <c r="J2938" i="1" s="1"/>
  <c r="R2927" i="1"/>
  <c r="S2927" i="1" s="1"/>
  <c r="F2926" i="1"/>
  <c r="J2926" i="1" s="1"/>
  <c r="R2915" i="1"/>
  <c r="S2915" i="1" s="1"/>
  <c r="F2914" i="1"/>
  <c r="J2914" i="1" s="1"/>
  <c r="R2903" i="1"/>
  <c r="S2903" i="1" s="1"/>
  <c r="F2902" i="1"/>
  <c r="J2902" i="1" s="1"/>
  <c r="R2891" i="1"/>
  <c r="S2891" i="1" s="1"/>
  <c r="F2890" i="1"/>
  <c r="J2890" i="1" s="1"/>
  <c r="R2879" i="1"/>
  <c r="S2879" i="1" s="1"/>
  <c r="F2878" i="1"/>
  <c r="J2878" i="1" s="1"/>
  <c r="R2867" i="1"/>
  <c r="S2867" i="1" s="1"/>
  <c r="F2866" i="1"/>
  <c r="J2866" i="1" s="1"/>
  <c r="R2855" i="1"/>
  <c r="S2855" i="1" s="1"/>
  <c r="F2854" i="1"/>
  <c r="J2854" i="1" s="1"/>
  <c r="R2843" i="1"/>
  <c r="S2843" i="1" s="1"/>
  <c r="F2842" i="1"/>
  <c r="J2842" i="1" s="1"/>
  <c r="R2831" i="1"/>
  <c r="S2831" i="1" s="1"/>
  <c r="F2830" i="1"/>
  <c r="J2830" i="1" s="1"/>
  <c r="R2819" i="1"/>
  <c r="S2819" i="1" s="1"/>
  <c r="F2818" i="1"/>
  <c r="J2818" i="1" s="1"/>
  <c r="R2807" i="1"/>
  <c r="S2807" i="1" s="1"/>
  <c r="F2806" i="1"/>
  <c r="J2806" i="1" s="1"/>
  <c r="R2795" i="1"/>
  <c r="S2795" i="1" s="1"/>
  <c r="F2794" i="1"/>
  <c r="J2794" i="1" s="1"/>
  <c r="R2783" i="1"/>
  <c r="S2783" i="1" s="1"/>
  <c r="F2782" i="1"/>
  <c r="J2782" i="1" s="1"/>
  <c r="R2771" i="1"/>
  <c r="S2771" i="1" s="1"/>
  <c r="F2770" i="1"/>
  <c r="J2770" i="1" s="1"/>
  <c r="R2759" i="1"/>
  <c r="S2759" i="1" s="1"/>
  <c r="F2758" i="1"/>
  <c r="J2758" i="1" s="1"/>
  <c r="R2747" i="1"/>
  <c r="S2747" i="1" s="1"/>
  <c r="F2746" i="1"/>
  <c r="J2746" i="1" s="1"/>
  <c r="R2735" i="1"/>
  <c r="S2735" i="1" s="1"/>
  <c r="F2734" i="1"/>
  <c r="J2734" i="1" s="1"/>
  <c r="R2723" i="1"/>
  <c r="S2723" i="1" s="1"/>
  <c r="F2722" i="1"/>
  <c r="J2722" i="1" s="1"/>
  <c r="R2711" i="1"/>
  <c r="S2711" i="1" s="1"/>
  <c r="F2710" i="1"/>
  <c r="J2710" i="1" s="1"/>
  <c r="R2699" i="1"/>
  <c r="S2699" i="1" s="1"/>
  <c r="F2698" i="1"/>
  <c r="J2698" i="1" s="1"/>
  <c r="R2687" i="1"/>
  <c r="S2687" i="1" s="1"/>
  <c r="F2686" i="1"/>
  <c r="J2686" i="1" s="1"/>
  <c r="R2675" i="1"/>
  <c r="S2675" i="1" s="1"/>
  <c r="F2674" i="1"/>
  <c r="J2674" i="1" s="1"/>
  <c r="R2663" i="1"/>
  <c r="S2663" i="1" s="1"/>
  <c r="F2662" i="1"/>
  <c r="J2662" i="1" s="1"/>
  <c r="R2651" i="1"/>
  <c r="S2651" i="1" s="1"/>
  <c r="F2650" i="1"/>
  <c r="J2650" i="1" s="1"/>
  <c r="R2639" i="1"/>
  <c r="S2639" i="1" s="1"/>
  <c r="F2638" i="1"/>
  <c r="J2638" i="1" s="1"/>
  <c r="R2627" i="1"/>
  <c r="S2627" i="1" s="1"/>
  <c r="F2626" i="1"/>
  <c r="J2626" i="1" s="1"/>
  <c r="R2615" i="1"/>
  <c r="S2615" i="1" s="1"/>
  <c r="F2614" i="1"/>
  <c r="J2614" i="1" s="1"/>
  <c r="R2603" i="1"/>
  <c r="S2603" i="1" s="1"/>
  <c r="F2602" i="1"/>
  <c r="J2602" i="1" s="1"/>
  <c r="R2591" i="1"/>
  <c r="S2591" i="1" s="1"/>
  <c r="F2590" i="1"/>
  <c r="J2590" i="1" s="1"/>
  <c r="R2579" i="1"/>
  <c r="S2579" i="1" s="1"/>
  <c r="F2578" i="1"/>
  <c r="J2578" i="1" s="1"/>
  <c r="R2567" i="1"/>
  <c r="S2567" i="1" s="1"/>
  <c r="F2566" i="1"/>
  <c r="J2566" i="1" s="1"/>
  <c r="R2555" i="1"/>
  <c r="S2555" i="1" s="1"/>
  <c r="F2554" i="1"/>
  <c r="J2554" i="1" s="1"/>
  <c r="R2543" i="1"/>
  <c r="S2543" i="1" s="1"/>
  <c r="F2542" i="1"/>
  <c r="J2542" i="1" s="1"/>
  <c r="R2531" i="1"/>
  <c r="S2531" i="1" s="1"/>
  <c r="F2530" i="1"/>
  <c r="J2530" i="1" s="1"/>
  <c r="R2519" i="1"/>
  <c r="S2519" i="1" s="1"/>
  <c r="F2518" i="1"/>
  <c r="J2518" i="1" s="1"/>
  <c r="R2507" i="1"/>
  <c r="S2507" i="1" s="1"/>
  <c r="F2506" i="1"/>
  <c r="J2506" i="1" s="1"/>
  <c r="R2495" i="1"/>
  <c r="S2495" i="1" s="1"/>
  <c r="F2494" i="1"/>
  <c r="J2494" i="1" s="1"/>
  <c r="R2483" i="1"/>
  <c r="S2483" i="1" s="1"/>
  <c r="F2482" i="1"/>
  <c r="J2482" i="1" s="1"/>
  <c r="R2471" i="1"/>
  <c r="S2471" i="1" s="1"/>
  <c r="F2470" i="1"/>
  <c r="J2470" i="1" s="1"/>
  <c r="R2459" i="1"/>
  <c r="S2459" i="1" s="1"/>
  <c r="F2458" i="1"/>
  <c r="J2458" i="1" s="1"/>
  <c r="R2447" i="1"/>
  <c r="S2447" i="1" s="1"/>
  <c r="F2446" i="1"/>
  <c r="J2446" i="1" s="1"/>
  <c r="R2435" i="1"/>
  <c r="S2435" i="1" s="1"/>
  <c r="F2434" i="1"/>
  <c r="J2434" i="1" s="1"/>
  <c r="R2423" i="1"/>
  <c r="S2423" i="1" s="1"/>
  <c r="F2422" i="1"/>
  <c r="J2422" i="1" s="1"/>
  <c r="R2411" i="1"/>
  <c r="S2411" i="1" s="1"/>
  <c r="F2410" i="1"/>
  <c r="J2410" i="1" s="1"/>
  <c r="R2399" i="1"/>
  <c r="S2399" i="1" s="1"/>
  <c r="F2398" i="1"/>
  <c r="J2398" i="1" s="1"/>
  <c r="R2387" i="1"/>
  <c r="S2387" i="1" s="1"/>
  <c r="F2386" i="1"/>
  <c r="J2386" i="1" s="1"/>
  <c r="R2375" i="1"/>
  <c r="S2375" i="1" s="1"/>
  <c r="F2374" i="1"/>
  <c r="J2374" i="1" s="1"/>
  <c r="R2363" i="1"/>
  <c r="S2363" i="1" s="1"/>
  <c r="F2362" i="1"/>
  <c r="J2362" i="1" s="1"/>
  <c r="R2351" i="1"/>
  <c r="S2351" i="1" s="1"/>
  <c r="F2350" i="1"/>
  <c r="J2350" i="1" s="1"/>
  <c r="R2339" i="1"/>
  <c r="S2339" i="1" s="1"/>
  <c r="F2338" i="1"/>
  <c r="J2338" i="1" s="1"/>
  <c r="R2327" i="1"/>
  <c r="S2327" i="1" s="1"/>
  <c r="F2326" i="1"/>
  <c r="J2326" i="1" s="1"/>
  <c r="R2315" i="1"/>
  <c r="S2315" i="1" s="1"/>
  <c r="F2314" i="1"/>
  <c r="J2314" i="1" s="1"/>
  <c r="R2303" i="1"/>
  <c r="S2303" i="1" s="1"/>
  <c r="F2302" i="1"/>
  <c r="J2302" i="1" s="1"/>
  <c r="R2291" i="1"/>
  <c r="S2291" i="1" s="1"/>
  <c r="F2290" i="1"/>
  <c r="J2290" i="1" s="1"/>
  <c r="R2279" i="1"/>
  <c r="S2279" i="1" s="1"/>
  <c r="F2278" i="1"/>
  <c r="J2278" i="1" s="1"/>
  <c r="R2267" i="1"/>
  <c r="S2267" i="1" s="1"/>
  <c r="F2266" i="1"/>
  <c r="J2266" i="1" s="1"/>
  <c r="R2255" i="1"/>
  <c r="S2255" i="1" s="1"/>
  <c r="F2254" i="1"/>
  <c r="J2254" i="1" s="1"/>
  <c r="R2243" i="1"/>
  <c r="S2243" i="1" s="1"/>
  <c r="F2242" i="1"/>
  <c r="J2242" i="1" s="1"/>
  <c r="R2231" i="1"/>
  <c r="S2231" i="1" s="1"/>
  <c r="F2230" i="1"/>
  <c r="J2230" i="1" s="1"/>
  <c r="R2219" i="1"/>
  <c r="S2219" i="1" s="1"/>
  <c r="F2218" i="1"/>
  <c r="J2218" i="1" s="1"/>
  <c r="R2207" i="1"/>
  <c r="S2207" i="1" s="1"/>
  <c r="F2206" i="1"/>
  <c r="J2206" i="1" s="1"/>
  <c r="R2195" i="1"/>
  <c r="S2195" i="1" s="1"/>
  <c r="F2194" i="1"/>
  <c r="J2194" i="1" s="1"/>
  <c r="R2183" i="1"/>
  <c r="S2183" i="1" s="1"/>
  <c r="F2182" i="1"/>
  <c r="J2182" i="1" s="1"/>
  <c r="R2171" i="1"/>
  <c r="S2171" i="1" s="1"/>
  <c r="F2170" i="1"/>
  <c r="J2170" i="1" s="1"/>
  <c r="R2159" i="1"/>
  <c r="S2159" i="1" s="1"/>
  <c r="F2158" i="1"/>
  <c r="J2158" i="1" s="1"/>
  <c r="R2147" i="1"/>
  <c r="S2147" i="1" s="1"/>
  <c r="F2146" i="1"/>
  <c r="J2146" i="1" s="1"/>
  <c r="R2135" i="1"/>
  <c r="S2135" i="1" s="1"/>
  <c r="F2134" i="1"/>
  <c r="J2134" i="1" s="1"/>
  <c r="R2123" i="1"/>
  <c r="S2123" i="1" s="1"/>
  <c r="F2122" i="1"/>
  <c r="J2122" i="1" s="1"/>
  <c r="R2111" i="1"/>
  <c r="S2111" i="1" s="1"/>
  <c r="F2110" i="1"/>
  <c r="J2110" i="1" s="1"/>
  <c r="R2099" i="1"/>
  <c r="S2099" i="1" s="1"/>
  <c r="F2098" i="1"/>
  <c r="J2098" i="1" s="1"/>
  <c r="R2087" i="1"/>
  <c r="S2087" i="1" s="1"/>
  <c r="F2086" i="1"/>
  <c r="J2086" i="1" s="1"/>
  <c r="R2075" i="1"/>
  <c r="S2075" i="1" s="1"/>
  <c r="F2074" i="1"/>
  <c r="J2074" i="1" s="1"/>
  <c r="R2063" i="1"/>
  <c r="S2063" i="1" s="1"/>
  <c r="F2062" i="1"/>
  <c r="J2062" i="1" s="1"/>
  <c r="R2051" i="1"/>
  <c r="S2051" i="1" s="1"/>
  <c r="F2050" i="1"/>
  <c r="J2050" i="1" s="1"/>
  <c r="R2039" i="1"/>
  <c r="S2039" i="1" s="1"/>
  <c r="F2038" i="1"/>
  <c r="J2038" i="1" s="1"/>
  <c r="R2027" i="1"/>
  <c r="S2027" i="1" s="1"/>
  <c r="F2026" i="1"/>
  <c r="J2026" i="1" s="1"/>
  <c r="R2015" i="1"/>
  <c r="S2015" i="1" s="1"/>
  <c r="F2014" i="1"/>
  <c r="J2014" i="1" s="1"/>
  <c r="R2003" i="1"/>
  <c r="S2003" i="1" s="1"/>
  <c r="F2002" i="1"/>
  <c r="J2002" i="1" s="1"/>
  <c r="R1991" i="1"/>
  <c r="S1991" i="1" s="1"/>
  <c r="F1990" i="1"/>
  <c r="J1990" i="1" s="1"/>
  <c r="R1979" i="1"/>
  <c r="S1979" i="1" s="1"/>
  <c r="F1978" i="1"/>
  <c r="J1978" i="1" s="1"/>
  <c r="R1967" i="1"/>
  <c r="S1967" i="1" s="1"/>
  <c r="F1966" i="1"/>
  <c r="J1966" i="1" s="1"/>
  <c r="R1955" i="1"/>
  <c r="S1955" i="1" s="1"/>
  <c r="F1954" i="1"/>
  <c r="J1954" i="1" s="1"/>
  <c r="R1943" i="1"/>
  <c r="S1943" i="1" s="1"/>
  <c r="F1942" i="1"/>
  <c r="J1942" i="1" s="1"/>
  <c r="R1931" i="1"/>
  <c r="S1931" i="1" s="1"/>
  <c r="F1930" i="1"/>
  <c r="J1930" i="1" s="1"/>
  <c r="R1919" i="1"/>
  <c r="S1919" i="1" s="1"/>
  <c r="F1918" i="1"/>
  <c r="J1918" i="1" s="1"/>
  <c r="R1907" i="1"/>
  <c r="S1907" i="1" s="1"/>
  <c r="F1906" i="1"/>
  <c r="J1906" i="1" s="1"/>
  <c r="R1895" i="1"/>
  <c r="S1895" i="1" s="1"/>
  <c r="F1894" i="1"/>
  <c r="J1894" i="1" s="1"/>
  <c r="R1883" i="1"/>
  <c r="S1883" i="1" s="1"/>
  <c r="F1882" i="1"/>
  <c r="J1882" i="1" s="1"/>
  <c r="R1871" i="1"/>
  <c r="S1871" i="1" s="1"/>
  <c r="F1870" i="1"/>
  <c r="J1870" i="1" s="1"/>
  <c r="R1859" i="1"/>
  <c r="S1859" i="1" s="1"/>
  <c r="F1858" i="1"/>
  <c r="J1858" i="1" s="1"/>
  <c r="R1847" i="1"/>
  <c r="S1847" i="1" s="1"/>
  <c r="F1846" i="1"/>
  <c r="J1846" i="1" s="1"/>
  <c r="R1835" i="1"/>
  <c r="S1835" i="1" s="1"/>
  <c r="F1834" i="1"/>
  <c r="J1834" i="1" s="1"/>
  <c r="R1823" i="1"/>
  <c r="S1823" i="1" s="1"/>
  <c r="F1822" i="1"/>
  <c r="J1822" i="1" s="1"/>
  <c r="R1811" i="1"/>
  <c r="S1811" i="1" s="1"/>
  <c r="F1810" i="1"/>
  <c r="J1810" i="1" s="1"/>
  <c r="R1799" i="1"/>
  <c r="S1799" i="1" s="1"/>
  <c r="F1798" i="1"/>
  <c r="J1798" i="1" s="1"/>
  <c r="R1787" i="1"/>
  <c r="S1787" i="1" s="1"/>
  <c r="F1786" i="1"/>
  <c r="J1786" i="1" s="1"/>
  <c r="R1775" i="1"/>
  <c r="S1775" i="1" s="1"/>
  <c r="F1774" i="1"/>
  <c r="J1774" i="1" s="1"/>
  <c r="R1763" i="1"/>
  <c r="S1763" i="1" s="1"/>
  <c r="F1762" i="1"/>
  <c r="J1762" i="1" s="1"/>
  <c r="R1751" i="1"/>
  <c r="S1751" i="1" s="1"/>
  <c r="F1750" i="1"/>
  <c r="J1750" i="1" s="1"/>
  <c r="R1739" i="1"/>
  <c r="S1739" i="1" s="1"/>
  <c r="F1738" i="1"/>
  <c r="J1738" i="1" s="1"/>
  <c r="R1727" i="1"/>
  <c r="S1727" i="1" s="1"/>
  <c r="F1726" i="1"/>
  <c r="J1726" i="1" s="1"/>
  <c r="R1715" i="1"/>
  <c r="S1715" i="1" s="1"/>
  <c r="F1714" i="1"/>
  <c r="J1714" i="1" s="1"/>
  <c r="R1703" i="1"/>
  <c r="S1703" i="1" s="1"/>
  <c r="F1702" i="1"/>
  <c r="J1702" i="1" s="1"/>
  <c r="R1691" i="1"/>
  <c r="S1691" i="1" s="1"/>
  <c r="F1690" i="1"/>
  <c r="J1690" i="1" s="1"/>
  <c r="R1679" i="1"/>
  <c r="S1679" i="1" s="1"/>
  <c r="F1678" i="1"/>
  <c r="J1678" i="1" s="1"/>
  <c r="R1667" i="1"/>
  <c r="S1667" i="1" s="1"/>
  <c r="F1666" i="1"/>
  <c r="J1666" i="1" s="1"/>
  <c r="R1655" i="1"/>
  <c r="S1655" i="1" s="1"/>
  <c r="F1654" i="1"/>
  <c r="J1654" i="1" s="1"/>
  <c r="R1643" i="1"/>
  <c r="S1643" i="1" s="1"/>
  <c r="F1642" i="1"/>
  <c r="J1642" i="1" s="1"/>
  <c r="R1631" i="1"/>
  <c r="S1631" i="1" s="1"/>
  <c r="F1630" i="1"/>
  <c r="J1630" i="1" s="1"/>
  <c r="R1619" i="1"/>
  <c r="S1619" i="1" s="1"/>
  <c r="F1618" i="1"/>
  <c r="J1618" i="1" s="1"/>
  <c r="R1607" i="1"/>
  <c r="S1607" i="1" s="1"/>
  <c r="F1606" i="1"/>
  <c r="J1606" i="1" s="1"/>
  <c r="R1595" i="1"/>
  <c r="S1595" i="1" s="1"/>
  <c r="F1594" i="1"/>
  <c r="J1594" i="1" s="1"/>
  <c r="R1583" i="1"/>
  <c r="S1583" i="1" s="1"/>
  <c r="F1582" i="1"/>
  <c r="J1582" i="1" s="1"/>
  <c r="R1571" i="1"/>
  <c r="S1571" i="1" s="1"/>
  <c r="F1570" i="1"/>
  <c r="J1570" i="1" s="1"/>
  <c r="R1559" i="1"/>
  <c r="S1559" i="1" s="1"/>
  <c r="F1558" i="1"/>
  <c r="J1558" i="1" s="1"/>
  <c r="R1547" i="1"/>
  <c r="S1547" i="1" s="1"/>
  <c r="F1546" i="1"/>
  <c r="J1546" i="1" s="1"/>
  <c r="R1535" i="1"/>
  <c r="S1535" i="1" s="1"/>
  <c r="F1534" i="1"/>
  <c r="J1534" i="1" s="1"/>
  <c r="R1523" i="1"/>
  <c r="S1523" i="1" s="1"/>
  <c r="F1522" i="1"/>
  <c r="J1522" i="1" s="1"/>
  <c r="R1511" i="1"/>
  <c r="S1511" i="1" s="1"/>
  <c r="F1510" i="1"/>
  <c r="J1510" i="1" s="1"/>
  <c r="R1499" i="1"/>
  <c r="S1499" i="1" s="1"/>
  <c r="F1498" i="1"/>
  <c r="J1498" i="1" s="1"/>
  <c r="R1487" i="1"/>
  <c r="S1487" i="1" s="1"/>
  <c r="F1486" i="1"/>
  <c r="J1486" i="1" s="1"/>
  <c r="R1475" i="1"/>
  <c r="S1475" i="1" s="1"/>
  <c r="F1474" i="1"/>
  <c r="J1474" i="1" s="1"/>
  <c r="R1463" i="1"/>
  <c r="S1463" i="1" s="1"/>
  <c r="F1462" i="1"/>
  <c r="J1462" i="1" s="1"/>
  <c r="R1451" i="1"/>
  <c r="S1451" i="1" s="1"/>
  <c r="F1450" i="1"/>
  <c r="J1450" i="1" s="1"/>
  <c r="R1439" i="1"/>
  <c r="S1439" i="1" s="1"/>
  <c r="F1438" i="1"/>
  <c r="J1438" i="1" s="1"/>
  <c r="R1427" i="1"/>
  <c r="S1427" i="1" s="1"/>
  <c r="F1426" i="1"/>
  <c r="J1426" i="1" s="1"/>
  <c r="R1415" i="1"/>
  <c r="S1415" i="1" s="1"/>
  <c r="F1414" i="1"/>
  <c r="J1414" i="1" s="1"/>
  <c r="R1403" i="1"/>
  <c r="S1403" i="1" s="1"/>
  <c r="F1402" i="1"/>
  <c r="J1402" i="1" s="1"/>
  <c r="R1391" i="1"/>
  <c r="S1391" i="1" s="1"/>
  <c r="F1390" i="1"/>
  <c r="J1390" i="1" s="1"/>
  <c r="R1379" i="1"/>
  <c r="S1379" i="1" s="1"/>
  <c r="F1378" i="1"/>
  <c r="J1378" i="1" s="1"/>
  <c r="R1367" i="1"/>
  <c r="S1367" i="1" s="1"/>
  <c r="F1366" i="1"/>
  <c r="J1366" i="1" s="1"/>
  <c r="R1355" i="1"/>
  <c r="S1355" i="1" s="1"/>
  <c r="F1354" i="1"/>
  <c r="J1354" i="1" s="1"/>
  <c r="R1343" i="1"/>
  <c r="S1343" i="1" s="1"/>
  <c r="F1342" i="1"/>
  <c r="J1342" i="1" s="1"/>
  <c r="R1331" i="1"/>
  <c r="S1331" i="1" s="1"/>
  <c r="F1330" i="1"/>
  <c r="J1330" i="1" s="1"/>
  <c r="R1319" i="1"/>
  <c r="S1319" i="1" s="1"/>
  <c r="F1318" i="1"/>
  <c r="J1318" i="1" s="1"/>
  <c r="R1307" i="1"/>
  <c r="S1307" i="1" s="1"/>
  <c r="F1306" i="1"/>
  <c r="J1306" i="1" s="1"/>
  <c r="R1295" i="1"/>
  <c r="S1295" i="1" s="1"/>
  <c r="F1294" i="1"/>
  <c r="J1294" i="1" s="1"/>
  <c r="R1283" i="1"/>
  <c r="S1283" i="1" s="1"/>
  <c r="F1282" i="1"/>
  <c r="J1282" i="1" s="1"/>
  <c r="R1271" i="1"/>
  <c r="S1271" i="1" s="1"/>
  <c r="F1270" i="1"/>
  <c r="J1270" i="1" s="1"/>
  <c r="R1259" i="1"/>
  <c r="S1259" i="1" s="1"/>
  <c r="F1258" i="1"/>
  <c r="J1258" i="1" s="1"/>
  <c r="R1247" i="1"/>
  <c r="S1247" i="1" s="1"/>
  <c r="F1246" i="1"/>
  <c r="J1246" i="1" s="1"/>
  <c r="R1235" i="1"/>
  <c r="S1235" i="1" s="1"/>
  <c r="F1234" i="1"/>
  <c r="J1234" i="1" s="1"/>
  <c r="R1223" i="1"/>
  <c r="S1223" i="1" s="1"/>
  <c r="F1222" i="1"/>
  <c r="J1222" i="1" s="1"/>
  <c r="R1211" i="1"/>
  <c r="S1211" i="1" s="1"/>
  <c r="F1210" i="1"/>
  <c r="J1210" i="1" s="1"/>
  <c r="R1199" i="1"/>
  <c r="S1199" i="1" s="1"/>
  <c r="F1198" i="1"/>
  <c r="J1198" i="1" s="1"/>
  <c r="R1187" i="1"/>
  <c r="S1187" i="1" s="1"/>
  <c r="F1186" i="1"/>
  <c r="J1186" i="1" s="1"/>
  <c r="R1175" i="1"/>
  <c r="S1175" i="1" s="1"/>
  <c r="F1174" i="1"/>
  <c r="J1174" i="1" s="1"/>
  <c r="R1163" i="1"/>
  <c r="S1163" i="1" s="1"/>
  <c r="F1162" i="1"/>
  <c r="J1162" i="1" s="1"/>
  <c r="R1151" i="1"/>
  <c r="S1151" i="1" s="1"/>
  <c r="F1150" i="1"/>
  <c r="J1150" i="1" s="1"/>
  <c r="R1139" i="1"/>
  <c r="S1139" i="1" s="1"/>
  <c r="F1138" i="1"/>
  <c r="J1138" i="1" s="1"/>
  <c r="R1127" i="1"/>
  <c r="S1127" i="1" s="1"/>
  <c r="F1126" i="1"/>
  <c r="J1126" i="1" s="1"/>
  <c r="R1115" i="1"/>
  <c r="S1115" i="1" s="1"/>
  <c r="F1114" i="1"/>
  <c r="J1114" i="1" s="1"/>
  <c r="R1103" i="1"/>
  <c r="S1103" i="1" s="1"/>
  <c r="F1102" i="1"/>
  <c r="J1102" i="1" s="1"/>
  <c r="R1091" i="1"/>
  <c r="S1091" i="1" s="1"/>
  <c r="F1090" i="1"/>
  <c r="J1090" i="1" s="1"/>
  <c r="R1079" i="1"/>
  <c r="S1079" i="1" s="1"/>
  <c r="F1078" i="1"/>
  <c r="J1078" i="1" s="1"/>
  <c r="R1067" i="1"/>
  <c r="S1067" i="1" s="1"/>
  <c r="F1066" i="1"/>
  <c r="J1066" i="1" s="1"/>
  <c r="R1055" i="1"/>
  <c r="S1055" i="1" s="1"/>
  <c r="F1054" i="1"/>
  <c r="J1054" i="1" s="1"/>
  <c r="R1043" i="1"/>
  <c r="S1043" i="1" s="1"/>
  <c r="F1042" i="1"/>
  <c r="J1042" i="1" s="1"/>
  <c r="R1031" i="1"/>
  <c r="S1031" i="1" s="1"/>
  <c r="F1030" i="1"/>
  <c r="J1030" i="1" s="1"/>
  <c r="R1019" i="1"/>
  <c r="S1019" i="1" s="1"/>
  <c r="F1018" i="1"/>
  <c r="J1018" i="1" s="1"/>
  <c r="R1007" i="1"/>
  <c r="S1007" i="1" s="1"/>
  <c r="F1006" i="1"/>
  <c r="J1006" i="1" s="1"/>
  <c r="R995" i="1"/>
  <c r="S995" i="1" s="1"/>
  <c r="F994" i="1"/>
  <c r="J994" i="1" s="1"/>
  <c r="R983" i="1"/>
  <c r="S983" i="1" s="1"/>
  <c r="F982" i="1"/>
  <c r="J982" i="1" s="1"/>
  <c r="R971" i="1"/>
  <c r="S971" i="1" s="1"/>
  <c r="F970" i="1"/>
  <c r="J970" i="1" s="1"/>
  <c r="R959" i="1"/>
  <c r="S959" i="1" s="1"/>
  <c r="F958" i="1"/>
  <c r="J958" i="1" s="1"/>
  <c r="R947" i="1"/>
  <c r="S947" i="1" s="1"/>
  <c r="F946" i="1"/>
  <c r="J946" i="1" s="1"/>
  <c r="R935" i="1"/>
  <c r="S935" i="1" s="1"/>
  <c r="F934" i="1"/>
  <c r="J934" i="1" s="1"/>
  <c r="R923" i="1"/>
  <c r="S923" i="1" s="1"/>
  <c r="F922" i="1"/>
  <c r="J922" i="1" s="1"/>
  <c r="R911" i="1"/>
  <c r="S911" i="1" s="1"/>
  <c r="F910" i="1"/>
  <c r="J910" i="1" s="1"/>
  <c r="R899" i="1"/>
  <c r="S899" i="1" s="1"/>
  <c r="F898" i="1"/>
  <c r="J898" i="1" s="1"/>
  <c r="R887" i="1"/>
  <c r="S887" i="1" s="1"/>
  <c r="F886" i="1"/>
  <c r="J886" i="1" s="1"/>
  <c r="R875" i="1"/>
  <c r="S875" i="1" s="1"/>
  <c r="F874" i="1"/>
  <c r="J874" i="1" s="1"/>
  <c r="R863" i="1"/>
  <c r="S863" i="1" s="1"/>
  <c r="F862" i="1"/>
  <c r="J862" i="1" s="1"/>
  <c r="R851" i="1"/>
  <c r="S851" i="1" s="1"/>
  <c r="F850" i="1"/>
  <c r="J850" i="1" s="1"/>
  <c r="R839" i="1"/>
  <c r="S839" i="1" s="1"/>
  <c r="F838" i="1"/>
  <c r="J838" i="1" s="1"/>
  <c r="R827" i="1"/>
  <c r="S827" i="1" s="1"/>
  <c r="F826" i="1"/>
  <c r="J826" i="1" s="1"/>
  <c r="R815" i="1"/>
  <c r="S815" i="1" s="1"/>
  <c r="F814" i="1"/>
  <c r="J814" i="1" s="1"/>
  <c r="R803" i="1"/>
  <c r="S803" i="1" s="1"/>
  <c r="F802" i="1"/>
  <c r="J802" i="1" s="1"/>
  <c r="R791" i="1"/>
  <c r="S791" i="1" s="1"/>
  <c r="F790" i="1"/>
  <c r="J790" i="1" s="1"/>
  <c r="R779" i="1"/>
  <c r="S779" i="1" s="1"/>
  <c r="F778" i="1"/>
  <c r="J778" i="1" s="1"/>
  <c r="R767" i="1"/>
  <c r="S767" i="1" s="1"/>
  <c r="F766" i="1"/>
  <c r="J766" i="1" s="1"/>
  <c r="R755" i="1"/>
  <c r="S755" i="1" s="1"/>
  <c r="F754" i="1"/>
  <c r="J754" i="1" s="1"/>
  <c r="R743" i="1"/>
  <c r="S743" i="1" s="1"/>
  <c r="F742" i="1"/>
  <c r="J742" i="1" s="1"/>
  <c r="R731" i="1"/>
  <c r="S731" i="1" s="1"/>
  <c r="F730" i="1"/>
  <c r="J730" i="1" s="1"/>
  <c r="R719" i="1"/>
  <c r="S719" i="1" s="1"/>
  <c r="F718" i="1"/>
  <c r="J718" i="1" s="1"/>
  <c r="R707" i="1"/>
  <c r="S707" i="1" s="1"/>
  <c r="F706" i="1"/>
  <c r="J706" i="1" s="1"/>
  <c r="R695" i="1"/>
  <c r="S695" i="1" s="1"/>
  <c r="F694" i="1"/>
  <c r="J694" i="1" s="1"/>
  <c r="R683" i="1"/>
  <c r="S683" i="1" s="1"/>
  <c r="F682" i="1"/>
  <c r="J682" i="1" s="1"/>
  <c r="R671" i="1"/>
  <c r="S671" i="1" s="1"/>
  <c r="F670" i="1"/>
  <c r="J670" i="1" s="1"/>
  <c r="R659" i="1"/>
  <c r="S659" i="1" s="1"/>
  <c r="F658" i="1"/>
  <c r="J658" i="1" s="1"/>
  <c r="R647" i="1"/>
  <c r="S647" i="1" s="1"/>
  <c r="F646" i="1"/>
  <c r="J646" i="1" s="1"/>
  <c r="R635" i="1"/>
  <c r="S635" i="1" s="1"/>
  <c r="F634" i="1"/>
  <c r="J634" i="1" s="1"/>
  <c r="R623" i="1"/>
  <c r="S623" i="1" s="1"/>
  <c r="F622" i="1"/>
  <c r="J622" i="1" s="1"/>
  <c r="R611" i="1"/>
  <c r="S611" i="1" s="1"/>
  <c r="F610" i="1"/>
  <c r="J610" i="1" s="1"/>
  <c r="R599" i="1"/>
  <c r="S599" i="1" s="1"/>
  <c r="F598" i="1"/>
  <c r="J598" i="1" s="1"/>
  <c r="R587" i="1"/>
  <c r="S587" i="1" s="1"/>
  <c r="F586" i="1"/>
  <c r="J586" i="1" s="1"/>
  <c r="R575" i="1"/>
  <c r="S575" i="1" s="1"/>
  <c r="F574" i="1"/>
  <c r="J574" i="1" s="1"/>
  <c r="R563" i="1"/>
  <c r="S563" i="1" s="1"/>
  <c r="F562" i="1"/>
  <c r="J562" i="1" s="1"/>
  <c r="R551" i="1"/>
  <c r="S551" i="1" s="1"/>
  <c r="F550" i="1"/>
  <c r="J550" i="1" s="1"/>
  <c r="R539" i="1"/>
  <c r="S539" i="1" s="1"/>
  <c r="F538" i="1"/>
  <c r="J538" i="1" s="1"/>
  <c r="R527" i="1"/>
  <c r="S527" i="1" s="1"/>
  <c r="F526" i="1"/>
  <c r="J526" i="1" s="1"/>
  <c r="R515" i="1"/>
  <c r="S515" i="1" s="1"/>
  <c r="F514" i="1"/>
  <c r="J514" i="1" s="1"/>
  <c r="R503" i="1"/>
  <c r="S503" i="1" s="1"/>
  <c r="F502" i="1"/>
  <c r="J502" i="1" s="1"/>
  <c r="R491" i="1"/>
  <c r="S491" i="1" s="1"/>
  <c r="F490" i="1"/>
  <c r="J490" i="1" s="1"/>
  <c r="R479" i="1"/>
  <c r="S479" i="1" s="1"/>
  <c r="F478" i="1"/>
  <c r="J478" i="1" s="1"/>
  <c r="R467" i="1"/>
  <c r="S467" i="1" s="1"/>
  <c r="F466" i="1"/>
  <c r="J466" i="1" s="1"/>
  <c r="R455" i="1"/>
  <c r="S455" i="1" s="1"/>
  <c r="F454" i="1"/>
  <c r="J454" i="1" s="1"/>
  <c r="R443" i="1"/>
  <c r="S443" i="1" s="1"/>
  <c r="F442" i="1"/>
  <c r="J442" i="1" s="1"/>
  <c r="R431" i="1"/>
  <c r="S431" i="1" s="1"/>
  <c r="F430" i="1"/>
  <c r="J430" i="1" s="1"/>
  <c r="R419" i="1"/>
  <c r="S419" i="1" s="1"/>
  <c r="F418" i="1"/>
  <c r="J418" i="1" s="1"/>
  <c r="R407" i="1"/>
  <c r="S407" i="1" s="1"/>
  <c r="F406" i="1"/>
  <c r="J406" i="1" s="1"/>
  <c r="R395" i="1"/>
  <c r="S395" i="1" s="1"/>
  <c r="F394" i="1"/>
  <c r="J394" i="1" s="1"/>
  <c r="R383" i="1"/>
  <c r="S383" i="1" s="1"/>
  <c r="F382" i="1"/>
  <c r="J382" i="1" s="1"/>
  <c r="R371" i="1"/>
  <c r="S371" i="1" s="1"/>
  <c r="F370" i="1"/>
  <c r="J370" i="1" s="1"/>
  <c r="R359" i="1"/>
  <c r="S359" i="1" s="1"/>
  <c r="F358" i="1"/>
  <c r="J358" i="1" s="1"/>
  <c r="R347" i="1"/>
  <c r="S347" i="1" s="1"/>
  <c r="F346" i="1"/>
  <c r="J346" i="1" s="1"/>
  <c r="R335" i="1"/>
  <c r="S335" i="1" s="1"/>
  <c r="F334" i="1"/>
  <c r="J334" i="1" s="1"/>
  <c r="R323" i="1"/>
  <c r="S323" i="1" s="1"/>
  <c r="F322" i="1"/>
  <c r="J322" i="1" s="1"/>
  <c r="R311" i="1"/>
  <c r="S311" i="1" s="1"/>
  <c r="F310" i="1"/>
  <c r="J310" i="1" s="1"/>
  <c r="R299" i="1"/>
  <c r="S299" i="1" s="1"/>
  <c r="F298" i="1"/>
  <c r="J298" i="1" s="1"/>
  <c r="R287" i="1"/>
  <c r="S287" i="1" s="1"/>
  <c r="F286" i="1"/>
  <c r="J286" i="1" s="1"/>
  <c r="R275" i="1"/>
  <c r="S275" i="1" s="1"/>
  <c r="F274" i="1"/>
  <c r="J274" i="1" s="1"/>
  <c r="R263" i="1"/>
  <c r="S263" i="1" s="1"/>
  <c r="F262" i="1"/>
  <c r="J262" i="1" s="1"/>
  <c r="R251" i="1"/>
  <c r="S251" i="1" s="1"/>
  <c r="F250" i="1"/>
  <c r="J250" i="1" s="1"/>
  <c r="R239" i="1"/>
  <c r="S239" i="1" s="1"/>
  <c r="F238" i="1"/>
  <c r="J238" i="1" s="1"/>
  <c r="R227" i="1"/>
  <c r="S227" i="1" s="1"/>
  <c r="F226" i="1"/>
  <c r="J226" i="1" s="1"/>
  <c r="R215" i="1"/>
  <c r="S215" i="1" s="1"/>
  <c r="F214" i="1"/>
  <c r="J214" i="1" s="1"/>
  <c r="R203" i="1"/>
  <c r="S203" i="1" s="1"/>
  <c r="F202" i="1"/>
  <c r="J202" i="1" s="1"/>
  <c r="R191" i="1"/>
  <c r="S191" i="1" s="1"/>
  <c r="F190" i="1"/>
  <c r="J190" i="1" s="1"/>
  <c r="R179" i="1"/>
  <c r="S179" i="1" s="1"/>
  <c r="F178" i="1"/>
  <c r="J178" i="1" s="1"/>
  <c r="R167" i="1"/>
  <c r="S167" i="1" s="1"/>
  <c r="F166" i="1"/>
  <c r="J166" i="1" s="1"/>
  <c r="R155" i="1"/>
  <c r="S155" i="1" s="1"/>
  <c r="F154" i="1"/>
  <c r="J154" i="1" s="1"/>
  <c r="R143" i="1"/>
  <c r="S143" i="1" s="1"/>
  <c r="F142" i="1"/>
  <c r="J142" i="1" s="1"/>
  <c r="R131" i="1"/>
  <c r="S131" i="1" s="1"/>
  <c r="F130" i="1"/>
  <c r="J130" i="1" s="1"/>
  <c r="R119" i="1"/>
  <c r="S119" i="1" s="1"/>
  <c r="F118" i="1"/>
  <c r="J118" i="1" s="1"/>
  <c r="R107" i="1"/>
  <c r="S107" i="1" s="1"/>
  <c r="F106" i="1"/>
  <c r="J106" i="1" s="1"/>
  <c r="R95" i="1"/>
  <c r="S95" i="1" s="1"/>
  <c r="F94" i="1"/>
  <c r="J94" i="1" s="1"/>
  <c r="R83" i="1"/>
  <c r="S83" i="1" s="1"/>
  <c r="F82" i="1"/>
  <c r="J82" i="1" s="1"/>
  <c r="R71" i="1"/>
  <c r="S71" i="1" s="1"/>
  <c r="F70" i="1"/>
  <c r="J70" i="1" s="1"/>
  <c r="R59" i="1"/>
  <c r="S59" i="1" s="1"/>
  <c r="F58" i="1"/>
  <c r="J58" i="1" s="1"/>
  <c r="R47" i="1"/>
  <c r="S47" i="1" s="1"/>
  <c r="F46" i="1"/>
  <c r="J46" i="1" s="1"/>
  <c r="R35" i="1"/>
  <c r="S35" i="1" s="1"/>
  <c r="F34" i="1"/>
  <c r="J34" i="1" s="1"/>
  <c r="R23" i="1"/>
  <c r="S23" i="1" s="1"/>
  <c r="F22" i="1"/>
  <c r="J22" i="1" s="1"/>
  <c r="R11" i="1"/>
  <c r="S11" i="1" s="1"/>
  <c r="F10" i="1"/>
  <c r="J10" i="1" s="1"/>
  <c r="R3034" i="1"/>
  <c r="S3034" i="1" s="1"/>
  <c r="F3033" i="1"/>
  <c r="J3033" i="1" s="1"/>
  <c r="R3022" i="1"/>
  <c r="S3022" i="1" s="1"/>
  <c r="F3021" i="1"/>
  <c r="J3021" i="1" s="1"/>
  <c r="R3010" i="1"/>
  <c r="S3010" i="1" s="1"/>
  <c r="F3009" i="1"/>
  <c r="J3009" i="1" s="1"/>
  <c r="R2998" i="1"/>
  <c r="S2998" i="1" s="1"/>
  <c r="F2997" i="1"/>
  <c r="J2997" i="1" s="1"/>
  <c r="R2986" i="1"/>
  <c r="S2986" i="1" s="1"/>
  <c r="F2985" i="1"/>
  <c r="J2985" i="1" s="1"/>
  <c r="R2974" i="1"/>
  <c r="S2974" i="1" s="1"/>
  <c r="F2973" i="1"/>
  <c r="J2973" i="1" s="1"/>
  <c r="R2962" i="1"/>
  <c r="S2962" i="1" s="1"/>
  <c r="F2961" i="1"/>
  <c r="J2961" i="1" s="1"/>
  <c r="R2950" i="1"/>
  <c r="S2950" i="1" s="1"/>
  <c r="F2949" i="1"/>
  <c r="J2949" i="1" s="1"/>
  <c r="R2938" i="1"/>
  <c r="S2938" i="1" s="1"/>
  <c r="F2937" i="1"/>
  <c r="J2937" i="1" s="1"/>
  <c r="R2926" i="1"/>
  <c r="S2926" i="1" s="1"/>
  <c r="F2925" i="1"/>
  <c r="J2925" i="1" s="1"/>
  <c r="R2914" i="1"/>
  <c r="S2914" i="1" s="1"/>
  <c r="F2913" i="1"/>
  <c r="J2913" i="1" s="1"/>
  <c r="R2902" i="1"/>
  <c r="S2902" i="1" s="1"/>
  <c r="F2901" i="1"/>
  <c r="J2901" i="1" s="1"/>
  <c r="R2890" i="1"/>
  <c r="S2890" i="1" s="1"/>
  <c r="F2889" i="1"/>
  <c r="J2889" i="1" s="1"/>
  <c r="R2878" i="1"/>
  <c r="S2878" i="1" s="1"/>
  <c r="F2877" i="1"/>
  <c r="J2877" i="1" s="1"/>
  <c r="R2866" i="1"/>
  <c r="S2866" i="1" s="1"/>
  <c r="F2865" i="1"/>
  <c r="J2865" i="1" s="1"/>
  <c r="R2854" i="1"/>
  <c r="S2854" i="1" s="1"/>
  <c r="F2853" i="1"/>
  <c r="J2853" i="1" s="1"/>
  <c r="R2842" i="1"/>
  <c r="S2842" i="1" s="1"/>
  <c r="F2841" i="1"/>
  <c r="J2841" i="1" s="1"/>
  <c r="R2830" i="1"/>
  <c r="S2830" i="1" s="1"/>
  <c r="F2829" i="1"/>
  <c r="J2829" i="1" s="1"/>
  <c r="R2818" i="1"/>
  <c r="S2818" i="1" s="1"/>
  <c r="F2817" i="1"/>
  <c r="J2817" i="1" s="1"/>
  <c r="R2806" i="1"/>
  <c r="S2806" i="1" s="1"/>
  <c r="F2805" i="1"/>
  <c r="J2805" i="1" s="1"/>
  <c r="R2794" i="1"/>
  <c r="S2794" i="1" s="1"/>
  <c r="F2793" i="1"/>
  <c r="J2793" i="1" s="1"/>
  <c r="R2782" i="1"/>
  <c r="S2782" i="1" s="1"/>
  <c r="F2781" i="1"/>
  <c r="J2781" i="1" s="1"/>
  <c r="R2770" i="1"/>
  <c r="S2770" i="1" s="1"/>
  <c r="F2769" i="1"/>
  <c r="J2769" i="1" s="1"/>
  <c r="R2758" i="1"/>
  <c r="S2758" i="1" s="1"/>
  <c r="F2757" i="1"/>
  <c r="J2757" i="1" s="1"/>
  <c r="R2746" i="1"/>
  <c r="S2746" i="1" s="1"/>
  <c r="F2745" i="1"/>
  <c r="J2745" i="1" s="1"/>
  <c r="R2734" i="1"/>
  <c r="S2734" i="1" s="1"/>
  <c r="F2733" i="1"/>
  <c r="J2733" i="1" s="1"/>
  <c r="R2722" i="1"/>
  <c r="S2722" i="1" s="1"/>
  <c r="F2721" i="1"/>
  <c r="J2721" i="1" s="1"/>
  <c r="R2710" i="1"/>
  <c r="S2710" i="1" s="1"/>
  <c r="F2709" i="1"/>
  <c r="J2709" i="1" s="1"/>
  <c r="R2698" i="1"/>
  <c r="S2698" i="1" s="1"/>
  <c r="F2697" i="1"/>
  <c r="J2697" i="1" s="1"/>
  <c r="R2686" i="1"/>
  <c r="S2686" i="1" s="1"/>
  <c r="F2685" i="1"/>
  <c r="J2685" i="1" s="1"/>
  <c r="R2674" i="1"/>
  <c r="S2674" i="1" s="1"/>
  <c r="F2673" i="1"/>
  <c r="J2673" i="1" s="1"/>
  <c r="R2662" i="1"/>
  <c r="S2662" i="1" s="1"/>
  <c r="F2661" i="1"/>
  <c r="J2661" i="1" s="1"/>
  <c r="R2650" i="1"/>
  <c r="S2650" i="1" s="1"/>
  <c r="F2649" i="1"/>
  <c r="J2649" i="1" s="1"/>
  <c r="R2638" i="1"/>
  <c r="S2638" i="1" s="1"/>
  <c r="F2637" i="1"/>
  <c r="J2637" i="1" s="1"/>
  <c r="R2626" i="1"/>
  <c r="S2626" i="1" s="1"/>
  <c r="F2625" i="1"/>
  <c r="J2625" i="1" s="1"/>
  <c r="R2614" i="1"/>
  <c r="S2614" i="1" s="1"/>
  <c r="F2613" i="1"/>
  <c r="J2613" i="1" s="1"/>
  <c r="R2602" i="1"/>
  <c r="S2602" i="1" s="1"/>
  <c r="F2601" i="1"/>
  <c r="J2601" i="1" s="1"/>
  <c r="R2590" i="1"/>
  <c r="S2590" i="1" s="1"/>
  <c r="F2589" i="1"/>
  <c r="J2589" i="1" s="1"/>
  <c r="R2578" i="1"/>
  <c r="S2578" i="1" s="1"/>
  <c r="F2577" i="1"/>
  <c r="J2577" i="1" s="1"/>
  <c r="R2566" i="1"/>
  <c r="S2566" i="1" s="1"/>
  <c r="F2565" i="1"/>
  <c r="J2565" i="1" s="1"/>
  <c r="R2554" i="1"/>
  <c r="S2554" i="1" s="1"/>
  <c r="F2553" i="1"/>
  <c r="J2553" i="1" s="1"/>
  <c r="R2542" i="1"/>
  <c r="S2542" i="1" s="1"/>
  <c r="F2541" i="1"/>
  <c r="J2541" i="1" s="1"/>
  <c r="R2530" i="1"/>
  <c r="S2530" i="1" s="1"/>
  <c r="F2529" i="1"/>
  <c r="J2529" i="1" s="1"/>
  <c r="R2518" i="1"/>
  <c r="S2518" i="1" s="1"/>
  <c r="F2517" i="1"/>
  <c r="J2517" i="1" s="1"/>
  <c r="R2506" i="1"/>
  <c r="S2506" i="1" s="1"/>
  <c r="F2505" i="1"/>
  <c r="J2505" i="1" s="1"/>
  <c r="R2494" i="1"/>
  <c r="S2494" i="1" s="1"/>
  <c r="F2493" i="1"/>
  <c r="J2493" i="1" s="1"/>
  <c r="R2482" i="1"/>
  <c r="S2482" i="1" s="1"/>
  <c r="F2481" i="1"/>
  <c r="J2481" i="1" s="1"/>
  <c r="R2470" i="1"/>
  <c r="S2470" i="1" s="1"/>
  <c r="F2469" i="1"/>
  <c r="J2469" i="1" s="1"/>
  <c r="R2458" i="1"/>
  <c r="S2458" i="1" s="1"/>
  <c r="F2457" i="1"/>
  <c r="J2457" i="1" s="1"/>
  <c r="R2446" i="1"/>
  <c r="S2446" i="1" s="1"/>
  <c r="F2445" i="1"/>
  <c r="J2445" i="1" s="1"/>
  <c r="R2434" i="1"/>
  <c r="S2434" i="1" s="1"/>
  <c r="F2433" i="1"/>
  <c r="J2433" i="1" s="1"/>
  <c r="R2422" i="1"/>
  <c r="S2422" i="1" s="1"/>
  <c r="F2421" i="1"/>
  <c r="J2421" i="1" s="1"/>
  <c r="R2410" i="1"/>
  <c r="S2410" i="1" s="1"/>
  <c r="F2409" i="1"/>
  <c r="J2409" i="1" s="1"/>
  <c r="R2398" i="1"/>
  <c r="S2398" i="1" s="1"/>
  <c r="F2397" i="1"/>
  <c r="J2397" i="1" s="1"/>
  <c r="R2386" i="1"/>
  <c r="S2386" i="1" s="1"/>
  <c r="F2385" i="1"/>
  <c r="J2385" i="1" s="1"/>
  <c r="R2374" i="1"/>
  <c r="S2374" i="1" s="1"/>
  <c r="F2373" i="1"/>
  <c r="J2373" i="1" s="1"/>
  <c r="R2362" i="1"/>
  <c r="S2362" i="1" s="1"/>
  <c r="F2361" i="1"/>
  <c r="J2361" i="1" s="1"/>
  <c r="R2350" i="1"/>
  <c r="S2350" i="1" s="1"/>
  <c r="F2349" i="1"/>
  <c r="J2349" i="1" s="1"/>
  <c r="R2338" i="1"/>
  <c r="S2338" i="1" s="1"/>
  <c r="F2337" i="1"/>
  <c r="J2337" i="1" s="1"/>
  <c r="R2326" i="1"/>
  <c r="S2326" i="1" s="1"/>
  <c r="F2325" i="1"/>
  <c r="J2325" i="1" s="1"/>
  <c r="R2314" i="1"/>
  <c r="S2314" i="1" s="1"/>
  <c r="F2313" i="1"/>
  <c r="J2313" i="1" s="1"/>
  <c r="R2302" i="1"/>
  <c r="S2302" i="1" s="1"/>
  <c r="F2301" i="1"/>
  <c r="J2301" i="1" s="1"/>
  <c r="R2290" i="1"/>
  <c r="S2290" i="1" s="1"/>
  <c r="F2289" i="1"/>
  <c r="J2289" i="1" s="1"/>
  <c r="R2278" i="1"/>
  <c r="S2278" i="1" s="1"/>
  <c r="F2277" i="1"/>
  <c r="J2277" i="1" s="1"/>
  <c r="R2266" i="1"/>
  <c r="S2266" i="1" s="1"/>
  <c r="F2265" i="1"/>
  <c r="J2265" i="1" s="1"/>
  <c r="R2254" i="1"/>
  <c r="S2254" i="1" s="1"/>
  <c r="F2253" i="1"/>
  <c r="J2253" i="1" s="1"/>
  <c r="R2242" i="1"/>
  <c r="S2242" i="1" s="1"/>
  <c r="F2241" i="1"/>
  <c r="J2241" i="1" s="1"/>
  <c r="R2230" i="1"/>
  <c r="S2230" i="1" s="1"/>
  <c r="F2229" i="1"/>
  <c r="J2229" i="1" s="1"/>
  <c r="R2218" i="1"/>
  <c r="S2218" i="1" s="1"/>
  <c r="F2217" i="1"/>
  <c r="J2217" i="1" s="1"/>
  <c r="R2206" i="1"/>
  <c r="S2206" i="1" s="1"/>
  <c r="F2205" i="1"/>
  <c r="J2205" i="1" s="1"/>
  <c r="R2194" i="1"/>
  <c r="S2194" i="1" s="1"/>
  <c r="F2193" i="1"/>
  <c r="J2193" i="1" s="1"/>
  <c r="R2182" i="1"/>
  <c r="S2182" i="1" s="1"/>
  <c r="F2181" i="1"/>
  <c r="J2181" i="1" s="1"/>
  <c r="R2170" i="1"/>
  <c r="S2170" i="1" s="1"/>
  <c r="F2169" i="1"/>
  <c r="J2169" i="1" s="1"/>
  <c r="R2158" i="1"/>
  <c r="S2158" i="1" s="1"/>
  <c r="F2157" i="1"/>
  <c r="J2157" i="1" s="1"/>
  <c r="R2146" i="1"/>
  <c r="S2146" i="1" s="1"/>
  <c r="F2145" i="1"/>
  <c r="J2145" i="1" s="1"/>
  <c r="R2134" i="1"/>
  <c r="S2134" i="1" s="1"/>
  <c r="F2133" i="1"/>
  <c r="J2133" i="1" s="1"/>
  <c r="R2122" i="1"/>
  <c r="S2122" i="1" s="1"/>
  <c r="F2121" i="1"/>
  <c r="J2121" i="1" s="1"/>
  <c r="R2110" i="1"/>
  <c r="S2110" i="1" s="1"/>
  <c r="F2109" i="1"/>
  <c r="J2109" i="1" s="1"/>
  <c r="R2098" i="1"/>
  <c r="S2098" i="1" s="1"/>
  <c r="F2097" i="1"/>
  <c r="J2097" i="1" s="1"/>
  <c r="R2086" i="1"/>
  <c r="S2086" i="1" s="1"/>
  <c r="F2085" i="1"/>
  <c r="J2085" i="1" s="1"/>
  <c r="R2074" i="1"/>
  <c r="S2074" i="1" s="1"/>
  <c r="F2073" i="1"/>
  <c r="J2073" i="1" s="1"/>
  <c r="R2062" i="1"/>
  <c r="S2062" i="1" s="1"/>
  <c r="F2061" i="1"/>
  <c r="J2061" i="1" s="1"/>
  <c r="R2050" i="1"/>
  <c r="S2050" i="1" s="1"/>
  <c r="F2049" i="1"/>
  <c r="J2049" i="1" s="1"/>
  <c r="R2038" i="1"/>
  <c r="S2038" i="1" s="1"/>
  <c r="F2037" i="1"/>
  <c r="J2037" i="1" s="1"/>
  <c r="R2026" i="1"/>
  <c r="S2026" i="1" s="1"/>
  <c r="F2025" i="1"/>
  <c r="J2025" i="1" s="1"/>
  <c r="R2014" i="1"/>
  <c r="S2014" i="1" s="1"/>
  <c r="F2013" i="1"/>
  <c r="J2013" i="1" s="1"/>
  <c r="R2002" i="1"/>
  <c r="S2002" i="1" s="1"/>
  <c r="F2001" i="1"/>
  <c r="J2001" i="1" s="1"/>
  <c r="R1990" i="1"/>
  <c r="S1990" i="1" s="1"/>
  <c r="F1989" i="1"/>
  <c r="J1989" i="1" s="1"/>
  <c r="R1978" i="1"/>
  <c r="S1978" i="1" s="1"/>
  <c r="F1977" i="1"/>
  <c r="J1977" i="1" s="1"/>
  <c r="R1966" i="1"/>
  <c r="S1966" i="1" s="1"/>
  <c r="F1965" i="1"/>
  <c r="J1965" i="1" s="1"/>
  <c r="R1954" i="1"/>
  <c r="S1954" i="1" s="1"/>
  <c r="F1953" i="1"/>
  <c r="J1953" i="1" s="1"/>
  <c r="R1942" i="1"/>
  <c r="S1942" i="1" s="1"/>
  <c r="F1941" i="1"/>
  <c r="J1941" i="1" s="1"/>
  <c r="R1930" i="1"/>
  <c r="S1930" i="1" s="1"/>
  <c r="F1929" i="1"/>
  <c r="J1929" i="1" s="1"/>
  <c r="R1918" i="1"/>
  <c r="S1918" i="1" s="1"/>
  <c r="F1917" i="1"/>
  <c r="J1917" i="1" s="1"/>
  <c r="R1906" i="1"/>
  <c r="S1906" i="1" s="1"/>
  <c r="F1905" i="1"/>
  <c r="J1905" i="1" s="1"/>
  <c r="R1894" i="1"/>
  <c r="S1894" i="1" s="1"/>
  <c r="F1893" i="1"/>
  <c r="J1893" i="1" s="1"/>
  <c r="R1882" i="1"/>
  <c r="S1882" i="1" s="1"/>
  <c r="F1881" i="1"/>
  <c r="J1881" i="1" s="1"/>
  <c r="R1870" i="1"/>
  <c r="S1870" i="1" s="1"/>
  <c r="F1869" i="1"/>
  <c r="J1869" i="1" s="1"/>
  <c r="R1858" i="1"/>
  <c r="S1858" i="1" s="1"/>
  <c r="F1857" i="1"/>
  <c r="J1857" i="1" s="1"/>
  <c r="R1846" i="1"/>
  <c r="S1846" i="1" s="1"/>
  <c r="F1845" i="1"/>
  <c r="J1845" i="1" s="1"/>
  <c r="R1834" i="1"/>
  <c r="S1834" i="1" s="1"/>
  <c r="F1833" i="1"/>
  <c r="J1833" i="1" s="1"/>
  <c r="R1822" i="1"/>
  <c r="S1822" i="1" s="1"/>
  <c r="F1821" i="1"/>
  <c r="J1821" i="1" s="1"/>
  <c r="R1810" i="1"/>
  <c r="S1810" i="1" s="1"/>
  <c r="F1809" i="1"/>
  <c r="J1809" i="1" s="1"/>
  <c r="R1798" i="1"/>
  <c r="S1798" i="1" s="1"/>
  <c r="F1797" i="1"/>
  <c r="J1797" i="1" s="1"/>
  <c r="R1786" i="1"/>
  <c r="S1786" i="1" s="1"/>
  <c r="F1785" i="1"/>
  <c r="J1785" i="1" s="1"/>
  <c r="R1774" i="1"/>
  <c r="S1774" i="1" s="1"/>
  <c r="F1773" i="1"/>
  <c r="J1773" i="1" s="1"/>
  <c r="R1762" i="1"/>
  <c r="S1762" i="1" s="1"/>
  <c r="F1761" i="1"/>
  <c r="J1761" i="1" s="1"/>
  <c r="R1750" i="1"/>
  <c r="S1750" i="1" s="1"/>
  <c r="F1749" i="1"/>
  <c r="J1749" i="1" s="1"/>
  <c r="R1738" i="1"/>
  <c r="S1738" i="1" s="1"/>
  <c r="F1737" i="1"/>
  <c r="J1737" i="1" s="1"/>
  <c r="R1726" i="1"/>
  <c r="S1726" i="1" s="1"/>
  <c r="F1725" i="1"/>
  <c r="J1725" i="1" s="1"/>
  <c r="R1714" i="1"/>
  <c r="S1714" i="1" s="1"/>
  <c r="F1713" i="1"/>
  <c r="J1713" i="1" s="1"/>
  <c r="R1702" i="1"/>
  <c r="S1702" i="1" s="1"/>
  <c r="F1701" i="1"/>
  <c r="J1701" i="1" s="1"/>
  <c r="R1690" i="1"/>
  <c r="S1690" i="1" s="1"/>
  <c r="F1689" i="1"/>
  <c r="J1689" i="1" s="1"/>
  <c r="R1678" i="1"/>
  <c r="S1678" i="1" s="1"/>
  <c r="F1677" i="1"/>
  <c r="J1677" i="1" s="1"/>
  <c r="R1666" i="1"/>
  <c r="S1666" i="1" s="1"/>
  <c r="F1665" i="1"/>
  <c r="J1665" i="1" s="1"/>
  <c r="R1654" i="1"/>
  <c r="S1654" i="1" s="1"/>
  <c r="F1653" i="1"/>
  <c r="J1653" i="1" s="1"/>
  <c r="R1642" i="1"/>
  <c r="S1642" i="1" s="1"/>
  <c r="F1641" i="1"/>
  <c r="J1641" i="1" s="1"/>
  <c r="R1630" i="1"/>
  <c r="S1630" i="1" s="1"/>
  <c r="F1629" i="1"/>
  <c r="J1629" i="1" s="1"/>
  <c r="R1618" i="1"/>
  <c r="S1618" i="1" s="1"/>
  <c r="F1617" i="1"/>
  <c r="J1617" i="1" s="1"/>
  <c r="R1606" i="1"/>
  <c r="S1606" i="1" s="1"/>
  <c r="F1605" i="1"/>
  <c r="J1605" i="1" s="1"/>
  <c r="R1594" i="1"/>
  <c r="S1594" i="1" s="1"/>
  <c r="F1593" i="1"/>
  <c r="J1593" i="1" s="1"/>
  <c r="R1582" i="1"/>
  <c r="S1582" i="1" s="1"/>
  <c r="F1581" i="1"/>
  <c r="J1581" i="1" s="1"/>
  <c r="R1570" i="1"/>
  <c r="S1570" i="1" s="1"/>
  <c r="F1569" i="1"/>
  <c r="J1569" i="1" s="1"/>
  <c r="R1558" i="1"/>
  <c r="S1558" i="1" s="1"/>
  <c r="F1557" i="1"/>
  <c r="J1557" i="1" s="1"/>
  <c r="R1546" i="1"/>
  <c r="S1546" i="1" s="1"/>
  <c r="F1545" i="1"/>
  <c r="J1545" i="1" s="1"/>
  <c r="R1534" i="1"/>
  <c r="S1534" i="1" s="1"/>
  <c r="F1533" i="1"/>
  <c r="J1533" i="1" s="1"/>
  <c r="R1522" i="1"/>
  <c r="S1522" i="1" s="1"/>
  <c r="F1521" i="1"/>
  <c r="J1521" i="1" s="1"/>
  <c r="R1510" i="1"/>
  <c r="S1510" i="1" s="1"/>
  <c r="F1509" i="1"/>
  <c r="J1509" i="1" s="1"/>
  <c r="R1498" i="1"/>
  <c r="S1498" i="1" s="1"/>
  <c r="F1497" i="1"/>
  <c r="J1497" i="1" s="1"/>
  <c r="R1486" i="1"/>
  <c r="S1486" i="1" s="1"/>
  <c r="F1485" i="1"/>
  <c r="J1485" i="1" s="1"/>
  <c r="R1474" i="1"/>
  <c r="S1474" i="1" s="1"/>
  <c r="F1473" i="1"/>
  <c r="J1473" i="1" s="1"/>
  <c r="R1462" i="1"/>
  <c r="S1462" i="1" s="1"/>
  <c r="F1461" i="1"/>
  <c r="J1461" i="1" s="1"/>
  <c r="R1450" i="1"/>
  <c r="S1450" i="1" s="1"/>
  <c r="F1449" i="1"/>
  <c r="J1449" i="1" s="1"/>
  <c r="R1438" i="1"/>
  <c r="S1438" i="1" s="1"/>
  <c r="F1437" i="1"/>
  <c r="J1437" i="1" s="1"/>
  <c r="R1426" i="1"/>
  <c r="S1426" i="1" s="1"/>
  <c r="F1425" i="1"/>
  <c r="J1425" i="1" s="1"/>
  <c r="R1414" i="1"/>
  <c r="S1414" i="1" s="1"/>
  <c r="F1413" i="1"/>
  <c r="J1413" i="1" s="1"/>
  <c r="R1402" i="1"/>
  <c r="S1402" i="1" s="1"/>
  <c r="F1401" i="1"/>
  <c r="J1401" i="1" s="1"/>
  <c r="R1390" i="1"/>
  <c r="S1390" i="1" s="1"/>
  <c r="F1389" i="1"/>
  <c r="J1389" i="1" s="1"/>
  <c r="R1378" i="1"/>
  <c r="S1378" i="1" s="1"/>
  <c r="F1377" i="1"/>
  <c r="J1377" i="1" s="1"/>
  <c r="R1366" i="1"/>
  <c r="S1366" i="1" s="1"/>
  <c r="F1365" i="1"/>
  <c r="J1365" i="1" s="1"/>
  <c r="R1354" i="1"/>
  <c r="S1354" i="1" s="1"/>
  <c r="F1353" i="1"/>
  <c r="J1353" i="1" s="1"/>
  <c r="R1342" i="1"/>
  <c r="S1342" i="1" s="1"/>
  <c r="F1341" i="1"/>
  <c r="J1341" i="1" s="1"/>
  <c r="R1330" i="1"/>
  <c r="S1330" i="1" s="1"/>
  <c r="F1329" i="1"/>
  <c r="J1329" i="1" s="1"/>
  <c r="R1318" i="1"/>
  <c r="S1318" i="1" s="1"/>
  <c r="F1317" i="1"/>
  <c r="J1317" i="1" s="1"/>
  <c r="R1306" i="1"/>
  <c r="S1306" i="1" s="1"/>
  <c r="F1305" i="1"/>
  <c r="J1305" i="1" s="1"/>
  <c r="R1294" i="1"/>
  <c r="S1294" i="1" s="1"/>
  <c r="F1293" i="1"/>
  <c r="J1293" i="1" s="1"/>
  <c r="R1282" i="1"/>
  <c r="S1282" i="1" s="1"/>
  <c r="F1281" i="1"/>
  <c r="J1281" i="1" s="1"/>
  <c r="R1270" i="1"/>
  <c r="S1270" i="1" s="1"/>
  <c r="F1269" i="1"/>
  <c r="J1269" i="1" s="1"/>
  <c r="R1258" i="1"/>
  <c r="S1258" i="1" s="1"/>
  <c r="F1257" i="1"/>
  <c r="J1257" i="1" s="1"/>
  <c r="R1246" i="1"/>
  <c r="S1246" i="1" s="1"/>
  <c r="F1245" i="1"/>
  <c r="J1245" i="1" s="1"/>
  <c r="R1234" i="1"/>
  <c r="S1234" i="1" s="1"/>
  <c r="F1233" i="1"/>
  <c r="J1233" i="1" s="1"/>
  <c r="R1222" i="1"/>
  <c r="S1222" i="1" s="1"/>
  <c r="F1221" i="1"/>
  <c r="J1221" i="1" s="1"/>
  <c r="R1210" i="1"/>
  <c r="S1210" i="1" s="1"/>
  <c r="F1209" i="1"/>
  <c r="J1209" i="1" s="1"/>
  <c r="R1198" i="1"/>
  <c r="S1198" i="1" s="1"/>
  <c r="F1197" i="1"/>
  <c r="J1197" i="1" s="1"/>
  <c r="R1186" i="1"/>
  <c r="S1186" i="1" s="1"/>
  <c r="F1185" i="1"/>
  <c r="J1185" i="1" s="1"/>
  <c r="R1174" i="1"/>
  <c r="S1174" i="1" s="1"/>
  <c r="F1173" i="1"/>
  <c r="J1173" i="1" s="1"/>
  <c r="R1162" i="1"/>
  <c r="S1162" i="1" s="1"/>
  <c r="F1161" i="1"/>
  <c r="J1161" i="1" s="1"/>
  <c r="R1150" i="1"/>
  <c r="S1150" i="1" s="1"/>
  <c r="F1149" i="1"/>
  <c r="J1149" i="1" s="1"/>
  <c r="R1138" i="1"/>
  <c r="S1138" i="1" s="1"/>
  <c r="F1137" i="1"/>
  <c r="J1137" i="1" s="1"/>
  <c r="R1126" i="1"/>
  <c r="S1126" i="1" s="1"/>
  <c r="F1125" i="1"/>
  <c r="J1125" i="1" s="1"/>
  <c r="R1114" i="1"/>
  <c r="S1114" i="1" s="1"/>
  <c r="F1113" i="1"/>
  <c r="J1113" i="1" s="1"/>
  <c r="R1102" i="1"/>
  <c r="S1102" i="1" s="1"/>
  <c r="F1101" i="1"/>
  <c r="J1101" i="1" s="1"/>
  <c r="R1090" i="1"/>
  <c r="S1090" i="1" s="1"/>
  <c r="F1089" i="1"/>
  <c r="J1089" i="1" s="1"/>
  <c r="R1078" i="1"/>
  <c r="S1078" i="1" s="1"/>
  <c r="F1077" i="1"/>
  <c r="J1077" i="1" s="1"/>
  <c r="R1066" i="1"/>
  <c r="S1066" i="1" s="1"/>
  <c r="F1065" i="1"/>
  <c r="J1065" i="1" s="1"/>
  <c r="R1054" i="1"/>
  <c r="S1054" i="1" s="1"/>
  <c r="F1053" i="1"/>
  <c r="J1053" i="1" s="1"/>
  <c r="R1042" i="1"/>
  <c r="S1042" i="1" s="1"/>
  <c r="F1041" i="1"/>
  <c r="J1041" i="1" s="1"/>
  <c r="R1030" i="1"/>
  <c r="S1030" i="1" s="1"/>
  <c r="F1029" i="1"/>
  <c r="J1029" i="1" s="1"/>
  <c r="R1018" i="1"/>
  <c r="S1018" i="1" s="1"/>
  <c r="F1017" i="1"/>
  <c r="J1017" i="1" s="1"/>
  <c r="R1006" i="1"/>
  <c r="S1006" i="1" s="1"/>
  <c r="F1005" i="1"/>
  <c r="J1005" i="1" s="1"/>
  <c r="R994" i="1"/>
  <c r="S994" i="1" s="1"/>
  <c r="F993" i="1"/>
  <c r="J993" i="1" s="1"/>
  <c r="R982" i="1"/>
  <c r="S982" i="1" s="1"/>
  <c r="F981" i="1"/>
  <c r="J981" i="1" s="1"/>
  <c r="R970" i="1"/>
  <c r="S970" i="1" s="1"/>
  <c r="F969" i="1"/>
  <c r="J969" i="1" s="1"/>
  <c r="R958" i="1"/>
  <c r="S958" i="1" s="1"/>
  <c r="F957" i="1"/>
  <c r="J957" i="1" s="1"/>
  <c r="R946" i="1"/>
  <c r="S946" i="1" s="1"/>
  <c r="F945" i="1"/>
  <c r="J945" i="1" s="1"/>
  <c r="R934" i="1"/>
  <c r="S934" i="1" s="1"/>
  <c r="F933" i="1"/>
  <c r="J933" i="1" s="1"/>
  <c r="R922" i="1"/>
  <c r="S922" i="1" s="1"/>
  <c r="F921" i="1"/>
  <c r="J921" i="1" s="1"/>
  <c r="R910" i="1"/>
  <c r="S910" i="1" s="1"/>
  <c r="F909" i="1"/>
  <c r="J909" i="1" s="1"/>
  <c r="R898" i="1"/>
  <c r="S898" i="1" s="1"/>
  <c r="F897" i="1"/>
  <c r="J897" i="1" s="1"/>
  <c r="R886" i="1"/>
  <c r="S886" i="1" s="1"/>
  <c r="F885" i="1"/>
  <c r="J885" i="1" s="1"/>
  <c r="R874" i="1"/>
  <c r="S874" i="1" s="1"/>
  <c r="F873" i="1"/>
  <c r="J873" i="1" s="1"/>
  <c r="R862" i="1"/>
  <c r="S862" i="1" s="1"/>
  <c r="F861" i="1"/>
  <c r="J861" i="1" s="1"/>
  <c r="R850" i="1"/>
  <c r="S850" i="1" s="1"/>
  <c r="F849" i="1"/>
  <c r="J849" i="1" s="1"/>
  <c r="R838" i="1"/>
  <c r="S838" i="1" s="1"/>
  <c r="F837" i="1"/>
  <c r="J837" i="1" s="1"/>
  <c r="R826" i="1"/>
  <c r="S826" i="1" s="1"/>
  <c r="F825" i="1"/>
  <c r="J825" i="1" s="1"/>
  <c r="R814" i="1"/>
  <c r="S814" i="1" s="1"/>
  <c r="F813" i="1"/>
  <c r="J813" i="1" s="1"/>
  <c r="R802" i="1"/>
  <c r="S802" i="1" s="1"/>
  <c r="F801" i="1"/>
  <c r="J801" i="1" s="1"/>
  <c r="R790" i="1"/>
  <c r="S790" i="1" s="1"/>
  <c r="F789" i="1"/>
  <c r="J789" i="1" s="1"/>
  <c r="R778" i="1"/>
  <c r="S778" i="1" s="1"/>
  <c r="F777" i="1"/>
  <c r="J777" i="1" s="1"/>
  <c r="R766" i="1"/>
  <c r="S766" i="1" s="1"/>
  <c r="F765" i="1"/>
  <c r="J765" i="1" s="1"/>
  <c r="R754" i="1"/>
  <c r="S754" i="1" s="1"/>
  <c r="F753" i="1"/>
  <c r="J753" i="1" s="1"/>
  <c r="R742" i="1"/>
  <c r="S742" i="1" s="1"/>
  <c r="F741" i="1"/>
  <c r="J741" i="1" s="1"/>
  <c r="R730" i="1"/>
  <c r="S730" i="1" s="1"/>
  <c r="F729" i="1"/>
  <c r="J729" i="1" s="1"/>
  <c r="R718" i="1"/>
  <c r="S718" i="1" s="1"/>
  <c r="F717" i="1"/>
  <c r="J717" i="1" s="1"/>
  <c r="R706" i="1"/>
  <c r="S706" i="1" s="1"/>
  <c r="F705" i="1"/>
  <c r="J705" i="1" s="1"/>
  <c r="R694" i="1"/>
  <c r="S694" i="1" s="1"/>
  <c r="F693" i="1"/>
  <c r="J693" i="1" s="1"/>
  <c r="R682" i="1"/>
  <c r="S682" i="1" s="1"/>
  <c r="F681" i="1"/>
  <c r="J681" i="1" s="1"/>
  <c r="R670" i="1"/>
  <c r="S670" i="1" s="1"/>
  <c r="F669" i="1"/>
  <c r="J669" i="1" s="1"/>
  <c r="R658" i="1"/>
  <c r="S658" i="1" s="1"/>
  <c r="F657" i="1"/>
  <c r="J657" i="1" s="1"/>
  <c r="R646" i="1"/>
  <c r="S646" i="1" s="1"/>
  <c r="F645" i="1"/>
  <c r="J645" i="1" s="1"/>
  <c r="R634" i="1"/>
  <c r="S634" i="1" s="1"/>
  <c r="F633" i="1"/>
  <c r="J633" i="1" s="1"/>
  <c r="R622" i="1"/>
  <c r="S622" i="1" s="1"/>
  <c r="F621" i="1"/>
  <c r="J621" i="1" s="1"/>
  <c r="R610" i="1"/>
  <c r="S610" i="1" s="1"/>
  <c r="F609" i="1"/>
  <c r="J609" i="1" s="1"/>
  <c r="R598" i="1"/>
  <c r="S598" i="1" s="1"/>
  <c r="F597" i="1"/>
  <c r="J597" i="1" s="1"/>
  <c r="R586" i="1"/>
  <c r="S586" i="1" s="1"/>
  <c r="F585" i="1"/>
  <c r="J585" i="1" s="1"/>
  <c r="R574" i="1"/>
  <c r="S574" i="1" s="1"/>
  <c r="F573" i="1"/>
  <c r="J573" i="1" s="1"/>
  <c r="R562" i="1"/>
  <c r="S562" i="1" s="1"/>
  <c r="F561" i="1"/>
  <c r="J561" i="1" s="1"/>
  <c r="R550" i="1"/>
  <c r="S550" i="1" s="1"/>
  <c r="F549" i="1"/>
  <c r="J549" i="1" s="1"/>
  <c r="R538" i="1"/>
  <c r="S538" i="1" s="1"/>
  <c r="F537" i="1"/>
  <c r="J537" i="1" s="1"/>
  <c r="R526" i="1"/>
  <c r="S526" i="1" s="1"/>
  <c r="F525" i="1"/>
  <c r="J525" i="1" s="1"/>
  <c r="R514" i="1"/>
  <c r="S514" i="1" s="1"/>
  <c r="F513" i="1"/>
  <c r="J513" i="1" s="1"/>
  <c r="R502" i="1"/>
  <c r="S502" i="1" s="1"/>
  <c r="F501" i="1"/>
  <c r="J501" i="1" s="1"/>
  <c r="R490" i="1"/>
  <c r="S490" i="1" s="1"/>
  <c r="F489" i="1"/>
  <c r="J489" i="1" s="1"/>
  <c r="R478" i="1"/>
  <c r="S478" i="1" s="1"/>
  <c r="F477" i="1"/>
  <c r="J477" i="1" s="1"/>
  <c r="R466" i="1"/>
  <c r="S466" i="1" s="1"/>
  <c r="F465" i="1"/>
  <c r="J465" i="1" s="1"/>
  <c r="R454" i="1"/>
  <c r="S454" i="1" s="1"/>
  <c r="F453" i="1"/>
  <c r="J453" i="1" s="1"/>
  <c r="R442" i="1"/>
  <c r="S442" i="1" s="1"/>
  <c r="F441" i="1"/>
  <c r="J441" i="1" s="1"/>
  <c r="R430" i="1"/>
  <c r="S430" i="1" s="1"/>
  <c r="F429" i="1"/>
  <c r="J429" i="1" s="1"/>
  <c r="R418" i="1"/>
  <c r="S418" i="1" s="1"/>
  <c r="F417" i="1"/>
  <c r="J417" i="1" s="1"/>
  <c r="R406" i="1"/>
  <c r="S406" i="1" s="1"/>
  <c r="F405" i="1"/>
  <c r="J405" i="1" s="1"/>
  <c r="R394" i="1"/>
  <c r="S394" i="1" s="1"/>
  <c r="F393" i="1"/>
  <c r="J393" i="1" s="1"/>
  <c r="R382" i="1"/>
  <c r="S382" i="1" s="1"/>
  <c r="F381" i="1"/>
  <c r="J381" i="1" s="1"/>
  <c r="R370" i="1"/>
  <c r="S370" i="1" s="1"/>
  <c r="F369" i="1"/>
  <c r="J369" i="1" s="1"/>
  <c r="R358" i="1"/>
  <c r="S358" i="1" s="1"/>
  <c r="F357" i="1"/>
  <c r="J357" i="1" s="1"/>
  <c r="R346" i="1"/>
  <c r="S346" i="1" s="1"/>
  <c r="F345" i="1"/>
  <c r="J345" i="1" s="1"/>
  <c r="R334" i="1"/>
  <c r="S334" i="1" s="1"/>
  <c r="F333" i="1"/>
  <c r="J333" i="1" s="1"/>
  <c r="R322" i="1"/>
  <c r="S322" i="1" s="1"/>
  <c r="F321" i="1"/>
  <c r="J321" i="1" s="1"/>
  <c r="R310" i="1"/>
  <c r="S310" i="1" s="1"/>
  <c r="F309" i="1"/>
  <c r="J309" i="1" s="1"/>
  <c r="R298" i="1"/>
  <c r="S298" i="1" s="1"/>
  <c r="F297" i="1"/>
  <c r="J297" i="1" s="1"/>
  <c r="R286" i="1"/>
  <c r="S286" i="1" s="1"/>
  <c r="F285" i="1"/>
  <c r="J285" i="1" s="1"/>
  <c r="R274" i="1"/>
  <c r="S274" i="1" s="1"/>
  <c r="F273" i="1"/>
  <c r="J273" i="1" s="1"/>
  <c r="R262" i="1"/>
  <c r="S262" i="1" s="1"/>
  <c r="F261" i="1"/>
  <c r="J261" i="1" s="1"/>
  <c r="R250" i="1"/>
  <c r="S250" i="1" s="1"/>
  <c r="F249" i="1"/>
  <c r="J249" i="1" s="1"/>
  <c r="R238" i="1"/>
  <c r="S238" i="1" s="1"/>
  <c r="F237" i="1"/>
  <c r="J237" i="1" s="1"/>
  <c r="R226" i="1"/>
  <c r="S226" i="1" s="1"/>
  <c r="F225" i="1"/>
  <c r="J225" i="1" s="1"/>
  <c r="R214" i="1"/>
  <c r="S214" i="1" s="1"/>
  <c r="F213" i="1"/>
  <c r="J213" i="1" s="1"/>
  <c r="R202" i="1"/>
  <c r="S202" i="1" s="1"/>
  <c r="F201" i="1"/>
  <c r="J201" i="1" s="1"/>
  <c r="R190" i="1"/>
  <c r="S190" i="1" s="1"/>
  <c r="F189" i="1"/>
  <c r="J189" i="1" s="1"/>
  <c r="R178" i="1"/>
  <c r="S178" i="1" s="1"/>
  <c r="F177" i="1"/>
  <c r="J177" i="1" s="1"/>
  <c r="R166" i="1"/>
  <c r="S166" i="1" s="1"/>
  <c r="F165" i="1"/>
  <c r="J165" i="1" s="1"/>
  <c r="R154" i="1"/>
  <c r="S154" i="1" s="1"/>
  <c r="F153" i="1"/>
  <c r="J153" i="1" s="1"/>
  <c r="R142" i="1"/>
  <c r="S142" i="1" s="1"/>
  <c r="F141" i="1"/>
  <c r="J141" i="1" s="1"/>
  <c r="R130" i="1"/>
  <c r="S130" i="1" s="1"/>
  <c r="F129" i="1"/>
  <c r="J129" i="1" s="1"/>
  <c r="R118" i="1"/>
  <c r="S118" i="1" s="1"/>
  <c r="F117" i="1"/>
  <c r="J117" i="1" s="1"/>
  <c r="R106" i="1"/>
  <c r="S106" i="1" s="1"/>
  <c r="F105" i="1"/>
  <c r="J105" i="1" s="1"/>
  <c r="R94" i="1"/>
  <c r="S94" i="1" s="1"/>
  <c r="F93" i="1"/>
  <c r="J93" i="1" s="1"/>
  <c r="R82" i="1"/>
  <c r="S82" i="1" s="1"/>
  <c r="F81" i="1"/>
  <c r="J81" i="1" s="1"/>
  <c r="R70" i="1"/>
  <c r="S70" i="1" s="1"/>
  <c r="F69" i="1"/>
  <c r="J69" i="1" s="1"/>
  <c r="R58" i="1"/>
  <c r="S58" i="1" s="1"/>
  <c r="F57" i="1"/>
  <c r="J57" i="1" s="1"/>
  <c r="R46" i="1"/>
  <c r="S46" i="1" s="1"/>
  <c r="F45" i="1"/>
  <c r="J45" i="1" s="1"/>
  <c r="R34" i="1"/>
  <c r="S34" i="1" s="1"/>
  <c r="F33" i="1"/>
  <c r="J33" i="1" s="1"/>
  <c r="R22" i="1"/>
  <c r="S22" i="1" s="1"/>
  <c r="F21" i="1"/>
  <c r="J21" i="1" s="1"/>
  <c r="R10" i="1"/>
  <c r="S10" i="1" s="1"/>
  <c r="F9" i="1"/>
  <c r="J9" i="1" s="1"/>
  <c r="R3033" i="1"/>
  <c r="S3033" i="1" s="1"/>
  <c r="F3032" i="1"/>
  <c r="J3032" i="1" s="1"/>
  <c r="R3021" i="1"/>
  <c r="S3021" i="1" s="1"/>
  <c r="F3020" i="1"/>
  <c r="J3020" i="1" s="1"/>
  <c r="R3009" i="1"/>
  <c r="S3009" i="1" s="1"/>
  <c r="F3008" i="1"/>
  <c r="J3008" i="1" s="1"/>
  <c r="R2997" i="1"/>
  <c r="S2997" i="1" s="1"/>
  <c r="F2996" i="1"/>
  <c r="J2996" i="1" s="1"/>
  <c r="R2985" i="1"/>
  <c r="S2985" i="1" s="1"/>
  <c r="F2984" i="1"/>
  <c r="J2984" i="1" s="1"/>
  <c r="R2973" i="1"/>
  <c r="S2973" i="1" s="1"/>
  <c r="F2972" i="1"/>
  <c r="J2972" i="1" s="1"/>
  <c r="R2961" i="1"/>
  <c r="S2961" i="1" s="1"/>
  <c r="F2960" i="1"/>
  <c r="J2960" i="1" s="1"/>
  <c r="R2949" i="1"/>
  <c r="S2949" i="1" s="1"/>
  <c r="F2948" i="1"/>
  <c r="J2948" i="1" s="1"/>
  <c r="R2937" i="1"/>
  <c r="S2937" i="1" s="1"/>
  <c r="F2936" i="1"/>
  <c r="J2936" i="1" s="1"/>
  <c r="R2925" i="1"/>
  <c r="S2925" i="1" s="1"/>
  <c r="F2924" i="1"/>
  <c r="J2924" i="1" s="1"/>
  <c r="R2913" i="1"/>
  <c r="S2913" i="1" s="1"/>
  <c r="F2912" i="1"/>
  <c r="J2912" i="1" s="1"/>
  <c r="R2901" i="1"/>
  <c r="S2901" i="1" s="1"/>
  <c r="F2900" i="1"/>
  <c r="J2900" i="1" s="1"/>
  <c r="R2889" i="1"/>
  <c r="S2889" i="1" s="1"/>
  <c r="F2888" i="1"/>
  <c r="J2888" i="1" s="1"/>
  <c r="R2877" i="1"/>
  <c r="S2877" i="1" s="1"/>
  <c r="F2876" i="1"/>
  <c r="J2876" i="1" s="1"/>
  <c r="R2865" i="1"/>
  <c r="S2865" i="1" s="1"/>
  <c r="F2864" i="1"/>
  <c r="J2864" i="1" s="1"/>
  <c r="R2853" i="1"/>
  <c r="S2853" i="1" s="1"/>
  <c r="F2852" i="1"/>
  <c r="J2852" i="1" s="1"/>
  <c r="R2841" i="1"/>
  <c r="S2841" i="1" s="1"/>
  <c r="F2840" i="1"/>
  <c r="J2840" i="1" s="1"/>
  <c r="R2829" i="1"/>
  <c r="S2829" i="1" s="1"/>
  <c r="F2828" i="1"/>
  <c r="J2828" i="1" s="1"/>
  <c r="R2817" i="1"/>
  <c r="S2817" i="1" s="1"/>
  <c r="F2816" i="1"/>
  <c r="J2816" i="1" s="1"/>
  <c r="R2805" i="1"/>
  <c r="S2805" i="1" s="1"/>
  <c r="F2804" i="1"/>
  <c r="J2804" i="1" s="1"/>
  <c r="R2793" i="1"/>
  <c r="S2793" i="1" s="1"/>
  <c r="F2792" i="1"/>
  <c r="J2792" i="1" s="1"/>
  <c r="R2781" i="1"/>
  <c r="S2781" i="1" s="1"/>
  <c r="F2780" i="1"/>
  <c r="J2780" i="1" s="1"/>
  <c r="R2769" i="1"/>
  <c r="S2769" i="1" s="1"/>
  <c r="F2768" i="1"/>
  <c r="J2768" i="1" s="1"/>
  <c r="R2757" i="1"/>
  <c r="S2757" i="1" s="1"/>
  <c r="F2756" i="1"/>
  <c r="J2756" i="1" s="1"/>
  <c r="R2745" i="1"/>
  <c r="S2745" i="1" s="1"/>
  <c r="F2744" i="1"/>
  <c r="J2744" i="1" s="1"/>
  <c r="R2733" i="1"/>
  <c r="S2733" i="1" s="1"/>
  <c r="F2732" i="1"/>
  <c r="J2732" i="1" s="1"/>
  <c r="R2721" i="1"/>
  <c r="S2721" i="1" s="1"/>
  <c r="F2720" i="1"/>
  <c r="J2720" i="1" s="1"/>
  <c r="R2709" i="1"/>
  <c r="S2709" i="1" s="1"/>
  <c r="F2708" i="1"/>
  <c r="J2708" i="1" s="1"/>
  <c r="R2697" i="1"/>
  <c r="S2697" i="1" s="1"/>
  <c r="F2696" i="1"/>
  <c r="J2696" i="1" s="1"/>
  <c r="R2685" i="1"/>
  <c r="S2685" i="1" s="1"/>
  <c r="F2684" i="1"/>
  <c r="J2684" i="1" s="1"/>
  <c r="R2673" i="1"/>
  <c r="S2673" i="1" s="1"/>
  <c r="F2672" i="1"/>
  <c r="J2672" i="1" s="1"/>
  <c r="R2661" i="1"/>
  <c r="S2661" i="1" s="1"/>
  <c r="F2660" i="1"/>
  <c r="J2660" i="1" s="1"/>
  <c r="R2649" i="1"/>
  <c r="S2649" i="1" s="1"/>
  <c r="F2648" i="1"/>
  <c r="J2648" i="1" s="1"/>
  <c r="R2637" i="1"/>
  <c r="S2637" i="1" s="1"/>
  <c r="F2636" i="1"/>
  <c r="J2636" i="1" s="1"/>
  <c r="R2625" i="1"/>
  <c r="S2625" i="1" s="1"/>
  <c r="F2624" i="1"/>
  <c r="J2624" i="1" s="1"/>
  <c r="R2613" i="1"/>
  <c r="S2613" i="1" s="1"/>
  <c r="F2612" i="1"/>
  <c r="J2612" i="1" s="1"/>
  <c r="R2601" i="1"/>
  <c r="S2601" i="1" s="1"/>
  <c r="F2600" i="1"/>
  <c r="J2600" i="1" s="1"/>
  <c r="R2589" i="1"/>
  <c r="S2589" i="1" s="1"/>
  <c r="F2588" i="1"/>
  <c r="J2588" i="1" s="1"/>
  <c r="R2577" i="1"/>
  <c r="S2577" i="1" s="1"/>
  <c r="F2576" i="1"/>
  <c r="J2576" i="1" s="1"/>
  <c r="R2565" i="1"/>
  <c r="S2565" i="1" s="1"/>
  <c r="F2564" i="1"/>
  <c r="J2564" i="1" s="1"/>
  <c r="R2553" i="1"/>
  <c r="S2553" i="1" s="1"/>
  <c r="F2552" i="1"/>
  <c r="J2552" i="1" s="1"/>
  <c r="R2541" i="1"/>
  <c r="S2541" i="1" s="1"/>
  <c r="F2540" i="1"/>
  <c r="J2540" i="1" s="1"/>
  <c r="R2529" i="1"/>
  <c r="S2529" i="1" s="1"/>
  <c r="F2528" i="1"/>
  <c r="J2528" i="1" s="1"/>
  <c r="R2517" i="1"/>
  <c r="S2517" i="1" s="1"/>
  <c r="F2516" i="1"/>
  <c r="J2516" i="1" s="1"/>
  <c r="R2505" i="1"/>
  <c r="S2505" i="1" s="1"/>
  <c r="F2504" i="1"/>
  <c r="J2504" i="1" s="1"/>
  <c r="R2493" i="1"/>
  <c r="S2493" i="1" s="1"/>
  <c r="F2492" i="1"/>
  <c r="J2492" i="1" s="1"/>
  <c r="R2481" i="1"/>
  <c r="S2481" i="1" s="1"/>
  <c r="F2480" i="1"/>
  <c r="J2480" i="1" s="1"/>
  <c r="R2469" i="1"/>
  <c r="S2469" i="1" s="1"/>
  <c r="F2468" i="1"/>
  <c r="J2468" i="1" s="1"/>
  <c r="R2457" i="1"/>
  <c r="S2457" i="1" s="1"/>
  <c r="F2456" i="1"/>
  <c r="J2456" i="1" s="1"/>
  <c r="R2445" i="1"/>
  <c r="S2445" i="1" s="1"/>
  <c r="F2444" i="1"/>
  <c r="J2444" i="1" s="1"/>
  <c r="R2433" i="1"/>
  <c r="S2433" i="1" s="1"/>
  <c r="F2432" i="1"/>
  <c r="J2432" i="1" s="1"/>
  <c r="R2421" i="1"/>
  <c r="S2421" i="1" s="1"/>
  <c r="F2420" i="1"/>
  <c r="J2420" i="1" s="1"/>
  <c r="R2409" i="1"/>
  <c r="S2409" i="1" s="1"/>
  <c r="F2408" i="1"/>
  <c r="J2408" i="1" s="1"/>
  <c r="R2397" i="1"/>
  <c r="S2397" i="1" s="1"/>
  <c r="F2396" i="1"/>
  <c r="J2396" i="1" s="1"/>
  <c r="R2385" i="1"/>
  <c r="S2385" i="1" s="1"/>
  <c r="F2384" i="1"/>
  <c r="J2384" i="1" s="1"/>
  <c r="R2373" i="1"/>
  <c r="S2373" i="1" s="1"/>
  <c r="F2372" i="1"/>
  <c r="J2372" i="1" s="1"/>
  <c r="R2361" i="1"/>
  <c r="S2361" i="1" s="1"/>
  <c r="F2360" i="1"/>
  <c r="J2360" i="1" s="1"/>
  <c r="R2349" i="1"/>
  <c r="S2349" i="1" s="1"/>
  <c r="F2348" i="1"/>
  <c r="J2348" i="1" s="1"/>
  <c r="R2337" i="1"/>
  <c r="S2337" i="1" s="1"/>
  <c r="F2336" i="1"/>
  <c r="J2336" i="1" s="1"/>
  <c r="R2325" i="1"/>
  <c r="S2325" i="1" s="1"/>
  <c r="F2324" i="1"/>
  <c r="J2324" i="1" s="1"/>
  <c r="R2313" i="1"/>
  <c r="S2313" i="1" s="1"/>
  <c r="F2312" i="1"/>
  <c r="J2312" i="1" s="1"/>
  <c r="R2301" i="1"/>
  <c r="S2301" i="1" s="1"/>
  <c r="F2300" i="1"/>
  <c r="J2300" i="1" s="1"/>
  <c r="R2289" i="1"/>
  <c r="S2289" i="1" s="1"/>
  <c r="F2288" i="1"/>
  <c r="J2288" i="1" s="1"/>
  <c r="R2277" i="1"/>
  <c r="S2277" i="1" s="1"/>
  <c r="F2276" i="1"/>
  <c r="J2276" i="1" s="1"/>
  <c r="R2265" i="1"/>
  <c r="S2265" i="1" s="1"/>
  <c r="F2264" i="1"/>
  <c r="J2264" i="1" s="1"/>
  <c r="R2253" i="1"/>
  <c r="S2253" i="1" s="1"/>
  <c r="F2252" i="1"/>
  <c r="J2252" i="1" s="1"/>
  <c r="R2241" i="1"/>
  <c r="S2241" i="1" s="1"/>
  <c r="F2240" i="1"/>
  <c r="J2240" i="1" s="1"/>
  <c r="R2229" i="1"/>
  <c r="S2229" i="1" s="1"/>
  <c r="F2228" i="1"/>
  <c r="J2228" i="1" s="1"/>
  <c r="R2217" i="1"/>
  <c r="S2217" i="1" s="1"/>
  <c r="F2216" i="1"/>
  <c r="J2216" i="1" s="1"/>
  <c r="R2205" i="1"/>
  <c r="S2205" i="1" s="1"/>
  <c r="F2204" i="1"/>
  <c r="J2204" i="1" s="1"/>
  <c r="R2193" i="1"/>
  <c r="S2193" i="1" s="1"/>
  <c r="F2192" i="1"/>
  <c r="J2192" i="1" s="1"/>
  <c r="R2181" i="1"/>
  <c r="S2181" i="1" s="1"/>
  <c r="F2180" i="1"/>
  <c r="J2180" i="1" s="1"/>
  <c r="R2169" i="1"/>
  <c r="S2169" i="1" s="1"/>
  <c r="F2168" i="1"/>
  <c r="J2168" i="1" s="1"/>
  <c r="R2157" i="1"/>
  <c r="S2157" i="1" s="1"/>
  <c r="F2156" i="1"/>
  <c r="J2156" i="1" s="1"/>
  <c r="R2145" i="1"/>
  <c r="S2145" i="1" s="1"/>
  <c r="F2144" i="1"/>
  <c r="J2144" i="1" s="1"/>
  <c r="R2133" i="1"/>
  <c r="S2133" i="1" s="1"/>
  <c r="F2132" i="1"/>
  <c r="J2132" i="1" s="1"/>
  <c r="R2121" i="1"/>
  <c r="S2121" i="1" s="1"/>
  <c r="F2120" i="1"/>
  <c r="J2120" i="1" s="1"/>
  <c r="R2109" i="1"/>
  <c r="S2109" i="1" s="1"/>
  <c r="F2108" i="1"/>
  <c r="J2108" i="1" s="1"/>
  <c r="R2097" i="1"/>
  <c r="S2097" i="1" s="1"/>
  <c r="F2096" i="1"/>
  <c r="J2096" i="1" s="1"/>
  <c r="R2085" i="1"/>
  <c r="S2085" i="1" s="1"/>
  <c r="F2084" i="1"/>
  <c r="J2084" i="1" s="1"/>
  <c r="R2073" i="1"/>
  <c r="S2073" i="1" s="1"/>
  <c r="F2072" i="1"/>
  <c r="J2072" i="1" s="1"/>
  <c r="R2061" i="1"/>
  <c r="S2061" i="1" s="1"/>
  <c r="F2060" i="1"/>
  <c r="J2060" i="1" s="1"/>
  <c r="R2049" i="1"/>
  <c r="S2049" i="1" s="1"/>
  <c r="F2048" i="1"/>
  <c r="J2048" i="1" s="1"/>
  <c r="R2037" i="1"/>
  <c r="S2037" i="1" s="1"/>
  <c r="F2036" i="1"/>
  <c r="J2036" i="1" s="1"/>
  <c r="R2025" i="1"/>
  <c r="S2025" i="1" s="1"/>
  <c r="F2024" i="1"/>
  <c r="J2024" i="1" s="1"/>
  <c r="R2013" i="1"/>
  <c r="S2013" i="1" s="1"/>
  <c r="F2012" i="1"/>
  <c r="J2012" i="1" s="1"/>
  <c r="R2001" i="1"/>
  <c r="S2001" i="1" s="1"/>
  <c r="F2000" i="1"/>
  <c r="J2000" i="1" s="1"/>
  <c r="R1989" i="1"/>
  <c r="S1989" i="1" s="1"/>
  <c r="F1988" i="1"/>
  <c r="J1988" i="1" s="1"/>
  <c r="R1977" i="1"/>
  <c r="S1977" i="1" s="1"/>
  <c r="F1976" i="1"/>
  <c r="J1976" i="1" s="1"/>
  <c r="R1965" i="1"/>
  <c r="S1965" i="1" s="1"/>
  <c r="F1964" i="1"/>
  <c r="J1964" i="1" s="1"/>
  <c r="R1953" i="1"/>
  <c r="S1953" i="1" s="1"/>
  <c r="F1952" i="1"/>
  <c r="J1952" i="1" s="1"/>
  <c r="R1941" i="1"/>
  <c r="S1941" i="1" s="1"/>
  <c r="F1940" i="1"/>
  <c r="J1940" i="1" s="1"/>
  <c r="R1929" i="1"/>
  <c r="S1929" i="1" s="1"/>
  <c r="F1928" i="1"/>
  <c r="J1928" i="1" s="1"/>
  <c r="R1917" i="1"/>
  <c r="S1917" i="1" s="1"/>
  <c r="F1916" i="1"/>
  <c r="J1916" i="1" s="1"/>
  <c r="R1905" i="1"/>
  <c r="S1905" i="1" s="1"/>
  <c r="F1904" i="1"/>
  <c r="J1904" i="1" s="1"/>
  <c r="R1893" i="1"/>
  <c r="S1893" i="1" s="1"/>
  <c r="F1892" i="1"/>
  <c r="J1892" i="1" s="1"/>
  <c r="R1881" i="1"/>
  <c r="S1881" i="1" s="1"/>
  <c r="F1880" i="1"/>
  <c r="J1880" i="1" s="1"/>
  <c r="R1869" i="1"/>
  <c r="S1869" i="1" s="1"/>
  <c r="F1868" i="1"/>
  <c r="J1868" i="1" s="1"/>
  <c r="R1857" i="1"/>
  <c r="S1857" i="1" s="1"/>
  <c r="F1856" i="1"/>
  <c r="J1856" i="1" s="1"/>
  <c r="R1845" i="1"/>
  <c r="S1845" i="1" s="1"/>
  <c r="F1844" i="1"/>
  <c r="J1844" i="1" s="1"/>
  <c r="R1833" i="1"/>
  <c r="S1833" i="1" s="1"/>
  <c r="F1832" i="1"/>
  <c r="J1832" i="1" s="1"/>
  <c r="R1821" i="1"/>
  <c r="S1821" i="1" s="1"/>
  <c r="F1820" i="1"/>
  <c r="J1820" i="1" s="1"/>
  <c r="R1809" i="1"/>
  <c r="S1809" i="1" s="1"/>
  <c r="F1808" i="1"/>
  <c r="J1808" i="1" s="1"/>
  <c r="R1797" i="1"/>
  <c r="S1797" i="1" s="1"/>
  <c r="F1796" i="1"/>
  <c r="J1796" i="1" s="1"/>
  <c r="R1785" i="1"/>
  <c r="S1785" i="1" s="1"/>
  <c r="F1784" i="1"/>
  <c r="J1784" i="1" s="1"/>
  <c r="R1773" i="1"/>
  <c r="S1773" i="1" s="1"/>
  <c r="F1772" i="1"/>
  <c r="J1772" i="1" s="1"/>
  <c r="R1761" i="1"/>
  <c r="S1761" i="1" s="1"/>
  <c r="F1760" i="1"/>
  <c r="J1760" i="1" s="1"/>
  <c r="R1749" i="1"/>
  <c r="S1749" i="1" s="1"/>
  <c r="F1748" i="1"/>
  <c r="J1748" i="1" s="1"/>
  <c r="R1737" i="1"/>
  <c r="S1737" i="1" s="1"/>
  <c r="F1736" i="1"/>
  <c r="J1736" i="1" s="1"/>
  <c r="R1725" i="1"/>
  <c r="S1725" i="1" s="1"/>
  <c r="F1724" i="1"/>
  <c r="J1724" i="1" s="1"/>
  <c r="R1713" i="1"/>
  <c r="S1713" i="1" s="1"/>
  <c r="F1712" i="1"/>
  <c r="J1712" i="1" s="1"/>
  <c r="R1701" i="1"/>
  <c r="S1701" i="1" s="1"/>
  <c r="F1700" i="1"/>
  <c r="J1700" i="1" s="1"/>
  <c r="R1689" i="1"/>
  <c r="S1689" i="1" s="1"/>
  <c r="F1688" i="1"/>
  <c r="J1688" i="1" s="1"/>
  <c r="R1677" i="1"/>
  <c r="S1677" i="1" s="1"/>
  <c r="F1676" i="1"/>
  <c r="J1676" i="1" s="1"/>
  <c r="R1665" i="1"/>
  <c r="S1665" i="1" s="1"/>
  <c r="F1664" i="1"/>
  <c r="J1664" i="1" s="1"/>
  <c r="R1653" i="1"/>
  <c r="S1653" i="1" s="1"/>
  <c r="F1652" i="1"/>
  <c r="J1652" i="1" s="1"/>
  <c r="R1641" i="1"/>
  <c r="S1641" i="1" s="1"/>
  <c r="F1640" i="1"/>
  <c r="J1640" i="1" s="1"/>
  <c r="R1629" i="1"/>
  <c r="S1629" i="1" s="1"/>
  <c r="F1628" i="1"/>
  <c r="J1628" i="1" s="1"/>
  <c r="R1617" i="1"/>
  <c r="S1617" i="1" s="1"/>
  <c r="F1616" i="1"/>
  <c r="J1616" i="1" s="1"/>
  <c r="R1605" i="1"/>
  <c r="S1605" i="1" s="1"/>
  <c r="F1604" i="1"/>
  <c r="J1604" i="1" s="1"/>
  <c r="R1593" i="1"/>
  <c r="S1593" i="1" s="1"/>
  <c r="F1592" i="1"/>
  <c r="J1592" i="1" s="1"/>
  <c r="R1581" i="1"/>
  <c r="S1581" i="1" s="1"/>
  <c r="F1580" i="1"/>
  <c r="J1580" i="1" s="1"/>
  <c r="R1569" i="1"/>
  <c r="S1569" i="1" s="1"/>
  <c r="F1568" i="1"/>
  <c r="J1568" i="1" s="1"/>
  <c r="R1557" i="1"/>
  <c r="S1557" i="1" s="1"/>
  <c r="F1556" i="1"/>
  <c r="J1556" i="1" s="1"/>
  <c r="R1545" i="1"/>
  <c r="S1545" i="1" s="1"/>
  <c r="F1544" i="1"/>
  <c r="J1544" i="1" s="1"/>
  <c r="R1533" i="1"/>
  <c r="S1533" i="1" s="1"/>
  <c r="F1532" i="1"/>
  <c r="J1532" i="1" s="1"/>
  <c r="R1521" i="1"/>
  <c r="S1521" i="1" s="1"/>
  <c r="F1520" i="1"/>
  <c r="J1520" i="1" s="1"/>
  <c r="R1509" i="1"/>
  <c r="S1509" i="1" s="1"/>
  <c r="F1508" i="1"/>
  <c r="J1508" i="1" s="1"/>
  <c r="R1497" i="1"/>
  <c r="S1497" i="1" s="1"/>
  <c r="F1496" i="1"/>
  <c r="J1496" i="1" s="1"/>
  <c r="R1485" i="1"/>
  <c r="S1485" i="1" s="1"/>
  <c r="F1484" i="1"/>
  <c r="J1484" i="1" s="1"/>
  <c r="R1473" i="1"/>
  <c r="S1473" i="1" s="1"/>
  <c r="F1472" i="1"/>
  <c r="J1472" i="1" s="1"/>
  <c r="R1461" i="1"/>
  <c r="S1461" i="1" s="1"/>
  <c r="F1460" i="1"/>
  <c r="J1460" i="1" s="1"/>
  <c r="R1449" i="1"/>
  <c r="S1449" i="1" s="1"/>
  <c r="F1448" i="1"/>
  <c r="J1448" i="1" s="1"/>
  <c r="R1437" i="1"/>
  <c r="S1437" i="1" s="1"/>
  <c r="F1436" i="1"/>
  <c r="J1436" i="1" s="1"/>
  <c r="R1425" i="1"/>
  <c r="S1425" i="1" s="1"/>
  <c r="F1424" i="1"/>
  <c r="J1424" i="1" s="1"/>
  <c r="R1413" i="1"/>
  <c r="S1413" i="1" s="1"/>
  <c r="F1412" i="1"/>
  <c r="J1412" i="1" s="1"/>
  <c r="R1401" i="1"/>
  <c r="S1401" i="1" s="1"/>
  <c r="F1400" i="1"/>
  <c r="J1400" i="1" s="1"/>
  <c r="R1389" i="1"/>
  <c r="S1389" i="1" s="1"/>
  <c r="F1388" i="1"/>
  <c r="J1388" i="1" s="1"/>
  <c r="R1377" i="1"/>
  <c r="S1377" i="1" s="1"/>
  <c r="F1376" i="1"/>
  <c r="J1376" i="1" s="1"/>
  <c r="R1365" i="1"/>
  <c r="S1365" i="1" s="1"/>
  <c r="F1364" i="1"/>
  <c r="J1364" i="1" s="1"/>
  <c r="R1353" i="1"/>
  <c r="S1353" i="1" s="1"/>
  <c r="F1352" i="1"/>
  <c r="J1352" i="1" s="1"/>
  <c r="R1341" i="1"/>
  <c r="S1341" i="1" s="1"/>
  <c r="F1340" i="1"/>
  <c r="J1340" i="1" s="1"/>
  <c r="R1329" i="1"/>
  <c r="S1329" i="1" s="1"/>
  <c r="F1328" i="1"/>
  <c r="J1328" i="1" s="1"/>
  <c r="R1317" i="1"/>
  <c r="S1317" i="1" s="1"/>
  <c r="F1316" i="1"/>
  <c r="J1316" i="1" s="1"/>
  <c r="R1305" i="1"/>
  <c r="S1305" i="1" s="1"/>
  <c r="F1304" i="1"/>
  <c r="J1304" i="1" s="1"/>
  <c r="R1293" i="1"/>
  <c r="S1293" i="1" s="1"/>
  <c r="F1292" i="1"/>
  <c r="J1292" i="1" s="1"/>
  <c r="R1281" i="1"/>
  <c r="S1281" i="1" s="1"/>
  <c r="F1280" i="1"/>
  <c r="J1280" i="1" s="1"/>
  <c r="R1269" i="1"/>
  <c r="S1269" i="1" s="1"/>
  <c r="F1268" i="1"/>
  <c r="J1268" i="1" s="1"/>
  <c r="R1257" i="1"/>
  <c r="S1257" i="1" s="1"/>
  <c r="F1256" i="1"/>
  <c r="J1256" i="1" s="1"/>
  <c r="R1245" i="1"/>
  <c r="S1245" i="1" s="1"/>
  <c r="F1244" i="1"/>
  <c r="J1244" i="1" s="1"/>
  <c r="R1233" i="1"/>
  <c r="S1233" i="1" s="1"/>
  <c r="F1232" i="1"/>
  <c r="J1232" i="1" s="1"/>
  <c r="R1221" i="1"/>
  <c r="S1221" i="1" s="1"/>
  <c r="F1220" i="1"/>
  <c r="J1220" i="1" s="1"/>
  <c r="R1209" i="1"/>
  <c r="S1209" i="1" s="1"/>
  <c r="F1208" i="1"/>
  <c r="J1208" i="1" s="1"/>
  <c r="R1197" i="1"/>
  <c r="S1197" i="1" s="1"/>
  <c r="F1196" i="1"/>
  <c r="J1196" i="1" s="1"/>
  <c r="R1185" i="1"/>
  <c r="S1185" i="1" s="1"/>
  <c r="F1184" i="1"/>
  <c r="J1184" i="1" s="1"/>
  <c r="R1173" i="1"/>
  <c r="S1173" i="1" s="1"/>
  <c r="F1172" i="1"/>
  <c r="J1172" i="1" s="1"/>
  <c r="R1161" i="1"/>
  <c r="S1161" i="1" s="1"/>
  <c r="F1160" i="1"/>
  <c r="J1160" i="1" s="1"/>
  <c r="R1149" i="1"/>
  <c r="S1149" i="1" s="1"/>
  <c r="F1148" i="1"/>
  <c r="J1148" i="1" s="1"/>
  <c r="R1137" i="1"/>
  <c r="S1137" i="1" s="1"/>
  <c r="F1136" i="1"/>
  <c r="J1136" i="1" s="1"/>
  <c r="R1125" i="1"/>
  <c r="S1125" i="1" s="1"/>
  <c r="F1124" i="1"/>
  <c r="J1124" i="1" s="1"/>
  <c r="R1113" i="1"/>
  <c r="S1113" i="1" s="1"/>
  <c r="F1112" i="1"/>
  <c r="J1112" i="1" s="1"/>
  <c r="R1101" i="1"/>
  <c r="S1101" i="1" s="1"/>
  <c r="F1100" i="1"/>
  <c r="J1100" i="1" s="1"/>
  <c r="R1089" i="1"/>
  <c r="S1089" i="1" s="1"/>
  <c r="F1088" i="1"/>
  <c r="J1088" i="1" s="1"/>
  <c r="R1077" i="1"/>
  <c r="S1077" i="1" s="1"/>
  <c r="F1076" i="1"/>
  <c r="J1076" i="1" s="1"/>
  <c r="R1065" i="1"/>
  <c r="S1065" i="1" s="1"/>
  <c r="F1064" i="1"/>
  <c r="J1064" i="1" s="1"/>
  <c r="R1053" i="1"/>
  <c r="S1053" i="1" s="1"/>
  <c r="F1052" i="1"/>
  <c r="J1052" i="1" s="1"/>
  <c r="R1041" i="1"/>
  <c r="S1041" i="1" s="1"/>
  <c r="F1040" i="1"/>
  <c r="J1040" i="1" s="1"/>
  <c r="R1029" i="1"/>
  <c r="S1029" i="1" s="1"/>
  <c r="F1028" i="1"/>
  <c r="J1028" i="1" s="1"/>
  <c r="R1017" i="1"/>
  <c r="S1017" i="1" s="1"/>
  <c r="F1016" i="1"/>
  <c r="J1016" i="1" s="1"/>
  <c r="R1005" i="1"/>
  <c r="S1005" i="1" s="1"/>
  <c r="F1004" i="1"/>
  <c r="J1004" i="1" s="1"/>
  <c r="R993" i="1"/>
  <c r="S993" i="1" s="1"/>
  <c r="F992" i="1"/>
  <c r="J992" i="1" s="1"/>
  <c r="R981" i="1"/>
  <c r="S981" i="1" s="1"/>
  <c r="F980" i="1"/>
  <c r="J980" i="1" s="1"/>
  <c r="R969" i="1"/>
  <c r="S969" i="1" s="1"/>
  <c r="F968" i="1"/>
  <c r="J968" i="1" s="1"/>
  <c r="R957" i="1"/>
  <c r="S957" i="1" s="1"/>
  <c r="F956" i="1"/>
  <c r="J956" i="1" s="1"/>
  <c r="R945" i="1"/>
  <c r="S945" i="1" s="1"/>
  <c r="F944" i="1"/>
  <c r="J944" i="1" s="1"/>
  <c r="R933" i="1"/>
  <c r="S933" i="1" s="1"/>
  <c r="F932" i="1"/>
  <c r="J932" i="1" s="1"/>
  <c r="R921" i="1"/>
  <c r="S921" i="1" s="1"/>
  <c r="F920" i="1"/>
  <c r="J920" i="1" s="1"/>
  <c r="R909" i="1"/>
  <c r="S909" i="1" s="1"/>
  <c r="F908" i="1"/>
  <c r="J908" i="1" s="1"/>
  <c r="R897" i="1"/>
  <c r="S897" i="1" s="1"/>
  <c r="F896" i="1"/>
  <c r="J896" i="1" s="1"/>
  <c r="R885" i="1"/>
  <c r="S885" i="1" s="1"/>
  <c r="F884" i="1"/>
  <c r="J884" i="1" s="1"/>
  <c r="R873" i="1"/>
  <c r="S873" i="1" s="1"/>
  <c r="F872" i="1"/>
  <c r="J872" i="1" s="1"/>
  <c r="R861" i="1"/>
  <c r="S861" i="1" s="1"/>
  <c r="F860" i="1"/>
  <c r="J860" i="1" s="1"/>
  <c r="R849" i="1"/>
  <c r="S849" i="1" s="1"/>
  <c r="F848" i="1"/>
  <c r="J848" i="1" s="1"/>
  <c r="R837" i="1"/>
  <c r="S837" i="1" s="1"/>
  <c r="F836" i="1"/>
  <c r="J836" i="1" s="1"/>
  <c r="R825" i="1"/>
  <c r="S825" i="1" s="1"/>
  <c r="F824" i="1"/>
  <c r="J824" i="1" s="1"/>
  <c r="R813" i="1"/>
  <c r="S813" i="1" s="1"/>
  <c r="F812" i="1"/>
  <c r="J812" i="1" s="1"/>
  <c r="R801" i="1"/>
  <c r="S801" i="1" s="1"/>
  <c r="F800" i="1"/>
  <c r="J800" i="1" s="1"/>
  <c r="R789" i="1"/>
  <c r="S789" i="1" s="1"/>
  <c r="F788" i="1"/>
  <c r="J788" i="1" s="1"/>
  <c r="R777" i="1"/>
  <c r="S777" i="1" s="1"/>
  <c r="F776" i="1"/>
  <c r="J776" i="1" s="1"/>
  <c r="R765" i="1"/>
  <c r="S765" i="1" s="1"/>
  <c r="F764" i="1"/>
  <c r="J764" i="1" s="1"/>
  <c r="R753" i="1"/>
  <c r="S753" i="1" s="1"/>
  <c r="F752" i="1"/>
  <c r="J752" i="1" s="1"/>
  <c r="R741" i="1"/>
  <c r="S741" i="1" s="1"/>
  <c r="F740" i="1"/>
  <c r="J740" i="1" s="1"/>
  <c r="R729" i="1"/>
  <c r="S729" i="1" s="1"/>
  <c r="F728" i="1"/>
  <c r="J728" i="1" s="1"/>
  <c r="R717" i="1"/>
  <c r="S717" i="1" s="1"/>
  <c r="F716" i="1"/>
  <c r="J716" i="1" s="1"/>
  <c r="R705" i="1"/>
  <c r="S705" i="1" s="1"/>
  <c r="F704" i="1"/>
  <c r="J704" i="1" s="1"/>
  <c r="R693" i="1"/>
  <c r="S693" i="1" s="1"/>
  <c r="F692" i="1"/>
  <c r="J692" i="1" s="1"/>
  <c r="R681" i="1"/>
  <c r="S681" i="1" s="1"/>
  <c r="F680" i="1"/>
  <c r="J680" i="1" s="1"/>
  <c r="R669" i="1"/>
  <c r="S669" i="1" s="1"/>
  <c r="F668" i="1"/>
  <c r="J668" i="1" s="1"/>
  <c r="R657" i="1"/>
  <c r="S657" i="1" s="1"/>
  <c r="F656" i="1"/>
  <c r="J656" i="1" s="1"/>
  <c r="R645" i="1"/>
  <c r="S645" i="1" s="1"/>
  <c r="F644" i="1"/>
  <c r="J644" i="1" s="1"/>
  <c r="R633" i="1"/>
  <c r="S633" i="1" s="1"/>
  <c r="F632" i="1"/>
  <c r="J632" i="1" s="1"/>
  <c r="R621" i="1"/>
  <c r="S621" i="1" s="1"/>
  <c r="F620" i="1"/>
  <c r="J620" i="1" s="1"/>
  <c r="R609" i="1"/>
  <c r="S609" i="1" s="1"/>
  <c r="F608" i="1"/>
  <c r="J608" i="1" s="1"/>
  <c r="R597" i="1"/>
  <c r="S597" i="1" s="1"/>
  <c r="F596" i="1"/>
  <c r="J596" i="1" s="1"/>
  <c r="R585" i="1"/>
  <c r="S585" i="1" s="1"/>
  <c r="F584" i="1"/>
  <c r="J584" i="1" s="1"/>
  <c r="R573" i="1"/>
  <c r="S573" i="1" s="1"/>
  <c r="F572" i="1"/>
  <c r="J572" i="1" s="1"/>
  <c r="R561" i="1"/>
  <c r="S561" i="1" s="1"/>
  <c r="F560" i="1"/>
  <c r="J560" i="1" s="1"/>
  <c r="R549" i="1"/>
  <c r="S549" i="1" s="1"/>
  <c r="F548" i="1"/>
  <c r="J548" i="1" s="1"/>
  <c r="R537" i="1"/>
  <c r="S537" i="1" s="1"/>
  <c r="F536" i="1"/>
  <c r="J536" i="1" s="1"/>
  <c r="R525" i="1"/>
  <c r="S525" i="1" s="1"/>
  <c r="F524" i="1"/>
  <c r="J524" i="1" s="1"/>
  <c r="R513" i="1"/>
  <c r="S513" i="1" s="1"/>
  <c r="F512" i="1"/>
  <c r="J512" i="1" s="1"/>
  <c r="R501" i="1"/>
  <c r="S501" i="1" s="1"/>
  <c r="F500" i="1"/>
  <c r="J500" i="1" s="1"/>
  <c r="R489" i="1"/>
  <c r="S489" i="1" s="1"/>
  <c r="F488" i="1"/>
  <c r="J488" i="1" s="1"/>
  <c r="R477" i="1"/>
  <c r="S477" i="1" s="1"/>
  <c r="F476" i="1"/>
  <c r="J476" i="1" s="1"/>
  <c r="R465" i="1"/>
  <c r="S465" i="1" s="1"/>
  <c r="F464" i="1"/>
  <c r="J464" i="1" s="1"/>
  <c r="R453" i="1"/>
  <c r="S453" i="1" s="1"/>
  <c r="F452" i="1"/>
  <c r="J452" i="1" s="1"/>
  <c r="R441" i="1"/>
  <c r="S441" i="1" s="1"/>
  <c r="F440" i="1"/>
  <c r="J440" i="1" s="1"/>
  <c r="R429" i="1"/>
  <c r="S429" i="1" s="1"/>
  <c r="F428" i="1"/>
  <c r="J428" i="1" s="1"/>
  <c r="R417" i="1"/>
  <c r="S417" i="1" s="1"/>
  <c r="F416" i="1"/>
  <c r="J416" i="1" s="1"/>
  <c r="R405" i="1"/>
  <c r="S405" i="1" s="1"/>
  <c r="F404" i="1"/>
  <c r="J404" i="1" s="1"/>
  <c r="R393" i="1"/>
  <c r="S393" i="1" s="1"/>
  <c r="F392" i="1"/>
  <c r="J392" i="1" s="1"/>
  <c r="R381" i="1"/>
  <c r="S381" i="1" s="1"/>
  <c r="F380" i="1"/>
  <c r="J380" i="1" s="1"/>
  <c r="R369" i="1"/>
  <c r="S369" i="1" s="1"/>
  <c r="F368" i="1"/>
  <c r="J368" i="1" s="1"/>
  <c r="R357" i="1"/>
  <c r="S357" i="1" s="1"/>
  <c r="F356" i="1"/>
  <c r="J356" i="1" s="1"/>
  <c r="R345" i="1"/>
  <c r="S345" i="1" s="1"/>
  <c r="F344" i="1"/>
  <c r="J344" i="1" s="1"/>
  <c r="R333" i="1"/>
  <c r="S333" i="1" s="1"/>
  <c r="F332" i="1"/>
  <c r="J332" i="1" s="1"/>
  <c r="R321" i="1"/>
  <c r="S321" i="1" s="1"/>
  <c r="F320" i="1"/>
  <c r="J320" i="1" s="1"/>
  <c r="R309" i="1"/>
  <c r="S309" i="1" s="1"/>
  <c r="F308" i="1"/>
  <c r="J308" i="1" s="1"/>
  <c r="R297" i="1"/>
  <c r="S297" i="1" s="1"/>
  <c r="F296" i="1"/>
  <c r="J296" i="1" s="1"/>
  <c r="R285" i="1"/>
  <c r="S285" i="1" s="1"/>
  <c r="F284" i="1"/>
  <c r="J284" i="1" s="1"/>
  <c r="R273" i="1"/>
  <c r="S273" i="1" s="1"/>
  <c r="F272" i="1"/>
  <c r="J272" i="1" s="1"/>
  <c r="R261" i="1"/>
  <c r="S261" i="1" s="1"/>
  <c r="F260" i="1"/>
  <c r="J260" i="1" s="1"/>
  <c r="R249" i="1"/>
  <c r="S249" i="1" s="1"/>
  <c r="F248" i="1"/>
  <c r="J248" i="1" s="1"/>
  <c r="R237" i="1"/>
  <c r="S237" i="1" s="1"/>
  <c r="F236" i="1"/>
  <c r="J236" i="1" s="1"/>
  <c r="R225" i="1"/>
  <c r="S225" i="1" s="1"/>
  <c r="F224" i="1"/>
  <c r="J224" i="1" s="1"/>
  <c r="R213" i="1"/>
  <c r="S213" i="1" s="1"/>
  <c r="F212" i="1"/>
  <c r="J212" i="1" s="1"/>
  <c r="R201" i="1"/>
  <c r="S201" i="1" s="1"/>
  <c r="F200" i="1"/>
  <c r="J200" i="1" s="1"/>
  <c r="R189" i="1"/>
  <c r="S189" i="1" s="1"/>
  <c r="F188" i="1"/>
  <c r="J188" i="1" s="1"/>
  <c r="R177" i="1"/>
  <c r="S177" i="1" s="1"/>
  <c r="F176" i="1"/>
  <c r="J176" i="1" s="1"/>
  <c r="R165" i="1"/>
  <c r="S165" i="1" s="1"/>
  <c r="F164" i="1"/>
  <c r="J164" i="1" s="1"/>
  <c r="R153" i="1"/>
  <c r="S153" i="1" s="1"/>
  <c r="F152" i="1"/>
  <c r="J152" i="1" s="1"/>
  <c r="R141" i="1"/>
  <c r="S141" i="1" s="1"/>
  <c r="F140" i="1"/>
  <c r="J140" i="1" s="1"/>
  <c r="R129" i="1"/>
  <c r="S129" i="1" s="1"/>
  <c r="F128" i="1"/>
  <c r="J128" i="1" s="1"/>
  <c r="R117" i="1"/>
  <c r="S117" i="1" s="1"/>
  <c r="F116" i="1"/>
  <c r="J116" i="1" s="1"/>
  <c r="R105" i="1"/>
  <c r="S105" i="1" s="1"/>
  <c r="F104" i="1"/>
  <c r="J104" i="1" s="1"/>
  <c r="R93" i="1"/>
  <c r="S93" i="1" s="1"/>
  <c r="F92" i="1"/>
  <c r="J92" i="1" s="1"/>
  <c r="R81" i="1"/>
  <c r="S81" i="1" s="1"/>
  <c r="F80" i="1"/>
  <c r="J80" i="1" s="1"/>
  <c r="R69" i="1"/>
  <c r="S69" i="1" s="1"/>
  <c r="F68" i="1"/>
  <c r="J68" i="1" s="1"/>
  <c r="R57" i="1"/>
  <c r="S57" i="1" s="1"/>
  <c r="F56" i="1"/>
  <c r="J56" i="1" s="1"/>
  <c r="R45" i="1"/>
  <c r="S45" i="1" s="1"/>
  <c r="F44" i="1"/>
  <c r="J44" i="1" s="1"/>
  <c r="R33" i="1"/>
  <c r="S33" i="1" s="1"/>
  <c r="F32" i="1"/>
  <c r="J32" i="1" s="1"/>
  <c r="R21" i="1"/>
  <c r="S21" i="1" s="1"/>
  <c r="F20" i="1"/>
  <c r="J20" i="1" s="1"/>
  <c r="R9" i="1"/>
  <c r="S9" i="1" s="1"/>
  <c r="F8" i="1"/>
  <c r="J8" i="1" s="1"/>
  <c r="R3056" i="1"/>
  <c r="S3056" i="1" s="1"/>
  <c r="F3055" i="1"/>
  <c r="J3055" i="1" s="1"/>
  <c r="R3044" i="1"/>
  <c r="S3044" i="1" s="1"/>
  <c r="F3043" i="1"/>
  <c r="J3043" i="1" s="1"/>
  <c r="R3032" i="1"/>
  <c r="S3032" i="1" s="1"/>
  <c r="F3031" i="1"/>
  <c r="J3031" i="1" s="1"/>
  <c r="R3020" i="1"/>
  <c r="S3020" i="1" s="1"/>
  <c r="F3019" i="1"/>
  <c r="J3019" i="1" s="1"/>
  <c r="R3008" i="1"/>
  <c r="S3008" i="1" s="1"/>
  <c r="F3007" i="1"/>
  <c r="J3007" i="1" s="1"/>
  <c r="R2996" i="1"/>
  <c r="S2996" i="1" s="1"/>
  <c r="F2995" i="1"/>
  <c r="J2995" i="1" s="1"/>
  <c r="R2984" i="1"/>
  <c r="S2984" i="1" s="1"/>
  <c r="F2983" i="1"/>
  <c r="J2983" i="1" s="1"/>
  <c r="R2972" i="1"/>
  <c r="S2972" i="1" s="1"/>
  <c r="F2971" i="1"/>
  <c r="J2971" i="1" s="1"/>
  <c r="R2960" i="1"/>
  <c r="S2960" i="1" s="1"/>
  <c r="F2959" i="1"/>
  <c r="J2959" i="1" s="1"/>
  <c r="R2948" i="1"/>
  <c r="S2948" i="1" s="1"/>
  <c r="F2947" i="1"/>
  <c r="J2947" i="1" s="1"/>
  <c r="R2936" i="1"/>
  <c r="S2936" i="1" s="1"/>
  <c r="F2935" i="1"/>
  <c r="J2935" i="1" s="1"/>
  <c r="R2924" i="1"/>
  <c r="S2924" i="1" s="1"/>
  <c r="F2923" i="1"/>
  <c r="J2923" i="1" s="1"/>
  <c r="R2912" i="1"/>
  <c r="S2912" i="1" s="1"/>
  <c r="F2911" i="1"/>
  <c r="J2911" i="1" s="1"/>
  <c r="R2900" i="1"/>
  <c r="S2900" i="1" s="1"/>
  <c r="F2899" i="1"/>
  <c r="J2899" i="1" s="1"/>
  <c r="R2888" i="1"/>
  <c r="S2888" i="1" s="1"/>
  <c r="F2887" i="1"/>
  <c r="J2887" i="1" s="1"/>
  <c r="R2876" i="1"/>
  <c r="S2876" i="1" s="1"/>
  <c r="F2875" i="1"/>
  <c r="J2875" i="1" s="1"/>
  <c r="R2864" i="1"/>
  <c r="S2864" i="1" s="1"/>
  <c r="F2863" i="1"/>
  <c r="J2863" i="1" s="1"/>
  <c r="R2852" i="1"/>
  <c r="S2852" i="1" s="1"/>
  <c r="F2851" i="1"/>
  <c r="J2851" i="1" s="1"/>
  <c r="R2840" i="1"/>
  <c r="S2840" i="1" s="1"/>
  <c r="F2839" i="1"/>
  <c r="J2839" i="1" s="1"/>
  <c r="R2828" i="1"/>
  <c r="S2828" i="1" s="1"/>
  <c r="F2827" i="1"/>
  <c r="J2827" i="1" s="1"/>
  <c r="R2816" i="1"/>
  <c r="S2816" i="1" s="1"/>
  <c r="F2815" i="1"/>
  <c r="J2815" i="1" s="1"/>
  <c r="R2804" i="1"/>
  <c r="S2804" i="1" s="1"/>
  <c r="F2803" i="1"/>
  <c r="J2803" i="1" s="1"/>
  <c r="R2792" i="1"/>
  <c r="S2792" i="1" s="1"/>
  <c r="F2791" i="1"/>
  <c r="J2791" i="1" s="1"/>
  <c r="R2780" i="1"/>
  <c r="S2780" i="1" s="1"/>
  <c r="F2779" i="1"/>
  <c r="J2779" i="1" s="1"/>
  <c r="R2768" i="1"/>
  <c r="S2768" i="1" s="1"/>
  <c r="F2767" i="1"/>
  <c r="J2767" i="1" s="1"/>
  <c r="R2756" i="1"/>
  <c r="S2756" i="1" s="1"/>
  <c r="F2755" i="1"/>
  <c r="J2755" i="1" s="1"/>
  <c r="R2744" i="1"/>
  <c r="S2744" i="1" s="1"/>
  <c r="F2743" i="1"/>
  <c r="J2743" i="1" s="1"/>
  <c r="R2732" i="1"/>
  <c r="S2732" i="1" s="1"/>
  <c r="F2731" i="1"/>
  <c r="J2731" i="1" s="1"/>
  <c r="R2720" i="1"/>
  <c r="S2720" i="1" s="1"/>
  <c r="F2719" i="1"/>
  <c r="J2719" i="1" s="1"/>
  <c r="R2708" i="1"/>
  <c r="S2708" i="1" s="1"/>
  <c r="F2707" i="1"/>
  <c r="J2707" i="1" s="1"/>
  <c r="R2696" i="1"/>
  <c r="S2696" i="1" s="1"/>
  <c r="F2695" i="1"/>
  <c r="J2695" i="1" s="1"/>
  <c r="R2684" i="1"/>
  <c r="S2684" i="1" s="1"/>
  <c r="F2683" i="1"/>
  <c r="J2683" i="1" s="1"/>
  <c r="R2672" i="1"/>
  <c r="S2672" i="1" s="1"/>
  <c r="F2671" i="1"/>
  <c r="J2671" i="1" s="1"/>
  <c r="R2660" i="1"/>
  <c r="S2660" i="1" s="1"/>
  <c r="F2659" i="1"/>
  <c r="J2659" i="1" s="1"/>
  <c r="R2648" i="1"/>
  <c r="S2648" i="1" s="1"/>
  <c r="F2647" i="1"/>
  <c r="J2647" i="1" s="1"/>
  <c r="R2636" i="1"/>
  <c r="S2636" i="1" s="1"/>
  <c r="F2635" i="1"/>
  <c r="J2635" i="1" s="1"/>
  <c r="R2624" i="1"/>
  <c r="S2624" i="1" s="1"/>
  <c r="F2623" i="1"/>
  <c r="J2623" i="1" s="1"/>
  <c r="R2612" i="1"/>
  <c r="S2612" i="1" s="1"/>
  <c r="F2611" i="1"/>
  <c r="J2611" i="1" s="1"/>
  <c r="R2600" i="1"/>
  <c r="S2600" i="1" s="1"/>
  <c r="F2599" i="1"/>
  <c r="J2599" i="1" s="1"/>
  <c r="R2588" i="1"/>
  <c r="S2588" i="1" s="1"/>
  <c r="F2587" i="1"/>
  <c r="J2587" i="1" s="1"/>
  <c r="R2576" i="1"/>
  <c r="S2576" i="1" s="1"/>
  <c r="F2575" i="1"/>
  <c r="J2575" i="1" s="1"/>
  <c r="R2564" i="1"/>
  <c r="S2564" i="1" s="1"/>
  <c r="F2563" i="1"/>
  <c r="J2563" i="1" s="1"/>
  <c r="R2552" i="1"/>
  <c r="S2552" i="1" s="1"/>
  <c r="F2551" i="1"/>
  <c r="J2551" i="1" s="1"/>
  <c r="R2540" i="1"/>
  <c r="S2540" i="1" s="1"/>
  <c r="F2539" i="1"/>
  <c r="J2539" i="1" s="1"/>
  <c r="R2528" i="1"/>
  <c r="S2528" i="1" s="1"/>
  <c r="F2527" i="1"/>
  <c r="J2527" i="1" s="1"/>
  <c r="R2516" i="1"/>
  <c r="S2516" i="1" s="1"/>
  <c r="F2515" i="1"/>
  <c r="J2515" i="1" s="1"/>
  <c r="R2504" i="1"/>
  <c r="S2504" i="1" s="1"/>
  <c r="F2503" i="1"/>
  <c r="J2503" i="1" s="1"/>
  <c r="R2492" i="1"/>
  <c r="S2492" i="1" s="1"/>
  <c r="F2491" i="1"/>
  <c r="J2491" i="1" s="1"/>
  <c r="R2480" i="1"/>
  <c r="S2480" i="1" s="1"/>
  <c r="F2479" i="1"/>
  <c r="J2479" i="1" s="1"/>
  <c r="R2468" i="1"/>
  <c r="S2468" i="1" s="1"/>
  <c r="F2467" i="1"/>
  <c r="J2467" i="1" s="1"/>
  <c r="R2456" i="1"/>
  <c r="S2456" i="1" s="1"/>
  <c r="F2455" i="1"/>
  <c r="J2455" i="1" s="1"/>
  <c r="R2444" i="1"/>
  <c r="S2444" i="1" s="1"/>
  <c r="F2443" i="1"/>
  <c r="J2443" i="1" s="1"/>
  <c r="R2432" i="1"/>
  <c r="S2432" i="1" s="1"/>
  <c r="F2431" i="1"/>
  <c r="J2431" i="1" s="1"/>
  <c r="R2420" i="1"/>
  <c r="S2420" i="1" s="1"/>
  <c r="F2419" i="1"/>
  <c r="J2419" i="1" s="1"/>
  <c r="R2408" i="1"/>
  <c r="S2408" i="1" s="1"/>
  <c r="F2407" i="1"/>
  <c r="J2407" i="1" s="1"/>
  <c r="R2396" i="1"/>
  <c r="S2396" i="1" s="1"/>
  <c r="F2395" i="1"/>
  <c r="J2395" i="1" s="1"/>
  <c r="R2384" i="1"/>
  <c r="S2384" i="1" s="1"/>
  <c r="F2383" i="1"/>
  <c r="J2383" i="1" s="1"/>
  <c r="R2372" i="1"/>
  <c r="S2372" i="1" s="1"/>
  <c r="F2371" i="1"/>
  <c r="J2371" i="1" s="1"/>
  <c r="R2360" i="1"/>
  <c r="S2360" i="1" s="1"/>
  <c r="F2359" i="1"/>
  <c r="J2359" i="1" s="1"/>
  <c r="R2348" i="1"/>
  <c r="S2348" i="1" s="1"/>
  <c r="F2347" i="1"/>
  <c r="J2347" i="1" s="1"/>
  <c r="R2336" i="1"/>
  <c r="S2336" i="1" s="1"/>
  <c r="F2335" i="1"/>
  <c r="J2335" i="1" s="1"/>
  <c r="R2324" i="1"/>
  <c r="S2324" i="1" s="1"/>
  <c r="F2323" i="1"/>
  <c r="J2323" i="1" s="1"/>
  <c r="R2312" i="1"/>
  <c r="S2312" i="1" s="1"/>
  <c r="F2311" i="1"/>
  <c r="J2311" i="1" s="1"/>
  <c r="R2300" i="1"/>
  <c r="S2300" i="1" s="1"/>
  <c r="F2299" i="1"/>
  <c r="J2299" i="1" s="1"/>
  <c r="R2288" i="1"/>
  <c r="S2288" i="1" s="1"/>
  <c r="F2287" i="1"/>
  <c r="J2287" i="1" s="1"/>
  <c r="R2276" i="1"/>
  <c r="S2276" i="1" s="1"/>
  <c r="F2275" i="1"/>
  <c r="J2275" i="1" s="1"/>
  <c r="R2264" i="1"/>
  <c r="S2264" i="1" s="1"/>
  <c r="F2263" i="1"/>
  <c r="J2263" i="1" s="1"/>
  <c r="R2252" i="1"/>
  <c r="S2252" i="1" s="1"/>
  <c r="F2251" i="1"/>
  <c r="J2251" i="1" s="1"/>
  <c r="R2240" i="1"/>
  <c r="S2240" i="1" s="1"/>
  <c r="F2239" i="1"/>
  <c r="J2239" i="1" s="1"/>
  <c r="R2228" i="1"/>
  <c r="S2228" i="1" s="1"/>
  <c r="F2227" i="1"/>
  <c r="J2227" i="1" s="1"/>
  <c r="R2216" i="1"/>
  <c r="S2216" i="1" s="1"/>
  <c r="F2215" i="1"/>
  <c r="J2215" i="1" s="1"/>
  <c r="R2204" i="1"/>
  <c r="S2204" i="1" s="1"/>
  <c r="F2203" i="1"/>
  <c r="J2203" i="1" s="1"/>
  <c r="R2192" i="1"/>
  <c r="S2192" i="1" s="1"/>
  <c r="F2191" i="1"/>
  <c r="J2191" i="1" s="1"/>
  <c r="R2180" i="1"/>
  <c r="S2180" i="1" s="1"/>
  <c r="F2179" i="1"/>
  <c r="J2179" i="1" s="1"/>
  <c r="R2168" i="1"/>
  <c r="S2168" i="1" s="1"/>
  <c r="F2167" i="1"/>
  <c r="J2167" i="1" s="1"/>
  <c r="R2156" i="1"/>
  <c r="S2156" i="1" s="1"/>
  <c r="F2155" i="1"/>
  <c r="J2155" i="1" s="1"/>
  <c r="R2144" i="1"/>
  <c r="S2144" i="1" s="1"/>
  <c r="F2143" i="1"/>
  <c r="J2143" i="1" s="1"/>
  <c r="R2132" i="1"/>
  <c r="S2132" i="1" s="1"/>
  <c r="F2131" i="1"/>
  <c r="J2131" i="1" s="1"/>
  <c r="R2120" i="1"/>
  <c r="S2120" i="1" s="1"/>
  <c r="F2119" i="1"/>
  <c r="J2119" i="1" s="1"/>
  <c r="R2108" i="1"/>
  <c r="S2108" i="1" s="1"/>
  <c r="F2107" i="1"/>
  <c r="J2107" i="1" s="1"/>
  <c r="R2096" i="1"/>
  <c r="S2096" i="1" s="1"/>
  <c r="F2095" i="1"/>
  <c r="J2095" i="1" s="1"/>
  <c r="R2084" i="1"/>
  <c r="S2084" i="1" s="1"/>
  <c r="F2083" i="1"/>
  <c r="J2083" i="1" s="1"/>
  <c r="R2072" i="1"/>
  <c r="S2072" i="1" s="1"/>
  <c r="F2071" i="1"/>
  <c r="J2071" i="1" s="1"/>
  <c r="R2060" i="1"/>
  <c r="S2060" i="1" s="1"/>
  <c r="F2059" i="1"/>
  <c r="J2059" i="1" s="1"/>
  <c r="R2048" i="1"/>
  <c r="S2048" i="1" s="1"/>
  <c r="F2047" i="1"/>
  <c r="J2047" i="1" s="1"/>
  <c r="R2036" i="1"/>
  <c r="S2036" i="1" s="1"/>
  <c r="F2035" i="1"/>
  <c r="J2035" i="1" s="1"/>
  <c r="R2024" i="1"/>
  <c r="S2024" i="1" s="1"/>
  <c r="F2023" i="1"/>
  <c r="J2023" i="1" s="1"/>
  <c r="R2012" i="1"/>
  <c r="S2012" i="1" s="1"/>
  <c r="F2011" i="1"/>
  <c r="J2011" i="1" s="1"/>
  <c r="R2000" i="1"/>
  <c r="S2000" i="1" s="1"/>
  <c r="F1999" i="1"/>
  <c r="J1999" i="1" s="1"/>
  <c r="R1988" i="1"/>
  <c r="S1988" i="1" s="1"/>
  <c r="F1987" i="1"/>
  <c r="J1987" i="1" s="1"/>
  <c r="R1976" i="1"/>
  <c r="S1976" i="1" s="1"/>
  <c r="F1975" i="1"/>
  <c r="J1975" i="1" s="1"/>
  <c r="R1964" i="1"/>
  <c r="S1964" i="1" s="1"/>
  <c r="F1963" i="1"/>
  <c r="J1963" i="1" s="1"/>
  <c r="R1952" i="1"/>
  <c r="S1952" i="1" s="1"/>
  <c r="F1951" i="1"/>
  <c r="J1951" i="1" s="1"/>
  <c r="R1940" i="1"/>
  <c r="S1940" i="1" s="1"/>
  <c r="F1939" i="1"/>
  <c r="J1939" i="1" s="1"/>
  <c r="R1928" i="1"/>
  <c r="S1928" i="1" s="1"/>
  <c r="F1927" i="1"/>
  <c r="J1927" i="1" s="1"/>
  <c r="R1916" i="1"/>
  <c r="S1916" i="1" s="1"/>
  <c r="F1915" i="1"/>
  <c r="J1915" i="1" s="1"/>
  <c r="R1904" i="1"/>
  <c r="S1904" i="1" s="1"/>
  <c r="F1903" i="1"/>
  <c r="J1903" i="1" s="1"/>
  <c r="R1892" i="1"/>
  <c r="S1892" i="1" s="1"/>
  <c r="F1891" i="1"/>
  <c r="J1891" i="1" s="1"/>
  <c r="R1880" i="1"/>
  <c r="S1880" i="1" s="1"/>
  <c r="F1879" i="1"/>
  <c r="J1879" i="1" s="1"/>
  <c r="R1868" i="1"/>
  <c r="S1868" i="1" s="1"/>
  <c r="F1867" i="1"/>
  <c r="J1867" i="1" s="1"/>
  <c r="R1856" i="1"/>
  <c r="S1856" i="1" s="1"/>
  <c r="F1855" i="1"/>
  <c r="J1855" i="1" s="1"/>
  <c r="R1844" i="1"/>
  <c r="S1844" i="1" s="1"/>
  <c r="F1843" i="1"/>
  <c r="J1843" i="1" s="1"/>
  <c r="R1832" i="1"/>
  <c r="S1832" i="1" s="1"/>
  <c r="F1831" i="1"/>
  <c r="J1831" i="1" s="1"/>
  <c r="R1820" i="1"/>
  <c r="S1820" i="1" s="1"/>
  <c r="F1819" i="1"/>
  <c r="J1819" i="1" s="1"/>
  <c r="R1808" i="1"/>
  <c r="S1808" i="1" s="1"/>
  <c r="F1807" i="1"/>
  <c r="J1807" i="1" s="1"/>
  <c r="R1796" i="1"/>
  <c r="S1796" i="1" s="1"/>
  <c r="F1795" i="1"/>
  <c r="J1795" i="1" s="1"/>
  <c r="R1784" i="1"/>
  <c r="S1784" i="1" s="1"/>
  <c r="F1783" i="1"/>
  <c r="J1783" i="1" s="1"/>
  <c r="R1772" i="1"/>
  <c r="S1772" i="1" s="1"/>
  <c r="F1771" i="1"/>
  <c r="J1771" i="1" s="1"/>
  <c r="R1760" i="1"/>
  <c r="S1760" i="1" s="1"/>
  <c r="F1759" i="1"/>
  <c r="J1759" i="1" s="1"/>
  <c r="R1748" i="1"/>
  <c r="S1748" i="1" s="1"/>
  <c r="F1747" i="1"/>
  <c r="J1747" i="1" s="1"/>
  <c r="R1736" i="1"/>
  <c r="S1736" i="1" s="1"/>
  <c r="F1735" i="1"/>
  <c r="J1735" i="1" s="1"/>
  <c r="R1724" i="1"/>
  <c r="S1724" i="1" s="1"/>
  <c r="F1723" i="1"/>
  <c r="J1723" i="1" s="1"/>
  <c r="R1712" i="1"/>
  <c r="S1712" i="1" s="1"/>
  <c r="F1711" i="1"/>
  <c r="J1711" i="1" s="1"/>
  <c r="R1700" i="1"/>
  <c r="S1700" i="1" s="1"/>
  <c r="F1699" i="1"/>
  <c r="J1699" i="1" s="1"/>
  <c r="R1688" i="1"/>
  <c r="S1688" i="1" s="1"/>
  <c r="F1687" i="1"/>
  <c r="J1687" i="1" s="1"/>
  <c r="R1676" i="1"/>
  <c r="S1676" i="1" s="1"/>
  <c r="F1675" i="1"/>
  <c r="J1675" i="1" s="1"/>
  <c r="R1664" i="1"/>
  <c r="S1664" i="1" s="1"/>
  <c r="F1663" i="1"/>
  <c r="J1663" i="1" s="1"/>
  <c r="R1652" i="1"/>
  <c r="S1652" i="1" s="1"/>
  <c r="F1651" i="1"/>
  <c r="J1651" i="1" s="1"/>
  <c r="R1640" i="1"/>
  <c r="S1640" i="1" s="1"/>
  <c r="F1639" i="1"/>
  <c r="J1639" i="1" s="1"/>
  <c r="R1628" i="1"/>
  <c r="S1628" i="1" s="1"/>
  <c r="F1627" i="1"/>
  <c r="J1627" i="1" s="1"/>
  <c r="R1616" i="1"/>
  <c r="S1616" i="1" s="1"/>
  <c r="F1615" i="1"/>
  <c r="J1615" i="1" s="1"/>
  <c r="R1604" i="1"/>
  <c r="S1604" i="1" s="1"/>
  <c r="F1603" i="1"/>
  <c r="J1603" i="1" s="1"/>
  <c r="R1592" i="1"/>
  <c r="S1592" i="1" s="1"/>
  <c r="F1591" i="1"/>
  <c r="J1591" i="1" s="1"/>
  <c r="R1580" i="1"/>
  <c r="S1580" i="1" s="1"/>
  <c r="F1579" i="1"/>
  <c r="J1579" i="1" s="1"/>
  <c r="R1568" i="1"/>
  <c r="S1568" i="1" s="1"/>
  <c r="F1567" i="1"/>
  <c r="J1567" i="1" s="1"/>
  <c r="R1556" i="1"/>
  <c r="S1556" i="1" s="1"/>
  <c r="F1555" i="1"/>
  <c r="J1555" i="1" s="1"/>
  <c r="R1544" i="1"/>
  <c r="S1544" i="1" s="1"/>
  <c r="F1543" i="1"/>
  <c r="J1543" i="1" s="1"/>
  <c r="R1532" i="1"/>
  <c r="S1532" i="1" s="1"/>
  <c r="F1531" i="1"/>
  <c r="J1531" i="1" s="1"/>
  <c r="R1520" i="1"/>
  <c r="S1520" i="1" s="1"/>
  <c r="F1519" i="1"/>
  <c r="J1519" i="1" s="1"/>
  <c r="R1508" i="1"/>
  <c r="S1508" i="1" s="1"/>
  <c r="F1507" i="1"/>
  <c r="J1507" i="1" s="1"/>
  <c r="R1496" i="1"/>
  <c r="S1496" i="1" s="1"/>
  <c r="F1495" i="1"/>
  <c r="J1495" i="1" s="1"/>
  <c r="R1484" i="1"/>
  <c r="S1484" i="1" s="1"/>
  <c r="F1483" i="1"/>
  <c r="J1483" i="1" s="1"/>
  <c r="R1472" i="1"/>
  <c r="S1472" i="1" s="1"/>
  <c r="F1471" i="1"/>
  <c r="J1471" i="1" s="1"/>
  <c r="R1460" i="1"/>
  <c r="S1460" i="1" s="1"/>
  <c r="F1459" i="1"/>
  <c r="J1459" i="1" s="1"/>
  <c r="R1448" i="1"/>
  <c r="S1448" i="1" s="1"/>
  <c r="F1447" i="1"/>
  <c r="J1447" i="1" s="1"/>
  <c r="R1436" i="1"/>
  <c r="S1436" i="1" s="1"/>
  <c r="F1435" i="1"/>
  <c r="J1435" i="1" s="1"/>
  <c r="R1424" i="1"/>
  <c r="S1424" i="1" s="1"/>
  <c r="F1423" i="1"/>
  <c r="J1423" i="1" s="1"/>
  <c r="R1412" i="1"/>
  <c r="S1412" i="1" s="1"/>
  <c r="F1411" i="1"/>
  <c r="J1411" i="1" s="1"/>
  <c r="R1400" i="1"/>
  <c r="S1400" i="1" s="1"/>
  <c r="F1399" i="1"/>
  <c r="J1399" i="1" s="1"/>
  <c r="R1388" i="1"/>
  <c r="S1388" i="1" s="1"/>
  <c r="F1387" i="1"/>
  <c r="J1387" i="1" s="1"/>
  <c r="R1376" i="1"/>
  <c r="S1376" i="1" s="1"/>
  <c r="F1375" i="1"/>
  <c r="J1375" i="1" s="1"/>
  <c r="R1364" i="1"/>
  <c r="S1364" i="1" s="1"/>
  <c r="F1363" i="1"/>
  <c r="J1363" i="1" s="1"/>
  <c r="R1352" i="1"/>
  <c r="S1352" i="1" s="1"/>
  <c r="F1351" i="1"/>
  <c r="J1351" i="1" s="1"/>
  <c r="R1340" i="1"/>
  <c r="S1340" i="1" s="1"/>
  <c r="F1339" i="1"/>
  <c r="J1339" i="1" s="1"/>
  <c r="R1328" i="1"/>
  <c r="S1328" i="1" s="1"/>
  <c r="F1327" i="1"/>
  <c r="J1327" i="1" s="1"/>
  <c r="R1316" i="1"/>
  <c r="S1316" i="1" s="1"/>
  <c r="F1315" i="1"/>
  <c r="J1315" i="1" s="1"/>
  <c r="R1304" i="1"/>
  <c r="S1304" i="1" s="1"/>
  <c r="F1303" i="1"/>
  <c r="J1303" i="1" s="1"/>
  <c r="R1292" i="1"/>
  <c r="S1292" i="1" s="1"/>
  <c r="F1291" i="1"/>
  <c r="J1291" i="1" s="1"/>
  <c r="R1280" i="1"/>
  <c r="S1280" i="1" s="1"/>
  <c r="F1279" i="1"/>
  <c r="J1279" i="1" s="1"/>
  <c r="R1268" i="1"/>
  <c r="S1268" i="1" s="1"/>
  <c r="F1267" i="1"/>
  <c r="J1267" i="1" s="1"/>
  <c r="R1256" i="1"/>
  <c r="S1256" i="1" s="1"/>
  <c r="F1255" i="1"/>
  <c r="J1255" i="1" s="1"/>
  <c r="R1244" i="1"/>
  <c r="S1244" i="1" s="1"/>
  <c r="F1243" i="1"/>
  <c r="J1243" i="1" s="1"/>
  <c r="R1232" i="1"/>
  <c r="S1232" i="1" s="1"/>
  <c r="F1231" i="1"/>
  <c r="J1231" i="1" s="1"/>
  <c r="R1220" i="1"/>
  <c r="S1220" i="1" s="1"/>
  <c r="F1219" i="1"/>
  <c r="J1219" i="1" s="1"/>
  <c r="R1208" i="1"/>
  <c r="S1208" i="1" s="1"/>
  <c r="F1207" i="1"/>
  <c r="J1207" i="1" s="1"/>
  <c r="R1196" i="1"/>
  <c r="S1196" i="1" s="1"/>
  <c r="F1195" i="1"/>
  <c r="J1195" i="1" s="1"/>
  <c r="R1184" i="1"/>
  <c r="S1184" i="1" s="1"/>
  <c r="F1183" i="1"/>
  <c r="J1183" i="1" s="1"/>
  <c r="R1172" i="1"/>
  <c r="S1172" i="1" s="1"/>
  <c r="F1171" i="1"/>
  <c r="J1171" i="1" s="1"/>
  <c r="R1160" i="1"/>
  <c r="S1160" i="1" s="1"/>
  <c r="F1159" i="1"/>
  <c r="J1159" i="1" s="1"/>
  <c r="R1148" i="1"/>
  <c r="S1148" i="1" s="1"/>
  <c r="F1147" i="1"/>
  <c r="J1147" i="1" s="1"/>
  <c r="R1136" i="1"/>
  <c r="S1136" i="1" s="1"/>
  <c r="F1135" i="1"/>
  <c r="J1135" i="1" s="1"/>
  <c r="R1124" i="1"/>
  <c r="S1124" i="1" s="1"/>
  <c r="F1123" i="1"/>
  <c r="J1123" i="1" s="1"/>
  <c r="R1112" i="1"/>
  <c r="S1112" i="1" s="1"/>
  <c r="F1111" i="1"/>
  <c r="J1111" i="1" s="1"/>
  <c r="R1100" i="1"/>
  <c r="S1100" i="1" s="1"/>
  <c r="F1099" i="1"/>
  <c r="J1099" i="1" s="1"/>
  <c r="R1088" i="1"/>
  <c r="S1088" i="1" s="1"/>
  <c r="F1087" i="1"/>
  <c r="J1087" i="1" s="1"/>
  <c r="R1076" i="1"/>
  <c r="S1076" i="1" s="1"/>
  <c r="F1075" i="1"/>
  <c r="J1075" i="1" s="1"/>
  <c r="R1064" i="1"/>
  <c r="S1064" i="1" s="1"/>
  <c r="F1063" i="1"/>
  <c r="J1063" i="1" s="1"/>
  <c r="R1052" i="1"/>
  <c r="S1052" i="1" s="1"/>
  <c r="F1051" i="1"/>
  <c r="J1051" i="1" s="1"/>
  <c r="R1040" i="1"/>
  <c r="S1040" i="1" s="1"/>
  <c r="F1039" i="1"/>
  <c r="J1039" i="1" s="1"/>
  <c r="R1028" i="1"/>
  <c r="S1028" i="1" s="1"/>
  <c r="F1027" i="1"/>
  <c r="J1027" i="1" s="1"/>
  <c r="R1016" i="1"/>
  <c r="S1016" i="1" s="1"/>
  <c r="F1015" i="1"/>
  <c r="J1015" i="1" s="1"/>
  <c r="R1004" i="1"/>
  <c r="S1004" i="1" s="1"/>
  <c r="F1003" i="1"/>
  <c r="J1003" i="1" s="1"/>
  <c r="R992" i="1"/>
  <c r="S992" i="1" s="1"/>
  <c r="F991" i="1"/>
  <c r="J991" i="1" s="1"/>
  <c r="R980" i="1"/>
  <c r="S980" i="1" s="1"/>
  <c r="F979" i="1"/>
  <c r="J979" i="1" s="1"/>
  <c r="R968" i="1"/>
  <c r="S968" i="1" s="1"/>
  <c r="F967" i="1"/>
  <c r="J967" i="1" s="1"/>
  <c r="R956" i="1"/>
  <c r="S956" i="1" s="1"/>
  <c r="F955" i="1"/>
  <c r="J955" i="1" s="1"/>
  <c r="R944" i="1"/>
  <c r="S944" i="1" s="1"/>
  <c r="F943" i="1"/>
  <c r="J943" i="1" s="1"/>
  <c r="R932" i="1"/>
  <c r="S932" i="1" s="1"/>
  <c r="F931" i="1"/>
  <c r="J931" i="1" s="1"/>
  <c r="R920" i="1"/>
  <c r="S920" i="1" s="1"/>
  <c r="F919" i="1"/>
  <c r="J919" i="1" s="1"/>
  <c r="R908" i="1"/>
  <c r="S908" i="1" s="1"/>
  <c r="F907" i="1"/>
  <c r="J907" i="1" s="1"/>
  <c r="R896" i="1"/>
  <c r="S896" i="1" s="1"/>
  <c r="F895" i="1"/>
  <c r="J895" i="1" s="1"/>
  <c r="R884" i="1"/>
  <c r="S884" i="1" s="1"/>
  <c r="F883" i="1"/>
  <c r="J883" i="1" s="1"/>
  <c r="R872" i="1"/>
  <c r="S872" i="1" s="1"/>
  <c r="F871" i="1"/>
  <c r="J871" i="1" s="1"/>
  <c r="R860" i="1"/>
  <c r="S860" i="1" s="1"/>
  <c r="F859" i="1"/>
  <c r="J859" i="1" s="1"/>
  <c r="R848" i="1"/>
  <c r="S848" i="1" s="1"/>
  <c r="F847" i="1"/>
  <c r="J847" i="1" s="1"/>
  <c r="R836" i="1"/>
  <c r="S836" i="1" s="1"/>
  <c r="F835" i="1"/>
  <c r="J835" i="1" s="1"/>
  <c r="R824" i="1"/>
  <c r="S824" i="1" s="1"/>
  <c r="F823" i="1"/>
  <c r="J823" i="1" s="1"/>
  <c r="R812" i="1"/>
  <c r="S812" i="1" s="1"/>
  <c r="F811" i="1"/>
  <c r="J811" i="1" s="1"/>
  <c r="R800" i="1"/>
  <c r="S800" i="1" s="1"/>
  <c r="F799" i="1"/>
  <c r="J799" i="1" s="1"/>
  <c r="R788" i="1"/>
  <c r="S788" i="1" s="1"/>
  <c r="F787" i="1"/>
  <c r="J787" i="1" s="1"/>
  <c r="R776" i="1"/>
  <c r="S776" i="1" s="1"/>
  <c r="F775" i="1"/>
  <c r="J775" i="1" s="1"/>
  <c r="R764" i="1"/>
  <c r="S764" i="1" s="1"/>
  <c r="F763" i="1"/>
  <c r="J763" i="1" s="1"/>
  <c r="R752" i="1"/>
  <c r="S752" i="1" s="1"/>
  <c r="F751" i="1"/>
  <c r="J751" i="1" s="1"/>
  <c r="R740" i="1"/>
  <c r="S740" i="1" s="1"/>
  <c r="F739" i="1"/>
  <c r="J739" i="1" s="1"/>
  <c r="R728" i="1"/>
  <c r="S728" i="1" s="1"/>
  <c r="F727" i="1"/>
  <c r="J727" i="1" s="1"/>
  <c r="R716" i="1"/>
  <c r="S716" i="1" s="1"/>
  <c r="F715" i="1"/>
  <c r="J715" i="1" s="1"/>
  <c r="R704" i="1"/>
  <c r="S704" i="1" s="1"/>
  <c r="F703" i="1"/>
  <c r="J703" i="1" s="1"/>
  <c r="R692" i="1"/>
  <c r="S692" i="1" s="1"/>
  <c r="F691" i="1"/>
  <c r="J691" i="1" s="1"/>
  <c r="R680" i="1"/>
  <c r="S680" i="1" s="1"/>
  <c r="F679" i="1"/>
  <c r="J679" i="1" s="1"/>
  <c r="R668" i="1"/>
  <c r="S668" i="1" s="1"/>
  <c r="F667" i="1"/>
  <c r="J667" i="1" s="1"/>
  <c r="R656" i="1"/>
  <c r="S656" i="1" s="1"/>
  <c r="F655" i="1"/>
  <c r="J655" i="1" s="1"/>
  <c r="R644" i="1"/>
  <c r="S644" i="1" s="1"/>
  <c r="F643" i="1"/>
  <c r="J643" i="1" s="1"/>
  <c r="R632" i="1"/>
  <c r="S632" i="1" s="1"/>
  <c r="F631" i="1"/>
  <c r="J631" i="1" s="1"/>
  <c r="R620" i="1"/>
  <c r="S620" i="1" s="1"/>
  <c r="F619" i="1"/>
  <c r="J619" i="1" s="1"/>
  <c r="R608" i="1"/>
  <c r="S608" i="1" s="1"/>
  <c r="F607" i="1"/>
  <c r="J607" i="1" s="1"/>
  <c r="R596" i="1"/>
  <c r="S596" i="1" s="1"/>
  <c r="F595" i="1"/>
  <c r="J595" i="1" s="1"/>
  <c r="R584" i="1"/>
  <c r="S584" i="1" s="1"/>
  <c r="F583" i="1"/>
  <c r="J583" i="1" s="1"/>
  <c r="R572" i="1"/>
  <c r="S572" i="1" s="1"/>
  <c r="F571" i="1"/>
  <c r="J571" i="1" s="1"/>
  <c r="R560" i="1"/>
  <c r="S560" i="1" s="1"/>
  <c r="F559" i="1"/>
  <c r="J559" i="1" s="1"/>
  <c r="R548" i="1"/>
  <c r="S548" i="1" s="1"/>
  <c r="F547" i="1"/>
  <c r="J547" i="1" s="1"/>
  <c r="R536" i="1"/>
  <c r="S536" i="1" s="1"/>
  <c r="F535" i="1"/>
  <c r="J535" i="1" s="1"/>
  <c r="R524" i="1"/>
  <c r="S524" i="1" s="1"/>
  <c r="F523" i="1"/>
  <c r="J523" i="1" s="1"/>
  <c r="R512" i="1"/>
  <c r="S512" i="1" s="1"/>
  <c r="F511" i="1"/>
  <c r="J511" i="1" s="1"/>
  <c r="R500" i="1"/>
  <c r="S500" i="1" s="1"/>
  <c r="F499" i="1"/>
  <c r="J499" i="1" s="1"/>
  <c r="R488" i="1"/>
  <c r="S488" i="1" s="1"/>
  <c r="F487" i="1"/>
  <c r="J487" i="1" s="1"/>
  <c r="R476" i="1"/>
  <c r="S476" i="1" s="1"/>
  <c r="F475" i="1"/>
  <c r="J475" i="1" s="1"/>
  <c r="R464" i="1"/>
  <c r="S464" i="1" s="1"/>
  <c r="F463" i="1"/>
  <c r="J463" i="1" s="1"/>
  <c r="R452" i="1"/>
  <c r="S452" i="1" s="1"/>
  <c r="F451" i="1"/>
  <c r="J451" i="1" s="1"/>
  <c r="R440" i="1"/>
  <c r="S440" i="1" s="1"/>
  <c r="F439" i="1"/>
  <c r="J439" i="1" s="1"/>
  <c r="R428" i="1"/>
  <c r="S428" i="1" s="1"/>
  <c r="F427" i="1"/>
  <c r="J427" i="1" s="1"/>
  <c r="R416" i="1"/>
  <c r="S416" i="1" s="1"/>
  <c r="F415" i="1"/>
  <c r="J415" i="1" s="1"/>
  <c r="R404" i="1"/>
  <c r="S404" i="1" s="1"/>
  <c r="F403" i="1"/>
  <c r="J403" i="1" s="1"/>
  <c r="R392" i="1"/>
  <c r="S392" i="1" s="1"/>
  <c r="F391" i="1"/>
  <c r="J391" i="1" s="1"/>
  <c r="R380" i="1"/>
  <c r="S380" i="1" s="1"/>
  <c r="F379" i="1"/>
  <c r="J379" i="1" s="1"/>
  <c r="R368" i="1"/>
  <c r="S368" i="1" s="1"/>
  <c r="F367" i="1"/>
  <c r="J367" i="1" s="1"/>
  <c r="R356" i="1"/>
  <c r="S356" i="1" s="1"/>
  <c r="F355" i="1"/>
  <c r="J355" i="1" s="1"/>
  <c r="R344" i="1"/>
  <c r="S344" i="1" s="1"/>
  <c r="F343" i="1"/>
  <c r="J343" i="1" s="1"/>
  <c r="R332" i="1"/>
  <c r="S332" i="1" s="1"/>
  <c r="F331" i="1"/>
  <c r="J331" i="1" s="1"/>
  <c r="R320" i="1"/>
  <c r="S320" i="1" s="1"/>
  <c r="F319" i="1"/>
  <c r="J319" i="1" s="1"/>
  <c r="R308" i="1"/>
  <c r="S308" i="1" s="1"/>
  <c r="F307" i="1"/>
  <c r="J307" i="1" s="1"/>
  <c r="R296" i="1"/>
  <c r="S296" i="1" s="1"/>
  <c r="F295" i="1"/>
  <c r="J295" i="1" s="1"/>
  <c r="R284" i="1"/>
  <c r="S284" i="1" s="1"/>
  <c r="F283" i="1"/>
  <c r="J283" i="1" s="1"/>
  <c r="R272" i="1"/>
  <c r="S272" i="1" s="1"/>
  <c r="F271" i="1"/>
  <c r="J271" i="1" s="1"/>
  <c r="R260" i="1"/>
  <c r="S260" i="1" s="1"/>
  <c r="F259" i="1"/>
  <c r="J259" i="1" s="1"/>
  <c r="R248" i="1"/>
  <c r="S248" i="1" s="1"/>
  <c r="F247" i="1"/>
  <c r="J247" i="1" s="1"/>
  <c r="R236" i="1"/>
  <c r="S236" i="1" s="1"/>
  <c r="F235" i="1"/>
  <c r="J235" i="1" s="1"/>
  <c r="R224" i="1"/>
  <c r="S224" i="1" s="1"/>
  <c r="F223" i="1"/>
  <c r="J223" i="1" s="1"/>
  <c r="R212" i="1"/>
  <c r="S212" i="1" s="1"/>
  <c r="F211" i="1"/>
  <c r="J211" i="1" s="1"/>
  <c r="R200" i="1"/>
  <c r="S200" i="1" s="1"/>
  <c r="F199" i="1"/>
  <c r="J199" i="1" s="1"/>
  <c r="R188" i="1"/>
  <c r="S188" i="1" s="1"/>
  <c r="F187" i="1"/>
  <c r="J187" i="1" s="1"/>
  <c r="R176" i="1"/>
  <c r="S176" i="1" s="1"/>
  <c r="F175" i="1"/>
  <c r="J175" i="1" s="1"/>
  <c r="R164" i="1"/>
  <c r="S164" i="1" s="1"/>
  <c r="F163" i="1"/>
  <c r="J163" i="1" s="1"/>
  <c r="R152" i="1"/>
  <c r="S152" i="1" s="1"/>
  <c r="F151" i="1"/>
  <c r="J151" i="1" s="1"/>
  <c r="R140" i="1"/>
  <c r="S140" i="1" s="1"/>
  <c r="F139" i="1"/>
  <c r="J139" i="1" s="1"/>
  <c r="R128" i="1"/>
  <c r="S128" i="1" s="1"/>
  <c r="F127" i="1"/>
  <c r="J127" i="1" s="1"/>
  <c r="R116" i="1"/>
  <c r="S116" i="1" s="1"/>
  <c r="F115" i="1"/>
  <c r="J115" i="1" s="1"/>
  <c r="R104" i="1"/>
  <c r="S104" i="1" s="1"/>
  <c r="F103" i="1"/>
  <c r="J103" i="1" s="1"/>
  <c r="R92" i="1"/>
  <c r="S92" i="1" s="1"/>
  <c r="F91" i="1"/>
  <c r="J91" i="1" s="1"/>
  <c r="R80" i="1"/>
  <c r="S80" i="1" s="1"/>
  <c r="F79" i="1"/>
  <c r="J79" i="1" s="1"/>
  <c r="R68" i="1"/>
  <c r="S68" i="1" s="1"/>
  <c r="F67" i="1"/>
  <c r="J67" i="1" s="1"/>
  <c r="R56" i="1"/>
  <c r="S56" i="1" s="1"/>
  <c r="F55" i="1"/>
  <c r="J55" i="1" s="1"/>
  <c r="R44" i="1"/>
  <c r="S44" i="1" s="1"/>
  <c r="F43" i="1"/>
  <c r="J43" i="1" s="1"/>
  <c r="R32" i="1"/>
  <c r="S32" i="1" s="1"/>
  <c r="F31" i="1"/>
  <c r="J31" i="1" s="1"/>
  <c r="R20" i="1"/>
  <c r="S20" i="1" s="1"/>
  <c r="F19" i="1"/>
  <c r="J19" i="1" s="1"/>
  <c r="R8" i="1"/>
  <c r="S8" i="1" s="1"/>
  <c r="F7" i="1"/>
  <c r="J7" i="1" s="1"/>
  <c r="R3055" i="1"/>
  <c r="S3055" i="1" s="1"/>
  <c r="F3054" i="1"/>
  <c r="J3054" i="1" s="1"/>
  <c r="R3043" i="1"/>
  <c r="S3043" i="1" s="1"/>
  <c r="F3042" i="1"/>
  <c r="J3042" i="1" s="1"/>
  <c r="R3031" i="1"/>
  <c r="S3031" i="1" s="1"/>
  <c r="F3030" i="1"/>
  <c r="J3030" i="1" s="1"/>
  <c r="R3019" i="1"/>
  <c r="S3019" i="1" s="1"/>
  <c r="F3018" i="1"/>
  <c r="J3018" i="1" s="1"/>
  <c r="R3007" i="1"/>
  <c r="S3007" i="1" s="1"/>
  <c r="F3006" i="1"/>
  <c r="J3006" i="1" s="1"/>
  <c r="R2995" i="1"/>
  <c r="S2995" i="1" s="1"/>
  <c r="F2994" i="1"/>
  <c r="J2994" i="1" s="1"/>
  <c r="R2983" i="1"/>
  <c r="S2983" i="1" s="1"/>
  <c r="F2982" i="1"/>
  <c r="J2982" i="1" s="1"/>
  <c r="R2971" i="1"/>
  <c r="S2971" i="1" s="1"/>
  <c r="F2970" i="1"/>
  <c r="J2970" i="1" s="1"/>
  <c r="R2959" i="1"/>
  <c r="S2959" i="1" s="1"/>
  <c r="F2958" i="1"/>
  <c r="J2958" i="1" s="1"/>
  <c r="R2947" i="1"/>
  <c r="S2947" i="1" s="1"/>
  <c r="F2946" i="1"/>
  <c r="J2946" i="1" s="1"/>
  <c r="R2935" i="1"/>
  <c r="S2935" i="1" s="1"/>
  <c r="F2934" i="1"/>
  <c r="J2934" i="1" s="1"/>
  <c r="R2923" i="1"/>
  <c r="S2923" i="1" s="1"/>
  <c r="F2922" i="1"/>
  <c r="J2922" i="1" s="1"/>
  <c r="R2911" i="1"/>
  <c r="S2911" i="1" s="1"/>
  <c r="F2910" i="1"/>
  <c r="J2910" i="1" s="1"/>
  <c r="R2899" i="1"/>
  <c r="S2899" i="1" s="1"/>
  <c r="F2898" i="1"/>
  <c r="J2898" i="1" s="1"/>
  <c r="R2887" i="1"/>
  <c r="S2887" i="1" s="1"/>
  <c r="F2886" i="1"/>
  <c r="J2886" i="1" s="1"/>
  <c r="R2875" i="1"/>
  <c r="S2875" i="1" s="1"/>
  <c r="F2874" i="1"/>
  <c r="J2874" i="1" s="1"/>
  <c r="R2863" i="1"/>
  <c r="S2863" i="1" s="1"/>
  <c r="F2862" i="1"/>
  <c r="J2862" i="1" s="1"/>
  <c r="R2851" i="1"/>
  <c r="S2851" i="1" s="1"/>
  <c r="F2850" i="1"/>
  <c r="J2850" i="1" s="1"/>
  <c r="R2839" i="1"/>
  <c r="S2839" i="1" s="1"/>
  <c r="F2838" i="1"/>
  <c r="J2838" i="1" s="1"/>
  <c r="R2827" i="1"/>
  <c r="S2827" i="1" s="1"/>
  <c r="F2826" i="1"/>
  <c r="J2826" i="1" s="1"/>
  <c r="R2815" i="1"/>
  <c r="S2815" i="1" s="1"/>
  <c r="F2814" i="1"/>
  <c r="J2814" i="1" s="1"/>
  <c r="R2803" i="1"/>
  <c r="S2803" i="1" s="1"/>
  <c r="F2802" i="1"/>
  <c r="J2802" i="1" s="1"/>
  <c r="R2791" i="1"/>
  <c r="S2791" i="1" s="1"/>
  <c r="F2790" i="1"/>
  <c r="J2790" i="1" s="1"/>
  <c r="R2779" i="1"/>
  <c r="S2779" i="1" s="1"/>
  <c r="F2778" i="1"/>
  <c r="J2778" i="1" s="1"/>
  <c r="R2767" i="1"/>
  <c r="S2767" i="1" s="1"/>
  <c r="F2766" i="1"/>
  <c r="J2766" i="1" s="1"/>
  <c r="R2755" i="1"/>
  <c r="S2755" i="1" s="1"/>
  <c r="F2754" i="1"/>
  <c r="J2754" i="1" s="1"/>
  <c r="R2743" i="1"/>
  <c r="S2743" i="1" s="1"/>
  <c r="F2742" i="1"/>
  <c r="J2742" i="1" s="1"/>
  <c r="R2731" i="1"/>
  <c r="S2731" i="1" s="1"/>
  <c r="F2730" i="1"/>
  <c r="J2730" i="1" s="1"/>
  <c r="R2719" i="1"/>
  <c r="S2719" i="1" s="1"/>
  <c r="F2718" i="1"/>
  <c r="J2718" i="1" s="1"/>
  <c r="R2707" i="1"/>
  <c r="S2707" i="1" s="1"/>
  <c r="F2706" i="1"/>
  <c r="J2706" i="1" s="1"/>
  <c r="R2695" i="1"/>
  <c r="S2695" i="1" s="1"/>
  <c r="F2694" i="1"/>
  <c r="J2694" i="1" s="1"/>
  <c r="R2683" i="1"/>
  <c r="S2683" i="1" s="1"/>
  <c r="F2682" i="1"/>
  <c r="J2682" i="1" s="1"/>
  <c r="R2671" i="1"/>
  <c r="S2671" i="1" s="1"/>
  <c r="F2670" i="1"/>
  <c r="J2670" i="1" s="1"/>
  <c r="R2659" i="1"/>
  <c r="S2659" i="1" s="1"/>
  <c r="F2658" i="1"/>
  <c r="J2658" i="1" s="1"/>
  <c r="R2647" i="1"/>
  <c r="S2647" i="1" s="1"/>
  <c r="F2646" i="1"/>
  <c r="J2646" i="1" s="1"/>
  <c r="R2635" i="1"/>
  <c r="S2635" i="1" s="1"/>
  <c r="F2634" i="1"/>
  <c r="J2634" i="1" s="1"/>
  <c r="R2623" i="1"/>
  <c r="S2623" i="1" s="1"/>
  <c r="F2622" i="1"/>
  <c r="J2622" i="1" s="1"/>
  <c r="R2611" i="1"/>
  <c r="S2611" i="1" s="1"/>
  <c r="F2610" i="1"/>
  <c r="J2610" i="1" s="1"/>
  <c r="R2599" i="1"/>
  <c r="S2599" i="1" s="1"/>
  <c r="F2598" i="1"/>
  <c r="J2598" i="1" s="1"/>
  <c r="R2587" i="1"/>
  <c r="S2587" i="1" s="1"/>
  <c r="F2586" i="1"/>
  <c r="J2586" i="1" s="1"/>
  <c r="R2575" i="1"/>
  <c r="S2575" i="1" s="1"/>
  <c r="F2574" i="1"/>
  <c r="J2574" i="1" s="1"/>
  <c r="R2563" i="1"/>
  <c r="S2563" i="1" s="1"/>
  <c r="F2562" i="1"/>
  <c r="J2562" i="1" s="1"/>
  <c r="R2551" i="1"/>
  <c r="S2551" i="1" s="1"/>
  <c r="F2550" i="1"/>
  <c r="J2550" i="1" s="1"/>
  <c r="R2539" i="1"/>
  <c r="S2539" i="1" s="1"/>
  <c r="F2538" i="1"/>
  <c r="J2538" i="1" s="1"/>
  <c r="R2527" i="1"/>
  <c r="S2527" i="1" s="1"/>
  <c r="F2526" i="1"/>
  <c r="J2526" i="1" s="1"/>
  <c r="R2515" i="1"/>
  <c r="S2515" i="1" s="1"/>
  <c r="F2514" i="1"/>
  <c r="J2514" i="1" s="1"/>
  <c r="R2503" i="1"/>
  <c r="S2503" i="1" s="1"/>
  <c r="F2502" i="1"/>
  <c r="J2502" i="1" s="1"/>
  <c r="R2491" i="1"/>
  <c r="S2491" i="1" s="1"/>
  <c r="F2490" i="1"/>
  <c r="J2490" i="1" s="1"/>
  <c r="R2479" i="1"/>
  <c r="S2479" i="1" s="1"/>
  <c r="F2478" i="1"/>
  <c r="J2478" i="1" s="1"/>
  <c r="R2467" i="1"/>
  <c r="S2467" i="1" s="1"/>
  <c r="F2466" i="1"/>
  <c r="J2466" i="1" s="1"/>
  <c r="R2455" i="1"/>
  <c r="S2455" i="1" s="1"/>
  <c r="F2454" i="1"/>
  <c r="J2454" i="1" s="1"/>
  <c r="R2443" i="1"/>
  <c r="S2443" i="1" s="1"/>
  <c r="F2442" i="1"/>
  <c r="J2442" i="1" s="1"/>
  <c r="R2431" i="1"/>
  <c r="S2431" i="1" s="1"/>
  <c r="F2430" i="1"/>
  <c r="J2430" i="1" s="1"/>
  <c r="R2419" i="1"/>
  <c r="S2419" i="1" s="1"/>
  <c r="F2418" i="1"/>
  <c r="J2418" i="1" s="1"/>
  <c r="R2407" i="1"/>
  <c r="S2407" i="1" s="1"/>
  <c r="F2406" i="1"/>
  <c r="J2406" i="1" s="1"/>
  <c r="R2395" i="1"/>
  <c r="S2395" i="1" s="1"/>
  <c r="F2394" i="1"/>
  <c r="J2394" i="1" s="1"/>
  <c r="R2383" i="1"/>
  <c r="S2383" i="1" s="1"/>
  <c r="F2382" i="1"/>
  <c r="J2382" i="1" s="1"/>
  <c r="R2371" i="1"/>
  <c r="S2371" i="1" s="1"/>
  <c r="F2370" i="1"/>
  <c r="J2370" i="1" s="1"/>
  <c r="R2359" i="1"/>
  <c r="S2359" i="1" s="1"/>
  <c r="F2358" i="1"/>
  <c r="J2358" i="1" s="1"/>
  <c r="R2347" i="1"/>
  <c r="S2347" i="1" s="1"/>
  <c r="F2346" i="1"/>
  <c r="J2346" i="1" s="1"/>
  <c r="R2335" i="1"/>
  <c r="S2335" i="1" s="1"/>
  <c r="F2334" i="1"/>
  <c r="J2334" i="1" s="1"/>
  <c r="R2323" i="1"/>
  <c r="S2323" i="1" s="1"/>
  <c r="F2322" i="1"/>
  <c r="J2322" i="1" s="1"/>
  <c r="R2311" i="1"/>
  <c r="S2311" i="1" s="1"/>
  <c r="F2310" i="1"/>
  <c r="J2310" i="1" s="1"/>
  <c r="R2299" i="1"/>
  <c r="S2299" i="1" s="1"/>
  <c r="F2298" i="1"/>
  <c r="J2298" i="1" s="1"/>
  <c r="R2287" i="1"/>
  <c r="S2287" i="1" s="1"/>
  <c r="F2286" i="1"/>
  <c r="J2286" i="1" s="1"/>
  <c r="R2275" i="1"/>
  <c r="S2275" i="1" s="1"/>
  <c r="F2274" i="1"/>
  <c r="J2274" i="1" s="1"/>
  <c r="R2263" i="1"/>
  <c r="S2263" i="1" s="1"/>
  <c r="F2262" i="1"/>
  <c r="J2262" i="1" s="1"/>
  <c r="R2251" i="1"/>
  <c r="S2251" i="1" s="1"/>
  <c r="F2250" i="1"/>
  <c r="J2250" i="1" s="1"/>
  <c r="R2239" i="1"/>
  <c r="S2239" i="1" s="1"/>
  <c r="F2238" i="1"/>
  <c r="J2238" i="1" s="1"/>
  <c r="R2227" i="1"/>
  <c r="S2227" i="1" s="1"/>
  <c r="F2226" i="1"/>
  <c r="J2226" i="1" s="1"/>
  <c r="R2215" i="1"/>
  <c r="S2215" i="1" s="1"/>
  <c r="F2214" i="1"/>
  <c r="J2214" i="1" s="1"/>
  <c r="R2203" i="1"/>
  <c r="S2203" i="1" s="1"/>
  <c r="F2202" i="1"/>
  <c r="J2202" i="1" s="1"/>
  <c r="R2191" i="1"/>
  <c r="S2191" i="1" s="1"/>
  <c r="F2190" i="1"/>
  <c r="J2190" i="1" s="1"/>
  <c r="R2179" i="1"/>
  <c r="S2179" i="1" s="1"/>
  <c r="F2178" i="1"/>
  <c r="J2178" i="1" s="1"/>
  <c r="R2167" i="1"/>
  <c r="S2167" i="1" s="1"/>
  <c r="F2166" i="1"/>
  <c r="J2166" i="1" s="1"/>
  <c r="R2155" i="1"/>
  <c r="S2155" i="1" s="1"/>
  <c r="F2154" i="1"/>
  <c r="J2154" i="1" s="1"/>
  <c r="R2143" i="1"/>
  <c r="S2143" i="1" s="1"/>
  <c r="F2142" i="1"/>
  <c r="J2142" i="1" s="1"/>
  <c r="R2131" i="1"/>
  <c r="S2131" i="1" s="1"/>
  <c r="F2130" i="1"/>
  <c r="J2130" i="1" s="1"/>
  <c r="R2119" i="1"/>
  <c r="S2119" i="1" s="1"/>
  <c r="F2118" i="1"/>
  <c r="J2118" i="1" s="1"/>
  <c r="R2107" i="1"/>
  <c r="S2107" i="1" s="1"/>
  <c r="F2106" i="1"/>
  <c r="J2106" i="1" s="1"/>
  <c r="R2095" i="1"/>
  <c r="S2095" i="1" s="1"/>
  <c r="F2094" i="1"/>
  <c r="J2094" i="1" s="1"/>
  <c r="R2083" i="1"/>
  <c r="S2083" i="1" s="1"/>
  <c r="F2082" i="1"/>
  <c r="J2082" i="1" s="1"/>
  <c r="R2071" i="1"/>
  <c r="S2071" i="1" s="1"/>
  <c r="F2070" i="1"/>
  <c r="J2070" i="1" s="1"/>
  <c r="R2059" i="1"/>
  <c r="S2059" i="1" s="1"/>
  <c r="F2058" i="1"/>
  <c r="J2058" i="1" s="1"/>
  <c r="R2047" i="1"/>
  <c r="S2047" i="1" s="1"/>
  <c r="F2046" i="1"/>
  <c r="J2046" i="1" s="1"/>
  <c r="R2035" i="1"/>
  <c r="S2035" i="1" s="1"/>
  <c r="F2034" i="1"/>
  <c r="J2034" i="1" s="1"/>
  <c r="R2023" i="1"/>
  <c r="S2023" i="1" s="1"/>
  <c r="F2022" i="1"/>
  <c r="J2022" i="1" s="1"/>
  <c r="R2011" i="1"/>
  <c r="S2011" i="1" s="1"/>
  <c r="F2010" i="1"/>
  <c r="J2010" i="1" s="1"/>
  <c r="R1999" i="1"/>
  <c r="S1999" i="1" s="1"/>
  <c r="F1998" i="1"/>
  <c r="J1998" i="1" s="1"/>
  <c r="R1987" i="1"/>
  <c r="S1987" i="1" s="1"/>
  <c r="F1986" i="1"/>
  <c r="J1986" i="1" s="1"/>
  <c r="R1975" i="1"/>
  <c r="S1975" i="1" s="1"/>
  <c r="F1974" i="1"/>
  <c r="J1974" i="1" s="1"/>
  <c r="R1963" i="1"/>
  <c r="S1963" i="1" s="1"/>
  <c r="F1962" i="1"/>
  <c r="J1962" i="1" s="1"/>
  <c r="R1951" i="1"/>
  <c r="S1951" i="1" s="1"/>
  <c r="F1950" i="1"/>
  <c r="J1950" i="1" s="1"/>
  <c r="R1939" i="1"/>
  <c r="S1939" i="1" s="1"/>
  <c r="F1938" i="1"/>
  <c r="J1938" i="1" s="1"/>
  <c r="R1927" i="1"/>
  <c r="S1927" i="1" s="1"/>
  <c r="F1926" i="1"/>
  <c r="J1926" i="1" s="1"/>
  <c r="R1915" i="1"/>
  <c r="S1915" i="1" s="1"/>
  <c r="F1914" i="1"/>
  <c r="J1914" i="1" s="1"/>
  <c r="R1903" i="1"/>
  <c r="S1903" i="1" s="1"/>
  <c r="F1902" i="1"/>
  <c r="J1902" i="1" s="1"/>
  <c r="R1891" i="1"/>
  <c r="S1891" i="1" s="1"/>
  <c r="F1890" i="1"/>
  <c r="J1890" i="1" s="1"/>
  <c r="R1879" i="1"/>
  <c r="S1879" i="1" s="1"/>
  <c r="F1878" i="1"/>
  <c r="J1878" i="1" s="1"/>
  <c r="R1867" i="1"/>
  <c r="S1867" i="1" s="1"/>
  <c r="F1866" i="1"/>
  <c r="J1866" i="1" s="1"/>
  <c r="R1855" i="1"/>
  <c r="S1855" i="1" s="1"/>
  <c r="F1854" i="1"/>
  <c r="J1854" i="1" s="1"/>
  <c r="R1843" i="1"/>
  <c r="S1843" i="1" s="1"/>
  <c r="F1842" i="1"/>
  <c r="J1842" i="1" s="1"/>
  <c r="R1831" i="1"/>
  <c r="S1831" i="1" s="1"/>
  <c r="F1830" i="1"/>
  <c r="J1830" i="1" s="1"/>
  <c r="R1819" i="1"/>
  <c r="S1819" i="1" s="1"/>
  <c r="F1818" i="1"/>
  <c r="J1818" i="1" s="1"/>
  <c r="R1807" i="1"/>
  <c r="S1807" i="1" s="1"/>
  <c r="F1806" i="1"/>
  <c r="J1806" i="1" s="1"/>
  <c r="R1795" i="1"/>
  <c r="S1795" i="1" s="1"/>
  <c r="F1794" i="1"/>
  <c r="J1794" i="1" s="1"/>
  <c r="R1783" i="1"/>
  <c r="S1783" i="1" s="1"/>
  <c r="F1782" i="1"/>
  <c r="J1782" i="1" s="1"/>
  <c r="R1771" i="1"/>
  <c r="S1771" i="1" s="1"/>
  <c r="F1770" i="1"/>
  <c r="J1770" i="1" s="1"/>
  <c r="R1759" i="1"/>
  <c r="S1759" i="1" s="1"/>
  <c r="F1758" i="1"/>
  <c r="J1758" i="1" s="1"/>
  <c r="R1747" i="1"/>
  <c r="S1747" i="1" s="1"/>
  <c r="F1746" i="1"/>
  <c r="J1746" i="1" s="1"/>
  <c r="R1735" i="1"/>
  <c r="S1735" i="1" s="1"/>
  <c r="F1734" i="1"/>
  <c r="J1734" i="1" s="1"/>
  <c r="R1723" i="1"/>
  <c r="S1723" i="1" s="1"/>
  <c r="F1722" i="1"/>
  <c r="J1722" i="1" s="1"/>
  <c r="R1711" i="1"/>
  <c r="S1711" i="1" s="1"/>
  <c r="F1710" i="1"/>
  <c r="J1710" i="1" s="1"/>
  <c r="R1699" i="1"/>
  <c r="S1699" i="1" s="1"/>
  <c r="F1698" i="1"/>
  <c r="J1698" i="1" s="1"/>
  <c r="R1687" i="1"/>
  <c r="S1687" i="1" s="1"/>
  <c r="F1686" i="1"/>
  <c r="J1686" i="1" s="1"/>
  <c r="R1675" i="1"/>
  <c r="S1675" i="1" s="1"/>
  <c r="F1674" i="1"/>
  <c r="J1674" i="1" s="1"/>
  <c r="R1663" i="1"/>
  <c r="S1663" i="1" s="1"/>
  <c r="F1662" i="1"/>
  <c r="J1662" i="1" s="1"/>
  <c r="R1651" i="1"/>
  <c r="S1651" i="1" s="1"/>
  <c r="F1650" i="1"/>
  <c r="J1650" i="1" s="1"/>
  <c r="R1639" i="1"/>
  <c r="S1639" i="1" s="1"/>
  <c r="F1638" i="1"/>
  <c r="J1638" i="1" s="1"/>
  <c r="R1627" i="1"/>
  <c r="S1627" i="1" s="1"/>
  <c r="F1626" i="1"/>
  <c r="J1626" i="1" s="1"/>
  <c r="R1615" i="1"/>
  <c r="S1615" i="1" s="1"/>
  <c r="F1614" i="1"/>
  <c r="J1614" i="1" s="1"/>
  <c r="R1603" i="1"/>
  <c r="S1603" i="1" s="1"/>
  <c r="F1602" i="1"/>
  <c r="J1602" i="1" s="1"/>
  <c r="R1591" i="1"/>
  <c r="S1591" i="1" s="1"/>
  <c r="F1590" i="1"/>
  <c r="J1590" i="1" s="1"/>
  <c r="R1579" i="1"/>
  <c r="S1579" i="1" s="1"/>
  <c r="F1578" i="1"/>
  <c r="J1578" i="1" s="1"/>
  <c r="R1567" i="1"/>
  <c r="S1567" i="1" s="1"/>
  <c r="F1566" i="1"/>
  <c r="J1566" i="1" s="1"/>
  <c r="R1555" i="1"/>
  <c r="S1555" i="1" s="1"/>
  <c r="F1554" i="1"/>
  <c r="J1554" i="1" s="1"/>
  <c r="R1543" i="1"/>
  <c r="S1543" i="1" s="1"/>
  <c r="F1542" i="1"/>
  <c r="J1542" i="1" s="1"/>
  <c r="R1531" i="1"/>
  <c r="S1531" i="1" s="1"/>
  <c r="F1530" i="1"/>
  <c r="J1530" i="1" s="1"/>
  <c r="R1519" i="1"/>
  <c r="S1519" i="1" s="1"/>
  <c r="F1518" i="1"/>
  <c r="J1518" i="1" s="1"/>
  <c r="R1507" i="1"/>
  <c r="S1507" i="1" s="1"/>
  <c r="F1506" i="1"/>
  <c r="J1506" i="1" s="1"/>
  <c r="R1495" i="1"/>
  <c r="S1495" i="1" s="1"/>
  <c r="F1494" i="1"/>
  <c r="J1494" i="1" s="1"/>
  <c r="R1483" i="1"/>
  <c r="S1483" i="1" s="1"/>
  <c r="F1482" i="1"/>
  <c r="J1482" i="1" s="1"/>
  <c r="R1471" i="1"/>
  <c r="S1471" i="1" s="1"/>
  <c r="F1470" i="1"/>
  <c r="J1470" i="1" s="1"/>
  <c r="R1459" i="1"/>
  <c r="S1459" i="1" s="1"/>
  <c r="F1458" i="1"/>
  <c r="J1458" i="1" s="1"/>
  <c r="R1447" i="1"/>
  <c r="S1447" i="1" s="1"/>
  <c r="F1446" i="1"/>
  <c r="J1446" i="1" s="1"/>
  <c r="R1435" i="1"/>
  <c r="S1435" i="1" s="1"/>
  <c r="F1434" i="1"/>
  <c r="J1434" i="1" s="1"/>
  <c r="R1423" i="1"/>
  <c r="S1423" i="1" s="1"/>
  <c r="F1422" i="1"/>
  <c r="J1422" i="1" s="1"/>
  <c r="R1411" i="1"/>
  <c r="S1411" i="1" s="1"/>
  <c r="F1410" i="1"/>
  <c r="J1410" i="1" s="1"/>
  <c r="R1399" i="1"/>
  <c r="S1399" i="1" s="1"/>
  <c r="F1398" i="1"/>
  <c r="J1398" i="1" s="1"/>
  <c r="R1387" i="1"/>
  <c r="S1387" i="1" s="1"/>
  <c r="F1386" i="1"/>
  <c r="J1386" i="1" s="1"/>
  <c r="R1375" i="1"/>
  <c r="S1375" i="1" s="1"/>
  <c r="F1374" i="1"/>
  <c r="J1374" i="1" s="1"/>
  <c r="R1363" i="1"/>
  <c r="S1363" i="1" s="1"/>
  <c r="F1362" i="1"/>
  <c r="J1362" i="1" s="1"/>
  <c r="R1351" i="1"/>
  <c r="S1351" i="1" s="1"/>
  <c r="F1350" i="1"/>
  <c r="J1350" i="1" s="1"/>
  <c r="R1339" i="1"/>
  <c r="S1339" i="1" s="1"/>
  <c r="F1338" i="1"/>
  <c r="J1338" i="1" s="1"/>
  <c r="R1327" i="1"/>
  <c r="S1327" i="1" s="1"/>
  <c r="F1326" i="1"/>
  <c r="J1326" i="1" s="1"/>
  <c r="R1315" i="1"/>
  <c r="S1315" i="1" s="1"/>
  <c r="F1314" i="1"/>
  <c r="J1314" i="1" s="1"/>
  <c r="R1303" i="1"/>
  <c r="S1303" i="1" s="1"/>
  <c r="F1302" i="1"/>
  <c r="J1302" i="1" s="1"/>
  <c r="R1291" i="1"/>
  <c r="S1291" i="1" s="1"/>
  <c r="F1290" i="1"/>
  <c r="J1290" i="1" s="1"/>
  <c r="R1279" i="1"/>
  <c r="S1279" i="1" s="1"/>
  <c r="F1278" i="1"/>
  <c r="J1278" i="1" s="1"/>
  <c r="R1267" i="1"/>
  <c r="S1267" i="1" s="1"/>
  <c r="F1266" i="1"/>
  <c r="J1266" i="1" s="1"/>
  <c r="R1255" i="1"/>
  <c r="S1255" i="1" s="1"/>
  <c r="F1254" i="1"/>
  <c r="J1254" i="1" s="1"/>
  <c r="R1243" i="1"/>
  <c r="S1243" i="1" s="1"/>
  <c r="F1242" i="1"/>
  <c r="J1242" i="1" s="1"/>
  <c r="R1231" i="1"/>
  <c r="S1231" i="1" s="1"/>
  <c r="F1230" i="1"/>
  <c r="J1230" i="1" s="1"/>
  <c r="R1219" i="1"/>
  <c r="S1219" i="1" s="1"/>
  <c r="F1218" i="1"/>
  <c r="J1218" i="1" s="1"/>
  <c r="R1207" i="1"/>
  <c r="S1207" i="1" s="1"/>
  <c r="F1206" i="1"/>
  <c r="J1206" i="1" s="1"/>
  <c r="R1195" i="1"/>
  <c r="S1195" i="1" s="1"/>
  <c r="F1194" i="1"/>
  <c r="J1194" i="1" s="1"/>
  <c r="R1183" i="1"/>
  <c r="S1183" i="1" s="1"/>
  <c r="F1182" i="1"/>
  <c r="J1182" i="1" s="1"/>
  <c r="R1171" i="1"/>
  <c r="S1171" i="1" s="1"/>
  <c r="F1170" i="1"/>
  <c r="J1170" i="1" s="1"/>
  <c r="R1159" i="1"/>
  <c r="S1159" i="1" s="1"/>
  <c r="F1158" i="1"/>
  <c r="J1158" i="1" s="1"/>
  <c r="R1147" i="1"/>
  <c r="S1147" i="1" s="1"/>
  <c r="F1146" i="1"/>
  <c r="J1146" i="1" s="1"/>
  <c r="R1135" i="1"/>
  <c r="S1135" i="1" s="1"/>
  <c r="F1134" i="1"/>
  <c r="J1134" i="1" s="1"/>
  <c r="R1123" i="1"/>
  <c r="S1123" i="1" s="1"/>
  <c r="F1122" i="1"/>
  <c r="J1122" i="1" s="1"/>
  <c r="R1111" i="1"/>
  <c r="S1111" i="1" s="1"/>
  <c r="F1110" i="1"/>
  <c r="J1110" i="1" s="1"/>
  <c r="R1099" i="1"/>
  <c r="S1099" i="1" s="1"/>
  <c r="F1098" i="1"/>
  <c r="J1098" i="1" s="1"/>
  <c r="R1087" i="1"/>
  <c r="S1087" i="1" s="1"/>
  <c r="F1086" i="1"/>
  <c r="J1086" i="1" s="1"/>
  <c r="R1075" i="1"/>
  <c r="S1075" i="1" s="1"/>
  <c r="F1074" i="1"/>
  <c r="J1074" i="1" s="1"/>
  <c r="R1063" i="1"/>
  <c r="S1063" i="1" s="1"/>
  <c r="F1062" i="1"/>
  <c r="J1062" i="1" s="1"/>
  <c r="R1051" i="1"/>
  <c r="S1051" i="1" s="1"/>
  <c r="F1050" i="1"/>
  <c r="J1050" i="1" s="1"/>
  <c r="R1039" i="1"/>
  <c r="S1039" i="1" s="1"/>
  <c r="F1038" i="1"/>
  <c r="J1038" i="1" s="1"/>
  <c r="R1027" i="1"/>
  <c r="S1027" i="1" s="1"/>
  <c r="F1026" i="1"/>
  <c r="J1026" i="1" s="1"/>
  <c r="R1015" i="1"/>
  <c r="S1015" i="1" s="1"/>
  <c r="F1014" i="1"/>
  <c r="J1014" i="1" s="1"/>
  <c r="R1003" i="1"/>
  <c r="S1003" i="1" s="1"/>
  <c r="F1002" i="1"/>
  <c r="J1002" i="1" s="1"/>
  <c r="R991" i="1"/>
  <c r="S991" i="1" s="1"/>
  <c r="F990" i="1"/>
  <c r="J990" i="1" s="1"/>
  <c r="R979" i="1"/>
  <c r="S979" i="1" s="1"/>
  <c r="F978" i="1"/>
  <c r="J978" i="1" s="1"/>
  <c r="R967" i="1"/>
  <c r="S967" i="1" s="1"/>
  <c r="F966" i="1"/>
  <c r="J966" i="1" s="1"/>
  <c r="R955" i="1"/>
  <c r="S955" i="1" s="1"/>
  <c r="F954" i="1"/>
  <c r="J954" i="1" s="1"/>
  <c r="R943" i="1"/>
  <c r="S943" i="1" s="1"/>
  <c r="F942" i="1"/>
  <c r="J942" i="1" s="1"/>
  <c r="R931" i="1"/>
  <c r="S931" i="1" s="1"/>
  <c r="F930" i="1"/>
  <c r="J930" i="1" s="1"/>
  <c r="R919" i="1"/>
  <c r="S919" i="1" s="1"/>
  <c r="F918" i="1"/>
  <c r="J918" i="1" s="1"/>
  <c r="R907" i="1"/>
  <c r="S907" i="1" s="1"/>
  <c r="F906" i="1"/>
  <c r="J906" i="1" s="1"/>
  <c r="R895" i="1"/>
  <c r="S895" i="1" s="1"/>
  <c r="F894" i="1"/>
  <c r="J894" i="1" s="1"/>
  <c r="R883" i="1"/>
  <c r="S883" i="1" s="1"/>
  <c r="F882" i="1"/>
  <c r="J882" i="1" s="1"/>
  <c r="R871" i="1"/>
  <c r="S871" i="1" s="1"/>
  <c r="F870" i="1"/>
  <c r="J870" i="1" s="1"/>
  <c r="R859" i="1"/>
  <c r="S859" i="1" s="1"/>
  <c r="F858" i="1"/>
  <c r="J858" i="1" s="1"/>
  <c r="R847" i="1"/>
  <c r="S847" i="1" s="1"/>
  <c r="F846" i="1"/>
  <c r="J846" i="1" s="1"/>
  <c r="R835" i="1"/>
  <c r="S835" i="1" s="1"/>
  <c r="F834" i="1"/>
  <c r="J834" i="1" s="1"/>
  <c r="R823" i="1"/>
  <c r="S823" i="1" s="1"/>
  <c r="F822" i="1"/>
  <c r="J822" i="1" s="1"/>
  <c r="R811" i="1"/>
  <c r="S811" i="1" s="1"/>
  <c r="F810" i="1"/>
  <c r="J810" i="1" s="1"/>
  <c r="R799" i="1"/>
  <c r="S799" i="1" s="1"/>
  <c r="F798" i="1"/>
  <c r="J798" i="1" s="1"/>
  <c r="R787" i="1"/>
  <c r="S787" i="1" s="1"/>
  <c r="F786" i="1"/>
  <c r="J786" i="1" s="1"/>
  <c r="R775" i="1"/>
  <c r="S775" i="1" s="1"/>
  <c r="F774" i="1"/>
  <c r="J774" i="1" s="1"/>
  <c r="R763" i="1"/>
  <c r="S763" i="1" s="1"/>
  <c r="F762" i="1"/>
  <c r="J762" i="1" s="1"/>
  <c r="R751" i="1"/>
  <c r="S751" i="1" s="1"/>
  <c r="F750" i="1"/>
  <c r="J750" i="1" s="1"/>
  <c r="R739" i="1"/>
  <c r="S739" i="1" s="1"/>
  <c r="F738" i="1"/>
  <c r="J738" i="1" s="1"/>
  <c r="R727" i="1"/>
  <c r="S727" i="1" s="1"/>
  <c r="F726" i="1"/>
  <c r="J726" i="1" s="1"/>
  <c r="R715" i="1"/>
  <c r="S715" i="1" s="1"/>
  <c r="F714" i="1"/>
  <c r="J714" i="1" s="1"/>
  <c r="R703" i="1"/>
  <c r="S703" i="1" s="1"/>
  <c r="F702" i="1"/>
  <c r="J702" i="1" s="1"/>
  <c r="R691" i="1"/>
  <c r="S691" i="1" s="1"/>
  <c r="F690" i="1"/>
  <c r="J690" i="1" s="1"/>
  <c r="R679" i="1"/>
  <c r="S679" i="1" s="1"/>
  <c r="F678" i="1"/>
  <c r="J678" i="1" s="1"/>
  <c r="R667" i="1"/>
  <c r="S667" i="1" s="1"/>
  <c r="F666" i="1"/>
  <c r="J666" i="1" s="1"/>
  <c r="R655" i="1"/>
  <c r="S655" i="1" s="1"/>
  <c r="F654" i="1"/>
  <c r="J654" i="1" s="1"/>
  <c r="R643" i="1"/>
  <c r="S643" i="1" s="1"/>
  <c r="F642" i="1"/>
  <c r="J642" i="1" s="1"/>
  <c r="R631" i="1"/>
  <c r="S631" i="1" s="1"/>
  <c r="F630" i="1"/>
  <c r="J630" i="1" s="1"/>
  <c r="R619" i="1"/>
  <c r="S619" i="1" s="1"/>
  <c r="F618" i="1"/>
  <c r="J618" i="1" s="1"/>
  <c r="R607" i="1"/>
  <c r="S607" i="1" s="1"/>
  <c r="F606" i="1"/>
  <c r="J606" i="1" s="1"/>
  <c r="R595" i="1"/>
  <c r="S595" i="1" s="1"/>
  <c r="F594" i="1"/>
  <c r="J594" i="1" s="1"/>
  <c r="R583" i="1"/>
  <c r="S583" i="1" s="1"/>
  <c r="F582" i="1"/>
  <c r="J582" i="1" s="1"/>
  <c r="R571" i="1"/>
  <c r="S571" i="1" s="1"/>
  <c r="F570" i="1"/>
  <c r="J570" i="1" s="1"/>
  <c r="R559" i="1"/>
  <c r="S559" i="1" s="1"/>
  <c r="F558" i="1"/>
  <c r="J558" i="1" s="1"/>
  <c r="R547" i="1"/>
  <c r="S547" i="1" s="1"/>
  <c r="F546" i="1"/>
  <c r="J546" i="1" s="1"/>
  <c r="R535" i="1"/>
  <c r="S535" i="1" s="1"/>
  <c r="F534" i="1"/>
  <c r="J534" i="1" s="1"/>
  <c r="R523" i="1"/>
  <c r="S523" i="1" s="1"/>
  <c r="F522" i="1"/>
  <c r="J522" i="1" s="1"/>
  <c r="R511" i="1"/>
  <c r="S511" i="1" s="1"/>
  <c r="F510" i="1"/>
  <c r="J510" i="1" s="1"/>
  <c r="R499" i="1"/>
  <c r="S499" i="1" s="1"/>
  <c r="F498" i="1"/>
  <c r="J498" i="1" s="1"/>
  <c r="R487" i="1"/>
  <c r="S487" i="1" s="1"/>
  <c r="F486" i="1"/>
  <c r="J486" i="1" s="1"/>
  <c r="R475" i="1"/>
  <c r="S475" i="1" s="1"/>
  <c r="F474" i="1"/>
  <c r="J474" i="1" s="1"/>
  <c r="R463" i="1"/>
  <c r="S463" i="1" s="1"/>
  <c r="F462" i="1"/>
  <c r="J462" i="1" s="1"/>
  <c r="R451" i="1"/>
  <c r="S451" i="1" s="1"/>
  <c r="F450" i="1"/>
  <c r="J450" i="1" s="1"/>
  <c r="R439" i="1"/>
  <c r="S439" i="1" s="1"/>
  <c r="F438" i="1"/>
  <c r="J438" i="1" s="1"/>
  <c r="R427" i="1"/>
  <c r="S427" i="1" s="1"/>
  <c r="F426" i="1"/>
  <c r="J426" i="1" s="1"/>
  <c r="R415" i="1"/>
  <c r="S415" i="1" s="1"/>
  <c r="F414" i="1"/>
  <c r="J414" i="1" s="1"/>
  <c r="R403" i="1"/>
  <c r="S403" i="1" s="1"/>
  <c r="F402" i="1"/>
  <c r="J402" i="1" s="1"/>
  <c r="R391" i="1"/>
  <c r="S391" i="1" s="1"/>
  <c r="F390" i="1"/>
  <c r="J390" i="1" s="1"/>
  <c r="R379" i="1"/>
  <c r="S379" i="1" s="1"/>
  <c r="F378" i="1"/>
  <c r="J378" i="1" s="1"/>
  <c r="R367" i="1"/>
  <c r="S367" i="1" s="1"/>
  <c r="F366" i="1"/>
  <c r="J366" i="1" s="1"/>
  <c r="R355" i="1"/>
  <c r="S355" i="1" s="1"/>
  <c r="F354" i="1"/>
  <c r="J354" i="1" s="1"/>
  <c r="R343" i="1"/>
  <c r="S343" i="1" s="1"/>
  <c r="F342" i="1"/>
  <c r="J342" i="1" s="1"/>
  <c r="R331" i="1"/>
  <c r="S331" i="1" s="1"/>
  <c r="F330" i="1"/>
  <c r="J330" i="1" s="1"/>
  <c r="R319" i="1"/>
  <c r="S319" i="1" s="1"/>
  <c r="F318" i="1"/>
  <c r="J318" i="1" s="1"/>
  <c r="R307" i="1"/>
  <c r="S307" i="1" s="1"/>
  <c r="F306" i="1"/>
  <c r="J306" i="1" s="1"/>
  <c r="R295" i="1"/>
  <c r="S295" i="1" s="1"/>
  <c r="F294" i="1"/>
  <c r="J294" i="1" s="1"/>
  <c r="R283" i="1"/>
  <c r="S283" i="1" s="1"/>
  <c r="F282" i="1"/>
  <c r="J282" i="1" s="1"/>
  <c r="R271" i="1"/>
  <c r="S271" i="1" s="1"/>
  <c r="F270" i="1"/>
  <c r="J270" i="1" s="1"/>
  <c r="R259" i="1"/>
  <c r="S259" i="1" s="1"/>
  <c r="F258" i="1"/>
  <c r="J258" i="1" s="1"/>
  <c r="R247" i="1"/>
  <c r="S247" i="1" s="1"/>
  <c r="F246" i="1"/>
  <c r="J246" i="1" s="1"/>
  <c r="R235" i="1"/>
  <c r="S235" i="1" s="1"/>
  <c r="F234" i="1"/>
  <c r="J234" i="1" s="1"/>
  <c r="R223" i="1"/>
  <c r="S223" i="1" s="1"/>
  <c r="F222" i="1"/>
  <c r="J222" i="1" s="1"/>
  <c r="R211" i="1"/>
  <c r="S211" i="1" s="1"/>
  <c r="F210" i="1"/>
  <c r="J210" i="1" s="1"/>
  <c r="R199" i="1"/>
  <c r="S199" i="1" s="1"/>
  <c r="F198" i="1"/>
  <c r="J198" i="1" s="1"/>
  <c r="R187" i="1"/>
  <c r="S187" i="1" s="1"/>
  <c r="F186" i="1"/>
  <c r="J186" i="1" s="1"/>
  <c r="R175" i="1"/>
  <c r="S175" i="1" s="1"/>
  <c r="F174" i="1"/>
  <c r="J174" i="1" s="1"/>
  <c r="R163" i="1"/>
  <c r="S163" i="1" s="1"/>
  <c r="F162" i="1"/>
  <c r="J162" i="1" s="1"/>
  <c r="R151" i="1"/>
  <c r="S151" i="1" s="1"/>
  <c r="F150" i="1"/>
  <c r="J150" i="1" s="1"/>
  <c r="R139" i="1"/>
  <c r="S139" i="1" s="1"/>
  <c r="F138" i="1"/>
  <c r="J138" i="1" s="1"/>
  <c r="R127" i="1"/>
  <c r="S127" i="1" s="1"/>
  <c r="F126" i="1"/>
  <c r="J126" i="1" s="1"/>
  <c r="R115" i="1"/>
  <c r="S115" i="1" s="1"/>
  <c r="F114" i="1"/>
  <c r="J114" i="1" s="1"/>
  <c r="R103" i="1"/>
  <c r="S103" i="1" s="1"/>
  <c r="F102" i="1"/>
  <c r="J102" i="1" s="1"/>
  <c r="R91" i="1"/>
  <c r="S91" i="1" s="1"/>
  <c r="F90" i="1"/>
  <c r="J90" i="1" s="1"/>
  <c r="R79" i="1"/>
  <c r="S79" i="1" s="1"/>
  <c r="F78" i="1"/>
  <c r="J78" i="1" s="1"/>
  <c r="R67" i="1"/>
  <c r="S67" i="1" s="1"/>
  <c r="F66" i="1"/>
  <c r="J66" i="1" s="1"/>
  <c r="R55" i="1"/>
  <c r="S55" i="1" s="1"/>
  <c r="F54" i="1"/>
  <c r="J54" i="1" s="1"/>
  <c r="R43" i="1"/>
  <c r="S43" i="1" s="1"/>
  <c r="F42" i="1"/>
  <c r="J42" i="1" s="1"/>
  <c r="R31" i="1"/>
  <c r="S31" i="1" s="1"/>
  <c r="F30" i="1"/>
  <c r="J30" i="1" s="1"/>
  <c r="R19" i="1"/>
  <c r="S19" i="1" s="1"/>
  <c r="F18" i="1"/>
  <c r="J18" i="1" s="1"/>
  <c r="R7" i="1"/>
  <c r="S7" i="1" s="1"/>
  <c r="F6" i="1"/>
  <c r="J6" i="1" s="1"/>
  <c r="R3018" i="1"/>
  <c r="S3018" i="1" s="1"/>
  <c r="F3017" i="1"/>
  <c r="J3017" i="1" s="1"/>
  <c r="R3006" i="1"/>
  <c r="S3006" i="1" s="1"/>
  <c r="F3005" i="1"/>
  <c r="J3005" i="1" s="1"/>
  <c r="R2994" i="1"/>
  <c r="S2994" i="1" s="1"/>
  <c r="F2993" i="1"/>
  <c r="J2993" i="1" s="1"/>
  <c r="R2982" i="1"/>
  <c r="S2982" i="1" s="1"/>
  <c r="F2981" i="1"/>
  <c r="J2981" i="1" s="1"/>
  <c r="R2970" i="1"/>
  <c r="S2970" i="1" s="1"/>
  <c r="F2969" i="1"/>
  <c r="J2969" i="1" s="1"/>
  <c r="R2958" i="1"/>
  <c r="S2958" i="1" s="1"/>
  <c r="F2957" i="1"/>
  <c r="J2957" i="1" s="1"/>
  <c r="R2946" i="1"/>
  <c r="S2946" i="1" s="1"/>
  <c r="F2945" i="1"/>
  <c r="J2945" i="1" s="1"/>
  <c r="R2934" i="1"/>
  <c r="S2934" i="1" s="1"/>
  <c r="F2933" i="1"/>
  <c r="J2933" i="1" s="1"/>
  <c r="R2922" i="1"/>
  <c r="S2922" i="1" s="1"/>
  <c r="F2921" i="1"/>
  <c r="J2921" i="1" s="1"/>
  <c r="R2910" i="1"/>
  <c r="S2910" i="1" s="1"/>
  <c r="F2909" i="1"/>
  <c r="J2909" i="1" s="1"/>
  <c r="R2898" i="1"/>
  <c r="S2898" i="1" s="1"/>
  <c r="F2897" i="1"/>
  <c r="J2897" i="1" s="1"/>
  <c r="R2886" i="1"/>
  <c r="S2886" i="1" s="1"/>
  <c r="F2885" i="1"/>
  <c r="J2885" i="1" s="1"/>
  <c r="R2874" i="1"/>
  <c r="S2874" i="1" s="1"/>
  <c r="F2873" i="1"/>
  <c r="J2873" i="1" s="1"/>
  <c r="R2862" i="1"/>
  <c r="S2862" i="1" s="1"/>
  <c r="F2861" i="1"/>
  <c r="J2861" i="1" s="1"/>
  <c r="R2850" i="1"/>
  <c r="S2850" i="1" s="1"/>
  <c r="F2849" i="1"/>
  <c r="J2849" i="1" s="1"/>
  <c r="R2838" i="1"/>
  <c r="S2838" i="1" s="1"/>
  <c r="F2837" i="1"/>
  <c r="J2837" i="1" s="1"/>
  <c r="R2826" i="1"/>
  <c r="S2826" i="1" s="1"/>
  <c r="F2825" i="1"/>
  <c r="J2825" i="1" s="1"/>
  <c r="R2814" i="1"/>
  <c r="S2814" i="1" s="1"/>
  <c r="F2813" i="1"/>
  <c r="J2813" i="1" s="1"/>
  <c r="R2802" i="1"/>
  <c r="S2802" i="1" s="1"/>
  <c r="F2801" i="1"/>
  <c r="J2801" i="1" s="1"/>
  <c r="R2790" i="1"/>
  <c r="S2790" i="1" s="1"/>
  <c r="F2789" i="1"/>
  <c r="J2789" i="1" s="1"/>
  <c r="R2778" i="1"/>
  <c r="S2778" i="1" s="1"/>
  <c r="F2777" i="1"/>
  <c r="J2777" i="1" s="1"/>
  <c r="R2766" i="1"/>
  <c r="S2766" i="1" s="1"/>
  <c r="F2765" i="1"/>
  <c r="J2765" i="1" s="1"/>
  <c r="R2754" i="1"/>
  <c r="S2754" i="1" s="1"/>
  <c r="F2753" i="1"/>
  <c r="J2753" i="1" s="1"/>
  <c r="R2742" i="1"/>
  <c r="S2742" i="1" s="1"/>
  <c r="F2741" i="1"/>
  <c r="J2741" i="1" s="1"/>
  <c r="R2730" i="1"/>
  <c r="S2730" i="1" s="1"/>
  <c r="F2729" i="1"/>
  <c r="J2729" i="1" s="1"/>
  <c r="R2718" i="1"/>
  <c r="S2718" i="1" s="1"/>
  <c r="F2717" i="1"/>
  <c r="J2717" i="1" s="1"/>
  <c r="R2706" i="1"/>
  <c r="S2706" i="1" s="1"/>
  <c r="F2705" i="1"/>
  <c r="J2705" i="1" s="1"/>
  <c r="R2694" i="1"/>
  <c r="S2694" i="1" s="1"/>
  <c r="F2693" i="1"/>
  <c r="J2693" i="1" s="1"/>
  <c r="R2682" i="1"/>
  <c r="S2682" i="1" s="1"/>
  <c r="F2681" i="1"/>
  <c r="J2681" i="1" s="1"/>
  <c r="R2670" i="1"/>
  <c r="S2670" i="1" s="1"/>
  <c r="F2669" i="1"/>
  <c r="J2669" i="1" s="1"/>
  <c r="R2658" i="1"/>
  <c r="S2658" i="1" s="1"/>
  <c r="F2657" i="1"/>
  <c r="J2657" i="1" s="1"/>
  <c r="R2646" i="1"/>
  <c r="S2646" i="1" s="1"/>
  <c r="F2645" i="1"/>
  <c r="J2645" i="1" s="1"/>
  <c r="R2634" i="1"/>
  <c r="S2634" i="1" s="1"/>
  <c r="F2633" i="1"/>
  <c r="J2633" i="1" s="1"/>
  <c r="R2622" i="1"/>
  <c r="S2622" i="1" s="1"/>
  <c r="F2621" i="1"/>
  <c r="J2621" i="1" s="1"/>
  <c r="R2610" i="1"/>
  <c r="S2610" i="1" s="1"/>
  <c r="F2609" i="1"/>
  <c r="J2609" i="1" s="1"/>
  <c r="R2598" i="1"/>
  <c r="S2598" i="1" s="1"/>
  <c r="F2597" i="1"/>
  <c r="J2597" i="1" s="1"/>
  <c r="R2586" i="1"/>
  <c r="S2586" i="1" s="1"/>
  <c r="F2585" i="1"/>
  <c r="J2585" i="1" s="1"/>
  <c r="R2574" i="1"/>
  <c r="S2574" i="1" s="1"/>
  <c r="F2573" i="1"/>
  <c r="J2573" i="1" s="1"/>
  <c r="R2562" i="1"/>
  <c r="S2562" i="1" s="1"/>
  <c r="F2561" i="1"/>
  <c r="J2561" i="1" s="1"/>
  <c r="R2550" i="1"/>
  <c r="S2550" i="1" s="1"/>
  <c r="F2549" i="1"/>
  <c r="J2549" i="1" s="1"/>
  <c r="R2538" i="1"/>
  <c r="S2538" i="1" s="1"/>
  <c r="F2537" i="1"/>
  <c r="J2537" i="1" s="1"/>
  <c r="R2526" i="1"/>
  <c r="S2526" i="1" s="1"/>
  <c r="F2525" i="1"/>
  <c r="J2525" i="1" s="1"/>
  <c r="R2514" i="1"/>
  <c r="S2514" i="1" s="1"/>
  <c r="F2513" i="1"/>
  <c r="J2513" i="1" s="1"/>
  <c r="R2502" i="1"/>
  <c r="S2502" i="1" s="1"/>
  <c r="F2501" i="1"/>
  <c r="J2501" i="1" s="1"/>
  <c r="R2490" i="1"/>
  <c r="S2490" i="1" s="1"/>
  <c r="F2489" i="1"/>
  <c r="J2489" i="1" s="1"/>
  <c r="R2478" i="1"/>
  <c r="S2478" i="1" s="1"/>
  <c r="F2477" i="1"/>
  <c r="J2477" i="1" s="1"/>
  <c r="R2466" i="1"/>
  <c r="S2466" i="1" s="1"/>
  <c r="F2465" i="1"/>
  <c r="J2465" i="1" s="1"/>
  <c r="R2454" i="1"/>
  <c r="S2454" i="1" s="1"/>
  <c r="F2453" i="1"/>
  <c r="J2453" i="1" s="1"/>
  <c r="R2442" i="1"/>
  <c r="S2442" i="1" s="1"/>
  <c r="F2441" i="1"/>
  <c r="J2441" i="1" s="1"/>
  <c r="R2430" i="1"/>
  <c r="S2430" i="1" s="1"/>
  <c r="F2429" i="1"/>
  <c r="J2429" i="1" s="1"/>
  <c r="R2418" i="1"/>
  <c r="S2418" i="1" s="1"/>
  <c r="F2417" i="1"/>
  <c r="J2417" i="1" s="1"/>
  <c r="R2406" i="1"/>
  <c r="S2406" i="1" s="1"/>
  <c r="F2405" i="1"/>
  <c r="J2405" i="1" s="1"/>
  <c r="R2394" i="1"/>
  <c r="S2394" i="1" s="1"/>
  <c r="F2393" i="1"/>
  <c r="J2393" i="1" s="1"/>
  <c r="R2382" i="1"/>
  <c r="S2382" i="1" s="1"/>
  <c r="F2381" i="1"/>
  <c r="J2381" i="1" s="1"/>
  <c r="R2370" i="1"/>
  <c r="S2370" i="1" s="1"/>
  <c r="F2369" i="1"/>
  <c r="J2369" i="1" s="1"/>
  <c r="R2358" i="1"/>
  <c r="S2358" i="1" s="1"/>
  <c r="F2357" i="1"/>
  <c r="J2357" i="1" s="1"/>
  <c r="R2346" i="1"/>
  <c r="S2346" i="1" s="1"/>
  <c r="F2345" i="1"/>
  <c r="J2345" i="1" s="1"/>
  <c r="R2334" i="1"/>
  <c r="S2334" i="1" s="1"/>
  <c r="F2333" i="1"/>
  <c r="J2333" i="1" s="1"/>
  <c r="R2322" i="1"/>
  <c r="S2322" i="1" s="1"/>
  <c r="F2321" i="1"/>
  <c r="J2321" i="1" s="1"/>
  <c r="R2310" i="1"/>
  <c r="S2310" i="1" s="1"/>
  <c r="F2309" i="1"/>
  <c r="J2309" i="1" s="1"/>
  <c r="R2298" i="1"/>
  <c r="S2298" i="1" s="1"/>
  <c r="F2297" i="1"/>
  <c r="J2297" i="1" s="1"/>
  <c r="R2286" i="1"/>
  <c r="S2286" i="1" s="1"/>
  <c r="F2285" i="1"/>
  <c r="J2285" i="1" s="1"/>
  <c r="R2274" i="1"/>
  <c r="S2274" i="1" s="1"/>
  <c r="F2273" i="1"/>
  <c r="J2273" i="1" s="1"/>
  <c r="R2262" i="1"/>
  <c r="S2262" i="1" s="1"/>
  <c r="F2261" i="1"/>
  <c r="J2261" i="1" s="1"/>
  <c r="R2250" i="1"/>
  <c r="S2250" i="1" s="1"/>
  <c r="F2249" i="1"/>
  <c r="J2249" i="1" s="1"/>
  <c r="R2238" i="1"/>
  <c r="S2238" i="1" s="1"/>
  <c r="F2237" i="1"/>
  <c r="J2237" i="1" s="1"/>
  <c r="R2226" i="1"/>
  <c r="S2226" i="1" s="1"/>
  <c r="F2225" i="1"/>
  <c r="J2225" i="1" s="1"/>
  <c r="R2214" i="1"/>
  <c r="S2214" i="1" s="1"/>
  <c r="F2213" i="1"/>
  <c r="J2213" i="1" s="1"/>
  <c r="R2202" i="1"/>
  <c r="S2202" i="1" s="1"/>
  <c r="F2201" i="1"/>
  <c r="J2201" i="1" s="1"/>
  <c r="R2190" i="1"/>
  <c r="S2190" i="1" s="1"/>
  <c r="F2189" i="1"/>
  <c r="J2189" i="1" s="1"/>
  <c r="R2178" i="1"/>
  <c r="S2178" i="1" s="1"/>
  <c r="F2177" i="1"/>
  <c r="J2177" i="1" s="1"/>
  <c r="R2166" i="1"/>
  <c r="S2166" i="1" s="1"/>
  <c r="F2165" i="1"/>
  <c r="J2165" i="1" s="1"/>
  <c r="R2154" i="1"/>
  <c r="S2154" i="1" s="1"/>
  <c r="F2153" i="1"/>
  <c r="J2153" i="1" s="1"/>
  <c r="R2142" i="1"/>
  <c r="S2142" i="1" s="1"/>
  <c r="F2141" i="1"/>
  <c r="J2141" i="1" s="1"/>
  <c r="R2130" i="1"/>
  <c r="S2130" i="1" s="1"/>
  <c r="F2129" i="1"/>
  <c r="J2129" i="1" s="1"/>
  <c r="R2118" i="1"/>
  <c r="S2118" i="1" s="1"/>
  <c r="F2117" i="1"/>
  <c r="J2117" i="1" s="1"/>
  <c r="R2106" i="1"/>
  <c r="S2106" i="1" s="1"/>
  <c r="F2105" i="1"/>
  <c r="J2105" i="1" s="1"/>
  <c r="R2094" i="1"/>
  <c r="S2094" i="1" s="1"/>
  <c r="F2093" i="1"/>
  <c r="J2093" i="1" s="1"/>
  <c r="R2082" i="1"/>
  <c r="S2082" i="1" s="1"/>
  <c r="F2081" i="1"/>
  <c r="J2081" i="1" s="1"/>
  <c r="R2070" i="1"/>
  <c r="S2070" i="1" s="1"/>
  <c r="F2069" i="1"/>
  <c r="J2069" i="1" s="1"/>
  <c r="R2058" i="1"/>
  <c r="S2058" i="1" s="1"/>
  <c r="F2057" i="1"/>
  <c r="J2057" i="1" s="1"/>
  <c r="R2046" i="1"/>
  <c r="S2046" i="1" s="1"/>
  <c r="F2045" i="1"/>
  <c r="J2045" i="1" s="1"/>
  <c r="R2034" i="1"/>
  <c r="S2034" i="1" s="1"/>
  <c r="F2033" i="1"/>
  <c r="J2033" i="1" s="1"/>
  <c r="R2022" i="1"/>
  <c r="S2022" i="1" s="1"/>
  <c r="F2021" i="1"/>
  <c r="J2021" i="1" s="1"/>
  <c r="R2010" i="1"/>
  <c r="S2010" i="1" s="1"/>
  <c r="F2009" i="1"/>
  <c r="J2009" i="1" s="1"/>
  <c r="R1998" i="1"/>
  <c r="S1998" i="1" s="1"/>
  <c r="F1997" i="1"/>
  <c r="J1997" i="1" s="1"/>
  <c r="R1986" i="1"/>
  <c r="S1986" i="1" s="1"/>
  <c r="F1985" i="1"/>
  <c r="J1985" i="1" s="1"/>
  <c r="R1974" i="1"/>
  <c r="S1974" i="1" s="1"/>
  <c r="F1973" i="1"/>
  <c r="J1973" i="1" s="1"/>
  <c r="R1962" i="1"/>
  <c r="S1962" i="1" s="1"/>
  <c r="F1961" i="1"/>
  <c r="J1961" i="1" s="1"/>
  <c r="R1950" i="1"/>
  <c r="S1950" i="1" s="1"/>
  <c r="F1949" i="1"/>
  <c r="J1949" i="1" s="1"/>
  <c r="R1938" i="1"/>
  <c r="S1938" i="1" s="1"/>
  <c r="F1937" i="1"/>
  <c r="J1937" i="1" s="1"/>
  <c r="R1926" i="1"/>
  <c r="S1926" i="1" s="1"/>
  <c r="F1925" i="1"/>
  <c r="J1925" i="1" s="1"/>
  <c r="R1914" i="1"/>
  <c r="S1914" i="1" s="1"/>
  <c r="F1913" i="1"/>
  <c r="J1913" i="1" s="1"/>
  <c r="R1902" i="1"/>
  <c r="S1902" i="1" s="1"/>
  <c r="F1901" i="1"/>
  <c r="J1901" i="1" s="1"/>
  <c r="R1890" i="1"/>
  <c r="S1890" i="1" s="1"/>
  <c r="F1889" i="1"/>
  <c r="J1889" i="1" s="1"/>
  <c r="R1878" i="1"/>
  <c r="S1878" i="1" s="1"/>
  <c r="F1877" i="1"/>
  <c r="J1877" i="1" s="1"/>
  <c r="R1866" i="1"/>
  <c r="S1866" i="1" s="1"/>
  <c r="F1865" i="1"/>
  <c r="J1865" i="1" s="1"/>
  <c r="R1854" i="1"/>
  <c r="S1854" i="1" s="1"/>
  <c r="F1853" i="1"/>
  <c r="J1853" i="1" s="1"/>
  <c r="R1842" i="1"/>
  <c r="S1842" i="1" s="1"/>
  <c r="F1841" i="1"/>
  <c r="J1841" i="1" s="1"/>
  <c r="R1830" i="1"/>
  <c r="S1830" i="1" s="1"/>
  <c r="F1829" i="1"/>
  <c r="J1829" i="1" s="1"/>
  <c r="R1818" i="1"/>
  <c r="S1818" i="1" s="1"/>
  <c r="F1817" i="1"/>
  <c r="J1817" i="1" s="1"/>
  <c r="R1806" i="1"/>
  <c r="S1806" i="1" s="1"/>
  <c r="F1805" i="1"/>
  <c r="J1805" i="1" s="1"/>
  <c r="R1794" i="1"/>
  <c r="S1794" i="1" s="1"/>
  <c r="F1793" i="1"/>
  <c r="J1793" i="1" s="1"/>
  <c r="R1782" i="1"/>
  <c r="S1782" i="1" s="1"/>
  <c r="F1781" i="1"/>
  <c r="J1781" i="1" s="1"/>
  <c r="R1770" i="1"/>
  <c r="S1770" i="1" s="1"/>
  <c r="F1769" i="1"/>
  <c r="J1769" i="1" s="1"/>
  <c r="R1758" i="1"/>
  <c r="S1758" i="1" s="1"/>
  <c r="F1757" i="1"/>
  <c r="J1757" i="1" s="1"/>
  <c r="R1746" i="1"/>
  <c r="S1746" i="1" s="1"/>
  <c r="F1745" i="1"/>
  <c r="J1745" i="1" s="1"/>
  <c r="R1734" i="1"/>
  <c r="S1734" i="1" s="1"/>
  <c r="F1733" i="1"/>
  <c r="J1733" i="1" s="1"/>
  <c r="R1722" i="1"/>
  <c r="S1722" i="1" s="1"/>
  <c r="F1721" i="1"/>
  <c r="J1721" i="1" s="1"/>
  <c r="R1710" i="1"/>
  <c r="S1710" i="1" s="1"/>
  <c r="F1709" i="1"/>
  <c r="J1709" i="1" s="1"/>
  <c r="R1698" i="1"/>
  <c r="S1698" i="1" s="1"/>
  <c r="F1697" i="1"/>
  <c r="J1697" i="1" s="1"/>
  <c r="R1686" i="1"/>
  <c r="S1686" i="1" s="1"/>
  <c r="F1685" i="1"/>
  <c r="J1685" i="1" s="1"/>
  <c r="R1674" i="1"/>
  <c r="S1674" i="1" s="1"/>
  <c r="F1673" i="1"/>
  <c r="J1673" i="1" s="1"/>
  <c r="R1662" i="1"/>
  <c r="S1662" i="1" s="1"/>
  <c r="F1661" i="1"/>
  <c r="J1661" i="1" s="1"/>
  <c r="R1650" i="1"/>
  <c r="S1650" i="1" s="1"/>
  <c r="F1649" i="1"/>
  <c r="J1649" i="1" s="1"/>
  <c r="R1638" i="1"/>
  <c r="S1638" i="1" s="1"/>
  <c r="F1637" i="1"/>
  <c r="J1637" i="1" s="1"/>
  <c r="R1626" i="1"/>
  <c r="S1626" i="1" s="1"/>
  <c r="F1625" i="1"/>
  <c r="J1625" i="1" s="1"/>
  <c r="R1614" i="1"/>
  <c r="S1614" i="1" s="1"/>
  <c r="F1613" i="1"/>
  <c r="J1613" i="1" s="1"/>
  <c r="R1602" i="1"/>
  <c r="S1602" i="1" s="1"/>
  <c r="F1601" i="1"/>
  <c r="J1601" i="1" s="1"/>
  <c r="R1590" i="1"/>
  <c r="S1590" i="1" s="1"/>
  <c r="F1589" i="1"/>
  <c r="J1589" i="1" s="1"/>
  <c r="R1578" i="1"/>
  <c r="S1578" i="1" s="1"/>
  <c r="F1577" i="1"/>
  <c r="J1577" i="1" s="1"/>
  <c r="R1566" i="1"/>
  <c r="S1566" i="1" s="1"/>
  <c r="F1565" i="1"/>
  <c r="J1565" i="1" s="1"/>
  <c r="R1554" i="1"/>
  <c r="S1554" i="1" s="1"/>
  <c r="F1553" i="1"/>
  <c r="J1553" i="1" s="1"/>
  <c r="R1542" i="1"/>
  <c r="S1542" i="1" s="1"/>
  <c r="F1541" i="1"/>
  <c r="J1541" i="1" s="1"/>
  <c r="R1530" i="1"/>
  <c r="S1530" i="1" s="1"/>
  <c r="F1529" i="1"/>
  <c r="J1529" i="1" s="1"/>
  <c r="R1518" i="1"/>
  <c r="S1518" i="1" s="1"/>
  <c r="F1517" i="1"/>
  <c r="J1517" i="1" s="1"/>
  <c r="R1506" i="1"/>
  <c r="S1506" i="1" s="1"/>
  <c r="F1505" i="1"/>
  <c r="J1505" i="1" s="1"/>
  <c r="R1494" i="1"/>
  <c r="S1494" i="1" s="1"/>
  <c r="F1493" i="1"/>
  <c r="J1493" i="1" s="1"/>
  <c r="R1482" i="1"/>
  <c r="S1482" i="1" s="1"/>
  <c r="F1481" i="1"/>
  <c r="J1481" i="1" s="1"/>
  <c r="R1470" i="1"/>
  <c r="S1470" i="1" s="1"/>
  <c r="F1469" i="1"/>
  <c r="J1469" i="1" s="1"/>
  <c r="R1458" i="1"/>
  <c r="S1458" i="1" s="1"/>
  <c r="F1457" i="1"/>
  <c r="J1457" i="1" s="1"/>
  <c r="R1446" i="1"/>
  <c r="S1446" i="1" s="1"/>
  <c r="F1445" i="1"/>
  <c r="J1445" i="1" s="1"/>
  <c r="R1434" i="1"/>
  <c r="S1434" i="1" s="1"/>
  <c r="F1433" i="1"/>
  <c r="J1433" i="1" s="1"/>
  <c r="R1422" i="1"/>
  <c r="S1422" i="1" s="1"/>
  <c r="F1421" i="1"/>
  <c r="J1421" i="1" s="1"/>
  <c r="R1410" i="1"/>
  <c r="S1410" i="1" s="1"/>
  <c r="F1409" i="1"/>
  <c r="J1409" i="1" s="1"/>
  <c r="R1398" i="1"/>
  <c r="S1398" i="1" s="1"/>
  <c r="F1397" i="1"/>
  <c r="J1397" i="1" s="1"/>
  <c r="R1386" i="1"/>
  <c r="S1386" i="1" s="1"/>
  <c r="F1385" i="1"/>
  <c r="J1385" i="1" s="1"/>
  <c r="R1374" i="1"/>
  <c r="S1374" i="1" s="1"/>
  <c r="F1373" i="1"/>
  <c r="J1373" i="1" s="1"/>
  <c r="R1362" i="1"/>
  <c r="S1362" i="1" s="1"/>
  <c r="F1361" i="1"/>
  <c r="J1361" i="1" s="1"/>
  <c r="R1350" i="1"/>
  <c r="S1350" i="1" s="1"/>
  <c r="F1349" i="1"/>
  <c r="J1349" i="1" s="1"/>
  <c r="R1338" i="1"/>
  <c r="S1338" i="1" s="1"/>
  <c r="F1337" i="1"/>
  <c r="J1337" i="1" s="1"/>
  <c r="R1326" i="1"/>
  <c r="S1326" i="1" s="1"/>
  <c r="F1325" i="1"/>
  <c r="J1325" i="1" s="1"/>
  <c r="R1314" i="1"/>
  <c r="S1314" i="1" s="1"/>
  <c r="F1313" i="1"/>
  <c r="J1313" i="1" s="1"/>
  <c r="R1302" i="1"/>
  <c r="S1302" i="1" s="1"/>
  <c r="F1301" i="1"/>
  <c r="J1301" i="1" s="1"/>
  <c r="R1290" i="1"/>
  <c r="S1290" i="1" s="1"/>
  <c r="F1289" i="1"/>
  <c r="J1289" i="1" s="1"/>
  <c r="R1278" i="1"/>
  <c r="S1278" i="1" s="1"/>
  <c r="F1277" i="1"/>
  <c r="J1277" i="1" s="1"/>
  <c r="R1266" i="1"/>
  <c r="S1266" i="1" s="1"/>
  <c r="F1265" i="1"/>
  <c r="J1265" i="1" s="1"/>
  <c r="R1254" i="1"/>
  <c r="S1254" i="1" s="1"/>
  <c r="F1253" i="1"/>
  <c r="J1253" i="1" s="1"/>
  <c r="R1242" i="1"/>
  <c r="S1242" i="1" s="1"/>
  <c r="F1241" i="1"/>
  <c r="J1241" i="1" s="1"/>
  <c r="R1230" i="1"/>
  <c r="S1230" i="1" s="1"/>
  <c r="F1229" i="1"/>
  <c r="J1229" i="1" s="1"/>
  <c r="R1218" i="1"/>
  <c r="S1218" i="1" s="1"/>
  <c r="F1217" i="1"/>
  <c r="J1217" i="1" s="1"/>
  <c r="R1206" i="1"/>
  <c r="S1206" i="1" s="1"/>
  <c r="F1205" i="1"/>
  <c r="J1205" i="1" s="1"/>
  <c r="R1194" i="1"/>
  <c r="S1194" i="1" s="1"/>
  <c r="F1193" i="1"/>
  <c r="J1193" i="1" s="1"/>
  <c r="R1182" i="1"/>
  <c r="S1182" i="1" s="1"/>
  <c r="F1181" i="1"/>
  <c r="J1181" i="1" s="1"/>
  <c r="R1170" i="1"/>
  <c r="S1170" i="1" s="1"/>
  <c r="F1169" i="1"/>
  <c r="J1169" i="1" s="1"/>
  <c r="R1158" i="1"/>
  <c r="S1158" i="1" s="1"/>
  <c r="F1157" i="1"/>
  <c r="J1157" i="1" s="1"/>
  <c r="R1146" i="1"/>
  <c r="S1146" i="1" s="1"/>
  <c r="F1145" i="1"/>
  <c r="J1145" i="1" s="1"/>
  <c r="R1134" i="1"/>
  <c r="S1134" i="1" s="1"/>
  <c r="F1133" i="1"/>
  <c r="J1133" i="1" s="1"/>
  <c r="R1122" i="1"/>
  <c r="S1122" i="1" s="1"/>
  <c r="F1121" i="1"/>
  <c r="J1121" i="1" s="1"/>
  <c r="R1110" i="1"/>
  <c r="S1110" i="1" s="1"/>
  <c r="F1109" i="1"/>
  <c r="J1109" i="1" s="1"/>
  <c r="R1098" i="1"/>
  <c r="S1098" i="1" s="1"/>
  <c r="F1097" i="1"/>
  <c r="J1097" i="1" s="1"/>
  <c r="R1086" i="1"/>
  <c r="S1086" i="1" s="1"/>
  <c r="F1085" i="1"/>
  <c r="J1085" i="1" s="1"/>
  <c r="R1074" i="1"/>
  <c r="S1074" i="1" s="1"/>
  <c r="F1073" i="1"/>
  <c r="J1073" i="1" s="1"/>
  <c r="R1062" i="1"/>
  <c r="S1062" i="1" s="1"/>
  <c r="F1061" i="1"/>
  <c r="J1061" i="1" s="1"/>
  <c r="R1050" i="1"/>
  <c r="S1050" i="1" s="1"/>
  <c r="F1049" i="1"/>
  <c r="J1049" i="1" s="1"/>
  <c r="R1038" i="1"/>
  <c r="S1038" i="1" s="1"/>
  <c r="F1037" i="1"/>
  <c r="J1037" i="1" s="1"/>
  <c r="R1026" i="1"/>
  <c r="S1026" i="1" s="1"/>
  <c r="F1025" i="1"/>
  <c r="J1025" i="1" s="1"/>
  <c r="R1014" i="1"/>
  <c r="S1014" i="1" s="1"/>
  <c r="F1013" i="1"/>
  <c r="J1013" i="1" s="1"/>
  <c r="R1002" i="1"/>
  <c r="S1002" i="1" s="1"/>
  <c r="F1001" i="1"/>
  <c r="J1001" i="1" s="1"/>
  <c r="R990" i="1"/>
  <c r="S990" i="1" s="1"/>
  <c r="F989" i="1"/>
  <c r="J989" i="1" s="1"/>
  <c r="R978" i="1"/>
  <c r="S978" i="1" s="1"/>
  <c r="F977" i="1"/>
  <c r="J977" i="1" s="1"/>
  <c r="R966" i="1"/>
  <c r="S966" i="1" s="1"/>
  <c r="F965" i="1"/>
  <c r="J965" i="1" s="1"/>
  <c r="R954" i="1"/>
  <c r="S954" i="1" s="1"/>
  <c r="F953" i="1"/>
  <c r="J953" i="1" s="1"/>
  <c r="R942" i="1"/>
  <c r="S942" i="1" s="1"/>
  <c r="F941" i="1"/>
  <c r="J941" i="1" s="1"/>
  <c r="R930" i="1"/>
  <c r="S930" i="1" s="1"/>
  <c r="F929" i="1"/>
  <c r="J929" i="1" s="1"/>
  <c r="R918" i="1"/>
  <c r="S918" i="1" s="1"/>
  <c r="F917" i="1"/>
  <c r="J917" i="1" s="1"/>
  <c r="R906" i="1"/>
  <c r="S906" i="1" s="1"/>
  <c r="F905" i="1"/>
  <c r="J905" i="1" s="1"/>
  <c r="R894" i="1"/>
  <c r="S894" i="1" s="1"/>
  <c r="F893" i="1"/>
  <c r="J893" i="1" s="1"/>
  <c r="R882" i="1"/>
  <c r="S882" i="1" s="1"/>
  <c r="F881" i="1"/>
  <c r="J881" i="1" s="1"/>
  <c r="R870" i="1"/>
  <c r="S870" i="1" s="1"/>
  <c r="F869" i="1"/>
  <c r="J869" i="1" s="1"/>
  <c r="R858" i="1"/>
  <c r="S858" i="1" s="1"/>
  <c r="F857" i="1"/>
  <c r="J857" i="1" s="1"/>
  <c r="R846" i="1"/>
  <c r="S846" i="1" s="1"/>
  <c r="F845" i="1"/>
  <c r="J845" i="1" s="1"/>
  <c r="R834" i="1"/>
  <c r="S834" i="1" s="1"/>
  <c r="F833" i="1"/>
  <c r="J833" i="1" s="1"/>
  <c r="R822" i="1"/>
  <c r="S822" i="1" s="1"/>
  <c r="F821" i="1"/>
  <c r="J821" i="1" s="1"/>
  <c r="R810" i="1"/>
  <c r="S810" i="1" s="1"/>
  <c r="F809" i="1"/>
  <c r="J809" i="1" s="1"/>
  <c r="R798" i="1"/>
  <c r="S798" i="1" s="1"/>
  <c r="F797" i="1"/>
  <c r="J797" i="1" s="1"/>
  <c r="R786" i="1"/>
  <c r="S786" i="1" s="1"/>
  <c r="F785" i="1"/>
  <c r="J785" i="1" s="1"/>
  <c r="R774" i="1"/>
  <c r="S774" i="1" s="1"/>
  <c r="F773" i="1"/>
  <c r="J773" i="1" s="1"/>
  <c r="R762" i="1"/>
  <c r="S762" i="1" s="1"/>
  <c r="F761" i="1"/>
  <c r="J761" i="1" s="1"/>
  <c r="R750" i="1"/>
  <c r="S750" i="1" s="1"/>
  <c r="F749" i="1"/>
  <c r="J749" i="1" s="1"/>
  <c r="R738" i="1"/>
  <c r="S738" i="1" s="1"/>
  <c r="F737" i="1"/>
  <c r="J737" i="1" s="1"/>
  <c r="R726" i="1"/>
  <c r="S726" i="1" s="1"/>
  <c r="F725" i="1"/>
  <c r="J725" i="1" s="1"/>
  <c r="R714" i="1"/>
  <c r="S714" i="1" s="1"/>
  <c r="F713" i="1"/>
  <c r="J713" i="1" s="1"/>
  <c r="R702" i="1"/>
  <c r="S702" i="1" s="1"/>
  <c r="F701" i="1"/>
  <c r="J701" i="1" s="1"/>
  <c r="R690" i="1"/>
  <c r="S690" i="1" s="1"/>
  <c r="F689" i="1"/>
  <c r="J689" i="1" s="1"/>
  <c r="R678" i="1"/>
  <c r="S678" i="1" s="1"/>
  <c r="F677" i="1"/>
  <c r="J677" i="1" s="1"/>
  <c r="R666" i="1"/>
  <c r="S666" i="1" s="1"/>
  <c r="F665" i="1"/>
  <c r="J665" i="1" s="1"/>
  <c r="R654" i="1"/>
  <c r="S654" i="1" s="1"/>
  <c r="F653" i="1"/>
  <c r="J653" i="1" s="1"/>
  <c r="R642" i="1"/>
  <c r="S642" i="1" s="1"/>
  <c r="F641" i="1"/>
  <c r="J641" i="1" s="1"/>
  <c r="R630" i="1"/>
  <c r="S630" i="1" s="1"/>
  <c r="F629" i="1"/>
  <c r="J629" i="1" s="1"/>
  <c r="R618" i="1"/>
  <c r="S618" i="1" s="1"/>
  <c r="F617" i="1"/>
  <c r="J617" i="1" s="1"/>
  <c r="R606" i="1"/>
  <c r="S606" i="1" s="1"/>
  <c r="F605" i="1"/>
  <c r="J605" i="1" s="1"/>
  <c r="R594" i="1"/>
  <c r="S594" i="1" s="1"/>
  <c r="F593" i="1"/>
  <c r="J593" i="1" s="1"/>
  <c r="R582" i="1"/>
  <c r="S582" i="1" s="1"/>
  <c r="F581" i="1"/>
  <c r="J581" i="1" s="1"/>
  <c r="R570" i="1"/>
  <c r="S570" i="1" s="1"/>
  <c r="F569" i="1"/>
  <c r="J569" i="1" s="1"/>
  <c r="R558" i="1"/>
  <c r="S558" i="1" s="1"/>
  <c r="F557" i="1"/>
  <c r="J557" i="1" s="1"/>
  <c r="R546" i="1"/>
  <c r="S546" i="1" s="1"/>
  <c r="F545" i="1"/>
  <c r="J545" i="1" s="1"/>
  <c r="R534" i="1"/>
  <c r="S534" i="1" s="1"/>
  <c r="F533" i="1"/>
  <c r="J533" i="1" s="1"/>
  <c r="R522" i="1"/>
  <c r="S522" i="1" s="1"/>
  <c r="F521" i="1"/>
  <c r="J521" i="1" s="1"/>
  <c r="R510" i="1"/>
  <c r="S510" i="1" s="1"/>
  <c r="F509" i="1"/>
  <c r="J509" i="1" s="1"/>
  <c r="R498" i="1"/>
  <c r="S498" i="1" s="1"/>
  <c r="F497" i="1"/>
  <c r="J497" i="1" s="1"/>
  <c r="R486" i="1"/>
  <c r="S486" i="1" s="1"/>
  <c r="F485" i="1"/>
  <c r="J485" i="1" s="1"/>
  <c r="R474" i="1"/>
  <c r="S474" i="1" s="1"/>
  <c r="F473" i="1"/>
  <c r="J473" i="1" s="1"/>
  <c r="R462" i="1"/>
  <c r="S462" i="1" s="1"/>
  <c r="F461" i="1"/>
  <c r="J461" i="1" s="1"/>
  <c r="R450" i="1"/>
  <c r="S450" i="1" s="1"/>
  <c r="F449" i="1"/>
  <c r="J449" i="1" s="1"/>
  <c r="R438" i="1"/>
  <c r="S438" i="1" s="1"/>
  <c r="F437" i="1"/>
  <c r="J437" i="1" s="1"/>
  <c r="R426" i="1"/>
  <c r="S426" i="1" s="1"/>
  <c r="F425" i="1"/>
  <c r="J425" i="1" s="1"/>
  <c r="R414" i="1"/>
  <c r="S414" i="1" s="1"/>
  <c r="F413" i="1"/>
  <c r="J413" i="1" s="1"/>
  <c r="R402" i="1"/>
  <c r="S402" i="1" s="1"/>
  <c r="F401" i="1"/>
  <c r="J401" i="1" s="1"/>
  <c r="R390" i="1"/>
  <c r="S390" i="1" s="1"/>
  <c r="F389" i="1"/>
  <c r="J389" i="1" s="1"/>
  <c r="R378" i="1"/>
  <c r="S378" i="1" s="1"/>
  <c r="F377" i="1"/>
  <c r="J377" i="1" s="1"/>
  <c r="R366" i="1"/>
  <c r="S366" i="1" s="1"/>
  <c r="F365" i="1"/>
  <c r="J365" i="1" s="1"/>
  <c r="R354" i="1"/>
  <c r="S354" i="1" s="1"/>
  <c r="F353" i="1"/>
  <c r="J353" i="1" s="1"/>
  <c r="R342" i="1"/>
  <c r="S342" i="1" s="1"/>
  <c r="F341" i="1"/>
  <c r="J341" i="1" s="1"/>
  <c r="R330" i="1"/>
  <c r="S330" i="1" s="1"/>
  <c r="F329" i="1"/>
  <c r="J329" i="1" s="1"/>
  <c r="R318" i="1"/>
  <c r="S318" i="1" s="1"/>
  <c r="F317" i="1"/>
  <c r="J317" i="1" s="1"/>
  <c r="R306" i="1"/>
  <c r="S306" i="1" s="1"/>
  <c r="F305" i="1"/>
  <c r="J305" i="1" s="1"/>
  <c r="R294" i="1"/>
  <c r="S294" i="1" s="1"/>
  <c r="F293" i="1"/>
  <c r="J293" i="1" s="1"/>
  <c r="R282" i="1"/>
  <c r="S282" i="1" s="1"/>
  <c r="F281" i="1"/>
  <c r="J281" i="1" s="1"/>
  <c r="R270" i="1"/>
  <c r="S270" i="1" s="1"/>
  <c r="F269" i="1"/>
  <c r="J269" i="1" s="1"/>
  <c r="R258" i="1"/>
  <c r="S258" i="1" s="1"/>
  <c r="F257" i="1"/>
  <c r="J257" i="1" s="1"/>
  <c r="R246" i="1"/>
  <c r="S246" i="1" s="1"/>
  <c r="F245" i="1"/>
  <c r="J245" i="1" s="1"/>
  <c r="R234" i="1"/>
  <c r="S234" i="1" s="1"/>
  <c r="F233" i="1"/>
  <c r="J233" i="1" s="1"/>
  <c r="R222" i="1"/>
  <c r="S222" i="1" s="1"/>
  <c r="F221" i="1"/>
  <c r="J221" i="1" s="1"/>
  <c r="R210" i="1"/>
  <c r="S210" i="1" s="1"/>
  <c r="F209" i="1"/>
  <c r="J209" i="1" s="1"/>
  <c r="R198" i="1"/>
  <c r="S198" i="1" s="1"/>
  <c r="F197" i="1"/>
  <c r="J197" i="1" s="1"/>
  <c r="R186" i="1"/>
  <c r="S186" i="1" s="1"/>
  <c r="F185" i="1"/>
  <c r="J185" i="1" s="1"/>
  <c r="R174" i="1"/>
  <c r="S174" i="1" s="1"/>
  <c r="F173" i="1"/>
  <c r="J173" i="1" s="1"/>
  <c r="R162" i="1"/>
  <c r="S162" i="1" s="1"/>
  <c r="F161" i="1"/>
  <c r="J161" i="1" s="1"/>
  <c r="R150" i="1"/>
  <c r="S150" i="1" s="1"/>
  <c r="F149" i="1"/>
  <c r="J149" i="1" s="1"/>
  <c r="R138" i="1"/>
  <c r="S138" i="1" s="1"/>
  <c r="F137" i="1"/>
  <c r="J137" i="1" s="1"/>
  <c r="R126" i="1"/>
  <c r="S126" i="1" s="1"/>
  <c r="F125" i="1"/>
  <c r="J125" i="1" s="1"/>
  <c r="R114" i="1"/>
  <c r="S114" i="1" s="1"/>
  <c r="F113" i="1"/>
  <c r="J113" i="1" s="1"/>
  <c r="R102" i="1"/>
  <c r="S102" i="1" s="1"/>
  <c r="F101" i="1"/>
  <c r="J101" i="1" s="1"/>
  <c r="R90" i="1"/>
  <c r="S90" i="1" s="1"/>
  <c r="F89" i="1"/>
  <c r="J89" i="1" s="1"/>
  <c r="R78" i="1"/>
  <c r="S78" i="1" s="1"/>
  <c r="F77" i="1"/>
  <c r="J77" i="1" s="1"/>
  <c r="R66" i="1"/>
  <c r="S66" i="1" s="1"/>
  <c r="F65" i="1"/>
  <c r="J65" i="1" s="1"/>
  <c r="R54" i="1"/>
  <c r="S54" i="1" s="1"/>
  <c r="F53" i="1"/>
  <c r="J53" i="1" s="1"/>
  <c r="R42" i="1"/>
  <c r="S42" i="1" s="1"/>
  <c r="F41" i="1"/>
  <c r="J41" i="1" s="1"/>
  <c r="R30" i="1"/>
  <c r="S30" i="1" s="1"/>
  <c r="F29" i="1"/>
  <c r="J29" i="1" s="1"/>
  <c r="R18" i="1"/>
  <c r="S18" i="1" s="1"/>
  <c r="F17" i="1"/>
  <c r="J17" i="1" s="1"/>
  <c r="R6" i="1"/>
  <c r="S6" i="1" s="1"/>
  <c r="F5" i="1"/>
  <c r="J5" i="1" s="1"/>
  <c r="R3053" i="1"/>
  <c r="S3053" i="1" s="1"/>
  <c r="F3052" i="1"/>
  <c r="J3052" i="1" s="1"/>
  <c r="R3041" i="1"/>
  <c r="S3041" i="1" s="1"/>
  <c r="F3040" i="1"/>
  <c r="J3040" i="1" s="1"/>
  <c r="R3029" i="1"/>
  <c r="S3029" i="1" s="1"/>
  <c r="F3028" i="1"/>
  <c r="J3028" i="1" s="1"/>
  <c r="R3017" i="1"/>
  <c r="S3017" i="1" s="1"/>
  <c r="F3016" i="1"/>
  <c r="J3016" i="1" s="1"/>
  <c r="R3005" i="1"/>
  <c r="S3005" i="1" s="1"/>
  <c r="F3004" i="1"/>
  <c r="J3004" i="1" s="1"/>
  <c r="R2993" i="1"/>
  <c r="S2993" i="1" s="1"/>
  <c r="F2992" i="1"/>
  <c r="J2992" i="1" s="1"/>
  <c r="R2981" i="1"/>
  <c r="S2981" i="1" s="1"/>
  <c r="F2980" i="1"/>
  <c r="J2980" i="1" s="1"/>
  <c r="R2969" i="1"/>
  <c r="S2969" i="1" s="1"/>
  <c r="F2968" i="1"/>
  <c r="J2968" i="1" s="1"/>
  <c r="R2957" i="1"/>
  <c r="S2957" i="1" s="1"/>
  <c r="F2956" i="1"/>
  <c r="J2956" i="1" s="1"/>
  <c r="R2945" i="1"/>
  <c r="S2945" i="1" s="1"/>
  <c r="F2944" i="1"/>
  <c r="J2944" i="1" s="1"/>
  <c r="R2933" i="1"/>
  <c r="S2933" i="1" s="1"/>
  <c r="F2932" i="1"/>
  <c r="J2932" i="1" s="1"/>
  <c r="R2921" i="1"/>
  <c r="S2921" i="1" s="1"/>
  <c r="F2920" i="1"/>
  <c r="J2920" i="1" s="1"/>
  <c r="R2909" i="1"/>
  <c r="S2909" i="1" s="1"/>
  <c r="F2908" i="1"/>
  <c r="J2908" i="1" s="1"/>
  <c r="R2897" i="1"/>
  <c r="S2897" i="1" s="1"/>
  <c r="F2896" i="1"/>
  <c r="J2896" i="1" s="1"/>
  <c r="R2885" i="1"/>
  <c r="S2885" i="1" s="1"/>
  <c r="F2884" i="1"/>
  <c r="J2884" i="1" s="1"/>
  <c r="R2873" i="1"/>
  <c r="S2873" i="1" s="1"/>
  <c r="F2872" i="1"/>
  <c r="J2872" i="1" s="1"/>
  <c r="R2861" i="1"/>
  <c r="S2861" i="1" s="1"/>
  <c r="F2860" i="1"/>
  <c r="J2860" i="1" s="1"/>
  <c r="R2849" i="1"/>
  <c r="S2849" i="1" s="1"/>
  <c r="F2848" i="1"/>
  <c r="J2848" i="1" s="1"/>
  <c r="R2837" i="1"/>
  <c r="S2837" i="1" s="1"/>
  <c r="F2836" i="1"/>
  <c r="J2836" i="1" s="1"/>
  <c r="R2825" i="1"/>
  <c r="S2825" i="1" s="1"/>
  <c r="F2824" i="1"/>
  <c r="J2824" i="1" s="1"/>
  <c r="R2813" i="1"/>
  <c r="S2813" i="1" s="1"/>
  <c r="F2812" i="1"/>
  <c r="J2812" i="1" s="1"/>
  <c r="R2801" i="1"/>
  <c r="S2801" i="1" s="1"/>
  <c r="F2800" i="1"/>
  <c r="J2800" i="1" s="1"/>
  <c r="R2789" i="1"/>
  <c r="S2789" i="1" s="1"/>
  <c r="F2788" i="1"/>
  <c r="J2788" i="1" s="1"/>
  <c r="R2777" i="1"/>
  <c r="S2777" i="1" s="1"/>
  <c r="F2776" i="1"/>
  <c r="J2776" i="1" s="1"/>
  <c r="R2765" i="1"/>
  <c r="S2765" i="1" s="1"/>
  <c r="F2764" i="1"/>
  <c r="J2764" i="1" s="1"/>
  <c r="R2753" i="1"/>
  <c r="S2753" i="1" s="1"/>
  <c r="F2752" i="1"/>
  <c r="J2752" i="1" s="1"/>
  <c r="R2741" i="1"/>
  <c r="S2741" i="1" s="1"/>
  <c r="F2740" i="1"/>
  <c r="J2740" i="1" s="1"/>
  <c r="R2729" i="1"/>
  <c r="S2729" i="1" s="1"/>
  <c r="F2728" i="1"/>
  <c r="J2728" i="1" s="1"/>
  <c r="R2717" i="1"/>
  <c r="S2717" i="1" s="1"/>
  <c r="F2716" i="1"/>
  <c r="J2716" i="1" s="1"/>
  <c r="R2705" i="1"/>
  <c r="S2705" i="1" s="1"/>
  <c r="F2704" i="1"/>
  <c r="J2704" i="1" s="1"/>
  <c r="R2693" i="1"/>
  <c r="S2693" i="1" s="1"/>
  <c r="F2692" i="1"/>
  <c r="J2692" i="1" s="1"/>
  <c r="R2681" i="1"/>
  <c r="S2681" i="1" s="1"/>
  <c r="F2680" i="1"/>
  <c r="J2680" i="1" s="1"/>
  <c r="R2669" i="1"/>
  <c r="S2669" i="1" s="1"/>
  <c r="F2668" i="1"/>
  <c r="J2668" i="1" s="1"/>
  <c r="R2657" i="1"/>
  <c r="S2657" i="1" s="1"/>
  <c r="F2656" i="1"/>
  <c r="J2656" i="1" s="1"/>
  <c r="R2645" i="1"/>
  <c r="S2645" i="1" s="1"/>
  <c r="F2644" i="1"/>
  <c r="J2644" i="1" s="1"/>
  <c r="R2633" i="1"/>
  <c r="S2633" i="1" s="1"/>
  <c r="F2632" i="1"/>
  <c r="J2632" i="1" s="1"/>
  <c r="R2621" i="1"/>
  <c r="S2621" i="1" s="1"/>
  <c r="F2620" i="1"/>
  <c r="J2620" i="1" s="1"/>
  <c r="R2609" i="1"/>
  <c r="S2609" i="1" s="1"/>
  <c r="F2608" i="1"/>
  <c r="J2608" i="1" s="1"/>
  <c r="R2597" i="1"/>
  <c r="S2597" i="1" s="1"/>
  <c r="F2596" i="1"/>
  <c r="J2596" i="1" s="1"/>
  <c r="R2585" i="1"/>
  <c r="S2585" i="1" s="1"/>
  <c r="F2584" i="1"/>
  <c r="J2584" i="1" s="1"/>
  <c r="R2573" i="1"/>
  <c r="S2573" i="1" s="1"/>
  <c r="F2572" i="1"/>
  <c r="J2572" i="1" s="1"/>
  <c r="R2561" i="1"/>
  <c r="S2561" i="1" s="1"/>
  <c r="F2560" i="1"/>
  <c r="J2560" i="1" s="1"/>
  <c r="R2549" i="1"/>
  <c r="S2549" i="1" s="1"/>
  <c r="F2548" i="1"/>
  <c r="J2548" i="1" s="1"/>
  <c r="R2537" i="1"/>
  <c r="S2537" i="1" s="1"/>
  <c r="F2536" i="1"/>
  <c r="J2536" i="1" s="1"/>
  <c r="R2525" i="1"/>
  <c r="S2525" i="1" s="1"/>
  <c r="F2524" i="1"/>
  <c r="J2524" i="1" s="1"/>
  <c r="R2513" i="1"/>
  <c r="S2513" i="1" s="1"/>
  <c r="F2512" i="1"/>
  <c r="J2512" i="1" s="1"/>
  <c r="R2501" i="1"/>
  <c r="S2501" i="1" s="1"/>
  <c r="F2500" i="1"/>
  <c r="J2500" i="1" s="1"/>
  <c r="R2489" i="1"/>
  <c r="S2489" i="1" s="1"/>
  <c r="F2488" i="1"/>
  <c r="J2488" i="1" s="1"/>
  <c r="R2477" i="1"/>
  <c r="S2477" i="1" s="1"/>
  <c r="F2476" i="1"/>
  <c r="J2476" i="1" s="1"/>
  <c r="R2465" i="1"/>
  <c r="S2465" i="1" s="1"/>
  <c r="F2464" i="1"/>
  <c r="J2464" i="1" s="1"/>
  <c r="R2453" i="1"/>
  <c r="S2453" i="1" s="1"/>
  <c r="F2452" i="1"/>
  <c r="J2452" i="1" s="1"/>
  <c r="R2441" i="1"/>
  <c r="S2441" i="1" s="1"/>
  <c r="F2440" i="1"/>
  <c r="J2440" i="1" s="1"/>
  <c r="R2429" i="1"/>
  <c r="S2429" i="1" s="1"/>
  <c r="F2428" i="1"/>
  <c r="J2428" i="1" s="1"/>
  <c r="R2417" i="1"/>
  <c r="S2417" i="1" s="1"/>
  <c r="F2416" i="1"/>
  <c r="J2416" i="1" s="1"/>
  <c r="R2405" i="1"/>
  <c r="S2405" i="1" s="1"/>
  <c r="F2404" i="1"/>
  <c r="J2404" i="1" s="1"/>
  <c r="R2393" i="1"/>
  <c r="S2393" i="1" s="1"/>
  <c r="F2392" i="1"/>
  <c r="J2392" i="1" s="1"/>
  <c r="R2381" i="1"/>
  <c r="S2381" i="1" s="1"/>
  <c r="F2380" i="1"/>
  <c r="J2380" i="1" s="1"/>
  <c r="R2369" i="1"/>
  <c r="S2369" i="1" s="1"/>
  <c r="F2368" i="1"/>
  <c r="J2368" i="1" s="1"/>
  <c r="R2357" i="1"/>
  <c r="S2357" i="1" s="1"/>
  <c r="F2356" i="1"/>
  <c r="J2356" i="1" s="1"/>
  <c r="R2345" i="1"/>
  <c r="S2345" i="1" s="1"/>
  <c r="F2344" i="1"/>
  <c r="J2344" i="1" s="1"/>
  <c r="R2333" i="1"/>
  <c r="S2333" i="1" s="1"/>
  <c r="F2332" i="1"/>
  <c r="J2332" i="1" s="1"/>
  <c r="R2321" i="1"/>
  <c r="S2321" i="1" s="1"/>
  <c r="F2320" i="1"/>
  <c r="J2320" i="1" s="1"/>
  <c r="R2309" i="1"/>
  <c r="S2309" i="1" s="1"/>
  <c r="F2308" i="1"/>
  <c r="J2308" i="1" s="1"/>
  <c r="R2297" i="1"/>
  <c r="S2297" i="1" s="1"/>
  <c r="F2296" i="1"/>
  <c r="J2296" i="1" s="1"/>
  <c r="R2285" i="1"/>
  <c r="S2285" i="1" s="1"/>
  <c r="F2284" i="1"/>
  <c r="J2284" i="1" s="1"/>
  <c r="R2273" i="1"/>
  <c r="S2273" i="1" s="1"/>
  <c r="F2272" i="1"/>
  <c r="J2272" i="1" s="1"/>
  <c r="R2261" i="1"/>
  <c r="S2261" i="1" s="1"/>
  <c r="F2260" i="1"/>
  <c r="J2260" i="1" s="1"/>
  <c r="R2249" i="1"/>
  <c r="S2249" i="1" s="1"/>
  <c r="F2248" i="1"/>
  <c r="J2248" i="1" s="1"/>
  <c r="R2237" i="1"/>
  <c r="S2237" i="1" s="1"/>
  <c r="F2236" i="1"/>
  <c r="J2236" i="1" s="1"/>
  <c r="R2225" i="1"/>
  <c r="S2225" i="1" s="1"/>
  <c r="F2224" i="1"/>
  <c r="J2224" i="1" s="1"/>
  <c r="R2213" i="1"/>
  <c r="S2213" i="1" s="1"/>
  <c r="F2212" i="1"/>
  <c r="J2212" i="1" s="1"/>
  <c r="R2201" i="1"/>
  <c r="S2201" i="1" s="1"/>
  <c r="F2200" i="1"/>
  <c r="J2200" i="1" s="1"/>
  <c r="R2189" i="1"/>
  <c r="S2189" i="1" s="1"/>
  <c r="F2188" i="1"/>
  <c r="J2188" i="1" s="1"/>
  <c r="R2177" i="1"/>
  <c r="S2177" i="1" s="1"/>
  <c r="F2176" i="1"/>
  <c r="J2176" i="1" s="1"/>
  <c r="R2165" i="1"/>
  <c r="S2165" i="1" s="1"/>
  <c r="F2164" i="1"/>
  <c r="J2164" i="1" s="1"/>
  <c r="R2153" i="1"/>
  <c r="S2153" i="1" s="1"/>
  <c r="F2152" i="1"/>
  <c r="J2152" i="1" s="1"/>
  <c r="R2141" i="1"/>
  <c r="S2141" i="1" s="1"/>
  <c r="F2140" i="1"/>
  <c r="J2140" i="1" s="1"/>
  <c r="R2129" i="1"/>
  <c r="S2129" i="1" s="1"/>
  <c r="F2128" i="1"/>
  <c r="J2128" i="1" s="1"/>
  <c r="R2117" i="1"/>
  <c r="S2117" i="1" s="1"/>
  <c r="F2116" i="1"/>
  <c r="J2116" i="1" s="1"/>
  <c r="R2105" i="1"/>
  <c r="S2105" i="1" s="1"/>
  <c r="F2104" i="1"/>
  <c r="J2104" i="1" s="1"/>
  <c r="R2093" i="1"/>
  <c r="S2093" i="1" s="1"/>
  <c r="F2092" i="1"/>
  <c r="J2092" i="1" s="1"/>
  <c r="R2081" i="1"/>
  <c r="S2081" i="1" s="1"/>
  <c r="F2080" i="1"/>
  <c r="J2080" i="1" s="1"/>
  <c r="R2069" i="1"/>
  <c r="S2069" i="1" s="1"/>
  <c r="F2068" i="1"/>
  <c r="J2068" i="1" s="1"/>
  <c r="R2057" i="1"/>
  <c r="S2057" i="1" s="1"/>
  <c r="F2056" i="1"/>
  <c r="J2056" i="1" s="1"/>
  <c r="R2045" i="1"/>
  <c r="S2045" i="1" s="1"/>
  <c r="F2044" i="1"/>
  <c r="J2044" i="1" s="1"/>
  <c r="R2033" i="1"/>
  <c r="S2033" i="1" s="1"/>
  <c r="F2032" i="1"/>
  <c r="J2032" i="1" s="1"/>
  <c r="R2021" i="1"/>
  <c r="S2021" i="1" s="1"/>
  <c r="F2020" i="1"/>
  <c r="J2020" i="1" s="1"/>
  <c r="R2009" i="1"/>
  <c r="S2009" i="1" s="1"/>
  <c r="F2008" i="1"/>
  <c r="J2008" i="1" s="1"/>
  <c r="R1997" i="1"/>
  <c r="S1997" i="1" s="1"/>
  <c r="F1996" i="1"/>
  <c r="J1996" i="1" s="1"/>
  <c r="R1985" i="1"/>
  <c r="S1985" i="1" s="1"/>
  <c r="F1984" i="1"/>
  <c r="J1984" i="1" s="1"/>
  <c r="R1973" i="1"/>
  <c r="S1973" i="1" s="1"/>
  <c r="F1972" i="1"/>
  <c r="J1972" i="1" s="1"/>
  <c r="R1961" i="1"/>
  <c r="S1961" i="1" s="1"/>
  <c r="F1960" i="1"/>
  <c r="J1960" i="1" s="1"/>
  <c r="R1949" i="1"/>
  <c r="S1949" i="1" s="1"/>
  <c r="F1948" i="1"/>
  <c r="J1948" i="1" s="1"/>
  <c r="R1937" i="1"/>
  <c r="S1937" i="1" s="1"/>
  <c r="F1936" i="1"/>
  <c r="J1936" i="1" s="1"/>
  <c r="R1925" i="1"/>
  <c r="S1925" i="1" s="1"/>
  <c r="F1924" i="1"/>
  <c r="J1924" i="1" s="1"/>
  <c r="R1913" i="1"/>
  <c r="S1913" i="1" s="1"/>
  <c r="F1912" i="1"/>
  <c r="J1912" i="1" s="1"/>
  <c r="R1901" i="1"/>
  <c r="S1901" i="1" s="1"/>
  <c r="F1900" i="1"/>
  <c r="J1900" i="1" s="1"/>
  <c r="R1889" i="1"/>
  <c r="S1889" i="1" s="1"/>
  <c r="F1888" i="1"/>
  <c r="J1888" i="1" s="1"/>
  <c r="R1877" i="1"/>
  <c r="S1877" i="1" s="1"/>
  <c r="F1876" i="1"/>
  <c r="J1876" i="1" s="1"/>
  <c r="R1865" i="1"/>
  <c r="S1865" i="1" s="1"/>
  <c r="F1864" i="1"/>
  <c r="J1864" i="1" s="1"/>
  <c r="R1853" i="1"/>
  <c r="S1853" i="1" s="1"/>
  <c r="F1852" i="1"/>
  <c r="J1852" i="1" s="1"/>
  <c r="R1841" i="1"/>
  <c r="S1841" i="1" s="1"/>
  <c r="F1840" i="1"/>
  <c r="J1840" i="1" s="1"/>
  <c r="R1829" i="1"/>
  <c r="S1829" i="1" s="1"/>
  <c r="F1828" i="1"/>
  <c r="J1828" i="1" s="1"/>
  <c r="R1817" i="1"/>
  <c r="S1817" i="1" s="1"/>
  <c r="F1816" i="1"/>
  <c r="J1816" i="1" s="1"/>
  <c r="R1805" i="1"/>
  <c r="S1805" i="1" s="1"/>
  <c r="F1804" i="1"/>
  <c r="J1804" i="1" s="1"/>
  <c r="R1793" i="1"/>
  <c r="S1793" i="1" s="1"/>
  <c r="F1792" i="1"/>
  <c r="J1792" i="1" s="1"/>
  <c r="R1781" i="1"/>
  <c r="S1781" i="1" s="1"/>
  <c r="F1780" i="1"/>
  <c r="J1780" i="1" s="1"/>
  <c r="R1769" i="1"/>
  <c r="S1769" i="1" s="1"/>
  <c r="F1768" i="1"/>
  <c r="J1768" i="1" s="1"/>
  <c r="R1757" i="1"/>
  <c r="S1757" i="1" s="1"/>
  <c r="F1756" i="1"/>
  <c r="J1756" i="1" s="1"/>
  <c r="R1745" i="1"/>
  <c r="S1745" i="1" s="1"/>
  <c r="F1744" i="1"/>
  <c r="J1744" i="1" s="1"/>
  <c r="R1733" i="1"/>
  <c r="S1733" i="1" s="1"/>
  <c r="F1732" i="1"/>
  <c r="J1732" i="1" s="1"/>
  <c r="R1721" i="1"/>
  <c r="S1721" i="1" s="1"/>
  <c r="F1720" i="1"/>
  <c r="J1720" i="1" s="1"/>
  <c r="R1709" i="1"/>
  <c r="S1709" i="1" s="1"/>
  <c r="F1708" i="1"/>
  <c r="J1708" i="1" s="1"/>
  <c r="R1697" i="1"/>
  <c r="S1697" i="1" s="1"/>
  <c r="F1696" i="1"/>
  <c r="J1696" i="1" s="1"/>
  <c r="R1685" i="1"/>
  <c r="S1685" i="1" s="1"/>
  <c r="F1684" i="1"/>
  <c r="J1684" i="1" s="1"/>
  <c r="R1673" i="1"/>
  <c r="S1673" i="1" s="1"/>
  <c r="F1672" i="1"/>
  <c r="J1672" i="1" s="1"/>
  <c r="R1661" i="1"/>
  <c r="S1661" i="1" s="1"/>
  <c r="F1660" i="1"/>
  <c r="J1660" i="1" s="1"/>
  <c r="R1649" i="1"/>
  <c r="S1649" i="1" s="1"/>
  <c r="F1648" i="1"/>
  <c r="J1648" i="1" s="1"/>
  <c r="R1637" i="1"/>
  <c r="S1637" i="1" s="1"/>
  <c r="F1636" i="1"/>
  <c r="J1636" i="1" s="1"/>
  <c r="R1625" i="1"/>
  <c r="S1625" i="1" s="1"/>
  <c r="F1624" i="1"/>
  <c r="J1624" i="1" s="1"/>
  <c r="R1613" i="1"/>
  <c r="S1613" i="1" s="1"/>
  <c r="F1612" i="1"/>
  <c r="J1612" i="1" s="1"/>
  <c r="R1601" i="1"/>
  <c r="S1601" i="1" s="1"/>
  <c r="F1600" i="1"/>
  <c r="J1600" i="1" s="1"/>
  <c r="R1589" i="1"/>
  <c r="S1589" i="1" s="1"/>
  <c r="F1588" i="1"/>
  <c r="J1588" i="1" s="1"/>
  <c r="R1577" i="1"/>
  <c r="S1577" i="1" s="1"/>
  <c r="F1576" i="1"/>
  <c r="J1576" i="1" s="1"/>
  <c r="R1565" i="1"/>
  <c r="S1565" i="1" s="1"/>
  <c r="F1564" i="1"/>
  <c r="J1564" i="1" s="1"/>
  <c r="R1553" i="1"/>
  <c r="S1553" i="1" s="1"/>
  <c r="F1552" i="1"/>
  <c r="J1552" i="1" s="1"/>
  <c r="R1541" i="1"/>
  <c r="S1541" i="1" s="1"/>
  <c r="F1540" i="1"/>
  <c r="J1540" i="1" s="1"/>
  <c r="R1529" i="1"/>
  <c r="S1529" i="1" s="1"/>
  <c r="F1528" i="1"/>
  <c r="J1528" i="1" s="1"/>
  <c r="R1517" i="1"/>
  <c r="S1517" i="1" s="1"/>
  <c r="F1516" i="1"/>
  <c r="J1516" i="1" s="1"/>
  <c r="R1505" i="1"/>
  <c r="S1505" i="1" s="1"/>
  <c r="F1504" i="1"/>
  <c r="J1504" i="1" s="1"/>
  <c r="R1493" i="1"/>
  <c r="S1493" i="1" s="1"/>
  <c r="F1492" i="1"/>
  <c r="J1492" i="1" s="1"/>
  <c r="R1481" i="1"/>
  <c r="S1481" i="1" s="1"/>
  <c r="F1480" i="1"/>
  <c r="J1480" i="1" s="1"/>
  <c r="R1469" i="1"/>
  <c r="S1469" i="1" s="1"/>
  <c r="F1468" i="1"/>
  <c r="J1468" i="1" s="1"/>
  <c r="R1457" i="1"/>
  <c r="S1457" i="1" s="1"/>
  <c r="F1456" i="1"/>
  <c r="J1456" i="1" s="1"/>
  <c r="R1445" i="1"/>
  <c r="S1445" i="1" s="1"/>
  <c r="F1444" i="1"/>
  <c r="J1444" i="1" s="1"/>
  <c r="R1433" i="1"/>
  <c r="S1433" i="1" s="1"/>
  <c r="F1432" i="1"/>
  <c r="J1432" i="1" s="1"/>
  <c r="R1421" i="1"/>
  <c r="S1421" i="1" s="1"/>
  <c r="F1420" i="1"/>
  <c r="J1420" i="1" s="1"/>
  <c r="R1409" i="1"/>
  <c r="S1409" i="1" s="1"/>
  <c r="F1408" i="1"/>
  <c r="J1408" i="1" s="1"/>
  <c r="R1397" i="1"/>
  <c r="S1397" i="1" s="1"/>
  <c r="F1396" i="1"/>
  <c r="J1396" i="1" s="1"/>
  <c r="R1385" i="1"/>
  <c r="S1385" i="1" s="1"/>
  <c r="F1384" i="1"/>
  <c r="J1384" i="1" s="1"/>
  <c r="R1373" i="1"/>
  <c r="S1373" i="1" s="1"/>
  <c r="F1372" i="1"/>
  <c r="J1372" i="1" s="1"/>
  <c r="R1361" i="1"/>
  <c r="S1361" i="1" s="1"/>
  <c r="F1360" i="1"/>
  <c r="J1360" i="1" s="1"/>
  <c r="R1349" i="1"/>
  <c r="S1349" i="1" s="1"/>
  <c r="F1348" i="1"/>
  <c r="J1348" i="1" s="1"/>
  <c r="R1337" i="1"/>
  <c r="S1337" i="1" s="1"/>
  <c r="F1336" i="1"/>
  <c r="J1336" i="1" s="1"/>
  <c r="R1325" i="1"/>
  <c r="S1325" i="1" s="1"/>
  <c r="F1324" i="1"/>
  <c r="J1324" i="1" s="1"/>
  <c r="R1313" i="1"/>
  <c r="S1313" i="1" s="1"/>
  <c r="F1312" i="1"/>
  <c r="J1312" i="1" s="1"/>
  <c r="R1301" i="1"/>
  <c r="S1301" i="1" s="1"/>
  <c r="F1300" i="1"/>
  <c r="J1300" i="1" s="1"/>
  <c r="R1289" i="1"/>
  <c r="S1289" i="1" s="1"/>
  <c r="F1288" i="1"/>
  <c r="J1288" i="1" s="1"/>
  <c r="R1277" i="1"/>
  <c r="S1277" i="1" s="1"/>
  <c r="F1276" i="1"/>
  <c r="J1276" i="1" s="1"/>
  <c r="R1265" i="1"/>
  <c r="S1265" i="1" s="1"/>
  <c r="F1264" i="1"/>
  <c r="J1264" i="1" s="1"/>
  <c r="R1253" i="1"/>
  <c r="S1253" i="1" s="1"/>
  <c r="F1252" i="1"/>
  <c r="J1252" i="1" s="1"/>
  <c r="R1241" i="1"/>
  <c r="S1241" i="1" s="1"/>
  <c r="F1240" i="1"/>
  <c r="J1240" i="1" s="1"/>
  <c r="R1229" i="1"/>
  <c r="S1229" i="1" s="1"/>
  <c r="F1228" i="1"/>
  <c r="J1228" i="1" s="1"/>
  <c r="R1217" i="1"/>
  <c r="S1217" i="1" s="1"/>
  <c r="F1216" i="1"/>
  <c r="J1216" i="1" s="1"/>
  <c r="R1205" i="1"/>
  <c r="S1205" i="1" s="1"/>
  <c r="F1204" i="1"/>
  <c r="J1204" i="1" s="1"/>
  <c r="R1193" i="1"/>
  <c r="S1193" i="1" s="1"/>
  <c r="F1192" i="1"/>
  <c r="J1192" i="1" s="1"/>
  <c r="R1181" i="1"/>
  <c r="S1181" i="1" s="1"/>
  <c r="F1180" i="1"/>
  <c r="J1180" i="1" s="1"/>
  <c r="R1169" i="1"/>
  <c r="S1169" i="1" s="1"/>
  <c r="F1168" i="1"/>
  <c r="J1168" i="1" s="1"/>
  <c r="R1157" i="1"/>
  <c r="S1157" i="1" s="1"/>
  <c r="F1156" i="1"/>
  <c r="J1156" i="1" s="1"/>
  <c r="R1145" i="1"/>
  <c r="S1145" i="1" s="1"/>
  <c r="F1144" i="1"/>
  <c r="J1144" i="1" s="1"/>
  <c r="R1133" i="1"/>
  <c r="S1133" i="1" s="1"/>
  <c r="F1132" i="1"/>
  <c r="J1132" i="1" s="1"/>
  <c r="R1121" i="1"/>
  <c r="S1121" i="1" s="1"/>
  <c r="F1120" i="1"/>
  <c r="J1120" i="1" s="1"/>
  <c r="R1109" i="1"/>
  <c r="S1109" i="1" s="1"/>
  <c r="F1108" i="1"/>
  <c r="J1108" i="1" s="1"/>
  <c r="R1097" i="1"/>
  <c r="S1097" i="1" s="1"/>
  <c r="F1096" i="1"/>
  <c r="J1096" i="1" s="1"/>
  <c r="R1085" i="1"/>
  <c r="S1085" i="1" s="1"/>
  <c r="F1084" i="1"/>
  <c r="J1084" i="1" s="1"/>
  <c r="R1073" i="1"/>
  <c r="S1073" i="1" s="1"/>
  <c r="F1072" i="1"/>
  <c r="J1072" i="1" s="1"/>
  <c r="R1061" i="1"/>
  <c r="S1061" i="1" s="1"/>
  <c r="F1060" i="1"/>
  <c r="J1060" i="1" s="1"/>
  <c r="R1049" i="1"/>
  <c r="S1049" i="1" s="1"/>
  <c r="F1048" i="1"/>
  <c r="J1048" i="1" s="1"/>
  <c r="R1037" i="1"/>
  <c r="S1037" i="1" s="1"/>
  <c r="F1036" i="1"/>
  <c r="J1036" i="1" s="1"/>
  <c r="R1025" i="1"/>
  <c r="S1025" i="1" s="1"/>
  <c r="F1024" i="1"/>
  <c r="J1024" i="1" s="1"/>
  <c r="R1013" i="1"/>
  <c r="S1013" i="1" s="1"/>
  <c r="F1012" i="1"/>
  <c r="J1012" i="1" s="1"/>
  <c r="R1001" i="1"/>
  <c r="S1001" i="1" s="1"/>
  <c r="F1000" i="1"/>
  <c r="J1000" i="1" s="1"/>
  <c r="R989" i="1"/>
  <c r="S989" i="1" s="1"/>
  <c r="F988" i="1"/>
  <c r="J988" i="1" s="1"/>
  <c r="R977" i="1"/>
  <c r="S977" i="1" s="1"/>
  <c r="F976" i="1"/>
  <c r="J976" i="1" s="1"/>
  <c r="R965" i="1"/>
  <c r="S965" i="1" s="1"/>
  <c r="F964" i="1"/>
  <c r="J964" i="1" s="1"/>
  <c r="R953" i="1"/>
  <c r="S953" i="1" s="1"/>
  <c r="F952" i="1"/>
  <c r="J952" i="1" s="1"/>
  <c r="R941" i="1"/>
  <c r="S941" i="1" s="1"/>
  <c r="F940" i="1"/>
  <c r="J940" i="1" s="1"/>
  <c r="R929" i="1"/>
  <c r="S929" i="1" s="1"/>
  <c r="F928" i="1"/>
  <c r="J928" i="1" s="1"/>
  <c r="R917" i="1"/>
  <c r="S917" i="1" s="1"/>
  <c r="F916" i="1"/>
  <c r="J916" i="1" s="1"/>
  <c r="R905" i="1"/>
  <c r="S905" i="1" s="1"/>
  <c r="F904" i="1"/>
  <c r="J904" i="1" s="1"/>
  <c r="R893" i="1"/>
  <c r="S893" i="1" s="1"/>
  <c r="F892" i="1"/>
  <c r="J892" i="1" s="1"/>
  <c r="R881" i="1"/>
  <c r="S881" i="1" s="1"/>
  <c r="F880" i="1"/>
  <c r="J880" i="1" s="1"/>
  <c r="R869" i="1"/>
  <c r="S869" i="1" s="1"/>
  <c r="F868" i="1"/>
  <c r="J868" i="1" s="1"/>
  <c r="R857" i="1"/>
  <c r="S857" i="1" s="1"/>
  <c r="F856" i="1"/>
  <c r="J856" i="1" s="1"/>
  <c r="R845" i="1"/>
  <c r="S845" i="1" s="1"/>
  <c r="F844" i="1"/>
  <c r="J844" i="1" s="1"/>
  <c r="R833" i="1"/>
  <c r="S833" i="1" s="1"/>
  <c r="F832" i="1"/>
  <c r="J832" i="1" s="1"/>
  <c r="R821" i="1"/>
  <c r="S821" i="1" s="1"/>
  <c r="F820" i="1"/>
  <c r="J820" i="1" s="1"/>
  <c r="R809" i="1"/>
  <c r="S809" i="1" s="1"/>
  <c r="F808" i="1"/>
  <c r="J808" i="1" s="1"/>
  <c r="R797" i="1"/>
  <c r="S797" i="1" s="1"/>
  <c r="F796" i="1"/>
  <c r="J796" i="1" s="1"/>
  <c r="R785" i="1"/>
  <c r="S785" i="1" s="1"/>
  <c r="F784" i="1"/>
  <c r="J784" i="1" s="1"/>
  <c r="R773" i="1"/>
  <c r="S773" i="1" s="1"/>
  <c r="F772" i="1"/>
  <c r="J772" i="1" s="1"/>
  <c r="R761" i="1"/>
  <c r="S761" i="1" s="1"/>
  <c r="F760" i="1"/>
  <c r="J760" i="1" s="1"/>
  <c r="R749" i="1"/>
  <c r="S749" i="1" s="1"/>
  <c r="F748" i="1"/>
  <c r="J748" i="1" s="1"/>
  <c r="R737" i="1"/>
  <c r="S737" i="1" s="1"/>
  <c r="F736" i="1"/>
  <c r="J736" i="1" s="1"/>
  <c r="R725" i="1"/>
  <c r="S725" i="1" s="1"/>
  <c r="F724" i="1"/>
  <c r="J724" i="1" s="1"/>
  <c r="R713" i="1"/>
  <c r="S713" i="1" s="1"/>
  <c r="F712" i="1"/>
  <c r="J712" i="1" s="1"/>
  <c r="R701" i="1"/>
  <c r="S701" i="1" s="1"/>
  <c r="F700" i="1"/>
  <c r="J700" i="1" s="1"/>
  <c r="R689" i="1"/>
  <c r="S689" i="1" s="1"/>
  <c r="F688" i="1"/>
  <c r="J688" i="1" s="1"/>
  <c r="R677" i="1"/>
  <c r="S677" i="1" s="1"/>
  <c r="F676" i="1"/>
  <c r="J676" i="1" s="1"/>
  <c r="R665" i="1"/>
  <c r="S665" i="1" s="1"/>
  <c r="F664" i="1"/>
  <c r="J664" i="1" s="1"/>
  <c r="R653" i="1"/>
  <c r="S653" i="1" s="1"/>
  <c r="F652" i="1"/>
  <c r="J652" i="1" s="1"/>
  <c r="R641" i="1"/>
  <c r="S641" i="1" s="1"/>
  <c r="F640" i="1"/>
  <c r="J640" i="1" s="1"/>
  <c r="R629" i="1"/>
  <c r="S629" i="1" s="1"/>
  <c r="F628" i="1"/>
  <c r="J628" i="1" s="1"/>
  <c r="R617" i="1"/>
  <c r="S617" i="1" s="1"/>
  <c r="F616" i="1"/>
  <c r="J616" i="1" s="1"/>
  <c r="R605" i="1"/>
  <c r="S605" i="1" s="1"/>
  <c r="F604" i="1"/>
  <c r="J604" i="1" s="1"/>
  <c r="R593" i="1"/>
  <c r="S593" i="1" s="1"/>
  <c r="F592" i="1"/>
  <c r="J592" i="1" s="1"/>
  <c r="R581" i="1"/>
  <c r="S581" i="1" s="1"/>
  <c r="F580" i="1"/>
  <c r="J580" i="1" s="1"/>
  <c r="R569" i="1"/>
  <c r="S569" i="1" s="1"/>
  <c r="F568" i="1"/>
  <c r="J568" i="1" s="1"/>
  <c r="R557" i="1"/>
  <c r="S557" i="1" s="1"/>
  <c r="F556" i="1"/>
  <c r="J556" i="1" s="1"/>
  <c r="R545" i="1"/>
  <c r="S545" i="1" s="1"/>
  <c r="F544" i="1"/>
  <c r="J544" i="1" s="1"/>
  <c r="R533" i="1"/>
  <c r="S533" i="1" s="1"/>
  <c r="F532" i="1"/>
  <c r="J532" i="1" s="1"/>
  <c r="R521" i="1"/>
  <c r="S521" i="1" s="1"/>
  <c r="F520" i="1"/>
  <c r="J520" i="1" s="1"/>
  <c r="R509" i="1"/>
  <c r="S509" i="1" s="1"/>
  <c r="F508" i="1"/>
  <c r="J508" i="1" s="1"/>
  <c r="R497" i="1"/>
  <c r="S497" i="1" s="1"/>
  <c r="F496" i="1"/>
  <c r="J496" i="1" s="1"/>
  <c r="R485" i="1"/>
  <c r="S485" i="1" s="1"/>
  <c r="F484" i="1"/>
  <c r="J484" i="1" s="1"/>
  <c r="R473" i="1"/>
  <c r="S473" i="1" s="1"/>
  <c r="F472" i="1"/>
  <c r="J472" i="1" s="1"/>
  <c r="R461" i="1"/>
  <c r="S461" i="1" s="1"/>
  <c r="F460" i="1"/>
  <c r="J460" i="1" s="1"/>
  <c r="R449" i="1"/>
  <c r="S449" i="1" s="1"/>
  <c r="F448" i="1"/>
  <c r="J448" i="1" s="1"/>
  <c r="R437" i="1"/>
  <c r="S437" i="1" s="1"/>
  <c r="F436" i="1"/>
  <c r="J436" i="1" s="1"/>
  <c r="R425" i="1"/>
  <c r="S425" i="1" s="1"/>
  <c r="F424" i="1"/>
  <c r="J424" i="1" s="1"/>
  <c r="R413" i="1"/>
  <c r="S413" i="1" s="1"/>
  <c r="F412" i="1"/>
  <c r="J412" i="1" s="1"/>
  <c r="R401" i="1"/>
  <c r="S401" i="1" s="1"/>
  <c r="F400" i="1"/>
  <c r="J400" i="1" s="1"/>
  <c r="R389" i="1"/>
  <c r="S389" i="1" s="1"/>
  <c r="F388" i="1"/>
  <c r="J388" i="1" s="1"/>
  <c r="R377" i="1"/>
  <c r="S377" i="1" s="1"/>
  <c r="F376" i="1"/>
  <c r="J376" i="1" s="1"/>
  <c r="R365" i="1"/>
  <c r="S365" i="1" s="1"/>
  <c r="F364" i="1"/>
  <c r="J364" i="1" s="1"/>
  <c r="R353" i="1"/>
  <c r="S353" i="1" s="1"/>
  <c r="F352" i="1"/>
  <c r="J352" i="1" s="1"/>
  <c r="R341" i="1"/>
  <c r="S341" i="1" s="1"/>
  <c r="F340" i="1"/>
  <c r="J340" i="1" s="1"/>
  <c r="R329" i="1"/>
  <c r="S329" i="1" s="1"/>
  <c r="F328" i="1"/>
  <c r="J328" i="1" s="1"/>
  <c r="R317" i="1"/>
  <c r="S317" i="1" s="1"/>
  <c r="F316" i="1"/>
  <c r="J316" i="1" s="1"/>
  <c r="R305" i="1"/>
  <c r="S305" i="1" s="1"/>
  <c r="F304" i="1"/>
  <c r="J304" i="1" s="1"/>
  <c r="R293" i="1"/>
  <c r="S293" i="1" s="1"/>
  <c r="F292" i="1"/>
  <c r="J292" i="1" s="1"/>
  <c r="R281" i="1"/>
  <c r="S281" i="1" s="1"/>
  <c r="F280" i="1"/>
  <c r="J280" i="1" s="1"/>
  <c r="R269" i="1"/>
  <c r="S269" i="1" s="1"/>
  <c r="F268" i="1"/>
  <c r="J268" i="1" s="1"/>
  <c r="R257" i="1"/>
  <c r="S257" i="1" s="1"/>
  <c r="F256" i="1"/>
  <c r="J256" i="1" s="1"/>
  <c r="R245" i="1"/>
  <c r="S245" i="1" s="1"/>
  <c r="F244" i="1"/>
  <c r="J244" i="1" s="1"/>
  <c r="R233" i="1"/>
  <c r="S233" i="1" s="1"/>
  <c r="F232" i="1"/>
  <c r="J232" i="1" s="1"/>
  <c r="R221" i="1"/>
  <c r="S221" i="1" s="1"/>
  <c r="F220" i="1"/>
  <c r="J220" i="1" s="1"/>
  <c r="R209" i="1"/>
  <c r="S209" i="1" s="1"/>
  <c r="F208" i="1"/>
  <c r="J208" i="1" s="1"/>
  <c r="R197" i="1"/>
  <c r="S197" i="1" s="1"/>
  <c r="F196" i="1"/>
  <c r="J196" i="1" s="1"/>
  <c r="R185" i="1"/>
  <c r="S185" i="1" s="1"/>
  <c r="F184" i="1"/>
  <c r="J184" i="1" s="1"/>
  <c r="R173" i="1"/>
  <c r="S173" i="1" s="1"/>
  <c r="F172" i="1"/>
  <c r="J172" i="1" s="1"/>
  <c r="R161" i="1"/>
  <c r="S161" i="1" s="1"/>
  <c r="F160" i="1"/>
  <c r="J160" i="1" s="1"/>
  <c r="R149" i="1"/>
  <c r="S149" i="1" s="1"/>
  <c r="F148" i="1"/>
  <c r="J148" i="1" s="1"/>
  <c r="R137" i="1"/>
  <c r="S137" i="1" s="1"/>
  <c r="F136" i="1"/>
  <c r="J136" i="1" s="1"/>
  <c r="R125" i="1"/>
  <c r="S125" i="1" s="1"/>
  <c r="F124" i="1"/>
  <c r="J124" i="1" s="1"/>
  <c r="R113" i="1"/>
  <c r="S113" i="1" s="1"/>
  <c r="F112" i="1"/>
  <c r="J112" i="1" s="1"/>
  <c r="R101" i="1"/>
  <c r="S101" i="1" s="1"/>
  <c r="F100" i="1"/>
  <c r="J100" i="1" s="1"/>
  <c r="R89" i="1"/>
  <c r="S89" i="1" s="1"/>
  <c r="F88" i="1"/>
  <c r="J88" i="1" s="1"/>
  <c r="R77" i="1"/>
  <c r="S77" i="1" s="1"/>
  <c r="F76" i="1"/>
  <c r="J76" i="1" s="1"/>
  <c r="R65" i="1"/>
  <c r="S65" i="1" s="1"/>
  <c r="F64" i="1"/>
  <c r="J64" i="1" s="1"/>
  <c r="R53" i="1"/>
  <c r="S53" i="1" s="1"/>
  <c r="F52" i="1"/>
  <c r="J52" i="1" s="1"/>
  <c r="R41" i="1"/>
  <c r="S41" i="1" s="1"/>
  <c r="F40" i="1"/>
  <c r="J40" i="1" s="1"/>
  <c r="R29" i="1"/>
  <c r="S29" i="1" s="1"/>
  <c r="F28" i="1"/>
  <c r="J28" i="1" s="1"/>
  <c r="R17" i="1"/>
  <c r="S17" i="1" s="1"/>
  <c r="F16" i="1"/>
  <c r="J16" i="1" s="1"/>
  <c r="R5" i="1"/>
  <c r="S5" i="1" s="1"/>
  <c r="F4" i="1"/>
  <c r="J4" i="1" s="1"/>
  <c r="R3028" i="1"/>
  <c r="S3028" i="1" s="1"/>
  <c r="F3027" i="1"/>
  <c r="J3027" i="1" s="1"/>
  <c r="R3016" i="1"/>
  <c r="S3016" i="1" s="1"/>
  <c r="F3015" i="1"/>
  <c r="J3015" i="1" s="1"/>
  <c r="R3004" i="1"/>
  <c r="S3004" i="1" s="1"/>
  <c r="F3003" i="1"/>
  <c r="J3003" i="1" s="1"/>
  <c r="R2992" i="1"/>
  <c r="S2992" i="1" s="1"/>
  <c r="F2991" i="1"/>
  <c r="J2991" i="1" s="1"/>
  <c r="R2980" i="1"/>
  <c r="S2980" i="1" s="1"/>
  <c r="F2979" i="1"/>
  <c r="J2979" i="1" s="1"/>
  <c r="R2968" i="1"/>
  <c r="S2968" i="1" s="1"/>
  <c r="F2967" i="1"/>
  <c r="J2967" i="1" s="1"/>
  <c r="R2956" i="1"/>
  <c r="S2956" i="1" s="1"/>
  <c r="F2955" i="1"/>
  <c r="J2955" i="1" s="1"/>
  <c r="R2944" i="1"/>
  <c r="S2944" i="1" s="1"/>
  <c r="F2943" i="1"/>
  <c r="J2943" i="1" s="1"/>
  <c r="R2932" i="1"/>
  <c r="S2932" i="1" s="1"/>
  <c r="F2931" i="1"/>
  <c r="J2931" i="1" s="1"/>
  <c r="R2920" i="1"/>
  <c r="S2920" i="1" s="1"/>
  <c r="F2919" i="1"/>
  <c r="J2919" i="1" s="1"/>
  <c r="R2908" i="1"/>
  <c r="S2908" i="1" s="1"/>
  <c r="F2907" i="1"/>
  <c r="J2907" i="1" s="1"/>
  <c r="R2896" i="1"/>
  <c r="S2896" i="1" s="1"/>
  <c r="F2895" i="1"/>
  <c r="J2895" i="1" s="1"/>
  <c r="R2884" i="1"/>
  <c r="S2884" i="1" s="1"/>
  <c r="F2883" i="1"/>
  <c r="J2883" i="1" s="1"/>
  <c r="R2872" i="1"/>
  <c r="S2872" i="1" s="1"/>
  <c r="F2871" i="1"/>
  <c r="J2871" i="1" s="1"/>
  <c r="R2860" i="1"/>
  <c r="S2860" i="1" s="1"/>
  <c r="F2859" i="1"/>
  <c r="J2859" i="1" s="1"/>
  <c r="R2848" i="1"/>
  <c r="S2848" i="1" s="1"/>
  <c r="F2847" i="1"/>
  <c r="J2847" i="1" s="1"/>
  <c r="R2836" i="1"/>
  <c r="S2836" i="1" s="1"/>
  <c r="F2835" i="1"/>
  <c r="J2835" i="1" s="1"/>
  <c r="R2824" i="1"/>
  <c r="S2824" i="1" s="1"/>
  <c r="F2823" i="1"/>
  <c r="J2823" i="1" s="1"/>
  <c r="R2812" i="1"/>
  <c r="S2812" i="1" s="1"/>
  <c r="F2811" i="1"/>
  <c r="J2811" i="1" s="1"/>
  <c r="R2800" i="1"/>
  <c r="S2800" i="1" s="1"/>
  <c r="F2799" i="1"/>
  <c r="J2799" i="1" s="1"/>
  <c r="R2788" i="1"/>
  <c r="S2788" i="1" s="1"/>
  <c r="F2787" i="1"/>
  <c r="J2787" i="1" s="1"/>
  <c r="R2776" i="1"/>
  <c r="S2776" i="1" s="1"/>
  <c r="F2775" i="1"/>
  <c r="J2775" i="1" s="1"/>
  <c r="R2764" i="1"/>
  <c r="S2764" i="1" s="1"/>
  <c r="F2763" i="1"/>
  <c r="J2763" i="1" s="1"/>
  <c r="R2752" i="1"/>
  <c r="S2752" i="1" s="1"/>
  <c r="F2751" i="1"/>
  <c r="J2751" i="1" s="1"/>
  <c r="R2740" i="1"/>
  <c r="S2740" i="1" s="1"/>
  <c r="F2739" i="1"/>
  <c r="J2739" i="1" s="1"/>
  <c r="R2728" i="1"/>
  <c r="S2728" i="1" s="1"/>
  <c r="F2727" i="1"/>
  <c r="J2727" i="1" s="1"/>
  <c r="R2716" i="1"/>
  <c r="S2716" i="1" s="1"/>
  <c r="F2715" i="1"/>
  <c r="J2715" i="1" s="1"/>
  <c r="R2704" i="1"/>
  <c r="S2704" i="1" s="1"/>
  <c r="F2703" i="1"/>
  <c r="J2703" i="1" s="1"/>
  <c r="R2692" i="1"/>
  <c r="S2692" i="1" s="1"/>
  <c r="F2691" i="1"/>
  <c r="J2691" i="1" s="1"/>
  <c r="R2680" i="1"/>
  <c r="S2680" i="1" s="1"/>
  <c r="F2679" i="1"/>
  <c r="J2679" i="1" s="1"/>
  <c r="R2668" i="1"/>
  <c r="S2668" i="1" s="1"/>
  <c r="F2667" i="1"/>
  <c r="J2667" i="1" s="1"/>
  <c r="R2656" i="1"/>
  <c r="S2656" i="1" s="1"/>
  <c r="F2655" i="1"/>
  <c r="J2655" i="1" s="1"/>
  <c r="R2644" i="1"/>
  <c r="S2644" i="1" s="1"/>
  <c r="F2643" i="1"/>
  <c r="J2643" i="1" s="1"/>
  <c r="R2632" i="1"/>
  <c r="S2632" i="1" s="1"/>
  <c r="F2631" i="1"/>
  <c r="J2631" i="1" s="1"/>
  <c r="R2620" i="1"/>
  <c r="S2620" i="1" s="1"/>
  <c r="F2619" i="1"/>
  <c r="J2619" i="1" s="1"/>
  <c r="R2608" i="1"/>
  <c r="S2608" i="1" s="1"/>
  <c r="F2607" i="1"/>
  <c r="J2607" i="1" s="1"/>
  <c r="R2596" i="1"/>
  <c r="S2596" i="1" s="1"/>
  <c r="F2595" i="1"/>
  <c r="J2595" i="1" s="1"/>
  <c r="R2584" i="1"/>
  <c r="S2584" i="1" s="1"/>
  <c r="F2583" i="1"/>
  <c r="J2583" i="1" s="1"/>
  <c r="R2572" i="1"/>
  <c r="S2572" i="1" s="1"/>
  <c r="F2571" i="1"/>
  <c r="J2571" i="1" s="1"/>
  <c r="R2560" i="1"/>
  <c r="S2560" i="1" s="1"/>
  <c r="F2559" i="1"/>
  <c r="J2559" i="1" s="1"/>
  <c r="R2548" i="1"/>
  <c r="S2548" i="1" s="1"/>
  <c r="F2547" i="1"/>
  <c r="J2547" i="1" s="1"/>
  <c r="R2536" i="1"/>
  <c r="S2536" i="1" s="1"/>
  <c r="F2535" i="1"/>
  <c r="J2535" i="1" s="1"/>
  <c r="R2524" i="1"/>
  <c r="S2524" i="1" s="1"/>
  <c r="F2523" i="1"/>
  <c r="J2523" i="1" s="1"/>
  <c r="R2512" i="1"/>
  <c r="S2512" i="1" s="1"/>
  <c r="F2511" i="1"/>
  <c r="J2511" i="1" s="1"/>
  <c r="R2500" i="1"/>
  <c r="S2500" i="1" s="1"/>
  <c r="F2499" i="1"/>
  <c r="J2499" i="1" s="1"/>
  <c r="R2488" i="1"/>
  <c r="S2488" i="1" s="1"/>
  <c r="F2487" i="1"/>
  <c r="J2487" i="1" s="1"/>
  <c r="R2476" i="1"/>
  <c r="S2476" i="1" s="1"/>
  <c r="F2475" i="1"/>
  <c r="J2475" i="1" s="1"/>
  <c r="R2464" i="1"/>
  <c r="S2464" i="1" s="1"/>
  <c r="F2463" i="1"/>
  <c r="J2463" i="1" s="1"/>
  <c r="R2452" i="1"/>
  <c r="S2452" i="1" s="1"/>
  <c r="F2451" i="1"/>
  <c r="J2451" i="1" s="1"/>
  <c r="R2440" i="1"/>
  <c r="S2440" i="1" s="1"/>
  <c r="F2439" i="1"/>
  <c r="J2439" i="1" s="1"/>
  <c r="R2428" i="1"/>
  <c r="S2428" i="1" s="1"/>
  <c r="F2427" i="1"/>
  <c r="J2427" i="1" s="1"/>
  <c r="R2416" i="1"/>
  <c r="S2416" i="1" s="1"/>
  <c r="F2415" i="1"/>
  <c r="J2415" i="1" s="1"/>
  <c r="R2404" i="1"/>
  <c r="S2404" i="1" s="1"/>
  <c r="F2403" i="1"/>
  <c r="J2403" i="1" s="1"/>
  <c r="R2392" i="1"/>
  <c r="S2392" i="1" s="1"/>
  <c r="F2391" i="1"/>
  <c r="J2391" i="1" s="1"/>
  <c r="R2380" i="1"/>
  <c r="S2380" i="1" s="1"/>
  <c r="F2379" i="1"/>
  <c r="J2379" i="1" s="1"/>
  <c r="R2368" i="1"/>
  <c r="S2368" i="1" s="1"/>
  <c r="F2367" i="1"/>
  <c r="J2367" i="1" s="1"/>
  <c r="R2356" i="1"/>
  <c r="S2356" i="1" s="1"/>
  <c r="F2355" i="1"/>
  <c r="J2355" i="1" s="1"/>
  <c r="R2344" i="1"/>
  <c r="S2344" i="1" s="1"/>
  <c r="F2343" i="1"/>
  <c r="J2343" i="1" s="1"/>
  <c r="R2332" i="1"/>
  <c r="S2332" i="1" s="1"/>
  <c r="F2331" i="1"/>
  <c r="J2331" i="1" s="1"/>
  <c r="R2320" i="1"/>
  <c r="S2320" i="1" s="1"/>
  <c r="F2319" i="1"/>
  <c r="J2319" i="1" s="1"/>
  <c r="R2308" i="1"/>
  <c r="S2308" i="1" s="1"/>
  <c r="F2307" i="1"/>
  <c r="J2307" i="1" s="1"/>
  <c r="R2296" i="1"/>
  <c r="S2296" i="1" s="1"/>
  <c r="F2295" i="1"/>
  <c r="J2295" i="1" s="1"/>
  <c r="R2284" i="1"/>
  <c r="S2284" i="1" s="1"/>
  <c r="F2283" i="1"/>
  <c r="J2283" i="1" s="1"/>
  <c r="R2272" i="1"/>
  <c r="S2272" i="1" s="1"/>
  <c r="F2271" i="1"/>
  <c r="J2271" i="1" s="1"/>
  <c r="R2260" i="1"/>
  <c r="S2260" i="1" s="1"/>
  <c r="F2259" i="1"/>
  <c r="J2259" i="1" s="1"/>
  <c r="R2248" i="1"/>
  <c r="S2248" i="1" s="1"/>
  <c r="F2247" i="1"/>
  <c r="J2247" i="1" s="1"/>
  <c r="R2236" i="1"/>
  <c r="S2236" i="1" s="1"/>
  <c r="F2235" i="1"/>
  <c r="J2235" i="1" s="1"/>
  <c r="R2224" i="1"/>
  <c r="S2224" i="1" s="1"/>
  <c r="F2223" i="1"/>
  <c r="J2223" i="1" s="1"/>
  <c r="R2212" i="1"/>
  <c r="S2212" i="1" s="1"/>
  <c r="F2211" i="1"/>
  <c r="J2211" i="1" s="1"/>
  <c r="R2200" i="1"/>
  <c r="S2200" i="1" s="1"/>
  <c r="F2199" i="1"/>
  <c r="J2199" i="1" s="1"/>
  <c r="R2188" i="1"/>
  <c r="S2188" i="1" s="1"/>
  <c r="F2187" i="1"/>
  <c r="J2187" i="1" s="1"/>
  <c r="R2176" i="1"/>
  <c r="S2176" i="1" s="1"/>
  <c r="F2175" i="1"/>
  <c r="J2175" i="1" s="1"/>
  <c r="R2164" i="1"/>
  <c r="S2164" i="1" s="1"/>
  <c r="F2163" i="1"/>
  <c r="J2163" i="1" s="1"/>
  <c r="R2152" i="1"/>
  <c r="S2152" i="1" s="1"/>
  <c r="F2151" i="1"/>
  <c r="J2151" i="1" s="1"/>
  <c r="R2140" i="1"/>
  <c r="S2140" i="1" s="1"/>
  <c r="F2139" i="1"/>
  <c r="J2139" i="1" s="1"/>
  <c r="R2128" i="1"/>
  <c r="S2128" i="1" s="1"/>
  <c r="F2127" i="1"/>
  <c r="J2127" i="1" s="1"/>
  <c r="R2116" i="1"/>
  <c r="S2116" i="1" s="1"/>
  <c r="F2115" i="1"/>
  <c r="J2115" i="1" s="1"/>
  <c r="R2104" i="1"/>
  <c r="S2104" i="1" s="1"/>
  <c r="F2103" i="1"/>
  <c r="J2103" i="1" s="1"/>
  <c r="R2092" i="1"/>
  <c r="S2092" i="1" s="1"/>
  <c r="F2091" i="1"/>
  <c r="J2091" i="1" s="1"/>
  <c r="R2080" i="1"/>
  <c r="S2080" i="1" s="1"/>
  <c r="F2079" i="1"/>
  <c r="J2079" i="1" s="1"/>
  <c r="R2068" i="1"/>
  <c r="S2068" i="1" s="1"/>
  <c r="F2067" i="1"/>
  <c r="J2067" i="1" s="1"/>
  <c r="R2056" i="1"/>
  <c r="S2056" i="1" s="1"/>
  <c r="F2055" i="1"/>
  <c r="J2055" i="1" s="1"/>
  <c r="R2044" i="1"/>
  <c r="S2044" i="1" s="1"/>
  <c r="F2043" i="1"/>
  <c r="J2043" i="1" s="1"/>
  <c r="R2032" i="1"/>
  <c r="S2032" i="1" s="1"/>
  <c r="F2031" i="1"/>
  <c r="J2031" i="1" s="1"/>
  <c r="R2020" i="1"/>
  <c r="S2020" i="1" s="1"/>
  <c r="F2019" i="1"/>
  <c r="J2019" i="1" s="1"/>
  <c r="R2008" i="1"/>
  <c r="S2008" i="1" s="1"/>
  <c r="F2007" i="1"/>
  <c r="J2007" i="1" s="1"/>
  <c r="R1996" i="1"/>
  <c r="S1996" i="1" s="1"/>
  <c r="F1995" i="1"/>
  <c r="J1995" i="1" s="1"/>
  <c r="R1984" i="1"/>
  <c r="S1984" i="1" s="1"/>
  <c r="F1983" i="1"/>
  <c r="J1983" i="1" s="1"/>
  <c r="R1972" i="1"/>
  <c r="S1972" i="1" s="1"/>
  <c r="F1971" i="1"/>
  <c r="J1971" i="1" s="1"/>
  <c r="R1960" i="1"/>
  <c r="S1960" i="1" s="1"/>
  <c r="F1959" i="1"/>
  <c r="J1959" i="1" s="1"/>
  <c r="R1948" i="1"/>
  <c r="S1948" i="1" s="1"/>
  <c r="F1947" i="1"/>
  <c r="J1947" i="1" s="1"/>
  <c r="R1936" i="1"/>
  <c r="S1936" i="1" s="1"/>
  <c r="F1935" i="1"/>
  <c r="J1935" i="1" s="1"/>
  <c r="R1924" i="1"/>
  <c r="S1924" i="1" s="1"/>
  <c r="F1923" i="1"/>
  <c r="J1923" i="1" s="1"/>
  <c r="R1912" i="1"/>
  <c r="S1912" i="1" s="1"/>
  <c r="F1911" i="1"/>
  <c r="J1911" i="1" s="1"/>
  <c r="R1900" i="1"/>
  <c r="S1900" i="1" s="1"/>
  <c r="F1899" i="1"/>
  <c r="J1899" i="1" s="1"/>
  <c r="R1888" i="1"/>
  <c r="S1888" i="1" s="1"/>
  <c r="F1887" i="1"/>
  <c r="J1887" i="1" s="1"/>
  <c r="R1876" i="1"/>
  <c r="S1876" i="1" s="1"/>
  <c r="F1875" i="1"/>
  <c r="J1875" i="1" s="1"/>
  <c r="R1864" i="1"/>
  <c r="S1864" i="1" s="1"/>
  <c r="F1863" i="1"/>
  <c r="J1863" i="1" s="1"/>
  <c r="R1852" i="1"/>
  <c r="S1852" i="1" s="1"/>
  <c r="F1851" i="1"/>
  <c r="J1851" i="1" s="1"/>
  <c r="R1840" i="1"/>
  <c r="S1840" i="1" s="1"/>
  <c r="F1839" i="1"/>
  <c r="J1839" i="1" s="1"/>
  <c r="R1828" i="1"/>
  <c r="S1828" i="1" s="1"/>
  <c r="F1827" i="1"/>
  <c r="J1827" i="1" s="1"/>
  <c r="R1816" i="1"/>
  <c r="S1816" i="1" s="1"/>
  <c r="F1815" i="1"/>
  <c r="J1815" i="1" s="1"/>
  <c r="R1804" i="1"/>
  <c r="S1804" i="1" s="1"/>
  <c r="F1803" i="1"/>
  <c r="J1803" i="1" s="1"/>
  <c r="R1792" i="1"/>
  <c r="S1792" i="1" s="1"/>
  <c r="F1791" i="1"/>
  <c r="J1791" i="1" s="1"/>
  <c r="R1780" i="1"/>
  <c r="S1780" i="1" s="1"/>
  <c r="F1779" i="1"/>
  <c r="J1779" i="1" s="1"/>
  <c r="R1768" i="1"/>
  <c r="S1768" i="1" s="1"/>
  <c r="F1767" i="1"/>
  <c r="J1767" i="1" s="1"/>
  <c r="R1756" i="1"/>
  <c r="S1756" i="1" s="1"/>
  <c r="F1755" i="1"/>
  <c r="J1755" i="1" s="1"/>
  <c r="R1744" i="1"/>
  <c r="S1744" i="1" s="1"/>
  <c r="F1743" i="1"/>
  <c r="J1743" i="1" s="1"/>
  <c r="R1732" i="1"/>
  <c r="S1732" i="1" s="1"/>
  <c r="F1731" i="1"/>
  <c r="J1731" i="1" s="1"/>
  <c r="R1720" i="1"/>
  <c r="S1720" i="1" s="1"/>
  <c r="F1719" i="1"/>
  <c r="J1719" i="1" s="1"/>
  <c r="R1708" i="1"/>
  <c r="S1708" i="1" s="1"/>
  <c r="F1707" i="1"/>
  <c r="J1707" i="1" s="1"/>
  <c r="R1696" i="1"/>
  <c r="S1696" i="1" s="1"/>
  <c r="F1695" i="1"/>
  <c r="J1695" i="1" s="1"/>
  <c r="R1684" i="1"/>
  <c r="S1684" i="1" s="1"/>
  <c r="F1683" i="1"/>
  <c r="J1683" i="1" s="1"/>
  <c r="R1672" i="1"/>
  <c r="S1672" i="1" s="1"/>
  <c r="F1671" i="1"/>
  <c r="J1671" i="1" s="1"/>
  <c r="R1660" i="1"/>
  <c r="S1660" i="1" s="1"/>
  <c r="F1659" i="1"/>
  <c r="J1659" i="1" s="1"/>
  <c r="R1648" i="1"/>
  <c r="S1648" i="1" s="1"/>
  <c r="F1647" i="1"/>
  <c r="J1647" i="1" s="1"/>
  <c r="R1636" i="1"/>
  <c r="S1636" i="1" s="1"/>
  <c r="F1635" i="1"/>
  <c r="J1635" i="1" s="1"/>
  <c r="R1624" i="1"/>
  <c r="S1624" i="1" s="1"/>
  <c r="F1623" i="1"/>
  <c r="J1623" i="1" s="1"/>
  <c r="R1612" i="1"/>
  <c r="S1612" i="1" s="1"/>
  <c r="F1611" i="1"/>
  <c r="J1611" i="1" s="1"/>
  <c r="R1600" i="1"/>
  <c r="S1600" i="1" s="1"/>
  <c r="F1599" i="1"/>
  <c r="J1599" i="1" s="1"/>
  <c r="R1588" i="1"/>
  <c r="S1588" i="1" s="1"/>
  <c r="F1587" i="1"/>
  <c r="J1587" i="1" s="1"/>
  <c r="R1576" i="1"/>
  <c r="S1576" i="1" s="1"/>
  <c r="F1575" i="1"/>
  <c r="J1575" i="1" s="1"/>
  <c r="R1564" i="1"/>
  <c r="S1564" i="1" s="1"/>
  <c r="F1563" i="1"/>
  <c r="J1563" i="1" s="1"/>
  <c r="R1552" i="1"/>
  <c r="S1552" i="1" s="1"/>
  <c r="F1551" i="1"/>
  <c r="J1551" i="1" s="1"/>
  <c r="R1540" i="1"/>
  <c r="S1540" i="1" s="1"/>
  <c r="F1539" i="1"/>
  <c r="J1539" i="1" s="1"/>
  <c r="R1528" i="1"/>
  <c r="S1528" i="1" s="1"/>
  <c r="F1527" i="1"/>
  <c r="J1527" i="1" s="1"/>
  <c r="R1516" i="1"/>
  <c r="S1516" i="1" s="1"/>
  <c r="F1515" i="1"/>
  <c r="J1515" i="1" s="1"/>
  <c r="R1504" i="1"/>
  <c r="S1504" i="1" s="1"/>
  <c r="F1503" i="1"/>
  <c r="J1503" i="1" s="1"/>
  <c r="R1492" i="1"/>
  <c r="S1492" i="1" s="1"/>
  <c r="F1491" i="1"/>
  <c r="J1491" i="1" s="1"/>
  <c r="R1480" i="1"/>
  <c r="S1480" i="1" s="1"/>
  <c r="F1479" i="1"/>
  <c r="J1479" i="1" s="1"/>
  <c r="R1468" i="1"/>
  <c r="S1468" i="1" s="1"/>
  <c r="F1467" i="1"/>
  <c r="J1467" i="1" s="1"/>
  <c r="R1456" i="1"/>
  <c r="S1456" i="1" s="1"/>
  <c r="F1455" i="1"/>
  <c r="J1455" i="1" s="1"/>
  <c r="R1444" i="1"/>
  <c r="S1444" i="1" s="1"/>
  <c r="F1443" i="1"/>
  <c r="J1443" i="1" s="1"/>
  <c r="R1432" i="1"/>
  <c r="S1432" i="1" s="1"/>
  <c r="F1431" i="1"/>
  <c r="J1431" i="1" s="1"/>
  <c r="R1420" i="1"/>
  <c r="S1420" i="1" s="1"/>
  <c r="F1419" i="1"/>
  <c r="J1419" i="1" s="1"/>
  <c r="R1408" i="1"/>
  <c r="S1408" i="1" s="1"/>
  <c r="F1407" i="1"/>
  <c r="J1407" i="1" s="1"/>
  <c r="R1396" i="1"/>
  <c r="S1396" i="1" s="1"/>
  <c r="F1395" i="1"/>
  <c r="J1395" i="1" s="1"/>
  <c r="R1384" i="1"/>
  <c r="S1384" i="1" s="1"/>
  <c r="F1383" i="1"/>
  <c r="J1383" i="1" s="1"/>
  <c r="R1372" i="1"/>
  <c r="S1372" i="1" s="1"/>
  <c r="F1371" i="1"/>
  <c r="J1371" i="1" s="1"/>
  <c r="R1360" i="1"/>
  <c r="S1360" i="1" s="1"/>
  <c r="F1359" i="1"/>
  <c r="J1359" i="1" s="1"/>
  <c r="R1348" i="1"/>
  <c r="S1348" i="1" s="1"/>
  <c r="F1347" i="1"/>
  <c r="J1347" i="1" s="1"/>
  <c r="R1336" i="1"/>
  <c r="S1336" i="1" s="1"/>
  <c r="F1335" i="1"/>
  <c r="J1335" i="1" s="1"/>
  <c r="R1324" i="1"/>
  <c r="S1324" i="1" s="1"/>
  <c r="F1323" i="1"/>
  <c r="J1323" i="1" s="1"/>
  <c r="R1312" i="1"/>
  <c r="S1312" i="1" s="1"/>
  <c r="F1311" i="1"/>
  <c r="J1311" i="1" s="1"/>
  <c r="R1300" i="1"/>
  <c r="S1300" i="1" s="1"/>
  <c r="F1299" i="1"/>
  <c r="J1299" i="1" s="1"/>
  <c r="R1288" i="1"/>
  <c r="S1288" i="1" s="1"/>
  <c r="F1287" i="1"/>
  <c r="J1287" i="1" s="1"/>
  <c r="R1276" i="1"/>
  <c r="S1276" i="1" s="1"/>
  <c r="F1275" i="1"/>
  <c r="J1275" i="1" s="1"/>
  <c r="R1264" i="1"/>
  <c r="S1264" i="1" s="1"/>
  <c r="F1263" i="1"/>
  <c r="J1263" i="1" s="1"/>
  <c r="R1252" i="1"/>
  <c r="S1252" i="1" s="1"/>
  <c r="F1251" i="1"/>
  <c r="J1251" i="1" s="1"/>
  <c r="R1240" i="1"/>
  <c r="S1240" i="1" s="1"/>
  <c r="F1239" i="1"/>
  <c r="J1239" i="1" s="1"/>
  <c r="R1228" i="1"/>
  <c r="S1228" i="1" s="1"/>
  <c r="F1227" i="1"/>
  <c r="J1227" i="1" s="1"/>
  <c r="R1216" i="1"/>
  <c r="S1216" i="1" s="1"/>
  <c r="F1215" i="1"/>
  <c r="J1215" i="1" s="1"/>
  <c r="R1204" i="1"/>
  <c r="S1204" i="1" s="1"/>
  <c r="F1203" i="1"/>
  <c r="J1203" i="1" s="1"/>
  <c r="R1192" i="1"/>
  <c r="S1192" i="1" s="1"/>
  <c r="F1191" i="1"/>
  <c r="J1191" i="1" s="1"/>
  <c r="R1180" i="1"/>
  <c r="S1180" i="1" s="1"/>
  <c r="F1179" i="1"/>
  <c r="J1179" i="1" s="1"/>
  <c r="R1168" i="1"/>
  <c r="S1168" i="1" s="1"/>
  <c r="F1167" i="1"/>
  <c r="J1167" i="1" s="1"/>
  <c r="R1156" i="1"/>
  <c r="S1156" i="1" s="1"/>
  <c r="F1155" i="1"/>
  <c r="J1155" i="1" s="1"/>
  <c r="R1144" i="1"/>
  <c r="S1144" i="1" s="1"/>
  <c r="F1143" i="1"/>
  <c r="J1143" i="1" s="1"/>
  <c r="R1132" i="1"/>
  <c r="S1132" i="1" s="1"/>
  <c r="F1131" i="1"/>
  <c r="J1131" i="1" s="1"/>
  <c r="R1120" i="1"/>
  <c r="S1120" i="1" s="1"/>
  <c r="F1119" i="1"/>
  <c r="J1119" i="1" s="1"/>
  <c r="R1108" i="1"/>
  <c r="S1108" i="1" s="1"/>
  <c r="F1107" i="1"/>
  <c r="J1107" i="1" s="1"/>
  <c r="R1096" i="1"/>
  <c r="S1096" i="1" s="1"/>
  <c r="F1095" i="1"/>
  <c r="J1095" i="1" s="1"/>
  <c r="R1084" i="1"/>
  <c r="S1084" i="1" s="1"/>
  <c r="F1083" i="1"/>
  <c r="J1083" i="1" s="1"/>
  <c r="R1072" i="1"/>
  <c r="S1072" i="1" s="1"/>
  <c r="F1071" i="1"/>
  <c r="J1071" i="1" s="1"/>
  <c r="R1060" i="1"/>
  <c r="S1060" i="1" s="1"/>
  <c r="F1059" i="1"/>
  <c r="J1059" i="1" s="1"/>
  <c r="R1048" i="1"/>
  <c r="S1048" i="1" s="1"/>
  <c r="F1047" i="1"/>
  <c r="J1047" i="1" s="1"/>
  <c r="R1036" i="1"/>
  <c r="S1036" i="1" s="1"/>
  <c r="F1035" i="1"/>
  <c r="J1035" i="1" s="1"/>
  <c r="R1024" i="1"/>
  <c r="S1024" i="1" s="1"/>
  <c r="F1023" i="1"/>
  <c r="J1023" i="1" s="1"/>
  <c r="R1012" i="1"/>
  <c r="S1012" i="1" s="1"/>
  <c r="F1011" i="1"/>
  <c r="J1011" i="1" s="1"/>
  <c r="R1000" i="1"/>
  <c r="S1000" i="1" s="1"/>
  <c r="F999" i="1"/>
  <c r="J999" i="1" s="1"/>
  <c r="R988" i="1"/>
  <c r="S988" i="1" s="1"/>
  <c r="F987" i="1"/>
  <c r="J987" i="1" s="1"/>
  <c r="R976" i="1"/>
  <c r="S976" i="1" s="1"/>
  <c r="F975" i="1"/>
  <c r="J975" i="1" s="1"/>
  <c r="R964" i="1"/>
  <c r="S964" i="1" s="1"/>
  <c r="F963" i="1"/>
  <c r="J963" i="1" s="1"/>
  <c r="R952" i="1"/>
  <c r="S952" i="1" s="1"/>
  <c r="F951" i="1"/>
  <c r="J951" i="1" s="1"/>
  <c r="R940" i="1"/>
  <c r="S940" i="1" s="1"/>
  <c r="F939" i="1"/>
  <c r="J939" i="1" s="1"/>
  <c r="R928" i="1"/>
  <c r="S928" i="1" s="1"/>
  <c r="F927" i="1"/>
  <c r="J927" i="1" s="1"/>
  <c r="R916" i="1"/>
  <c r="S916" i="1" s="1"/>
  <c r="F915" i="1"/>
  <c r="J915" i="1" s="1"/>
  <c r="R904" i="1"/>
  <c r="S904" i="1" s="1"/>
  <c r="F903" i="1"/>
  <c r="J903" i="1" s="1"/>
  <c r="R892" i="1"/>
  <c r="S892" i="1" s="1"/>
  <c r="F891" i="1"/>
  <c r="J891" i="1" s="1"/>
  <c r="R880" i="1"/>
  <c r="S880" i="1" s="1"/>
  <c r="F879" i="1"/>
  <c r="J879" i="1" s="1"/>
  <c r="R868" i="1"/>
  <c r="S868" i="1" s="1"/>
  <c r="F867" i="1"/>
  <c r="J867" i="1" s="1"/>
  <c r="R856" i="1"/>
  <c r="S856" i="1" s="1"/>
  <c r="F855" i="1"/>
  <c r="J855" i="1" s="1"/>
  <c r="R844" i="1"/>
  <c r="S844" i="1" s="1"/>
  <c r="F843" i="1"/>
  <c r="J843" i="1" s="1"/>
  <c r="R832" i="1"/>
  <c r="S832" i="1" s="1"/>
  <c r="F831" i="1"/>
  <c r="J831" i="1" s="1"/>
  <c r="R820" i="1"/>
  <c r="S820" i="1" s="1"/>
  <c r="F819" i="1"/>
  <c r="J819" i="1" s="1"/>
  <c r="R808" i="1"/>
  <c r="S808" i="1" s="1"/>
  <c r="F807" i="1"/>
  <c r="J807" i="1" s="1"/>
  <c r="R796" i="1"/>
  <c r="S796" i="1" s="1"/>
  <c r="F795" i="1"/>
  <c r="J795" i="1" s="1"/>
  <c r="R784" i="1"/>
  <c r="S784" i="1" s="1"/>
  <c r="F783" i="1"/>
  <c r="J783" i="1" s="1"/>
  <c r="R772" i="1"/>
  <c r="S772" i="1" s="1"/>
  <c r="F771" i="1"/>
  <c r="J771" i="1" s="1"/>
  <c r="R760" i="1"/>
  <c r="S760" i="1" s="1"/>
  <c r="F759" i="1"/>
  <c r="J759" i="1" s="1"/>
  <c r="R748" i="1"/>
  <c r="S748" i="1" s="1"/>
  <c r="F747" i="1"/>
  <c r="J747" i="1" s="1"/>
  <c r="R736" i="1"/>
  <c r="S736" i="1" s="1"/>
  <c r="F735" i="1"/>
  <c r="J735" i="1" s="1"/>
  <c r="R724" i="1"/>
  <c r="S724" i="1" s="1"/>
  <c r="F723" i="1"/>
  <c r="J723" i="1" s="1"/>
  <c r="R712" i="1"/>
  <c r="S712" i="1" s="1"/>
  <c r="F711" i="1"/>
  <c r="J711" i="1" s="1"/>
  <c r="R700" i="1"/>
  <c r="S700" i="1" s="1"/>
  <c r="F699" i="1"/>
  <c r="J699" i="1" s="1"/>
  <c r="R688" i="1"/>
  <c r="S688" i="1" s="1"/>
  <c r="F687" i="1"/>
  <c r="J687" i="1" s="1"/>
  <c r="R676" i="1"/>
  <c r="S676" i="1" s="1"/>
  <c r="F675" i="1"/>
  <c r="J675" i="1" s="1"/>
  <c r="R664" i="1"/>
  <c r="S664" i="1" s="1"/>
  <c r="F663" i="1"/>
  <c r="J663" i="1" s="1"/>
  <c r="R652" i="1"/>
  <c r="S652" i="1" s="1"/>
  <c r="F651" i="1"/>
  <c r="J651" i="1" s="1"/>
  <c r="R640" i="1"/>
  <c r="S640" i="1" s="1"/>
  <c r="F639" i="1"/>
  <c r="J639" i="1" s="1"/>
  <c r="R628" i="1"/>
  <c r="S628" i="1" s="1"/>
  <c r="F627" i="1"/>
  <c r="J627" i="1" s="1"/>
  <c r="R616" i="1"/>
  <c r="S616" i="1" s="1"/>
  <c r="F615" i="1"/>
  <c r="J615" i="1" s="1"/>
  <c r="R604" i="1"/>
  <c r="S604" i="1" s="1"/>
  <c r="F603" i="1"/>
  <c r="J603" i="1" s="1"/>
  <c r="R592" i="1"/>
  <c r="S592" i="1" s="1"/>
  <c r="F591" i="1"/>
  <c r="J591" i="1" s="1"/>
  <c r="R580" i="1"/>
  <c r="S580" i="1" s="1"/>
  <c r="F579" i="1"/>
  <c r="J579" i="1" s="1"/>
  <c r="R568" i="1"/>
  <c r="S568" i="1" s="1"/>
  <c r="F567" i="1"/>
  <c r="J567" i="1" s="1"/>
  <c r="R556" i="1"/>
  <c r="S556" i="1" s="1"/>
  <c r="F555" i="1"/>
  <c r="J555" i="1" s="1"/>
  <c r="R544" i="1"/>
  <c r="S544" i="1" s="1"/>
  <c r="F543" i="1"/>
  <c r="J543" i="1" s="1"/>
  <c r="R532" i="1"/>
  <c r="S532" i="1" s="1"/>
  <c r="F531" i="1"/>
  <c r="J531" i="1" s="1"/>
  <c r="R520" i="1"/>
  <c r="S520" i="1" s="1"/>
  <c r="F519" i="1"/>
  <c r="J519" i="1" s="1"/>
  <c r="R508" i="1"/>
  <c r="S508" i="1" s="1"/>
  <c r="F507" i="1"/>
  <c r="J507" i="1" s="1"/>
  <c r="R496" i="1"/>
  <c r="S496" i="1" s="1"/>
  <c r="F495" i="1"/>
  <c r="J495" i="1" s="1"/>
  <c r="R484" i="1"/>
  <c r="S484" i="1" s="1"/>
  <c r="F483" i="1"/>
  <c r="J483" i="1" s="1"/>
  <c r="R472" i="1"/>
  <c r="S472" i="1" s="1"/>
  <c r="F471" i="1"/>
  <c r="J471" i="1" s="1"/>
  <c r="R460" i="1"/>
  <c r="S460" i="1" s="1"/>
  <c r="F459" i="1"/>
  <c r="J459" i="1" s="1"/>
  <c r="R448" i="1"/>
  <c r="S448" i="1" s="1"/>
  <c r="F447" i="1"/>
  <c r="J447" i="1" s="1"/>
  <c r="R436" i="1"/>
  <c r="S436" i="1" s="1"/>
  <c r="F435" i="1"/>
  <c r="J435" i="1" s="1"/>
  <c r="R424" i="1"/>
  <c r="S424" i="1" s="1"/>
  <c r="F423" i="1"/>
  <c r="J423" i="1" s="1"/>
  <c r="R412" i="1"/>
  <c r="S412" i="1" s="1"/>
  <c r="F411" i="1"/>
  <c r="J411" i="1" s="1"/>
  <c r="R400" i="1"/>
  <c r="S400" i="1" s="1"/>
  <c r="F399" i="1"/>
  <c r="J399" i="1" s="1"/>
  <c r="R388" i="1"/>
  <c r="S388" i="1" s="1"/>
  <c r="F387" i="1"/>
  <c r="J387" i="1" s="1"/>
  <c r="R376" i="1"/>
  <c r="S376" i="1" s="1"/>
  <c r="F375" i="1"/>
  <c r="J375" i="1" s="1"/>
  <c r="R364" i="1"/>
  <c r="S364" i="1" s="1"/>
  <c r="F363" i="1"/>
  <c r="J363" i="1" s="1"/>
  <c r="R352" i="1"/>
  <c r="S352" i="1" s="1"/>
  <c r="F351" i="1"/>
  <c r="J351" i="1" s="1"/>
  <c r="R340" i="1"/>
  <c r="S340" i="1" s="1"/>
  <c r="F339" i="1"/>
  <c r="J339" i="1" s="1"/>
  <c r="R328" i="1"/>
  <c r="S328" i="1" s="1"/>
  <c r="F327" i="1"/>
  <c r="J327" i="1" s="1"/>
  <c r="R316" i="1"/>
  <c r="S316" i="1" s="1"/>
  <c r="F315" i="1"/>
  <c r="J315" i="1" s="1"/>
  <c r="R304" i="1"/>
  <c r="S304" i="1" s="1"/>
  <c r="F303" i="1"/>
  <c r="J303" i="1" s="1"/>
  <c r="R292" i="1"/>
  <c r="S292" i="1" s="1"/>
  <c r="F291" i="1"/>
  <c r="J291" i="1" s="1"/>
  <c r="R280" i="1"/>
  <c r="S280" i="1" s="1"/>
  <c r="F279" i="1"/>
  <c r="J279" i="1" s="1"/>
  <c r="R268" i="1"/>
  <c r="S268" i="1" s="1"/>
  <c r="F267" i="1"/>
  <c r="J267" i="1" s="1"/>
  <c r="R256" i="1"/>
  <c r="S256" i="1" s="1"/>
  <c r="F255" i="1"/>
  <c r="J255" i="1" s="1"/>
  <c r="R244" i="1"/>
  <c r="S244" i="1" s="1"/>
  <c r="F243" i="1"/>
  <c r="J243" i="1" s="1"/>
  <c r="R232" i="1"/>
  <c r="S232" i="1" s="1"/>
  <c r="F231" i="1"/>
  <c r="J231" i="1" s="1"/>
  <c r="R220" i="1"/>
  <c r="S220" i="1" s="1"/>
  <c r="F219" i="1"/>
  <c r="J219" i="1" s="1"/>
  <c r="R208" i="1"/>
  <c r="S208" i="1" s="1"/>
  <c r="F207" i="1"/>
  <c r="J207" i="1" s="1"/>
  <c r="R196" i="1"/>
  <c r="S196" i="1" s="1"/>
  <c r="F195" i="1"/>
  <c r="J195" i="1" s="1"/>
  <c r="R184" i="1"/>
  <c r="S184" i="1" s="1"/>
  <c r="F183" i="1"/>
  <c r="J183" i="1" s="1"/>
  <c r="R172" i="1"/>
  <c r="S172" i="1" s="1"/>
  <c r="F171" i="1"/>
  <c r="J171" i="1" s="1"/>
  <c r="R160" i="1"/>
  <c r="S160" i="1" s="1"/>
  <c r="F159" i="1"/>
  <c r="J159" i="1" s="1"/>
  <c r="R148" i="1"/>
  <c r="S148" i="1" s="1"/>
  <c r="F147" i="1"/>
  <c r="J147" i="1" s="1"/>
  <c r="R136" i="1"/>
  <c r="S136" i="1" s="1"/>
  <c r="F135" i="1"/>
  <c r="J135" i="1" s="1"/>
  <c r="R124" i="1"/>
  <c r="S124" i="1" s="1"/>
  <c r="F123" i="1"/>
  <c r="J123" i="1" s="1"/>
  <c r="R112" i="1"/>
  <c r="S112" i="1" s="1"/>
  <c r="F111" i="1"/>
  <c r="J111" i="1" s="1"/>
  <c r="R100" i="1"/>
  <c r="S100" i="1" s="1"/>
  <c r="F99" i="1"/>
  <c r="J99" i="1" s="1"/>
  <c r="R88" i="1"/>
  <c r="S88" i="1" s="1"/>
  <c r="F87" i="1"/>
  <c r="J87" i="1" s="1"/>
  <c r="R76" i="1"/>
  <c r="S76" i="1" s="1"/>
  <c r="F75" i="1"/>
  <c r="J75" i="1" s="1"/>
  <c r="R64" i="1"/>
  <c r="S64" i="1" s="1"/>
  <c r="F63" i="1"/>
  <c r="J63" i="1" s="1"/>
  <c r="R52" i="1"/>
  <c r="S52" i="1" s="1"/>
  <c r="F51" i="1"/>
  <c r="J51" i="1" s="1"/>
  <c r="R40" i="1"/>
  <c r="S40" i="1" s="1"/>
  <c r="F39" i="1"/>
  <c r="J39" i="1" s="1"/>
  <c r="R28" i="1"/>
  <c r="S28" i="1" s="1"/>
  <c r="F27" i="1"/>
  <c r="J27" i="1" s="1"/>
  <c r="R16" i="1"/>
  <c r="S16" i="1" s="1"/>
  <c r="F15" i="1"/>
  <c r="J15" i="1" s="1"/>
  <c r="R4" i="1"/>
  <c r="S4" i="1" s="1"/>
  <c r="F3" i="1"/>
  <c r="J3" i="1" s="1"/>
  <c r="R3027" i="1"/>
  <c r="S3027" i="1" s="1"/>
  <c r="F3026" i="1"/>
  <c r="J3026" i="1" s="1"/>
  <c r="R3015" i="1"/>
  <c r="S3015" i="1" s="1"/>
  <c r="F3014" i="1"/>
  <c r="J3014" i="1" s="1"/>
  <c r="R3003" i="1"/>
  <c r="S3003" i="1" s="1"/>
  <c r="F3002" i="1"/>
  <c r="J3002" i="1" s="1"/>
  <c r="R2991" i="1"/>
  <c r="S2991" i="1" s="1"/>
  <c r="F2990" i="1"/>
  <c r="J2990" i="1" s="1"/>
  <c r="R2979" i="1"/>
  <c r="S2979" i="1" s="1"/>
  <c r="F2978" i="1"/>
  <c r="J2978" i="1" s="1"/>
  <c r="R2967" i="1"/>
  <c r="S2967" i="1" s="1"/>
  <c r="F2966" i="1"/>
  <c r="J2966" i="1" s="1"/>
  <c r="R2955" i="1"/>
  <c r="S2955" i="1" s="1"/>
  <c r="F2954" i="1"/>
  <c r="J2954" i="1" s="1"/>
  <c r="R2943" i="1"/>
  <c r="S2943" i="1" s="1"/>
  <c r="F2942" i="1"/>
  <c r="J2942" i="1" s="1"/>
  <c r="R2931" i="1"/>
  <c r="S2931" i="1" s="1"/>
  <c r="F2930" i="1"/>
  <c r="J2930" i="1" s="1"/>
  <c r="R2919" i="1"/>
  <c r="S2919" i="1" s="1"/>
  <c r="F2918" i="1"/>
  <c r="J2918" i="1" s="1"/>
  <c r="R2907" i="1"/>
  <c r="S2907" i="1" s="1"/>
  <c r="F2906" i="1"/>
  <c r="J2906" i="1" s="1"/>
  <c r="R2895" i="1"/>
  <c r="S2895" i="1" s="1"/>
  <c r="F2894" i="1"/>
  <c r="J2894" i="1" s="1"/>
  <c r="R2883" i="1"/>
  <c r="S2883" i="1" s="1"/>
  <c r="F2882" i="1"/>
  <c r="J2882" i="1" s="1"/>
  <c r="R2871" i="1"/>
  <c r="S2871" i="1" s="1"/>
  <c r="F2870" i="1"/>
  <c r="J2870" i="1" s="1"/>
  <c r="R2859" i="1"/>
  <c r="S2859" i="1" s="1"/>
  <c r="F2858" i="1"/>
  <c r="J2858" i="1" s="1"/>
  <c r="R2847" i="1"/>
  <c r="S2847" i="1" s="1"/>
  <c r="F2846" i="1"/>
  <c r="J2846" i="1" s="1"/>
  <c r="R2835" i="1"/>
  <c r="S2835" i="1" s="1"/>
  <c r="F2834" i="1"/>
  <c r="J2834" i="1" s="1"/>
  <c r="R2823" i="1"/>
  <c r="S2823" i="1" s="1"/>
  <c r="F2822" i="1"/>
  <c r="J2822" i="1" s="1"/>
  <c r="R2811" i="1"/>
  <c r="S2811" i="1" s="1"/>
  <c r="F2810" i="1"/>
  <c r="J2810" i="1" s="1"/>
  <c r="R2799" i="1"/>
  <c r="S2799" i="1" s="1"/>
  <c r="F2798" i="1"/>
  <c r="J2798" i="1" s="1"/>
  <c r="R2787" i="1"/>
  <c r="S2787" i="1" s="1"/>
  <c r="F2786" i="1"/>
  <c r="J2786" i="1" s="1"/>
  <c r="R2775" i="1"/>
  <c r="S2775" i="1" s="1"/>
  <c r="F2774" i="1"/>
  <c r="J2774" i="1" s="1"/>
  <c r="R2763" i="1"/>
  <c r="S2763" i="1" s="1"/>
  <c r="F2762" i="1"/>
  <c r="J2762" i="1" s="1"/>
  <c r="R2751" i="1"/>
  <c r="S2751" i="1" s="1"/>
  <c r="F2750" i="1"/>
  <c r="J2750" i="1" s="1"/>
  <c r="R2739" i="1"/>
  <c r="S2739" i="1" s="1"/>
  <c r="F2738" i="1"/>
  <c r="J2738" i="1" s="1"/>
  <c r="R2727" i="1"/>
  <c r="S2727" i="1" s="1"/>
  <c r="F2726" i="1"/>
  <c r="J2726" i="1" s="1"/>
  <c r="R2715" i="1"/>
  <c r="S2715" i="1" s="1"/>
  <c r="F2714" i="1"/>
  <c r="J2714" i="1" s="1"/>
  <c r="R2703" i="1"/>
  <c r="S2703" i="1" s="1"/>
  <c r="F2702" i="1"/>
  <c r="J2702" i="1" s="1"/>
  <c r="R2691" i="1"/>
  <c r="S2691" i="1" s="1"/>
  <c r="F2690" i="1"/>
  <c r="J2690" i="1" s="1"/>
  <c r="R2679" i="1"/>
  <c r="S2679" i="1" s="1"/>
  <c r="F2678" i="1"/>
  <c r="J2678" i="1" s="1"/>
  <c r="R2667" i="1"/>
  <c r="S2667" i="1" s="1"/>
  <c r="F2666" i="1"/>
  <c r="J2666" i="1" s="1"/>
  <c r="R2655" i="1"/>
  <c r="S2655" i="1" s="1"/>
  <c r="F2654" i="1"/>
  <c r="J2654" i="1" s="1"/>
  <c r="R2643" i="1"/>
  <c r="S2643" i="1" s="1"/>
  <c r="F2642" i="1"/>
  <c r="J2642" i="1" s="1"/>
  <c r="R2631" i="1"/>
  <c r="S2631" i="1" s="1"/>
  <c r="F2630" i="1"/>
  <c r="J2630" i="1" s="1"/>
  <c r="R2619" i="1"/>
  <c r="S2619" i="1" s="1"/>
  <c r="F2618" i="1"/>
  <c r="J2618" i="1" s="1"/>
  <c r="R2607" i="1"/>
  <c r="S2607" i="1" s="1"/>
  <c r="F2606" i="1"/>
  <c r="J2606" i="1" s="1"/>
  <c r="R2595" i="1"/>
  <c r="S2595" i="1" s="1"/>
  <c r="F2594" i="1"/>
  <c r="J2594" i="1" s="1"/>
  <c r="R2583" i="1"/>
  <c r="S2583" i="1" s="1"/>
  <c r="F2582" i="1"/>
  <c r="J2582" i="1" s="1"/>
  <c r="R2571" i="1"/>
  <c r="S2571" i="1" s="1"/>
  <c r="F2570" i="1"/>
  <c r="J2570" i="1" s="1"/>
  <c r="R2559" i="1"/>
  <c r="S2559" i="1" s="1"/>
  <c r="F2558" i="1"/>
  <c r="J2558" i="1" s="1"/>
  <c r="R2547" i="1"/>
  <c r="S2547" i="1" s="1"/>
  <c r="F2546" i="1"/>
  <c r="J2546" i="1" s="1"/>
  <c r="R2535" i="1"/>
  <c r="S2535" i="1" s="1"/>
  <c r="F2534" i="1"/>
  <c r="J2534" i="1" s="1"/>
  <c r="R2523" i="1"/>
  <c r="S2523" i="1" s="1"/>
  <c r="F2522" i="1"/>
  <c r="J2522" i="1" s="1"/>
  <c r="R2511" i="1"/>
  <c r="S2511" i="1" s="1"/>
  <c r="F2510" i="1"/>
  <c r="J2510" i="1" s="1"/>
  <c r="R2499" i="1"/>
  <c r="S2499" i="1" s="1"/>
  <c r="F2498" i="1"/>
  <c r="J2498" i="1" s="1"/>
  <c r="R2487" i="1"/>
  <c r="S2487" i="1" s="1"/>
  <c r="F2486" i="1"/>
  <c r="J2486" i="1" s="1"/>
  <c r="R2475" i="1"/>
  <c r="S2475" i="1" s="1"/>
  <c r="F2474" i="1"/>
  <c r="J2474" i="1" s="1"/>
  <c r="R2463" i="1"/>
  <c r="S2463" i="1" s="1"/>
  <c r="F2462" i="1"/>
  <c r="J2462" i="1" s="1"/>
  <c r="R2451" i="1"/>
  <c r="S2451" i="1" s="1"/>
  <c r="F2450" i="1"/>
  <c r="J2450" i="1" s="1"/>
  <c r="R2439" i="1"/>
  <c r="S2439" i="1" s="1"/>
  <c r="F2438" i="1"/>
  <c r="J2438" i="1" s="1"/>
  <c r="R2427" i="1"/>
  <c r="S2427" i="1" s="1"/>
  <c r="F2426" i="1"/>
  <c r="J2426" i="1" s="1"/>
  <c r="R2415" i="1"/>
  <c r="S2415" i="1" s="1"/>
  <c r="F2414" i="1"/>
  <c r="J2414" i="1" s="1"/>
  <c r="R2403" i="1"/>
  <c r="S2403" i="1" s="1"/>
  <c r="F2402" i="1"/>
  <c r="J2402" i="1" s="1"/>
  <c r="R2391" i="1"/>
  <c r="S2391" i="1" s="1"/>
  <c r="F2390" i="1"/>
  <c r="J2390" i="1" s="1"/>
  <c r="R2379" i="1"/>
  <c r="S2379" i="1" s="1"/>
  <c r="F2378" i="1"/>
  <c r="J2378" i="1" s="1"/>
  <c r="R2367" i="1"/>
  <c r="S2367" i="1" s="1"/>
  <c r="F2366" i="1"/>
  <c r="J2366" i="1" s="1"/>
  <c r="R2355" i="1"/>
  <c r="S2355" i="1" s="1"/>
  <c r="F2354" i="1"/>
  <c r="J2354" i="1" s="1"/>
  <c r="R2343" i="1"/>
  <c r="S2343" i="1" s="1"/>
  <c r="F2342" i="1"/>
  <c r="J2342" i="1" s="1"/>
  <c r="R2331" i="1"/>
  <c r="S2331" i="1" s="1"/>
  <c r="F2330" i="1"/>
  <c r="J2330" i="1" s="1"/>
  <c r="R2319" i="1"/>
  <c r="S2319" i="1" s="1"/>
  <c r="F2318" i="1"/>
  <c r="J2318" i="1" s="1"/>
  <c r="R2307" i="1"/>
  <c r="S2307" i="1" s="1"/>
  <c r="F2306" i="1"/>
  <c r="J2306" i="1" s="1"/>
  <c r="R2295" i="1"/>
  <c r="S2295" i="1" s="1"/>
  <c r="F2294" i="1"/>
  <c r="J2294" i="1" s="1"/>
  <c r="R2283" i="1"/>
  <c r="S2283" i="1" s="1"/>
  <c r="F2282" i="1"/>
  <c r="J2282" i="1" s="1"/>
  <c r="R2271" i="1"/>
  <c r="S2271" i="1" s="1"/>
  <c r="F2270" i="1"/>
  <c r="J2270" i="1" s="1"/>
  <c r="R2259" i="1"/>
  <c r="S2259" i="1" s="1"/>
  <c r="F2258" i="1"/>
  <c r="J2258" i="1" s="1"/>
  <c r="R2247" i="1"/>
  <c r="S2247" i="1" s="1"/>
  <c r="F2246" i="1"/>
  <c r="J2246" i="1" s="1"/>
  <c r="R2235" i="1"/>
  <c r="S2235" i="1" s="1"/>
  <c r="F2234" i="1"/>
  <c r="J2234" i="1" s="1"/>
  <c r="R2223" i="1"/>
  <c r="S2223" i="1" s="1"/>
  <c r="F2222" i="1"/>
  <c r="J2222" i="1" s="1"/>
  <c r="R2211" i="1"/>
  <c r="S2211" i="1" s="1"/>
  <c r="F2210" i="1"/>
  <c r="J2210" i="1" s="1"/>
  <c r="R2199" i="1"/>
  <c r="S2199" i="1" s="1"/>
  <c r="F2198" i="1"/>
  <c r="J2198" i="1" s="1"/>
  <c r="R2187" i="1"/>
  <c r="S2187" i="1" s="1"/>
  <c r="F2186" i="1"/>
  <c r="J2186" i="1" s="1"/>
  <c r="R2175" i="1"/>
  <c r="S2175" i="1" s="1"/>
  <c r="F2174" i="1"/>
  <c r="J2174" i="1" s="1"/>
  <c r="R2163" i="1"/>
  <c r="S2163" i="1" s="1"/>
  <c r="F2162" i="1"/>
  <c r="J2162" i="1" s="1"/>
  <c r="R2151" i="1"/>
  <c r="S2151" i="1" s="1"/>
  <c r="F2150" i="1"/>
  <c r="J2150" i="1" s="1"/>
  <c r="R2139" i="1"/>
  <c r="S2139" i="1" s="1"/>
  <c r="F2138" i="1"/>
  <c r="J2138" i="1" s="1"/>
  <c r="R2127" i="1"/>
  <c r="S2127" i="1" s="1"/>
  <c r="F2126" i="1"/>
  <c r="J2126" i="1" s="1"/>
  <c r="R2115" i="1"/>
  <c r="S2115" i="1" s="1"/>
  <c r="F2114" i="1"/>
  <c r="J2114" i="1" s="1"/>
  <c r="R2103" i="1"/>
  <c r="S2103" i="1" s="1"/>
  <c r="F2102" i="1"/>
  <c r="J2102" i="1" s="1"/>
  <c r="R2091" i="1"/>
  <c r="S2091" i="1" s="1"/>
  <c r="F2090" i="1"/>
  <c r="J2090" i="1" s="1"/>
  <c r="R2079" i="1"/>
  <c r="S2079" i="1" s="1"/>
  <c r="F2078" i="1"/>
  <c r="J2078" i="1" s="1"/>
  <c r="R2067" i="1"/>
  <c r="S2067" i="1" s="1"/>
  <c r="F2066" i="1"/>
  <c r="J2066" i="1" s="1"/>
  <c r="R2055" i="1"/>
  <c r="S2055" i="1" s="1"/>
  <c r="F2054" i="1"/>
  <c r="J2054" i="1" s="1"/>
  <c r="R2043" i="1"/>
  <c r="S2043" i="1" s="1"/>
  <c r="F2042" i="1"/>
  <c r="J2042" i="1" s="1"/>
  <c r="R2031" i="1"/>
  <c r="S2031" i="1" s="1"/>
  <c r="F2030" i="1"/>
  <c r="J2030" i="1" s="1"/>
  <c r="R2019" i="1"/>
  <c r="S2019" i="1" s="1"/>
  <c r="F2018" i="1"/>
  <c r="J2018" i="1" s="1"/>
  <c r="R2007" i="1"/>
  <c r="S2007" i="1" s="1"/>
  <c r="F2006" i="1"/>
  <c r="J2006" i="1" s="1"/>
  <c r="R1995" i="1"/>
  <c r="S1995" i="1" s="1"/>
  <c r="F1994" i="1"/>
  <c r="J1994" i="1" s="1"/>
  <c r="R1983" i="1"/>
  <c r="S1983" i="1" s="1"/>
  <c r="F1982" i="1"/>
  <c r="J1982" i="1" s="1"/>
  <c r="R1971" i="1"/>
  <c r="S1971" i="1" s="1"/>
  <c r="F1970" i="1"/>
  <c r="J1970" i="1" s="1"/>
  <c r="R1959" i="1"/>
  <c r="S1959" i="1" s="1"/>
  <c r="F1958" i="1"/>
  <c r="J1958" i="1" s="1"/>
  <c r="R1947" i="1"/>
  <c r="S1947" i="1" s="1"/>
  <c r="F1946" i="1"/>
  <c r="J1946" i="1" s="1"/>
  <c r="R1935" i="1"/>
  <c r="S1935" i="1" s="1"/>
  <c r="F1934" i="1"/>
  <c r="J1934" i="1" s="1"/>
  <c r="R1923" i="1"/>
  <c r="S1923" i="1" s="1"/>
  <c r="F1922" i="1"/>
  <c r="J1922" i="1" s="1"/>
  <c r="R1911" i="1"/>
  <c r="S1911" i="1" s="1"/>
  <c r="F1910" i="1"/>
  <c r="J1910" i="1" s="1"/>
  <c r="R1899" i="1"/>
  <c r="S1899" i="1" s="1"/>
  <c r="F1898" i="1"/>
  <c r="J1898" i="1" s="1"/>
  <c r="R1887" i="1"/>
  <c r="S1887" i="1" s="1"/>
  <c r="F1886" i="1"/>
  <c r="J1886" i="1" s="1"/>
  <c r="R1875" i="1"/>
  <c r="S1875" i="1" s="1"/>
  <c r="F1874" i="1"/>
  <c r="J1874" i="1" s="1"/>
  <c r="R1863" i="1"/>
  <c r="S1863" i="1" s="1"/>
  <c r="F1862" i="1"/>
  <c r="J1862" i="1" s="1"/>
  <c r="R1851" i="1"/>
  <c r="S1851" i="1" s="1"/>
  <c r="F1850" i="1"/>
  <c r="J1850" i="1" s="1"/>
  <c r="R1839" i="1"/>
  <c r="S1839" i="1" s="1"/>
  <c r="F1838" i="1"/>
  <c r="J1838" i="1" s="1"/>
  <c r="R1827" i="1"/>
  <c r="S1827" i="1" s="1"/>
  <c r="F1826" i="1"/>
  <c r="J1826" i="1" s="1"/>
  <c r="R1815" i="1"/>
  <c r="S1815" i="1" s="1"/>
  <c r="F1814" i="1"/>
  <c r="J1814" i="1" s="1"/>
  <c r="R1803" i="1"/>
  <c r="S1803" i="1" s="1"/>
  <c r="F1802" i="1"/>
  <c r="J1802" i="1" s="1"/>
  <c r="R1791" i="1"/>
  <c r="S1791" i="1" s="1"/>
  <c r="F1790" i="1"/>
  <c r="J1790" i="1" s="1"/>
  <c r="R1779" i="1"/>
  <c r="S1779" i="1" s="1"/>
  <c r="F1778" i="1"/>
  <c r="J1778" i="1" s="1"/>
  <c r="R1767" i="1"/>
  <c r="S1767" i="1" s="1"/>
  <c r="F1766" i="1"/>
  <c r="J1766" i="1" s="1"/>
  <c r="R1755" i="1"/>
  <c r="S1755" i="1" s="1"/>
  <c r="F1754" i="1"/>
  <c r="J1754" i="1" s="1"/>
  <c r="R1743" i="1"/>
  <c r="S1743" i="1" s="1"/>
  <c r="F1742" i="1"/>
  <c r="J1742" i="1" s="1"/>
  <c r="R1731" i="1"/>
  <c r="S1731" i="1" s="1"/>
  <c r="F1730" i="1"/>
  <c r="J1730" i="1" s="1"/>
  <c r="R1719" i="1"/>
  <c r="S1719" i="1" s="1"/>
  <c r="F1718" i="1"/>
  <c r="J1718" i="1" s="1"/>
  <c r="R1707" i="1"/>
  <c r="S1707" i="1" s="1"/>
  <c r="F1706" i="1"/>
  <c r="J1706" i="1" s="1"/>
  <c r="R1695" i="1"/>
  <c r="S1695" i="1" s="1"/>
  <c r="F1694" i="1"/>
  <c r="J1694" i="1" s="1"/>
  <c r="R1683" i="1"/>
  <c r="S1683" i="1" s="1"/>
  <c r="F1682" i="1"/>
  <c r="J1682" i="1" s="1"/>
  <c r="R1671" i="1"/>
  <c r="S1671" i="1" s="1"/>
  <c r="F1670" i="1"/>
  <c r="J1670" i="1" s="1"/>
  <c r="R1659" i="1"/>
  <c r="S1659" i="1" s="1"/>
  <c r="F1658" i="1"/>
  <c r="J1658" i="1" s="1"/>
  <c r="R1647" i="1"/>
  <c r="S1647" i="1" s="1"/>
  <c r="F1646" i="1"/>
  <c r="J1646" i="1" s="1"/>
  <c r="R1635" i="1"/>
  <c r="S1635" i="1" s="1"/>
  <c r="F1634" i="1"/>
  <c r="J1634" i="1" s="1"/>
  <c r="R1623" i="1"/>
  <c r="S1623" i="1" s="1"/>
  <c r="F1622" i="1"/>
  <c r="J1622" i="1" s="1"/>
  <c r="R1611" i="1"/>
  <c r="S1611" i="1" s="1"/>
  <c r="F1610" i="1"/>
  <c r="J1610" i="1" s="1"/>
  <c r="R1599" i="1"/>
  <c r="S1599" i="1" s="1"/>
  <c r="F1598" i="1"/>
  <c r="J1598" i="1" s="1"/>
  <c r="R1587" i="1"/>
  <c r="S1587" i="1" s="1"/>
  <c r="F1586" i="1"/>
  <c r="J1586" i="1" s="1"/>
  <c r="R1575" i="1"/>
  <c r="S1575" i="1" s="1"/>
  <c r="F1574" i="1"/>
  <c r="J1574" i="1" s="1"/>
  <c r="R1563" i="1"/>
  <c r="S1563" i="1" s="1"/>
  <c r="F1562" i="1"/>
  <c r="J1562" i="1" s="1"/>
  <c r="R1551" i="1"/>
  <c r="S1551" i="1" s="1"/>
  <c r="F1550" i="1"/>
  <c r="J1550" i="1" s="1"/>
  <c r="R1539" i="1"/>
  <c r="S1539" i="1" s="1"/>
  <c r="F1538" i="1"/>
  <c r="J1538" i="1" s="1"/>
  <c r="R1527" i="1"/>
  <c r="S1527" i="1" s="1"/>
  <c r="F1526" i="1"/>
  <c r="J1526" i="1" s="1"/>
  <c r="R1515" i="1"/>
  <c r="S1515" i="1" s="1"/>
  <c r="F1514" i="1"/>
  <c r="J1514" i="1" s="1"/>
  <c r="R1503" i="1"/>
  <c r="S1503" i="1" s="1"/>
  <c r="F1502" i="1"/>
  <c r="J1502" i="1" s="1"/>
  <c r="R1491" i="1"/>
  <c r="S1491" i="1" s="1"/>
  <c r="F1490" i="1"/>
  <c r="J1490" i="1" s="1"/>
  <c r="R1479" i="1"/>
  <c r="S1479" i="1" s="1"/>
  <c r="F1478" i="1"/>
  <c r="J1478" i="1" s="1"/>
  <c r="R1467" i="1"/>
  <c r="S1467" i="1" s="1"/>
  <c r="F1466" i="1"/>
  <c r="J1466" i="1" s="1"/>
  <c r="R1455" i="1"/>
  <c r="S1455" i="1" s="1"/>
  <c r="F1454" i="1"/>
  <c r="J1454" i="1" s="1"/>
  <c r="R1443" i="1"/>
  <c r="S1443" i="1" s="1"/>
  <c r="F1442" i="1"/>
  <c r="J1442" i="1" s="1"/>
  <c r="R1431" i="1"/>
  <c r="S1431" i="1" s="1"/>
  <c r="F1430" i="1"/>
  <c r="J1430" i="1" s="1"/>
  <c r="R1419" i="1"/>
  <c r="S1419" i="1" s="1"/>
  <c r="F1418" i="1"/>
  <c r="J1418" i="1" s="1"/>
  <c r="R1407" i="1"/>
  <c r="S1407" i="1" s="1"/>
  <c r="F1406" i="1"/>
  <c r="J1406" i="1" s="1"/>
  <c r="R1395" i="1"/>
  <c r="S1395" i="1" s="1"/>
  <c r="F1394" i="1"/>
  <c r="J1394" i="1" s="1"/>
  <c r="R1383" i="1"/>
  <c r="S1383" i="1" s="1"/>
  <c r="F1382" i="1"/>
  <c r="J1382" i="1" s="1"/>
  <c r="R1371" i="1"/>
  <c r="S1371" i="1" s="1"/>
  <c r="F1370" i="1"/>
  <c r="J1370" i="1" s="1"/>
  <c r="R1359" i="1"/>
  <c r="S1359" i="1" s="1"/>
  <c r="F1358" i="1"/>
  <c r="J1358" i="1" s="1"/>
  <c r="R1347" i="1"/>
  <c r="S1347" i="1" s="1"/>
  <c r="F1346" i="1"/>
  <c r="J1346" i="1" s="1"/>
  <c r="R1335" i="1"/>
  <c r="S1335" i="1" s="1"/>
  <c r="F1334" i="1"/>
  <c r="J1334" i="1" s="1"/>
  <c r="R1323" i="1"/>
  <c r="S1323" i="1" s="1"/>
  <c r="F1322" i="1"/>
  <c r="J1322" i="1" s="1"/>
  <c r="R1311" i="1"/>
  <c r="S1311" i="1" s="1"/>
  <c r="F1310" i="1"/>
  <c r="J1310" i="1" s="1"/>
  <c r="R1299" i="1"/>
  <c r="S1299" i="1" s="1"/>
  <c r="F1298" i="1"/>
  <c r="J1298" i="1" s="1"/>
  <c r="R1287" i="1"/>
  <c r="S1287" i="1" s="1"/>
  <c r="F1286" i="1"/>
  <c r="J1286" i="1" s="1"/>
  <c r="R1275" i="1"/>
  <c r="S1275" i="1" s="1"/>
  <c r="F1274" i="1"/>
  <c r="J1274" i="1" s="1"/>
  <c r="R1263" i="1"/>
  <c r="S1263" i="1" s="1"/>
  <c r="F1262" i="1"/>
  <c r="J1262" i="1" s="1"/>
  <c r="R1251" i="1"/>
  <c r="S1251" i="1" s="1"/>
  <c r="F1250" i="1"/>
  <c r="J1250" i="1" s="1"/>
  <c r="R1239" i="1"/>
  <c r="S1239" i="1" s="1"/>
  <c r="F1238" i="1"/>
  <c r="J1238" i="1" s="1"/>
  <c r="R1227" i="1"/>
  <c r="S1227" i="1" s="1"/>
  <c r="F1226" i="1"/>
  <c r="J1226" i="1" s="1"/>
  <c r="R1215" i="1"/>
  <c r="S1215" i="1" s="1"/>
  <c r="F1214" i="1"/>
  <c r="J1214" i="1" s="1"/>
  <c r="R1203" i="1"/>
  <c r="S1203" i="1" s="1"/>
  <c r="F1202" i="1"/>
  <c r="J1202" i="1" s="1"/>
  <c r="R1191" i="1"/>
  <c r="S1191" i="1" s="1"/>
  <c r="F1190" i="1"/>
  <c r="J1190" i="1" s="1"/>
  <c r="R1179" i="1"/>
  <c r="S1179" i="1" s="1"/>
  <c r="F1178" i="1"/>
  <c r="J1178" i="1" s="1"/>
  <c r="R1167" i="1"/>
  <c r="S1167" i="1" s="1"/>
  <c r="F1166" i="1"/>
  <c r="J1166" i="1" s="1"/>
  <c r="R1155" i="1"/>
  <c r="S1155" i="1" s="1"/>
  <c r="F1154" i="1"/>
  <c r="J1154" i="1" s="1"/>
  <c r="R1143" i="1"/>
  <c r="S1143" i="1" s="1"/>
  <c r="F1142" i="1"/>
  <c r="J1142" i="1" s="1"/>
  <c r="R1131" i="1"/>
  <c r="S1131" i="1" s="1"/>
  <c r="F1130" i="1"/>
  <c r="J1130" i="1" s="1"/>
  <c r="R1119" i="1"/>
  <c r="S1119" i="1" s="1"/>
  <c r="F1118" i="1"/>
  <c r="J1118" i="1" s="1"/>
  <c r="R1107" i="1"/>
  <c r="S1107" i="1" s="1"/>
  <c r="F1106" i="1"/>
  <c r="J1106" i="1" s="1"/>
  <c r="R1095" i="1"/>
  <c r="S1095" i="1" s="1"/>
  <c r="F1094" i="1"/>
  <c r="J1094" i="1" s="1"/>
  <c r="R1083" i="1"/>
  <c r="S1083" i="1" s="1"/>
  <c r="F1082" i="1"/>
  <c r="J1082" i="1" s="1"/>
  <c r="R1071" i="1"/>
  <c r="S1071" i="1" s="1"/>
  <c r="F1070" i="1"/>
  <c r="J1070" i="1" s="1"/>
  <c r="R1059" i="1"/>
  <c r="S1059" i="1" s="1"/>
  <c r="F1058" i="1"/>
  <c r="J1058" i="1" s="1"/>
  <c r="R1047" i="1"/>
  <c r="S1047" i="1" s="1"/>
  <c r="F1046" i="1"/>
  <c r="J1046" i="1" s="1"/>
  <c r="R1035" i="1"/>
  <c r="S1035" i="1" s="1"/>
  <c r="F1034" i="1"/>
  <c r="J1034" i="1" s="1"/>
  <c r="R1023" i="1"/>
  <c r="S1023" i="1" s="1"/>
  <c r="F1022" i="1"/>
  <c r="J1022" i="1" s="1"/>
  <c r="R1011" i="1"/>
  <c r="S1011" i="1" s="1"/>
  <c r="F1010" i="1"/>
  <c r="J1010" i="1" s="1"/>
  <c r="R999" i="1"/>
  <c r="S999" i="1" s="1"/>
  <c r="F998" i="1"/>
  <c r="J998" i="1" s="1"/>
  <c r="R987" i="1"/>
  <c r="S987" i="1" s="1"/>
  <c r="F986" i="1"/>
  <c r="J986" i="1" s="1"/>
  <c r="R975" i="1"/>
  <c r="S975" i="1" s="1"/>
  <c r="F974" i="1"/>
  <c r="J974" i="1" s="1"/>
  <c r="R963" i="1"/>
  <c r="S963" i="1" s="1"/>
  <c r="F962" i="1"/>
  <c r="J962" i="1" s="1"/>
  <c r="R951" i="1"/>
  <c r="S951" i="1" s="1"/>
  <c r="F950" i="1"/>
  <c r="J950" i="1" s="1"/>
  <c r="R939" i="1"/>
  <c r="S939" i="1" s="1"/>
  <c r="F938" i="1"/>
  <c r="J938" i="1" s="1"/>
  <c r="R927" i="1"/>
  <c r="S927" i="1" s="1"/>
  <c r="F926" i="1"/>
  <c r="J926" i="1" s="1"/>
  <c r="R915" i="1"/>
  <c r="S915" i="1" s="1"/>
  <c r="F914" i="1"/>
  <c r="J914" i="1" s="1"/>
  <c r="R903" i="1"/>
  <c r="S903" i="1" s="1"/>
  <c r="F902" i="1"/>
  <c r="J902" i="1" s="1"/>
  <c r="R891" i="1"/>
  <c r="S891" i="1" s="1"/>
  <c r="F890" i="1"/>
  <c r="J890" i="1" s="1"/>
  <c r="R879" i="1"/>
  <c r="S879" i="1" s="1"/>
  <c r="F878" i="1"/>
  <c r="J878" i="1" s="1"/>
  <c r="R867" i="1"/>
  <c r="S867" i="1" s="1"/>
  <c r="F866" i="1"/>
  <c r="J866" i="1" s="1"/>
  <c r="R855" i="1"/>
  <c r="S855" i="1" s="1"/>
  <c r="F854" i="1"/>
  <c r="J854" i="1" s="1"/>
  <c r="R843" i="1"/>
  <c r="S843" i="1" s="1"/>
  <c r="F842" i="1"/>
  <c r="J842" i="1" s="1"/>
  <c r="R831" i="1"/>
  <c r="S831" i="1" s="1"/>
  <c r="F830" i="1"/>
  <c r="J830" i="1" s="1"/>
  <c r="R819" i="1"/>
  <c r="S819" i="1" s="1"/>
  <c r="F818" i="1"/>
  <c r="J818" i="1" s="1"/>
  <c r="R807" i="1"/>
  <c r="S807" i="1" s="1"/>
  <c r="F806" i="1"/>
  <c r="J806" i="1" s="1"/>
  <c r="R795" i="1"/>
  <c r="S795" i="1" s="1"/>
  <c r="F794" i="1"/>
  <c r="J794" i="1" s="1"/>
  <c r="R783" i="1"/>
  <c r="S783" i="1" s="1"/>
  <c r="F782" i="1"/>
  <c r="J782" i="1" s="1"/>
  <c r="R771" i="1"/>
  <c r="S771" i="1" s="1"/>
  <c r="F770" i="1"/>
  <c r="J770" i="1" s="1"/>
  <c r="R759" i="1"/>
  <c r="S759" i="1" s="1"/>
  <c r="F758" i="1"/>
  <c r="J758" i="1" s="1"/>
  <c r="R747" i="1"/>
  <c r="S747" i="1" s="1"/>
  <c r="F746" i="1"/>
  <c r="J746" i="1" s="1"/>
  <c r="R735" i="1"/>
  <c r="S735" i="1" s="1"/>
  <c r="F734" i="1"/>
  <c r="J734" i="1" s="1"/>
  <c r="R723" i="1"/>
  <c r="S723" i="1" s="1"/>
  <c r="F722" i="1"/>
  <c r="J722" i="1" s="1"/>
  <c r="R711" i="1"/>
  <c r="S711" i="1" s="1"/>
  <c r="F710" i="1"/>
  <c r="J710" i="1" s="1"/>
  <c r="R699" i="1"/>
  <c r="S699" i="1" s="1"/>
  <c r="F698" i="1"/>
  <c r="J698" i="1" s="1"/>
  <c r="R687" i="1"/>
  <c r="S687" i="1" s="1"/>
  <c r="F686" i="1"/>
  <c r="J686" i="1" s="1"/>
  <c r="R675" i="1"/>
  <c r="S675" i="1" s="1"/>
  <c r="F674" i="1"/>
  <c r="J674" i="1" s="1"/>
  <c r="R663" i="1"/>
  <c r="S663" i="1" s="1"/>
  <c r="F662" i="1"/>
  <c r="J662" i="1" s="1"/>
  <c r="R651" i="1"/>
  <c r="S651" i="1" s="1"/>
  <c r="F650" i="1"/>
  <c r="J650" i="1" s="1"/>
  <c r="R639" i="1"/>
  <c r="S639" i="1" s="1"/>
  <c r="F638" i="1"/>
  <c r="J638" i="1" s="1"/>
  <c r="R627" i="1"/>
  <c r="S627" i="1" s="1"/>
  <c r="F626" i="1"/>
  <c r="J626" i="1" s="1"/>
  <c r="R615" i="1"/>
  <c r="S615" i="1" s="1"/>
  <c r="F614" i="1"/>
  <c r="J614" i="1" s="1"/>
  <c r="R603" i="1"/>
  <c r="S603" i="1" s="1"/>
  <c r="F602" i="1"/>
  <c r="J602" i="1" s="1"/>
  <c r="R591" i="1"/>
  <c r="S591" i="1" s="1"/>
  <c r="F590" i="1"/>
  <c r="J590" i="1" s="1"/>
  <c r="R579" i="1"/>
  <c r="S579" i="1" s="1"/>
  <c r="F578" i="1"/>
  <c r="J578" i="1" s="1"/>
  <c r="R567" i="1"/>
  <c r="S567" i="1" s="1"/>
  <c r="F566" i="1"/>
  <c r="J566" i="1" s="1"/>
  <c r="R555" i="1"/>
  <c r="S555" i="1" s="1"/>
  <c r="F554" i="1"/>
  <c r="J554" i="1" s="1"/>
  <c r="R543" i="1"/>
  <c r="S543" i="1" s="1"/>
  <c r="F542" i="1"/>
  <c r="J542" i="1" s="1"/>
  <c r="R531" i="1"/>
  <c r="S531" i="1" s="1"/>
  <c r="F530" i="1"/>
  <c r="J530" i="1" s="1"/>
  <c r="R519" i="1"/>
  <c r="S519" i="1" s="1"/>
  <c r="F518" i="1"/>
  <c r="J518" i="1" s="1"/>
  <c r="R507" i="1"/>
  <c r="S507" i="1" s="1"/>
  <c r="F506" i="1"/>
  <c r="J506" i="1" s="1"/>
  <c r="R495" i="1"/>
  <c r="S495" i="1" s="1"/>
  <c r="F494" i="1"/>
  <c r="J494" i="1" s="1"/>
  <c r="R483" i="1"/>
  <c r="S483" i="1" s="1"/>
  <c r="F482" i="1"/>
  <c r="J482" i="1" s="1"/>
  <c r="R471" i="1"/>
  <c r="S471" i="1" s="1"/>
  <c r="F470" i="1"/>
  <c r="J470" i="1" s="1"/>
  <c r="R459" i="1"/>
  <c r="S459" i="1" s="1"/>
  <c r="F458" i="1"/>
  <c r="J458" i="1" s="1"/>
  <c r="R447" i="1"/>
  <c r="S447" i="1" s="1"/>
  <c r="F446" i="1"/>
  <c r="J446" i="1" s="1"/>
  <c r="R435" i="1"/>
  <c r="S435" i="1" s="1"/>
  <c r="F434" i="1"/>
  <c r="J434" i="1" s="1"/>
  <c r="R423" i="1"/>
  <c r="S423" i="1" s="1"/>
  <c r="F422" i="1"/>
  <c r="J422" i="1" s="1"/>
  <c r="R411" i="1"/>
  <c r="S411" i="1" s="1"/>
  <c r="F410" i="1"/>
  <c r="J410" i="1" s="1"/>
  <c r="R399" i="1"/>
  <c r="S399" i="1" s="1"/>
  <c r="F398" i="1"/>
  <c r="J398" i="1" s="1"/>
  <c r="R387" i="1"/>
  <c r="S387" i="1" s="1"/>
  <c r="F386" i="1"/>
  <c r="J386" i="1" s="1"/>
  <c r="R375" i="1"/>
  <c r="S375" i="1" s="1"/>
  <c r="F374" i="1"/>
  <c r="J374" i="1" s="1"/>
  <c r="R363" i="1"/>
  <c r="S363" i="1" s="1"/>
  <c r="F362" i="1"/>
  <c r="J362" i="1" s="1"/>
  <c r="R351" i="1"/>
  <c r="S351" i="1" s="1"/>
  <c r="F350" i="1"/>
  <c r="J350" i="1" s="1"/>
  <c r="R339" i="1"/>
  <c r="S339" i="1" s="1"/>
  <c r="F338" i="1"/>
  <c r="J338" i="1" s="1"/>
  <c r="R327" i="1"/>
  <c r="S327" i="1" s="1"/>
  <c r="F326" i="1"/>
  <c r="J326" i="1" s="1"/>
  <c r="R315" i="1"/>
  <c r="S315" i="1" s="1"/>
  <c r="F314" i="1"/>
  <c r="J314" i="1" s="1"/>
  <c r="R303" i="1"/>
  <c r="S303" i="1" s="1"/>
  <c r="F302" i="1"/>
  <c r="J302" i="1" s="1"/>
  <c r="R291" i="1"/>
  <c r="S291" i="1" s="1"/>
  <c r="F290" i="1"/>
  <c r="J290" i="1" s="1"/>
  <c r="R279" i="1"/>
  <c r="S279" i="1" s="1"/>
  <c r="F278" i="1"/>
  <c r="J278" i="1" s="1"/>
  <c r="R267" i="1"/>
  <c r="S267" i="1" s="1"/>
  <c r="F266" i="1"/>
  <c r="J266" i="1" s="1"/>
  <c r="R255" i="1"/>
  <c r="S255" i="1" s="1"/>
  <c r="F254" i="1"/>
  <c r="J254" i="1" s="1"/>
  <c r="R243" i="1"/>
  <c r="S243" i="1" s="1"/>
  <c r="F242" i="1"/>
  <c r="J242" i="1" s="1"/>
  <c r="R231" i="1"/>
  <c r="S231" i="1" s="1"/>
  <c r="F230" i="1"/>
  <c r="J230" i="1" s="1"/>
  <c r="R219" i="1"/>
  <c r="S219" i="1" s="1"/>
  <c r="F218" i="1"/>
  <c r="J218" i="1" s="1"/>
  <c r="R207" i="1"/>
  <c r="S207" i="1" s="1"/>
  <c r="F206" i="1"/>
  <c r="J206" i="1" s="1"/>
  <c r="R195" i="1"/>
  <c r="S195" i="1" s="1"/>
  <c r="F194" i="1"/>
  <c r="J194" i="1" s="1"/>
  <c r="R183" i="1"/>
  <c r="S183" i="1" s="1"/>
  <c r="F182" i="1"/>
  <c r="J182" i="1" s="1"/>
  <c r="R171" i="1"/>
  <c r="S171" i="1" s="1"/>
  <c r="F170" i="1"/>
  <c r="J170" i="1" s="1"/>
  <c r="R159" i="1"/>
  <c r="S159" i="1" s="1"/>
  <c r="F158" i="1"/>
  <c r="J158" i="1" s="1"/>
  <c r="R147" i="1"/>
  <c r="S147" i="1" s="1"/>
  <c r="F146" i="1"/>
  <c r="J146" i="1" s="1"/>
  <c r="R135" i="1"/>
  <c r="S135" i="1" s="1"/>
  <c r="F134" i="1"/>
  <c r="J134" i="1" s="1"/>
  <c r="R123" i="1"/>
  <c r="S123" i="1" s="1"/>
  <c r="F122" i="1"/>
  <c r="J122" i="1" s="1"/>
  <c r="R111" i="1"/>
  <c r="S111" i="1" s="1"/>
  <c r="F110" i="1"/>
  <c r="J110" i="1" s="1"/>
  <c r="R99" i="1"/>
  <c r="S99" i="1" s="1"/>
  <c r="F98" i="1"/>
  <c r="J98" i="1" s="1"/>
  <c r="R87" i="1"/>
  <c r="S87" i="1" s="1"/>
  <c r="F86" i="1"/>
  <c r="J86" i="1" s="1"/>
  <c r="R75" i="1"/>
  <c r="S75" i="1" s="1"/>
  <c r="F74" i="1"/>
  <c r="J74" i="1" s="1"/>
  <c r="R63" i="1"/>
  <c r="S63" i="1" s="1"/>
  <c r="F62" i="1"/>
  <c r="J62" i="1" s="1"/>
  <c r="R51" i="1"/>
  <c r="S51" i="1" s="1"/>
  <c r="F50" i="1"/>
  <c r="J50" i="1" s="1"/>
  <c r="R39" i="1"/>
  <c r="S39" i="1" s="1"/>
  <c r="F38" i="1"/>
  <c r="J38" i="1" s="1"/>
  <c r="R27" i="1"/>
  <c r="S27" i="1" s="1"/>
  <c r="F26" i="1"/>
  <c r="J26" i="1" s="1"/>
  <c r="R15" i="1"/>
  <c r="S15" i="1" s="1"/>
  <c r="F14" i="1"/>
  <c r="J14" i="1" s="1"/>
  <c r="R3062" i="1"/>
  <c r="S3062" i="1" s="1"/>
  <c r="F3061" i="1"/>
  <c r="J3061" i="1" s="1"/>
  <c r="R3050" i="1"/>
  <c r="S3050" i="1" s="1"/>
  <c r="F3049" i="1"/>
  <c r="J3049" i="1" s="1"/>
  <c r="R3038" i="1"/>
  <c r="S3038" i="1" s="1"/>
  <c r="F3037" i="1"/>
  <c r="J3037" i="1" s="1"/>
  <c r="R3026" i="1"/>
  <c r="S3026" i="1" s="1"/>
  <c r="F3025" i="1"/>
  <c r="J3025" i="1" s="1"/>
  <c r="R3014" i="1"/>
  <c r="S3014" i="1" s="1"/>
  <c r="F3013" i="1"/>
  <c r="J3013" i="1" s="1"/>
  <c r="R3002" i="1"/>
  <c r="S3002" i="1" s="1"/>
  <c r="F3001" i="1"/>
  <c r="J3001" i="1" s="1"/>
  <c r="R2990" i="1"/>
  <c r="S2990" i="1" s="1"/>
  <c r="F2989" i="1"/>
  <c r="J2989" i="1" s="1"/>
  <c r="R2978" i="1"/>
  <c r="S2978" i="1" s="1"/>
  <c r="F2977" i="1"/>
  <c r="J2977" i="1" s="1"/>
  <c r="R2966" i="1"/>
  <c r="S2966" i="1" s="1"/>
  <c r="F2965" i="1"/>
  <c r="J2965" i="1" s="1"/>
  <c r="R2954" i="1"/>
  <c r="S2954" i="1" s="1"/>
  <c r="F2953" i="1"/>
  <c r="J2953" i="1" s="1"/>
  <c r="R2942" i="1"/>
  <c r="S2942" i="1" s="1"/>
  <c r="F2941" i="1"/>
  <c r="J2941" i="1" s="1"/>
  <c r="R2930" i="1"/>
  <c r="S2930" i="1" s="1"/>
  <c r="F2929" i="1"/>
  <c r="J2929" i="1" s="1"/>
  <c r="R2918" i="1"/>
  <c r="S2918" i="1" s="1"/>
  <c r="F2917" i="1"/>
  <c r="J2917" i="1" s="1"/>
  <c r="R2906" i="1"/>
  <c r="S2906" i="1" s="1"/>
  <c r="F2905" i="1"/>
  <c r="J2905" i="1" s="1"/>
  <c r="R2894" i="1"/>
  <c r="S2894" i="1" s="1"/>
  <c r="F2893" i="1"/>
  <c r="J2893" i="1" s="1"/>
  <c r="R2882" i="1"/>
  <c r="S2882" i="1" s="1"/>
  <c r="F2881" i="1"/>
  <c r="J2881" i="1" s="1"/>
  <c r="R2870" i="1"/>
  <c r="S2870" i="1" s="1"/>
  <c r="F2869" i="1"/>
  <c r="J2869" i="1" s="1"/>
  <c r="R2858" i="1"/>
  <c r="S2858" i="1" s="1"/>
  <c r="F2857" i="1"/>
  <c r="J2857" i="1" s="1"/>
  <c r="R2846" i="1"/>
  <c r="S2846" i="1" s="1"/>
  <c r="F2845" i="1"/>
  <c r="J2845" i="1" s="1"/>
  <c r="R2834" i="1"/>
  <c r="S2834" i="1" s="1"/>
  <c r="F2833" i="1"/>
  <c r="J2833" i="1" s="1"/>
  <c r="R2822" i="1"/>
  <c r="S2822" i="1" s="1"/>
  <c r="F2821" i="1"/>
  <c r="J2821" i="1" s="1"/>
  <c r="R2810" i="1"/>
  <c r="S2810" i="1" s="1"/>
  <c r="F2809" i="1"/>
  <c r="J2809" i="1" s="1"/>
  <c r="R2798" i="1"/>
  <c r="S2798" i="1" s="1"/>
  <c r="F2797" i="1"/>
  <c r="J2797" i="1" s="1"/>
  <c r="R2786" i="1"/>
  <c r="S2786" i="1" s="1"/>
  <c r="F2785" i="1"/>
  <c r="J2785" i="1" s="1"/>
  <c r="R2774" i="1"/>
  <c r="S2774" i="1" s="1"/>
  <c r="F2773" i="1"/>
  <c r="J2773" i="1" s="1"/>
  <c r="R2762" i="1"/>
  <c r="S2762" i="1" s="1"/>
  <c r="F2761" i="1"/>
  <c r="J2761" i="1" s="1"/>
  <c r="R2750" i="1"/>
  <c r="S2750" i="1" s="1"/>
  <c r="F2749" i="1"/>
  <c r="J2749" i="1" s="1"/>
  <c r="R2738" i="1"/>
  <c r="S2738" i="1" s="1"/>
  <c r="F2737" i="1"/>
  <c r="J2737" i="1" s="1"/>
  <c r="R2726" i="1"/>
  <c r="S2726" i="1" s="1"/>
  <c r="F2725" i="1"/>
  <c r="J2725" i="1" s="1"/>
  <c r="R2714" i="1"/>
  <c r="S2714" i="1" s="1"/>
  <c r="F2713" i="1"/>
  <c r="J2713" i="1" s="1"/>
  <c r="R2702" i="1"/>
  <c r="S2702" i="1" s="1"/>
  <c r="F2701" i="1"/>
  <c r="J2701" i="1" s="1"/>
  <c r="R2690" i="1"/>
  <c r="S2690" i="1" s="1"/>
  <c r="F2689" i="1"/>
  <c r="J2689" i="1" s="1"/>
  <c r="R2678" i="1"/>
  <c r="S2678" i="1" s="1"/>
  <c r="F2677" i="1"/>
  <c r="J2677" i="1" s="1"/>
  <c r="R2666" i="1"/>
  <c r="S2666" i="1" s="1"/>
  <c r="F2665" i="1"/>
  <c r="J2665" i="1" s="1"/>
  <c r="R2654" i="1"/>
  <c r="S2654" i="1" s="1"/>
  <c r="F2653" i="1"/>
  <c r="J2653" i="1" s="1"/>
  <c r="R2642" i="1"/>
  <c r="S2642" i="1" s="1"/>
  <c r="F2641" i="1"/>
  <c r="J2641" i="1" s="1"/>
  <c r="R2630" i="1"/>
  <c r="S2630" i="1" s="1"/>
  <c r="F2629" i="1"/>
  <c r="J2629" i="1" s="1"/>
  <c r="R2618" i="1"/>
  <c r="S2618" i="1" s="1"/>
  <c r="F2617" i="1"/>
  <c r="J2617" i="1" s="1"/>
  <c r="R2606" i="1"/>
  <c r="S2606" i="1" s="1"/>
  <c r="F2605" i="1"/>
  <c r="J2605" i="1" s="1"/>
  <c r="R2594" i="1"/>
  <c r="S2594" i="1" s="1"/>
  <c r="F2593" i="1"/>
  <c r="J2593" i="1" s="1"/>
  <c r="R2582" i="1"/>
  <c r="S2582" i="1" s="1"/>
  <c r="F2581" i="1"/>
  <c r="J2581" i="1" s="1"/>
  <c r="R2570" i="1"/>
  <c r="S2570" i="1" s="1"/>
  <c r="F2569" i="1"/>
  <c r="J2569" i="1" s="1"/>
  <c r="R2558" i="1"/>
  <c r="S2558" i="1" s="1"/>
  <c r="F2557" i="1"/>
  <c r="J2557" i="1" s="1"/>
  <c r="R2546" i="1"/>
  <c r="S2546" i="1" s="1"/>
  <c r="F2545" i="1"/>
  <c r="J2545" i="1" s="1"/>
  <c r="R2534" i="1"/>
  <c r="S2534" i="1" s="1"/>
  <c r="F2533" i="1"/>
  <c r="J2533" i="1" s="1"/>
  <c r="R2522" i="1"/>
  <c r="S2522" i="1" s="1"/>
  <c r="F2521" i="1"/>
  <c r="J2521" i="1" s="1"/>
  <c r="R2510" i="1"/>
  <c r="S2510" i="1" s="1"/>
  <c r="F2509" i="1"/>
  <c r="J2509" i="1" s="1"/>
  <c r="R2498" i="1"/>
  <c r="S2498" i="1" s="1"/>
  <c r="F2497" i="1"/>
  <c r="J2497" i="1" s="1"/>
  <c r="R2486" i="1"/>
  <c r="S2486" i="1" s="1"/>
  <c r="F2485" i="1"/>
  <c r="J2485" i="1" s="1"/>
  <c r="R2474" i="1"/>
  <c r="S2474" i="1" s="1"/>
  <c r="F2473" i="1"/>
  <c r="J2473" i="1" s="1"/>
  <c r="R2462" i="1"/>
  <c r="S2462" i="1" s="1"/>
  <c r="F2461" i="1"/>
  <c r="J2461" i="1" s="1"/>
  <c r="R2450" i="1"/>
  <c r="S2450" i="1" s="1"/>
  <c r="F2449" i="1"/>
  <c r="J2449" i="1" s="1"/>
  <c r="R2438" i="1"/>
  <c r="S2438" i="1" s="1"/>
  <c r="F2437" i="1"/>
  <c r="J2437" i="1" s="1"/>
  <c r="R2426" i="1"/>
  <c r="S2426" i="1" s="1"/>
  <c r="F2425" i="1"/>
  <c r="J2425" i="1" s="1"/>
  <c r="R2414" i="1"/>
  <c r="S2414" i="1" s="1"/>
  <c r="F2413" i="1"/>
  <c r="J2413" i="1" s="1"/>
  <c r="R2402" i="1"/>
  <c r="S2402" i="1" s="1"/>
  <c r="F2401" i="1"/>
  <c r="J2401" i="1" s="1"/>
  <c r="R2390" i="1"/>
  <c r="S2390" i="1" s="1"/>
  <c r="F2389" i="1"/>
  <c r="J2389" i="1" s="1"/>
  <c r="R2378" i="1"/>
  <c r="S2378" i="1" s="1"/>
  <c r="F2377" i="1"/>
  <c r="J2377" i="1" s="1"/>
  <c r="R2366" i="1"/>
  <c r="S2366" i="1" s="1"/>
  <c r="F2365" i="1"/>
  <c r="J2365" i="1" s="1"/>
  <c r="R2354" i="1"/>
  <c r="S2354" i="1" s="1"/>
  <c r="F2353" i="1"/>
  <c r="J2353" i="1" s="1"/>
  <c r="R2342" i="1"/>
  <c r="S2342" i="1" s="1"/>
  <c r="F2341" i="1"/>
  <c r="J2341" i="1" s="1"/>
  <c r="R2330" i="1"/>
  <c r="S2330" i="1" s="1"/>
  <c r="F2329" i="1"/>
  <c r="J2329" i="1" s="1"/>
  <c r="R2318" i="1"/>
  <c r="S2318" i="1" s="1"/>
  <c r="F2317" i="1"/>
  <c r="J2317" i="1" s="1"/>
  <c r="R2306" i="1"/>
  <c r="S2306" i="1" s="1"/>
  <c r="F2305" i="1"/>
  <c r="J2305" i="1" s="1"/>
  <c r="R2294" i="1"/>
  <c r="S2294" i="1" s="1"/>
  <c r="F2293" i="1"/>
  <c r="J2293" i="1" s="1"/>
  <c r="R2282" i="1"/>
  <c r="S2282" i="1" s="1"/>
  <c r="F2281" i="1"/>
  <c r="J2281" i="1" s="1"/>
  <c r="R2270" i="1"/>
  <c r="S2270" i="1" s="1"/>
  <c r="F2269" i="1"/>
  <c r="J2269" i="1" s="1"/>
  <c r="R2258" i="1"/>
  <c r="S2258" i="1" s="1"/>
  <c r="F2257" i="1"/>
  <c r="J2257" i="1" s="1"/>
  <c r="R2246" i="1"/>
  <c r="S2246" i="1" s="1"/>
  <c r="F2245" i="1"/>
  <c r="J2245" i="1" s="1"/>
  <c r="R2234" i="1"/>
  <c r="S2234" i="1" s="1"/>
  <c r="F2233" i="1"/>
  <c r="J2233" i="1" s="1"/>
  <c r="R2222" i="1"/>
  <c r="S2222" i="1" s="1"/>
  <c r="F2221" i="1"/>
  <c r="J2221" i="1" s="1"/>
  <c r="R2210" i="1"/>
  <c r="S2210" i="1" s="1"/>
  <c r="F2209" i="1"/>
  <c r="J2209" i="1" s="1"/>
  <c r="R2198" i="1"/>
  <c r="S2198" i="1" s="1"/>
  <c r="F2197" i="1"/>
  <c r="J2197" i="1" s="1"/>
  <c r="R2186" i="1"/>
  <c r="S2186" i="1" s="1"/>
  <c r="F2185" i="1"/>
  <c r="J2185" i="1" s="1"/>
  <c r="R2174" i="1"/>
  <c r="S2174" i="1" s="1"/>
  <c r="F2173" i="1"/>
  <c r="J2173" i="1" s="1"/>
  <c r="R2162" i="1"/>
  <c r="S2162" i="1" s="1"/>
  <c r="F2161" i="1"/>
  <c r="J2161" i="1" s="1"/>
  <c r="R2150" i="1"/>
  <c r="S2150" i="1" s="1"/>
  <c r="F2149" i="1"/>
  <c r="J2149" i="1" s="1"/>
  <c r="R2138" i="1"/>
  <c r="S2138" i="1" s="1"/>
  <c r="F2137" i="1"/>
  <c r="J2137" i="1" s="1"/>
  <c r="R2126" i="1"/>
  <c r="S2126" i="1" s="1"/>
  <c r="F2125" i="1"/>
  <c r="J2125" i="1" s="1"/>
  <c r="R2114" i="1"/>
  <c r="S2114" i="1" s="1"/>
  <c r="F2113" i="1"/>
  <c r="J2113" i="1" s="1"/>
  <c r="R2102" i="1"/>
  <c r="S2102" i="1" s="1"/>
  <c r="F2101" i="1"/>
  <c r="J2101" i="1" s="1"/>
  <c r="R2090" i="1"/>
  <c r="S2090" i="1" s="1"/>
  <c r="F2089" i="1"/>
  <c r="J2089" i="1" s="1"/>
  <c r="R2078" i="1"/>
  <c r="S2078" i="1" s="1"/>
  <c r="F2077" i="1"/>
  <c r="J2077" i="1" s="1"/>
  <c r="R2066" i="1"/>
  <c r="S2066" i="1" s="1"/>
  <c r="F2065" i="1"/>
  <c r="J2065" i="1" s="1"/>
  <c r="R2054" i="1"/>
  <c r="S2054" i="1" s="1"/>
  <c r="F2053" i="1"/>
  <c r="J2053" i="1" s="1"/>
  <c r="R2042" i="1"/>
  <c r="S2042" i="1" s="1"/>
  <c r="F2041" i="1"/>
  <c r="J2041" i="1" s="1"/>
  <c r="R2030" i="1"/>
  <c r="S2030" i="1" s="1"/>
  <c r="F2029" i="1"/>
  <c r="J2029" i="1" s="1"/>
  <c r="R2018" i="1"/>
  <c r="S2018" i="1" s="1"/>
  <c r="F2017" i="1"/>
  <c r="J2017" i="1" s="1"/>
  <c r="R2006" i="1"/>
  <c r="S2006" i="1" s="1"/>
  <c r="F2005" i="1"/>
  <c r="J2005" i="1" s="1"/>
  <c r="R1994" i="1"/>
  <c r="S1994" i="1" s="1"/>
  <c r="F1993" i="1"/>
  <c r="J1993" i="1" s="1"/>
  <c r="R1982" i="1"/>
  <c r="S1982" i="1" s="1"/>
  <c r="F1981" i="1"/>
  <c r="J1981" i="1" s="1"/>
  <c r="R1970" i="1"/>
  <c r="S1970" i="1" s="1"/>
  <c r="F1969" i="1"/>
  <c r="J1969" i="1" s="1"/>
  <c r="R1958" i="1"/>
  <c r="S1958" i="1" s="1"/>
  <c r="F1957" i="1"/>
  <c r="J1957" i="1" s="1"/>
  <c r="R1946" i="1"/>
  <c r="S1946" i="1" s="1"/>
  <c r="F1945" i="1"/>
  <c r="J1945" i="1" s="1"/>
  <c r="R1934" i="1"/>
  <c r="S1934" i="1" s="1"/>
  <c r="F1933" i="1"/>
  <c r="J1933" i="1" s="1"/>
  <c r="R1922" i="1"/>
  <c r="S1922" i="1" s="1"/>
  <c r="F1921" i="1"/>
  <c r="J1921" i="1" s="1"/>
  <c r="R1910" i="1"/>
  <c r="S1910" i="1" s="1"/>
  <c r="F1909" i="1"/>
  <c r="J1909" i="1" s="1"/>
  <c r="R1898" i="1"/>
  <c r="S1898" i="1" s="1"/>
  <c r="F1897" i="1"/>
  <c r="J1897" i="1" s="1"/>
  <c r="R1886" i="1"/>
  <c r="S1886" i="1" s="1"/>
  <c r="F1885" i="1"/>
  <c r="J1885" i="1" s="1"/>
  <c r="R1874" i="1"/>
  <c r="S1874" i="1" s="1"/>
  <c r="F1873" i="1"/>
  <c r="J1873" i="1" s="1"/>
  <c r="R1862" i="1"/>
  <c r="S1862" i="1" s="1"/>
  <c r="F1861" i="1"/>
  <c r="J1861" i="1" s="1"/>
  <c r="R1850" i="1"/>
  <c r="S1850" i="1" s="1"/>
  <c r="F1849" i="1"/>
  <c r="J1849" i="1" s="1"/>
  <c r="R1838" i="1"/>
  <c r="S1838" i="1" s="1"/>
  <c r="F1837" i="1"/>
  <c r="J1837" i="1" s="1"/>
  <c r="R1826" i="1"/>
  <c r="S1826" i="1" s="1"/>
  <c r="F1825" i="1"/>
  <c r="J1825" i="1" s="1"/>
  <c r="R1814" i="1"/>
  <c r="S1814" i="1" s="1"/>
  <c r="F1813" i="1"/>
  <c r="J1813" i="1" s="1"/>
  <c r="R1802" i="1"/>
  <c r="S1802" i="1" s="1"/>
  <c r="F1801" i="1"/>
  <c r="J1801" i="1" s="1"/>
  <c r="R1790" i="1"/>
  <c r="S1790" i="1" s="1"/>
  <c r="F1789" i="1"/>
  <c r="J1789" i="1" s="1"/>
  <c r="R1778" i="1"/>
  <c r="S1778" i="1" s="1"/>
  <c r="F1777" i="1"/>
  <c r="J1777" i="1" s="1"/>
  <c r="R1766" i="1"/>
  <c r="S1766" i="1" s="1"/>
  <c r="F1765" i="1"/>
  <c r="J1765" i="1" s="1"/>
  <c r="R1754" i="1"/>
  <c r="S1754" i="1" s="1"/>
  <c r="F1753" i="1"/>
  <c r="J1753" i="1" s="1"/>
  <c r="R1742" i="1"/>
  <c r="S1742" i="1" s="1"/>
  <c r="F1741" i="1"/>
  <c r="J1741" i="1" s="1"/>
  <c r="R1730" i="1"/>
  <c r="S1730" i="1" s="1"/>
  <c r="F1729" i="1"/>
  <c r="J1729" i="1" s="1"/>
  <c r="R1718" i="1"/>
  <c r="S1718" i="1" s="1"/>
  <c r="F1717" i="1"/>
  <c r="J1717" i="1" s="1"/>
  <c r="R1706" i="1"/>
  <c r="S1706" i="1" s="1"/>
  <c r="F1705" i="1"/>
  <c r="J1705" i="1" s="1"/>
  <c r="R1694" i="1"/>
  <c r="S1694" i="1" s="1"/>
  <c r="F1693" i="1"/>
  <c r="J1693" i="1" s="1"/>
  <c r="R1682" i="1"/>
  <c r="S1682" i="1" s="1"/>
  <c r="F1681" i="1"/>
  <c r="J1681" i="1" s="1"/>
  <c r="R1670" i="1"/>
  <c r="S1670" i="1" s="1"/>
  <c r="F1669" i="1"/>
  <c r="J1669" i="1" s="1"/>
  <c r="R1658" i="1"/>
  <c r="S1658" i="1" s="1"/>
  <c r="F1657" i="1"/>
  <c r="J1657" i="1" s="1"/>
  <c r="R1646" i="1"/>
  <c r="S1646" i="1" s="1"/>
  <c r="F1645" i="1"/>
  <c r="J1645" i="1" s="1"/>
  <c r="R1634" i="1"/>
  <c r="S1634" i="1" s="1"/>
  <c r="F1633" i="1"/>
  <c r="J1633" i="1" s="1"/>
  <c r="R1622" i="1"/>
  <c r="S1622" i="1" s="1"/>
  <c r="F1621" i="1"/>
  <c r="J1621" i="1" s="1"/>
  <c r="R1610" i="1"/>
  <c r="S1610" i="1" s="1"/>
  <c r="F1609" i="1"/>
  <c r="J1609" i="1" s="1"/>
  <c r="R1598" i="1"/>
  <c r="S1598" i="1" s="1"/>
  <c r="F1597" i="1"/>
  <c r="J1597" i="1" s="1"/>
  <c r="R1586" i="1"/>
  <c r="S1586" i="1" s="1"/>
  <c r="F1585" i="1"/>
  <c r="J1585" i="1" s="1"/>
  <c r="R1574" i="1"/>
  <c r="S1574" i="1" s="1"/>
  <c r="F1573" i="1"/>
  <c r="J1573" i="1" s="1"/>
  <c r="R1562" i="1"/>
  <c r="S1562" i="1" s="1"/>
  <c r="F1561" i="1"/>
  <c r="J1561" i="1" s="1"/>
  <c r="R1550" i="1"/>
  <c r="S1550" i="1" s="1"/>
  <c r="F1549" i="1"/>
  <c r="J1549" i="1" s="1"/>
  <c r="R1538" i="1"/>
  <c r="S1538" i="1" s="1"/>
  <c r="F1537" i="1"/>
  <c r="J1537" i="1" s="1"/>
  <c r="R1526" i="1"/>
  <c r="S1526" i="1" s="1"/>
  <c r="F1525" i="1"/>
  <c r="J1525" i="1" s="1"/>
  <c r="R1514" i="1"/>
  <c r="S1514" i="1" s="1"/>
  <c r="F1513" i="1"/>
  <c r="J1513" i="1" s="1"/>
  <c r="R1502" i="1"/>
  <c r="S1502" i="1" s="1"/>
  <c r="F1501" i="1"/>
  <c r="J1501" i="1" s="1"/>
  <c r="R1490" i="1"/>
  <c r="S1490" i="1" s="1"/>
  <c r="F1489" i="1"/>
  <c r="J1489" i="1" s="1"/>
  <c r="R1478" i="1"/>
  <c r="S1478" i="1" s="1"/>
  <c r="F1477" i="1"/>
  <c r="J1477" i="1" s="1"/>
  <c r="R1466" i="1"/>
  <c r="S1466" i="1" s="1"/>
  <c r="F1465" i="1"/>
  <c r="J1465" i="1" s="1"/>
  <c r="R1454" i="1"/>
  <c r="S1454" i="1" s="1"/>
  <c r="F1453" i="1"/>
  <c r="J1453" i="1" s="1"/>
  <c r="R1442" i="1"/>
  <c r="S1442" i="1" s="1"/>
  <c r="F1441" i="1"/>
  <c r="J1441" i="1" s="1"/>
  <c r="R1430" i="1"/>
  <c r="S1430" i="1" s="1"/>
  <c r="F1429" i="1"/>
  <c r="J1429" i="1" s="1"/>
  <c r="R1418" i="1"/>
  <c r="S1418" i="1" s="1"/>
  <c r="F1417" i="1"/>
  <c r="J1417" i="1" s="1"/>
  <c r="R1406" i="1"/>
  <c r="S1406" i="1" s="1"/>
  <c r="F1405" i="1"/>
  <c r="J1405" i="1" s="1"/>
  <c r="R1394" i="1"/>
  <c r="S1394" i="1" s="1"/>
  <c r="F1393" i="1"/>
  <c r="J1393" i="1" s="1"/>
  <c r="R1382" i="1"/>
  <c r="S1382" i="1" s="1"/>
  <c r="F1381" i="1"/>
  <c r="J1381" i="1" s="1"/>
  <c r="R1370" i="1"/>
  <c r="S1370" i="1" s="1"/>
  <c r="F1369" i="1"/>
  <c r="J1369" i="1" s="1"/>
  <c r="R1358" i="1"/>
  <c r="S1358" i="1" s="1"/>
  <c r="F1357" i="1"/>
  <c r="J1357" i="1" s="1"/>
  <c r="R1346" i="1"/>
  <c r="S1346" i="1" s="1"/>
  <c r="F1345" i="1"/>
  <c r="J1345" i="1" s="1"/>
  <c r="R1334" i="1"/>
  <c r="S1334" i="1" s="1"/>
  <c r="F1333" i="1"/>
  <c r="J1333" i="1" s="1"/>
  <c r="R1322" i="1"/>
  <c r="S1322" i="1" s="1"/>
  <c r="F1321" i="1"/>
  <c r="J1321" i="1" s="1"/>
  <c r="R1310" i="1"/>
  <c r="S1310" i="1" s="1"/>
  <c r="F1309" i="1"/>
  <c r="J1309" i="1" s="1"/>
  <c r="R1298" i="1"/>
  <c r="S1298" i="1" s="1"/>
  <c r="F1297" i="1"/>
  <c r="J1297" i="1" s="1"/>
  <c r="R1286" i="1"/>
  <c r="S1286" i="1" s="1"/>
  <c r="F1285" i="1"/>
  <c r="J1285" i="1" s="1"/>
  <c r="R1274" i="1"/>
  <c r="S1274" i="1" s="1"/>
  <c r="F1273" i="1"/>
  <c r="J1273" i="1" s="1"/>
  <c r="R1262" i="1"/>
  <c r="S1262" i="1" s="1"/>
  <c r="F1261" i="1"/>
  <c r="J1261" i="1" s="1"/>
  <c r="R1250" i="1"/>
  <c r="S1250" i="1" s="1"/>
  <c r="F1249" i="1"/>
  <c r="J1249" i="1" s="1"/>
  <c r="R1238" i="1"/>
  <c r="S1238" i="1" s="1"/>
  <c r="F1237" i="1"/>
  <c r="J1237" i="1" s="1"/>
  <c r="R1226" i="1"/>
  <c r="S1226" i="1" s="1"/>
  <c r="F1225" i="1"/>
  <c r="J1225" i="1" s="1"/>
  <c r="R1214" i="1"/>
  <c r="S1214" i="1" s="1"/>
  <c r="F1213" i="1"/>
  <c r="J1213" i="1" s="1"/>
  <c r="R1202" i="1"/>
  <c r="S1202" i="1" s="1"/>
  <c r="F1201" i="1"/>
  <c r="J1201" i="1" s="1"/>
  <c r="R1190" i="1"/>
  <c r="S1190" i="1" s="1"/>
  <c r="F1189" i="1"/>
  <c r="J1189" i="1" s="1"/>
  <c r="R1178" i="1"/>
  <c r="S1178" i="1" s="1"/>
  <c r="F1177" i="1"/>
  <c r="J1177" i="1" s="1"/>
  <c r="R1166" i="1"/>
  <c r="S1166" i="1" s="1"/>
  <c r="F1165" i="1"/>
  <c r="J1165" i="1" s="1"/>
  <c r="R1154" i="1"/>
  <c r="S1154" i="1" s="1"/>
  <c r="F1153" i="1"/>
  <c r="J1153" i="1" s="1"/>
  <c r="R1142" i="1"/>
  <c r="S1142" i="1" s="1"/>
  <c r="F1141" i="1"/>
  <c r="J1141" i="1" s="1"/>
  <c r="R1130" i="1"/>
  <c r="S1130" i="1" s="1"/>
  <c r="F1129" i="1"/>
  <c r="J1129" i="1" s="1"/>
  <c r="R1118" i="1"/>
  <c r="S1118" i="1" s="1"/>
  <c r="F1117" i="1"/>
  <c r="J1117" i="1" s="1"/>
  <c r="R1106" i="1"/>
  <c r="S1106" i="1" s="1"/>
  <c r="F1105" i="1"/>
  <c r="J1105" i="1" s="1"/>
  <c r="R1094" i="1"/>
  <c r="S1094" i="1" s="1"/>
  <c r="F1093" i="1"/>
  <c r="J1093" i="1" s="1"/>
  <c r="R1082" i="1"/>
  <c r="S1082" i="1" s="1"/>
  <c r="F1081" i="1"/>
  <c r="J1081" i="1" s="1"/>
  <c r="R1070" i="1"/>
  <c r="S1070" i="1" s="1"/>
  <c r="F1069" i="1"/>
  <c r="J1069" i="1" s="1"/>
  <c r="R1058" i="1"/>
  <c r="S1058" i="1" s="1"/>
  <c r="F1057" i="1"/>
  <c r="J1057" i="1" s="1"/>
  <c r="R1046" i="1"/>
  <c r="S1046" i="1" s="1"/>
  <c r="F1045" i="1"/>
  <c r="J1045" i="1" s="1"/>
  <c r="R1034" i="1"/>
  <c r="S1034" i="1" s="1"/>
  <c r="F1033" i="1"/>
  <c r="J1033" i="1" s="1"/>
  <c r="R1022" i="1"/>
  <c r="S1022" i="1" s="1"/>
  <c r="F1021" i="1"/>
  <c r="J1021" i="1" s="1"/>
  <c r="R1010" i="1"/>
  <c r="S1010" i="1" s="1"/>
  <c r="F1009" i="1"/>
  <c r="J1009" i="1" s="1"/>
  <c r="R998" i="1"/>
  <c r="S998" i="1" s="1"/>
  <c r="F997" i="1"/>
  <c r="J997" i="1" s="1"/>
  <c r="R986" i="1"/>
  <c r="S986" i="1" s="1"/>
  <c r="F985" i="1"/>
  <c r="J985" i="1" s="1"/>
  <c r="R974" i="1"/>
  <c r="S974" i="1" s="1"/>
  <c r="F973" i="1"/>
  <c r="J973" i="1" s="1"/>
  <c r="R962" i="1"/>
  <c r="S962" i="1" s="1"/>
  <c r="F961" i="1"/>
  <c r="J961" i="1" s="1"/>
  <c r="R950" i="1"/>
  <c r="S950" i="1" s="1"/>
  <c r="F949" i="1"/>
  <c r="J949" i="1" s="1"/>
  <c r="R938" i="1"/>
  <c r="S938" i="1" s="1"/>
  <c r="F937" i="1"/>
  <c r="J937" i="1" s="1"/>
  <c r="R926" i="1"/>
  <c r="S926" i="1" s="1"/>
  <c r="F925" i="1"/>
  <c r="J925" i="1" s="1"/>
  <c r="R914" i="1"/>
  <c r="S914" i="1" s="1"/>
  <c r="F913" i="1"/>
  <c r="J913" i="1" s="1"/>
  <c r="R902" i="1"/>
  <c r="S902" i="1" s="1"/>
  <c r="F901" i="1"/>
  <c r="J901" i="1" s="1"/>
  <c r="R890" i="1"/>
  <c r="S890" i="1" s="1"/>
  <c r="F889" i="1"/>
  <c r="J889" i="1" s="1"/>
  <c r="R878" i="1"/>
  <c r="S878" i="1" s="1"/>
  <c r="F877" i="1"/>
  <c r="J877" i="1" s="1"/>
  <c r="R866" i="1"/>
  <c r="S866" i="1" s="1"/>
  <c r="F865" i="1"/>
  <c r="J865" i="1" s="1"/>
  <c r="R854" i="1"/>
  <c r="S854" i="1" s="1"/>
  <c r="F853" i="1"/>
  <c r="J853" i="1" s="1"/>
  <c r="R842" i="1"/>
  <c r="S842" i="1" s="1"/>
  <c r="F841" i="1"/>
  <c r="J841" i="1" s="1"/>
  <c r="R830" i="1"/>
  <c r="S830" i="1" s="1"/>
  <c r="F829" i="1"/>
  <c r="J829" i="1" s="1"/>
  <c r="R818" i="1"/>
  <c r="S818" i="1" s="1"/>
  <c r="F817" i="1"/>
  <c r="J817" i="1" s="1"/>
  <c r="R806" i="1"/>
  <c r="S806" i="1" s="1"/>
  <c r="F805" i="1"/>
  <c r="J805" i="1" s="1"/>
  <c r="R794" i="1"/>
  <c r="S794" i="1" s="1"/>
  <c r="F793" i="1"/>
  <c r="J793" i="1" s="1"/>
  <c r="R782" i="1"/>
  <c r="S782" i="1" s="1"/>
  <c r="F781" i="1"/>
  <c r="J781" i="1" s="1"/>
  <c r="R770" i="1"/>
  <c r="S770" i="1" s="1"/>
  <c r="F769" i="1"/>
  <c r="J769" i="1" s="1"/>
  <c r="R758" i="1"/>
  <c r="S758" i="1" s="1"/>
  <c r="F757" i="1"/>
  <c r="J757" i="1" s="1"/>
  <c r="R746" i="1"/>
  <c r="S746" i="1" s="1"/>
  <c r="F745" i="1"/>
  <c r="J745" i="1" s="1"/>
  <c r="R734" i="1"/>
  <c r="S734" i="1" s="1"/>
  <c r="F733" i="1"/>
  <c r="J733" i="1" s="1"/>
  <c r="R722" i="1"/>
  <c r="S722" i="1" s="1"/>
  <c r="F721" i="1"/>
  <c r="J721" i="1" s="1"/>
  <c r="R710" i="1"/>
  <c r="S710" i="1" s="1"/>
  <c r="F709" i="1"/>
  <c r="J709" i="1" s="1"/>
  <c r="R698" i="1"/>
  <c r="S698" i="1" s="1"/>
  <c r="F697" i="1"/>
  <c r="J697" i="1" s="1"/>
  <c r="R686" i="1"/>
  <c r="S686" i="1" s="1"/>
  <c r="F685" i="1"/>
  <c r="J685" i="1" s="1"/>
  <c r="R674" i="1"/>
  <c r="S674" i="1" s="1"/>
  <c r="F673" i="1"/>
  <c r="J673" i="1" s="1"/>
  <c r="R662" i="1"/>
  <c r="S662" i="1" s="1"/>
  <c r="F661" i="1"/>
  <c r="J661" i="1" s="1"/>
  <c r="R650" i="1"/>
  <c r="S650" i="1" s="1"/>
  <c r="F649" i="1"/>
  <c r="J649" i="1" s="1"/>
  <c r="R638" i="1"/>
  <c r="S638" i="1" s="1"/>
  <c r="F637" i="1"/>
  <c r="J637" i="1" s="1"/>
  <c r="R626" i="1"/>
  <c r="S626" i="1" s="1"/>
  <c r="F625" i="1"/>
  <c r="J625" i="1" s="1"/>
  <c r="R614" i="1"/>
  <c r="S614" i="1" s="1"/>
  <c r="F613" i="1"/>
  <c r="J613" i="1" s="1"/>
  <c r="R602" i="1"/>
  <c r="S602" i="1" s="1"/>
  <c r="F601" i="1"/>
  <c r="J601" i="1" s="1"/>
  <c r="R590" i="1"/>
  <c r="S590" i="1" s="1"/>
  <c r="F589" i="1"/>
  <c r="J589" i="1" s="1"/>
  <c r="R578" i="1"/>
  <c r="S578" i="1" s="1"/>
  <c r="F577" i="1"/>
  <c r="J577" i="1" s="1"/>
  <c r="R566" i="1"/>
  <c r="S566" i="1" s="1"/>
  <c r="F565" i="1"/>
  <c r="J565" i="1" s="1"/>
  <c r="R554" i="1"/>
  <c r="S554" i="1" s="1"/>
  <c r="F553" i="1"/>
  <c r="J553" i="1" s="1"/>
  <c r="R542" i="1"/>
  <c r="S542" i="1" s="1"/>
  <c r="F541" i="1"/>
  <c r="J541" i="1" s="1"/>
  <c r="R530" i="1"/>
  <c r="S530" i="1" s="1"/>
  <c r="F529" i="1"/>
  <c r="J529" i="1" s="1"/>
  <c r="R518" i="1"/>
  <c r="S518" i="1" s="1"/>
  <c r="F517" i="1"/>
  <c r="J517" i="1" s="1"/>
  <c r="R506" i="1"/>
  <c r="S506" i="1" s="1"/>
  <c r="F505" i="1"/>
  <c r="J505" i="1" s="1"/>
  <c r="R494" i="1"/>
  <c r="S494" i="1" s="1"/>
  <c r="F493" i="1"/>
  <c r="J493" i="1" s="1"/>
  <c r="R482" i="1"/>
  <c r="S482" i="1" s="1"/>
  <c r="F481" i="1"/>
  <c r="J481" i="1" s="1"/>
  <c r="R470" i="1"/>
  <c r="S470" i="1" s="1"/>
  <c r="F469" i="1"/>
  <c r="J469" i="1" s="1"/>
  <c r="R458" i="1"/>
  <c r="S458" i="1" s="1"/>
  <c r="F457" i="1"/>
  <c r="J457" i="1" s="1"/>
  <c r="R446" i="1"/>
  <c r="S446" i="1" s="1"/>
  <c r="F445" i="1"/>
  <c r="J445" i="1" s="1"/>
  <c r="R434" i="1"/>
  <c r="S434" i="1" s="1"/>
  <c r="F433" i="1"/>
  <c r="J433" i="1" s="1"/>
  <c r="R422" i="1"/>
  <c r="S422" i="1" s="1"/>
  <c r="F421" i="1"/>
  <c r="J421" i="1" s="1"/>
  <c r="R410" i="1"/>
  <c r="S410" i="1" s="1"/>
  <c r="F409" i="1"/>
  <c r="J409" i="1" s="1"/>
  <c r="R398" i="1"/>
  <c r="S398" i="1" s="1"/>
  <c r="F397" i="1"/>
  <c r="J397" i="1" s="1"/>
  <c r="R386" i="1"/>
  <c r="S386" i="1" s="1"/>
  <c r="F385" i="1"/>
  <c r="J385" i="1" s="1"/>
  <c r="R374" i="1"/>
  <c r="S374" i="1" s="1"/>
  <c r="F373" i="1"/>
  <c r="J373" i="1" s="1"/>
  <c r="R362" i="1"/>
  <c r="S362" i="1" s="1"/>
  <c r="F361" i="1"/>
  <c r="J361" i="1" s="1"/>
  <c r="R350" i="1"/>
  <c r="S350" i="1" s="1"/>
  <c r="F349" i="1"/>
  <c r="J349" i="1" s="1"/>
  <c r="R338" i="1"/>
  <c r="S338" i="1" s="1"/>
  <c r="F337" i="1"/>
  <c r="J337" i="1" s="1"/>
  <c r="R326" i="1"/>
  <c r="S326" i="1" s="1"/>
  <c r="F325" i="1"/>
  <c r="J325" i="1" s="1"/>
  <c r="R314" i="1"/>
  <c r="S314" i="1" s="1"/>
  <c r="F313" i="1"/>
  <c r="J313" i="1" s="1"/>
  <c r="R302" i="1"/>
  <c r="S302" i="1" s="1"/>
  <c r="F301" i="1"/>
  <c r="J301" i="1" s="1"/>
  <c r="R290" i="1"/>
  <c r="S290" i="1" s="1"/>
  <c r="F289" i="1"/>
  <c r="J289" i="1" s="1"/>
  <c r="R278" i="1"/>
  <c r="S278" i="1" s="1"/>
  <c r="F277" i="1"/>
  <c r="J277" i="1" s="1"/>
  <c r="R266" i="1"/>
  <c r="S266" i="1" s="1"/>
  <c r="F265" i="1"/>
  <c r="J265" i="1" s="1"/>
  <c r="R254" i="1"/>
  <c r="S254" i="1" s="1"/>
  <c r="F253" i="1"/>
  <c r="J253" i="1" s="1"/>
  <c r="R242" i="1"/>
  <c r="S242" i="1" s="1"/>
  <c r="F241" i="1"/>
  <c r="J241" i="1" s="1"/>
  <c r="R230" i="1"/>
  <c r="S230" i="1" s="1"/>
  <c r="F229" i="1"/>
  <c r="J229" i="1" s="1"/>
  <c r="R218" i="1"/>
  <c r="S218" i="1" s="1"/>
  <c r="F217" i="1"/>
  <c r="J217" i="1" s="1"/>
  <c r="R206" i="1"/>
  <c r="S206" i="1" s="1"/>
  <c r="F205" i="1"/>
  <c r="J205" i="1" s="1"/>
  <c r="R194" i="1"/>
  <c r="S194" i="1" s="1"/>
  <c r="F193" i="1"/>
  <c r="J193" i="1" s="1"/>
  <c r="R182" i="1"/>
  <c r="S182" i="1" s="1"/>
  <c r="F181" i="1"/>
  <c r="J181" i="1" s="1"/>
  <c r="R170" i="1"/>
  <c r="S170" i="1" s="1"/>
  <c r="F169" i="1"/>
  <c r="J169" i="1" s="1"/>
  <c r="R158" i="1"/>
  <c r="S158" i="1" s="1"/>
  <c r="F157" i="1"/>
  <c r="J157" i="1" s="1"/>
  <c r="R146" i="1"/>
  <c r="S146" i="1" s="1"/>
  <c r="F145" i="1"/>
  <c r="J145" i="1" s="1"/>
  <c r="R134" i="1"/>
  <c r="S134" i="1" s="1"/>
  <c r="F133" i="1"/>
  <c r="J133" i="1" s="1"/>
  <c r="R122" i="1"/>
  <c r="S122" i="1" s="1"/>
  <c r="F121" i="1"/>
  <c r="J121" i="1" s="1"/>
  <c r="R110" i="1"/>
  <c r="S110" i="1" s="1"/>
  <c r="F109" i="1"/>
  <c r="J109" i="1" s="1"/>
  <c r="R98" i="1"/>
  <c r="S98" i="1" s="1"/>
  <c r="F97" i="1"/>
  <c r="J97" i="1" s="1"/>
  <c r="R86" i="1"/>
  <c r="S86" i="1" s="1"/>
  <c r="F85" i="1"/>
  <c r="J85" i="1" s="1"/>
  <c r="R74" i="1"/>
  <c r="S74" i="1" s="1"/>
  <c r="F73" i="1"/>
  <c r="J73" i="1" s="1"/>
  <c r="R62" i="1"/>
  <c r="S62" i="1" s="1"/>
  <c r="F61" i="1"/>
  <c r="J61" i="1" s="1"/>
  <c r="R50" i="1"/>
  <c r="S50" i="1" s="1"/>
  <c r="F49" i="1"/>
  <c r="J49" i="1" s="1"/>
  <c r="R38" i="1"/>
  <c r="S38" i="1" s="1"/>
  <c r="F37" i="1"/>
  <c r="J37" i="1" s="1"/>
  <c r="R26" i="1"/>
  <c r="S26" i="1" s="1"/>
  <c r="F25" i="1"/>
  <c r="J25" i="1" s="1"/>
  <c r="R14" i="1"/>
  <c r="S14" i="1" s="1"/>
  <c r="F13" i="1"/>
  <c r="J13" i="1" s="1"/>
  <c r="R3" i="1"/>
  <c r="S3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 s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 s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 s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421" i="1"/>
  <c r="L4421" i="1" s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L4440" i="1" s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L4503" i="1" s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66" i="1"/>
  <c r="L4566" i="1" s="1"/>
  <c r="K4567" i="1"/>
  <c r="L4567" i="1" s="1"/>
  <c r="K4568" i="1"/>
  <c r="L4568" i="1" s="1"/>
  <c r="K4569" i="1"/>
  <c r="L4569" i="1" s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L4627" i="1" s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L4666" i="1" s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L4699" i="1" s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K4708" i="1"/>
  <c r="L4708" i="1" s="1"/>
  <c r="K4709" i="1"/>
  <c r="L4709" i="1" s="1"/>
  <c r="K4710" i="1"/>
  <c r="L4710" i="1" s="1"/>
  <c r="K4711" i="1"/>
  <c r="L4711" i="1" s="1"/>
  <c r="K4712" i="1"/>
  <c r="L4712" i="1" s="1"/>
  <c r="K4713" i="1"/>
  <c r="L4713" i="1" s="1"/>
  <c r="K4714" i="1"/>
  <c r="L4714" i="1" s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L4721" i="1" s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 s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L4747" i="1" s="1"/>
  <c r="K4748" i="1"/>
  <c r="L4748" i="1" s="1"/>
  <c r="K4749" i="1"/>
  <c r="L4749" i="1" s="1"/>
  <c r="K4750" i="1"/>
  <c r="L4750" i="1" s="1"/>
  <c r="K4751" i="1"/>
  <c r="L4751" i="1" s="1"/>
  <c r="K4752" i="1"/>
  <c r="L4752" i="1" s="1"/>
  <c r="K4753" i="1"/>
  <c r="L4753" i="1" s="1"/>
  <c r="K4754" i="1"/>
  <c r="L4754" i="1" s="1"/>
  <c r="K4755" i="1"/>
  <c r="L4755" i="1" s="1"/>
  <c r="K4756" i="1"/>
  <c r="L4756" i="1" s="1"/>
  <c r="K4757" i="1"/>
  <c r="L4757" i="1" s="1"/>
  <c r="K4758" i="1"/>
  <c r="L4758" i="1" s="1"/>
  <c r="K4759" i="1"/>
  <c r="L4759" i="1" s="1"/>
  <c r="K4760" i="1"/>
  <c r="L4760" i="1" s="1"/>
  <c r="K4761" i="1"/>
  <c r="L4761" i="1" s="1"/>
  <c r="K4762" i="1"/>
  <c r="L4762" i="1" s="1"/>
  <c r="K4763" i="1"/>
  <c r="L4763" i="1" s="1"/>
  <c r="K4764" i="1"/>
  <c r="L4764" i="1" s="1"/>
  <c r="K4765" i="1"/>
  <c r="L4765" i="1" s="1"/>
  <c r="K4766" i="1"/>
  <c r="L4766" i="1" s="1"/>
  <c r="K4767" i="1"/>
  <c r="L4767" i="1" s="1"/>
  <c r="K4768" i="1"/>
  <c r="L4768" i="1" s="1"/>
  <c r="K4769" i="1"/>
  <c r="L4769" i="1" s="1"/>
  <c r="K4770" i="1"/>
  <c r="L4770" i="1" s="1"/>
  <c r="K4771" i="1"/>
  <c r="L4771" i="1" s="1"/>
  <c r="K4772" i="1"/>
  <c r="L4772" i="1" s="1"/>
  <c r="K4773" i="1"/>
  <c r="L4773" i="1" s="1"/>
  <c r="K4774" i="1"/>
  <c r="L4774" i="1" s="1"/>
  <c r="K4775" i="1"/>
  <c r="L4775" i="1" s="1"/>
  <c r="K4776" i="1"/>
  <c r="L4776" i="1" s="1"/>
  <c r="K4777" i="1"/>
  <c r="L4777" i="1" s="1"/>
  <c r="K4778" i="1"/>
  <c r="L4778" i="1" s="1"/>
  <c r="K4779" i="1"/>
  <c r="L4779" i="1" s="1"/>
  <c r="K4780" i="1"/>
  <c r="L4780" i="1" s="1"/>
  <c r="K4781" i="1"/>
  <c r="L4781" i="1" s="1"/>
  <c r="K4782" i="1"/>
  <c r="L4782" i="1" s="1"/>
  <c r="K4783" i="1"/>
  <c r="L4783" i="1" s="1"/>
  <c r="K4784" i="1"/>
  <c r="L4784" i="1" s="1"/>
  <c r="K4785" i="1"/>
  <c r="L4785" i="1" s="1"/>
  <c r="K4786" i="1"/>
  <c r="L4786" i="1" s="1"/>
  <c r="K4787" i="1"/>
  <c r="L4787" i="1" s="1"/>
  <c r="K4788" i="1"/>
  <c r="L4788" i="1" s="1"/>
  <c r="K4789" i="1"/>
  <c r="L4789" i="1" s="1"/>
  <c r="K4790" i="1"/>
  <c r="L4790" i="1" s="1"/>
  <c r="K4791" i="1"/>
  <c r="L4791" i="1" s="1"/>
  <c r="K4792" i="1"/>
  <c r="L4792" i="1" s="1"/>
  <c r="K4793" i="1"/>
  <c r="L4793" i="1" s="1"/>
  <c r="K4794" i="1"/>
  <c r="L4794" i="1" s="1"/>
  <c r="K4795" i="1"/>
  <c r="L4795" i="1" s="1"/>
  <c r="K4796" i="1"/>
  <c r="L4796" i="1" s="1"/>
  <c r="K4797" i="1"/>
  <c r="L4797" i="1" s="1"/>
  <c r="K4798" i="1"/>
  <c r="L4798" i="1" s="1"/>
  <c r="K4799" i="1"/>
  <c r="L4799" i="1" s="1"/>
  <c r="K4800" i="1"/>
  <c r="L4800" i="1" s="1"/>
  <c r="K4801" i="1"/>
  <c r="L4801" i="1" s="1"/>
  <c r="K4802" i="1"/>
  <c r="L4802" i="1" s="1"/>
  <c r="K4803" i="1"/>
  <c r="L4803" i="1" s="1"/>
  <c r="K4804" i="1"/>
  <c r="L4804" i="1" s="1"/>
  <c r="K4805" i="1"/>
  <c r="L4805" i="1" s="1"/>
  <c r="K4806" i="1"/>
  <c r="L4806" i="1" s="1"/>
  <c r="K4807" i="1"/>
  <c r="L4807" i="1" s="1"/>
  <c r="K4808" i="1"/>
  <c r="L4808" i="1" s="1"/>
  <c r="K4809" i="1"/>
  <c r="L4809" i="1" s="1"/>
  <c r="K4810" i="1"/>
  <c r="L4810" i="1" s="1"/>
  <c r="K4811" i="1"/>
  <c r="L4811" i="1" s="1"/>
  <c r="K4812" i="1"/>
  <c r="L4812" i="1" s="1"/>
  <c r="K4813" i="1"/>
  <c r="L4813" i="1" s="1"/>
  <c r="K4814" i="1"/>
  <c r="L4814" i="1" s="1"/>
  <c r="K4815" i="1"/>
  <c r="L4815" i="1" s="1"/>
  <c r="K4816" i="1"/>
  <c r="L4816" i="1" s="1"/>
  <c r="K4817" i="1"/>
  <c r="L4817" i="1" s="1"/>
  <c r="K4818" i="1"/>
  <c r="L4818" i="1" s="1"/>
  <c r="K4819" i="1"/>
  <c r="L4819" i="1" s="1"/>
  <c r="K4820" i="1"/>
  <c r="L4820" i="1" s="1"/>
  <c r="K4821" i="1"/>
  <c r="L4821" i="1" s="1"/>
  <c r="K4822" i="1"/>
  <c r="L4822" i="1" s="1"/>
  <c r="K4823" i="1"/>
  <c r="L4823" i="1" s="1"/>
  <c r="K4824" i="1"/>
  <c r="L4824" i="1" s="1"/>
  <c r="K4825" i="1"/>
  <c r="L4825" i="1" s="1"/>
  <c r="K4826" i="1"/>
  <c r="L4826" i="1" s="1"/>
  <c r="K4827" i="1"/>
  <c r="L4827" i="1" s="1"/>
  <c r="K4828" i="1"/>
  <c r="L4828" i="1" s="1"/>
  <c r="K4829" i="1"/>
  <c r="L4829" i="1" s="1"/>
  <c r="K4830" i="1"/>
  <c r="L4830" i="1" s="1"/>
  <c r="K4831" i="1"/>
  <c r="L4831" i="1" s="1"/>
  <c r="K4832" i="1"/>
  <c r="L4832" i="1" s="1"/>
  <c r="K4833" i="1"/>
  <c r="L4833" i="1" s="1"/>
  <c r="K4834" i="1"/>
  <c r="L4834" i="1" s="1"/>
  <c r="K4835" i="1"/>
  <c r="L4835" i="1" s="1"/>
  <c r="K4836" i="1"/>
  <c r="L4836" i="1" s="1"/>
  <c r="K4837" i="1"/>
  <c r="L4837" i="1" s="1"/>
  <c r="K4838" i="1"/>
  <c r="L4838" i="1" s="1"/>
  <c r="K4839" i="1"/>
  <c r="L4839" i="1" s="1"/>
  <c r="K4840" i="1"/>
  <c r="L4840" i="1" s="1"/>
  <c r="K4841" i="1"/>
  <c r="L4841" i="1" s="1"/>
  <c r="K4842" i="1"/>
  <c r="L4842" i="1" s="1"/>
  <c r="K4843" i="1"/>
  <c r="L4843" i="1" s="1"/>
  <c r="K4844" i="1"/>
  <c r="L4844" i="1" s="1"/>
  <c r="K4845" i="1"/>
  <c r="L4845" i="1" s="1"/>
  <c r="K4846" i="1"/>
  <c r="L4846" i="1" s="1"/>
  <c r="K4847" i="1"/>
  <c r="L4847" i="1" s="1"/>
  <c r="K4848" i="1"/>
  <c r="L4848" i="1" s="1"/>
  <c r="K4849" i="1"/>
  <c r="L4849" i="1" s="1"/>
  <c r="K4850" i="1"/>
  <c r="L4850" i="1" s="1"/>
  <c r="K4851" i="1"/>
  <c r="L4851" i="1" s="1"/>
  <c r="K4852" i="1"/>
  <c r="L4852" i="1" s="1"/>
  <c r="K4853" i="1"/>
  <c r="L4853" i="1" s="1"/>
  <c r="K4854" i="1"/>
  <c r="L4854" i="1" s="1"/>
  <c r="K4855" i="1"/>
  <c r="L4855" i="1" s="1"/>
  <c r="K4856" i="1"/>
  <c r="L4856" i="1" s="1"/>
  <c r="K4857" i="1"/>
  <c r="L4857" i="1" s="1"/>
  <c r="K4858" i="1"/>
  <c r="L4858" i="1" s="1"/>
  <c r="K4859" i="1"/>
  <c r="L4859" i="1" s="1"/>
  <c r="K4860" i="1"/>
  <c r="L4860" i="1" s="1"/>
  <c r="K4861" i="1"/>
  <c r="L4861" i="1" s="1"/>
  <c r="K4862" i="1"/>
  <c r="L4862" i="1" s="1"/>
  <c r="K4863" i="1"/>
  <c r="L4863" i="1" s="1"/>
  <c r="K4864" i="1"/>
  <c r="L4864" i="1" s="1"/>
  <c r="K4865" i="1"/>
  <c r="L4865" i="1" s="1"/>
  <c r="K4866" i="1"/>
  <c r="L4866" i="1" s="1"/>
  <c r="K4867" i="1"/>
  <c r="L4867" i="1" s="1"/>
  <c r="K4868" i="1"/>
  <c r="L4868" i="1" s="1"/>
  <c r="K4869" i="1"/>
  <c r="L4869" i="1" s="1"/>
  <c r="K4870" i="1"/>
  <c r="L4870" i="1" s="1"/>
  <c r="K4871" i="1"/>
  <c r="L4871" i="1" s="1"/>
  <c r="K4872" i="1"/>
  <c r="L4872" i="1" s="1"/>
  <c r="K4873" i="1"/>
  <c r="L4873" i="1" s="1"/>
  <c r="K4874" i="1"/>
  <c r="L4874" i="1" s="1"/>
  <c r="K4875" i="1"/>
  <c r="L4875" i="1" s="1"/>
  <c r="K4876" i="1"/>
  <c r="L4876" i="1" s="1"/>
  <c r="K4877" i="1"/>
  <c r="L4877" i="1" s="1"/>
  <c r="K4878" i="1"/>
  <c r="L4878" i="1" s="1"/>
  <c r="K4879" i="1"/>
  <c r="L4879" i="1" s="1"/>
  <c r="K4880" i="1"/>
  <c r="L4880" i="1" s="1"/>
  <c r="K4881" i="1"/>
  <c r="L4881" i="1" s="1"/>
  <c r="K4882" i="1"/>
  <c r="L4882" i="1" s="1"/>
  <c r="K4883" i="1"/>
  <c r="L4883" i="1" s="1"/>
  <c r="K4884" i="1"/>
  <c r="L4884" i="1" s="1"/>
  <c r="K4885" i="1"/>
  <c r="L4885" i="1" s="1"/>
  <c r="K4886" i="1"/>
  <c r="L4886" i="1" s="1"/>
  <c r="K4887" i="1"/>
  <c r="L4887" i="1" s="1"/>
  <c r="K4888" i="1"/>
  <c r="L4888" i="1" s="1"/>
  <c r="K4889" i="1"/>
  <c r="L4889" i="1" s="1"/>
  <c r="K4890" i="1"/>
  <c r="L4890" i="1" s="1"/>
  <c r="K4891" i="1"/>
  <c r="L4891" i="1" s="1"/>
  <c r="K4892" i="1"/>
  <c r="L4892" i="1" s="1"/>
  <c r="K4893" i="1"/>
  <c r="L4893" i="1" s="1"/>
  <c r="K4894" i="1"/>
  <c r="L4894" i="1" s="1"/>
  <c r="K4895" i="1"/>
  <c r="L4895" i="1" s="1"/>
  <c r="K4896" i="1"/>
  <c r="L4896" i="1" s="1"/>
  <c r="K4897" i="1"/>
  <c r="L4897" i="1" s="1"/>
  <c r="K4898" i="1"/>
  <c r="L4898" i="1" s="1"/>
  <c r="K4899" i="1"/>
  <c r="L4899" i="1" s="1"/>
  <c r="K4900" i="1"/>
  <c r="L4900" i="1" s="1"/>
  <c r="K4901" i="1"/>
  <c r="L4901" i="1" s="1"/>
  <c r="K4902" i="1"/>
  <c r="L4902" i="1" s="1"/>
  <c r="K4903" i="1"/>
  <c r="L4903" i="1" s="1"/>
  <c r="K4904" i="1"/>
  <c r="L4904" i="1" s="1"/>
  <c r="K4905" i="1"/>
  <c r="L4905" i="1" s="1"/>
  <c r="K4906" i="1"/>
  <c r="L4906" i="1" s="1"/>
  <c r="K4907" i="1"/>
  <c r="L4907" i="1" s="1"/>
  <c r="K4908" i="1"/>
  <c r="L4908" i="1" s="1"/>
  <c r="K4909" i="1"/>
  <c r="L4909" i="1" s="1"/>
  <c r="K4910" i="1"/>
  <c r="L4910" i="1" s="1"/>
  <c r="K4911" i="1"/>
  <c r="L4911" i="1" s="1"/>
  <c r="K4912" i="1"/>
  <c r="L4912" i="1" s="1"/>
  <c r="K4913" i="1"/>
  <c r="L4913" i="1" s="1"/>
  <c r="K4914" i="1"/>
  <c r="L4914" i="1" s="1"/>
  <c r="K4915" i="1"/>
  <c r="L4915" i="1" s="1"/>
  <c r="K4916" i="1"/>
  <c r="L4916" i="1" s="1"/>
  <c r="K4917" i="1"/>
  <c r="L4917" i="1" s="1"/>
  <c r="K4918" i="1"/>
  <c r="L4918" i="1" s="1"/>
  <c r="K4919" i="1"/>
  <c r="L4919" i="1" s="1"/>
  <c r="K4920" i="1"/>
  <c r="L4920" i="1" s="1"/>
  <c r="K4921" i="1"/>
  <c r="L4921" i="1" s="1"/>
  <c r="K4922" i="1"/>
  <c r="L4922" i="1" s="1"/>
  <c r="K4923" i="1"/>
  <c r="L4923" i="1" s="1"/>
  <c r="K4924" i="1"/>
  <c r="L4924" i="1" s="1"/>
  <c r="K4925" i="1"/>
  <c r="L4925" i="1" s="1"/>
  <c r="K4926" i="1"/>
  <c r="L4926" i="1" s="1"/>
  <c r="K4927" i="1"/>
  <c r="L4927" i="1" s="1"/>
  <c r="K4928" i="1"/>
  <c r="L4928" i="1" s="1"/>
  <c r="K4929" i="1"/>
  <c r="L4929" i="1" s="1"/>
  <c r="K4930" i="1"/>
  <c r="L4930" i="1" s="1"/>
  <c r="K4931" i="1"/>
  <c r="L4931" i="1" s="1"/>
  <c r="K4932" i="1"/>
  <c r="L4932" i="1" s="1"/>
  <c r="K4933" i="1"/>
  <c r="L4933" i="1" s="1"/>
  <c r="K4934" i="1"/>
  <c r="L4934" i="1" s="1"/>
  <c r="K4935" i="1"/>
  <c r="L4935" i="1" s="1"/>
  <c r="K4936" i="1"/>
  <c r="L4936" i="1" s="1"/>
  <c r="K4937" i="1"/>
  <c r="L4937" i="1" s="1"/>
  <c r="K4938" i="1"/>
  <c r="L4938" i="1" s="1"/>
  <c r="K4939" i="1"/>
  <c r="L4939" i="1" s="1"/>
  <c r="K4940" i="1"/>
  <c r="L4940" i="1" s="1"/>
  <c r="K4941" i="1"/>
  <c r="L4941" i="1" s="1"/>
  <c r="K4942" i="1"/>
  <c r="L4942" i="1" s="1"/>
  <c r="K4943" i="1"/>
  <c r="L4943" i="1" s="1"/>
  <c r="K4944" i="1"/>
  <c r="L4944" i="1" s="1"/>
  <c r="K4945" i="1"/>
  <c r="L4945" i="1" s="1"/>
  <c r="K4946" i="1"/>
  <c r="L4946" i="1" s="1"/>
  <c r="K4947" i="1"/>
  <c r="L4947" i="1" s="1"/>
  <c r="K4948" i="1"/>
  <c r="L4948" i="1" s="1"/>
  <c r="K4949" i="1"/>
  <c r="L4949" i="1" s="1"/>
  <c r="K4950" i="1"/>
  <c r="L4950" i="1" s="1"/>
  <c r="K4951" i="1"/>
  <c r="L4951" i="1" s="1"/>
  <c r="K4952" i="1"/>
  <c r="L4952" i="1" s="1"/>
  <c r="K4953" i="1"/>
  <c r="L4953" i="1" s="1"/>
  <c r="K4954" i="1"/>
  <c r="L4954" i="1" s="1"/>
  <c r="K4955" i="1"/>
  <c r="L4955" i="1" s="1"/>
  <c r="K4956" i="1"/>
  <c r="L4956" i="1" s="1"/>
  <c r="K4957" i="1"/>
  <c r="L4957" i="1" s="1"/>
  <c r="K4958" i="1"/>
  <c r="L4958" i="1" s="1"/>
  <c r="K4959" i="1"/>
  <c r="L4959" i="1" s="1"/>
  <c r="K4960" i="1"/>
  <c r="L4960" i="1" s="1"/>
  <c r="K4961" i="1"/>
  <c r="L4961" i="1" s="1"/>
  <c r="K4962" i="1"/>
  <c r="L4962" i="1" s="1"/>
  <c r="K4963" i="1"/>
  <c r="L4963" i="1" s="1"/>
  <c r="K4964" i="1"/>
  <c r="L4964" i="1" s="1"/>
  <c r="K4965" i="1"/>
  <c r="L4965" i="1" s="1"/>
  <c r="K4966" i="1"/>
  <c r="L4966" i="1" s="1"/>
  <c r="K4967" i="1"/>
  <c r="L4967" i="1" s="1"/>
  <c r="K4968" i="1"/>
  <c r="L4968" i="1" s="1"/>
  <c r="K4969" i="1"/>
  <c r="L4969" i="1" s="1"/>
  <c r="K4970" i="1"/>
  <c r="L4970" i="1" s="1"/>
  <c r="K4971" i="1"/>
  <c r="L4971" i="1" s="1"/>
  <c r="K4972" i="1"/>
  <c r="L4972" i="1" s="1"/>
  <c r="K4973" i="1"/>
  <c r="L4973" i="1" s="1"/>
  <c r="K4974" i="1"/>
  <c r="L4974" i="1" s="1"/>
  <c r="K4975" i="1"/>
  <c r="L4975" i="1" s="1"/>
  <c r="K4976" i="1"/>
  <c r="L4976" i="1" s="1"/>
  <c r="K4977" i="1"/>
  <c r="L4977" i="1" s="1"/>
  <c r="K4978" i="1"/>
  <c r="L4978" i="1" s="1"/>
  <c r="K4979" i="1"/>
  <c r="L4979" i="1" s="1"/>
  <c r="K4980" i="1"/>
  <c r="L4980" i="1" s="1"/>
  <c r="K4981" i="1"/>
  <c r="L4981" i="1" s="1"/>
  <c r="K4982" i="1"/>
  <c r="L4982" i="1" s="1"/>
  <c r="K4983" i="1"/>
  <c r="L4983" i="1" s="1"/>
  <c r="K4984" i="1"/>
  <c r="L4984" i="1" s="1"/>
  <c r="K4985" i="1"/>
  <c r="L4985" i="1" s="1"/>
  <c r="K4986" i="1"/>
  <c r="L4986" i="1" s="1"/>
  <c r="K4987" i="1"/>
  <c r="L4987" i="1" s="1"/>
  <c r="K4988" i="1"/>
  <c r="L4988" i="1" s="1"/>
  <c r="K4989" i="1"/>
  <c r="L4989" i="1" s="1"/>
  <c r="K4990" i="1"/>
  <c r="L4990" i="1" s="1"/>
  <c r="K4991" i="1"/>
  <c r="L4991" i="1" s="1"/>
  <c r="K4992" i="1"/>
  <c r="L4992" i="1" s="1"/>
  <c r="K4993" i="1"/>
  <c r="L4993" i="1" s="1"/>
  <c r="K4994" i="1"/>
  <c r="L4994" i="1" s="1"/>
  <c r="K4995" i="1"/>
  <c r="L4995" i="1" s="1"/>
  <c r="K4996" i="1"/>
  <c r="L4996" i="1" s="1"/>
  <c r="K4997" i="1"/>
  <c r="L4997" i="1" s="1"/>
  <c r="K4998" i="1"/>
  <c r="L4998" i="1" s="1"/>
  <c r="K4999" i="1"/>
  <c r="L4999" i="1" s="1"/>
  <c r="K5000" i="1"/>
  <c r="L5000" i="1" s="1"/>
  <c r="K5001" i="1"/>
  <c r="L5001" i="1" s="1"/>
  <c r="K5002" i="1"/>
  <c r="L5002" i="1" s="1"/>
  <c r="K5003" i="1"/>
  <c r="L5003" i="1" s="1"/>
  <c r="K5004" i="1"/>
  <c r="L5004" i="1" s="1"/>
  <c r="K5005" i="1"/>
  <c r="L5005" i="1" s="1"/>
  <c r="K5006" i="1"/>
  <c r="L5006" i="1" s="1"/>
  <c r="K5007" i="1"/>
  <c r="L5007" i="1" s="1"/>
  <c r="K5008" i="1"/>
  <c r="L5008" i="1" s="1"/>
  <c r="K5009" i="1"/>
  <c r="L5009" i="1" s="1"/>
  <c r="K5010" i="1"/>
  <c r="L5010" i="1" s="1"/>
  <c r="K5011" i="1"/>
  <c r="L5011" i="1" s="1"/>
  <c r="K5012" i="1"/>
  <c r="L5012" i="1" s="1"/>
  <c r="K5013" i="1"/>
  <c r="L5013" i="1" s="1"/>
  <c r="K5014" i="1"/>
  <c r="L5014" i="1" s="1"/>
  <c r="K5015" i="1"/>
  <c r="L5015" i="1" s="1"/>
  <c r="K5016" i="1"/>
  <c r="L5016" i="1" s="1"/>
  <c r="K5017" i="1"/>
  <c r="L5017" i="1" s="1"/>
  <c r="K5018" i="1"/>
  <c r="L5018" i="1" s="1"/>
  <c r="K5019" i="1"/>
  <c r="L5019" i="1" s="1"/>
  <c r="K5020" i="1"/>
  <c r="L5020" i="1" s="1"/>
  <c r="K5021" i="1"/>
  <c r="L5021" i="1" s="1"/>
  <c r="K5022" i="1"/>
  <c r="L5022" i="1" s="1"/>
  <c r="K5023" i="1"/>
  <c r="L5023" i="1" s="1"/>
  <c r="K5024" i="1"/>
  <c r="L5024" i="1" s="1"/>
  <c r="K5025" i="1"/>
  <c r="L5025" i="1" s="1"/>
  <c r="K5026" i="1"/>
  <c r="L5026" i="1" s="1"/>
  <c r="K5027" i="1"/>
  <c r="L5027" i="1" s="1"/>
  <c r="K5028" i="1"/>
  <c r="L5028" i="1" s="1"/>
  <c r="K5029" i="1"/>
  <c r="L5029" i="1" s="1"/>
  <c r="K5030" i="1"/>
  <c r="L5030" i="1" s="1"/>
  <c r="K5031" i="1"/>
  <c r="L5031" i="1" s="1"/>
  <c r="K5032" i="1"/>
  <c r="L5032" i="1" s="1"/>
  <c r="K5033" i="1"/>
  <c r="L5033" i="1" s="1"/>
  <c r="K5034" i="1"/>
  <c r="L5034" i="1" s="1"/>
  <c r="K5035" i="1"/>
  <c r="L5035" i="1" s="1"/>
  <c r="K5036" i="1"/>
  <c r="L5036" i="1" s="1"/>
  <c r="K5037" i="1"/>
  <c r="L5037" i="1" s="1"/>
  <c r="K5038" i="1"/>
  <c r="L5038" i="1" s="1"/>
  <c r="K5039" i="1"/>
  <c r="L5039" i="1" s="1"/>
  <c r="K5040" i="1"/>
  <c r="L5040" i="1" s="1"/>
  <c r="K5041" i="1"/>
  <c r="L5041" i="1" s="1"/>
  <c r="K5042" i="1"/>
  <c r="L5042" i="1" s="1"/>
  <c r="K5043" i="1"/>
  <c r="L5043" i="1" s="1"/>
  <c r="K5044" i="1"/>
  <c r="L5044" i="1" s="1"/>
  <c r="K5045" i="1"/>
  <c r="L5045" i="1" s="1"/>
  <c r="K5046" i="1"/>
  <c r="L5046" i="1" s="1"/>
  <c r="K5047" i="1"/>
  <c r="L5047" i="1" s="1"/>
  <c r="K5048" i="1"/>
  <c r="L5048" i="1" s="1"/>
  <c r="K5049" i="1"/>
  <c r="L5049" i="1" s="1"/>
  <c r="K5050" i="1"/>
  <c r="L5050" i="1" s="1"/>
  <c r="K5051" i="1"/>
  <c r="L5051" i="1" s="1"/>
  <c r="K5052" i="1"/>
  <c r="L5052" i="1" s="1"/>
  <c r="K5053" i="1"/>
  <c r="L5053" i="1" s="1"/>
  <c r="K5054" i="1"/>
  <c r="L5054" i="1" s="1"/>
  <c r="K5055" i="1"/>
  <c r="L5055" i="1" s="1"/>
  <c r="K5056" i="1"/>
  <c r="L5056" i="1" s="1"/>
  <c r="K5057" i="1"/>
  <c r="L5057" i="1" s="1"/>
  <c r="K5058" i="1"/>
  <c r="L5058" i="1" s="1"/>
  <c r="K5059" i="1"/>
  <c r="L5059" i="1" s="1"/>
  <c r="K5060" i="1"/>
  <c r="L5060" i="1" s="1"/>
  <c r="K5061" i="1"/>
  <c r="L5061" i="1" s="1"/>
  <c r="K5062" i="1"/>
  <c r="L5062" i="1" s="1"/>
  <c r="K5063" i="1"/>
  <c r="L5063" i="1" s="1"/>
  <c r="K5064" i="1"/>
  <c r="L5064" i="1" s="1"/>
  <c r="K5065" i="1"/>
  <c r="L5065" i="1" s="1"/>
  <c r="K5066" i="1"/>
  <c r="L5066" i="1" s="1"/>
  <c r="K5067" i="1"/>
  <c r="L5067" i="1" s="1"/>
  <c r="K5068" i="1"/>
  <c r="L5068" i="1" s="1"/>
  <c r="K5069" i="1"/>
  <c r="L5069" i="1" s="1"/>
  <c r="K5070" i="1"/>
  <c r="L5070" i="1" s="1"/>
  <c r="K5071" i="1"/>
  <c r="L5071" i="1" s="1"/>
  <c r="K5072" i="1"/>
  <c r="L5072" i="1" s="1"/>
  <c r="K5073" i="1"/>
  <c r="L5073" i="1" s="1"/>
  <c r="K5074" i="1"/>
  <c r="L5074" i="1" s="1"/>
  <c r="K5075" i="1"/>
  <c r="L5075" i="1" s="1"/>
  <c r="K5076" i="1"/>
  <c r="L5076" i="1" s="1"/>
  <c r="K5077" i="1"/>
  <c r="L5077" i="1" s="1"/>
  <c r="K5078" i="1"/>
  <c r="L5078" i="1" s="1"/>
  <c r="K5079" i="1"/>
  <c r="L5079" i="1" s="1"/>
  <c r="K5080" i="1"/>
  <c r="L5080" i="1" s="1"/>
  <c r="K5081" i="1"/>
  <c r="L5081" i="1" s="1"/>
  <c r="K5082" i="1"/>
  <c r="L5082" i="1" s="1"/>
  <c r="K5083" i="1"/>
  <c r="L5083" i="1" s="1"/>
  <c r="K5084" i="1"/>
  <c r="L5084" i="1" s="1"/>
  <c r="K5085" i="1"/>
  <c r="L5085" i="1" s="1"/>
  <c r="K5086" i="1"/>
  <c r="L5086" i="1" s="1"/>
  <c r="K5087" i="1"/>
  <c r="L5087" i="1" s="1"/>
  <c r="K5088" i="1"/>
  <c r="L5088" i="1" s="1"/>
  <c r="K5089" i="1"/>
  <c r="L5089" i="1" s="1"/>
  <c r="K5090" i="1"/>
  <c r="L5090" i="1" s="1"/>
  <c r="K5091" i="1"/>
  <c r="L5091" i="1" s="1"/>
  <c r="K5092" i="1"/>
  <c r="L5092" i="1" s="1"/>
  <c r="K5093" i="1"/>
  <c r="L5093" i="1" s="1"/>
  <c r="K5094" i="1"/>
  <c r="L5094" i="1" s="1"/>
  <c r="K5095" i="1"/>
  <c r="L5095" i="1" s="1"/>
  <c r="K5096" i="1"/>
  <c r="L5096" i="1" s="1"/>
  <c r="K5097" i="1"/>
  <c r="L5097" i="1" s="1"/>
  <c r="K5098" i="1"/>
  <c r="L5098" i="1" s="1"/>
  <c r="K5099" i="1"/>
  <c r="L5099" i="1" s="1"/>
  <c r="K5100" i="1"/>
  <c r="L5100" i="1" s="1"/>
  <c r="K5101" i="1"/>
  <c r="L5101" i="1" s="1"/>
  <c r="K5102" i="1"/>
  <c r="L5102" i="1" s="1"/>
  <c r="K5103" i="1"/>
  <c r="L5103" i="1" s="1"/>
  <c r="K5104" i="1"/>
  <c r="L5104" i="1" s="1"/>
  <c r="K5105" i="1"/>
  <c r="L5105" i="1" s="1"/>
  <c r="K5106" i="1"/>
  <c r="L5106" i="1" s="1"/>
  <c r="K5107" i="1"/>
  <c r="L5107" i="1" s="1"/>
  <c r="K5108" i="1"/>
  <c r="L5108" i="1" s="1"/>
  <c r="K5109" i="1"/>
  <c r="L5109" i="1" s="1"/>
  <c r="K5110" i="1"/>
  <c r="L5110" i="1" s="1"/>
  <c r="K5111" i="1"/>
  <c r="L5111" i="1" s="1"/>
  <c r="K5112" i="1"/>
  <c r="L5112" i="1" s="1"/>
  <c r="K5113" i="1"/>
  <c r="L5113" i="1" s="1"/>
  <c r="K5114" i="1"/>
  <c r="L5114" i="1" s="1"/>
  <c r="K5115" i="1"/>
  <c r="L5115" i="1" s="1"/>
  <c r="K5116" i="1"/>
  <c r="L5116" i="1" s="1"/>
  <c r="K5117" i="1"/>
  <c r="L5117" i="1" s="1"/>
  <c r="K5118" i="1"/>
  <c r="L5118" i="1" s="1"/>
  <c r="K5119" i="1"/>
  <c r="L5119" i="1" s="1"/>
  <c r="K5120" i="1"/>
  <c r="L5120" i="1" s="1"/>
  <c r="K5121" i="1"/>
  <c r="L5121" i="1" s="1"/>
  <c r="K5122" i="1"/>
  <c r="L5122" i="1" s="1"/>
  <c r="K5123" i="1"/>
  <c r="L5123" i="1" s="1"/>
  <c r="K5124" i="1"/>
  <c r="L5124" i="1" s="1"/>
  <c r="K5125" i="1"/>
  <c r="L5125" i="1" s="1"/>
  <c r="K5126" i="1"/>
  <c r="L5126" i="1" s="1"/>
  <c r="K5127" i="1"/>
  <c r="L5127" i="1" s="1"/>
  <c r="K5128" i="1"/>
  <c r="L5128" i="1" s="1"/>
  <c r="K5129" i="1"/>
  <c r="L5129" i="1" s="1"/>
  <c r="K5130" i="1"/>
  <c r="L5130" i="1" s="1"/>
  <c r="K5131" i="1"/>
  <c r="L5131" i="1" s="1"/>
  <c r="K5132" i="1"/>
  <c r="L5132" i="1" s="1"/>
  <c r="K5133" i="1"/>
  <c r="L5133" i="1" s="1"/>
  <c r="K5134" i="1"/>
  <c r="L5134" i="1" s="1"/>
  <c r="K5135" i="1"/>
  <c r="L5135" i="1" s="1"/>
  <c r="K5136" i="1"/>
  <c r="L5136" i="1" s="1"/>
  <c r="K5137" i="1"/>
  <c r="L5137" i="1" s="1"/>
  <c r="K5138" i="1"/>
  <c r="L5138" i="1" s="1"/>
  <c r="K5139" i="1"/>
  <c r="L5139" i="1" s="1"/>
  <c r="K5140" i="1"/>
  <c r="L5140" i="1" s="1"/>
  <c r="X3843" i="1" l="1"/>
  <c r="X3844" i="1" s="1"/>
  <c r="X3845" i="1" s="1"/>
  <c r="X3846" i="1" s="1"/>
  <c r="X3847" i="1" s="1"/>
  <c r="X3848" i="1" s="1"/>
  <c r="X3849" i="1" s="1"/>
  <c r="X3850" i="1" s="1"/>
  <c r="X3851" i="1" s="1"/>
  <c r="X3852" i="1" s="1"/>
  <c r="X3853" i="1" s="1"/>
  <c r="X3854" i="1" s="1"/>
  <c r="X3855" i="1" s="1"/>
  <c r="X3856" i="1" s="1"/>
  <c r="X3857" i="1" s="1"/>
  <c r="X3858" i="1" s="1"/>
  <c r="X3859" i="1" s="1"/>
  <c r="X3860" i="1" s="1"/>
  <c r="X3861" i="1" s="1"/>
  <c r="X880" i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101" i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2369" i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4313" i="1"/>
  <c r="X4314" i="1" s="1"/>
  <c r="X4315" i="1" s="1"/>
  <c r="X4316" i="1" s="1"/>
  <c r="X4317" i="1" s="1"/>
  <c r="X4318" i="1" s="1"/>
  <c r="X4319" i="1" s="1"/>
  <c r="X4320" i="1" s="1"/>
  <c r="X4321" i="1" s="1"/>
  <c r="X4322" i="1" s="1"/>
  <c r="X4323" i="1" s="1"/>
  <c r="X4324" i="1" s="1"/>
  <c r="X4325" i="1" s="1"/>
  <c r="X4326" i="1" s="1"/>
  <c r="X4327" i="1" s="1"/>
  <c r="X4328" i="1" s="1"/>
  <c r="X4329" i="1" s="1"/>
  <c r="X4330" i="1" s="1"/>
  <c r="X4331" i="1" s="1"/>
  <c r="X4332" i="1" s="1"/>
  <c r="X3426" i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1831" i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4495" i="1"/>
  <c r="X4496" i="1" s="1"/>
  <c r="X4497" i="1" s="1"/>
  <c r="X4498" i="1" s="1"/>
  <c r="X4499" i="1" s="1"/>
  <c r="X4500" i="1" s="1"/>
  <c r="X4501" i="1" s="1"/>
  <c r="X4502" i="1" s="1"/>
  <c r="X4503" i="1" s="1"/>
  <c r="X4504" i="1" s="1"/>
  <c r="X4505" i="1" s="1"/>
  <c r="X4506" i="1" s="1"/>
  <c r="X4507" i="1" s="1"/>
  <c r="X4508" i="1" s="1"/>
  <c r="X4509" i="1" s="1"/>
  <c r="X4510" i="1" s="1"/>
  <c r="X4511" i="1" s="1"/>
  <c r="X4512" i="1" s="1"/>
  <c r="X4513" i="1" s="1"/>
  <c r="X4514" i="1" s="1"/>
  <c r="X4515" i="1" s="1"/>
  <c r="X4516" i="1" s="1"/>
  <c r="X4517" i="1" s="1"/>
  <c r="X4518" i="1" s="1"/>
  <c r="X776" i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3369" i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478" i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3598" i="1"/>
  <c r="X3599" i="1" s="1"/>
  <c r="X3600" i="1" s="1"/>
  <c r="X3601" i="1" s="1"/>
  <c r="X3602" i="1" s="1"/>
  <c r="X3603" i="1" s="1"/>
  <c r="X3604" i="1" s="1"/>
  <c r="X3605" i="1" s="1"/>
  <c r="X3606" i="1" s="1"/>
  <c r="X3607" i="1" s="1"/>
  <c r="X3608" i="1" s="1"/>
  <c r="X3609" i="1" s="1"/>
  <c r="X3610" i="1" s="1"/>
  <c r="X3611" i="1" s="1"/>
  <c r="X3612" i="1" s="1"/>
  <c r="X3613" i="1" s="1"/>
  <c r="X3614" i="1" s="1"/>
  <c r="X3615" i="1" s="1"/>
  <c r="X3616" i="1" s="1"/>
  <c r="X383" i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3155" i="1"/>
  <c r="X3156" i="1" s="1"/>
  <c r="X3157" i="1" s="1"/>
  <c r="X3158" i="1" s="1"/>
  <c r="X936" i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3900" i="1"/>
  <c r="X3901" i="1" s="1"/>
  <c r="X3902" i="1" s="1"/>
  <c r="X3903" i="1" s="1"/>
  <c r="X3904" i="1" s="1"/>
  <c r="X3905" i="1" s="1"/>
  <c r="X3906" i="1" s="1"/>
  <c r="X3907" i="1" s="1"/>
  <c r="X3908" i="1" s="1"/>
  <c r="X3909" i="1" s="1"/>
  <c r="X3910" i="1" s="1"/>
  <c r="X3911" i="1" s="1"/>
  <c r="X3912" i="1" s="1"/>
  <c r="X3913" i="1" s="1"/>
  <c r="X3914" i="1" s="1"/>
  <c r="X3915" i="1" s="1"/>
  <c r="X3916" i="1" s="1"/>
  <c r="X3917" i="1" s="1"/>
  <c r="X3918" i="1" s="1"/>
  <c r="X637" i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2929" i="1"/>
  <c r="X4357" i="1"/>
  <c r="X4358" i="1" s="1"/>
  <c r="X4359" i="1" s="1"/>
  <c r="X4360" i="1" s="1"/>
  <c r="X4361" i="1" s="1"/>
  <c r="X4362" i="1" s="1"/>
  <c r="X4363" i="1" s="1"/>
  <c r="X4364" i="1" s="1"/>
  <c r="X4365" i="1" s="1"/>
  <c r="X4366" i="1" s="1"/>
  <c r="X4367" i="1" s="1"/>
  <c r="X4368" i="1" s="1"/>
  <c r="X4369" i="1" s="1"/>
  <c r="X4370" i="1" s="1"/>
  <c r="X2450" i="1"/>
  <c r="X1000" i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2597" i="1"/>
  <c r="X4865" i="1"/>
  <c r="X4866" i="1" s="1"/>
  <c r="X4867" i="1" s="1"/>
  <c r="X4868" i="1" s="1"/>
  <c r="X4869" i="1" s="1"/>
  <c r="X4870" i="1" s="1"/>
  <c r="X4871" i="1" s="1"/>
  <c r="X4872" i="1" s="1"/>
  <c r="X4873" i="1" s="1"/>
  <c r="X4874" i="1" s="1"/>
  <c r="X4875" i="1" s="1"/>
  <c r="X4876" i="1" s="1"/>
  <c r="X4877" i="1" s="1"/>
  <c r="X4878" i="1" s="1"/>
  <c r="X4879" i="1" s="1"/>
  <c r="X4880" i="1" s="1"/>
  <c r="X4881" i="1" s="1"/>
  <c r="X4882" i="1" s="1"/>
  <c r="X4883" i="1" s="1"/>
  <c r="X3534" i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2059" i="1"/>
  <c r="X4519" i="1"/>
  <c r="X4520" i="1" s="1"/>
  <c r="X4521" i="1" s="1"/>
  <c r="X4522" i="1" s="1"/>
  <c r="X4523" i="1" s="1"/>
  <c r="X4524" i="1" s="1"/>
  <c r="X4525" i="1" s="1"/>
  <c r="X4526" i="1" s="1"/>
  <c r="X4527" i="1" s="1"/>
  <c r="X4528" i="1" s="1"/>
  <c r="X4529" i="1" s="1"/>
  <c r="X4530" i="1" s="1"/>
  <c r="X4531" i="1" s="1"/>
  <c r="X4532" i="1" s="1"/>
  <c r="X4533" i="1" s="1"/>
  <c r="X4534" i="1" s="1"/>
  <c r="X4535" i="1" s="1"/>
  <c r="X980" i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629" i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4089" i="1"/>
  <c r="X4090" i="1" s="1"/>
  <c r="X4091" i="1" s="1"/>
  <c r="X4092" i="1" s="1"/>
  <c r="X4093" i="1" s="1"/>
  <c r="X4094" i="1" s="1"/>
  <c r="X4095" i="1" s="1"/>
  <c r="X4096" i="1" s="1"/>
  <c r="X4097" i="1" s="1"/>
  <c r="X4098" i="1" s="1"/>
  <c r="X4099" i="1" s="1"/>
  <c r="X4100" i="1" s="1"/>
  <c r="X4101" i="1" s="1"/>
  <c r="X4102" i="1" s="1"/>
  <c r="X4103" i="1" s="1"/>
  <c r="X4104" i="1" s="1"/>
  <c r="X4105" i="1" s="1"/>
  <c r="X4106" i="1" s="1"/>
  <c r="X4107" i="1" s="1"/>
  <c r="X4108" i="1" s="1"/>
  <c r="X4109" i="1" s="1"/>
  <c r="X4110" i="1" s="1"/>
  <c r="X4111" i="1" s="1"/>
  <c r="X4112" i="1" s="1"/>
  <c r="X694" i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3862" i="1"/>
  <c r="X3863" i="1" s="1"/>
  <c r="X3864" i="1" s="1"/>
  <c r="X3865" i="1" s="1"/>
  <c r="X3866" i="1" s="1"/>
  <c r="X3867" i="1" s="1"/>
  <c r="X3868" i="1" s="1"/>
  <c r="X3869" i="1" s="1"/>
  <c r="X3870" i="1" s="1"/>
  <c r="X3871" i="1" s="1"/>
  <c r="X3872" i="1" s="1"/>
  <c r="X3873" i="1" s="1"/>
  <c r="X3874" i="1" s="1"/>
  <c r="X3875" i="1" s="1"/>
  <c r="X3876" i="1" s="1"/>
  <c r="X3877" i="1" s="1"/>
  <c r="X3878" i="1" s="1"/>
  <c r="X3879" i="1" s="1"/>
  <c r="X3880" i="1" s="1"/>
  <c r="X1044" i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4044" i="1"/>
  <c r="X4045" i="1" s="1"/>
  <c r="X4046" i="1" s="1"/>
  <c r="X4047" i="1" s="1"/>
  <c r="X4048" i="1" s="1"/>
  <c r="X4049" i="1" s="1"/>
  <c r="X4050" i="1" s="1"/>
  <c r="X4051" i="1" s="1"/>
  <c r="X4052" i="1" s="1"/>
  <c r="X4053" i="1" s="1"/>
  <c r="X4054" i="1" s="1"/>
  <c r="X4055" i="1" s="1"/>
  <c r="X4056" i="1" s="1"/>
  <c r="X4057" i="1" s="1"/>
  <c r="X4058" i="1" s="1"/>
  <c r="X4059" i="1" s="1"/>
  <c r="X4060" i="1" s="1"/>
  <c r="X4061" i="1" s="1"/>
  <c r="X4062" i="1" s="1"/>
  <c r="X4063" i="1" s="1"/>
  <c r="X4064" i="1" s="1"/>
  <c r="X4065" i="1" s="1"/>
  <c r="X4066" i="1" s="1"/>
  <c r="X4067" i="1" s="1"/>
  <c r="X4068" i="1" s="1"/>
  <c r="X757" i="1"/>
  <c r="X3013" i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4633" i="1"/>
  <c r="X4634" i="1" s="1"/>
  <c r="X4635" i="1" s="1"/>
  <c r="X4636" i="1" s="1"/>
  <c r="X4637" i="1" s="1"/>
  <c r="X4638" i="1" s="1"/>
  <c r="X4639" i="1" s="1"/>
  <c r="X4640" i="1" s="1"/>
  <c r="X4641" i="1" s="1"/>
  <c r="X4642" i="1" s="1"/>
  <c r="X4643" i="1" s="1"/>
  <c r="X4644" i="1" s="1"/>
  <c r="X4645" i="1" s="1"/>
  <c r="X4646" i="1" s="1"/>
  <c r="X4647" i="1" s="1"/>
  <c r="X4648" i="1" s="1"/>
  <c r="X4649" i="1" s="1"/>
  <c r="X4650" i="1" s="1"/>
  <c r="X4651" i="1" s="1"/>
  <c r="X4652" i="1" s="1"/>
  <c r="X4653" i="1" s="1"/>
  <c r="X4654" i="1" s="1"/>
  <c r="X4655" i="1" s="1"/>
  <c r="X2534" i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" i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451" i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4131" i="1"/>
  <c r="X4132" i="1" s="1"/>
  <c r="X4133" i="1" s="1"/>
  <c r="X4134" i="1" s="1"/>
  <c r="X4135" i="1" s="1"/>
  <c r="X4136" i="1" s="1"/>
  <c r="X4137" i="1" s="1"/>
  <c r="X4138" i="1" s="1"/>
  <c r="X4139" i="1" s="1"/>
  <c r="X4140" i="1" s="1"/>
  <c r="X4141" i="1" s="1"/>
  <c r="X4142" i="1" s="1"/>
  <c r="X4143" i="1" s="1"/>
  <c r="X4144" i="1" s="1"/>
  <c r="X4145" i="1" s="1"/>
  <c r="X1108" i="1"/>
  <c r="X233" i="1"/>
  <c r="X2969" i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4985" i="1"/>
  <c r="X4986" i="1" s="1"/>
  <c r="X4987" i="1" s="1"/>
  <c r="X4988" i="1" s="1"/>
  <c r="X4989" i="1" s="1"/>
  <c r="X4990" i="1" s="1"/>
  <c r="X4991" i="1" s="1"/>
  <c r="X4992" i="1" s="1"/>
  <c r="X4993" i="1" s="1"/>
  <c r="X4994" i="1" s="1"/>
  <c r="X4995" i="1" s="1"/>
  <c r="X4996" i="1" s="1"/>
  <c r="X4997" i="1" s="1"/>
  <c r="X4998" i="1" s="1"/>
  <c r="X4999" i="1" s="1"/>
  <c r="X5000" i="1" s="1"/>
  <c r="X5001" i="1" s="1"/>
  <c r="X5002" i="1" s="1"/>
  <c r="X5003" i="1" s="1"/>
  <c r="X5004" i="1" s="1"/>
  <c r="X5005" i="1" s="1"/>
  <c r="X5006" i="1" s="1"/>
  <c r="X5007" i="1" s="1"/>
  <c r="X5008" i="1" s="1"/>
  <c r="X5009" i="1" s="1"/>
  <c r="X1662" i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3798" i="1"/>
  <c r="X3799" i="1" s="1"/>
  <c r="X3800" i="1" s="1"/>
  <c r="X3801" i="1" s="1"/>
  <c r="X3802" i="1" s="1"/>
  <c r="X3803" i="1" s="1"/>
  <c r="X3804" i="1" s="1"/>
  <c r="X3805" i="1" s="1"/>
  <c r="X3806" i="1" s="1"/>
  <c r="X3807" i="1" s="1"/>
  <c r="X3808" i="1" s="1"/>
  <c r="X3809" i="1" s="1"/>
  <c r="X3810" i="1" s="1"/>
  <c r="X3811" i="1" s="1"/>
  <c r="X3812" i="1" s="1"/>
  <c r="X3813" i="1" s="1"/>
  <c r="X3814" i="1" s="1"/>
  <c r="X3815" i="1" s="1"/>
  <c r="X3816" i="1" s="1"/>
  <c r="X3817" i="1" s="1"/>
  <c r="X3818" i="1" s="1"/>
  <c r="X3819" i="1" s="1"/>
  <c r="X3820" i="1" s="1"/>
  <c r="X3821" i="1" s="1"/>
  <c r="X3822" i="1" s="1"/>
  <c r="X2263" i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1088" i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2552" i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1725" i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4113" i="1"/>
  <c r="X4114" i="1" s="1"/>
  <c r="X4115" i="1" s="1"/>
  <c r="X4116" i="1" s="1"/>
  <c r="X4117" i="1" s="1"/>
  <c r="X4118" i="1" s="1"/>
  <c r="X4119" i="1" s="1"/>
  <c r="X4120" i="1" s="1"/>
  <c r="X4121" i="1" s="1"/>
  <c r="X4122" i="1" s="1"/>
  <c r="X4123" i="1" s="1"/>
  <c r="X4124" i="1" s="1"/>
  <c r="X4125" i="1" s="1"/>
  <c r="X4126" i="1" s="1"/>
  <c r="X4127" i="1" s="1"/>
  <c r="X4128" i="1" s="1"/>
  <c r="X4129" i="1" s="1"/>
  <c r="X4130" i="1" s="1"/>
  <c r="X898" i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3982" i="1"/>
  <c r="X3983" i="1" s="1"/>
  <c r="X3984" i="1" s="1"/>
  <c r="X3985" i="1" s="1"/>
  <c r="X3986" i="1" s="1"/>
  <c r="X3987" i="1" s="1"/>
  <c r="X3988" i="1" s="1"/>
  <c r="X3989" i="1" s="1"/>
  <c r="X3990" i="1" s="1"/>
  <c r="X3991" i="1" s="1"/>
  <c r="X3992" i="1" s="1"/>
  <c r="X3993" i="1" s="1"/>
  <c r="X3994" i="1" s="1"/>
  <c r="X3995" i="1" s="1"/>
  <c r="X3996" i="1" s="1"/>
  <c r="X3997" i="1" s="1"/>
  <c r="X3998" i="1" s="1"/>
  <c r="X3999" i="1" s="1"/>
  <c r="X4000" i="1" s="1"/>
  <c r="X4001" i="1" s="1"/>
  <c r="X4002" i="1" s="1"/>
  <c r="X4003" i="1" s="1"/>
  <c r="X4004" i="1" s="1"/>
  <c r="X4005" i="1" s="1"/>
  <c r="X1127" i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3383" i="1"/>
  <c r="X3384" i="1" s="1"/>
  <c r="X3385" i="1" s="1"/>
  <c r="X3386" i="1" s="1"/>
  <c r="X3387" i="1" s="1"/>
  <c r="X3388" i="1" s="1"/>
  <c r="X3389" i="1" s="1"/>
  <c r="X3390" i="1" s="1"/>
  <c r="X3391" i="1" s="1"/>
  <c r="X3392" i="1" s="1"/>
  <c r="X3393" i="1" s="1"/>
  <c r="X3394" i="1" s="1"/>
  <c r="X3395" i="1" s="1"/>
  <c r="X3396" i="1" s="1"/>
  <c r="X3397" i="1" s="1"/>
  <c r="X3398" i="1" s="1"/>
  <c r="X3399" i="1" s="1"/>
  <c r="X3400" i="1" s="1"/>
  <c r="X3401" i="1" s="1"/>
  <c r="X3402" i="1" s="1"/>
  <c r="X3403" i="1" s="1"/>
  <c r="X3404" i="1" s="1"/>
  <c r="X3405" i="1" s="1"/>
  <c r="X3406" i="1" s="1"/>
  <c r="X1248" i="1"/>
  <c r="X1249" i="1" s="1"/>
  <c r="X1250" i="1" s="1"/>
  <c r="X1251" i="1" s="1"/>
  <c r="X1252" i="1" s="1"/>
  <c r="X4164" i="1"/>
  <c r="X4165" i="1" s="1"/>
  <c r="X4166" i="1" s="1"/>
  <c r="X4167" i="1" s="1"/>
  <c r="X4168" i="1" s="1"/>
  <c r="X4169" i="1" s="1"/>
  <c r="X4170" i="1" s="1"/>
  <c r="X4171" i="1" s="1"/>
  <c r="X4172" i="1" s="1"/>
  <c r="X4173" i="1" s="1"/>
  <c r="X4174" i="1" s="1"/>
  <c r="X4175" i="1" s="1"/>
  <c r="X4176" i="1" s="1"/>
  <c r="X4177" i="1" s="1"/>
  <c r="X4178" i="1" s="1"/>
  <c r="X4179" i="1" s="1"/>
  <c r="X4180" i="1" s="1"/>
  <c r="X4181" i="1" s="1"/>
  <c r="X4182" i="1" s="1"/>
  <c r="X4183" i="1" s="1"/>
  <c r="X4184" i="1" s="1"/>
  <c r="X4185" i="1" s="1"/>
  <c r="X4186" i="1" s="1"/>
  <c r="X4187" i="1" s="1"/>
  <c r="X841" i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3097" i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4921" i="1"/>
  <c r="X4922" i="1" s="1"/>
  <c r="X4923" i="1" s="1"/>
  <c r="X4924" i="1" s="1"/>
  <c r="X4925" i="1" s="1"/>
  <c r="X4926" i="1" s="1"/>
  <c r="X4927" i="1" s="1"/>
  <c r="X4928" i="1" s="1"/>
  <c r="X4929" i="1" s="1"/>
  <c r="X4930" i="1" s="1"/>
  <c r="X4931" i="1" s="1"/>
  <c r="X4932" i="1" s="1"/>
  <c r="X4933" i="1" s="1"/>
  <c r="X4934" i="1" s="1"/>
  <c r="X4935" i="1" s="1"/>
  <c r="X4936" i="1" s="1"/>
  <c r="X4937" i="1" s="1"/>
  <c r="X4938" i="1" s="1"/>
  <c r="X4939" i="1" s="1"/>
  <c r="X4940" i="1" s="1"/>
  <c r="X4941" i="1" s="1"/>
  <c r="X4942" i="1" s="1"/>
  <c r="X4943" i="1" s="1"/>
  <c r="X4944" i="1" s="1"/>
  <c r="X2738" i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655" i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1228" i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521" i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2993" i="1"/>
  <c r="X1686" i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4146" i="1"/>
  <c r="X2287" i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4675" i="1"/>
  <c r="X4676" i="1" s="1"/>
  <c r="X4677" i="1" s="1"/>
  <c r="X4678" i="1" s="1"/>
  <c r="X4679" i="1" s="1"/>
  <c r="X4680" i="1" s="1"/>
  <c r="X4681" i="1" s="1"/>
  <c r="X4682" i="1" s="1"/>
  <c r="X4683" i="1" s="1"/>
  <c r="X4684" i="1" s="1"/>
  <c r="X4685" i="1" s="1"/>
  <c r="X4686" i="1" s="1"/>
  <c r="X4687" i="1" s="1"/>
  <c r="X4688" i="1" s="1"/>
  <c r="X4689" i="1" s="1"/>
  <c r="X4690" i="1" s="1"/>
  <c r="X4691" i="1" s="1"/>
  <c r="X4692" i="1" s="1"/>
  <c r="X4693" i="1" s="1"/>
  <c r="X4694" i="1" s="1"/>
  <c r="X4695" i="1" s="1"/>
  <c r="X4696" i="1" s="1"/>
  <c r="X4697" i="1" s="1"/>
  <c r="X4698" i="1" s="1"/>
  <c r="X1292" i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2888" i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1749" i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4293" i="1"/>
  <c r="X4294" i="1" s="1"/>
  <c r="X4295" i="1" s="1"/>
  <c r="X4296" i="1" s="1"/>
  <c r="X4297" i="1" s="1"/>
  <c r="X4298" i="1" s="1"/>
  <c r="X4299" i="1" s="1"/>
  <c r="X4300" i="1" s="1"/>
  <c r="X4301" i="1" s="1"/>
  <c r="X4302" i="1" s="1"/>
  <c r="X4303" i="1" s="1"/>
  <c r="X4304" i="1" s="1"/>
  <c r="X4305" i="1" s="1"/>
  <c r="X4306" i="1" s="1"/>
  <c r="X4307" i="1" s="1"/>
  <c r="X4308" i="1" s="1"/>
  <c r="X4309" i="1" s="1"/>
  <c r="X4310" i="1" s="1"/>
  <c r="X4311" i="1" s="1"/>
  <c r="X4312" i="1" s="1"/>
  <c r="X4006" i="1"/>
  <c r="X1439" i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3407" i="1"/>
  <c r="X3408" i="1" s="1"/>
  <c r="X3409" i="1" s="1"/>
  <c r="X3410" i="1" s="1"/>
  <c r="X3411" i="1" s="1"/>
  <c r="X3412" i="1" s="1"/>
  <c r="X3413" i="1" s="1"/>
  <c r="X3414" i="1" s="1"/>
  <c r="X3415" i="1" s="1"/>
  <c r="X3416" i="1" s="1"/>
  <c r="X3417" i="1" s="1"/>
  <c r="X3418" i="1" s="1"/>
  <c r="X3419" i="1" s="1"/>
  <c r="X3420" i="1" s="1"/>
  <c r="X3421" i="1" s="1"/>
  <c r="X3422" i="1" s="1"/>
  <c r="X3423" i="1" s="1"/>
  <c r="X3424" i="1" s="1"/>
  <c r="X3425" i="1" s="1"/>
  <c r="X1356" i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4188" i="1"/>
  <c r="X1165" i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3241" i="1"/>
  <c r="X3242" i="1" s="1"/>
  <c r="X4945" i="1"/>
  <c r="X4946" i="1" s="1"/>
  <c r="X4947" i="1" s="1"/>
  <c r="X4948" i="1" s="1"/>
  <c r="X4949" i="1" s="1"/>
  <c r="X4950" i="1" s="1"/>
  <c r="X4951" i="1" s="1"/>
  <c r="X4952" i="1" s="1"/>
  <c r="X4953" i="1" s="1"/>
  <c r="X4954" i="1" s="1"/>
  <c r="X4955" i="1" s="1"/>
  <c r="X4956" i="1" s="1"/>
  <c r="X4957" i="1" s="1"/>
  <c r="X4958" i="1" s="1"/>
  <c r="X4959" i="1" s="1"/>
  <c r="X4960" i="1" s="1"/>
  <c r="X4961" i="1" s="1"/>
  <c r="X4962" i="1" s="1"/>
  <c r="X4963" i="1" s="1"/>
  <c r="X4964" i="1" s="1"/>
  <c r="X2762" i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675" i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2847" i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4251" i="1"/>
  <c r="X4252" i="1" s="1"/>
  <c r="X4253" i="1" s="1"/>
  <c r="X4254" i="1" s="1"/>
  <c r="X4255" i="1" s="1"/>
  <c r="X4256" i="1" s="1"/>
  <c r="X4257" i="1" s="1"/>
  <c r="X4258" i="1" s="1"/>
  <c r="X4259" i="1" s="1"/>
  <c r="X4260" i="1" s="1"/>
  <c r="X4261" i="1" s="1"/>
  <c r="X4262" i="1" s="1"/>
  <c r="X4263" i="1" s="1"/>
  <c r="X4264" i="1" s="1"/>
  <c r="X4265" i="1" s="1"/>
  <c r="X4266" i="1" s="1"/>
  <c r="X4267" i="1" s="1"/>
  <c r="X4268" i="1" s="1"/>
  <c r="X4269" i="1" s="1"/>
  <c r="X4270" i="1" s="1"/>
  <c r="X1312" i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3136" i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713" i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3077" i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1890" i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367" i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2407" i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4699" i="1"/>
  <c r="X4700" i="1" s="1"/>
  <c r="X4701" i="1" s="1"/>
  <c r="X4702" i="1" s="1"/>
  <c r="X4703" i="1" s="1"/>
  <c r="X4704" i="1" s="1"/>
  <c r="X4705" i="1" s="1"/>
  <c r="X4706" i="1" s="1"/>
  <c r="X4707" i="1" s="1"/>
  <c r="X4708" i="1" s="1"/>
  <c r="X4709" i="1" s="1"/>
  <c r="X4710" i="1" s="1"/>
  <c r="X4711" i="1" s="1"/>
  <c r="X4712" i="1" s="1"/>
  <c r="X4713" i="1" s="1"/>
  <c r="X4714" i="1" s="1"/>
  <c r="X4715" i="1" s="1"/>
  <c r="X4716" i="1" s="1"/>
  <c r="X4717" i="1" s="1"/>
  <c r="X4718" i="1" s="1"/>
  <c r="X1604" i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3692" i="1"/>
  <c r="X3693" i="1" s="1"/>
  <c r="X3694" i="1" s="1"/>
  <c r="X3695" i="1" s="1"/>
  <c r="X3696" i="1" s="1"/>
  <c r="X3697" i="1" s="1"/>
  <c r="X3698" i="1" s="1"/>
  <c r="X3699" i="1" s="1"/>
  <c r="X3700" i="1" s="1"/>
  <c r="X3701" i="1" s="1"/>
  <c r="X3702" i="1" s="1"/>
  <c r="X3703" i="1" s="1"/>
  <c r="X3704" i="1" s="1"/>
  <c r="X3705" i="1" s="1"/>
  <c r="X3706" i="1" s="1"/>
  <c r="X3707" i="1" s="1"/>
  <c r="X3708" i="1" s="1"/>
  <c r="X3709" i="1" s="1"/>
  <c r="X3710" i="1" s="1"/>
  <c r="X3711" i="1" s="1"/>
  <c r="X3712" i="1" s="1"/>
  <c r="X3713" i="1" s="1"/>
  <c r="X3714" i="1" s="1"/>
  <c r="X3715" i="1" s="1"/>
  <c r="X4413" i="1"/>
  <c r="X4414" i="1" s="1"/>
  <c r="X4415" i="1" s="1"/>
  <c r="X4416" i="1" s="1"/>
  <c r="X4417" i="1" s="1"/>
  <c r="X4418" i="1" s="1"/>
  <c r="X4419" i="1" s="1"/>
  <c r="X4420" i="1" s="1"/>
  <c r="X4421" i="1" s="1"/>
  <c r="X4422" i="1" s="1"/>
  <c r="X4423" i="1" s="1"/>
  <c r="X4424" i="1" s="1"/>
  <c r="X4425" i="1" s="1"/>
  <c r="X4426" i="1" s="1"/>
  <c r="X4427" i="1" s="1"/>
  <c r="X4428" i="1" s="1"/>
  <c r="X4429" i="1" s="1"/>
  <c r="X4430" i="1" s="1"/>
  <c r="X4431" i="1" s="1"/>
  <c r="X1378" i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4390" i="1"/>
  <c r="X4391" i="1" s="1"/>
  <c r="X4392" i="1" s="1"/>
  <c r="X4393" i="1" s="1"/>
  <c r="X4394" i="1" s="1"/>
  <c r="X4395" i="1" s="1"/>
  <c r="X4396" i="1" s="1"/>
  <c r="X4397" i="1" s="1"/>
  <c r="X4398" i="1" s="1"/>
  <c r="X4399" i="1" s="1"/>
  <c r="X4400" i="1" s="1"/>
  <c r="X4401" i="1" s="1"/>
  <c r="X4402" i="1" s="1"/>
  <c r="X4403" i="1" s="1"/>
  <c r="X4404" i="1" s="1"/>
  <c r="X4405" i="1" s="1"/>
  <c r="X4406" i="1" s="1"/>
  <c r="X4407" i="1" s="1"/>
  <c r="X4408" i="1" s="1"/>
  <c r="X4409" i="1" s="1"/>
  <c r="X4410" i="1" s="1"/>
  <c r="X4411" i="1" s="1"/>
  <c r="X4412" i="1" s="1"/>
  <c r="X1523" i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3635" i="1"/>
  <c r="X3636" i="1" s="1"/>
  <c r="X3637" i="1" s="1"/>
  <c r="X3638" i="1" s="1"/>
  <c r="X3639" i="1" s="1"/>
  <c r="X3640" i="1" s="1"/>
  <c r="X3641" i="1" s="1"/>
  <c r="X3642" i="1" s="1"/>
  <c r="X3643" i="1" s="1"/>
  <c r="X3644" i="1" s="1"/>
  <c r="X3645" i="1" s="1"/>
  <c r="X3646" i="1" s="1"/>
  <c r="X3647" i="1" s="1"/>
  <c r="X3648" i="1" s="1"/>
  <c r="X3649" i="1" s="1"/>
  <c r="X3650" i="1" s="1"/>
  <c r="X3651" i="1" s="1"/>
  <c r="X3652" i="1" s="1"/>
  <c r="X3653" i="1" s="1"/>
  <c r="X3654" i="1" s="1"/>
  <c r="X4536" i="1"/>
  <c r="X4537" i="1" s="1"/>
  <c r="X4538" i="1" s="1"/>
  <c r="X4539" i="1" s="1"/>
  <c r="X4540" i="1" s="1"/>
  <c r="X4541" i="1" s="1"/>
  <c r="X4542" i="1" s="1"/>
  <c r="X4543" i="1" s="1"/>
  <c r="X4544" i="1" s="1"/>
  <c r="X4545" i="1" s="1"/>
  <c r="X4546" i="1" s="1"/>
  <c r="X4547" i="1" s="1"/>
  <c r="X4548" i="1" s="1"/>
  <c r="X4549" i="1" s="1"/>
  <c r="X4550" i="1" s="1"/>
  <c r="X4551" i="1" s="1"/>
  <c r="X4552" i="1" s="1"/>
  <c r="X4553" i="1" s="1"/>
  <c r="X4554" i="1" s="1"/>
  <c r="X4555" i="1" s="1"/>
  <c r="X1273" i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3349" i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5053" i="1"/>
  <c r="X5054" i="1" s="1"/>
  <c r="X5055" i="1" s="1"/>
  <c r="X5056" i="1" s="1"/>
  <c r="X5057" i="1" s="1"/>
  <c r="X5058" i="1" s="1"/>
  <c r="X5059" i="1" s="1"/>
  <c r="X5060" i="1" s="1"/>
  <c r="X5061" i="1" s="1"/>
  <c r="X5062" i="1" s="1"/>
  <c r="X5063" i="1" s="1"/>
  <c r="X5064" i="1" s="1"/>
  <c r="X5065" i="1" s="1"/>
  <c r="X5066" i="1" s="1"/>
  <c r="X5067" i="1" s="1"/>
  <c r="X5068" i="1" s="1"/>
  <c r="X5069" i="1" s="1"/>
  <c r="X5070" i="1" s="1"/>
  <c r="X5071" i="1" s="1"/>
  <c r="X5072" i="1" s="1"/>
  <c r="X2930" i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1311" i="1"/>
  <c r="X2871" i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4371" i="1"/>
  <c r="X4372" i="1" s="1"/>
  <c r="X4373" i="1" s="1"/>
  <c r="X4374" i="1" s="1"/>
  <c r="X4375" i="1" s="1"/>
  <c r="X4376" i="1" s="1"/>
  <c r="X4377" i="1" s="1"/>
  <c r="X4378" i="1" s="1"/>
  <c r="X4379" i="1" s="1"/>
  <c r="X4380" i="1" s="1"/>
  <c r="X4381" i="1" s="1"/>
  <c r="X4382" i="1" s="1"/>
  <c r="X4383" i="1" s="1"/>
  <c r="X4384" i="1" s="1"/>
  <c r="X4385" i="1" s="1"/>
  <c r="X4386" i="1" s="1"/>
  <c r="X4387" i="1" s="1"/>
  <c r="X4388" i="1" s="1"/>
  <c r="X4389" i="1" s="1"/>
  <c r="X1336" i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3304" i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917" i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3197" i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138" i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2490" i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451" i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2635" i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1856" i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3716" i="1"/>
  <c r="X3717" i="1" s="1"/>
  <c r="X3718" i="1" s="1"/>
  <c r="X3719" i="1" s="1"/>
  <c r="X3720" i="1" s="1"/>
  <c r="X3721" i="1" s="1"/>
  <c r="X3722" i="1" s="1"/>
  <c r="X3723" i="1" s="1"/>
  <c r="X3724" i="1" s="1"/>
  <c r="X3725" i="1" s="1"/>
  <c r="X3726" i="1" s="1"/>
  <c r="X3727" i="1" s="1"/>
  <c r="X3728" i="1" s="1"/>
  <c r="X3729" i="1" s="1"/>
  <c r="X3730" i="1" s="1"/>
  <c r="X3731" i="1" s="1"/>
  <c r="X3732" i="1" s="1"/>
  <c r="X3733" i="1" s="1"/>
  <c r="X3734" i="1" s="1"/>
  <c r="X3735" i="1" s="1"/>
  <c r="X4581" i="1"/>
  <c r="X4582" i="1" s="1"/>
  <c r="X4583" i="1" s="1"/>
  <c r="X4584" i="1" s="1"/>
  <c r="X4585" i="1" s="1"/>
  <c r="X4586" i="1" s="1"/>
  <c r="X4587" i="1" s="1"/>
  <c r="X4588" i="1" s="1"/>
  <c r="X4589" i="1" s="1"/>
  <c r="X4590" i="1" s="1"/>
  <c r="X4591" i="1" s="1"/>
  <c r="X4592" i="1" s="1"/>
  <c r="X4593" i="1" s="1"/>
  <c r="X4594" i="1" s="1"/>
  <c r="X4595" i="1" s="1"/>
  <c r="X4596" i="1" s="1"/>
  <c r="X4597" i="1" s="1"/>
  <c r="X4598" i="1" s="1"/>
  <c r="X4599" i="1" s="1"/>
  <c r="X1414" i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4846" i="1"/>
  <c r="X4847" i="1" s="1"/>
  <c r="X4848" i="1" s="1"/>
  <c r="X4849" i="1" s="1"/>
  <c r="X4850" i="1" s="1"/>
  <c r="X4851" i="1" s="1"/>
  <c r="X4852" i="1" s="1"/>
  <c r="X4853" i="1" s="1"/>
  <c r="X4854" i="1" s="1"/>
  <c r="X4855" i="1" s="1"/>
  <c r="X4856" i="1" s="1"/>
  <c r="X4857" i="1" s="1"/>
  <c r="X4858" i="1" s="1"/>
  <c r="X4859" i="1" s="1"/>
  <c r="X4860" i="1" s="1"/>
  <c r="X4861" i="1" s="1"/>
  <c r="X4862" i="1" s="1"/>
  <c r="X4863" i="1" s="1"/>
  <c r="X4864" i="1" s="1"/>
  <c r="X1643" i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4007" i="1"/>
  <c r="X4008" i="1" s="1"/>
  <c r="X4009" i="1" s="1"/>
  <c r="X4010" i="1" s="1"/>
  <c r="X4011" i="1" s="1"/>
  <c r="X4012" i="1" s="1"/>
  <c r="X4013" i="1" s="1"/>
  <c r="X4014" i="1" s="1"/>
  <c r="X4015" i="1" s="1"/>
  <c r="X4016" i="1" s="1"/>
  <c r="X4017" i="1" s="1"/>
  <c r="X4018" i="1" s="1"/>
  <c r="X4019" i="1" s="1"/>
  <c r="X4020" i="1" s="1"/>
  <c r="X4021" i="1" s="1"/>
  <c r="X4022" i="1" s="1"/>
  <c r="X4023" i="1" s="1"/>
  <c r="X4024" i="1" s="1"/>
  <c r="X1584" i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4656" i="1"/>
  <c r="X4657" i="1" s="1"/>
  <c r="X4658" i="1" s="1"/>
  <c r="X4659" i="1" s="1"/>
  <c r="X4660" i="1" s="1"/>
  <c r="X4661" i="1" s="1"/>
  <c r="X4662" i="1" s="1"/>
  <c r="X4663" i="1" s="1"/>
  <c r="X4664" i="1" s="1"/>
  <c r="X4665" i="1" s="1"/>
  <c r="X4666" i="1" s="1"/>
  <c r="X4667" i="1" s="1"/>
  <c r="X4668" i="1" s="1"/>
  <c r="X4669" i="1" s="1"/>
  <c r="X4670" i="1" s="1"/>
  <c r="X4671" i="1" s="1"/>
  <c r="X4672" i="1" s="1"/>
  <c r="X4673" i="1" s="1"/>
  <c r="X4674" i="1" s="1"/>
  <c r="X1705" i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3445" i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590" i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3122" i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T3" i="1"/>
  <c r="U3" i="1" s="1"/>
  <c r="V3" i="1" s="1"/>
  <c r="X1479" i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4719" i="1"/>
  <c r="X4720" i="1" s="1"/>
  <c r="X4721" i="1" s="1"/>
  <c r="X4722" i="1" s="1"/>
  <c r="X4723" i="1" s="1"/>
  <c r="X4724" i="1" s="1"/>
  <c r="X4725" i="1" s="1"/>
  <c r="X4726" i="1" s="1"/>
  <c r="X4727" i="1" s="1"/>
  <c r="X4728" i="1" s="1"/>
  <c r="X4729" i="1" s="1"/>
  <c r="X4730" i="1" s="1"/>
  <c r="X4731" i="1" s="1"/>
  <c r="X4732" i="1" s="1"/>
  <c r="X4733" i="1" s="1"/>
  <c r="X4734" i="1" s="1"/>
  <c r="X4735" i="1" s="1"/>
  <c r="X4736" i="1" s="1"/>
  <c r="X4737" i="1" s="1"/>
  <c r="X4738" i="1" s="1"/>
  <c r="X1768" i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3736" i="1"/>
  <c r="X1025" i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3509" i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186" i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514" i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499" i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2827" i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4208" i="1"/>
  <c r="X4209" i="1" s="1"/>
  <c r="X4210" i="1" s="1"/>
  <c r="X4211" i="1" s="1"/>
  <c r="X4212" i="1" s="1"/>
  <c r="X4213" i="1" s="1"/>
  <c r="X4214" i="1" s="1"/>
  <c r="X4215" i="1" s="1"/>
  <c r="X4216" i="1" s="1"/>
  <c r="X4217" i="1" s="1"/>
  <c r="X4218" i="1" s="1"/>
  <c r="X4219" i="1" s="1"/>
  <c r="X4220" i="1" s="1"/>
  <c r="X4221" i="1" s="1"/>
  <c r="X4222" i="1" s="1"/>
  <c r="X4223" i="1" s="1"/>
  <c r="X4224" i="1" s="1"/>
  <c r="X4225" i="1" s="1"/>
  <c r="X2577" i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4965" i="1"/>
  <c r="X4966" i="1" s="1"/>
  <c r="X4967" i="1" s="1"/>
  <c r="X4968" i="1" s="1"/>
  <c r="X4969" i="1" s="1"/>
  <c r="X4970" i="1" s="1"/>
  <c r="X4971" i="1" s="1"/>
  <c r="X4972" i="1" s="1"/>
  <c r="X4973" i="1" s="1"/>
  <c r="X4974" i="1" s="1"/>
  <c r="X4975" i="1" s="1"/>
  <c r="X4976" i="1" s="1"/>
  <c r="X4977" i="1" s="1"/>
  <c r="X4978" i="1" s="1"/>
  <c r="X4979" i="1" s="1"/>
  <c r="X4980" i="1" s="1"/>
  <c r="X4981" i="1" s="1"/>
  <c r="X4982" i="1" s="1"/>
  <c r="X4983" i="1" s="1"/>
  <c r="X4984" i="1" s="1"/>
  <c r="X2350" i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5110" i="1"/>
  <c r="X5111" i="1" s="1"/>
  <c r="X5112" i="1" s="1"/>
  <c r="X5113" i="1" s="1"/>
  <c r="X5114" i="1" s="1"/>
  <c r="X5115" i="1" s="1"/>
  <c r="X5116" i="1" s="1"/>
  <c r="X5117" i="1" s="1"/>
  <c r="X5118" i="1" s="1"/>
  <c r="X5119" i="1" s="1"/>
  <c r="X5120" i="1" s="1"/>
  <c r="X5121" i="1" s="1"/>
  <c r="X5122" i="1" s="1"/>
  <c r="X5123" i="1" s="1"/>
  <c r="X5124" i="1" s="1"/>
  <c r="X5125" i="1" s="1"/>
  <c r="X5126" i="1" s="1"/>
  <c r="X5127" i="1" s="1"/>
  <c r="X1811" i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4271" i="1"/>
  <c r="X4272" i="1" s="1"/>
  <c r="X4273" i="1" s="1"/>
  <c r="X4274" i="1" s="1"/>
  <c r="X4275" i="1" s="1"/>
  <c r="X4276" i="1" s="1"/>
  <c r="X4277" i="1" s="1"/>
  <c r="X4278" i="1" s="1"/>
  <c r="X4279" i="1" s="1"/>
  <c r="X4280" i="1" s="1"/>
  <c r="X4281" i="1" s="1"/>
  <c r="X4282" i="1" s="1"/>
  <c r="X4283" i="1" s="1"/>
  <c r="X4284" i="1" s="1"/>
  <c r="X4285" i="1" s="1"/>
  <c r="X4286" i="1" s="1"/>
  <c r="X4287" i="1" s="1"/>
  <c r="X4288" i="1" s="1"/>
  <c r="X4289" i="1" s="1"/>
  <c r="X4290" i="1" s="1"/>
  <c r="X4291" i="1" s="1"/>
  <c r="X4292" i="1" s="1"/>
  <c r="X2016" i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4764" i="1"/>
  <c r="X4765" i="1" s="1"/>
  <c r="X4766" i="1" s="1"/>
  <c r="X4767" i="1" s="1"/>
  <c r="X4768" i="1" s="1"/>
  <c r="X4769" i="1" s="1"/>
  <c r="X4770" i="1" s="1"/>
  <c r="X4771" i="1" s="1"/>
  <c r="X4772" i="1" s="1"/>
  <c r="X4773" i="1" s="1"/>
  <c r="X4774" i="1" s="1"/>
  <c r="X4775" i="1" s="1"/>
  <c r="X4776" i="1" s="1"/>
  <c r="X4777" i="1" s="1"/>
  <c r="X4778" i="1" s="1"/>
  <c r="X4779" i="1" s="1"/>
  <c r="X4780" i="1" s="1"/>
  <c r="X4781" i="1" s="1"/>
  <c r="X1909" i="1"/>
  <c r="X3553" i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758" i="1"/>
  <c r="X759" i="1" s="1"/>
  <c r="X3470" i="1"/>
  <c r="X1503" i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3159" i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1792" i="1"/>
  <c r="X4432" i="1"/>
  <c r="X4433" i="1" s="1"/>
  <c r="X4434" i="1" s="1"/>
  <c r="X4435" i="1" s="1"/>
  <c r="X4436" i="1" s="1"/>
  <c r="X4437" i="1" s="1"/>
  <c r="X4438" i="1" s="1"/>
  <c r="X4439" i="1" s="1"/>
  <c r="X4440" i="1" s="1"/>
  <c r="X4441" i="1" s="1"/>
  <c r="X4442" i="1" s="1"/>
  <c r="X4443" i="1" s="1"/>
  <c r="X4444" i="1" s="1"/>
  <c r="X4445" i="1" s="1"/>
  <c r="X4446" i="1" s="1"/>
  <c r="X4447" i="1" s="1"/>
  <c r="X4448" i="1" s="1"/>
  <c r="X4449" i="1" s="1"/>
  <c r="X4450" i="1" s="1"/>
  <c r="X1109" i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3617" i="1"/>
  <c r="X3618" i="1" s="1"/>
  <c r="X3619" i="1" s="1"/>
  <c r="X3620" i="1" s="1"/>
  <c r="X3621" i="1" s="1"/>
  <c r="X3622" i="1" s="1"/>
  <c r="X3623" i="1" s="1"/>
  <c r="X3624" i="1" s="1"/>
  <c r="X3625" i="1" s="1"/>
  <c r="X3626" i="1" s="1"/>
  <c r="X3627" i="1" s="1"/>
  <c r="X3628" i="1" s="1"/>
  <c r="X3629" i="1" s="1"/>
  <c r="X3630" i="1" s="1"/>
  <c r="X3631" i="1" s="1"/>
  <c r="X3632" i="1" s="1"/>
  <c r="X3633" i="1" s="1"/>
  <c r="X3634" i="1" s="1"/>
  <c r="X234" i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98" i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547" i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3655" i="1"/>
  <c r="X3656" i="1" s="1"/>
  <c r="X3657" i="1" s="1"/>
  <c r="X3658" i="1" s="1"/>
  <c r="X3659" i="1" s="1"/>
  <c r="X3660" i="1" s="1"/>
  <c r="X3661" i="1" s="1"/>
  <c r="X3662" i="1" s="1"/>
  <c r="X3663" i="1" s="1"/>
  <c r="X3664" i="1" s="1"/>
  <c r="X3665" i="1" s="1"/>
  <c r="X3666" i="1" s="1"/>
  <c r="X3667" i="1" s="1"/>
  <c r="X3668" i="1" s="1"/>
  <c r="X3669" i="1" s="1"/>
  <c r="X3670" i="1" s="1"/>
  <c r="X3671" i="1" s="1"/>
  <c r="X3672" i="1" s="1"/>
  <c r="X1952" i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4556" i="1"/>
  <c r="X4557" i="1" s="1"/>
  <c r="X4558" i="1" s="1"/>
  <c r="X4559" i="1" s="1"/>
  <c r="X4560" i="1" s="1"/>
  <c r="X4561" i="1" s="1"/>
  <c r="X4562" i="1" s="1"/>
  <c r="X4563" i="1" s="1"/>
  <c r="X4564" i="1" s="1"/>
  <c r="X4565" i="1" s="1"/>
  <c r="X4566" i="1" s="1"/>
  <c r="X4567" i="1" s="1"/>
  <c r="X4568" i="1" s="1"/>
  <c r="X4569" i="1" s="1"/>
  <c r="X4570" i="1" s="1"/>
  <c r="X4571" i="1" s="1"/>
  <c r="X4572" i="1" s="1"/>
  <c r="X4573" i="1" s="1"/>
  <c r="X4574" i="1" s="1"/>
  <c r="X4575" i="1" s="1"/>
  <c r="X4576" i="1" s="1"/>
  <c r="X4577" i="1" s="1"/>
  <c r="X4578" i="1" s="1"/>
  <c r="X4579" i="1" s="1"/>
  <c r="X4580" i="1" s="1"/>
  <c r="X2949" i="1"/>
  <c r="X5073" i="1"/>
  <c r="X5074" i="1" s="1"/>
  <c r="X5075" i="1" s="1"/>
  <c r="X5076" i="1" s="1"/>
  <c r="X5077" i="1" s="1"/>
  <c r="X5078" i="1" s="1"/>
  <c r="X5079" i="1" s="1"/>
  <c r="X5080" i="1" s="1"/>
  <c r="X5081" i="1" s="1"/>
  <c r="X5082" i="1" s="1"/>
  <c r="X5083" i="1" s="1"/>
  <c r="X5084" i="1" s="1"/>
  <c r="X5085" i="1" s="1"/>
  <c r="X5086" i="1" s="1"/>
  <c r="X5087" i="1" s="1"/>
  <c r="X5088" i="1" s="1"/>
  <c r="X5089" i="1" s="1"/>
  <c r="X5090" i="1" s="1"/>
  <c r="X5091" i="1" s="1"/>
  <c r="X2470" i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4782" i="1"/>
  <c r="X4783" i="1" s="1"/>
  <c r="X4784" i="1" s="1"/>
  <c r="X4785" i="1" s="1"/>
  <c r="X4786" i="1" s="1"/>
  <c r="X4787" i="1" s="1"/>
  <c r="X4788" i="1" s="1"/>
  <c r="X4789" i="1" s="1"/>
  <c r="X4790" i="1" s="1"/>
  <c r="X4791" i="1" s="1"/>
  <c r="X4792" i="1" s="1"/>
  <c r="X4793" i="1" s="1"/>
  <c r="X4794" i="1" s="1"/>
  <c r="X4795" i="1" s="1"/>
  <c r="X4796" i="1" s="1"/>
  <c r="X4797" i="1" s="1"/>
  <c r="X4798" i="1" s="1"/>
  <c r="X4799" i="1" s="1"/>
  <c r="X4800" i="1" s="1"/>
  <c r="X4801" i="1" s="1"/>
  <c r="X2123" i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4451" i="1"/>
  <c r="X4452" i="1" s="1"/>
  <c r="X4453" i="1" s="1"/>
  <c r="X4454" i="1" s="1"/>
  <c r="X4455" i="1" s="1"/>
  <c r="X4456" i="1" s="1"/>
  <c r="X4457" i="1" s="1"/>
  <c r="X4458" i="1" s="1"/>
  <c r="X4459" i="1" s="1"/>
  <c r="X4460" i="1" s="1"/>
  <c r="X4461" i="1" s="1"/>
  <c r="X4462" i="1" s="1"/>
  <c r="X4463" i="1" s="1"/>
  <c r="X4464" i="1" s="1"/>
  <c r="X4465" i="1" s="1"/>
  <c r="X4466" i="1" s="1"/>
  <c r="X4467" i="1" s="1"/>
  <c r="X4468" i="1" s="1"/>
  <c r="X4469" i="1" s="1"/>
  <c r="X4470" i="1" s="1"/>
  <c r="X4471" i="1" s="1"/>
  <c r="X4472" i="1" s="1"/>
  <c r="X4473" i="1" s="1"/>
  <c r="X4474" i="1" s="1"/>
  <c r="X4884" i="1"/>
  <c r="X4885" i="1" s="1"/>
  <c r="X4886" i="1" s="1"/>
  <c r="X4887" i="1" s="1"/>
  <c r="X4888" i="1" s="1"/>
  <c r="X4889" i="1" s="1"/>
  <c r="X4890" i="1" s="1"/>
  <c r="X4891" i="1" s="1"/>
  <c r="X4892" i="1" s="1"/>
  <c r="X4893" i="1" s="1"/>
  <c r="X4894" i="1" s="1"/>
  <c r="X4895" i="1" s="1"/>
  <c r="X4896" i="1" s="1"/>
  <c r="X4897" i="1" s="1"/>
  <c r="X4898" i="1" s="1"/>
  <c r="X4899" i="1" s="1"/>
  <c r="X4900" i="1" s="1"/>
  <c r="X4901" i="1" s="1"/>
  <c r="X1933" i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3673" i="1"/>
  <c r="X3674" i="1" s="1"/>
  <c r="X3675" i="1" s="1"/>
  <c r="X3676" i="1" s="1"/>
  <c r="X3677" i="1" s="1"/>
  <c r="X3678" i="1" s="1"/>
  <c r="X3679" i="1" s="1"/>
  <c r="X3680" i="1" s="1"/>
  <c r="X3681" i="1" s="1"/>
  <c r="X3682" i="1" s="1"/>
  <c r="X3683" i="1" s="1"/>
  <c r="X3684" i="1" s="1"/>
  <c r="X3685" i="1" s="1"/>
  <c r="X3686" i="1" s="1"/>
  <c r="X3687" i="1" s="1"/>
  <c r="X3688" i="1" s="1"/>
  <c r="X3689" i="1" s="1"/>
  <c r="X3690" i="1" s="1"/>
  <c r="X3691" i="1" s="1"/>
  <c r="X1394" i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3578" i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X3597" i="1" s="1"/>
  <c r="X2079" i="1"/>
  <c r="X4827" i="1"/>
  <c r="X4828" i="1" s="1"/>
  <c r="X4829" i="1" s="1"/>
  <c r="X4830" i="1" s="1"/>
  <c r="X4831" i="1" s="1"/>
  <c r="X4832" i="1" s="1"/>
  <c r="X4833" i="1" s="1"/>
  <c r="X4834" i="1" s="1"/>
  <c r="X4835" i="1" s="1"/>
  <c r="X4836" i="1" s="1"/>
  <c r="X4837" i="1" s="1"/>
  <c r="X4838" i="1" s="1"/>
  <c r="X4839" i="1" s="1"/>
  <c r="X4840" i="1" s="1"/>
  <c r="X4841" i="1" s="1"/>
  <c r="X4842" i="1" s="1"/>
  <c r="X4843" i="1" s="1"/>
  <c r="X4844" i="1" s="1"/>
  <c r="X4845" i="1" s="1"/>
  <c r="X1876" i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4600" i="1"/>
  <c r="X4601" i="1" s="1"/>
  <c r="X4602" i="1" s="1"/>
  <c r="X4603" i="1" s="1"/>
  <c r="X4604" i="1" s="1"/>
  <c r="X4605" i="1" s="1"/>
  <c r="X4606" i="1" s="1"/>
  <c r="X4607" i="1" s="1"/>
  <c r="X4608" i="1" s="1"/>
  <c r="X4609" i="1" s="1"/>
  <c r="X4610" i="1" s="1"/>
  <c r="X4611" i="1" s="1"/>
  <c r="X4612" i="1" s="1"/>
  <c r="X4613" i="1" s="1"/>
  <c r="X1253" i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3737" i="1"/>
  <c r="X3738" i="1" s="1"/>
  <c r="X3739" i="1" s="1"/>
  <c r="X3740" i="1" s="1"/>
  <c r="X3741" i="1" s="1"/>
  <c r="X3742" i="1" s="1"/>
  <c r="X3743" i="1" s="1"/>
  <c r="X3744" i="1" s="1"/>
  <c r="X3745" i="1" s="1"/>
  <c r="X3746" i="1" s="1"/>
  <c r="X3747" i="1" s="1"/>
  <c r="X3748" i="1" s="1"/>
  <c r="X3749" i="1" s="1"/>
  <c r="X3750" i="1" s="1"/>
  <c r="X3751" i="1" s="1"/>
  <c r="X3752" i="1" s="1"/>
  <c r="X3753" i="1" s="1"/>
  <c r="X3754" i="1" s="1"/>
  <c r="X3755" i="1" s="1"/>
  <c r="X3756" i="1" s="1"/>
  <c r="X3757" i="1" s="1"/>
  <c r="X3758" i="1" s="1"/>
  <c r="X3759" i="1" s="1"/>
  <c r="X3760" i="1" s="1"/>
  <c r="X618" i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2622" i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3823" i="1"/>
  <c r="X3824" i="1" s="1"/>
  <c r="X3825" i="1" s="1"/>
  <c r="X3826" i="1" s="1"/>
  <c r="X3827" i="1" s="1"/>
  <c r="X3828" i="1" s="1"/>
  <c r="X3829" i="1" s="1"/>
  <c r="X3830" i="1" s="1"/>
  <c r="X3831" i="1" s="1"/>
  <c r="X3832" i="1" s="1"/>
  <c r="X3833" i="1" s="1"/>
  <c r="X3834" i="1" s="1"/>
  <c r="X3835" i="1" s="1"/>
  <c r="X3836" i="1" s="1"/>
  <c r="X3837" i="1" s="1"/>
  <c r="X3838" i="1" s="1"/>
  <c r="X3839" i="1" s="1"/>
  <c r="X3840" i="1" s="1"/>
  <c r="X3841" i="1" s="1"/>
  <c r="X3842" i="1" s="1"/>
  <c r="X62" i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1976" i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65" i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3033" i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2782" i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243" i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4475" i="1"/>
  <c r="X4476" i="1" s="1"/>
  <c r="X4477" i="1" s="1"/>
  <c r="X4478" i="1" s="1"/>
  <c r="X4479" i="1" s="1"/>
  <c r="X4480" i="1" s="1"/>
  <c r="X4481" i="1" s="1"/>
  <c r="X4482" i="1" s="1"/>
  <c r="X4483" i="1" s="1"/>
  <c r="X4484" i="1" s="1"/>
  <c r="X4485" i="1" s="1"/>
  <c r="X4486" i="1" s="1"/>
  <c r="X4487" i="1" s="1"/>
  <c r="X4488" i="1" s="1"/>
  <c r="X4489" i="1" s="1"/>
  <c r="X4490" i="1" s="1"/>
  <c r="X4491" i="1" s="1"/>
  <c r="X4492" i="1" s="1"/>
  <c r="X4493" i="1" s="1"/>
  <c r="X4494" i="1" s="1"/>
  <c r="X2388" i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5028" i="1"/>
  <c r="X5029" i="1" s="1"/>
  <c r="X5030" i="1" s="1"/>
  <c r="X5031" i="1" s="1"/>
  <c r="X5032" i="1" s="1"/>
  <c r="X5033" i="1" s="1"/>
  <c r="X5034" i="1" s="1"/>
  <c r="X5035" i="1" s="1"/>
  <c r="X5036" i="1" s="1"/>
  <c r="X5037" i="1" s="1"/>
  <c r="X5038" i="1" s="1"/>
  <c r="X5039" i="1" s="1"/>
  <c r="X5040" i="1" s="1"/>
  <c r="X5041" i="1" s="1"/>
  <c r="X5042" i="1" s="1"/>
  <c r="X5043" i="1" s="1"/>
  <c r="X5044" i="1" s="1"/>
  <c r="X5045" i="1" s="1"/>
  <c r="X5046" i="1" s="1"/>
  <c r="X5047" i="1" s="1"/>
  <c r="X5048" i="1" s="1"/>
  <c r="X5049" i="1" s="1"/>
  <c r="X5050" i="1" s="1"/>
  <c r="X5051" i="1" s="1"/>
  <c r="X5052" i="1" s="1"/>
  <c r="X2041" i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3781" i="1"/>
  <c r="X3782" i="1" s="1"/>
  <c r="X3783" i="1" s="1"/>
  <c r="X3784" i="1" s="1"/>
  <c r="X3785" i="1" s="1"/>
  <c r="X3786" i="1" s="1"/>
  <c r="X3787" i="1" s="1"/>
  <c r="X3788" i="1" s="1"/>
  <c r="X3789" i="1" s="1"/>
  <c r="X3790" i="1" s="1"/>
  <c r="X3791" i="1" s="1"/>
  <c r="X3792" i="1" s="1"/>
  <c r="X3793" i="1" s="1"/>
  <c r="X3794" i="1" s="1"/>
  <c r="X3795" i="1" s="1"/>
  <c r="X3796" i="1" s="1"/>
  <c r="X3797" i="1" s="1"/>
  <c r="X1910" i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3962" i="1"/>
  <c r="X3963" i="1" s="1"/>
  <c r="X3964" i="1" s="1"/>
  <c r="X3965" i="1" s="1"/>
  <c r="X3966" i="1" s="1"/>
  <c r="X3967" i="1" s="1"/>
  <c r="X3968" i="1" s="1"/>
  <c r="X3969" i="1" s="1"/>
  <c r="X3970" i="1" s="1"/>
  <c r="X3971" i="1" s="1"/>
  <c r="X3972" i="1" s="1"/>
  <c r="X3973" i="1" s="1"/>
  <c r="X3974" i="1" s="1"/>
  <c r="X3975" i="1" s="1"/>
  <c r="X3976" i="1" s="1"/>
  <c r="X3977" i="1" s="1"/>
  <c r="X3978" i="1" s="1"/>
  <c r="X3979" i="1" s="1"/>
  <c r="X3980" i="1" s="1"/>
  <c r="X3981" i="1" s="1"/>
  <c r="X2199" i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3243" i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208" i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1996" i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5092" i="1"/>
  <c r="X5093" i="1" s="1"/>
  <c r="X5094" i="1" s="1"/>
  <c r="X5095" i="1" s="1"/>
  <c r="X5096" i="1" s="1"/>
  <c r="X5097" i="1" s="1"/>
  <c r="X5098" i="1" s="1"/>
  <c r="X5099" i="1" s="1"/>
  <c r="X5100" i="1" s="1"/>
  <c r="X5101" i="1" s="1"/>
  <c r="X5102" i="1" s="1"/>
  <c r="X5103" i="1" s="1"/>
  <c r="X5104" i="1" s="1"/>
  <c r="X5105" i="1" s="1"/>
  <c r="X5106" i="1" s="1"/>
  <c r="X5107" i="1" s="1"/>
  <c r="X5108" i="1" s="1"/>
  <c r="X5109" i="1" s="1"/>
  <c r="X1541" i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3761" i="1"/>
  <c r="X3762" i="1" s="1"/>
  <c r="X3763" i="1" s="1"/>
  <c r="X3764" i="1" s="1"/>
  <c r="X3765" i="1" s="1"/>
  <c r="X3766" i="1" s="1"/>
  <c r="X3767" i="1" s="1"/>
  <c r="X3768" i="1" s="1"/>
  <c r="X3769" i="1" s="1"/>
  <c r="X3770" i="1" s="1"/>
  <c r="X3771" i="1" s="1"/>
  <c r="X3772" i="1" s="1"/>
  <c r="X3773" i="1" s="1"/>
  <c r="X3774" i="1" s="1"/>
  <c r="X3775" i="1" s="1"/>
  <c r="X3776" i="1" s="1"/>
  <c r="X3777" i="1" s="1"/>
  <c r="X3778" i="1" s="1"/>
  <c r="X3779" i="1" s="1"/>
  <c r="X3780" i="1" s="1"/>
  <c r="X738" i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2718" i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955" i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3919" i="1"/>
  <c r="X3920" i="1" s="1"/>
  <c r="X3921" i="1" s="1"/>
  <c r="X3922" i="1" s="1"/>
  <c r="X3923" i="1" s="1"/>
  <c r="X3924" i="1" s="1"/>
  <c r="X3925" i="1" s="1"/>
  <c r="X3926" i="1" s="1"/>
  <c r="X3927" i="1" s="1"/>
  <c r="X3928" i="1" s="1"/>
  <c r="X3929" i="1" s="1"/>
  <c r="X3930" i="1" s="1"/>
  <c r="X3931" i="1" s="1"/>
  <c r="X3932" i="1" s="1"/>
  <c r="X3933" i="1" s="1"/>
  <c r="X3934" i="1" s="1"/>
  <c r="X3935" i="1" s="1"/>
  <c r="X3936" i="1" s="1"/>
  <c r="X3937" i="1" s="1"/>
  <c r="X3938" i="1" s="1"/>
  <c r="X3939" i="1" s="1"/>
  <c r="X3940" i="1" s="1"/>
  <c r="X3941" i="1" s="1"/>
  <c r="X3942" i="1" s="1"/>
  <c r="X344" i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2060" i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861" i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3057" i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22" i="1"/>
  <c r="X2950" i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119" i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2675" i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4739" i="1"/>
  <c r="X4740" i="1" s="1"/>
  <c r="X4741" i="1" s="1"/>
  <c r="X4742" i="1" s="1"/>
  <c r="X4743" i="1" s="1"/>
  <c r="X4744" i="1" s="1"/>
  <c r="X4745" i="1" s="1"/>
  <c r="X4746" i="1" s="1"/>
  <c r="X4747" i="1" s="1"/>
  <c r="X4748" i="1" s="1"/>
  <c r="X4749" i="1" s="1"/>
  <c r="X4750" i="1" s="1"/>
  <c r="X4751" i="1" s="1"/>
  <c r="X4752" i="1" s="1"/>
  <c r="X4753" i="1" s="1"/>
  <c r="X4754" i="1" s="1"/>
  <c r="X4755" i="1" s="1"/>
  <c r="X4756" i="1" s="1"/>
  <c r="X4757" i="1" s="1"/>
  <c r="X4758" i="1" s="1"/>
  <c r="X4759" i="1" s="1"/>
  <c r="X4760" i="1" s="1"/>
  <c r="X4761" i="1" s="1"/>
  <c r="X4762" i="1" s="1"/>
  <c r="X4763" i="1" s="1"/>
  <c r="X4614" i="1"/>
  <c r="X4615" i="1" s="1"/>
  <c r="X4616" i="1" s="1"/>
  <c r="X4617" i="1" s="1"/>
  <c r="X4618" i="1" s="1"/>
  <c r="X4619" i="1" s="1"/>
  <c r="X4620" i="1" s="1"/>
  <c r="X4621" i="1" s="1"/>
  <c r="X4622" i="1" s="1"/>
  <c r="X4623" i="1" s="1"/>
  <c r="X4624" i="1" s="1"/>
  <c r="X4625" i="1" s="1"/>
  <c r="X4626" i="1" s="1"/>
  <c r="X4627" i="1" s="1"/>
  <c r="X4628" i="1" s="1"/>
  <c r="X4629" i="1" s="1"/>
  <c r="X4630" i="1" s="1"/>
  <c r="X4631" i="1" s="1"/>
  <c r="X4632" i="1" s="1"/>
  <c r="X2161" i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4069" i="1"/>
  <c r="X4070" i="1" s="1"/>
  <c r="X4071" i="1" s="1"/>
  <c r="X4072" i="1" s="1"/>
  <c r="X4073" i="1" s="1"/>
  <c r="X4074" i="1" s="1"/>
  <c r="X4075" i="1" s="1"/>
  <c r="X4076" i="1" s="1"/>
  <c r="X4077" i="1" s="1"/>
  <c r="X4078" i="1" s="1"/>
  <c r="X4079" i="1" s="1"/>
  <c r="X4080" i="1" s="1"/>
  <c r="X4081" i="1" s="1"/>
  <c r="X4082" i="1" s="1"/>
  <c r="X4083" i="1" s="1"/>
  <c r="X4084" i="1" s="1"/>
  <c r="X4085" i="1" s="1"/>
  <c r="X4086" i="1" s="1"/>
  <c r="X4087" i="1" s="1"/>
  <c r="X4088" i="1" s="1"/>
  <c r="X2222" i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4226" i="1"/>
  <c r="X4227" i="1" s="1"/>
  <c r="X4228" i="1" s="1"/>
  <c r="X4229" i="1" s="1"/>
  <c r="X4230" i="1" s="1"/>
  <c r="X4231" i="1" s="1"/>
  <c r="X4232" i="1" s="1"/>
  <c r="X4233" i="1" s="1"/>
  <c r="X4234" i="1" s="1"/>
  <c r="X4235" i="1" s="1"/>
  <c r="X4236" i="1" s="1"/>
  <c r="X4237" i="1" s="1"/>
  <c r="X4238" i="1" s="1"/>
  <c r="X4239" i="1" s="1"/>
  <c r="X4240" i="1" s="1"/>
  <c r="X4241" i="1" s="1"/>
  <c r="X4242" i="1" s="1"/>
  <c r="X4243" i="1" s="1"/>
  <c r="X4244" i="1" s="1"/>
  <c r="X4245" i="1" s="1"/>
  <c r="X4246" i="1" s="1"/>
  <c r="X4247" i="1" s="1"/>
  <c r="X4248" i="1" s="1"/>
  <c r="X4249" i="1" s="1"/>
  <c r="X4250" i="1" s="1"/>
  <c r="X3471" i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568" i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2080" i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5128" i="1"/>
  <c r="X5129" i="1" s="1"/>
  <c r="X5130" i="1" s="1"/>
  <c r="X5131" i="1" s="1"/>
  <c r="X5132" i="1" s="1"/>
  <c r="X5133" i="1" s="1"/>
  <c r="X5134" i="1" s="1"/>
  <c r="X5135" i="1" s="1"/>
  <c r="X5136" i="1" s="1"/>
  <c r="X5137" i="1" s="1"/>
  <c r="X5138" i="1" s="1"/>
  <c r="X5139" i="1" s="1"/>
  <c r="X5140" i="1" s="1"/>
  <c r="X1565" i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3881" i="1"/>
  <c r="X3882" i="1" s="1"/>
  <c r="X3883" i="1" s="1"/>
  <c r="X3884" i="1" s="1"/>
  <c r="X3885" i="1" s="1"/>
  <c r="X3886" i="1" s="1"/>
  <c r="X3887" i="1" s="1"/>
  <c r="X3888" i="1" s="1"/>
  <c r="X3889" i="1" s="1"/>
  <c r="X3890" i="1" s="1"/>
  <c r="X3891" i="1" s="1"/>
  <c r="X3892" i="1" s="1"/>
  <c r="X3893" i="1" s="1"/>
  <c r="X3894" i="1" s="1"/>
  <c r="X3895" i="1" s="1"/>
  <c r="X3896" i="1" s="1"/>
  <c r="X3897" i="1" s="1"/>
  <c r="X3898" i="1" s="1"/>
  <c r="X3899" i="1" s="1"/>
  <c r="X798" i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1063" i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3943" i="1"/>
  <c r="X3944" i="1" s="1"/>
  <c r="X3945" i="1" s="1"/>
  <c r="X3946" i="1" s="1"/>
  <c r="X3947" i="1" s="1"/>
  <c r="X3948" i="1" s="1"/>
  <c r="X3949" i="1" s="1"/>
  <c r="X3950" i="1" s="1"/>
  <c r="X3951" i="1" s="1"/>
  <c r="X3952" i="1" s="1"/>
  <c r="X3953" i="1" s="1"/>
  <c r="X3954" i="1" s="1"/>
  <c r="X3955" i="1" s="1"/>
  <c r="X3956" i="1" s="1"/>
  <c r="X3957" i="1" s="1"/>
  <c r="X3958" i="1" s="1"/>
  <c r="X3959" i="1" s="1"/>
  <c r="X3960" i="1" s="1"/>
  <c r="X3961" i="1" s="1"/>
  <c r="X404" i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2144" i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1185" i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3261" i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X3284" i="1" s="1"/>
  <c r="X3178" i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2699" i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4902" i="1"/>
  <c r="X4903" i="1" s="1"/>
  <c r="X4904" i="1" s="1"/>
  <c r="X4905" i="1" s="1"/>
  <c r="X4906" i="1" s="1"/>
  <c r="X4907" i="1" s="1"/>
  <c r="X4908" i="1" s="1"/>
  <c r="X4909" i="1" s="1"/>
  <c r="X4910" i="1" s="1"/>
  <c r="X4911" i="1" s="1"/>
  <c r="X4912" i="1" s="1"/>
  <c r="X4913" i="1" s="1"/>
  <c r="X4914" i="1" s="1"/>
  <c r="X4915" i="1" s="1"/>
  <c r="X4916" i="1" s="1"/>
  <c r="X4917" i="1" s="1"/>
  <c r="X4918" i="1" s="1"/>
  <c r="X4919" i="1" s="1"/>
  <c r="X4920" i="1" s="1"/>
  <c r="X3216" i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277" i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2305" i="1"/>
  <c r="X2306" i="1" s="1"/>
  <c r="X4189" i="1"/>
  <c r="X4190" i="1" s="1"/>
  <c r="X4191" i="1" s="1"/>
  <c r="X4192" i="1" s="1"/>
  <c r="X4193" i="1" s="1"/>
  <c r="X4194" i="1" s="1"/>
  <c r="X4195" i="1" s="1"/>
  <c r="X4196" i="1" s="1"/>
  <c r="X4197" i="1" s="1"/>
  <c r="X4198" i="1" s="1"/>
  <c r="X4199" i="1" s="1"/>
  <c r="X4200" i="1" s="1"/>
  <c r="X4201" i="1" s="1"/>
  <c r="X4202" i="1" s="1"/>
  <c r="X4203" i="1" s="1"/>
  <c r="X4204" i="1" s="1"/>
  <c r="X4205" i="1" s="1"/>
  <c r="X4206" i="1" s="1"/>
  <c r="X4207" i="1" s="1"/>
  <c r="X2330" i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4802" i="1"/>
  <c r="X4803" i="1" s="1"/>
  <c r="X4804" i="1" s="1"/>
  <c r="X4805" i="1" s="1"/>
  <c r="X4806" i="1" s="1"/>
  <c r="X4807" i="1" s="1"/>
  <c r="X4808" i="1" s="1"/>
  <c r="X4809" i="1" s="1"/>
  <c r="X4810" i="1" s="1"/>
  <c r="X4811" i="1" s="1"/>
  <c r="X4812" i="1" s="1"/>
  <c r="X4813" i="1" s="1"/>
  <c r="X4814" i="1" s="1"/>
  <c r="X4815" i="1" s="1"/>
  <c r="X4816" i="1" s="1"/>
  <c r="X4817" i="1" s="1"/>
  <c r="X4818" i="1" s="1"/>
  <c r="X4819" i="1" s="1"/>
  <c r="X4820" i="1" s="1"/>
  <c r="X4821" i="1" s="1"/>
  <c r="X4822" i="1" s="1"/>
  <c r="X4823" i="1" s="1"/>
  <c r="X4824" i="1" s="1"/>
  <c r="X4825" i="1" s="1"/>
  <c r="X4826" i="1" s="1"/>
  <c r="X2307" i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760" i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2104" i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77" i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793" i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4025" i="1"/>
  <c r="X4026" i="1" s="1"/>
  <c r="X4027" i="1" s="1"/>
  <c r="X4028" i="1" s="1"/>
  <c r="X4029" i="1" s="1"/>
  <c r="X4030" i="1" s="1"/>
  <c r="X4031" i="1" s="1"/>
  <c r="X4032" i="1" s="1"/>
  <c r="X4033" i="1" s="1"/>
  <c r="X4034" i="1" s="1"/>
  <c r="X4035" i="1" s="1"/>
  <c r="X4036" i="1" s="1"/>
  <c r="X4037" i="1" s="1"/>
  <c r="X4038" i="1" s="1"/>
  <c r="X4039" i="1" s="1"/>
  <c r="X4040" i="1" s="1"/>
  <c r="X4041" i="1" s="1"/>
  <c r="X4042" i="1" s="1"/>
  <c r="X4043" i="1" s="1"/>
  <c r="X1146" i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2994" i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1459" i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4147" i="1"/>
  <c r="X4148" i="1" s="1"/>
  <c r="X4149" i="1" s="1"/>
  <c r="X4150" i="1" s="1"/>
  <c r="X4151" i="1" s="1"/>
  <c r="X4152" i="1" s="1"/>
  <c r="X4153" i="1" s="1"/>
  <c r="X4154" i="1" s="1"/>
  <c r="X4155" i="1" s="1"/>
  <c r="X4156" i="1" s="1"/>
  <c r="X4157" i="1" s="1"/>
  <c r="X4158" i="1" s="1"/>
  <c r="X4159" i="1" s="1"/>
  <c r="X4160" i="1" s="1"/>
  <c r="X4161" i="1" s="1"/>
  <c r="X4162" i="1" s="1"/>
  <c r="X4163" i="1" s="1"/>
  <c r="X656" i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2180" i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1209" i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3285" i="1"/>
  <c r="X3286" i="1" s="1"/>
  <c r="X3287" i="1" s="1"/>
  <c r="X3288" i="1" s="1"/>
  <c r="X3289" i="1" s="1"/>
  <c r="X3290" i="1" s="1"/>
  <c r="X3291" i="1" s="1"/>
  <c r="X3292" i="1" s="1"/>
  <c r="X3293" i="1" s="1"/>
  <c r="X3294" i="1" s="1"/>
  <c r="X3295" i="1" s="1"/>
  <c r="X3296" i="1" s="1"/>
  <c r="X3297" i="1" s="1"/>
  <c r="X3298" i="1" s="1"/>
  <c r="X3299" i="1" s="1"/>
  <c r="X3300" i="1" s="1"/>
  <c r="X3301" i="1" s="1"/>
  <c r="X3302" i="1" s="1"/>
  <c r="X3303" i="1" s="1"/>
  <c r="X430" i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3490" i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23" i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2807" i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816" i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3324" i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01" i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2905" i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X2928" i="1" s="1"/>
  <c r="X4333" i="1"/>
  <c r="X4334" i="1" s="1"/>
  <c r="X4335" i="1" s="1"/>
  <c r="X4336" i="1" s="1"/>
  <c r="X4337" i="1" s="1"/>
  <c r="X4338" i="1" s="1"/>
  <c r="X4339" i="1" s="1"/>
  <c r="X4340" i="1" s="1"/>
  <c r="X4341" i="1" s="1"/>
  <c r="X4342" i="1" s="1"/>
  <c r="X4343" i="1" s="1"/>
  <c r="X4344" i="1" s="1"/>
  <c r="X4345" i="1" s="1"/>
  <c r="X4346" i="1" s="1"/>
  <c r="X4347" i="1" s="1"/>
  <c r="X4348" i="1" s="1"/>
  <c r="X4349" i="1" s="1"/>
  <c r="X4350" i="1" s="1"/>
  <c r="X4351" i="1" s="1"/>
  <c r="X4352" i="1" s="1"/>
  <c r="X4353" i="1" s="1"/>
  <c r="X4354" i="1" s="1"/>
  <c r="X4355" i="1" s="1"/>
  <c r="X4356" i="1" s="1"/>
  <c r="X2426" i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5010" i="1"/>
  <c r="X5011" i="1" s="1"/>
  <c r="X5012" i="1" s="1"/>
  <c r="X5013" i="1" s="1"/>
  <c r="X5014" i="1" s="1"/>
  <c r="X5015" i="1" s="1"/>
  <c r="X5016" i="1" s="1"/>
  <c r="X5017" i="1" s="1"/>
  <c r="X5018" i="1" s="1"/>
  <c r="X5019" i="1" s="1"/>
  <c r="X5020" i="1" s="1"/>
  <c r="X5021" i="1" s="1"/>
  <c r="X5022" i="1" s="1"/>
  <c r="X5023" i="1" s="1"/>
  <c r="X5024" i="1" s="1"/>
  <c r="X5025" i="1" s="1"/>
  <c r="X5026" i="1" s="1"/>
  <c r="X5027" i="1" s="1"/>
  <c r="W1503" i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Y2655" i="1"/>
  <c r="W3843" i="1"/>
  <c r="W3844" i="1" s="1"/>
  <c r="W3845" i="1" s="1"/>
  <c r="W3846" i="1" s="1"/>
  <c r="W3847" i="1" s="1"/>
  <c r="W3848" i="1" s="1"/>
  <c r="W3849" i="1" s="1"/>
  <c r="W3850" i="1" s="1"/>
  <c r="W3851" i="1" s="1"/>
  <c r="W3852" i="1" s="1"/>
  <c r="W3853" i="1" s="1"/>
  <c r="W3854" i="1" s="1"/>
  <c r="W3855" i="1" s="1"/>
  <c r="W3856" i="1" s="1"/>
  <c r="W3857" i="1" s="1"/>
  <c r="W3858" i="1" s="1"/>
  <c r="W3859" i="1" s="1"/>
  <c r="W3860" i="1" s="1"/>
  <c r="W3861" i="1" s="1"/>
  <c r="Y4371" i="1"/>
  <c r="Y208" i="1"/>
  <c r="Y1336" i="1"/>
  <c r="Y1792" i="1"/>
  <c r="Y1793" i="1" s="1"/>
  <c r="Y1794" i="1" s="1"/>
  <c r="Y1795" i="1" s="1"/>
  <c r="W2104" i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Y3736" i="1"/>
  <c r="Y3737" i="1" s="1"/>
  <c r="Y3738" i="1" s="1"/>
  <c r="Y3739" i="1" s="1"/>
  <c r="Y3740" i="1" s="1"/>
  <c r="Y3741" i="1" s="1"/>
  <c r="Y3742" i="1" s="1"/>
  <c r="Y3743" i="1" s="1"/>
  <c r="Y3744" i="1" s="1"/>
  <c r="Y3745" i="1" s="1"/>
  <c r="Y3746" i="1" s="1"/>
  <c r="Y3747" i="1" s="1"/>
  <c r="Y3748" i="1" s="1"/>
  <c r="Y3749" i="1" s="1"/>
  <c r="Y3750" i="1" s="1"/>
  <c r="Y3751" i="1" s="1"/>
  <c r="Y3752" i="1" s="1"/>
  <c r="Y3753" i="1" s="1"/>
  <c r="Y3754" i="1" s="1"/>
  <c r="Y3755" i="1" s="1"/>
  <c r="Y3756" i="1" s="1"/>
  <c r="Y3757" i="1" s="1"/>
  <c r="Y3758" i="1" s="1"/>
  <c r="Y3759" i="1" s="1"/>
  <c r="Y3760" i="1" s="1"/>
  <c r="Y4432" i="1"/>
  <c r="Y233" i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3761" i="1"/>
  <c r="Y4313" i="1"/>
  <c r="Y4314" i="1" s="1"/>
  <c r="Y4315" i="1" s="1"/>
  <c r="Y4316" i="1" s="1"/>
  <c r="Y4317" i="1" s="1"/>
  <c r="Y4318" i="1" s="1"/>
  <c r="Y4319" i="1" s="1"/>
  <c r="Y4320" i="1" s="1"/>
  <c r="Y4321" i="1" s="1"/>
  <c r="Y4322" i="1" s="1"/>
  <c r="Y4323" i="1" s="1"/>
  <c r="Y4324" i="1" s="1"/>
  <c r="Y4325" i="1" s="1"/>
  <c r="Y4326" i="1" s="1"/>
  <c r="Y4327" i="1" s="1"/>
  <c r="Y4328" i="1" s="1"/>
  <c r="Y4329" i="1" s="1"/>
  <c r="Y4330" i="1" s="1"/>
  <c r="Y4331" i="1" s="1"/>
  <c r="Y4332" i="1" s="1"/>
  <c r="W4985" i="1"/>
  <c r="W4986" i="1" s="1"/>
  <c r="W4987" i="1" s="1"/>
  <c r="W4988" i="1" s="1"/>
  <c r="W4989" i="1" s="1"/>
  <c r="W4990" i="1" s="1"/>
  <c r="W4991" i="1" s="1"/>
  <c r="W4992" i="1" s="1"/>
  <c r="W4993" i="1" s="1"/>
  <c r="W4994" i="1" s="1"/>
  <c r="W4995" i="1" s="1"/>
  <c r="W4996" i="1" s="1"/>
  <c r="W4997" i="1" s="1"/>
  <c r="W4998" i="1" s="1"/>
  <c r="W4999" i="1" s="1"/>
  <c r="W5000" i="1" s="1"/>
  <c r="W5001" i="1" s="1"/>
  <c r="W5002" i="1" s="1"/>
  <c r="W5003" i="1" s="1"/>
  <c r="W5004" i="1" s="1"/>
  <c r="W5005" i="1" s="1"/>
  <c r="W5006" i="1" s="1"/>
  <c r="W5007" i="1" s="1"/>
  <c r="W5008" i="1" s="1"/>
  <c r="W5009" i="1" s="1"/>
  <c r="W1662" i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Y2514" i="1"/>
  <c r="Y2515" i="1" s="1"/>
  <c r="Y2516" i="1" s="1"/>
  <c r="Y2517" i="1" s="1"/>
  <c r="Y2518" i="1" s="1"/>
  <c r="Y2519" i="1" s="1"/>
  <c r="Y2520" i="1" s="1"/>
  <c r="Y2521" i="1" s="1"/>
  <c r="Y2522" i="1" s="1"/>
  <c r="Y2523" i="1" s="1"/>
  <c r="Y2524" i="1" s="1"/>
  <c r="Y2525" i="1" s="1"/>
  <c r="Y2526" i="1" s="1"/>
  <c r="Y2527" i="1" s="1"/>
  <c r="Y2528" i="1" s="1"/>
  <c r="Y2529" i="1" s="1"/>
  <c r="Y2530" i="1" s="1"/>
  <c r="Y2531" i="1" s="1"/>
  <c r="Y2532" i="1" s="1"/>
  <c r="Y2533" i="1" s="1"/>
  <c r="Y451" i="1"/>
  <c r="Y2263" i="1"/>
  <c r="Y4495" i="1"/>
  <c r="Y344" i="1"/>
  <c r="W980" i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604" i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Y1209" i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W1725" i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Y2949" i="1"/>
  <c r="Y2950" i="1" s="1"/>
  <c r="Y2951" i="1" s="1"/>
  <c r="Y2952" i="1" s="1"/>
  <c r="Y2953" i="1" s="1"/>
  <c r="Y2954" i="1" s="1"/>
  <c r="Y2955" i="1" s="1"/>
  <c r="Y2956" i="1" s="1"/>
  <c r="Y2957" i="1" s="1"/>
  <c r="Y2958" i="1" s="1"/>
  <c r="Y2959" i="1" s="1"/>
  <c r="Y2960" i="1" s="1"/>
  <c r="Y2961" i="1" s="1"/>
  <c r="Y2962" i="1" s="1"/>
  <c r="Y2963" i="1" s="1"/>
  <c r="Y2964" i="1" s="1"/>
  <c r="Y2965" i="1" s="1"/>
  <c r="Y2966" i="1" s="1"/>
  <c r="Y2967" i="1" s="1"/>
  <c r="Y2968" i="1" s="1"/>
  <c r="W3285" i="1"/>
  <c r="W3286" i="1" s="1"/>
  <c r="W3287" i="1" s="1"/>
  <c r="W3288" i="1" s="1"/>
  <c r="W3289" i="1" s="1"/>
  <c r="W3290" i="1" s="1"/>
  <c r="W3291" i="1" s="1"/>
  <c r="W3292" i="1" s="1"/>
  <c r="W3293" i="1" s="1"/>
  <c r="W3294" i="1" s="1"/>
  <c r="W3295" i="1" s="1"/>
  <c r="W3296" i="1" s="1"/>
  <c r="W3297" i="1" s="1"/>
  <c r="W3298" i="1" s="1"/>
  <c r="W3299" i="1" s="1"/>
  <c r="W3300" i="1" s="1"/>
  <c r="W3301" i="1" s="1"/>
  <c r="W3302" i="1" s="1"/>
  <c r="W3303" i="1" s="1"/>
  <c r="Y4113" i="1"/>
  <c r="Y4114" i="1" s="1"/>
  <c r="Y4115" i="1" s="1"/>
  <c r="Y4116" i="1" s="1"/>
  <c r="Y4117" i="1" s="1"/>
  <c r="Y4118" i="1" s="1"/>
  <c r="Y4119" i="1" s="1"/>
  <c r="Y4120" i="1" s="1"/>
  <c r="Y4121" i="1" s="1"/>
  <c r="Y4122" i="1" s="1"/>
  <c r="Y4123" i="1" s="1"/>
  <c r="Y4124" i="1" s="1"/>
  <c r="Y4125" i="1" s="1"/>
  <c r="Y4126" i="1" s="1"/>
  <c r="Y4127" i="1" s="1"/>
  <c r="Y4128" i="1" s="1"/>
  <c r="Y4129" i="1" s="1"/>
  <c r="Y4130" i="1" s="1"/>
  <c r="W4413" i="1"/>
  <c r="W4414" i="1" s="1"/>
  <c r="W4415" i="1" s="1"/>
  <c r="W4416" i="1" s="1"/>
  <c r="W4417" i="1" s="1"/>
  <c r="W4418" i="1" s="1"/>
  <c r="W4419" i="1" s="1"/>
  <c r="W4420" i="1" s="1"/>
  <c r="W4421" i="1" s="1"/>
  <c r="W4422" i="1" s="1"/>
  <c r="W4423" i="1" s="1"/>
  <c r="W4424" i="1" s="1"/>
  <c r="W4425" i="1" s="1"/>
  <c r="W4426" i="1" s="1"/>
  <c r="W4427" i="1" s="1"/>
  <c r="W4428" i="1" s="1"/>
  <c r="W4429" i="1" s="1"/>
  <c r="W4430" i="1" s="1"/>
  <c r="W4431" i="1" s="1"/>
  <c r="W898" i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1414" i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3598" i="1"/>
  <c r="W3599" i="1" s="1"/>
  <c r="W3600" i="1" s="1"/>
  <c r="W3601" i="1" s="1"/>
  <c r="W3602" i="1" s="1"/>
  <c r="W3603" i="1" s="1"/>
  <c r="W3604" i="1" s="1"/>
  <c r="W3605" i="1" s="1"/>
  <c r="W3606" i="1" s="1"/>
  <c r="W3607" i="1" s="1"/>
  <c r="W3608" i="1" s="1"/>
  <c r="W3609" i="1" s="1"/>
  <c r="W3610" i="1" s="1"/>
  <c r="W3611" i="1" s="1"/>
  <c r="W3612" i="1" s="1"/>
  <c r="W3613" i="1" s="1"/>
  <c r="W3614" i="1" s="1"/>
  <c r="W3615" i="1" s="1"/>
  <c r="W3616" i="1" s="1"/>
  <c r="Y1811" i="1"/>
  <c r="W2243" i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675" i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Y4188" i="1"/>
  <c r="Y4656" i="1"/>
  <c r="Y4657" i="1" s="1"/>
  <c r="Y4658" i="1" s="1"/>
  <c r="Y4659" i="1" s="1"/>
  <c r="Y4660" i="1" s="1"/>
  <c r="Y4661" i="1" s="1"/>
  <c r="Y4662" i="1" s="1"/>
  <c r="Y4663" i="1" s="1"/>
  <c r="Y4664" i="1" s="1"/>
  <c r="Y4665" i="1" s="1"/>
  <c r="Y4666" i="1" s="1"/>
  <c r="Y4667" i="1" s="1"/>
  <c r="Y4668" i="1" s="1"/>
  <c r="Y4669" i="1" s="1"/>
  <c r="Y4670" i="1" s="1"/>
  <c r="Y4671" i="1" s="1"/>
  <c r="Y4672" i="1" s="1"/>
  <c r="Y4673" i="1" s="1"/>
  <c r="Y4674" i="1" s="1"/>
  <c r="Y4614" i="1"/>
  <c r="W3445" i="1"/>
  <c r="W3446" i="1" s="1"/>
  <c r="W3447" i="1" s="1"/>
  <c r="W3448" i="1" s="1"/>
  <c r="W3449" i="1" s="1"/>
  <c r="W3450" i="1" s="1"/>
  <c r="W3451" i="1" s="1"/>
  <c r="W3452" i="1" s="1"/>
  <c r="W3453" i="1" s="1"/>
  <c r="W3454" i="1" s="1"/>
  <c r="W3455" i="1" s="1"/>
  <c r="W3456" i="1" s="1"/>
  <c r="W3457" i="1" s="1"/>
  <c r="W3458" i="1" s="1"/>
  <c r="W3459" i="1" s="1"/>
  <c r="W3460" i="1" s="1"/>
  <c r="W3461" i="1" s="1"/>
  <c r="W3462" i="1" s="1"/>
  <c r="W3463" i="1" s="1"/>
  <c r="W3464" i="1" s="1"/>
  <c r="W3465" i="1" s="1"/>
  <c r="W3466" i="1" s="1"/>
  <c r="W3467" i="1" s="1"/>
  <c r="W3468" i="1" s="1"/>
  <c r="W3469" i="1" s="1"/>
  <c r="W4633" i="1"/>
  <c r="W4634" i="1" s="1"/>
  <c r="W4635" i="1" s="1"/>
  <c r="W4636" i="1" s="1"/>
  <c r="W4637" i="1" s="1"/>
  <c r="W4638" i="1" s="1"/>
  <c r="W4639" i="1" s="1"/>
  <c r="W4640" i="1" s="1"/>
  <c r="W4641" i="1" s="1"/>
  <c r="W4642" i="1" s="1"/>
  <c r="W4643" i="1" s="1"/>
  <c r="W4644" i="1" s="1"/>
  <c r="W4645" i="1" s="1"/>
  <c r="W4646" i="1" s="1"/>
  <c r="W4647" i="1" s="1"/>
  <c r="W4648" i="1" s="1"/>
  <c r="W4649" i="1" s="1"/>
  <c r="W4650" i="1" s="1"/>
  <c r="W4651" i="1" s="1"/>
  <c r="W4652" i="1" s="1"/>
  <c r="W4653" i="1" s="1"/>
  <c r="W4654" i="1" s="1"/>
  <c r="W4655" i="1" s="1"/>
  <c r="Y2222" i="1"/>
  <c r="W255" i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Y3843" i="1"/>
  <c r="Y4600" i="1"/>
  <c r="Y4601" i="1" s="1"/>
  <c r="Y4602" i="1" s="1"/>
  <c r="Y4603" i="1" s="1"/>
  <c r="Y4604" i="1" s="1"/>
  <c r="Y4605" i="1" s="1"/>
  <c r="Y4606" i="1" s="1"/>
  <c r="Y4607" i="1" s="1"/>
  <c r="Y4608" i="1" s="1"/>
  <c r="Y4609" i="1" s="1"/>
  <c r="Y4610" i="1" s="1"/>
  <c r="Y4611" i="1" s="1"/>
  <c r="Y4612" i="1" s="1"/>
  <c r="Y4613" i="1" s="1"/>
  <c r="Y1025" i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337" i="1"/>
  <c r="Y1338" i="1" s="1"/>
  <c r="Y1339" i="1" s="1"/>
  <c r="Y1340" i="1" s="1"/>
  <c r="W2597" i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Y3197" i="1"/>
  <c r="Y3198" i="1" s="1"/>
  <c r="Y3199" i="1" s="1"/>
  <c r="Y3200" i="1" s="1"/>
  <c r="Y3201" i="1" s="1"/>
  <c r="Y3202" i="1" s="1"/>
  <c r="Y3203" i="1" s="1"/>
  <c r="Y3204" i="1" s="1"/>
  <c r="Y3205" i="1" s="1"/>
  <c r="Y3206" i="1" s="1"/>
  <c r="Y3207" i="1" s="1"/>
  <c r="Y3208" i="1" s="1"/>
  <c r="Y3209" i="1" s="1"/>
  <c r="Y3210" i="1" s="1"/>
  <c r="Y3211" i="1" s="1"/>
  <c r="Y3212" i="1" s="1"/>
  <c r="Y3213" i="1" s="1"/>
  <c r="Y3214" i="1" s="1"/>
  <c r="Y3215" i="1" s="1"/>
  <c r="W798" i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Y1686" i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W955" i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Y1831" i="1"/>
  <c r="Y3823" i="1"/>
  <c r="Y3824" i="1" s="1"/>
  <c r="Y3825" i="1" s="1"/>
  <c r="Y3826" i="1" s="1"/>
  <c r="Y3827" i="1" s="1"/>
  <c r="Y3828" i="1" s="1"/>
  <c r="Y3829" i="1" s="1"/>
  <c r="Y3830" i="1" s="1"/>
  <c r="Y3831" i="1" s="1"/>
  <c r="Y3832" i="1" s="1"/>
  <c r="Y3833" i="1" s="1"/>
  <c r="Y3834" i="1" s="1"/>
  <c r="Y3835" i="1" s="1"/>
  <c r="Y3836" i="1" s="1"/>
  <c r="Y3837" i="1" s="1"/>
  <c r="Y3838" i="1" s="1"/>
  <c r="Y3839" i="1" s="1"/>
  <c r="Y3840" i="1" s="1"/>
  <c r="Y3841" i="1" s="1"/>
  <c r="Y3842" i="1" s="1"/>
  <c r="W4699" i="1"/>
  <c r="W4700" i="1" s="1"/>
  <c r="W4701" i="1" s="1"/>
  <c r="W4702" i="1" s="1"/>
  <c r="W4703" i="1" s="1"/>
  <c r="W4704" i="1" s="1"/>
  <c r="W4705" i="1" s="1"/>
  <c r="W4706" i="1" s="1"/>
  <c r="W4707" i="1" s="1"/>
  <c r="W4708" i="1" s="1"/>
  <c r="W4709" i="1" s="1"/>
  <c r="W4710" i="1" s="1"/>
  <c r="W4711" i="1" s="1"/>
  <c r="W4712" i="1" s="1"/>
  <c r="W4713" i="1" s="1"/>
  <c r="W4714" i="1" s="1"/>
  <c r="W4715" i="1" s="1"/>
  <c r="W4716" i="1" s="1"/>
  <c r="W4717" i="1" s="1"/>
  <c r="W4718" i="1" s="1"/>
  <c r="Y1088" i="1"/>
  <c r="W1976" i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2888" i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Y4556" i="1"/>
  <c r="Y4557" i="1" s="1"/>
  <c r="Y4558" i="1" s="1"/>
  <c r="Y4559" i="1" s="1"/>
  <c r="Y4560" i="1" s="1"/>
  <c r="Y4561" i="1" s="1"/>
  <c r="Y4562" i="1" s="1"/>
  <c r="Y4563" i="1" s="1"/>
  <c r="Y4564" i="1" s="1"/>
  <c r="Y4565" i="1" s="1"/>
  <c r="Y4566" i="1" s="1"/>
  <c r="Y4567" i="1" s="1"/>
  <c r="Y4568" i="1" s="1"/>
  <c r="Y4569" i="1" s="1"/>
  <c r="Y4570" i="1" s="1"/>
  <c r="Y4571" i="1" s="1"/>
  <c r="Y4572" i="1" s="1"/>
  <c r="Y4573" i="1" s="1"/>
  <c r="Y4574" i="1" s="1"/>
  <c r="Y4575" i="1" s="1"/>
  <c r="Y4576" i="1" s="1"/>
  <c r="Y4577" i="1" s="1"/>
  <c r="Y4578" i="1" s="1"/>
  <c r="Y4579" i="1" s="1"/>
  <c r="Y4580" i="1" s="1"/>
  <c r="W165" i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Y861" i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3285" i="1"/>
  <c r="Y3286" i="1" s="1"/>
  <c r="Y3287" i="1" s="1"/>
  <c r="Y3288" i="1" s="1"/>
  <c r="Y3289" i="1" s="1"/>
  <c r="Y3290" i="1" s="1"/>
  <c r="Y3291" i="1" s="1"/>
  <c r="Y3292" i="1" s="1"/>
  <c r="Y3293" i="1" s="1"/>
  <c r="Y3294" i="1" s="1"/>
  <c r="Y3295" i="1" s="1"/>
  <c r="Y3296" i="1" s="1"/>
  <c r="Y3297" i="1" s="1"/>
  <c r="Y3298" i="1" s="1"/>
  <c r="Y3299" i="1" s="1"/>
  <c r="Y3300" i="1" s="1"/>
  <c r="Y3301" i="1" s="1"/>
  <c r="Y3302" i="1" s="1"/>
  <c r="Y3303" i="1" s="1"/>
  <c r="Y478" i="1"/>
  <c r="Y2470" i="1"/>
  <c r="W4006" i="1"/>
  <c r="W4007" i="1" s="1"/>
  <c r="W4008" i="1" s="1"/>
  <c r="W4009" i="1" s="1"/>
  <c r="W4010" i="1" s="1"/>
  <c r="W4011" i="1" s="1"/>
  <c r="W4012" i="1" s="1"/>
  <c r="W4013" i="1" s="1"/>
  <c r="W4014" i="1" s="1"/>
  <c r="W4015" i="1" s="1"/>
  <c r="W4016" i="1" s="1"/>
  <c r="W4017" i="1" s="1"/>
  <c r="W4018" i="1" s="1"/>
  <c r="W4019" i="1" s="1"/>
  <c r="W4020" i="1" s="1"/>
  <c r="W4021" i="1" s="1"/>
  <c r="W4022" i="1" s="1"/>
  <c r="W4023" i="1" s="1"/>
  <c r="W4024" i="1" s="1"/>
  <c r="W4782" i="1"/>
  <c r="W4783" i="1" s="1"/>
  <c r="W4784" i="1" s="1"/>
  <c r="W4785" i="1" s="1"/>
  <c r="W4786" i="1" s="1"/>
  <c r="W4787" i="1" s="1"/>
  <c r="W4788" i="1" s="1"/>
  <c r="W4789" i="1" s="1"/>
  <c r="W4790" i="1" s="1"/>
  <c r="W4791" i="1" s="1"/>
  <c r="W4792" i="1" s="1"/>
  <c r="W4793" i="1" s="1"/>
  <c r="W4794" i="1" s="1"/>
  <c r="W4795" i="1" s="1"/>
  <c r="W4796" i="1" s="1"/>
  <c r="W4797" i="1" s="1"/>
  <c r="W4798" i="1" s="1"/>
  <c r="W4799" i="1" s="1"/>
  <c r="W4800" i="1" s="1"/>
  <c r="W4801" i="1" s="1"/>
  <c r="Y2699" i="1"/>
  <c r="Y2700" i="1" s="1"/>
  <c r="Y2701" i="1" s="1"/>
  <c r="Y2702" i="1" s="1"/>
  <c r="Y2703" i="1" s="1"/>
  <c r="Y2704" i="1" s="1"/>
  <c r="Y2705" i="1" s="1"/>
  <c r="Y2706" i="1" s="1"/>
  <c r="Y2707" i="1" s="1"/>
  <c r="Y2708" i="1" s="1"/>
  <c r="Y2709" i="1" s="1"/>
  <c r="Y2710" i="1" s="1"/>
  <c r="Y2711" i="1" s="1"/>
  <c r="Y2712" i="1" s="1"/>
  <c r="Y2713" i="1" s="1"/>
  <c r="Y2714" i="1" s="1"/>
  <c r="Y2715" i="1" s="1"/>
  <c r="Y2716" i="1" s="1"/>
  <c r="Y2717" i="1" s="1"/>
  <c r="W3635" i="1"/>
  <c r="W3636" i="1" s="1"/>
  <c r="W3637" i="1" s="1"/>
  <c r="W3638" i="1" s="1"/>
  <c r="W3639" i="1" s="1"/>
  <c r="W3640" i="1" s="1"/>
  <c r="W3641" i="1" s="1"/>
  <c r="W3642" i="1" s="1"/>
  <c r="W3643" i="1" s="1"/>
  <c r="W3644" i="1" s="1"/>
  <c r="W3645" i="1" s="1"/>
  <c r="W3646" i="1" s="1"/>
  <c r="W3647" i="1" s="1"/>
  <c r="W3648" i="1" s="1"/>
  <c r="W3649" i="1" s="1"/>
  <c r="W3650" i="1" s="1"/>
  <c r="W3651" i="1" s="1"/>
  <c r="W3652" i="1" s="1"/>
  <c r="W3653" i="1" s="1"/>
  <c r="W3654" i="1" s="1"/>
  <c r="Y3900" i="1"/>
  <c r="Y3901" i="1" s="1"/>
  <c r="Y3902" i="1" s="1"/>
  <c r="Y3903" i="1" s="1"/>
  <c r="Y3904" i="1" s="1"/>
  <c r="Y3905" i="1" s="1"/>
  <c r="Y3906" i="1" s="1"/>
  <c r="Y3907" i="1" s="1"/>
  <c r="Y3908" i="1" s="1"/>
  <c r="Y3909" i="1" s="1"/>
  <c r="Y3910" i="1" s="1"/>
  <c r="Y3911" i="1" s="1"/>
  <c r="Y3912" i="1" s="1"/>
  <c r="Y3913" i="1" s="1"/>
  <c r="Y3914" i="1" s="1"/>
  <c r="Y3915" i="1" s="1"/>
  <c r="Y3916" i="1" s="1"/>
  <c r="Y3917" i="1" s="1"/>
  <c r="Y3918" i="1" s="1"/>
  <c r="W637" i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Y1705" i="1"/>
  <c r="Y2041" i="1"/>
  <c r="Y2042" i="1" s="1"/>
  <c r="Y2043" i="1" s="1"/>
  <c r="Y2044" i="1" s="1"/>
  <c r="Y2045" i="1" s="1"/>
  <c r="Y2046" i="1" s="1"/>
  <c r="W3097" i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Y3445" i="1"/>
  <c r="W4333" i="1"/>
  <c r="W4334" i="1" s="1"/>
  <c r="W4335" i="1" s="1"/>
  <c r="W4336" i="1" s="1"/>
  <c r="W4337" i="1" s="1"/>
  <c r="W4338" i="1" s="1"/>
  <c r="W4339" i="1" s="1"/>
  <c r="W4340" i="1" s="1"/>
  <c r="W4341" i="1" s="1"/>
  <c r="W4342" i="1" s="1"/>
  <c r="W4343" i="1" s="1"/>
  <c r="W4344" i="1" s="1"/>
  <c r="W4345" i="1" s="1"/>
  <c r="W4346" i="1" s="1"/>
  <c r="W4347" i="1" s="1"/>
  <c r="W4348" i="1" s="1"/>
  <c r="W4349" i="1" s="1"/>
  <c r="W4350" i="1" s="1"/>
  <c r="W4351" i="1" s="1"/>
  <c r="W4352" i="1" s="1"/>
  <c r="W4353" i="1" s="1"/>
  <c r="W4354" i="1" s="1"/>
  <c r="W4355" i="1" s="1"/>
  <c r="W4356" i="1" s="1"/>
  <c r="W5053" i="1"/>
  <c r="W5054" i="1" s="1"/>
  <c r="W5055" i="1" s="1"/>
  <c r="W5056" i="1" s="1"/>
  <c r="W5057" i="1" s="1"/>
  <c r="W5058" i="1" s="1"/>
  <c r="W5059" i="1" s="1"/>
  <c r="W5060" i="1" s="1"/>
  <c r="W5061" i="1" s="1"/>
  <c r="W5062" i="1" s="1"/>
  <c r="W5063" i="1" s="1"/>
  <c r="W5064" i="1" s="1"/>
  <c r="W5065" i="1" s="1"/>
  <c r="W5066" i="1" s="1"/>
  <c r="W5067" i="1" s="1"/>
  <c r="W5068" i="1" s="1"/>
  <c r="W5069" i="1" s="1"/>
  <c r="W5070" i="1" s="1"/>
  <c r="W5071" i="1" s="1"/>
  <c r="W5072" i="1" s="1"/>
  <c r="W2450" i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Y3578" i="1"/>
  <c r="W4226" i="1"/>
  <c r="W4227" i="1" s="1"/>
  <c r="W4228" i="1" s="1"/>
  <c r="W4229" i="1" s="1"/>
  <c r="W4230" i="1" s="1"/>
  <c r="W4231" i="1" s="1"/>
  <c r="W4232" i="1" s="1"/>
  <c r="W4233" i="1" s="1"/>
  <c r="W4234" i="1" s="1"/>
  <c r="W4235" i="1" s="1"/>
  <c r="W4236" i="1" s="1"/>
  <c r="W4237" i="1" s="1"/>
  <c r="W4238" i="1" s="1"/>
  <c r="W4239" i="1" s="1"/>
  <c r="W4240" i="1" s="1"/>
  <c r="W4241" i="1" s="1"/>
  <c r="W4242" i="1" s="1"/>
  <c r="W4243" i="1" s="1"/>
  <c r="W4244" i="1" s="1"/>
  <c r="W4245" i="1" s="1"/>
  <c r="W4246" i="1" s="1"/>
  <c r="W4247" i="1" s="1"/>
  <c r="W4248" i="1" s="1"/>
  <c r="W4249" i="1" s="1"/>
  <c r="W4250" i="1" s="1"/>
  <c r="Y2847" i="1"/>
  <c r="Y2848" i="1" s="1"/>
  <c r="Y2849" i="1" s="1"/>
  <c r="Y2850" i="1" s="1"/>
  <c r="Y2851" i="1" s="1"/>
  <c r="Y2852" i="1" s="1"/>
  <c r="Y2853" i="1" s="1"/>
  <c r="Y2854" i="1" s="1"/>
  <c r="Y2855" i="1" s="1"/>
  <c r="Y2856" i="1" s="1"/>
  <c r="Y2857" i="1" s="1"/>
  <c r="Y2858" i="1" s="1"/>
  <c r="Y2859" i="1" s="1"/>
  <c r="Y2860" i="1" s="1"/>
  <c r="Y2861" i="1" s="1"/>
  <c r="Y2862" i="1" s="1"/>
  <c r="Y2863" i="1" s="1"/>
  <c r="Y2864" i="1" s="1"/>
  <c r="Y2865" i="1" s="1"/>
  <c r="Y2866" i="1" s="1"/>
  <c r="Y2867" i="1" s="1"/>
  <c r="Y2868" i="1" s="1"/>
  <c r="Y2869" i="1" s="1"/>
  <c r="Y2870" i="1" s="1"/>
  <c r="W4371" i="1"/>
  <c r="W4372" i="1" s="1"/>
  <c r="W4373" i="1" s="1"/>
  <c r="W4374" i="1" s="1"/>
  <c r="W4375" i="1" s="1"/>
  <c r="W4376" i="1" s="1"/>
  <c r="W4377" i="1" s="1"/>
  <c r="W4378" i="1" s="1"/>
  <c r="W4379" i="1" s="1"/>
  <c r="W4380" i="1" s="1"/>
  <c r="W4381" i="1" s="1"/>
  <c r="W4382" i="1" s="1"/>
  <c r="W4383" i="1" s="1"/>
  <c r="W4384" i="1" s="1"/>
  <c r="W4385" i="1" s="1"/>
  <c r="W4386" i="1" s="1"/>
  <c r="W4387" i="1" s="1"/>
  <c r="W4388" i="1" s="1"/>
  <c r="W4389" i="1" s="1"/>
  <c r="W208" i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1000" i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336" i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792" i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3736" i="1"/>
  <c r="W3737" i="1" s="1"/>
  <c r="W3738" i="1" s="1"/>
  <c r="W3739" i="1" s="1"/>
  <c r="W3740" i="1" s="1"/>
  <c r="W3741" i="1" s="1"/>
  <c r="W3742" i="1" s="1"/>
  <c r="W3743" i="1" s="1"/>
  <c r="W3744" i="1" s="1"/>
  <c r="W3745" i="1" s="1"/>
  <c r="W3746" i="1" s="1"/>
  <c r="W3747" i="1" s="1"/>
  <c r="W3748" i="1" s="1"/>
  <c r="W3749" i="1" s="1"/>
  <c r="W3750" i="1" s="1"/>
  <c r="W3751" i="1" s="1"/>
  <c r="W3752" i="1" s="1"/>
  <c r="W3753" i="1" s="1"/>
  <c r="W3754" i="1" s="1"/>
  <c r="W3755" i="1" s="1"/>
  <c r="W3756" i="1" s="1"/>
  <c r="W3757" i="1" s="1"/>
  <c r="W3758" i="1" s="1"/>
  <c r="W3759" i="1" s="1"/>
  <c r="W3760" i="1" s="1"/>
  <c r="Y77" i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521" i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W3761" i="1"/>
  <c r="W3762" i="1" s="1"/>
  <c r="W3763" i="1" s="1"/>
  <c r="W3764" i="1" s="1"/>
  <c r="W3765" i="1" s="1"/>
  <c r="W3766" i="1" s="1"/>
  <c r="W3767" i="1" s="1"/>
  <c r="W3768" i="1" s="1"/>
  <c r="W3769" i="1" s="1"/>
  <c r="W3770" i="1" s="1"/>
  <c r="W3771" i="1" s="1"/>
  <c r="W3772" i="1" s="1"/>
  <c r="W3773" i="1" s="1"/>
  <c r="W3774" i="1" s="1"/>
  <c r="W3775" i="1" s="1"/>
  <c r="W3776" i="1" s="1"/>
  <c r="W3777" i="1" s="1"/>
  <c r="W3778" i="1" s="1"/>
  <c r="W3779" i="1" s="1"/>
  <c r="W3780" i="1" s="1"/>
  <c r="W4313" i="1"/>
  <c r="W4314" i="1" s="1"/>
  <c r="W4315" i="1" s="1"/>
  <c r="W4316" i="1" s="1"/>
  <c r="W4317" i="1" s="1"/>
  <c r="W4318" i="1" s="1"/>
  <c r="W4319" i="1" s="1"/>
  <c r="W4320" i="1" s="1"/>
  <c r="W4321" i="1" s="1"/>
  <c r="W4322" i="1" s="1"/>
  <c r="W4323" i="1" s="1"/>
  <c r="W4324" i="1" s="1"/>
  <c r="W4325" i="1" s="1"/>
  <c r="W4326" i="1" s="1"/>
  <c r="W4327" i="1" s="1"/>
  <c r="W4328" i="1" s="1"/>
  <c r="W4329" i="1" s="1"/>
  <c r="W4330" i="1" s="1"/>
  <c r="W4331" i="1" s="1"/>
  <c r="W4332" i="1" s="1"/>
  <c r="Y618" i="1"/>
  <c r="Y1146" i="1"/>
  <c r="W2514" i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Y3762" i="1"/>
  <c r="Y3763" i="1" s="1"/>
  <c r="W499" i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1063" i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2263" i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4495" i="1"/>
  <c r="W4496" i="1" s="1"/>
  <c r="W4497" i="1" s="1"/>
  <c r="W4498" i="1" s="1"/>
  <c r="W4499" i="1" s="1"/>
  <c r="W4500" i="1" s="1"/>
  <c r="W4501" i="1" s="1"/>
  <c r="W4502" i="1" s="1"/>
  <c r="W4503" i="1" s="1"/>
  <c r="W4504" i="1" s="1"/>
  <c r="W4505" i="1" s="1"/>
  <c r="W4506" i="1" s="1"/>
  <c r="W4507" i="1" s="1"/>
  <c r="W4508" i="1" s="1"/>
  <c r="W4509" i="1" s="1"/>
  <c r="W4510" i="1" s="1"/>
  <c r="W4511" i="1" s="1"/>
  <c r="W4512" i="1" s="1"/>
  <c r="W4513" i="1" s="1"/>
  <c r="W4514" i="1" s="1"/>
  <c r="W4515" i="1" s="1"/>
  <c r="W4516" i="1" s="1"/>
  <c r="W4517" i="1" s="1"/>
  <c r="W4518" i="1" s="1"/>
  <c r="W344" i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Y656" i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1796" i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65" i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W1209" i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749" i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2949" i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4113" i="1"/>
  <c r="W4114" i="1" s="1"/>
  <c r="W4115" i="1" s="1"/>
  <c r="W4116" i="1" s="1"/>
  <c r="W4117" i="1" s="1"/>
  <c r="W4118" i="1" s="1"/>
  <c r="W4119" i="1" s="1"/>
  <c r="W4120" i="1" s="1"/>
  <c r="W4121" i="1" s="1"/>
  <c r="W4122" i="1" s="1"/>
  <c r="W4123" i="1" s="1"/>
  <c r="W4124" i="1" s="1"/>
  <c r="W4125" i="1" s="1"/>
  <c r="W4126" i="1" s="1"/>
  <c r="W4127" i="1" s="1"/>
  <c r="W4128" i="1" s="1"/>
  <c r="W4129" i="1" s="1"/>
  <c r="W4130" i="1" s="1"/>
  <c r="Y4782" i="1"/>
  <c r="Y4783" i="1" s="1"/>
  <c r="Y4784" i="1" s="1"/>
  <c r="Y4785" i="1" s="1"/>
  <c r="Y4786" i="1" s="1"/>
  <c r="Y4787" i="1" s="1"/>
  <c r="Y4788" i="1" s="1"/>
  <c r="Y4789" i="1" s="1"/>
  <c r="Y4790" i="1" s="1"/>
  <c r="Y4791" i="1" s="1"/>
  <c r="Y4792" i="1" s="1"/>
  <c r="Y4793" i="1" s="1"/>
  <c r="Y4794" i="1" s="1"/>
  <c r="Y4795" i="1" s="1"/>
  <c r="Y4796" i="1" s="1"/>
  <c r="Y4797" i="1" s="1"/>
  <c r="Y4798" i="1" s="1"/>
  <c r="Y4799" i="1" s="1"/>
  <c r="Y4800" i="1" s="1"/>
  <c r="Y4801" i="1" s="1"/>
  <c r="W1811" i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Y4451" i="1"/>
  <c r="W1248" i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Y1584" i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W3216" i="1"/>
  <c r="W3217" i="1" s="1"/>
  <c r="W3218" i="1" s="1"/>
  <c r="W3219" i="1" s="1"/>
  <c r="W3220" i="1" s="1"/>
  <c r="W3221" i="1" s="1"/>
  <c r="W3222" i="1" s="1"/>
  <c r="W3223" i="1" s="1"/>
  <c r="W3224" i="1" s="1"/>
  <c r="W3225" i="1" s="1"/>
  <c r="W3226" i="1" s="1"/>
  <c r="W3227" i="1" s="1"/>
  <c r="W3228" i="1" s="1"/>
  <c r="W3229" i="1" s="1"/>
  <c r="W3230" i="1" s="1"/>
  <c r="W3231" i="1" s="1"/>
  <c r="W3232" i="1" s="1"/>
  <c r="W3233" i="1" s="1"/>
  <c r="W3234" i="1" s="1"/>
  <c r="W3235" i="1" s="1"/>
  <c r="W3236" i="1" s="1"/>
  <c r="W3237" i="1" s="1"/>
  <c r="W3238" i="1" s="1"/>
  <c r="W3239" i="1" s="1"/>
  <c r="W3240" i="1" s="1"/>
  <c r="W4188" i="1"/>
  <c r="W4189" i="1" s="1"/>
  <c r="W4190" i="1" s="1"/>
  <c r="W4191" i="1" s="1"/>
  <c r="W4192" i="1" s="1"/>
  <c r="W4193" i="1" s="1"/>
  <c r="W4194" i="1" s="1"/>
  <c r="W4195" i="1" s="1"/>
  <c r="W4196" i="1" s="1"/>
  <c r="W4197" i="1" s="1"/>
  <c r="W4198" i="1" s="1"/>
  <c r="W4199" i="1" s="1"/>
  <c r="W4200" i="1" s="1"/>
  <c r="W4201" i="1" s="1"/>
  <c r="W4202" i="1" s="1"/>
  <c r="W4203" i="1" s="1"/>
  <c r="W4204" i="1" s="1"/>
  <c r="W4205" i="1" s="1"/>
  <c r="W4206" i="1" s="1"/>
  <c r="W4207" i="1" s="1"/>
  <c r="Y4764" i="1"/>
  <c r="Y4765" i="1" s="1"/>
  <c r="Y4766" i="1" s="1"/>
  <c r="Y4767" i="1" s="1"/>
  <c r="Y4768" i="1" s="1"/>
  <c r="Y4769" i="1" s="1"/>
  <c r="Y4770" i="1" s="1"/>
  <c r="Y4771" i="1" s="1"/>
  <c r="Y4772" i="1" s="1"/>
  <c r="Y4773" i="1" s="1"/>
  <c r="Y4774" i="1" s="1"/>
  <c r="Y4775" i="1" s="1"/>
  <c r="Y4776" i="1" s="1"/>
  <c r="Y4777" i="1" s="1"/>
  <c r="Y4778" i="1" s="1"/>
  <c r="Y4779" i="1" s="1"/>
  <c r="Y4780" i="1" s="1"/>
  <c r="Y4781" i="1" s="1"/>
  <c r="W4614" i="1"/>
  <c r="W4615" i="1" s="1"/>
  <c r="W4616" i="1" s="1"/>
  <c r="W4617" i="1" s="1"/>
  <c r="W4618" i="1" s="1"/>
  <c r="W4619" i="1" s="1"/>
  <c r="W4620" i="1" s="1"/>
  <c r="W4621" i="1" s="1"/>
  <c r="W4622" i="1" s="1"/>
  <c r="W4623" i="1" s="1"/>
  <c r="W4624" i="1" s="1"/>
  <c r="W4625" i="1" s="1"/>
  <c r="W4626" i="1" s="1"/>
  <c r="W4627" i="1" s="1"/>
  <c r="W4628" i="1" s="1"/>
  <c r="W4629" i="1" s="1"/>
  <c r="W4630" i="1" s="1"/>
  <c r="W4631" i="1" s="1"/>
  <c r="W4632" i="1" s="1"/>
  <c r="Y637" i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2905" i="1"/>
  <c r="Y2906" i="1" s="1"/>
  <c r="Y2907" i="1" s="1"/>
  <c r="Y2908" i="1" s="1"/>
  <c r="Y2909" i="1" s="1"/>
  <c r="Y2910" i="1" s="1"/>
  <c r="Y2911" i="1" s="1"/>
  <c r="Y2912" i="1" s="1"/>
  <c r="Y2913" i="1" s="1"/>
  <c r="Y2914" i="1" s="1"/>
  <c r="Y2915" i="1" s="1"/>
  <c r="Y2916" i="1" s="1"/>
  <c r="Y2917" i="1" s="1"/>
  <c r="Y2918" i="1" s="1"/>
  <c r="Y2919" i="1" s="1"/>
  <c r="Y2920" i="1" s="1"/>
  <c r="Y2921" i="1" s="1"/>
  <c r="Y2922" i="1" s="1"/>
  <c r="Y2923" i="1" s="1"/>
  <c r="Y2924" i="1" s="1"/>
  <c r="Y2925" i="1" s="1"/>
  <c r="Y2926" i="1" s="1"/>
  <c r="Y2927" i="1" s="1"/>
  <c r="Y2928" i="1" s="1"/>
  <c r="Y3553" i="1"/>
  <c r="Y3554" i="1" s="1"/>
  <c r="Y3555" i="1" s="1"/>
  <c r="Y3556" i="1" s="1"/>
  <c r="Y3557" i="1" s="1"/>
  <c r="Y3558" i="1" s="1"/>
  <c r="Y3559" i="1" s="1"/>
  <c r="Y3560" i="1" s="1"/>
  <c r="Y3561" i="1" s="1"/>
  <c r="Y3562" i="1" s="1"/>
  <c r="Y3563" i="1" s="1"/>
  <c r="Y3564" i="1" s="1"/>
  <c r="Y3565" i="1" s="1"/>
  <c r="Y3566" i="1" s="1"/>
  <c r="Y3567" i="1" s="1"/>
  <c r="Y3568" i="1" s="1"/>
  <c r="Y3569" i="1" s="1"/>
  <c r="Y3570" i="1" s="1"/>
  <c r="Y3571" i="1" s="1"/>
  <c r="Y3572" i="1" s="1"/>
  <c r="Y3573" i="1" s="1"/>
  <c r="Y3574" i="1" s="1"/>
  <c r="Y3575" i="1" s="1"/>
  <c r="Y3576" i="1" s="1"/>
  <c r="Y3577" i="1" s="1"/>
  <c r="Y4357" i="1"/>
  <c r="Y4358" i="1" s="1"/>
  <c r="Y4359" i="1" s="1"/>
  <c r="Y4360" i="1" s="1"/>
  <c r="Y4361" i="1" s="1"/>
  <c r="Y4362" i="1" s="1"/>
  <c r="Y4363" i="1" s="1"/>
  <c r="Y4364" i="1" s="1"/>
  <c r="Y4365" i="1" s="1"/>
  <c r="Y4366" i="1" s="1"/>
  <c r="Y4367" i="1" s="1"/>
  <c r="Y4368" i="1" s="1"/>
  <c r="Y4369" i="1" s="1"/>
  <c r="Y4370" i="1" s="1"/>
  <c r="W2222" i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Y2534" i="1"/>
  <c r="Y2535" i="1" s="1"/>
  <c r="Y2536" i="1" s="1"/>
  <c r="Y2537" i="1" s="1"/>
  <c r="Y2538" i="1" s="1"/>
  <c r="Y2539" i="1" s="1"/>
  <c r="Y2540" i="1" s="1"/>
  <c r="Y2541" i="1" s="1"/>
  <c r="Y2542" i="1" s="1"/>
  <c r="Y2543" i="1" s="1"/>
  <c r="Y2544" i="1" s="1"/>
  <c r="Y2545" i="1" s="1"/>
  <c r="Y2546" i="1" s="1"/>
  <c r="Y2547" i="1" s="1"/>
  <c r="Y2548" i="1" s="1"/>
  <c r="Y2549" i="1" s="1"/>
  <c r="Y2550" i="1" s="1"/>
  <c r="Y2551" i="1" s="1"/>
  <c r="Y4226" i="1"/>
  <c r="Y4227" i="1" s="1"/>
  <c r="Y4228" i="1" s="1"/>
  <c r="Y4229" i="1" s="1"/>
  <c r="Y4230" i="1" s="1"/>
  <c r="Y4231" i="1" s="1"/>
  <c r="Y4232" i="1" s="1"/>
  <c r="Y4233" i="1" s="1"/>
  <c r="Y4234" i="1" s="1"/>
  <c r="Y4235" i="1" s="1"/>
  <c r="Y4236" i="1" s="1"/>
  <c r="Y4237" i="1" s="1"/>
  <c r="Y4238" i="1" s="1"/>
  <c r="Y4239" i="1" s="1"/>
  <c r="Y4240" i="1" s="1"/>
  <c r="Y4241" i="1" s="1"/>
  <c r="Y4242" i="1" s="1"/>
  <c r="Y4243" i="1" s="1"/>
  <c r="Y4244" i="1" s="1"/>
  <c r="Y4245" i="1" s="1"/>
  <c r="Y4246" i="1" s="1"/>
  <c r="Y4247" i="1" s="1"/>
  <c r="Y4248" i="1" s="1"/>
  <c r="Y4249" i="1" s="1"/>
  <c r="Y4250" i="1" s="1"/>
  <c r="W1311" i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Y1000" i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876" i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3136" i="1"/>
  <c r="Y3137" i="1" s="1"/>
  <c r="Y3138" i="1" s="1"/>
  <c r="Y3139" i="1" s="1"/>
  <c r="Y3140" i="1" s="1"/>
  <c r="Y3141" i="1" s="1"/>
  <c r="Y3142" i="1" s="1"/>
  <c r="Y3143" i="1" s="1"/>
  <c r="Y3144" i="1" s="1"/>
  <c r="Y3145" i="1" s="1"/>
  <c r="Y3146" i="1" s="1"/>
  <c r="Y3147" i="1" s="1"/>
  <c r="Y3148" i="1" s="1"/>
  <c r="Y3149" i="1" s="1"/>
  <c r="Y3150" i="1" s="1"/>
  <c r="Y3151" i="1" s="1"/>
  <c r="Y3152" i="1" s="1"/>
  <c r="Y3153" i="1" s="1"/>
  <c r="Y3154" i="1" s="1"/>
  <c r="Y3844" i="1"/>
  <c r="Y3845" i="1" s="1"/>
  <c r="W4600" i="1"/>
  <c r="W4601" i="1" s="1"/>
  <c r="W4602" i="1" s="1"/>
  <c r="W4603" i="1" s="1"/>
  <c r="W4604" i="1" s="1"/>
  <c r="W4605" i="1" s="1"/>
  <c r="W4606" i="1" s="1"/>
  <c r="W4607" i="1" s="1"/>
  <c r="W4608" i="1" s="1"/>
  <c r="W4609" i="1" s="1"/>
  <c r="W4610" i="1" s="1"/>
  <c r="W4611" i="1" s="1"/>
  <c r="W4612" i="1" s="1"/>
  <c r="W4613" i="1" s="1"/>
  <c r="W1025" i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2969" i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3197" i="1"/>
  <c r="W3198" i="1" s="1"/>
  <c r="W3199" i="1" s="1"/>
  <c r="W3200" i="1" s="1"/>
  <c r="W3201" i="1" s="1"/>
  <c r="W3202" i="1" s="1"/>
  <c r="W3203" i="1" s="1"/>
  <c r="W3204" i="1" s="1"/>
  <c r="W3205" i="1" s="1"/>
  <c r="W3206" i="1" s="1"/>
  <c r="W3207" i="1" s="1"/>
  <c r="W3208" i="1" s="1"/>
  <c r="W3209" i="1" s="1"/>
  <c r="W3210" i="1" s="1"/>
  <c r="W3211" i="1" s="1"/>
  <c r="W3212" i="1" s="1"/>
  <c r="W3213" i="1" s="1"/>
  <c r="W3214" i="1" s="1"/>
  <c r="W3215" i="1" s="1"/>
  <c r="Y3881" i="1"/>
  <c r="W1686" i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Y3798" i="1"/>
  <c r="Y3799" i="1" s="1"/>
  <c r="Y3800" i="1" s="1"/>
  <c r="Y3801" i="1" s="1"/>
  <c r="Y3802" i="1" s="1"/>
  <c r="Y3803" i="1" s="1"/>
  <c r="Y3804" i="1" s="1"/>
  <c r="Y3805" i="1" s="1"/>
  <c r="Y3806" i="1" s="1"/>
  <c r="Y3807" i="1" s="1"/>
  <c r="Y3808" i="1" s="1"/>
  <c r="Y3809" i="1" s="1"/>
  <c r="Y3810" i="1" s="1"/>
  <c r="Y3811" i="1" s="1"/>
  <c r="Y3812" i="1" s="1"/>
  <c r="Y3813" i="1" s="1"/>
  <c r="Y3814" i="1" s="1"/>
  <c r="Y3815" i="1" s="1"/>
  <c r="Y3816" i="1" s="1"/>
  <c r="Y3817" i="1" s="1"/>
  <c r="Y3818" i="1" s="1"/>
  <c r="Y3819" i="1" s="1"/>
  <c r="Y3820" i="1" s="1"/>
  <c r="Y3821" i="1" s="1"/>
  <c r="Y3822" i="1" s="1"/>
  <c r="Y499" i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1063" i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W1831" i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3823" i="1"/>
  <c r="W3824" i="1" s="1"/>
  <c r="W3825" i="1" s="1"/>
  <c r="W3826" i="1" s="1"/>
  <c r="W3827" i="1" s="1"/>
  <c r="W3828" i="1" s="1"/>
  <c r="W3829" i="1" s="1"/>
  <c r="W3830" i="1" s="1"/>
  <c r="W3831" i="1" s="1"/>
  <c r="W3832" i="1" s="1"/>
  <c r="W3833" i="1" s="1"/>
  <c r="W3834" i="1" s="1"/>
  <c r="W3835" i="1" s="1"/>
  <c r="W3836" i="1" s="1"/>
  <c r="W3837" i="1" s="1"/>
  <c r="W3838" i="1" s="1"/>
  <c r="W3839" i="1" s="1"/>
  <c r="W3840" i="1" s="1"/>
  <c r="W3841" i="1" s="1"/>
  <c r="W3842" i="1" s="1"/>
  <c r="Y4519" i="1"/>
  <c r="Y4520" i="1" s="1"/>
  <c r="Y4521" i="1" s="1"/>
  <c r="Y4522" i="1" s="1"/>
  <c r="Y4523" i="1" s="1"/>
  <c r="Y4524" i="1" s="1"/>
  <c r="Y4525" i="1" s="1"/>
  <c r="Y4526" i="1" s="1"/>
  <c r="Y4527" i="1" s="1"/>
  <c r="Y4528" i="1" s="1"/>
  <c r="Y4529" i="1" s="1"/>
  <c r="Y4530" i="1" s="1"/>
  <c r="Y4531" i="1" s="1"/>
  <c r="Y4532" i="1" s="1"/>
  <c r="Y4533" i="1" s="1"/>
  <c r="Y4534" i="1" s="1"/>
  <c r="Y4535" i="1" s="1"/>
  <c r="W1088" i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Y1832" i="1"/>
  <c r="Y1833" i="1" s="1"/>
  <c r="W4556" i="1"/>
  <c r="W4557" i="1" s="1"/>
  <c r="W4558" i="1" s="1"/>
  <c r="W4559" i="1" s="1"/>
  <c r="W4560" i="1" s="1"/>
  <c r="W4561" i="1" s="1"/>
  <c r="W4562" i="1" s="1"/>
  <c r="W4563" i="1" s="1"/>
  <c r="W4564" i="1" s="1"/>
  <c r="W4565" i="1" s="1"/>
  <c r="W4566" i="1" s="1"/>
  <c r="W4567" i="1" s="1"/>
  <c r="W4568" i="1" s="1"/>
  <c r="W4569" i="1" s="1"/>
  <c r="W4570" i="1" s="1"/>
  <c r="W4571" i="1" s="1"/>
  <c r="W4572" i="1" s="1"/>
  <c r="W4573" i="1" s="1"/>
  <c r="W4574" i="1" s="1"/>
  <c r="W4575" i="1" s="1"/>
  <c r="W4576" i="1" s="1"/>
  <c r="W4577" i="1" s="1"/>
  <c r="W4578" i="1" s="1"/>
  <c r="W4579" i="1" s="1"/>
  <c r="W4580" i="1" s="1"/>
  <c r="W861" i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Y1749" i="1"/>
  <c r="Y3033" i="1"/>
  <c r="Y3034" i="1" s="1"/>
  <c r="Y3035" i="1" s="1"/>
  <c r="Y3036" i="1" s="1"/>
  <c r="Y3037" i="1" s="1"/>
  <c r="Y3038" i="1" s="1"/>
  <c r="Y3039" i="1" s="1"/>
  <c r="Y3040" i="1" s="1"/>
  <c r="Y3041" i="1" s="1"/>
  <c r="Y3042" i="1" s="1"/>
  <c r="Y3043" i="1" s="1"/>
  <c r="Y3044" i="1" s="1"/>
  <c r="Y3045" i="1" s="1"/>
  <c r="Y3046" i="1" s="1"/>
  <c r="Y3047" i="1" s="1"/>
  <c r="Y3048" i="1" s="1"/>
  <c r="Y3049" i="1" s="1"/>
  <c r="Y3050" i="1" s="1"/>
  <c r="Y3051" i="1" s="1"/>
  <c r="Y3052" i="1" s="1"/>
  <c r="Y3053" i="1" s="1"/>
  <c r="Y3054" i="1" s="1"/>
  <c r="Y3055" i="1" s="1"/>
  <c r="Y3056" i="1" s="1"/>
  <c r="Y3369" i="1"/>
  <c r="Y3370" i="1" s="1"/>
  <c r="Y3371" i="1" s="1"/>
  <c r="Y3372" i="1" s="1"/>
  <c r="Y3373" i="1" s="1"/>
  <c r="Y3374" i="1" s="1"/>
  <c r="Y3375" i="1" s="1"/>
  <c r="Y3376" i="1" s="1"/>
  <c r="Y3377" i="1" s="1"/>
  <c r="Y3378" i="1" s="1"/>
  <c r="Y3379" i="1" s="1"/>
  <c r="Y3380" i="1" s="1"/>
  <c r="Y3381" i="1" s="1"/>
  <c r="Y3382" i="1" s="1"/>
  <c r="Y4581" i="1"/>
  <c r="Y4582" i="1" s="1"/>
  <c r="Y4583" i="1" s="1"/>
  <c r="Y4584" i="1" s="1"/>
  <c r="Y4585" i="1" s="1"/>
  <c r="Y4586" i="1" s="1"/>
  <c r="Y4587" i="1" s="1"/>
  <c r="Y4588" i="1" s="1"/>
  <c r="Y4589" i="1" s="1"/>
  <c r="Y4590" i="1" s="1"/>
  <c r="Y4591" i="1" s="1"/>
  <c r="Y4592" i="1" s="1"/>
  <c r="Y4593" i="1" s="1"/>
  <c r="Y4594" i="1" s="1"/>
  <c r="Y4595" i="1" s="1"/>
  <c r="Y4596" i="1" s="1"/>
  <c r="Y4597" i="1" s="1"/>
  <c r="Y4598" i="1" s="1"/>
  <c r="Y4599" i="1" s="1"/>
  <c r="W478" i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2470" i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Y35" i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1439" i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W2699" i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Y3383" i="1"/>
  <c r="Y3384" i="1" s="1"/>
  <c r="Y3385" i="1" s="1"/>
  <c r="Y3386" i="1" s="1"/>
  <c r="Y3387" i="1" s="1"/>
  <c r="Y3388" i="1" s="1"/>
  <c r="Y3389" i="1" s="1"/>
  <c r="Y3390" i="1" s="1"/>
  <c r="Y3391" i="1" s="1"/>
  <c r="Y3392" i="1" s="1"/>
  <c r="Y3393" i="1" s="1"/>
  <c r="Y3394" i="1" s="1"/>
  <c r="Y3395" i="1" s="1"/>
  <c r="Y3396" i="1" s="1"/>
  <c r="Y3397" i="1" s="1"/>
  <c r="Y3398" i="1" s="1"/>
  <c r="Y3399" i="1" s="1"/>
  <c r="Y3400" i="1" s="1"/>
  <c r="Y3401" i="1" s="1"/>
  <c r="Y3402" i="1" s="1"/>
  <c r="Y3403" i="1" s="1"/>
  <c r="Y3404" i="1" s="1"/>
  <c r="Y3405" i="1" s="1"/>
  <c r="Y3406" i="1" s="1"/>
  <c r="Y816" i="1"/>
  <c r="Y1248" i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2388" i="1"/>
  <c r="Y2389" i="1" s="1"/>
  <c r="Y2390" i="1" s="1"/>
  <c r="Y2391" i="1" s="1"/>
  <c r="Y2392" i="1" s="1"/>
  <c r="Y2393" i="1" s="1"/>
  <c r="Y2394" i="1" s="1"/>
  <c r="Y2395" i="1" s="1"/>
  <c r="Y2396" i="1" s="1"/>
  <c r="Y2397" i="1" s="1"/>
  <c r="Y2398" i="1" s="1"/>
  <c r="Y2399" i="1" s="1"/>
  <c r="Y2400" i="1" s="1"/>
  <c r="Y2401" i="1" s="1"/>
  <c r="Y2402" i="1" s="1"/>
  <c r="Y2403" i="1" s="1"/>
  <c r="Y2404" i="1" s="1"/>
  <c r="Y2405" i="1" s="1"/>
  <c r="Y2406" i="1" s="1"/>
  <c r="Y3216" i="1"/>
  <c r="Y3217" i="1" s="1"/>
  <c r="Y3218" i="1" s="1"/>
  <c r="Y3219" i="1" s="1"/>
  <c r="Y3220" i="1" s="1"/>
  <c r="Y3221" i="1" s="1"/>
  <c r="Y3222" i="1" s="1"/>
  <c r="Y3223" i="1" s="1"/>
  <c r="Y3224" i="1" s="1"/>
  <c r="Y3225" i="1" s="1"/>
  <c r="Y3226" i="1" s="1"/>
  <c r="Y3227" i="1" s="1"/>
  <c r="Y3228" i="1" s="1"/>
  <c r="Y3229" i="1" s="1"/>
  <c r="Y3230" i="1" s="1"/>
  <c r="Y3231" i="1" s="1"/>
  <c r="Y3232" i="1" s="1"/>
  <c r="Y3233" i="1" s="1"/>
  <c r="Y3234" i="1" s="1"/>
  <c r="Y3235" i="1" s="1"/>
  <c r="Y3236" i="1" s="1"/>
  <c r="Y3237" i="1" s="1"/>
  <c r="Y3238" i="1" s="1"/>
  <c r="Y3239" i="1" s="1"/>
  <c r="Y3240" i="1" s="1"/>
  <c r="W3900" i="1"/>
  <c r="W3901" i="1" s="1"/>
  <c r="W3902" i="1" s="1"/>
  <c r="W3903" i="1" s="1"/>
  <c r="W3904" i="1" s="1"/>
  <c r="W3905" i="1" s="1"/>
  <c r="W3906" i="1" s="1"/>
  <c r="W3907" i="1" s="1"/>
  <c r="W3908" i="1" s="1"/>
  <c r="W3909" i="1" s="1"/>
  <c r="W3910" i="1" s="1"/>
  <c r="W3911" i="1" s="1"/>
  <c r="W3912" i="1" s="1"/>
  <c r="W3913" i="1" s="1"/>
  <c r="W3914" i="1" s="1"/>
  <c r="W3915" i="1" s="1"/>
  <c r="W3916" i="1" s="1"/>
  <c r="W3917" i="1" s="1"/>
  <c r="W3918" i="1" s="1"/>
  <c r="Y1165" i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W1705" i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2041" i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Y3241" i="1"/>
  <c r="Y3242" i="1" s="1"/>
  <c r="Y3243" i="1" s="1"/>
  <c r="Y3244" i="1" s="1"/>
  <c r="Y3245" i="1" s="1"/>
  <c r="Y3246" i="1" s="1"/>
  <c r="Y3247" i="1" s="1"/>
  <c r="Y3248" i="1" s="1"/>
  <c r="Y3249" i="1" s="1"/>
  <c r="Y3250" i="1" s="1"/>
  <c r="Y3251" i="1" s="1"/>
  <c r="Y3252" i="1" s="1"/>
  <c r="Y3253" i="1" s="1"/>
  <c r="Y3254" i="1" s="1"/>
  <c r="Y3255" i="1" s="1"/>
  <c r="Y3256" i="1" s="1"/>
  <c r="Y3257" i="1" s="1"/>
  <c r="Y3258" i="1" s="1"/>
  <c r="Y3259" i="1" s="1"/>
  <c r="Y3260" i="1" s="1"/>
  <c r="Y4069" i="1"/>
  <c r="Y4070" i="1" s="1"/>
  <c r="Y4071" i="1" s="1"/>
  <c r="Y4072" i="1" s="1"/>
  <c r="Y4073" i="1" s="1"/>
  <c r="Y4074" i="1" s="1"/>
  <c r="Y4075" i="1" s="1"/>
  <c r="Y4076" i="1" s="1"/>
  <c r="Y4077" i="1" s="1"/>
  <c r="Y4078" i="1" s="1"/>
  <c r="Y4079" i="1" s="1"/>
  <c r="Y4080" i="1" s="1"/>
  <c r="Y4081" i="1" s="1"/>
  <c r="Y4082" i="1" s="1"/>
  <c r="Y4083" i="1" s="1"/>
  <c r="Y4084" i="1" s="1"/>
  <c r="Y4085" i="1" s="1"/>
  <c r="Y4086" i="1" s="1"/>
  <c r="Y4087" i="1" s="1"/>
  <c r="Y4088" i="1" s="1"/>
  <c r="W3578" i="1"/>
  <c r="W3579" i="1" s="1"/>
  <c r="W3580" i="1" s="1"/>
  <c r="W3581" i="1" s="1"/>
  <c r="W3582" i="1" s="1"/>
  <c r="W3583" i="1" s="1"/>
  <c r="W3584" i="1" s="1"/>
  <c r="W3585" i="1" s="1"/>
  <c r="W3586" i="1" s="1"/>
  <c r="W3587" i="1" s="1"/>
  <c r="W3588" i="1" s="1"/>
  <c r="W3589" i="1" s="1"/>
  <c r="W3590" i="1" s="1"/>
  <c r="W3591" i="1" s="1"/>
  <c r="W3592" i="1" s="1"/>
  <c r="W3593" i="1" s="1"/>
  <c r="W3594" i="1" s="1"/>
  <c r="W3595" i="1" s="1"/>
  <c r="W3596" i="1" s="1"/>
  <c r="W3597" i="1" s="1"/>
  <c r="Y1311" i="1"/>
  <c r="Y1312" i="1" s="1"/>
  <c r="W2847" i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Y4131" i="1"/>
  <c r="Y4132" i="1" s="1"/>
  <c r="Y4133" i="1" s="1"/>
  <c r="Y4134" i="1" s="1"/>
  <c r="Y4135" i="1" s="1"/>
  <c r="Y4136" i="1" s="1"/>
  <c r="Y4137" i="1" s="1"/>
  <c r="Y4138" i="1" s="1"/>
  <c r="Y4139" i="1" s="1"/>
  <c r="Y4140" i="1" s="1"/>
  <c r="Y4141" i="1" s="1"/>
  <c r="Y4142" i="1" s="1"/>
  <c r="Y4143" i="1" s="1"/>
  <c r="Y4144" i="1" s="1"/>
  <c r="Y4145" i="1" s="1"/>
  <c r="W4719" i="1"/>
  <c r="W4720" i="1" s="1"/>
  <c r="W4721" i="1" s="1"/>
  <c r="W4722" i="1" s="1"/>
  <c r="W4723" i="1" s="1"/>
  <c r="W4724" i="1" s="1"/>
  <c r="W4725" i="1" s="1"/>
  <c r="W4726" i="1" s="1"/>
  <c r="W4727" i="1" s="1"/>
  <c r="W4728" i="1" s="1"/>
  <c r="W4729" i="1" s="1"/>
  <c r="W4730" i="1" s="1"/>
  <c r="W4731" i="1" s="1"/>
  <c r="W4732" i="1" s="1"/>
  <c r="W4733" i="1" s="1"/>
  <c r="W4734" i="1" s="1"/>
  <c r="W4735" i="1" s="1"/>
  <c r="W4736" i="1" s="1"/>
  <c r="W4737" i="1" s="1"/>
  <c r="W4738" i="1" s="1"/>
  <c r="Y568" i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1108" i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W77" i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521" i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Y1541" i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2969" i="1"/>
  <c r="Y2970" i="1" s="1"/>
  <c r="Y2971" i="1" s="1"/>
  <c r="Y2972" i="1" s="1"/>
  <c r="Y2973" i="1" s="1"/>
  <c r="Y2974" i="1" s="1"/>
  <c r="Y2975" i="1" s="1"/>
  <c r="Y2976" i="1" s="1"/>
  <c r="Y2977" i="1" s="1"/>
  <c r="Y2978" i="1" s="1"/>
  <c r="Y2979" i="1" s="1"/>
  <c r="Y2980" i="1" s="1"/>
  <c r="Y2981" i="1" s="1"/>
  <c r="Y2982" i="1" s="1"/>
  <c r="Y2983" i="1" s="1"/>
  <c r="Y2984" i="1" s="1"/>
  <c r="Y2985" i="1" s="1"/>
  <c r="Y2986" i="1" s="1"/>
  <c r="Y2987" i="1" s="1"/>
  <c r="Y2988" i="1" s="1"/>
  <c r="Y2989" i="1" s="1"/>
  <c r="Y2990" i="1" s="1"/>
  <c r="Y2991" i="1" s="1"/>
  <c r="Y2992" i="1" s="1"/>
  <c r="Y4433" i="1"/>
  <c r="Y4434" i="1" s="1"/>
  <c r="Y4435" i="1" s="1"/>
  <c r="Y4436" i="1" s="1"/>
  <c r="Y4437" i="1" s="1"/>
  <c r="Y4438" i="1" s="1"/>
  <c r="Y4439" i="1" s="1"/>
  <c r="Y4440" i="1" s="1"/>
  <c r="Y4441" i="1" s="1"/>
  <c r="Y4442" i="1" s="1"/>
  <c r="Y4443" i="1" s="1"/>
  <c r="Y4444" i="1" s="1"/>
  <c r="Y4445" i="1" s="1"/>
  <c r="Y4446" i="1" s="1"/>
  <c r="Y4447" i="1" s="1"/>
  <c r="Y4448" i="1" s="1"/>
  <c r="Y4449" i="1" s="1"/>
  <c r="Y4450" i="1" s="1"/>
  <c r="Y138" i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W618" i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1146" i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Y1890" i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2622" i="1"/>
  <c r="Y2623" i="1" s="1"/>
  <c r="Y2624" i="1" s="1"/>
  <c r="Y2625" i="1" s="1"/>
  <c r="Y2626" i="1" s="1"/>
  <c r="Y2627" i="1" s="1"/>
  <c r="Y2628" i="1" s="1"/>
  <c r="Y2629" i="1" s="1"/>
  <c r="Y2630" i="1" s="1"/>
  <c r="Y2631" i="1" s="1"/>
  <c r="Y2632" i="1" s="1"/>
  <c r="Y2633" i="1" s="1"/>
  <c r="Y2634" i="1" s="1"/>
  <c r="Y3426" i="1"/>
  <c r="Y3427" i="1" s="1"/>
  <c r="Y3428" i="1" s="1"/>
  <c r="Y3429" i="1" s="1"/>
  <c r="Y3430" i="1" s="1"/>
  <c r="Y3431" i="1" s="1"/>
  <c r="Y3432" i="1" s="1"/>
  <c r="Y3433" i="1" s="1"/>
  <c r="Y3434" i="1" s="1"/>
  <c r="Y3435" i="1" s="1"/>
  <c r="Y3436" i="1" s="1"/>
  <c r="Y3437" i="1" s="1"/>
  <c r="Y3438" i="1" s="1"/>
  <c r="Y3439" i="1" s="1"/>
  <c r="Y3440" i="1" s="1"/>
  <c r="Y3441" i="1" s="1"/>
  <c r="Y3442" i="1" s="1"/>
  <c r="Y3443" i="1" s="1"/>
  <c r="Y3444" i="1" s="1"/>
  <c r="W2287" i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Y2635" i="1"/>
  <c r="Y3919" i="1"/>
  <c r="Y3920" i="1" s="1"/>
  <c r="Y3921" i="1" s="1"/>
  <c r="Y3922" i="1" s="1"/>
  <c r="Y3923" i="1" s="1"/>
  <c r="Y3924" i="1" s="1"/>
  <c r="Y3925" i="1" s="1"/>
  <c r="Y3926" i="1" s="1"/>
  <c r="Y3927" i="1" s="1"/>
  <c r="Y3928" i="1" s="1"/>
  <c r="Y3929" i="1" s="1"/>
  <c r="Y3930" i="1" s="1"/>
  <c r="Y3931" i="1" s="1"/>
  <c r="Y3932" i="1" s="1"/>
  <c r="Y3933" i="1" s="1"/>
  <c r="Y3934" i="1" s="1"/>
  <c r="Y3935" i="1" s="1"/>
  <c r="Y3936" i="1" s="1"/>
  <c r="Y3937" i="1" s="1"/>
  <c r="Y3938" i="1" s="1"/>
  <c r="Y3939" i="1" s="1"/>
  <c r="Y3940" i="1" s="1"/>
  <c r="Y3941" i="1" s="1"/>
  <c r="Y3942" i="1" s="1"/>
  <c r="W656" i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Y1292" i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856" i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2144" i="1"/>
  <c r="Y1750" i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W3178" i="1"/>
  <c r="W3179" i="1" s="1"/>
  <c r="W3180" i="1" s="1"/>
  <c r="W3181" i="1" s="1"/>
  <c r="W3182" i="1" s="1"/>
  <c r="W3183" i="1" s="1"/>
  <c r="W3184" i="1" s="1"/>
  <c r="W3185" i="1" s="1"/>
  <c r="W3186" i="1" s="1"/>
  <c r="W3187" i="1" s="1"/>
  <c r="W3188" i="1" s="1"/>
  <c r="W3189" i="1" s="1"/>
  <c r="W3190" i="1" s="1"/>
  <c r="W3191" i="1" s="1"/>
  <c r="W3192" i="1" s="1"/>
  <c r="W3193" i="1" s="1"/>
  <c r="W3194" i="1" s="1"/>
  <c r="W3195" i="1" s="1"/>
  <c r="W3196" i="1" s="1"/>
  <c r="Y3862" i="1"/>
  <c r="Y3863" i="1" s="1"/>
  <c r="W4390" i="1"/>
  <c r="W4391" i="1" s="1"/>
  <c r="W4392" i="1" s="1"/>
  <c r="W4393" i="1" s="1"/>
  <c r="W4394" i="1" s="1"/>
  <c r="W4395" i="1" s="1"/>
  <c r="W4396" i="1" s="1"/>
  <c r="W4397" i="1" s="1"/>
  <c r="W4398" i="1" s="1"/>
  <c r="W4399" i="1" s="1"/>
  <c r="W4400" i="1" s="1"/>
  <c r="W4401" i="1" s="1"/>
  <c r="W4402" i="1" s="1"/>
  <c r="W4403" i="1" s="1"/>
  <c r="W4404" i="1" s="1"/>
  <c r="W4405" i="1" s="1"/>
  <c r="W4406" i="1" s="1"/>
  <c r="W4407" i="1" s="1"/>
  <c r="W4408" i="1" s="1"/>
  <c r="W4409" i="1" s="1"/>
  <c r="W4410" i="1" s="1"/>
  <c r="W4411" i="1" s="1"/>
  <c r="W4412" i="1" s="1"/>
  <c r="Y383" i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W4451" i="1"/>
  <c r="W4452" i="1" s="1"/>
  <c r="W4453" i="1" s="1"/>
  <c r="W4454" i="1" s="1"/>
  <c r="W4455" i="1" s="1"/>
  <c r="W4456" i="1" s="1"/>
  <c r="W4457" i="1" s="1"/>
  <c r="W4458" i="1" s="1"/>
  <c r="W4459" i="1" s="1"/>
  <c r="W4460" i="1" s="1"/>
  <c r="W4461" i="1" s="1"/>
  <c r="W4462" i="1" s="1"/>
  <c r="W4463" i="1" s="1"/>
  <c r="W4464" i="1" s="1"/>
  <c r="W4465" i="1" s="1"/>
  <c r="W4466" i="1" s="1"/>
  <c r="W4467" i="1" s="1"/>
  <c r="W4468" i="1" s="1"/>
  <c r="W4469" i="1" s="1"/>
  <c r="W4470" i="1" s="1"/>
  <c r="W4471" i="1" s="1"/>
  <c r="W4472" i="1" s="1"/>
  <c r="W4473" i="1" s="1"/>
  <c r="W4474" i="1" s="1"/>
  <c r="Y4902" i="1"/>
  <c r="Y4903" i="1" s="1"/>
  <c r="Y4904" i="1" s="1"/>
  <c r="Y4905" i="1" s="1"/>
  <c r="Y4906" i="1" s="1"/>
  <c r="Y4907" i="1" s="1"/>
  <c r="Y4908" i="1" s="1"/>
  <c r="Y4909" i="1" s="1"/>
  <c r="Y4910" i="1" s="1"/>
  <c r="Y4911" i="1" s="1"/>
  <c r="Y4912" i="1" s="1"/>
  <c r="Y4913" i="1" s="1"/>
  <c r="Y4914" i="1" s="1"/>
  <c r="Y4915" i="1" s="1"/>
  <c r="Y4916" i="1" s="1"/>
  <c r="Y4917" i="1" s="1"/>
  <c r="Y4918" i="1" s="1"/>
  <c r="Y4919" i="1" s="1"/>
  <c r="Y4920" i="1" s="1"/>
  <c r="Y1356" i="1"/>
  <c r="W1584" i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Y3324" i="1"/>
  <c r="Y3325" i="1" s="1"/>
  <c r="Y3326" i="1" s="1"/>
  <c r="Y3327" i="1" s="1"/>
  <c r="Y3328" i="1" s="1"/>
  <c r="Y3329" i="1" s="1"/>
  <c r="Y3330" i="1" s="1"/>
  <c r="Y3331" i="1" s="1"/>
  <c r="Y3332" i="1" s="1"/>
  <c r="Y3333" i="1" s="1"/>
  <c r="Y3334" i="1" s="1"/>
  <c r="Y3335" i="1" s="1"/>
  <c r="Y3336" i="1" s="1"/>
  <c r="Y3337" i="1" s="1"/>
  <c r="Y3338" i="1" s="1"/>
  <c r="Y3339" i="1" s="1"/>
  <c r="Y3340" i="1" s="1"/>
  <c r="Y3341" i="1" s="1"/>
  <c r="Y3342" i="1" s="1"/>
  <c r="Y3343" i="1" s="1"/>
  <c r="Y3344" i="1" s="1"/>
  <c r="Y3345" i="1" s="1"/>
  <c r="Y3346" i="1" s="1"/>
  <c r="Y3347" i="1" s="1"/>
  <c r="Y3348" i="1" s="1"/>
  <c r="W4764" i="1"/>
  <c r="W4765" i="1" s="1"/>
  <c r="W4766" i="1" s="1"/>
  <c r="W4767" i="1" s="1"/>
  <c r="W4768" i="1" s="1"/>
  <c r="W4769" i="1" s="1"/>
  <c r="W4770" i="1" s="1"/>
  <c r="W4771" i="1" s="1"/>
  <c r="W4772" i="1" s="1"/>
  <c r="W4773" i="1" s="1"/>
  <c r="W4774" i="1" s="1"/>
  <c r="W4775" i="1" s="1"/>
  <c r="W4776" i="1" s="1"/>
  <c r="W4777" i="1" s="1"/>
  <c r="W4778" i="1" s="1"/>
  <c r="W4779" i="1" s="1"/>
  <c r="W4780" i="1" s="1"/>
  <c r="W4781" i="1" s="1"/>
  <c r="Y277" i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2161" i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W2905" i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3553" i="1"/>
  <c r="W3554" i="1" s="1"/>
  <c r="W3555" i="1" s="1"/>
  <c r="W3556" i="1" s="1"/>
  <c r="W3557" i="1" s="1"/>
  <c r="W3558" i="1" s="1"/>
  <c r="W3559" i="1" s="1"/>
  <c r="W3560" i="1" s="1"/>
  <c r="W3561" i="1" s="1"/>
  <c r="W3562" i="1" s="1"/>
  <c r="W3563" i="1" s="1"/>
  <c r="W3564" i="1" s="1"/>
  <c r="W3565" i="1" s="1"/>
  <c r="W3566" i="1" s="1"/>
  <c r="W3567" i="1" s="1"/>
  <c r="W3568" i="1" s="1"/>
  <c r="W3569" i="1" s="1"/>
  <c r="W3570" i="1" s="1"/>
  <c r="W3571" i="1" s="1"/>
  <c r="W3572" i="1" s="1"/>
  <c r="W3573" i="1" s="1"/>
  <c r="W3574" i="1" s="1"/>
  <c r="W3575" i="1" s="1"/>
  <c r="W3576" i="1" s="1"/>
  <c r="W3577" i="1" s="1"/>
  <c r="W4357" i="1"/>
  <c r="W4358" i="1" s="1"/>
  <c r="W4359" i="1" s="1"/>
  <c r="W4360" i="1" s="1"/>
  <c r="W4361" i="1" s="1"/>
  <c r="W4362" i="1" s="1"/>
  <c r="W4363" i="1" s="1"/>
  <c r="W4364" i="1" s="1"/>
  <c r="W4365" i="1" s="1"/>
  <c r="W4366" i="1" s="1"/>
  <c r="W4367" i="1" s="1"/>
  <c r="W4368" i="1" s="1"/>
  <c r="W4369" i="1" s="1"/>
  <c r="W4370" i="1" s="1"/>
  <c r="Y4921" i="1"/>
  <c r="Y4922" i="1" s="1"/>
  <c r="Y4923" i="1" s="1"/>
  <c r="Y4924" i="1" s="1"/>
  <c r="Y4925" i="1" s="1"/>
  <c r="Y4926" i="1" s="1"/>
  <c r="Y4927" i="1" s="1"/>
  <c r="Y4928" i="1" s="1"/>
  <c r="Y4929" i="1" s="1"/>
  <c r="Y4930" i="1" s="1"/>
  <c r="Y4931" i="1" s="1"/>
  <c r="Y4932" i="1" s="1"/>
  <c r="Y4933" i="1" s="1"/>
  <c r="Y4934" i="1" s="1"/>
  <c r="Y4935" i="1" s="1"/>
  <c r="Y4936" i="1" s="1"/>
  <c r="Y4937" i="1" s="1"/>
  <c r="Y4938" i="1" s="1"/>
  <c r="Y4939" i="1" s="1"/>
  <c r="Y4940" i="1" s="1"/>
  <c r="Y4941" i="1" s="1"/>
  <c r="Y4942" i="1" s="1"/>
  <c r="Y4943" i="1" s="1"/>
  <c r="Y4944" i="1" s="1"/>
  <c r="W2534" i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Y4802" i="1"/>
  <c r="Y4803" i="1" s="1"/>
  <c r="Y4804" i="1" s="1"/>
  <c r="Y4805" i="1" s="1"/>
  <c r="Y4806" i="1" s="1"/>
  <c r="Y4807" i="1" s="1"/>
  <c r="Y4808" i="1" s="1"/>
  <c r="Y4809" i="1" s="1"/>
  <c r="Y4810" i="1" s="1"/>
  <c r="Y4811" i="1" s="1"/>
  <c r="Y4812" i="1" s="1"/>
  <c r="Y4813" i="1" s="1"/>
  <c r="Y4814" i="1" s="1"/>
  <c r="Y4815" i="1" s="1"/>
  <c r="Y4816" i="1" s="1"/>
  <c r="Y4817" i="1" s="1"/>
  <c r="Y4818" i="1" s="1"/>
  <c r="Y4819" i="1" s="1"/>
  <c r="Y4820" i="1" s="1"/>
  <c r="Y4821" i="1" s="1"/>
  <c r="Y4822" i="1" s="1"/>
  <c r="Y4823" i="1" s="1"/>
  <c r="Y4824" i="1" s="1"/>
  <c r="Y4825" i="1" s="1"/>
  <c r="Y4826" i="1" s="1"/>
  <c r="J2" i="1"/>
  <c r="N2" i="1" s="1"/>
  <c r="M3" i="1" s="1"/>
  <c r="N3" i="1" s="1"/>
  <c r="O3" i="1" s="1"/>
  <c r="Y2079" i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871" i="1"/>
  <c r="Y2872" i="1" s="1"/>
  <c r="Y2873" i="1" s="1"/>
  <c r="Y2874" i="1" s="1"/>
  <c r="Y2875" i="1" s="1"/>
  <c r="Y2876" i="1" s="1"/>
  <c r="Y2877" i="1" s="1"/>
  <c r="Y2878" i="1" s="1"/>
  <c r="Y2879" i="1" s="1"/>
  <c r="Y2880" i="1" s="1"/>
  <c r="Y2881" i="1" s="1"/>
  <c r="Y2882" i="1" s="1"/>
  <c r="Y2883" i="1" s="1"/>
  <c r="Y2884" i="1" s="1"/>
  <c r="Y2885" i="1" s="1"/>
  <c r="Y2886" i="1" s="1"/>
  <c r="Y2887" i="1" s="1"/>
  <c r="Y4719" i="1"/>
  <c r="Y4720" i="1" s="1"/>
  <c r="Y4721" i="1" s="1"/>
  <c r="Y4722" i="1" s="1"/>
  <c r="Y4723" i="1" s="1"/>
  <c r="Y4724" i="1" s="1"/>
  <c r="Y4725" i="1" s="1"/>
  <c r="Y4726" i="1" s="1"/>
  <c r="Y4727" i="1" s="1"/>
  <c r="Y4728" i="1" s="1"/>
  <c r="Y4729" i="1" s="1"/>
  <c r="Y4730" i="1" s="1"/>
  <c r="Y4731" i="1" s="1"/>
  <c r="Y4732" i="1" s="1"/>
  <c r="Y4733" i="1" s="1"/>
  <c r="Y4734" i="1" s="1"/>
  <c r="Y4735" i="1" s="1"/>
  <c r="Y4736" i="1" s="1"/>
  <c r="Y4737" i="1" s="1"/>
  <c r="Y4738" i="1" s="1"/>
  <c r="W1876" i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3136" i="1"/>
  <c r="W3137" i="1" s="1"/>
  <c r="W3138" i="1" s="1"/>
  <c r="W3139" i="1" s="1"/>
  <c r="W3140" i="1" s="1"/>
  <c r="W3141" i="1" s="1"/>
  <c r="W3142" i="1" s="1"/>
  <c r="W3143" i="1" s="1"/>
  <c r="W3144" i="1" s="1"/>
  <c r="W3145" i="1" s="1"/>
  <c r="W3146" i="1" s="1"/>
  <c r="W3147" i="1" s="1"/>
  <c r="W3148" i="1" s="1"/>
  <c r="W3149" i="1" s="1"/>
  <c r="W3150" i="1" s="1"/>
  <c r="W3151" i="1" s="1"/>
  <c r="W3152" i="1" s="1"/>
  <c r="W3153" i="1" s="1"/>
  <c r="W3154" i="1" s="1"/>
  <c r="Y101" i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713" i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W3509" i="1"/>
  <c r="W3510" i="1" s="1"/>
  <c r="W3511" i="1" s="1"/>
  <c r="W3512" i="1" s="1"/>
  <c r="W3513" i="1" s="1"/>
  <c r="W3514" i="1" s="1"/>
  <c r="W3515" i="1" s="1"/>
  <c r="W3516" i="1" s="1"/>
  <c r="W3517" i="1" s="1"/>
  <c r="W3518" i="1" s="1"/>
  <c r="W3519" i="1" s="1"/>
  <c r="W3520" i="1" s="1"/>
  <c r="W3521" i="1" s="1"/>
  <c r="W3522" i="1" s="1"/>
  <c r="W3523" i="1" s="1"/>
  <c r="W3524" i="1" s="1"/>
  <c r="W3525" i="1" s="1"/>
  <c r="W3526" i="1" s="1"/>
  <c r="W3527" i="1" s="1"/>
  <c r="W3528" i="1" s="1"/>
  <c r="W3529" i="1" s="1"/>
  <c r="W3530" i="1" s="1"/>
  <c r="W3531" i="1" s="1"/>
  <c r="W3532" i="1" s="1"/>
  <c r="W3533" i="1" s="1"/>
  <c r="W3881" i="1"/>
  <c r="W3882" i="1" s="1"/>
  <c r="W3883" i="1" s="1"/>
  <c r="W3884" i="1" s="1"/>
  <c r="W3885" i="1" s="1"/>
  <c r="W3886" i="1" s="1"/>
  <c r="W3887" i="1" s="1"/>
  <c r="W3888" i="1" s="1"/>
  <c r="W3889" i="1" s="1"/>
  <c r="W3890" i="1" s="1"/>
  <c r="W3891" i="1" s="1"/>
  <c r="W3892" i="1" s="1"/>
  <c r="W3893" i="1" s="1"/>
  <c r="W3894" i="1" s="1"/>
  <c r="W3895" i="1" s="1"/>
  <c r="W3896" i="1" s="1"/>
  <c r="W3897" i="1" s="1"/>
  <c r="W3898" i="1" s="1"/>
  <c r="W3899" i="1" s="1"/>
  <c r="W3798" i="1"/>
  <c r="W3799" i="1" s="1"/>
  <c r="W3800" i="1" s="1"/>
  <c r="W3801" i="1" s="1"/>
  <c r="W3802" i="1" s="1"/>
  <c r="W3803" i="1" s="1"/>
  <c r="W3804" i="1" s="1"/>
  <c r="W3805" i="1" s="1"/>
  <c r="W3806" i="1" s="1"/>
  <c r="W3807" i="1" s="1"/>
  <c r="W3808" i="1" s="1"/>
  <c r="W3809" i="1" s="1"/>
  <c r="W3810" i="1" s="1"/>
  <c r="W3811" i="1" s="1"/>
  <c r="W3812" i="1" s="1"/>
  <c r="W3813" i="1" s="1"/>
  <c r="W3814" i="1" s="1"/>
  <c r="W3815" i="1" s="1"/>
  <c r="W3816" i="1" s="1"/>
  <c r="W3817" i="1" s="1"/>
  <c r="W3818" i="1" s="1"/>
  <c r="W3819" i="1" s="1"/>
  <c r="W3820" i="1" s="1"/>
  <c r="W3821" i="1" s="1"/>
  <c r="W3822" i="1" s="1"/>
  <c r="W547" i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Y2287" i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W4519" i="1"/>
  <c r="W4520" i="1" s="1"/>
  <c r="W4521" i="1" s="1"/>
  <c r="W4522" i="1" s="1"/>
  <c r="W4523" i="1" s="1"/>
  <c r="W4524" i="1" s="1"/>
  <c r="W4525" i="1" s="1"/>
  <c r="W4526" i="1" s="1"/>
  <c r="W4527" i="1" s="1"/>
  <c r="W4528" i="1" s="1"/>
  <c r="W4529" i="1" s="1"/>
  <c r="W4530" i="1" s="1"/>
  <c r="W4531" i="1" s="1"/>
  <c r="W4532" i="1" s="1"/>
  <c r="W4533" i="1" s="1"/>
  <c r="W4534" i="1" s="1"/>
  <c r="W4535" i="1" s="1"/>
  <c r="W404" i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Y3692" i="1"/>
  <c r="Y3693" i="1" s="1"/>
  <c r="Y3694" i="1" s="1"/>
  <c r="Y3695" i="1" s="1"/>
  <c r="Y3696" i="1" s="1"/>
  <c r="Y3697" i="1" s="1"/>
  <c r="Y3698" i="1" s="1"/>
  <c r="Y3699" i="1" s="1"/>
  <c r="Y3700" i="1" s="1"/>
  <c r="Y3701" i="1" s="1"/>
  <c r="Y3702" i="1" s="1"/>
  <c r="Y3703" i="1" s="1"/>
  <c r="Y3704" i="1" s="1"/>
  <c r="Y3705" i="1" s="1"/>
  <c r="Y3706" i="1" s="1"/>
  <c r="Y3707" i="1" s="1"/>
  <c r="Y3708" i="1" s="1"/>
  <c r="Y3709" i="1" s="1"/>
  <c r="Y3710" i="1" s="1"/>
  <c r="Y3711" i="1" s="1"/>
  <c r="Y3712" i="1" s="1"/>
  <c r="Y3713" i="1" s="1"/>
  <c r="Y3714" i="1" s="1"/>
  <c r="Y3715" i="1" s="1"/>
  <c r="Y345" i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1089" i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341" i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W3033" i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369" i="1"/>
  <c r="W3370" i="1" s="1"/>
  <c r="W3371" i="1" s="1"/>
  <c r="W3372" i="1" s="1"/>
  <c r="W3373" i="1" s="1"/>
  <c r="W3374" i="1" s="1"/>
  <c r="W3375" i="1" s="1"/>
  <c r="W3376" i="1" s="1"/>
  <c r="W3377" i="1" s="1"/>
  <c r="W3378" i="1" s="1"/>
  <c r="W3379" i="1" s="1"/>
  <c r="W3380" i="1" s="1"/>
  <c r="W3381" i="1" s="1"/>
  <c r="W3382" i="1" s="1"/>
  <c r="W4581" i="1"/>
  <c r="W4582" i="1" s="1"/>
  <c r="W4583" i="1" s="1"/>
  <c r="W4584" i="1" s="1"/>
  <c r="W4585" i="1" s="1"/>
  <c r="W4586" i="1" s="1"/>
  <c r="W4587" i="1" s="1"/>
  <c r="W4588" i="1" s="1"/>
  <c r="W4589" i="1" s="1"/>
  <c r="W4590" i="1" s="1"/>
  <c r="W4591" i="1" s="1"/>
  <c r="W4592" i="1" s="1"/>
  <c r="W4593" i="1" s="1"/>
  <c r="W4594" i="1" s="1"/>
  <c r="W4595" i="1" s="1"/>
  <c r="W4596" i="1" s="1"/>
  <c r="W4597" i="1" s="1"/>
  <c r="W4598" i="1" s="1"/>
  <c r="W4599" i="1" s="1"/>
  <c r="Y322" i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694" i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1834" i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3178" i="1"/>
  <c r="Y3179" i="1" s="1"/>
  <c r="Y3180" i="1" s="1"/>
  <c r="Y3181" i="1" s="1"/>
  <c r="Y3182" i="1" s="1"/>
  <c r="Y3183" i="1" s="1"/>
  <c r="Y3184" i="1" s="1"/>
  <c r="Y3185" i="1" s="1"/>
  <c r="Y3186" i="1" s="1"/>
  <c r="Y3187" i="1" s="1"/>
  <c r="Y3188" i="1" s="1"/>
  <c r="Y3189" i="1" s="1"/>
  <c r="Y3190" i="1" s="1"/>
  <c r="Y3191" i="1" s="1"/>
  <c r="Y3192" i="1" s="1"/>
  <c r="Y3193" i="1" s="1"/>
  <c r="Y3194" i="1" s="1"/>
  <c r="Y3195" i="1" s="1"/>
  <c r="Y3196" i="1" s="1"/>
  <c r="Y4390" i="1"/>
  <c r="Y4391" i="1" s="1"/>
  <c r="Y4392" i="1" s="1"/>
  <c r="Y4393" i="1" s="1"/>
  <c r="Y4394" i="1" s="1"/>
  <c r="Y4395" i="1" s="1"/>
  <c r="Y4396" i="1" s="1"/>
  <c r="Y4397" i="1" s="1"/>
  <c r="Y4398" i="1" s="1"/>
  <c r="Y4399" i="1" s="1"/>
  <c r="Y4400" i="1" s="1"/>
  <c r="Y4401" i="1" s="1"/>
  <c r="Y4402" i="1" s="1"/>
  <c r="Y4403" i="1" s="1"/>
  <c r="Y4404" i="1" s="1"/>
  <c r="Y4405" i="1" s="1"/>
  <c r="Y4406" i="1" s="1"/>
  <c r="Y4407" i="1" s="1"/>
  <c r="Y4408" i="1" s="1"/>
  <c r="Y4409" i="1" s="1"/>
  <c r="Y4410" i="1" s="1"/>
  <c r="Y4411" i="1" s="1"/>
  <c r="Y4412" i="1" s="1"/>
  <c r="W35" i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1439" i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Y2471" i="1"/>
  <c r="Y2472" i="1" s="1"/>
  <c r="Y2473" i="1" s="1"/>
  <c r="Y2474" i="1" s="1"/>
  <c r="Y2475" i="1" s="1"/>
  <c r="Y2476" i="1" s="1"/>
  <c r="Y2477" i="1" s="1"/>
  <c r="Y2478" i="1" s="1"/>
  <c r="Y2479" i="1" s="1"/>
  <c r="Y2480" i="1" s="1"/>
  <c r="Y2481" i="1" s="1"/>
  <c r="Y2482" i="1" s="1"/>
  <c r="Y2483" i="1" s="1"/>
  <c r="Y2484" i="1" s="1"/>
  <c r="Y2485" i="1" s="1"/>
  <c r="Y2486" i="1" s="1"/>
  <c r="Y2487" i="1" s="1"/>
  <c r="Y2488" i="1" s="1"/>
  <c r="Y2489" i="1" s="1"/>
  <c r="W3383" i="1"/>
  <c r="W3384" i="1" s="1"/>
  <c r="W3385" i="1" s="1"/>
  <c r="W3386" i="1" s="1"/>
  <c r="W3387" i="1" s="1"/>
  <c r="W3388" i="1" s="1"/>
  <c r="W3389" i="1" s="1"/>
  <c r="W3390" i="1" s="1"/>
  <c r="W3391" i="1" s="1"/>
  <c r="W3392" i="1" s="1"/>
  <c r="W3393" i="1" s="1"/>
  <c r="W3394" i="1" s="1"/>
  <c r="W3395" i="1" s="1"/>
  <c r="W3396" i="1" s="1"/>
  <c r="W3397" i="1" s="1"/>
  <c r="W3398" i="1" s="1"/>
  <c r="W3399" i="1" s="1"/>
  <c r="W3400" i="1" s="1"/>
  <c r="W3401" i="1" s="1"/>
  <c r="W3402" i="1" s="1"/>
  <c r="W3403" i="1" s="1"/>
  <c r="W3404" i="1" s="1"/>
  <c r="W3405" i="1" s="1"/>
  <c r="W3406" i="1" s="1"/>
  <c r="Y4475" i="1"/>
  <c r="Y4476" i="1" s="1"/>
  <c r="Y4477" i="1" s="1"/>
  <c r="Y4478" i="1" s="1"/>
  <c r="Y4479" i="1" s="1"/>
  <c r="Y4480" i="1" s="1"/>
  <c r="Y4481" i="1" s="1"/>
  <c r="Y4482" i="1" s="1"/>
  <c r="Y4483" i="1" s="1"/>
  <c r="Y4484" i="1" s="1"/>
  <c r="Y4485" i="1" s="1"/>
  <c r="Y4486" i="1" s="1"/>
  <c r="Y4487" i="1" s="1"/>
  <c r="Y4488" i="1" s="1"/>
  <c r="Y4489" i="1" s="1"/>
  <c r="Y4490" i="1" s="1"/>
  <c r="Y4491" i="1" s="1"/>
  <c r="Y4492" i="1" s="1"/>
  <c r="Y4493" i="1" s="1"/>
  <c r="Y4494" i="1" s="1"/>
  <c r="W816" i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2388" i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Y757" i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W1165" i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Y1909" i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2929" i="1"/>
  <c r="Y2930" i="1" s="1"/>
  <c r="Y2931" i="1" s="1"/>
  <c r="Y2932" i="1" s="1"/>
  <c r="Y2933" i="1" s="1"/>
  <c r="Y2934" i="1" s="1"/>
  <c r="Y2935" i="1" s="1"/>
  <c r="Y2936" i="1" s="1"/>
  <c r="Y2937" i="1" s="1"/>
  <c r="Y2938" i="1" s="1"/>
  <c r="Y2939" i="1" s="1"/>
  <c r="Y2940" i="1" s="1"/>
  <c r="Y2941" i="1" s="1"/>
  <c r="Y2942" i="1" s="1"/>
  <c r="Y2943" i="1" s="1"/>
  <c r="Y2944" i="1" s="1"/>
  <c r="Y2945" i="1" s="1"/>
  <c r="Y2946" i="1" s="1"/>
  <c r="Y2947" i="1" s="1"/>
  <c r="Y2948" i="1" s="1"/>
  <c r="W3241" i="1"/>
  <c r="W3242" i="1" s="1"/>
  <c r="W3243" i="1" s="1"/>
  <c r="W3244" i="1" s="1"/>
  <c r="W3245" i="1" s="1"/>
  <c r="W3246" i="1" s="1"/>
  <c r="W3247" i="1" s="1"/>
  <c r="W3248" i="1" s="1"/>
  <c r="W3249" i="1" s="1"/>
  <c r="W3250" i="1" s="1"/>
  <c r="W3251" i="1" s="1"/>
  <c r="W3252" i="1" s="1"/>
  <c r="W3253" i="1" s="1"/>
  <c r="W3254" i="1" s="1"/>
  <c r="W3255" i="1" s="1"/>
  <c r="W3256" i="1" s="1"/>
  <c r="W3257" i="1" s="1"/>
  <c r="W3258" i="1" s="1"/>
  <c r="W3259" i="1" s="1"/>
  <c r="W3260" i="1" s="1"/>
  <c r="W4069" i="1"/>
  <c r="W4070" i="1" s="1"/>
  <c r="W4071" i="1" s="1"/>
  <c r="W4072" i="1" s="1"/>
  <c r="W4073" i="1" s="1"/>
  <c r="W4074" i="1" s="1"/>
  <c r="W4075" i="1" s="1"/>
  <c r="W4076" i="1" s="1"/>
  <c r="W4077" i="1" s="1"/>
  <c r="W4078" i="1" s="1"/>
  <c r="W4079" i="1" s="1"/>
  <c r="W4080" i="1" s="1"/>
  <c r="W4081" i="1" s="1"/>
  <c r="W4082" i="1" s="1"/>
  <c r="W4083" i="1" s="1"/>
  <c r="W4084" i="1" s="1"/>
  <c r="W4085" i="1" s="1"/>
  <c r="W4086" i="1" s="1"/>
  <c r="W4087" i="1" s="1"/>
  <c r="W4088" i="1" s="1"/>
  <c r="Y2330" i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738" i="1"/>
  <c r="Y2739" i="1" s="1"/>
  <c r="Y2740" i="1" s="1"/>
  <c r="Y2741" i="1" s="1"/>
  <c r="Y2742" i="1" s="1"/>
  <c r="Y2743" i="1" s="1"/>
  <c r="Y2744" i="1" s="1"/>
  <c r="Y2745" i="1" s="1"/>
  <c r="Y2746" i="1" s="1"/>
  <c r="Y2747" i="1" s="1"/>
  <c r="Y2748" i="1" s="1"/>
  <c r="Y2749" i="1" s="1"/>
  <c r="Y2750" i="1" s="1"/>
  <c r="Y2751" i="1" s="1"/>
  <c r="Y2752" i="1" s="1"/>
  <c r="Y2753" i="1" s="1"/>
  <c r="Y2754" i="1" s="1"/>
  <c r="Y2755" i="1" s="1"/>
  <c r="Y2756" i="1" s="1"/>
  <c r="Y2757" i="1" s="1"/>
  <c r="Y2758" i="1" s="1"/>
  <c r="Y2759" i="1" s="1"/>
  <c r="Y2760" i="1" s="1"/>
  <c r="Y2761" i="1" s="1"/>
  <c r="Y3122" i="1"/>
  <c r="Y3123" i="1" s="1"/>
  <c r="Y3124" i="1" s="1"/>
  <c r="Y3125" i="1" s="1"/>
  <c r="Y3126" i="1" s="1"/>
  <c r="Y3127" i="1" s="1"/>
  <c r="Y3128" i="1" s="1"/>
  <c r="Y3129" i="1" s="1"/>
  <c r="Y3130" i="1" s="1"/>
  <c r="Y3131" i="1" s="1"/>
  <c r="Y3132" i="1" s="1"/>
  <c r="Y3133" i="1" s="1"/>
  <c r="Y3134" i="1" s="1"/>
  <c r="Y3135" i="1" s="1"/>
  <c r="W4131" i="1"/>
  <c r="W4132" i="1" s="1"/>
  <c r="W4133" i="1" s="1"/>
  <c r="W4134" i="1" s="1"/>
  <c r="W4135" i="1" s="1"/>
  <c r="W4136" i="1" s="1"/>
  <c r="W4137" i="1" s="1"/>
  <c r="W4138" i="1" s="1"/>
  <c r="W4139" i="1" s="1"/>
  <c r="W4140" i="1" s="1"/>
  <c r="W4141" i="1" s="1"/>
  <c r="W4142" i="1" s="1"/>
  <c r="W4143" i="1" s="1"/>
  <c r="W4144" i="1" s="1"/>
  <c r="W4145" i="1" s="1"/>
  <c r="W568" i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1108" i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Y1996" i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3304" i="1"/>
  <c r="Y3305" i="1" s="1"/>
  <c r="Y3306" i="1" s="1"/>
  <c r="Y3307" i="1" s="1"/>
  <c r="Y3308" i="1" s="1"/>
  <c r="Y3309" i="1" s="1"/>
  <c r="Y3310" i="1" s="1"/>
  <c r="Y3311" i="1" s="1"/>
  <c r="Y3312" i="1" s="1"/>
  <c r="Y3313" i="1" s="1"/>
  <c r="Y3314" i="1" s="1"/>
  <c r="Y3315" i="1" s="1"/>
  <c r="Y3316" i="1" s="1"/>
  <c r="Y3317" i="1" s="1"/>
  <c r="Y3318" i="1" s="1"/>
  <c r="Y3319" i="1" s="1"/>
  <c r="Y3320" i="1" s="1"/>
  <c r="Y3321" i="1" s="1"/>
  <c r="Y3322" i="1" s="1"/>
  <c r="Y3323" i="1" s="1"/>
  <c r="W1541" i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Y2993" i="1"/>
  <c r="Y2994" i="1" s="1"/>
  <c r="Y3509" i="1"/>
  <c r="Y3510" i="1" s="1"/>
  <c r="Y3511" i="1" s="1"/>
  <c r="Y3512" i="1" s="1"/>
  <c r="Y3513" i="1" s="1"/>
  <c r="Y3514" i="1" s="1"/>
  <c r="Y3515" i="1" s="1"/>
  <c r="Y3516" i="1" s="1"/>
  <c r="Y3517" i="1" s="1"/>
  <c r="Y3518" i="1" s="1"/>
  <c r="Y3519" i="1" s="1"/>
  <c r="Y3520" i="1" s="1"/>
  <c r="Y3521" i="1" s="1"/>
  <c r="Y3522" i="1" s="1"/>
  <c r="Y3523" i="1" s="1"/>
  <c r="Y3524" i="1" s="1"/>
  <c r="Y3525" i="1" s="1"/>
  <c r="Y3526" i="1" s="1"/>
  <c r="Y3527" i="1" s="1"/>
  <c r="Y3528" i="1" s="1"/>
  <c r="Y3529" i="1" s="1"/>
  <c r="Y3530" i="1" s="1"/>
  <c r="Y3531" i="1" s="1"/>
  <c r="Y3532" i="1" s="1"/>
  <c r="Y3533" i="1" s="1"/>
  <c r="Y4025" i="1"/>
  <c r="Y4026" i="1" s="1"/>
  <c r="Y4027" i="1" s="1"/>
  <c r="Y4028" i="1" s="1"/>
  <c r="Y4029" i="1" s="1"/>
  <c r="Y4030" i="1" s="1"/>
  <c r="Y4031" i="1" s="1"/>
  <c r="Y4032" i="1" s="1"/>
  <c r="Y4033" i="1" s="1"/>
  <c r="Y4034" i="1" s="1"/>
  <c r="Y4035" i="1" s="1"/>
  <c r="Y4036" i="1" s="1"/>
  <c r="Y4037" i="1" s="1"/>
  <c r="Y4038" i="1" s="1"/>
  <c r="Y4039" i="1" s="1"/>
  <c r="Y4040" i="1" s="1"/>
  <c r="Y4041" i="1" s="1"/>
  <c r="Y4042" i="1" s="1"/>
  <c r="Y4043" i="1" s="1"/>
  <c r="W138" i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890" i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2622" i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3426" i="1"/>
  <c r="W3427" i="1" s="1"/>
  <c r="W3428" i="1" s="1"/>
  <c r="W3429" i="1" s="1"/>
  <c r="W3430" i="1" s="1"/>
  <c r="W3431" i="1" s="1"/>
  <c r="W3432" i="1" s="1"/>
  <c r="W3433" i="1" s="1"/>
  <c r="W3434" i="1" s="1"/>
  <c r="W3435" i="1" s="1"/>
  <c r="W3436" i="1" s="1"/>
  <c r="W3437" i="1" s="1"/>
  <c r="W3438" i="1" s="1"/>
  <c r="W3439" i="1" s="1"/>
  <c r="W3440" i="1" s="1"/>
  <c r="W3441" i="1" s="1"/>
  <c r="W3442" i="1" s="1"/>
  <c r="W3443" i="1" s="1"/>
  <c r="W3444" i="1" s="1"/>
  <c r="Y3846" i="1"/>
  <c r="Y3847" i="1" s="1"/>
  <c r="Y3848" i="1" s="1"/>
  <c r="Y3849" i="1" s="1"/>
  <c r="Y3850" i="1" s="1"/>
  <c r="Y3851" i="1" s="1"/>
  <c r="Y3852" i="1" s="1"/>
  <c r="Y3853" i="1" s="1"/>
  <c r="Y3854" i="1" s="1"/>
  <c r="Y3855" i="1" s="1"/>
  <c r="Y3856" i="1" s="1"/>
  <c r="Y3857" i="1" s="1"/>
  <c r="Y3858" i="1" s="1"/>
  <c r="Y3859" i="1" s="1"/>
  <c r="Y3860" i="1" s="1"/>
  <c r="Y3861" i="1" s="1"/>
  <c r="Y547" i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W2635" i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3919" i="1"/>
  <c r="W3920" i="1" s="1"/>
  <c r="W3921" i="1" s="1"/>
  <c r="W3922" i="1" s="1"/>
  <c r="W3923" i="1" s="1"/>
  <c r="W3924" i="1" s="1"/>
  <c r="W3925" i="1" s="1"/>
  <c r="W3926" i="1" s="1"/>
  <c r="W3927" i="1" s="1"/>
  <c r="W3928" i="1" s="1"/>
  <c r="W3929" i="1" s="1"/>
  <c r="W3930" i="1" s="1"/>
  <c r="W3931" i="1" s="1"/>
  <c r="W3932" i="1" s="1"/>
  <c r="W3933" i="1" s="1"/>
  <c r="W3934" i="1" s="1"/>
  <c r="W3935" i="1" s="1"/>
  <c r="W3936" i="1" s="1"/>
  <c r="W3937" i="1" s="1"/>
  <c r="W3938" i="1" s="1"/>
  <c r="W3939" i="1" s="1"/>
  <c r="W3940" i="1" s="1"/>
  <c r="W3941" i="1" s="1"/>
  <c r="W3942" i="1" s="1"/>
  <c r="Y4615" i="1"/>
  <c r="Y4616" i="1" s="1"/>
  <c r="Y4617" i="1" s="1"/>
  <c r="Y4618" i="1" s="1"/>
  <c r="Y4619" i="1" s="1"/>
  <c r="Y4620" i="1" s="1"/>
  <c r="Y4621" i="1" s="1"/>
  <c r="Y4622" i="1" s="1"/>
  <c r="Y4623" i="1" s="1"/>
  <c r="Y4624" i="1" s="1"/>
  <c r="Y4625" i="1" s="1"/>
  <c r="Y4626" i="1" s="1"/>
  <c r="Y4627" i="1" s="1"/>
  <c r="Y4628" i="1" s="1"/>
  <c r="Y4629" i="1" s="1"/>
  <c r="Y4630" i="1" s="1"/>
  <c r="Y4631" i="1" s="1"/>
  <c r="Y4632" i="1" s="1"/>
  <c r="Y404" i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776" i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W1292" i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856" i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2144" i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Y2552" i="1"/>
  <c r="Y2553" i="1" s="1"/>
  <c r="Y2554" i="1" s="1"/>
  <c r="Y2555" i="1" s="1"/>
  <c r="Y2556" i="1" s="1"/>
  <c r="Y2557" i="1" s="1"/>
  <c r="Y2558" i="1" s="1"/>
  <c r="Y2559" i="1" s="1"/>
  <c r="Y2560" i="1" s="1"/>
  <c r="Y2561" i="1" s="1"/>
  <c r="Y2562" i="1" s="1"/>
  <c r="Y2563" i="1" s="1"/>
  <c r="Y2564" i="1" s="1"/>
  <c r="Y2565" i="1" s="1"/>
  <c r="Y2566" i="1" s="1"/>
  <c r="Y2567" i="1" s="1"/>
  <c r="Y2568" i="1" s="1"/>
  <c r="Y2569" i="1" s="1"/>
  <c r="Y2570" i="1" s="1"/>
  <c r="Y2571" i="1" s="1"/>
  <c r="Y2572" i="1" s="1"/>
  <c r="Y2573" i="1" s="1"/>
  <c r="Y2574" i="1" s="1"/>
  <c r="Y2575" i="1" s="1"/>
  <c r="Y2576" i="1" s="1"/>
  <c r="Y2577" i="1"/>
  <c r="Y2578" i="1" s="1"/>
  <c r="Y2579" i="1" s="1"/>
  <c r="Y2580" i="1" s="1"/>
  <c r="Y2581" i="1" s="1"/>
  <c r="Y2582" i="1" s="1"/>
  <c r="Y2583" i="1" s="1"/>
  <c r="Y2584" i="1" s="1"/>
  <c r="Y2585" i="1" s="1"/>
  <c r="Y2586" i="1" s="1"/>
  <c r="Y2587" i="1" s="1"/>
  <c r="Y2588" i="1" s="1"/>
  <c r="Y2589" i="1" s="1"/>
  <c r="Y2590" i="1" s="1"/>
  <c r="Y2591" i="1" s="1"/>
  <c r="Y2592" i="1" s="1"/>
  <c r="Y2593" i="1" s="1"/>
  <c r="Y2594" i="1" s="1"/>
  <c r="Y2595" i="1" s="1"/>
  <c r="Y2596" i="1" s="1"/>
  <c r="Y3057" i="1"/>
  <c r="Y3058" i="1" s="1"/>
  <c r="Y3059" i="1" s="1"/>
  <c r="Y3060" i="1" s="1"/>
  <c r="Y3061" i="1" s="1"/>
  <c r="Y3062" i="1" s="1"/>
  <c r="Y3063" i="1" s="1"/>
  <c r="Y3064" i="1" s="1"/>
  <c r="Y3065" i="1" s="1"/>
  <c r="Y3066" i="1" s="1"/>
  <c r="Y3067" i="1" s="1"/>
  <c r="Y3068" i="1" s="1"/>
  <c r="Y3069" i="1" s="1"/>
  <c r="Y3070" i="1" s="1"/>
  <c r="Y3071" i="1" s="1"/>
  <c r="Y3072" i="1" s="1"/>
  <c r="Y3073" i="1" s="1"/>
  <c r="Y3074" i="1" s="1"/>
  <c r="Y3075" i="1" s="1"/>
  <c r="Y3076" i="1" s="1"/>
  <c r="Y4293" i="1"/>
  <c r="Y4294" i="1" s="1"/>
  <c r="Y4295" i="1" s="1"/>
  <c r="Y4296" i="1" s="1"/>
  <c r="Y4297" i="1" s="1"/>
  <c r="Y4298" i="1" s="1"/>
  <c r="Y4299" i="1" s="1"/>
  <c r="Y4300" i="1" s="1"/>
  <c r="Y4301" i="1" s="1"/>
  <c r="Y4302" i="1" s="1"/>
  <c r="Y4303" i="1" s="1"/>
  <c r="Y4304" i="1" s="1"/>
  <c r="Y4305" i="1" s="1"/>
  <c r="Y4306" i="1" s="1"/>
  <c r="Y4307" i="1" s="1"/>
  <c r="Y4308" i="1" s="1"/>
  <c r="Y4309" i="1" s="1"/>
  <c r="Y4310" i="1" s="1"/>
  <c r="Y4311" i="1" s="1"/>
  <c r="Y4312" i="1" s="1"/>
  <c r="Y4965" i="1"/>
  <c r="Y4966" i="1" s="1"/>
  <c r="Y4967" i="1" s="1"/>
  <c r="Y4968" i="1" s="1"/>
  <c r="Y4969" i="1" s="1"/>
  <c r="Y4970" i="1" s="1"/>
  <c r="Y4971" i="1" s="1"/>
  <c r="Y4972" i="1" s="1"/>
  <c r="Y4973" i="1" s="1"/>
  <c r="Y4974" i="1" s="1"/>
  <c r="Y4975" i="1" s="1"/>
  <c r="Y4976" i="1" s="1"/>
  <c r="Y4977" i="1" s="1"/>
  <c r="Y4978" i="1" s="1"/>
  <c r="Y4979" i="1" s="1"/>
  <c r="Y4980" i="1" s="1"/>
  <c r="Y4981" i="1" s="1"/>
  <c r="Y4982" i="1" s="1"/>
  <c r="Y4983" i="1" s="1"/>
  <c r="Y4984" i="1" s="1"/>
  <c r="Y1378" i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W3862" i="1"/>
  <c r="W3863" i="1" s="1"/>
  <c r="W3864" i="1" s="1"/>
  <c r="W3865" i="1" s="1"/>
  <c r="W3866" i="1" s="1"/>
  <c r="W3867" i="1" s="1"/>
  <c r="W3868" i="1" s="1"/>
  <c r="W3869" i="1" s="1"/>
  <c r="W3870" i="1" s="1"/>
  <c r="W3871" i="1" s="1"/>
  <c r="W3872" i="1" s="1"/>
  <c r="W3873" i="1" s="1"/>
  <c r="W3874" i="1" s="1"/>
  <c r="W3875" i="1" s="1"/>
  <c r="W3876" i="1" s="1"/>
  <c r="W3877" i="1" s="1"/>
  <c r="W3878" i="1" s="1"/>
  <c r="W3879" i="1" s="1"/>
  <c r="W3880" i="1" s="1"/>
  <c r="Y4846" i="1"/>
  <c r="Y4847" i="1" s="1"/>
  <c r="Y4848" i="1" s="1"/>
  <c r="Y4849" i="1" s="1"/>
  <c r="Y4850" i="1" s="1"/>
  <c r="Y4851" i="1" s="1"/>
  <c r="Y4852" i="1" s="1"/>
  <c r="Y4853" i="1" s="1"/>
  <c r="Y4854" i="1" s="1"/>
  <c r="Y4855" i="1" s="1"/>
  <c r="Y4856" i="1" s="1"/>
  <c r="Y4857" i="1" s="1"/>
  <c r="Y4858" i="1" s="1"/>
  <c r="Y4859" i="1" s="1"/>
  <c r="Y4860" i="1" s="1"/>
  <c r="Y4861" i="1" s="1"/>
  <c r="Y4862" i="1" s="1"/>
  <c r="Y4863" i="1" s="1"/>
  <c r="Y4864" i="1" s="1"/>
  <c r="Y119" i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W383" i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Y2807" i="1"/>
  <c r="Y2808" i="1" s="1"/>
  <c r="Y2809" i="1" s="1"/>
  <c r="Y2810" i="1" s="1"/>
  <c r="Y2811" i="1" s="1"/>
  <c r="Y2812" i="1" s="1"/>
  <c r="Y2813" i="1" s="1"/>
  <c r="Y2814" i="1" s="1"/>
  <c r="Y2815" i="1" s="1"/>
  <c r="Y2816" i="1" s="1"/>
  <c r="Y2817" i="1" s="1"/>
  <c r="Y2818" i="1" s="1"/>
  <c r="Y2819" i="1" s="1"/>
  <c r="Y2820" i="1" s="1"/>
  <c r="Y2821" i="1" s="1"/>
  <c r="Y2822" i="1" s="1"/>
  <c r="Y2823" i="1" s="1"/>
  <c r="Y2824" i="1" s="1"/>
  <c r="Y2825" i="1" s="1"/>
  <c r="Y2826" i="1" s="1"/>
  <c r="W4902" i="1"/>
  <c r="W4903" i="1" s="1"/>
  <c r="W4904" i="1" s="1"/>
  <c r="W4905" i="1" s="1"/>
  <c r="W4906" i="1" s="1"/>
  <c r="W4907" i="1" s="1"/>
  <c r="W4908" i="1" s="1"/>
  <c r="W4909" i="1" s="1"/>
  <c r="W4910" i="1" s="1"/>
  <c r="W4911" i="1" s="1"/>
  <c r="W4912" i="1" s="1"/>
  <c r="W4913" i="1" s="1"/>
  <c r="W4914" i="1" s="1"/>
  <c r="W4915" i="1" s="1"/>
  <c r="W4916" i="1" s="1"/>
  <c r="W4917" i="1" s="1"/>
  <c r="W4918" i="1" s="1"/>
  <c r="W4919" i="1" s="1"/>
  <c r="W4920" i="1" s="1"/>
  <c r="W936" i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1356" i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Y1812" i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W3324" i="1"/>
  <c r="W3325" i="1" s="1"/>
  <c r="W3326" i="1" s="1"/>
  <c r="W3327" i="1" s="1"/>
  <c r="W3328" i="1" s="1"/>
  <c r="W3329" i="1" s="1"/>
  <c r="W3330" i="1" s="1"/>
  <c r="W3331" i="1" s="1"/>
  <c r="W3332" i="1" s="1"/>
  <c r="W3333" i="1" s="1"/>
  <c r="W3334" i="1" s="1"/>
  <c r="W3335" i="1" s="1"/>
  <c r="W3336" i="1" s="1"/>
  <c r="W3337" i="1" s="1"/>
  <c r="W3338" i="1" s="1"/>
  <c r="W3339" i="1" s="1"/>
  <c r="W3340" i="1" s="1"/>
  <c r="W3341" i="1" s="1"/>
  <c r="W3342" i="1" s="1"/>
  <c r="W3343" i="1" s="1"/>
  <c r="W3344" i="1" s="1"/>
  <c r="W3345" i="1" s="1"/>
  <c r="W3346" i="1" s="1"/>
  <c r="W3347" i="1" s="1"/>
  <c r="W3348" i="1" s="1"/>
  <c r="Y4044" i="1"/>
  <c r="Y4045" i="1" s="1"/>
  <c r="Y4046" i="1" s="1"/>
  <c r="Y4047" i="1" s="1"/>
  <c r="Y4048" i="1" s="1"/>
  <c r="Y4049" i="1" s="1"/>
  <c r="Y4050" i="1" s="1"/>
  <c r="Y4051" i="1" s="1"/>
  <c r="Y4052" i="1" s="1"/>
  <c r="Y4053" i="1" s="1"/>
  <c r="Y4054" i="1" s="1"/>
  <c r="Y4055" i="1" s="1"/>
  <c r="Y4056" i="1" s="1"/>
  <c r="Y4057" i="1" s="1"/>
  <c r="Y4058" i="1" s="1"/>
  <c r="Y4059" i="1" s="1"/>
  <c r="Y4060" i="1" s="1"/>
  <c r="Y4061" i="1" s="1"/>
  <c r="Y4062" i="1" s="1"/>
  <c r="Y4063" i="1" s="1"/>
  <c r="Y4064" i="1" s="1"/>
  <c r="Y4065" i="1" s="1"/>
  <c r="Y4066" i="1" s="1"/>
  <c r="Y4067" i="1" s="1"/>
  <c r="Y4068" i="1" s="1"/>
  <c r="Y4452" i="1"/>
  <c r="Y4453" i="1" s="1"/>
  <c r="Y4454" i="1" s="1"/>
  <c r="Y4455" i="1" s="1"/>
  <c r="Y4456" i="1" s="1"/>
  <c r="Y4457" i="1" s="1"/>
  <c r="Y4458" i="1" s="1"/>
  <c r="Y4459" i="1" s="1"/>
  <c r="Y4460" i="1" s="1"/>
  <c r="Y4461" i="1" s="1"/>
  <c r="Y4462" i="1" s="1"/>
  <c r="Y4463" i="1" s="1"/>
  <c r="Y4464" i="1" s="1"/>
  <c r="Y4465" i="1" s="1"/>
  <c r="Y4466" i="1" s="1"/>
  <c r="Y4467" i="1" s="1"/>
  <c r="Y4468" i="1" s="1"/>
  <c r="Y4469" i="1" s="1"/>
  <c r="Y4470" i="1" s="1"/>
  <c r="Y4471" i="1" s="1"/>
  <c r="Y4472" i="1" s="1"/>
  <c r="Y4473" i="1" s="1"/>
  <c r="Y4474" i="1" s="1"/>
  <c r="W4884" i="1"/>
  <c r="W4885" i="1" s="1"/>
  <c r="W4886" i="1" s="1"/>
  <c r="W4887" i="1" s="1"/>
  <c r="W4888" i="1" s="1"/>
  <c r="W4889" i="1" s="1"/>
  <c r="W4890" i="1" s="1"/>
  <c r="W4891" i="1" s="1"/>
  <c r="W4892" i="1" s="1"/>
  <c r="W4893" i="1" s="1"/>
  <c r="W4894" i="1" s="1"/>
  <c r="W4895" i="1" s="1"/>
  <c r="W4896" i="1" s="1"/>
  <c r="W4897" i="1" s="1"/>
  <c r="W4898" i="1" s="1"/>
  <c r="W4899" i="1" s="1"/>
  <c r="W4900" i="1" s="1"/>
  <c r="W4901" i="1" s="1"/>
  <c r="W277" i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2161" i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Y3673" i="1"/>
  <c r="Y3674" i="1" s="1"/>
  <c r="Y3675" i="1" s="1"/>
  <c r="Y3676" i="1" s="1"/>
  <c r="Y3677" i="1" s="1"/>
  <c r="Y3678" i="1" s="1"/>
  <c r="Y3679" i="1" s="1"/>
  <c r="Y3680" i="1" s="1"/>
  <c r="Y3681" i="1" s="1"/>
  <c r="Y3682" i="1" s="1"/>
  <c r="Y3683" i="1" s="1"/>
  <c r="Y3684" i="1" s="1"/>
  <c r="Y3685" i="1" s="1"/>
  <c r="Y3686" i="1" s="1"/>
  <c r="Y3687" i="1" s="1"/>
  <c r="Y3688" i="1" s="1"/>
  <c r="Y3689" i="1" s="1"/>
  <c r="Y3690" i="1" s="1"/>
  <c r="Y3691" i="1" s="1"/>
  <c r="W4921" i="1"/>
  <c r="W4922" i="1" s="1"/>
  <c r="W4923" i="1" s="1"/>
  <c r="W4924" i="1" s="1"/>
  <c r="W4925" i="1" s="1"/>
  <c r="W4926" i="1" s="1"/>
  <c r="W4927" i="1" s="1"/>
  <c r="W4928" i="1" s="1"/>
  <c r="W4929" i="1" s="1"/>
  <c r="W4930" i="1" s="1"/>
  <c r="W4931" i="1" s="1"/>
  <c r="W4932" i="1" s="1"/>
  <c r="W4933" i="1" s="1"/>
  <c r="W4934" i="1" s="1"/>
  <c r="W4935" i="1" s="1"/>
  <c r="W4936" i="1" s="1"/>
  <c r="W4937" i="1" s="1"/>
  <c r="W4938" i="1" s="1"/>
  <c r="W4939" i="1" s="1"/>
  <c r="W4940" i="1" s="1"/>
  <c r="W4941" i="1" s="1"/>
  <c r="W4942" i="1" s="1"/>
  <c r="W4943" i="1" s="1"/>
  <c r="W4944" i="1" s="1"/>
  <c r="W590" i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Y1394" i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W4802" i="1"/>
  <c r="W4803" i="1" s="1"/>
  <c r="W4804" i="1" s="1"/>
  <c r="W4805" i="1" s="1"/>
  <c r="W4806" i="1" s="1"/>
  <c r="W4807" i="1" s="1"/>
  <c r="W4808" i="1" s="1"/>
  <c r="W4809" i="1" s="1"/>
  <c r="W4810" i="1" s="1"/>
  <c r="W4811" i="1" s="1"/>
  <c r="W4812" i="1" s="1"/>
  <c r="W4813" i="1" s="1"/>
  <c r="W4814" i="1" s="1"/>
  <c r="W4815" i="1" s="1"/>
  <c r="W4816" i="1" s="1"/>
  <c r="W4817" i="1" s="1"/>
  <c r="W4818" i="1" s="1"/>
  <c r="W4819" i="1" s="1"/>
  <c r="W4820" i="1" s="1"/>
  <c r="W4821" i="1" s="1"/>
  <c r="W4822" i="1" s="1"/>
  <c r="W4823" i="1" s="1"/>
  <c r="W4824" i="1" s="1"/>
  <c r="W4825" i="1" s="1"/>
  <c r="W4826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1479" i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W2079" i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871" i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Y5092" i="1"/>
  <c r="Y5093" i="1" s="1"/>
  <c r="Y5094" i="1" s="1"/>
  <c r="Y5095" i="1" s="1"/>
  <c r="Y5096" i="1" s="1"/>
  <c r="Y5097" i="1" s="1"/>
  <c r="Y5098" i="1" s="1"/>
  <c r="Y5099" i="1" s="1"/>
  <c r="Y5100" i="1" s="1"/>
  <c r="Y5101" i="1" s="1"/>
  <c r="Y5102" i="1" s="1"/>
  <c r="Y5103" i="1" s="1"/>
  <c r="Y5104" i="1" s="1"/>
  <c r="Y5105" i="1" s="1"/>
  <c r="Y5106" i="1" s="1"/>
  <c r="Y5107" i="1" s="1"/>
  <c r="Y5108" i="1" s="1"/>
  <c r="Y5109" i="1" s="1"/>
  <c r="W101" i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713" i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Y2369" i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Y2380" i="1" s="1"/>
  <c r="Y2381" i="1" s="1"/>
  <c r="Y2382" i="1" s="1"/>
  <c r="Y2383" i="1" s="1"/>
  <c r="Y2384" i="1" s="1"/>
  <c r="Y2385" i="1" s="1"/>
  <c r="Y2386" i="1" s="1"/>
  <c r="Y2387" i="1" s="1"/>
  <c r="Y4865" i="1"/>
  <c r="Y4866" i="1" s="1"/>
  <c r="Y4867" i="1" s="1"/>
  <c r="Y4868" i="1" s="1"/>
  <c r="Y4869" i="1" s="1"/>
  <c r="Y4870" i="1" s="1"/>
  <c r="Y4871" i="1" s="1"/>
  <c r="Y4872" i="1" s="1"/>
  <c r="Y4873" i="1" s="1"/>
  <c r="Y4874" i="1" s="1"/>
  <c r="Y4875" i="1" s="1"/>
  <c r="Y4876" i="1" s="1"/>
  <c r="Y4877" i="1" s="1"/>
  <c r="Y4878" i="1" s="1"/>
  <c r="Y4879" i="1" s="1"/>
  <c r="Y4880" i="1" s="1"/>
  <c r="Y4881" i="1" s="1"/>
  <c r="Y4882" i="1" s="1"/>
  <c r="Y4883" i="1" s="1"/>
  <c r="Y186" i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738" i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W2718" i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Y3882" i="1"/>
  <c r="Y3883" i="1" s="1"/>
  <c r="Y3884" i="1" s="1"/>
  <c r="Y3885" i="1" s="1"/>
  <c r="Y3886" i="1" s="1"/>
  <c r="Y3887" i="1" s="1"/>
  <c r="Y3888" i="1" s="1"/>
  <c r="Y3889" i="1" s="1"/>
  <c r="Y3890" i="1" s="1"/>
  <c r="Y3891" i="1" s="1"/>
  <c r="Y3892" i="1" s="1"/>
  <c r="Y3893" i="1" s="1"/>
  <c r="Y3894" i="1" s="1"/>
  <c r="Y3895" i="1" s="1"/>
  <c r="Y3896" i="1" s="1"/>
  <c r="Y3897" i="1" s="1"/>
  <c r="Y3898" i="1" s="1"/>
  <c r="Y3899" i="1" s="1"/>
  <c r="Y1147" i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W2407" i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Y3943" i="1"/>
  <c r="Y3944" i="1" s="1"/>
  <c r="Y3945" i="1" s="1"/>
  <c r="Y3946" i="1" s="1"/>
  <c r="Y3947" i="1" s="1"/>
  <c r="Y3948" i="1" s="1"/>
  <c r="Y3949" i="1" s="1"/>
  <c r="Y3950" i="1" s="1"/>
  <c r="Y3951" i="1" s="1"/>
  <c r="Y3952" i="1" s="1"/>
  <c r="Y3953" i="1" s="1"/>
  <c r="Y3954" i="1" s="1"/>
  <c r="Y3955" i="1" s="1"/>
  <c r="Y3956" i="1" s="1"/>
  <c r="Y3957" i="1" s="1"/>
  <c r="Y3958" i="1" s="1"/>
  <c r="Y3959" i="1" s="1"/>
  <c r="Y3960" i="1" s="1"/>
  <c r="Y3961" i="1" s="1"/>
  <c r="Y452" i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2180" i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W3692" i="1"/>
  <c r="W3693" i="1" s="1"/>
  <c r="W3694" i="1" s="1"/>
  <c r="W3695" i="1" s="1"/>
  <c r="W3696" i="1" s="1"/>
  <c r="W3697" i="1" s="1"/>
  <c r="W3698" i="1" s="1"/>
  <c r="W3699" i="1" s="1"/>
  <c r="W3700" i="1" s="1"/>
  <c r="W3701" i="1" s="1"/>
  <c r="W3702" i="1" s="1"/>
  <c r="W3703" i="1" s="1"/>
  <c r="W3704" i="1" s="1"/>
  <c r="W3705" i="1" s="1"/>
  <c r="W3706" i="1" s="1"/>
  <c r="W3707" i="1" s="1"/>
  <c r="W3708" i="1" s="1"/>
  <c r="W3709" i="1" s="1"/>
  <c r="W3710" i="1" s="1"/>
  <c r="W3711" i="1" s="1"/>
  <c r="W3712" i="1" s="1"/>
  <c r="W3713" i="1" s="1"/>
  <c r="W3714" i="1" s="1"/>
  <c r="W3715" i="1" s="1"/>
  <c r="Y4208" i="1"/>
  <c r="Y4209" i="1" s="1"/>
  <c r="Y4210" i="1" s="1"/>
  <c r="Y4211" i="1" s="1"/>
  <c r="Y4212" i="1" s="1"/>
  <c r="Y4213" i="1" s="1"/>
  <c r="Y4214" i="1" s="1"/>
  <c r="Y4215" i="1" s="1"/>
  <c r="Y4216" i="1" s="1"/>
  <c r="Y4217" i="1" s="1"/>
  <c r="Y4218" i="1" s="1"/>
  <c r="Y4219" i="1" s="1"/>
  <c r="Y4220" i="1" s="1"/>
  <c r="Y4221" i="1" s="1"/>
  <c r="Y4222" i="1" s="1"/>
  <c r="Y4223" i="1" s="1"/>
  <c r="Y4224" i="1" s="1"/>
  <c r="Y4225" i="1" s="1"/>
  <c r="Y1629" i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W322" i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694" i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Y3490" i="1"/>
  <c r="W1523" i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2123" i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3407" i="1"/>
  <c r="W3408" i="1" s="1"/>
  <c r="W3409" i="1" s="1"/>
  <c r="W3410" i="1" s="1"/>
  <c r="W3411" i="1" s="1"/>
  <c r="W3412" i="1" s="1"/>
  <c r="W3413" i="1" s="1"/>
  <c r="W3414" i="1" s="1"/>
  <c r="W3415" i="1" s="1"/>
  <c r="W3416" i="1" s="1"/>
  <c r="W3417" i="1" s="1"/>
  <c r="W3418" i="1" s="1"/>
  <c r="W3419" i="1" s="1"/>
  <c r="W3420" i="1" s="1"/>
  <c r="W3421" i="1" s="1"/>
  <c r="W3422" i="1" s="1"/>
  <c r="W3423" i="1" s="1"/>
  <c r="W3424" i="1" s="1"/>
  <c r="W3425" i="1" s="1"/>
  <c r="W4475" i="1"/>
  <c r="W4476" i="1" s="1"/>
  <c r="W4477" i="1" s="1"/>
  <c r="W4478" i="1" s="1"/>
  <c r="W4479" i="1" s="1"/>
  <c r="W4480" i="1" s="1"/>
  <c r="W4481" i="1" s="1"/>
  <c r="W4482" i="1" s="1"/>
  <c r="W4483" i="1" s="1"/>
  <c r="W4484" i="1" s="1"/>
  <c r="W4485" i="1" s="1"/>
  <c r="W4486" i="1" s="1"/>
  <c r="W4487" i="1" s="1"/>
  <c r="W4488" i="1" s="1"/>
  <c r="W4489" i="1" s="1"/>
  <c r="W4490" i="1" s="1"/>
  <c r="W4491" i="1" s="1"/>
  <c r="W4492" i="1" s="1"/>
  <c r="W4493" i="1" s="1"/>
  <c r="W4494" i="1" s="1"/>
  <c r="Y936" i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4536" i="1"/>
  <c r="Y4537" i="1" s="1"/>
  <c r="Y4538" i="1" s="1"/>
  <c r="Y4539" i="1" s="1"/>
  <c r="Y4540" i="1" s="1"/>
  <c r="Y4541" i="1" s="1"/>
  <c r="Y4542" i="1" s="1"/>
  <c r="Y4543" i="1" s="1"/>
  <c r="Y4544" i="1" s="1"/>
  <c r="Y4545" i="1" s="1"/>
  <c r="Y4546" i="1" s="1"/>
  <c r="Y4547" i="1" s="1"/>
  <c r="Y4548" i="1" s="1"/>
  <c r="Y4549" i="1" s="1"/>
  <c r="Y4550" i="1" s="1"/>
  <c r="Y4551" i="1" s="1"/>
  <c r="Y4552" i="1" s="1"/>
  <c r="Y4553" i="1" s="1"/>
  <c r="Y4554" i="1" s="1"/>
  <c r="Y4555" i="1" s="1"/>
  <c r="Y4884" i="1"/>
  <c r="Y4885" i="1" s="1"/>
  <c r="Y4886" i="1" s="1"/>
  <c r="Y4887" i="1" s="1"/>
  <c r="Y4888" i="1" s="1"/>
  <c r="Y4889" i="1" s="1"/>
  <c r="Y4890" i="1" s="1"/>
  <c r="Y4891" i="1" s="1"/>
  <c r="Y4892" i="1" s="1"/>
  <c r="Y4893" i="1" s="1"/>
  <c r="Y4894" i="1" s="1"/>
  <c r="Y4895" i="1" s="1"/>
  <c r="Y4896" i="1" s="1"/>
  <c r="Y4897" i="1" s="1"/>
  <c r="Y4898" i="1" s="1"/>
  <c r="Y4899" i="1" s="1"/>
  <c r="Y4900" i="1" s="1"/>
  <c r="Y4901" i="1" s="1"/>
  <c r="Y301" i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W757" i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Y1273" i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W1909" i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2929" i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3349" i="1"/>
  <c r="W3350" i="1" s="1"/>
  <c r="W3351" i="1" s="1"/>
  <c r="W3352" i="1" s="1"/>
  <c r="W3353" i="1" s="1"/>
  <c r="W3354" i="1" s="1"/>
  <c r="W3355" i="1" s="1"/>
  <c r="W3356" i="1" s="1"/>
  <c r="W3357" i="1" s="1"/>
  <c r="W3358" i="1" s="1"/>
  <c r="W3359" i="1" s="1"/>
  <c r="W3360" i="1" s="1"/>
  <c r="W3361" i="1" s="1"/>
  <c r="W3362" i="1" s="1"/>
  <c r="W3363" i="1" s="1"/>
  <c r="W3364" i="1" s="1"/>
  <c r="W3365" i="1" s="1"/>
  <c r="W3366" i="1" s="1"/>
  <c r="W3367" i="1" s="1"/>
  <c r="W3368" i="1" s="1"/>
  <c r="Y4945" i="1"/>
  <c r="Y4946" i="1" s="1"/>
  <c r="Y4947" i="1" s="1"/>
  <c r="Y4948" i="1" s="1"/>
  <c r="Y4949" i="1" s="1"/>
  <c r="Y4950" i="1" s="1"/>
  <c r="Y4951" i="1" s="1"/>
  <c r="Y4952" i="1" s="1"/>
  <c r="Y4953" i="1" s="1"/>
  <c r="Y4954" i="1" s="1"/>
  <c r="Y4955" i="1" s="1"/>
  <c r="Y4956" i="1" s="1"/>
  <c r="Y4957" i="1" s="1"/>
  <c r="Y4958" i="1" s="1"/>
  <c r="Y4959" i="1" s="1"/>
  <c r="Y4960" i="1" s="1"/>
  <c r="Y4961" i="1" s="1"/>
  <c r="Y4962" i="1" s="1"/>
  <c r="Y4963" i="1" s="1"/>
  <c r="Y4964" i="1" s="1"/>
  <c r="Y590" i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W2330" i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738" i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3122" i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W3133" i="1" s="1"/>
  <c r="W3134" i="1" s="1"/>
  <c r="W3135" i="1" s="1"/>
  <c r="Y675" i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2199" i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427" i="1"/>
  <c r="Y2428" i="1" s="1"/>
  <c r="Y2429" i="1" s="1"/>
  <c r="Y2430" i="1" s="1"/>
  <c r="Y2431" i="1" s="1"/>
  <c r="Y2432" i="1" s="1"/>
  <c r="Y2433" i="1" s="1"/>
  <c r="Y2434" i="1" s="1"/>
  <c r="Y2435" i="1" s="1"/>
  <c r="Y2436" i="1" s="1"/>
  <c r="Y2437" i="1" s="1"/>
  <c r="Y2438" i="1" s="1"/>
  <c r="Y2439" i="1" s="1"/>
  <c r="Y2440" i="1" s="1"/>
  <c r="Y2441" i="1" s="1"/>
  <c r="Y2442" i="1" s="1"/>
  <c r="Y2443" i="1" s="1"/>
  <c r="Y2444" i="1" s="1"/>
  <c r="Y2445" i="1" s="1"/>
  <c r="Y2446" i="1" s="1"/>
  <c r="Y2447" i="1" s="1"/>
  <c r="Y2448" i="1" s="1"/>
  <c r="Y2449" i="1" s="1"/>
  <c r="Y3579" i="1"/>
  <c r="Y1228" i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W1996" i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3304" i="1"/>
  <c r="W3305" i="1" s="1"/>
  <c r="W3306" i="1" s="1"/>
  <c r="W3307" i="1" s="1"/>
  <c r="W3308" i="1" s="1"/>
  <c r="W3309" i="1" s="1"/>
  <c r="W3310" i="1" s="1"/>
  <c r="W3311" i="1" s="1"/>
  <c r="W3312" i="1" s="1"/>
  <c r="W3313" i="1" s="1"/>
  <c r="W3314" i="1" s="1"/>
  <c r="W3315" i="1" s="1"/>
  <c r="W3316" i="1" s="1"/>
  <c r="W3317" i="1" s="1"/>
  <c r="W3318" i="1" s="1"/>
  <c r="W3319" i="1" s="1"/>
  <c r="W3320" i="1" s="1"/>
  <c r="W3321" i="1" s="1"/>
  <c r="W3322" i="1" s="1"/>
  <c r="W3323" i="1" s="1"/>
  <c r="Y209" i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W1565" i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2993" i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4025" i="1"/>
  <c r="W4026" i="1" s="1"/>
  <c r="W4027" i="1" s="1"/>
  <c r="W4028" i="1" s="1"/>
  <c r="W4029" i="1" s="1"/>
  <c r="W4030" i="1" s="1"/>
  <c r="W4031" i="1" s="1"/>
  <c r="W4032" i="1" s="1"/>
  <c r="W4033" i="1" s="1"/>
  <c r="W4034" i="1" s="1"/>
  <c r="W4035" i="1" s="1"/>
  <c r="W4036" i="1" s="1"/>
  <c r="W4037" i="1" s="1"/>
  <c r="W4038" i="1" s="1"/>
  <c r="W4039" i="1" s="1"/>
  <c r="W4040" i="1" s="1"/>
  <c r="W4041" i="1" s="1"/>
  <c r="W4042" i="1" s="1"/>
  <c r="W4043" i="1" s="1"/>
  <c r="Y2718" i="1"/>
  <c r="Y2719" i="1" s="1"/>
  <c r="Y2720" i="1" s="1"/>
  <c r="Y2721" i="1" s="1"/>
  <c r="Y2722" i="1" s="1"/>
  <c r="Y2723" i="1" s="1"/>
  <c r="Y2724" i="1" s="1"/>
  <c r="Y2725" i="1" s="1"/>
  <c r="Y2726" i="1" s="1"/>
  <c r="Y2727" i="1" s="1"/>
  <c r="Y2728" i="1" s="1"/>
  <c r="Y2729" i="1" s="1"/>
  <c r="Y2730" i="1" s="1"/>
  <c r="Y2731" i="1" s="1"/>
  <c r="Y2732" i="1" s="1"/>
  <c r="Y2733" i="1" s="1"/>
  <c r="Y2734" i="1" s="1"/>
  <c r="Y2735" i="1" s="1"/>
  <c r="Y2736" i="1" s="1"/>
  <c r="Y2737" i="1" s="1"/>
  <c r="Y3534" i="1"/>
  <c r="Y3535" i="1" s="1"/>
  <c r="Y3536" i="1" s="1"/>
  <c r="Y3537" i="1" s="1"/>
  <c r="Y3538" i="1" s="1"/>
  <c r="Y3539" i="1" s="1"/>
  <c r="Y3540" i="1" s="1"/>
  <c r="Y3541" i="1" s="1"/>
  <c r="Y3542" i="1" s="1"/>
  <c r="Y3543" i="1" s="1"/>
  <c r="Y3544" i="1" s="1"/>
  <c r="Y3545" i="1" s="1"/>
  <c r="Y3546" i="1" s="1"/>
  <c r="Y3547" i="1" s="1"/>
  <c r="Y3548" i="1" s="1"/>
  <c r="Y3549" i="1" s="1"/>
  <c r="Y3550" i="1" s="1"/>
  <c r="Y3551" i="1" s="1"/>
  <c r="Y3552" i="1" s="1"/>
  <c r="Y367" i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1459" i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2047" i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407" i="1"/>
  <c r="Y2408" i="1" s="1"/>
  <c r="Y2409" i="1" s="1"/>
  <c r="Y2410" i="1" s="1"/>
  <c r="Y2411" i="1" s="1"/>
  <c r="Y2412" i="1" s="1"/>
  <c r="Y2413" i="1" s="1"/>
  <c r="Y2414" i="1" s="1"/>
  <c r="Y2415" i="1" s="1"/>
  <c r="Y2416" i="1" s="1"/>
  <c r="Y2417" i="1" s="1"/>
  <c r="Y2418" i="1" s="1"/>
  <c r="Y2419" i="1" s="1"/>
  <c r="Y2420" i="1" s="1"/>
  <c r="Y2421" i="1" s="1"/>
  <c r="Y2422" i="1" s="1"/>
  <c r="Y2423" i="1" s="1"/>
  <c r="Y2424" i="1" s="1"/>
  <c r="Y2425" i="1" s="1"/>
  <c r="Y2827" i="1"/>
  <c r="Y2828" i="1" s="1"/>
  <c r="Y3655" i="1"/>
  <c r="Y3656" i="1" s="1"/>
  <c r="Y3657" i="1" s="1"/>
  <c r="Y3658" i="1" s="1"/>
  <c r="Y3659" i="1" s="1"/>
  <c r="Y3660" i="1" s="1"/>
  <c r="Y3661" i="1" s="1"/>
  <c r="Y3662" i="1" s="1"/>
  <c r="Y3663" i="1" s="1"/>
  <c r="Y3664" i="1" s="1"/>
  <c r="Y3665" i="1" s="1"/>
  <c r="Y3666" i="1" s="1"/>
  <c r="Y3667" i="1" s="1"/>
  <c r="Y3668" i="1" s="1"/>
  <c r="Y3669" i="1" s="1"/>
  <c r="Y3670" i="1" s="1"/>
  <c r="Y3671" i="1" s="1"/>
  <c r="Y3672" i="1" s="1"/>
  <c r="Y4675" i="1"/>
  <c r="Y4676" i="1" s="1"/>
  <c r="Y4677" i="1" s="1"/>
  <c r="Y4678" i="1" s="1"/>
  <c r="Y4679" i="1" s="1"/>
  <c r="Y4680" i="1" s="1"/>
  <c r="Y4681" i="1" s="1"/>
  <c r="Y4682" i="1" s="1"/>
  <c r="Y4683" i="1" s="1"/>
  <c r="Y4684" i="1" s="1"/>
  <c r="Y4685" i="1" s="1"/>
  <c r="Y4686" i="1" s="1"/>
  <c r="Y4687" i="1" s="1"/>
  <c r="Y4688" i="1" s="1"/>
  <c r="Y4689" i="1" s="1"/>
  <c r="Y4690" i="1" s="1"/>
  <c r="Y4691" i="1" s="1"/>
  <c r="Y4692" i="1" s="1"/>
  <c r="Y4693" i="1" s="1"/>
  <c r="Y4694" i="1" s="1"/>
  <c r="Y4695" i="1" s="1"/>
  <c r="Y4696" i="1" s="1"/>
  <c r="Y4697" i="1" s="1"/>
  <c r="Y4698" i="1" s="1"/>
  <c r="Y56" i="1"/>
  <c r="W776" i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Y1952" i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W2552" i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Y3716" i="1"/>
  <c r="Y3717" i="1" s="1"/>
  <c r="Y3718" i="1" s="1"/>
  <c r="Y3719" i="1" s="1"/>
  <c r="Y3720" i="1" s="1"/>
  <c r="Y3721" i="1" s="1"/>
  <c r="Y3722" i="1" s="1"/>
  <c r="Y3723" i="1" s="1"/>
  <c r="Y3724" i="1" s="1"/>
  <c r="Y3725" i="1" s="1"/>
  <c r="Y3726" i="1" s="1"/>
  <c r="Y3727" i="1" s="1"/>
  <c r="Y3728" i="1" s="1"/>
  <c r="Y3729" i="1" s="1"/>
  <c r="Y3730" i="1" s="1"/>
  <c r="Y3731" i="1" s="1"/>
  <c r="Y3732" i="1" s="1"/>
  <c r="Y3733" i="1" s="1"/>
  <c r="Y3734" i="1" s="1"/>
  <c r="Y3735" i="1" s="1"/>
  <c r="W2577" i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3057" i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4293" i="1"/>
  <c r="W4294" i="1" s="1"/>
  <c r="W4295" i="1" s="1"/>
  <c r="W4296" i="1" s="1"/>
  <c r="W4297" i="1" s="1"/>
  <c r="W4298" i="1" s="1"/>
  <c r="W4299" i="1" s="1"/>
  <c r="W4300" i="1" s="1"/>
  <c r="W4301" i="1" s="1"/>
  <c r="W4302" i="1" s="1"/>
  <c r="W4303" i="1" s="1"/>
  <c r="W4304" i="1" s="1"/>
  <c r="W4305" i="1" s="1"/>
  <c r="W4306" i="1" s="1"/>
  <c r="W4307" i="1" s="1"/>
  <c r="W4308" i="1" s="1"/>
  <c r="W4309" i="1" s="1"/>
  <c r="W4310" i="1" s="1"/>
  <c r="W4311" i="1" s="1"/>
  <c r="W4312" i="1" s="1"/>
  <c r="W4965" i="1"/>
  <c r="W4966" i="1" s="1"/>
  <c r="W4967" i="1" s="1"/>
  <c r="W4968" i="1" s="1"/>
  <c r="W4969" i="1" s="1"/>
  <c r="W4970" i="1" s="1"/>
  <c r="W4971" i="1" s="1"/>
  <c r="W4972" i="1" s="1"/>
  <c r="W4973" i="1" s="1"/>
  <c r="W4974" i="1" s="1"/>
  <c r="W4975" i="1" s="1"/>
  <c r="W4976" i="1" s="1"/>
  <c r="W4977" i="1" s="1"/>
  <c r="W4978" i="1" s="1"/>
  <c r="W4979" i="1" s="1"/>
  <c r="W4980" i="1" s="1"/>
  <c r="W4981" i="1" s="1"/>
  <c r="W4982" i="1" s="1"/>
  <c r="W4983" i="1" s="1"/>
  <c r="W4984" i="1" s="1"/>
  <c r="W1378" i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Y3982" i="1"/>
  <c r="Y3983" i="1" s="1"/>
  <c r="Y3984" i="1" s="1"/>
  <c r="Y3985" i="1" s="1"/>
  <c r="Y3986" i="1" s="1"/>
  <c r="Y3987" i="1" s="1"/>
  <c r="Y3988" i="1" s="1"/>
  <c r="Y3989" i="1" s="1"/>
  <c r="Y3990" i="1" s="1"/>
  <c r="Y3991" i="1" s="1"/>
  <c r="Y3992" i="1" s="1"/>
  <c r="Y3993" i="1" s="1"/>
  <c r="Y3994" i="1" s="1"/>
  <c r="Y3995" i="1" s="1"/>
  <c r="Y3996" i="1" s="1"/>
  <c r="Y3997" i="1" s="1"/>
  <c r="Y3998" i="1" s="1"/>
  <c r="Y3999" i="1" s="1"/>
  <c r="Y4000" i="1" s="1"/>
  <c r="Y4001" i="1" s="1"/>
  <c r="Y4002" i="1" s="1"/>
  <c r="Y4003" i="1" s="1"/>
  <c r="Y4004" i="1" s="1"/>
  <c r="Y4005" i="1" s="1"/>
  <c r="W4846" i="1"/>
  <c r="W4847" i="1" s="1"/>
  <c r="W4848" i="1" s="1"/>
  <c r="W4849" i="1" s="1"/>
  <c r="W4850" i="1" s="1"/>
  <c r="W4851" i="1" s="1"/>
  <c r="W4852" i="1" s="1"/>
  <c r="W4853" i="1" s="1"/>
  <c r="W4854" i="1" s="1"/>
  <c r="W4855" i="1" s="1"/>
  <c r="W4856" i="1" s="1"/>
  <c r="W4857" i="1" s="1"/>
  <c r="W4858" i="1" s="1"/>
  <c r="W4859" i="1" s="1"/>
  <c r="W4860" i="1" s="1"/>
  <c r="W4861" i="1" s="1"/>
  <c r="W4862" i="1" s="1"/>
  <c r="W4863" i="1" s="1"/>
  <c r="W4864" i="1" s="1"/>
  <c r="W119" i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Y1127" i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523" i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2123" i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W2807" i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Y3407" i="1"/>
  <c r="Y3408" i="1" s="1"/>
  <c r="Y3409" i="1" s="1"/>
  <c r="Y3410" i="1" s="1"/>
  <c r="Y3411" i="1" s="1"/>
  <c r="Y3412" i="1" s="1"/>
  <c r="Y3413" i="1" s="1"/>
  <c r="Y3414" i="1" s="1"/>
  <c r="Y3415" i="1" s="1"/>
  <c r="Y3416" i="1" s="1"/>
  <c r="Y3417" i="1" s="1"/>
  <c r="Y3418" i="1" s="1"/>
  <c r="Y3419" i="1" s="1"/>
  <c r="Y3420" i="1" s="1"/>
  <c r="Y3421" i="1" s="1"/>
  <c r="Y3422" i="1" s="1"/>
  <c r="Y3423" i="1" s="1"/>
  <c r="Y3424" i="1" s="1"/>
  <c r="Y3425" i="1" s="1"/>
  <c r="Y4739" i="1"/>
  <c r="Y4740" i="1" s="1"/>
  <c r="Y4741" i="1" s="1"/>
  <c r="Y4742" i="1" s="1"/>
  <c r="Y4743" i="1" s="1"/>
  <c r="Y4744" i="1" s="1"/>
  <c r="Y4745" i="1" s="1"/>
  <c r="Y4746" i="1" s="1"/>
  <c r="Y4747" i="1" s="1"/>
  <c r="Y4748" i="1" s="1"/>
  <c r="Y4749" i="1" s="1"/>
  <c r="Y4750" i="1" s="1"/>
  <c r="Y4751" i="1" s="1"/>
  <c r="Y4752" i="1" s="1"/>
  <c r="Y4753" i="1" s="1"/>
  <c r="Y4754" i="1" s="1"/>
  <c r="Y4755" i="1" s="1"/>
  <c r="Y4756" i="1" s="1"/>
  <c r="Y4757" i="1" s="1"/>
  <c r="Y4758" i="1" s="1"/>
  <c r="Y4759" i="1" s="1"/>
  <c r="Y4760" i="1" s="1"/>
  <c r="Y4761" i="1" s="1"/>
  <c r="Y4762" i="1" s="1"/>
  <c r="Y4763" i="1" s="1"/>
  <c r="Y2016" i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W4044" i="1"/>
  <c r="W4045" i="1" s="1"/>
  <c r="W4046" i="1" s="1"/>
  <c r="W4047" i="1" s="1"/>
  <c r="W4048" i="1" s="1"/>
  <c r="W4049" i="1" s="1"/>
  <c r="W4050" i="1" s="1"/>
  <c r="W4051" i="1" s="1"/>
  <c r="W4052" i="1" s="1"/>
  <c r="W4053" i="1" s="1"/>
  <c r="W4054" i="1" s="1"/>
  <c r="W4055" i="1" s="1"/>
  <c r="W4056" i="1" s="1"/>
  <c r="W4057" i="1" s="1"/>
  <c r="W4058" i="1" s="1"/>
  <c r="W4059" i="1" s="1"/>
  <c r="W4060" i="1" s="1"/>
  <c r="W4061" i="1" s="1"/>
  <c r="W4062" i="1" s="1"/>
  <c r="W4063" i="1" s="1"/>
  <c r="W4064" i="1" s="1"/>
  <c r="W4065" i="1" s="1"/>
  <c r="W4066" i="1" s="1"/>
  <c r="W4067" i="1" s="1"/>
  <c r="W4068" i="1" s="1"/>
  <c r="Y817" i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W1933" i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Y2305" i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3349" i="1"/>
  <c r="Y3350" i="1" s="1"/>
  <c r="Y3351" i="1" s="1"/>
  <c r="Y3352" i="1" s="1"/>
  <c r="Y3353" i="1" s="1"/>
  <c r="Y3354" i="1" s="1"/>
  <c r="Y3355" i="1" s="1"/>
  <c r="Y3356" i="1" s="1"/>
  <c r="Y3357" i="1" s="1"/>
  <c r="Y3358" i="1" s="1"/>
  <c r="Y3359" i="1" s="1"/>
  <c r="Y3360" i="1" s="1"/>
  <c r="Y3361" i="1" s="1"/>
  <c r="Y3362" i="1" s="1"/>
  <c r="Y3363" i="1" s="1"/>
  <c r="Y3364" i="1" s="1"/>
  <c r="Y3365" i="1" s="1"/>
  <c r="Y3366" i="1" s="1"/>
  <c r="Y3367" i="1" s="1"/>
  <c r="Y3368" i="1" s="1"/>
  <c r="W3673" i="1"/>
  <c r="W3674" i="1" s="1"/>
  <c r="W3675" i="1" s="1"/>
  <c r="W3676" i="1" s="1"/>
  <c r="W3677" i="1" s="1"/>
  <c r="W3678" i="1" s="1"/>
  <c r="W3679" i="1" s="1"/>
  <c r="W3680" i="1" s="1"/>
  <c r="W3681" i="1" s="1"/>
  <c r="W3682" i="1" s="1"/>
  <c r="W3683" i="1" s="1"/>
  <c r="W3684" i="1" s="1"/>
  <c r="W3685" i="1" s="1"/>
  <c r="W3686" i="1" s="1"/>
  <c r="W3687" i="1" s="1"/>
  <c r="W3688" i="1" s="1"/>
  <c r="W3689" i="1" s="1"/>
  <c r="W3690" i="1" s="1"/>
  <c r="W3691" i="1" s="1"/>
  <c r="Y4189" i="1"/>
  <c r="Y4190" i="1" s="1"/>
  <c r="Y4191" i="1" s="1"/>
  <c r="Y4192" i="1" s="1"/>
  <c r="Y4193" i="1" s="1"/>
  <c r="Y4194" i="1" s="1"/>
  <c r="Y4195" i="1" s="1"/>
  <c r="Y4196" i="1" s="1"/>
  <c r="Y4197" i="1" s="1"/>
  <c r="Y4198" i="1" s="1"/>
  <c r="Y4199" i="1" s="1"/>
  <c r="Y4200" i="1" s="1"/>
  <c r="Y4201" i="1" s="1"/>
  <c r="Y4202" i="1" s="1"/>
  <c r="Y4203" i="1" s="1"/>
  <c r="Y4204" i="1" s="1"/>
  <c r="Y4205" i="1" s="1"/>
  <c r="Y4206" i="1" s="1"/>
  <c r="Y4207" i="1" s="1"/>
  <c r="W1394" i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Y2426" i="1"/>
  <c r="Y2762" i="1"/>
  <c r="Y2763" i="1" s="1"/>
  <c r="Y2764" i="1" s="1"/>
  <c r="Y2765" i="1" s="1"/>
  <c r="Y2766" i="1" s="1"/>
  <c r="Y2767" i="1" s="1"/>
  <c r="Y2768" i="1" s="1"/>
  <c r="Y2769" i="1" s="1"/>
  <c r="Y2770" i="1" s="1"/>
  <c r="Y2771" i="1" s="1"/>
  <c r="Y2772" i="1" s="1"/>
  <c r="Y2773" i="1" s="1"/>
  <c r="Y2774" i="1" s="1"/>
  <c r="Y2775" i="1" s="1"/>
  <c r="Y2776" i="1" s="1"/>
  <c r="Y2777" i="1" s="1"/>
  <c r="Y2778" i="1" s="1"/>
  <c r="Y2779" i="1" s="1"/>
  <c r="Y2780" i="1" s="1"/>
  <c r="Y2781" i="1" s="1"/>
  <c r="Y3446" i="1"/>
  <c r="Y3447" i="1" s="1"/>
  <c r="Y3448" i="1" s="1"/>
  <c r="Y3449" i="1" s="1"/>
  <c r="Y3450" i="1" s="1"/>
  <c r="Y3451" i="1" s="1"/>
  <c r="Y3452" i="1" s="1"/>
  <c r="Y3453" i="1" s="1"/>
  <c r="Y3454" i="1" s="1"/>
  <c r="Y3455" i="1" s="1"/>
  <c r="Y3456" i="1" s="1"/>
  <c r="Y3457" i="1" s="1"/>
  <c r="Y3458" i="1" s="1"/>
  <c r="Y3459" i="1" s="1"/>
  <c r="Y3460" i="1" s="1"/>
  <c r="Y3461" i="1" s="1"/>
  <c r="Y3462" i="1" s="1"/>
  <c r="Y3463" i="1" s="1"/>
  <c r="Y3464" i="1" s="1"/>
  <c r="Y3465" i="1" s="1"/>
  <c r="Y3466" i="1" s="1"/>
  <c r="Y3467" i="1" s="1"/>
  <c r="Y3468" i="1" s="1"/>
  <c r="Y3469" i="1" s="1"/>
  <c r="Y3962" i="1"/>
  <c r="Y3963" i="1" s="1"/>
  <c r="Y3964" i="1" s="1"/>
  <c r="Y3965" i="1" s="1"/>
  <c r="Y3966" i="1" s="1"/>
  <c r="Y3967" i="1" s="1"/>
  <c r="Y3968" i="1" s="1"/>
  <c r="Y3969" i="1" s="1"/>
  <c r="Y3970" i="1" s="1"/>
  <c r="Y3971" i="1" s="1"/>
  <c r="Y3972" i="1" s="1"/>
  <c r="Y3973" i="1" s="1"/>
  <c r="Y3974" i="1" s="1"/>
  <c r="Y3975" i="1" s="1"/>
  <c r="Y3976" i="1" s="1"/>
  <c r="Y3977" i="1" s="1"/>
  <c r="Y3978" i="1" s="1"/>
  <c r="Y3979" i="1" s="1"/>
  <c r="Y3980" i="1" s="1"/>
  <c r="Y3981" i="1" s="1"/>
  <c r="W1479" i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Y3015" i="1"/>
  <c r="Y3016" i="1" s="1"/>
  <c r="Y3017" i="1" s="1"/>
  <c r="Y3018" i="1" s="1"/>
  <c r="Y3019" i="1" s="1"/>
  <c r="Y3020" i="1" s="1"/>
  <c r="Y3021" i="1" s="1"/>
  <c r="Y3022" i="1" s="1"/>
  <c r="Y3023" i="1" s="1"/>
  <c r="Y3024" i="1" s="1"/>
  <c r="Y3025" i="1" s="1"/>
  <c r="Y3026" i="1" s="1"/>
  <c r="Y3027" i="1" s="1"/>
  <c r="Y3028" i="1" s="1"/>
  <c r="Y3029" i="1" s="1"/>
  <c r="Y3030" i="1" s="1"/>
  <c r="Y3031" i="1" s="1"/>
  <c r="Y3032" i="1" s="1"/>
  <c r="Y4251" i="1"/>
  <c r="Y4252" i="1" s="1"/>
  <c r="Y4253" i="1" s="1"/>
  <c r="Y4254" i="1" s="1"/>
  <c r="Y4255" i="1" s="1"/>
  <c r="Y4256" i="1" s="1"/>
  <c r="Y4257" i="1" s="1"/>
  <c r="Y4258" i="1" s="1"/>
  <c r="Y4259" i="1" s="1"/>
  <c r="Y4260" i="1" s="1"/>
  <c r="Y4261" i="1" s="1"/>
  <c r="Y4262" i="1" s="1"/>
  <c r="Y4263" i="1" s="1"/>
  <c r="Y4264" i="1" s="1"/>
  <c r="Y4265" i="1" s="1"/>
  <c r="Y4266" i="1" s="1"/>
  <c r="Y4267" i="1" s="1"/>
  <c r="Y4268" i="1" s="1"/>
  <c r="Y4269" i="1" s="1"/>
  <c r="Y4270" i="1" s="1"/>
  <c r="W4827" i="1"/>
  <c r="W4828" i="1" s="1"/>
  <c r="W4829" i="1" s="1"/>
  <c r="W4830" i="1" s="1"/>
  <c r="W4831" i="1" s="1"/>
  <c r="W4832" i="1" s="1"/>
  <c r="W4833" i="1" s="1"/>
  <c r="W4834" i="1" s="1"/>
  <c r="W4835" i="1" s="1"/>
  <c r="W4836" i="1" s="1"/>
  <c r="W4837" i="1" s="1"/>
  <c r="W4838" i="1" s="1"/>
  <c r="W4839" i="1" s="1"/>
  <c r="W4840" i="1" s="1"/>
  <c r="W4841" i="1" s="1"/>
  <c r="W4842" i="1" s="1"/>
  <c r="W4843" i="1" s="1"/>
  <c r="W4844" i="1" s="1"/>
  <c r="W4845" i="1" s="1"/>
  <c r="Y1768" i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4372" i="1"/>
  <c r="Y4373" i="1" s="1"/>
  <c r="Y4374" i="1" s="1"/>
  <c r="Y4375" i="1" s="1"/>
  <c r="Y4376" i="1" s="1"/>
  <c r="Y4377" i="1" s="1"/>
  <c r="Y4378" i="1" s="1"/>
  <c r="Y4379" i="1" s="1"/>
  <c r="Y4380" i="1" s="1"/>
  <c r="Y4381" i="1" s="1"/>
  <c r="Y4382" i="1" s="1"/>
  <c r="Y4383" i="1" s="1"/>
  <c r="Y4384" i="1" s="1"/>
  <c r="Y4385" i="1" s="1"/>
  <c r="Y4386" i="1" s="1"/>
  <c r="Y4387" i="1" s="1"/>
  <c r="Y4388" i="1" s="1"/>
  <c r="Y4389" i="1" s="1"/>
  <c r="W5092" i="1"/>
  <c r="W5093" i="1" s="1"/>
  <c r="W5094" i="1" s="1"/>
  <c r="W5095" i="1" s="1"/>
  <c r="W5096" i="1" s="1"/>
  <c r="W5097" i="1" s="1"/>
  <c r="W5098" i="1" s="1"/>
  <c r="W5099" i="1" s="1"/>
  <c r="W5100" i="1" s="1"/>
  <c r="W5101" i="1" s="1"/>
  <c r="W5102" i="1" s="1"/>
  <c r="W5103" i="1" s="1"/>
  <c r="W5104" i="1" s="1"/>
  <c r="W5105" i="1" s="1"/>
  <c r="W5106" i="1" s="1"/>
  <c r="W5107" i="1" s="1"/>
  <c r="W5108" i="1" s="1"/>
  <c r="W5109" i="1" s="1"/>
  <c r="Y917" i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1565" i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W2369" i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Y3077" i="1"/>
  <c r="Y3078" i="1" s="1"/>
  <c r="Y3079" i="1" s="1"/>
  <c r="Y3080" i="1" s="1"/>
  <c r="Y3081" i="1" s="1"/>
  <c r="Y3082" i="1" s="1"/>
  <c r="Y3083" i="1" s="1"/>
  <c r="Y3084" i="1" s="1"/>
  <c r="Y3085" i="1" s="1"/>
  <c r="Y3086" i="1" s="1"/>
  <c r="Y3087" i="1" s="1"/>
  <c r="Y3088" i="1" s="1"/>
  <c r="Y3089" i="1" s="1"/>
  <c r="Y3090" i="1" s="1"/>
  <c r="Y3091" i="1" s="1"/>
  <c r="Y3092" i="1" s="1"/>
  <c r="Y3093" i="1" s="1"/>
  <c r="Y3094" i="1" s="1"/>
  <c r="Y3095" i="1" s="1"/>
  <c r="Y3096" i="1" s="1"/>
  <c r="W3617" i="1"/>
  <c r="W3618" i="1" s="1"/>
  <c r="W3619" i="1" s="1"/>
  <c r="W3620" i="1" s="1"/>
  <c r="W3621" i="1" s="1"/>
  <c r="W3622" i="1" s="1"/>
  <c r="W3623" i="1" s="1"/>
  <c r="W3624" i="1" s="1"/>
  <c r="W3625" i="1" s="1"/>
  <c r="W3626" i="1" s="1"/>
  <c r="W3627" i="1" s="1"/>
  <c r="W3628" i="1" s="1"/>
  <c r="W3629" i="1" s="1"/>
  <c r="W3630" i="1" s="1"/>
  <c r="W3631" i="1" s="1"/>
  <c r="W3632" i="1" s="1"/>
  <c r="W3633" i="1" s="1"/>
  <c r="W3634" i="1" s="1"/>
  <c r="W4865" i="1"/>
  <c r="W4866" i="1" s="1"/>
  <c r="W4867" i="1" s="1"/>
  <c r="W4868" i="1" s="1"/>
  <c r="W4869" i="1" s="1"/>
  <c r="W4870" i="1" s="1"/>
  <c r="W4871" i="1" s="1"/>
  <c r="W4872" i="1" s="1"/>
  <c r="W4873" i="1" s="1"/>
  <c r="W4874" i="1" s="1"/>
  <c r="W4875" i="1" s="1"/>
  <c r="W4876" i="1" s="1"/>
  <c r="W4877" i="1" s="1"/>
  <c r="W4878" i="1" s="1"/>
  <c r="W4879" i="1" s="1"/>
  <c r="W4880" i="1" s="1"/>
  <c r="W4881" i="1" s="1"/>
  <c r="W4882" i="1" s="1"/>
  <c r="W4883" i="1" s="1"/>
  <c r="W186" i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738" i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Y2490" i="1"/>
  <c r="Y2491" i="1" s="1"/>
  <c r="Y2492" i="1" s="1"/>
  <c r="Y2493" i="1" s="1"/>
  <c r="Y2494" i="1" s="1"/>
  <c r="Y2495" i="1" s="1"/>
  <c r="Y2496" i="1" s="1"/>
  <c r="Y2497" i="1" s="1"/>
  <c r="Y2498" i="1" s="1"/>
  <c r="Y2499" i="1" s="1"/>
  <c r="Y2500" i="1" s="1"/>
  <c r="Y2501" i="1" s="1"/>
  <c r="Y2502" i="1" s="1"/>
  <c r="Y2503" i="1" s="1"/>
  <c r="Y2504" i="1" s="1"/>
  <c r="Y2505" i="1" s="1"/>
  <c r="Y2506" i="1" s="1"/>
  <c r="Y2507" i="1" s="1"/>
  <c r="Y2508" i="1" s="1"/>
  <c r="Y2509" i="1" s="1"/>
  <c r="Y2510" i="1" s="1"/>
  <c r="Y2511" i="1" s="1"/>
  <c r="Y2512" i="1" s="1"/>
  <c r="Y2513" i="1" s="1"/>
  <c r="Y4146" i="1"/>
  <c r="Y4147" i="1" s="1"/>
  <c r="Y4148" i="1" s="1"/>
  <c r="Y4149" i="1" s="1"/>
  <c r="Y4150" i="1" s="1"/>
  <c r="Y4151" i="1" s="1"/>
  <c r="Y4152" i="1" s="1"/>
  <c r="Y4153" i="1" s="1"/>
  <c r="Y4154" i="1" s="1"/>
  <c r="Y4155" i="1" s="1"/>
  <c r="Y4156" i="1" s="1"/>
  <c r="Y4157" i="1" s="1"/>
  <c r="Y4158" i="1" s="1"/>
  <c r="Y4159" i="1" s="1"/>
  <c r="Y4160" i="1" s="1"/>
  <c r="Y4161" i="1" s="1"/>
  <c r="Y4162" i="1" s="1"/>
  <c r="Y4163" i="1" s="1"/>
  <c r="Y619" i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2059" i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W3943" i="1"/>
  <c r="W3944" i="1" s="1"/>
  <c r="W3945" i="1" s="1"/>
  <c r="W3946" i="1" s="1"/>
  <c r="W3947" i="1" s="1"/>
  <c r="W3948" i="1" s="1"/>
  <c r="W3949" i="1" s="1"/>
  <c r="W3950" i="1" s="1"/>
  <c r="W3951" i="1" s="1"/>
  <c r="W3952" i="1" s="1"/>
  <c r="W3953" i="1" s="1"/>
  <c r="W3954" i="1" s="1"/>
  <c r="W3955" i="1" s="1"/>
  <c r="W3956" i="1" s="1"/>
  <c r="W3957" i="1" s="1"/>
  <c r="W3958" i="1" s="1"/>
  <c r="W3959" i="1" s="1"/>
  <c r="W3960" i="1" s="1"/>
  <c r="W3961" i="1" s="1"/>
  <c r="W2180" i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Y2636" i="1"/>
  <c r="Y2637" i="1" s="1"/>
  <c r="Y2638" i="1" s="1"/>
  <c r="Y2639" i="1" s="1"/>
  <c r="Y2640" i="1" s="1"/>
  <c r="Y2641" i="1" s="1"/>
  <c r="Y2642" i="1" s="1"/>
  <c r="Y2643" i="1" s="1"/>
  <c r="Y2644" i="1" s="1"/>
  <c r="Y2645" i="1" s="1"/>
  <c r="Y2646" i="1" s="1"/>
  <c r="Y2647" i="1" s="1"/>
  <c r="Y2648" i="1" s="1"/>
  <c r="Y2649" i="1" s="1"/>
  <c r="Y2650" i="1" s="1"/>
  <c r="Y2651" i="1" s="1"/>
  <c r="Y2652" i="1" s="1"/>
  <c r="Y2653" i="1" s="1"/>
  <c r="Y2654" i="1" s="1"/>
  <c r="W4208" i="1"/>
  <c r="W4209" i="1" s="1"/>
  <c r="W4210" i="1" s="1"/>
  <c r="W4211" i="1" s="1"/>
  <c r="W4212" i="1" s="1"/>
  <c r="W4213" i="1" s="1"/>
  <c r="W4214" i="1" s="1"/>
  <c r="W4215" i="1" s="1"/>
  <c r="W4216" i="1" s="1"/>
  <c r="W4217" i="1" s="1"/>
  <c r="W4218" i="1" s="1"/>
  <c r="W4219" i="1" s="1"/>
  <c r="W4220" i="1" s="1"/>
  <c r="W4221" i="1" s="1"/>
  <c r="W4222" i="1" s="1"/>
  <c r="W4223" i="1" s="1"/>
  <c r="W4224" i="1" s="1"/>
  <c r="W4225" i="1" s="1"/>
  <c r="Y1185" i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W1629" i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Y3261" i="1"/>
  <c r="Y3262" i="1" s="1"/>
  <c r="Y3263" i="1" s="1"/>
  <c r="Y3264" i="1" s="1"/>
  <c r="Y3265" i="1" s="1"/>
  <c r="Y3266" i="1" s="1"/>
  <c r="Y3267" i="1" s="1"/>
  <c r="Y3268" i="1" s="1"/>
  <c r="Y3269" i="1" s="1"/>
  <c r="Y3270" i="1" s="1"/>
  <c r="Y3271" i="1" s="1"/>
  <c r="Y3272" i="1" s="1"/>
  <c r="Y3273" i="1" s="1"/>
  <c r="Y3274" i="1" s="1"/>
  <c r="Y3275" i="1" s="1"/>
  <c r="Y3276" i="1" s="1"/>
  <c r="Y3277" i="1" s="1"/>
  <c r="Y3278" i="1" s="1"/>
  <c r="Y3279" i="1" s="1"/>
  <c r="Y3280" i="1" s="1"/>
  <c r="Y3281" i="1" s="1"/>
  <c r="Y3282" i="1" s="1"/>
  <c r="Y3283" i="1" s="1"/>
  <c r="Y3284" i="1" s="1"/>
  <c r="Y4089" i="1"/>
  <c r="Y4090" i="1" s="1"/>
  <c r="Y4091" i="1" s="1"/>
  <c r="Y4092" i="1" s="1"/>
  <c r="Y4093" i="1" s="1"/>
  <c r="Y4094" i="1" s="1"/>
  <c r="Y4095" i="1" s="1"/>
  <c r="Y4096" i="1" s="1"/>
  <c r="Y4097" i="1" s="1"/>
  <c r="Y4098" i="1" s="1"/>
  <c r="Y4099" i="1" s="1"/>
  <c r="Y4100" i="1" s="1"/>
  <c r="Y4101" i="1" s="1"/>
  <c r="Y4102" i="1" s="1"/>
  <c r="Y4103" i="1" s="1"/>
  <c r="Y4104" i="1" s="1"/>
  <c r="Y4105" i="1" s="1"/>
  <c r="Y4106" i="1" s="1"/>
  <c r="Y4107" i="1" s="1"/>
  <c r="Y4108" i="1" s="1"/>
  <c r="Y4109" i="1" s="1"/>
  <c r="Y4110" i="1" s="1"/>
  <c r="Y4111" i="1" s="1"/>
  <c r="Y4112" i="1" s="1"/>
  <c r="Y430" i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2350" i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W2782" i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3490" i="1"/>
  <c r="W3491" i="1" s="1"/>
  <c r="W3492" i="1" s="1"/>
  <c r="W3493" i="1" s="1"/>
  <c r="W3494" i="1" s="1"/>
  <c r="W3495" i="1" s="1"/>
  <c r="W3496" i="1" s="1"/>
  <c r="W3497" i="1" s="1"/>
  <c r="W3498" i="1" s="1"/>
  <c r="W3499" i="1" s="1"/>
  <c r="W3500" i="1" s="1"/>
  <c r="W3501" i="1" s="1"/>
  <c r="W3502" i="1" s="1"/>
  <c r="W3503" i="1" s="1"/>
  <c r="W3504" i="1" s="1"/>
  <c r="W3505" i="1" s="1"/>
  <c r="W3506" i="1" s="1"/>
  <c r="W3507" i="1" s="1"/>
  <c r="W3508" i="1" s="1"/>
  <c r="Y5110" i="1"/>
  <c r="Y5111" i="1" s="1"/>
  <c r="Y5112" i="1" s="1"/>
  <c r="Y5113" i="1" s="1"/>
  <c r="Y5114" i="1" s="1"/>
  <c r="Y5115" i="1" s="1"/>
  <c r="Y5116" i="1" s="1"/>
  <c r="Y5117" i="1" s="1"/>
  <c r="Y5118" i="1" s="1"/>
  <c r="Y5119" i="1" s="1"/>
  <c r="Y5120" i="1" s="1"/>
  <c r="Y5121" i="1" s="1"/>
  <c r="Y5122" i="1" s="1"/>
  <c r="Y5123" i="1" s="1"/>
  <c r="Y5124" i="1" s="1"/>
  <c r="Y5125" i="1" s="1"/>
  <c r="Y5126" i="1" s="1"/>
  <c r="Y5127" i="1" s="1"/>
  <c r="Y1643" i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3155" i="1"/>
  <c r="Y3491" i="1"/>
  <c r="Y3492" i="1" s="1"/>
  <c r="Y3493" i="1" s="1"/>
  <c r="Y3494" i="1" s="1"/>
  <c r="Y3495" i="1" s="1"/>
  <c r="Y3496" i="1" s="1"/>
  <c r="Y3497" i="1" s="1"/>
  <c r="Y3498" i="1" s="1"/>
  <c r="Y3499" i="1" s="1"/>
  <c r="Y3500" i="1" s="1"/>
  <c r="Y3501" i="1" s="1"/>
  <c r="Y3502" i="1" s="1"/>
  <c r="Y3503" i="1" s="1"/>
  <c r="Y3504" i="1" s="1"/>
  <c r="Y3505" i="1" s="1"/>
  <c r="Y3506" i="1" s="1"/>
  <c r="Y3507" i="1" s="1"/>
  <c r="Y3508" i="1" s="1"/>
  <c r="Y1044" i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4164" i="1"/>
  <c r="Y4165" i="1" s="1"/>
  <c r="Y4166" i="1" s="1"/>
  <c r="Y4167" i="1" s="1"/>
  <c r="Y4168" i="1" s="1"/>
  <c r="Y4169" i="1" s="1"/>
  <c r="Y4170" i="1" s="1"/>
  <c r="Y4171" i="1" s="1"/>
  <c r="Y4172" i="1" s="1"/>
  <c r="Y4173" i="1" s="1"/>
  <c r="Y4174" i="1" s="1"/>
  <c r="Y4175" i="1" s="1"/>
  <c r="Y4176" i="1" s="1"/>
  <c r="Y4177" i="1" s="1"/>
  <c r="Y4178" i="1" s="1"/>
  <c r="Y4179" i="1" s="1"/>
  <c r="Y4180" i="1" s="1"/>
  <c r="Y4181" i="1" s="1"/>
  <c r="Y4182" i="1" s="1"/>
  <c r="Y4183" i="1" s="1"/>
  <c r="Y4184" i="1" s="1"/>
  <c r="Y4185" i="1" s="1"/>
  <c r="Y4186" i="1" s="1"/>
  <c r="Y4187" i="1" s="1"/>
  <c r="W4536" i="1"/>
  <c r="W4537" i="1" s="1"/>
  <c r="W4538" i="1" s="1"/>
  <c r="W4539" i="1" s="1"/>
  <c r="W4540" i="1" s="1"/>
  <c r="W4541" i="1" s="1"/>
  <c r="W4542" i="1" s="1"/>
  <c r="W4543" i="1" s="1"/>
  <c r="W4544" i="1" s="1"/>
  <c r="W4545" i="1" s="1"/>
  <c r="W4546" i="1" s="1"/>
  <c r="W4547" i="1" s="1"/>
  <c r="W4548" i="1" s="1"/>
  <c r="W4549" i="1" s="1"/>
  <c r="W4550" i="1" s="1"/>
  <c r="W4551" i="1" s="1"/>
  <c r="W4552" i="1" s="1"/>
  <c r="W4553" i="1" s="1"/>
  <c r="W4554" i="1" s="1"/>
  <c r="W4555" i="1" s="1"/>
  <c r="Y5028" i="1"/>
  <c r="Y5029" i="1" s="1"/>
  <c r="Y5030" i="1" s="1"/>
  <c r="Y5031" i="1" s="1"/>
  <c r="Y5032" i="1" s="1"/>
  <c r="Y5033" i="1" s="1"/>
  <c r="Y5034" i="1" s="1"/>
  <c r="Y5035" i="1" s="1"/>
  <c r="Y5036" i="1" s="1"/>
  <c r="Y5037" i="1" s="1"/>
  <c r="Y5038" i="1" s="1"/>
  <c r="Y5039" i="1" s="1"/>
  <c r="Y5040" i="1" s="1"/>
  <c r="Y5041" i="1" s="1"/>
  <c r="Y5042" i="1" s="1"/>
  <c r="Y5043" i="1" s="1"/>
  <c r="Y5044" i="1" s="1"/>
  <c r="Y5045" i="1" s="1"/>
  <c r="Y5046" i="1" s="1"/>
  <c r="Y5047" i="1" s="1"/>
  <c r="Y5048" i="1" s="1"/>
  <c r="Y5049" i="1" s="1"/>
  <c r="Y5050" i="1" s="1"/>
  <c r="Y5051" i="1" s="1"/>
  <c r="Y5052" i="1" s="1"/>
  <c r="W301" i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Y841" i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W1273" i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Y1933" i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W3013" i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Y3781" i="1"/>
  <c r="Y3782" i="1" s="1"/>
  <c r="Y3783" i="1" s="1"/>
  <c r="Y3784" i="1" s="1"/>
  <c r="Y3785" i="1" s="1"/>
  <c r="Y3786" i="1" s="1"/>
  <c r="Y3787" i="1" s="1"/>
  <c r="Y3788" i="1" s="1"/>
  <c r="Y3789" i="1" s="1"/>
  <c r="Y3790" i="1" s="1"/>
  <c r="Y3791" i="1" s="1"/>
  <c r="Y3792" i="1" s="1"/>
  <c r="Y3793" i="1" s="1"/>
  <c r="Y3794" i="1" s="1"/>
  <c r="Y3795" i="1" s="1"/>
  <c r="Y3796" i="1" s="1"/>
  <c r="Y3797" i="1" s="1"/>
  <c r="W4945" i="1"/>
  <c r="W4946" i="1" s="1"/>
  <c r="W4947" i="1" s="1"/>
  <c r="W4948" i="1" s="1"/>
  <c r="W4949" i="1" s="1"/>
  <c r="W4950" i="1" s="1"/>
  <c r="W4951" i="1" s="1"/>
  <c r="W4952" i="1" s="1"/>
  <c r="W4953" i="1" s="1"/>
  <c r="W4954" i="1" s="1"/>
  <c r="W4955" i="1" s="1"/>
  <c r="W4956" i="1" s="1"/>
  <c r="W4957" i="1" s="1"/>
  <c r="W4958" i="1" s="1"/>
  <c r="W4959" i="1" s="1"/>
  <c r="W4960" i="1" s="1"/>
  <c r="W4961" i="1" s="1"/>
  <c r="W4962" i="1" s="1"/>
  <c r="W4963" i="1" s="1"/>
  <c r="W4964" i="1" s="1"/>
  <c r="Y3470" i="1"/>
  <c r="Y3471" i="1" s="1"/>
  <c r="Y3472" i="1" s="1"/>
  <c r="Y3473" i="1" s="1"/>
  <c r="Y3474" i="1" s="1"/>
  <c r="Y3475" i="1" s="1"/>
  <c r="Y3476" i="1" s="1"/>
  <c r="Y3477" i="1" s="1"/>
  <c r="Y3478" i="1" s="1"/>
  <c r="Y3479" i="1" s="1"/>
  <c r="Y3480" i="1" s="1"/>
  <c r="Y3481" i="1" s="1"/>
  <c r="Y3482" i="1" s="1"/>
  <c r="Y3483" i="1" s="1"/>
  <c r="Y3484" i="1" s="1"/>
  <c r="Y3485" i="1" s="1"/>
  <c r="Y3486" i="1" s="1"/>
  <c r="Y3487" i="1" s="1"/>
  <c r="Y3488" i="1" s="1"/>
  <c r="Y3489" i="1" s="1"/>
  <c r="Y5010" i="1"/>
  <c r="Y5011" i="1" s="1"/>
  <c r="Y5012" i="1" s="1"/>
  <c r="Y5013" i="1" s="1"/>
  <c r="Y5014" i="1" s="1"/>
  <c r="Y5015" i="1" s="1"/>
  <c r="Y5016" i="1" s="1"/>
  <c r="Y5017" i="1" s="1"/>
  <c r="Y5018" i="1" s="1"/>
  <c r="Y5019" i="1" s="1"/>
  <c r="Y5020" i="1" s="1"/>
  <c r="Y5021" i="1" s="1"/>
  <c r="Y5022" i="1" s="1"/>
  <c r="Y5023" i="1" s="1"/>
  <c r="Y5024" i="1" s="1"/>
  <c r="Y5025" i="1" s="1"/>
  <c r="Y5026" i="1" s="1"/>
  <c r="Y5027" i="1" s="1"/>
  <c r="W675" i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Y1503" i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W2199" i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Y4827" i="1"/>
  <c r="Y4828" i="1" s="1"/>
  <c r="Y4829" i="1" s="1"/>
  <c r="Y4830" i="1" s="1"/>
  <c r="Y4831" i="1" s="1"/>
  <c r="Y4832" i="1" s="1"/>
  <c r="Y4833" i="1" s="1"/>
  <c r="Y4834" i="1" s="1"/>
  <c r="Y4835" i="1" s="1"/>
  <c r="Y4836" i="1" s="1"/>
  <c r="Y4837" i="1" s="1"/>
  <c r="Y4838" i="1" s="1"/>
  <c r="Y4839" i="1" s="1"/>
  <c r="Y4840" i="1" s="1"/>
  <c r="Y4841" i="1" s="1"/>
  <c r="Y4842" i="1" s="1"/>
  <c r="Y4843" i="1" s="1"/>
  <c r="Y4844" i="1" s="1"/>
  <c r="Y4845" i="1" s="1"/>
  <c r="W880" i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1228" i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Y2104" i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656" i="1"/>
  <c r="Y2657" i="1" s="1"/>
  <c r="Y2658" i="1" s="1"/>
  <c r="Y2659" i="1" s="1"/>
  <c r="Y2660" i="1" s="1"/>
  <c r="Y2661" i="1" s="1"/>
  <c r="Y2662" i="1" s="1"/>
  <c r="Y2663" i="1" s="1"/>
  <c r="Y2664" i="1" s="1"/>
  <c r="Y2665" i="1" s="1"/>
  <c r="Y2666" i="1" s="1"/>
  <c r="Y2667" i="1" s="1"/>
  <c r="Y2668" i="1" s="1"/>
  <c r="Y2669" i="1" s="1"/>
  <c r="Y2670" i="1" s="1"/>
  <c r="Y2671" i="1" s="1"/>
  <c r="Y2672" i="1" s="1"/>
  <c r="Y2673" i="1" s="1"/>
  <c r="Y2674" i="1" s="1"/>
  <c r="Y3580" i="1"/>
  <c r="Y3581" i="1" s="1"/>
  <c r="Y3582" i="1" s="1"/>
  <c r="Y3583" i="1" s="1"/>
  <c r="Y3584" i="1" s="1"/>
  <c r="Y3585" i="1" s="1"/>
  <c r="Y3586" i="1" s="1"/>
  <c r="Y3587" i="1" s="1"/>
  <c r="Y3588" i="1" s="1"/>
  <c r="Y3589" i="1" s="1"/>
  <c r="Y3590" i="1" s="1"/>
  <c r="Y3591" i="1" s="1"/>
  <c r="Y3592" i="1" s="1"/>
  <c r="Y3593" i="1" s="1"/>
  <c r="Y3594" i="1" s="1"/>
  <c r="Y3595" i="1" s="1"/>
  <c r="Y3596" i="1" s="1"/>
  <c r="Y3597" i="1" s="1"/>
  <c r="W5128" i="1"/>
  <c r="W5129" i="1" s="1"/>
  <c r="W5130" i="1" s="1"/>
  <c r="W5131" i="1" s="1"/>
  <c r="W5132" i="1" s="1"/>
  <c r="W5133" i="1" s="1"/>
  <c r="W5134" i="1" s="1"/>
  <c r="W5135" i="1" s="1"/>
  <c r="W5136" i="1" s="1"/>
  <c r="W5137" i="1" s="1"/>
  <c r="W5138" i="1" s="1"/>
  <c r="W5139" i="1" s="1"/>
  <c r="W5140" i="1" s="1"/>
  <c r="Y3617" i="1"/>
  <c r="Y3618" i="1" s="1"/>
  <c r="Y3619" i="1" s="1"/>
  <c r="Y3620" i="1" s="1"/>
  <c r="Y3621" i="1" s="1"/>
  <c r="Y3622" i="1" s="1"/>
  <c r="Y3623" i="1" s="1"/>
  <c r="Y3624" i="1" s="1"/>
  <c r="Y3625" i="1" s="1"/>
  <c r="Y3626" i="1" s="1"/>
  <c r="Y3627" i="1" s="1"/>
  <c r="Y3628" i="1" s="1"/>
  <c r="Y3629" i="1" s="1"/>
  <c r="Y3630" i="1" s="1"/>
  <c r="Y3631" i="1" s="1"/>
  <c r="Y3632" i="1" s="1"/>
  <c r="Y3633" i="1" s="1"/>
  <c r="Y3634" i="1" s="1"/>
  <c r="Y4985" i="1"/>
  <c r="Y4986" i="1" s="1"/>
  <c r="Y4987" i="1" s="1"/>
  <c r="Y4988" i="1" s="1"/>
  <c r="Y4989" i="1" s="1"/>
  <c r="Y4990" i="1" s="1"/>
  <c r="Y4991" i="1" s="1"/>
  <c r="Y4992" i="1" s="1"/>
  <c r="Y4993" i="1" s="1"/>
  <c r="Y4994" i="1" s="1"/>
  <c r="Y4995" i="1" s="1"/>
  <c r="Y4996" i="1" s="1"/>
  <c r="Y4997" i="1" s="1"/>
  <c r="Y4998" i="1" s="1"/>
  <c r="Y4999" i="1" s="1"/>
  <c r="Y5000" i="1" s="1"/>
  <c r="Y5001" i="1" s="1"/>
  <c r="Y5002" i="1" s="1"/>
  <c r="Y5003" i="1" s="1"/>
  <c r="Y5004" i="1" s="1"/>
  <c r="Y5005" i="1" s="1"/>
  <c r="Y5006" i="1" s="1"/>
  <c r="Y5007" i="1" s="1"/>
  <c r="Y5008" i="1" s="1"/>
  <c r="Y5009" i="1" s="1"/>
  <c r="Y1662" i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W3534" i="1"/>
  <c r="W3535" i="1" s="1"/>
  <c r="W3536" i="1" s="1"/>
  <c r="W3537" i="1" s="1"/>
  <c r="W3538" i="1" s="1"/>
  <c r="W3539" i="1" s="1"/>
  <c r="W3540" i="1" s="1"/>
  <c r="W3541" i="1" s="1"/>
  <c r="W3542" i="1" s="1"/>
  <c r="W3543" i="1" s="1"/>
  <c r="W3544" i="1" s="1"/>
  <c r="W3545" i="1" s="1"/>
  <c r="W3546" i="1" s="1"/>
  <c r="W3547" i="1" s="1"/>
  <c r="W3548" i="1" s="1"/>
  <c r="W3549" i="1" s="1"/>
  <c r="W3550" i="1" s="1"/>
  <c r="W3551" i="1" s="1"/>
  <c r="W3552" i="1" s="1"/>
  <c r="W367" i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1459" i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2827" i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3655" i="1"/>
  <c r="W3656" i="1" s="1"/>
  <c r="W3657" i="1" s="1"/>
  <c r="W3658" i="1" s="1"/>
  <c r="W3659" i="1" s="1"/>
  <c r="W3660" i="1" s="1"/>
  <c r="W3661" i="1" s="1"/>
  <c r="W3662" i="1" s="1"/>
  <c r="W3663" i="1" s="1"/>
  <c r="W3664" i="1" s="1"/>
  <c r="W3665" i="1" s="1"/>
  <c r="W3666" i="1" s="1"/>
  <c r="W3667" i="1" s="1"/>
  <c r="W3668" i="1" s="1"/>
  <c r="W3669" i="1" s="1"/>
  <c r="W3670" i="1" s="1"/>
  <c r="W3671" i="1" s="1"/>
  <c r="W3672" i="1" s="1"/>
  <c r="W4675" i="1"/>
  <c r="W4676" i="1" s="1"/>
  <c r="W4677" i="1" s="1"/>
  <c r="W4678" i="1" s="1"/>
  <c r="W4679" i="1" s="1"/>
  <c r="W4680" i="1" s="1"/>
  <c r="W4681" i="1" s="1"/>
  <c r="W4682" i="1" s="1"/>
  <c r="W4683" i="1" s="1"/>
  <c r="W4684" i="1" s="1"/>
  <c r="W4685" i="1" s="1"/>
  <c r="W4686" i="1" s="1"/>
  <c r="W4687" i="1" s="1"/>
  <c r="W4688" i="1" s="1"/>
  <c r="W4689" i="1" s="1"/>
  <c r="W4690" i="1" s="1"/>
  <c r="W4691" i="1" s="1"/>
  <c r="W4692" i="1" s="1"/>
  <c r="W4693" i="1" s="1"/>
  <c r="W4694" i="1" s="1"/>
  <c r="W4695" i="1" s="1"/>
  <c r="W4696" i="1" s="1"/>
  <c r="W4697" i="1" s="1"/>
  <c r="W4698" i="1" s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Y980" i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604" i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W1952" i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Y2264" i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W3716" i="1"/>
  <c r="W3717" i="1" s="1"/>
  <c r="W3718" i="1" s="1"/>
  <c r="W3719" i="1" s="1"/>
  <c r="W3720" i="1" s="1"/>
  <c r="W3721" i="1" s="1"/>
  <c r="W3722" i="1" s="1"/>
  <c r="W3723" i="1" s="1"/>
  <c r="W3724" i="1" s="1"/>
  <c r="W3725" i="1" s="1"/>
  <c r="W3726" i="1" s="1"/>
  <c r="W3727" i="1" s="1"/>
  <c r="W3728" i="1" s="1"/>
  <c r="W3729" i="1" s="1"/>
  <c r="W3730" i="1" s="1"/>
  <c r="W3731" i="1" s="1"/>
  <c r="W3732" i="1" s="1"/>
  <c r="W3733" i="1" s="1"/>
  <c r="W3734" i="1" s="1"/>
  <c r="W3735" i="1" s="1"/>
  <c r="Y57" i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1725" i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2145" i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829" i="1"/>
  <c r="Y2830" i="1" s="1"/>
  <c r="Y2831" i="1" s="1"/>
  <c r="Y2832" i="1" s="1"/>
  <c r="Y2833" i="1" s="1"/>
  <c r="Y2834" i="1" s="1"/>
  <c r="Y2835" i="1" s="1"/>
  <c r="Y2836" i="1" s="1"/>
  <c r="Y2837" i="1" s="1"/>
  <c r="Y2838" i="1" s="1"/>
  <c r="Y2839" i="1" s="1"/>
  <c r="Y2840" i="1" s="1"/>
  <c r="Y2841" i="1" s="1"/>
  <c r="Y2842" i="1" s="1"/>
  <c r="Y2843" i="1" s="1"/>
  <c r="Y2844" i="1" s="1"/>
  <c r="Y2845" i="1" s="1"/>
  <c r="Y2846" i="1" s="1"/>
  <c r="Y4413" i="1"/>
  <c r="Y4414" i="1" s="1"/>
  <c r="Y4415" i="1" s="1"/>
  <c r="Y4416" i="1" s="1"/>
  <c r="Y4417" i="1" s="1"/>
  <c r="Y4418" i="1" s="1"/>
  <c r="Y4419" i="1" s="1"/>
  <c r="Y4420" i="1" s="1"/>
  <c r="Y4421" i="1" s="1"/>
  <c r="Y4422" i="1" s="1"/>
  <c r="Y4423" i="1" s="1"/>
  <c r="Y4424" i="1" s="1"/>
  <c r="Y4425" i="1" s="1"/>
  <c r="Y4426" i="1" s="1"/>
  <c r="Y4427" i="1" s="1"/>
  <c r="Y4428" i="1" s="1"/>
  <c r="Y4429" i="1" s="1"/>
  <c r="Y4430" i="1" s="1"/>
  <c r="Y4431" i="1" s="1"/>
  <c r="W5073" i="1"/>
  <c r="W5074" i="1" s="1"/>
  <c r="W5075" i="1" s="1"/>
  <c r="W5076" i="1" s="1"/>
  <c r="W5077" i="1" s="1"/>
  <c r="W5078" i="1" s="1"/>
  <c r="W5079" i="1" s="1"/>
  <c r="W5080" i="1" s="1"/>
  <c r="W5081" i="1" s="1"/>
  <c r="W5082" i="1" s="1"/>
  <c r="W5083" i="1" s="1"/>
  <c r="W5084" i="1" s="1"/>
  <c r="W5085" i="1" s="1"/>
  <c r="W5086" i="1" s="1"/>
  <c r="W5087" i="1" s="1"/>
  <c r="W5088" i="1" s="1"/>
  <c r="W5089" i="1" s="1"/>
  <c r="W5090" i="1" s="1"/>
  <c r="W5091" i="1" s="1"/>
  <c r="Y898" i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1414" i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2782" i="1"/>
  <c r="Y2783" i="1" s="1"/>
  <c r="Y2784" i="1" s="1"/>
  <c r="Y2785" i="1" s="1"/>
  <c r="Y2786" i="1" s="1"/>
  <c r="Y2787" i="1" s="1"/>
  <c r="Y2788" i="1" s="1"/>
  <c r="Y2789" i="1" s="1"/>
  <c r="Y2790" i="1" s="1"/>
  <c r="Y2791" i="1" s="1"/>
  <c r="Y2792" i="1" s="1"/>
  <c r="Y2793" i="1" s="1"/>
  <c r="Y2794" i="1" s="1"/>
  <c r="Y2795" i="1" s="1"/>
  <c r="Y2796" i="1" s="1"/>
  <c r="Y2797" i="1" s="1"/>
  <c r="Y2798" i="1" s="1"/>
  <c r="Y2799" i="1" s="1"/>
  <c r="Y2800" i="1" s="1"/>
  <c r="Y2801" i="1" s="1"/>
  <c r="Y2802" i="1" s="1"/>
  <c r="Y2803" i="1" s="1"/>
  <c r="Y2804" i="1" s="1"/>
  <c r="Y2805" i="1" s="1"/>
  <c r="Y2806" i="1" s="1"/>
  <c r="Y3598" i="1"/>
  <c r="Y3599" i="1" s="1"/>
  <c r="Y3600" i="1" s="1"/>
  <c r="Y3601" i="1" s="1"/>
  <c r="Y3602" i="1" s="1"/>
  <c r="Y3603" i="1" s="1"/>
  <c r="Y3604" i="1" s="1"/>
  <c r="Y3605" i="1" s="1"/>
  <c r="Y3606" i="1" s="1"/>
  <c r="Y3607" i="1" s="1"/>
  <c r="Y3608" i="1" s="1"/>
  <c r="Y3609" i="1" s="1"/>
  <c r="Y3610" i="1" s="1"/>
  <c r="Y3611" i="1" s="1"/>
  <c r="Y3612" i="1" s="1"/>
  <c r="Y3613" i="1" s="1"/>
  <c r="Y3614" i="1" s="1"/>
  <c r="Y3615" i="1" s="1"/>
  <c r="Y3616" i="1" s="1"/>
  <c r="W3982" i="1"/>
  <c r="W3983" i="1" s="1"/>
  <c r="W3984" i="1" s="1"/>
  <c r="W3985" i="1" s="1"/>
  <c r="W3986" i="1" s="1"/>
  <c r="W3987" i="1" s="1"/>
  <c r="W3988" i="1" s="1"/>
  <c r="W3989" i="1" s="1"/>
  <c r="W3990" i="1" s="1"/>
  <c r="W3991" i="1" s="1"/>
  <c r="W3992" i="1" s="1"/>
  <c r="W3993" i="1" s="1"/>
  <c r="W3994" i="1" s="1"/>
  <c r="W3995" i="1" s="1"/>
  <c r="W3996" i="1" s="1"/>
  <c r="W3997" i="1" s="1"/>
  <c r="W3998" i="1" s="1"/>
  <c r="W3999" i="1" s="1"/>
  <c r="W4000" i="1" s="1"/>
  <c r="W4001" i="1" s="1"/>
  <c r="W4002" i="1" s="1"/>
  <c r="W4003" i="1" s="1"/>
  <c r="W4004" i="1" s="1"/>
  <c r="W4005" i="1" s="1"/>
  <c r="W1127" i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Y2243" i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675" i="1"/>
  <c r="Y2676" i="1" s="1"/>
  <c r="Y2677" i="1" s="1"/>
  <c r="Y2678" i="1" s="1"/>
  <c r="Y2679" i="1" s="1"/>
  <c r="Y2680" i="1" s="1"/>
  <c r="Y2681" i="1" s="1"/>
  <c r="Y2682" i="1" s="1"/>
  <c r="Y2683" i="1" s="1"/>
  <c r="Y2684" i="1" s="1"/>
  <c r="Y2685" i="1" s="1"/>
  <c r="Y2686" i="1" s="1"/>
  <c r="Y2687" i="1" s="1"/>
  <c r="Y2688" i="1" s="1"/>
  <c r="Y2689" i="1" s="1"/>
  <c r="Y2690" i="1" s="1"/>
  <c r="Y2691" i="1" s="1"/>
  <c r="Y2692" i="1" s="1"/>
  <c r="Y2693" i="1" s="1"/>
  <c r="Y2694" i="1" s="1"/>
  <c r="Y2695" i="1" s="1"/>
  <c r="Y2696" i="1" s="1"/>
  <c r="Y2697" i="1" s="1"/>
  <c r="Y2698" i="1" s="1"/>
  <c r="W4271" i="1"/>
  <c r="W4272" i="1" s="1"/>
  <c r="W4273" i="1" s="1"/>
  <c r="W4274" i="1" s="1"/>
  <c r="W4275" i="1" s="1"/>
  <c r="W4276" i="1" s="1"/>
  <c r="W4277" i="1" s="1"/>
  <c r="W4278" i="1" s="1"/>
  <c r="W4279" i="1" s="1"/>
  <c r="W4280" i="1" s="1"/>
  <c r="W4281" i="1" s="1"/>
  <c r="W4282" i="1" s="1"/>
  <c r="W4283" i="1" s="1"/>
  <c r="W4284" i="1" s="1"/>
  <c r="W4285" i="1" s="1"/>
  <c r="W4286" i="1" s="1"/>
  <c r="W4287" i="1" s="1"/>
  <c r="W4288" i="1" s="1"/>
  <c r="W4289" i="1" s="1"/>
  <c r="W4290" i="1" s="1"/>
  <c r="W4291" i="1" s="1"/>
  <c r="W4292" i="1" s="1"/>
  <c r="W4739" i="1"/>
  <c r="W4740" i="1" s="1"/>
  <c r="W4741" i="1" s="1"/>
  <c r="W4742" i="1" s="1"/>
  <c r="W4743" i="1" s="1"/>
  <c r="W4744" i="1" s="1"/>
  <c r="W4745" i="1" s="1"/>
  <c r="W4746" i="1" s="1"/>
  <c r="W4747" i="1" s="1"/>
  <c r="W4748" i="1" s="1"/>
  <c r="W4749" i="1" s="1"/>
  <c r="W4750" i="1" s="1"/>
  <c r="W4751" i="1" s="1"/>
  <c r="W4752" i="1" s="1"/>
  <c r="W4753" i="1" s="1"/>
  <c r="W4754" i="1" s="1"/>
  <c r="W4755" i="1" s="1"/>
  <c r="W4756" i="1" s="1"/>
  <c r="W4757" i="1" s="1"/>
  <c r="W4758" i="1" s="1"/>
  <c r="W4759" i="1" s="1"/>
  <c r="W4760" i="1" s="1"/>
  <c r="W4761" i="1" s="1"/>
  <c r="W4762" i="1" s="1"/>
  <c r="W4763" i="1" s="1"/>
  <c r="W2016" i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Y1357" i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W2305" i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Y3013" i="1"/>
  <c r="Y3014" i="1" s="1"/>
  <c r="Y4633" i="1"/>
  <c r="Y4634" i="1" s="1"/>
  <c r="Y4635" i="1" s="1"/>
  <c r="Y4636" i="1" s="1"/>
  <c r="Y4637" i="1" s="1"/>
  <c r="Y4638" i="1" s="1"/>
  <c r="Y4639" i="1" s="1"/>
  <c r="Y4640" i="1" s="1"/>
  <c r="Y4641" i="1" s="1"/>
  <c r="Y4642" i="1" s="1"/>
  <c r="Y4643" i="1" s="1"/>
  <c r="Y4644" i="1" s="1"/>
  <c r="Y4645" i="1" s="1"/>
  <c r="Y4646" i="1" s="1"/>
  <c r="Y4647" i="1" s="1"/>
  <c r="Y4648" i="1" s="1"/>
  <c r="Y4649" i="1" s="1"/>
  <c r="Y4650" i="1" s="1"/>
  <c r="Y4651" i="1" s="1"/>
  <c r="Y4652" i="1" s="1"/>
  <c r="Y4653" i="1" s="1"/>
  <c r="Y4654" i="1" s="1"/>
  <c r="Y4655" i="1" s="1"/>
  <c r="Y1706" i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W2426" i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762" i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3962" i="1"/>
  <c r="W3963" i="1" s="1"/>
  <c r="W3964" i="1" s="1"/>
  <c r="W3965" i="1" s="1"/>
  <c r="W3966" i="1" s="1"/>
  <c r="W3967" i="1" s="1"/>
  <c r="W3968" i="1" s="1"/>
  <c r="W3969" i="1" s="1"/>
  <c r="W3970" i="1" s="1"/>
  <c r="W3971" i="1" s="1"/>
  <c r="W3972" i="1" s="1"/>
  <c r="W3973" i="1" s="1"/>
  <c r="W3974" i="1" s="1"/>
  <c r="W3975" i="1" s="1"/>
  <c r="W3976" i="1" s="1"/>
  <c r="W3977" i="1" s="1"/>
  <c r="W3978" i="1" s="1"/>
  <c r="W3979" i="1" s="1"/>
  <c r="W3980" i="1" s="1"/>
  <c r="W3981" i="1" s="1"/>
  <c r="Y255" i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223" i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W2655" i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4251" i="1"/>
  <c r="W4252" i="1" s="1"/>
  <c r="W4253" i="1" s="1"/>
  <c r="W4254" i="1" s="1"/>
  <c r="W4255" i="1" s="1"/>
  <c r="W4256" i="1" s="1"/>
  <c r="W4257" i="1" s="1"/>
  <c r="W4258" i="1" s="1"/>
  <c r="W4259" i="1" s="1"/>
  <c r="W4260" i="1" s="1"/>
  <c r="W4261" i="1" s="1"/>
  <c r="W4262" i="1" s="1"/>
  <c r="W4263" i="1" s="1"/>
  <c r="W4264" i="1" s="1"/>
  <c r="W4265" i="1" s="1"/>
  <c r="W4266" i="1" s="1"/>
  <c r="W4267" i="1" s="1"/>
  <c r="W4268" i="1" s="1"/>
  <c r="W4269" i="1" s="1"/>
  <c r="W4270" i="1" s="1"/>
  <c r="Y880" i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W1768" i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4432" i="1"/>
  <c r="W4433" i="1" s="1"/>
  <c r="W4434" i="1" s="1"/>
  <c r="W4435" i="1" s="1"/>
  <c r="W4436" i="1" s="1"/>
  <c r="W4437" i="1" s="1"/>
  <c r="W4438" i="1" s="1"/>
  <c r="W4439" i="1" s="1"/>
  <c r="W4440" i="1" s="1"/>
  <c r="W4441" i="1" s="1"/>
  <c r="W4442" i="1" s="1"/>
  <c r="W4443" i="1" s="1"/>
  <c r="W4444" i="1" s="1"/>
  <c r="W4445" i="1" s="1"/>
  <c r="W4446" i="1" s="1"/>
  <c r="W4447" i="1" s="1"/>
  <c r="W4448" i="1" s="1"/>
  <c r="W4449" i="1" s="1"/>
  <c r="W4450" i="1" s="1"/>
  <c r="Y5128" i="1"/>
  <c r="Y5129" i="1" s="1"/>
  <c r="Y5130" i="1" s="1"/>
  <c r="Y5131" i="1" s="1"/>
  <c r="Y5132" i="1" s="1"/>
  <c r="Y5133" i="1" s="1"/>
  <c r="Y5134" i="1" s="1"/>
  <c r="Y5135" i="1" s="1"/>
  <c r="Y5136" i="1" s="1"/>
  <c r="Y5137" i="1" s="1"/>
  <c r="Y5138" i="1" s="1"/>
  <c r="Y5139" i="1" s="1"/>
  <c r="Y5140" i="1" s="1"/>
  <c r="W233" i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917" i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Y1313" i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2597" i="1"/>
  <c r="Y2598" i="1" s="1"/>
  <c r="Y2599" i="1" s="1"/>
  <c r="Y2600" i="1" s="1"/>
  <c r="Y2601" i="1" s="1"/>
  <c r="Y2602" i="1" s="1"/>
  <c r="Y2603" i="1" s="1"/>
  <c r="Y2604" i="1" s="1"/>
  <c r="Y2605" i="1" s="1"/>
  <c r="Y2606" i="1" s="1"/>
  <c r="Y2607" i="1" s="1"/>
  <c r="Y2608" i="1" s="1"/>
  <c r="Y2609" i="1" s="1"/>
  <c r="Y2610" i="1" s="1"/>
  <c r="Y2611" i="1" s="1"/>
  <c r="Y2612" i="1" s="1"/>
  <c r="Y2613" i="1" s="1"/>
  <c r="Y2614" i="1" s="1"/>
  <c r="Y2615" i="1" s="1"/>
  <c r="Y2616" i="1" s="1"/>
  <c r="Y2617" i="1" s="1"/>
  <c r="Y2618" i="1" s="1"/>
  <c r="Y2619" i="1" s="1"/>
  <c r="Y2620" i="1" s="1"/>
  <c r="Y2621" i="1" s="1"/>
  <c r="W3077" i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Y798" i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W2490" i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4146" i="1"/>
  <c r="W4147" i="1" s="1"/>
  <c r="W4148" i="1" s="1"/>
  <c r="W4149" i="1" s="1"/>
  <c r="W4150" i="1" s="1"/>
  <c r="W4151" i="1" s="1"/>
  <c r="W4152" i="1" s="1"/>
  <c r="W4153" i="1" s="1"/>
  <c r="W4154" i="1" s="1"/>
  <c r="W4155" i="1" s="1"/>
  <c r="W4156" i="1" s="1"/>
  <c r="W4157" i="1" s="1"/>
  <c r="W4158" i="1" s="1"/>
  <c r="W4159" i="1" s="1"/>
  <c r="W4160" i="1" s="1"/>
  <c r="W4161" i="1" s="1"/>
  <c r="W4162" i="1" s="1"/>
  <c r="W4163" i="1" s="1"/>
  <c r="W451" i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Y955" i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W2059" i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Y2995" i="1"/>
  <c r="Y2996" i="1" s="1"/>
  <c r="Y2997" i="1" s="1"/>
  <c r="Y2998" i="1" s="1"/>
  <c r="Y2999" i="1" s="1"/>
  <c r="Y3000" i="1" s="1"/>
  <c r="Y3001" i="1" s="1"/>
  <c r="Y3002" i="1" s="1"/>
  <c r="Y3003" i="1" s="1"/>
  <c r="Y3004" i="1" s="1"/>
  <c r="Y3005" i="1" s="1"/>
  <c r="Y3006" i="1" s="1"/>
  <c r="Y3007" i="1" s="1"/>
  <c r="Y3008" i="1" s="1"/>
  <c r="Y3009" i="1" s="1"/>
  <c r="Y3010" i="1" s="1"/>
  <c r="Y3011" i="1" s="1"/>
  <c r="Y3012" i="1" s="1"/>
  <c r="Y4699" i="1"/>
  <c r="Y4700" i="1" s="1"/>
  <c r="Y4701" i="1" s="1"/>
  <c r="Y4702" i="1" s="1"/>
  <c r="Y4703" i="1" s="1"/>
  <c r="Y4704" i="1" s="1"/>
  <c r="Y4705" i="1" s="1"/>
  <c r="Y4706" i="1" s="1"/>
  <c r="Y4707" i="1" s="1"/>
  <c r="Y4708" i="1" s="1"/>
  <c r="Y4709" i="1" s="1"/>
  <c r="Y4710" i="1" s="1"/>
  <c r="Y4711" i="1" s="1"/>
  <c r="Y4712" i="1" s="1"/>
  <c r="Y4713" i="1" s="1"/>
  <c r="Y4714" i="1" s="1"/>
  <c r="Y4715" i="1" s="1"/>
  <c r="Y4716" i="1" s="1"/>
  <c r="Y4717" i="1" s="1"/>
  <c r="Y4718" i="1" s="1"/>
  <c r="Y1976" i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2888" i="1"/>
  <c r="Y2889" i="1" s="1"/>
  <c r="Y2890" i="1" s="1"/>
  <c r="Y2891" i="1" s="1"/>
  <c r="Y2892" i="1" s="1"/>
  <c r="Y2893" i="1" s="1"/>
  <c r="Y2894" i="1" s="1"/>
  <c r="Y2895" i="1" s="1"/>
  <c r="Y2896" i="1" s="1"/>
  <c r="Y2897" i="1" s="1"/>
  <c r="Y2898" i="1" s="1"/>
  <c r="Y2899" i="1" s="1"/>
  <c r="Y2900" i="1" s="1"/>
  <c r="Y2901" i="1" s="1"/>
  <c r="Y2902" i="1" s="1"/>
  <c r="Y2903" i="1" s="1"/>
  <c r="Y2904" i="1" s="1"/>
  <c r="Y3764" i="1"/>
  <c r="Y3765" i="1" s="1"/>
  <c r="Y3766" i="1" s="1"/>
  <c r="Y3767" i="1" s="1"/>
  <c r="Y3768" i="1" s="1"/>
  <c r="Y3769" i="1" s="1"/>
  <c r="Y3770" i="1" s="1"/>
  <c r="Y3771" i="1" s="1"/>
  <c r="Y3772" i="1" s="1"/>
  <c r="Y3773" i="1" s="1"/>
  <c r="Y3774" i="1" s="1"/>
  <c r="Y3775" i="1" s="1"/>
  <c r="Y3776" i="1" s="1"/>
  <c r="Y3777" i="1" s="1"/>
  <c r="Y3778" i="1" s="1"/>
  <c r="Y3779" i="1" s="1"/>
  <c r="Y3780" i="1" s="1"/>
  <c r="Y4496" i="1"/>
  <c r="Y4497" i="1" s="1"/>
  <c r="Y4498" i="1" s="1"/>
  <c r="Y4499" i="1" s="1"/>
  <c r="Y4500" i="1" s="1"/>
  <c r="Y4501" i="1" s="1"/>
  <c r="Y4502" i="1" s="1"/>
  <c r="Y4503" i="1" s="1"/>
  <c r="Y4504" i="1" s="1"/>
  <c r="Y4505" i="1" s="1"/>
  <c r="Y4506" i="1" s="1"/>
  <c r="Y4507" i="1" s="1"/>
  <c r="Y4508" i="1" s="1"/>
  <c r="Y4509" i="1" s="1"/>
  <c r="Y4510" i="1" s="1"/>
  <c r="Y4511" i="1" s="1"/>
  <c r="Y4512" i="1" s="1"/>
  <c r="Y4513" i="1" s="1"/>
  <c r="Y4514" i="1" s="1"/>
  <c r="Y4515" i="1" s="1"/>
  <c r="Y4516" i="1" s="1"/>
  <c r="Y4517" i="1" s="1"/>
  <c r="Y4518" i="1" s="1"/>
  <c r="W1185" i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3261" i="1"/>
  <c r="W3262" i="1" s="1"/>
  <c r="W3263" i="1" s="1"/>
  <c r="W3264" i="1" s="1"/>
  <c r="W3265" i="1" s="1"/>
  <c r="W3266" i="1" s="1"/>
  <c r="W3267" i="1" s="1"/>
  <c r="W3268" i="1" s="1"/>
  <c r="W3269" i="1" s="1"/>
  <c r="W3270" i="1" s="1"/>
  <c r="W3271" i="1" s="1"/>
  <c r="W3272" i="1" s="1"/>
  <c r="W3273" i="1" s="1"/>
  <c r="W3274" i="1" s="1"/>
  <c r="W3275" i="1" s="1"/>
  <c r="W3276" i="1" s="1"/>
  <c r="W3277" i="1" s="1"/>
  <c r="W3278" i="1" s="1"/>
  <c r="W3279" i="1" s="1"/>
  <c r="W3280" i="1" s="1"/>
  <c r="W3281" i="1" s="1"/>
  <c r="W3282" i="1" s="1"/>
  <c r="W3283" i="1" s="1"/>
  <c r="W3284" i="1" s="1"/>
  <c r="W4089" i="1"/>
  <c r="W4090" i="1" s="1"/>
  <c r="W4091" i="1" s="1"/>
  <c r="W4092" i="1" s="1"/>
  <c r="W4093" i="1" s="1"/>
  <c r="W4094" i="1" s="1"/>
  <c r="W4095" i="1" s="1"/>
  <c r="W4096" i="1" s="1"/>
  <c r="W4097" i="1" s="1"/>
  <c r="W4098" i="1" s="1"/>
  <c r="W4099" i="1" s="1"/>
  <c r="W4100" i="1" s="1"/>
  <c r="W4101" i="1" s="1"/>
  <c r="W4102" i="1" s="1"/>
  <c r="W4103" i="1" s="1"/>
  <c r="W4104" i="1" s="1"/>
  <c r="W4105" i="1" s="1"/>
  <c r="W4106" i="1" s="1"/>
  <c r="W4107" i="1" s="1"/>
  <c r="W4108" i="1" s="1"/>
  <c r="W4109" i="1" s="1"/>
  <c r="W4110" i="1" s="1"/>
  <c r="W4111" i="1" s="1"/>
  <c r="W4112" i="1" s="1"/>
  <c r="Y5073" i="1"/>
  <c r="Y5074" i="1" s="1"/>
  <c r="Y5075" i="1" s="1"/>
  <c r="Y5076" i="1" s="1"/>
  <c r="Y5077" i="1" s="1"/>
  <c r="Y5078" i="1" s="1"/>
  <c r="Y5079" i="1" s="1"/>
  <c r="Y5080" i="1" s="1"/>
  <c r="Y5081" i="1" s="1"/>
  <c r="Y5082" i="1" s="1"/>
  <c r="Y5083" i="1" s="1"/>
  <c r="Y5084" i="1" s="1"/>
  <c r="Y5085" i="1" s="1"/>
  <c r="Y5086" i="1" s="1"/>
  <c r="Y5087" i="1" s="1"/>
  <c r="Y5088" i="1" s="1"/>
  <c r="Y5089" i="1" s="1"/>
  <c r="Y5090" i="1" s="1"/>
  <c r="Y5091" i="1" s="1"/>
  <c r="W430" i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2350" i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Y4006" i="1"/>
  <c r="Y4007" i="1" s="1"/>
  <c r="Y4008" i="1" s="1"/>
  <c r="Y4009" i="1" s="1"/>
  <c r="Y4010" i="1" s="1"/>
  <c r="Y4011" i="1" s="1"/>
  <c r="Y4012" i="1" s="1"/>
  <c r="Y4013" i="1" s="1"/>
  <c r="Y4014" i="1" s="1"/>
  <c r="Y4015" i="1" s="1"/>
  <c r="Y4016" i="1" s="1"/>
  <c r="Y4017" i="1" s="1"/>
  <c r="Y4018" i="1" s="1"/>
  <c r="Y4019" i="1" s="1"/>
  <c r="Y4020" i="1" s="1"/>
  <c r="Y4021" i="1" s="1"/>
  <c r="Y4022" i="1" s="1"/>
  <c r="Y4023" i="1" s="1"/>
  <c r="Y4024" i="1" s="1"/>
  <c r="W5110" i="1"/>
  <c r="W5111" i="1" s="1"/>
  <c r="W5112" i="1" s="1"/>
  <c r="W5113" i="1" s="1"/>
  <c r="W5114" i="1" s="1"/>
  <c r="W5115" i="1" s="1"/>
  <c r="W5116" i="1" s="1"/>
  <c r="W5117" i="1" s="1"/>
  <c r="W5118" i="1" s="1"/>
  <c r="W5119" i="1" s="1"/>
  <c r="W5120" i="1" s="1"/>
  <c r="W5121" i="1" s="1"/>
  <c r="W5122" i="1" s="1"/>
  <c r="W5123" i="1" s="1"/>
  <c r="W5124" i="1" s="1"/>
  <c r="W5125" i="1" s="1"/>
  <c r="W5126" i="1" s="1"/>
  <c r="W5127" i="1" s="1"/>
  <c r="Y479" i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W1643" i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3155" i="1"/>
  <c r="W3156" i="1" s="1"/>
  <c r="W3157" i="1" s="1"/>
  <c r="W3158" i="1" s="1"/>
  <c r="W3159" i="1" s="1"/>
  <c r="W3160" i="1" s="1"/>
  <c r="W3161" i="1" s="1"/>
  <c r="W3162" i="1" s="1"/>
  <c r="W3163" i="1" s="1"/>
  <c r="W3164" i="1" s="1"/>
  <c r="W3165" i="1" s="1"/>
  <c r="W3166" i="1" s="1"/>
  <c r="W3167" i="1" s="1"/>
  <c r="W3168" i="1" s="1"/>
  <c r="W3169" i="1" s="1"/>
  <c r="W3170" i="1" s="1"/>
  <c r="W3171" i="1" s="1"/>
  <c r="W3172" i="1" s="1"/>
  <c r="W3173" i="1" s="1"/>
  <c r="W3174" i="1" s="1"/>
  <c r="W3175" i="1" s="1"/>
  <c r="W3176" i="1" s="1"/>
  <c r="W3177" i="1" s="1"/>
  <c r="Y3635" i="1"/>
  <c r="Y3636" i="1" s="1"/>
  <c r="Y3637" i="1" s="1"/>
  <c r="Y3638" i="1" s="1"/>
  <c r="Y3639" i="1" s="1"/>
  <c r="Y3640" i="1" s="1"/>
  <c r="Y3641" i="1" s="1"/>
  <c r="Y3642" i="1" s="1"/>
  <c r="Y3643" i="1" s="1"/>
  <c r="Y3644" i="1" s="1"/>
  <c r="Y3645" i="1" s="1"/>
  <c r="Y3646" i="1" s="1"/>
  <c r="Y3647" i="1" s="1"/>
  <c r="Y3648" i="1" s="1"/>
  <c r="Y3649" i="1" s="1"/>
  <c r="Y3650" i="1" s="1"/>
  <c r="Y3651" i="1" s="1"/>
  <c r="Y3652" i="1" s="1"/>
  <c r="Y3653" i="1" s="1"/>
  <c r="Y3654" i="1" s="1"/>
  <c r="Y4271" i="1"/>
  <c r="Y4272" i="1" s="1"/>
  <c r="Y4273" i="1" s="1"/>
  <c r="Y4274" i="1" s="1"/>
  <c r="Y4275" i="1" s="1"/>
  <c r="Y4276" i="1" s="1"/>
  <c r="Y4277" i="1" s="1"/>
  <c r="Y4278" i="1" s="1"/>
  <c r="Y4279" i="1" s="1"/>
  <c r="Y4280" i="1" s="1"/>
  <c r="Y4281" i="1" s="1"/>
  <c r="Y4282" i="1" s="1"/>
  <c r="Y4283" i="1" s="1"/>
  <c r="Y4284" i="1" s="1"/>
  <c r="Y4285" i="1" s="1"/>
  <c r="Y4286" i="1" s="1"/>
  <c r="Y4287" i="1" s="1"/>
  <c r="Y4288" i="1" s="1"/>
  <c r="Y4289" i="1" s="1"/>
  <c r="Y4290" i="1" s="1"/>
  <c r="Y4291" i="1" s="1"/>
  <c r="Y4292" i="1" s="1"/>
  <c r="W1044" i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Y3156" i="1"/>
  <c r="Y3157" i="1" s="1"/>
  <c r="Y3158" i="1" s="1"/>
  <c r="Y3159" i="1" s="1"/>
  <c r="Y3160" i="1" s="1"/>
  <c r="Y3161" i="1" s="1"/>
  <c r="Y3162" i="1" s="1"/>
  <c r="Y3163" i="1" s="1"/>
  <c r="Y3164" i="1" s="1"/>
  <c r="Y3165" i="1" s="1"/>
  <c r="Y3166" i="1" s="1"/>
  <c r="Y3167" i="1" s="1"/>
  <c r="Y3168" i="1" s="1"/>
  <c r="Y3169" i="1" s="1"/>
  <c r="Y3170" i="1" s="1"/>
  <c r="Y3171" i="1" s="1"/>
  <c r="Y3172" i="1" s="1"/>
  <c r="Y3173" i="1" s="1"/>
  <c r="Y3174" i="1" s="1"/>
  <c r="Y3175" i="1" s="1"/>
  <c r="Y3176" i="1" s="1"/>
  <c r="Y3177" i="1" s="1"/>
  <c r="Y3864" i="1"/>
  <c r="Y3865" i="1" s="1"/>
  <c r="Y3866" i="1" s="1"/>
  <c r="Y3867" i="1" s="1"/>
  <c r="Y3868" i="1" s="1"/>
  <c r="Y3869" i="1" s="1"/>
  <c r="Y3870" i="1" s="1"/>
  <c r="Y3871" i="1" s="1"/>
  <c r="Y3872" i="1" s="1"/>
  <c r="Y3873" i="1" s="1"/>
  <c r="Y3874" i="1" s="1"/>
  <c r="Y3875" i="1" s="1"/>
  <c r="Y3876" i="1" s="1"/>
  <c r="Y3877" i="1" s="1"/>
  <c r="Y3878" i="1" s="1"/>
  <c r="Y3879" i="1" s="1"/>
  <c r="Y3880" i="1" s="1"/>
  <c r="W4164" i="1"/>
  <c r="W4165" i="1" s="1"/>
  <c r="W4166" i="1" s="1"/>
  <c r="W4167" i="1" s="1"/>
  <c r="W4168" i="1" s="1"/>
  <c r="W4169" i="1" s="1"/>
  <c r="W4170" i="1" s="1"/>
  <c r="W4171" i="1" s="1"/>
  <c r="W4172" i="1" s="1"/>
  <c r="W4173" i="1" s="1"/>
  <c r="W4174" i="1" s="1"/>
  <c r="W4175" i="1" s="1"/>
  <c r="W4176" i="1" s="1"/>
  <c r="W4177" i="1" s="1"/>
  <c r="W4178" i="1" s="1"/>
  <c r="W4179" i="1" s="1"/>
  <c r="W4180" i="1" s="1"/>
  <c r="W4181" i="1" s="1"/>
  <c r="W4182" i="1" s="1"/>
  <c r="W4183" i="1" s="1"/>
  <c r="W4184" i="1" s="1"/>
  <c r="W4185" i="1" s="1"/>
  <c r="W4186" i="1" s="1"/>
  <c r="W4187" i="1" s="1"/>
  <c r="W4656" i="1"/>
  <c r="W4657" i="1" s="1"/>
  <c r="W4658" i="1" s="1"/>
  <c r="W4659" i="1" s="1"/>
  <c r="W4660" i="1" s="1"/>
  <c r="W4661" i="1" s="1"/>
  <c r="W4662" i="1" s="1"/>
  <c r="W4663" i="1" s="1"/>
  <c r="W4664" i="1" s="1"/>
  <c r="W4665" i="1" s="1"/>
  <c r="W4666" i="1" s="1"/>
  <c r="W4667" i="1" s="1"/>
  <c r="W4668" i="1" s="1"/>
  <c r="W4669" i="1" s="1"/>
  <c r="W4670" i="1" s="1"/>
  <c r="W4671" i="1" s="1"/>
  <c r="W4672" i="1" s="1"/>
  <c r="W4673" i="1" s="1"/>
  <c r="W4674" i="1" s="1"/>
  <c r="W5028" i="1"/>
  <c r="W5029" i="1" s="1"/>
  <c r="W5030" i="1" s="1"/>
  <c r="W5031" i="1" s="1"/>
  <c r="W5032" i="1" s="1"/>
  <c r="W5033" i="1" s="1"/>
  <c r="W5034" i="1" s="1"/>
  <c r="W5035" i="1" s="1"/>
  <c r="W5036" i="1" s="1"/>
  <c r="W5037" i="1" s="1"/>
  <c r="W5038" i="1" s="1"/>
  <c r="W5039" i="1" s="1"/>
  <c r="W5040" i="1" s="1"/>
  <c r="W5041" i="1" s="1"/>
  <c r="W5042" i="1" s="1"/>
  <c r="W5043" i="1" s="1"/>
  <c r="W5044" i="1" s="1"/>
  <c r="W5045" i="1" s="1"/>
  <c r="W5046" i="1" s="1"/>
  <c r="W5047" i="1" s="1"/>
  <c r="W5048" i="1" s="1"/>
  <c r="W5049" i="1" s="1"/>
  <c r="W5050" i="1" s="1"/>
  <c r="W5051" i="1" s="1"/>
  <c r="W5052" i="1" s="1"/>
  <c r="W841" i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Y3097" i="1"/>
  <c r="Y3098" i="1" s="1"/>
  <c r="Y3099" i="1" s="1"/>
  <c r="Y3100" i="1" s="1"/>
  <c r="Y3101" i="1" s="1"/>
  <c r="Y3102" i="1" s="1"/>
  <c r="Y3103" i="1" s="1"/>
  <c r="Y3104" i="1" s="1"/>
  <c r="Y3105" i="1" s="1"/>
  <c r="Y3106" i="1" s="1"/>
  <c r="Y3107" i="1" s="1"/>
  <c r="Y3108" i="1" s="1"/>
  <c r="Y3109" i="1" s="1"/>
  <c r="Y3110" i="1" s="1"/>
  <c r="Y3111" i="1" s="1"/>
  <c r="Y3112" i="1" s="1"/>
  <c r="Y3113" i="1" s="1"/>
  <c r="Y3114" i="1" s="1"/>
  <c r="Y3115" i="1" s="1"/>
  <c r="Y3116" i="1" s="1"/>
  <c r="Y3117" i="1" s="1"/>
  <c r="Y3118" i="1" s="1"/>
  <c r="Y3119" i="1" s="1"/>
  <c r="Y3120" i="1" s="1"/>
  <c r="Y3121" i="1" s="1"/>
  <c r="W3781" i="1"/>
  <c r="W3782" i="1" s="1"/>
  <c r="W3783" i="1" s="1"/>
  <c r="W3784" i="1" s="1"/>
  <c r="W3785" i="1" s="1"/>
  <c r="W3786" i="1" s="1"/>
  <c r="W3787" i="1" s="1"/>
  <c r="W3788" i="1" s="1"/>
  <c r="W3789" i="1" s="1"/>
  <c r="W3790" i="1" s="1"/>
  <c r="W3791" i="1" s="1"/>
  <c r="W3792" i="1" s="1"/>
  <c r="W3793" i="1" s="1"/>
  <c r="W3794" i="1" s="1"/>
  <c r="W3795" i="1" s="1"/>
  <c r="W3796" i="1" s="1"/>
  <c r="W3797" i="1" s="1"/>
  <c r="Y4333" i="1"/>
  <c r="Y4334" i="1" s="1"/>
  <c r="Y4335" i="1" s="1"/>
  <c r="Y4336" i="1" s="1"/>
  <c r="Y4337" i="1" s="1"/>
  <c r="Y4338" i="1" s="1"/>
  <c r="Y4339" i="1" s="1"/>
  <c r="Y4340" i="1" s="1"/>
  <c r="Y4341" i="1" s="1"/>
  <c r="Y4342" i="1" s="1"/>
  <c r="Y4343" i="1" s="1"/>
  <c r="Y4344" i="1" s="1"/>
  <c r="Y4345" i="1" s="1"/>
  <c r="Y4346" i="1" s="1"/>
  <c r="Y4347" i="1" s="1"/>
  <c r="Y4348" i="1" s="1"/>
  <c r="Y4349" i="1" s="1"/>
  <c r="Y4350" i="1" s="1"/>
  <c r="Y4351" i="1" s="1"/>
  <c r="Y4352" i="1" s="1"/>
  <c r="Y4353" i="1" s="1"/>
  <c r="Y4354" i="1" s="1"/>
  <c r="Y4355" i="1" s="1"/>
  <c r="Y4356" i="1" s="1"/>
  <c r="Y5053" i="1"/>
  <c r="Y5054" i="1" s="1"/>
  <c r="Y5055" i="1" s="1"/>
  <c r="Y5056" i="1" s="1"/>
  <c r="Y5057" i="1" s="1"/>
  <c r="Y5058" i="1" s="1"/>
  <c r="Y5059" i="1" s="1"/>
  <c r="Y5060" i="1" s="1"/>
  <c r="Y5061" i="1" s="1"/>
  <c r="Y5062" i="1" s="1"/>
  <c r="Y5063" i="1" s="1"/>
  <c r="Y5064" i="1" s="1"/>
  <c r="Y5065" i="1" s="1"/>
  <c r="Y5066" i="1" s="1"/>
  <c r="Y5067" i="1" s="1"/>
  <c r="Y5068" i="1" s="1"/>
  <c r="Y5069" i="1" s="1"/>
  <c r="Y5070" i="1" s="1"/>
  <c r="Y5071" i="1" s="1"/>
  <c r="Y5072" i="1" s="1"/>
  <c r="Y2450" i="1"/>
  <c r="Y2451" i="1" s="1"/>
  <c r="Y2452" i="1" s="1"/>
  <c r="Y2453" i="1" s="1"/>
  <c r="Y2454" i="1" s="1"/>
  <c r="Y2455" i="1" s="1"/>
  <c r="Y2456" i="1" s="1"/>
  <c r="Y2457" i="1" s="1"/>
  <c r="Y2458" i="1" s="1"/>
  <c r="Y2459" i="1" s="1"/>
  <c r="Y2460" i="1" s="1"/>
  <c r="Y2461" i="1" s="1"/>
  <c r="Y2462" i="1" s="1"/>
  <c r="Y2463" i="1" s="1"/>
  <c r="Y2464" i="1" s="1"/>
  <c r="Y2465" i="1" s="1"/>
  <c r="Y2466" i="1" s="1"/>
  <c r="Y2467" i="1" s="1"/>
  <c r="Y2468" i="1" s="1"/>
  <c r="Y2469" i="1" s="1"/>
  <c r="W3470" i="1"/>
  <c r="W3471" i="1" s="1"/>
  <c r="W3472" i="1" s="1"/>
  <c r="W3473" i="1" s="1"/>
  <c r="W3474" i="1" s="1"/>
  <c r="W3475" i="1" s="1"/>
  <c r="W3476" i="1" s="1"/>
  <c r="W3477" i="1" s="1"/>
  <c r="W3478" i="1" s="1"/>
  <c r="W3479" i="1" s="1"/>
  <c r="W3480" i="1" s="1"/>
  <c r="W3481" i="1" s="1"/>
  <c r="W3482" i="1" s="1"/>
  <c r="W3483" i="1" s="1"/>
  <c r="W3484" i="1" s="1"/>
  <c r="W3485" i="1" s="1"/>
  <c r="W3486" i="1" s="1"/>
  <c r="W3487" i="1" s="1"/>
  <c r="W3488" i="1" s="1"/>
  <c r="W3489" i="1" s="1"/>
  <c r="W5010" i="1"/>
  <c r="W5011" i="1" s="1"/>
  <c r="W5012" i="1" s="1"/>
  <c r="W5013" i="1" s="1"/>
  <c r="W5014" i="1" s="1"/>
  <c r="W5015" i="1" s="1"/>
  <c r="W5016" i="1" s="1"/>
  <c r="W5017" i="1" s="1"/>
  <c r="W5018" i="1" s="1"/>
  <c r="W5019" i="1" s="1"/>
  <c r="W5020" i="1" s="1"/>
  <c r="W5021" i="1" s="1"/>
  <c r="W5022" i="1" s="1"/>
  <c r="W5023" i="1" s="1"/>
  <c r="W5024" i="1" s="1"/>
  <c r="W5025" i="1" s="1"/>
  <c r="W5026" i="1" s="1"/>
  <c r="W5027" i="1" s="1"/>
  <c r="M4" i="1" l="1"/>
  <c r="N4" i="1" s="1"/>
  <c r="T4" i="1"/>
  <c r="U4" i="1" s="1"/>
  <c r="V4" i="1" l="1"/>
  <c r="O4" i="1"/>
  <c r="M5" i="1" l="1"/>
  <c r="N5" i="1" s="1"/>
  <c r="M6" i="1" s="1"/>
  <c r="N6" i="1" s="1"/>
  <c r="T5" i="1"/>
  <c r="U5" i="1" l="1"/>
  <c r="V5" i="1" s="1"/>
  <c r="O5" i="1"/>
  <c r="O6" i="1"/>
  <c r="T6" i="1" l="1"/>
  <c r="U6" i="1" s="1"/>
  <c r="V6" i="1" s="1"/>
  <c r="M7" i="1"/>
  <c r="N7" i="1" s="1"/>
  <c r="O7" i="1" l="1"/>
  <c r="T7" i="1"/>
  <c r="U7" i="1" s="1"/>
  <c r="M8" i="1" l="1"/>
  <c r="N8" i="1" s="1"/>
  <c r="O8" i="1" s="1"/>
  <c r="V7" i="1"/>
  <c r="T8" i="1"/>
  <c r="U8" i="1" s="1"/>
  <c r="M9" i="1" l="1"/>
  <c r="N9" i="1" s="1"/>
  <c r="O9" i="1" s="1"/>
  <c r="V8" i="1"/>
  <c r="T9" i="1" l="1"/>
  <c r="U9" i="1" s="1"/>
  <c r="V9" i="1" s="1"/>
  <c r="M10" i="1"/>
  <c r="N10" i="1" s="1"/>
  <c r="T10" i="1" l="1"/>
  <c r="U10" i="1" s="1"/>
  <c r="O10" i="1"/>
  <c r="V10" i="1" l="1"/>
  <c r="T11" i="1"/>
  <c r="U11" i="1" s="1"/>
  <c r="M11" i="1"/>
  <c r="N11" i="1" s="1"/>
  <c r="V11" i="1" l="1"/>
  <c r="T12" i="1"/>
  <c r="U12" i="1" s="1"/>
  <c r="O11" i="1"/>
  <c r="V12" i="1" l="1"/>
  <c r="T13" i="1"/>
  <c r="U13" i="1" s="1"/>
  <c r="M12" i="1"/>
  <c r="N12" i="1" s="1"/>
  <c r="V13" i="1" l="1"/>
  <c r="O12" i="1"/>
  <c r="T14" i="1" l="1"/>
  <c r="U14" i="1" s="1"/>
  <c r="M13" i="1"/>
  <c r="N13" i="1" s="1"/>
  <c r="V14" i="1" l="1"/>
  <c r="T15" i="1"/>
  <c r="U15" i="1" s="1"/>
  <c r="V15" i="1" s="1"/>
  <c r="O13" i="1"/>
  <c r="T16" i="1" l="1"/>
  <c r="U16" i="1" s="1"/>
  <c r="V16" i="1" s="1"/>
  <c r="M14" i="1"/>
  <c r="N14" i="1" s="1"/>
  <c r="T17" i="1" l="1"/>
  <c r="U17" i="1" s="1"/>
  <c r="V17" i="1" s="1"/>
  <c r="O14" i="1"/>
  <c r="T18" i="1" l="1"/>
  <c r="U18" i="1" s="1"/>
  <c r="T19" i="1" s="1"/>
  <c r="U19" i="1" s="1"/>
  <c r="M15" i="1"/>
  <c r="N15" i="1" s="1"/>
  <c r="T20" i="1" l="1"/>
  <c r="U20" i="1" s="1"/>
  <c r="V18" i="1"/>
  <c r="O15" i="1"/>
  <c r="V20" i="1" l="1"/>
  <c r="V19" i="1"/>
  <c r="M16" i="1"/>
  <c r="N16" i="1" s="1"/>
  <c r="T21" i="1" l="1"/>
  <c r="U21" i="1" s="1"/>
  <c r="V21" i="1" s="1"/>
  <c r="O16" i="1"/>
  <c r="M17" i="1" l="1"/>
  <c r="T22" i="1"/>
  <c r="U22" i="1" s="1"/>
  <c r="N17" i="1" l="1"/>
  <c r="O17" i="1" s="1"/>
  <c r="V22" i="1"/>
  <c r="M18" i="1"/>
  <c r="N18" i="1" s="1"/>
  <c r="T23" i="1" l="1"/>
  <c r="U23" i="1" s="1"/>
  <c r="V23" i="1" s="1"/>
  <c r="O18" i="1"/>
  <c r="M19" i="1" l="1"/>
  <c r="T24" i="1"/>
  <c r="U24" i="1" s="1"/>
  <c r="N19" i="1" l="1"/>
  <c r="O19" i="1" s="1"/>
  <c r="M20" i="1"/>
  <c r="N20" i="1" s="1"/>
  <c r="V24" i="1"/>
  <c r="M21" i="1" l="1"/>
  <c r="N21" i="1" s="1"/>
  <c r="T25" i="1"/>
  <c r="U25" i="1" s="1"/>
  <c r="O20" i="1" l="1"/>
  <c r="O21" i="1"/>
  <c r="V25" i="1"/>
  <c r="M22" i="1" l="1"/>
  <c r="N22" i="1" s="1"/>
  <c r="T26" i="1"/>
  <c r="U26" i="1" s="1"/>
  <c r="O22" i="1" l="1"/>
  <c r="V26" i="1"/>
  <c r="M23" i="1" l="1"/>
  <c r="N23" i="1" s="1"/>
  <c r="T27" i="1"/>
  <c r="U27" i="1" s="1"/>
  <c r="V27" i="1" l="1"/>
  <c r="O23" i="1"/>
  <c r="T28" i="1" l="1"/>
  <c r="M24" i="1"/>
  <c r="N24" i="1" s="1"/>
  <c r="U28" i="1" l="1"/>
  <c r="V28" i="1" s="1"/>
  <c r="M25" i="1"/>
  <c r="N25" i="1" s="1"/>
  <c r="T29" i="1" l="1"/>
  <c r="U29" i="1" s="1"/>
  <c r="V29" i="1" s="1"/>
  <c r="O24" i="1"/>
  <c r="O25" i="1"/>
  <c r="M26" i="1"/>
  <c r="N26" i="1" s="1"/>
  <c r="T30" i="1" l="1"/>
  <c r="U30" i="1" s="1"/>
  <c r="O26" i="1"/>
  <c r="V30" i="1" l="1"/>
  <c r="M27" i="1"/>
  <c r="N27" i="1" s="1"/>
  <c r="O27" i="1" l="1"/>
  <c r="T31" i="1"/>
  <c r="U31" i="1" s="1"/>
  <c r="M28" i="1"/>
  <c r="N28" i="1" s="1"/>
  <c r="V31" i="1" l="1"/>
  <c r="O28" i="1"/>
  <c r="T32" i="1" l="1"/>
  <c r="U32" i="1" s="1"/>
  <c r="M29" i="1"/>
  <c r="N29" i="1" s="1"/>
  <c r="V32" i="1" l="1"/>
  <c r="O29" i="1"/>
  <c r="T33" i="1" l="1"/>
  <c r="M30" i="1"/>
  <c r="N30" i="1" s="1"/>
  <c r="U33" i="1" l="1"/>
  <c r="V33" i="1" s="1"/>
  <c r="O30" i="1"/>
  <c r="M31" i="1"/>
  <c r="N31" i="1" s="1"/>
  <c r="T34" i="1" l="1"/>
  <c r="U34" i="1" s="1"/>
  <c r="V34" i="1" s="1"/>
  <c r="O31" i="1"/>
  <c r="T35" i="1" l="1"/>
  <c r="U35" i="1" s="1"/>
  <c r="M32" i="1"/>
  <c r="N32" i="1" s="1"/>
  <c r="M33" i="1" l="1"/>
  <c r="N33" i="1" s="1"/>
  <c r="V35" i="1"/>
  <c r="O32" i="1" l="1"/>
  <c r="T36" i="1"/>
  <c r="U36" i="1" s="1"/>
  <c r="O33" i="1"/>
  <c r="V36" i="1" l="1"/>
  <c r="M34" i="1"/>
  <c r="N34" i="1" s="1"/>
  <c r="T37" i="1" l="1"/>
  <c r="U37" i="1" s="1"/>
  <c r="O34" i="1"/>
  <c r="V37" i="1" l="1"/>
  <c r="M35" i="1"/>
  <c r="N35" i="1" s="1"/>
  <c r="T38" i="1" l="1"/>
  <c r="U38" i="1" s="1"/>
  <c r="O35" i="1"/>
  <c r="T39" i="1" l="1"/>
  <c r="M36" i="1"/>
  <c r="N36" i="1" s="1"/>
  <c r="U39" i="1" l="1"/>
  <c r="V39" i="1" s="1"/>
  <c r="V38" i="1"/>
  <c r="O36" i="1"/>
  <c r="T40" i="1" l="1"/>
  <c r="U40" i="1" s="1"/>
  <c r="V40" i="1" s="1"/>
  <c r="M37" i="1"/>
  <c r="N37" i="1" s="1"/>
  <c r="O37" i="1" l="1"/>
  <c r="T41" i="1"/>
  <c r="U41" i="1" s="1"/>
  <c r="M38" i="1"/>
  <c r="N38" i="1" s="1"/>
  <c r="V41" i="1" l="1"/>
  <c r="O38" i="1"/>
  <c r="T42" i="1" l="1"/>
  <c r="U42" i="1" s="1"/>
  <c r="V42" i="1" s="1"/>
  <c r="M39" i="1"/>
  <c r="N39" i="1" s="1"/>
  <c r="M40" i="1" l="1"/>
  <c r="N40" i="1" s="1"/>
  <c r="T43" i="1"/>
  <c r="U43" i="1" s="1"/>
  <c r="V43" i="1" l="1"/>
  <c r="O39" i="1"/>
  <c r="O40" i="1"/>
  <c r="T44" i="1" l="1"/>
  <c r="U44" i="1" s="1"/>
  <c r="V44" i="1" s="1"/>
  <c r="M41" i="1"/>
  <c r="N41" i="1" s="1"/>
  <c r="T45" i="1" l="1"/>
  <c r="U45" i="1" s="1"/>
  <c r="O41" i="1"/>
  <c r="V45" i="1" l="1"/>
  <c r="M42" i="1"/>
  <c r="N42" i="1" s="1"/>
  <c r="T46" i="1" l="1"/>
  <c r="U46" i="1" s="1"/>
  <c r="O42" i="1"/>
  <c r="M43" i="1"/>
  <c r="N43" i="1" s="1"/>
  <c r="V46" i="1" l="1"/>
  <c r="O43" i="1"/>
  <c r="T47" i="1" l="1"/>
  <c r="U47" i="1" s="1"/>
  <c r="V47" i="1" s="1"/>
  <c r="M44" i="1"/>
  <c r="N44" i="1" s="1"/>
  <c r="O44" i="1" l="1"/>
  <c r="T48" i="1"/>
  <c r="U48" i="1" s="1"/>
  <c r="M45" i="1"/>
  <c r="N45" i="1" s="1"/>
  <c r="V48" i="1" l="1"/>
  <c r="T49" i="1"/>
  <c r="U49" i="1" s="1"/>
  <c r="O45" i="1"/>
  <c r="V49" i="1" l="1"/>
  <c r="M46" i="1"/>
  <c r="N46" i="1" s="1"/>
  <c r="T50" i="1" l="1"/>
  <c r="U50" i="1" s="1"/>
  <c r="V50" i="1" s="1"/>
  <c r="O46" i="1"/>
  <c r="T51" i="1" l="1"/>
  <c r="U51" i="1" s="1"/>
  <c r="M47" i="1"/>
  <c r="N47" i="1" s="1"/>
  <c r="V51" i="1" l="1"/>
  <c r="O47" i="1"/>
  <c r="T52" i="1" l="1"/>
  <c r="M48" i="1"/>
  <c r="N48" i="1" s="1"/>
  <c r="U52" i="1" l="1"/>
  <c r="V52" i="1" s="1"/>
  <c r="O48" i="1"/>
  <c r="T53" i="1" l="1"/>
  <c r="U53" i="1" s="1"/>
  <c r="V53" i="1" s="1"/>
  <c r="M49" i="1"/>
  <c r="N49" i="1" s="1"/>
  <c r="O49" i="1" s="1"/>
  <c r="T54" i="1" l="1"/>
  <c r="U54" i="1" s="1"/>
  <c r="V54" i="1" s="1"/>
  <c r="M50" i="1"/>
  <c r="N50" i="1" s="1"/>
  <c r="T55" i="1" l="1"/>
  <c r="U55" i="1" s="1"/>
  <c r="V55" i="1" s="1"/>
  <c r="O50" i="1"/>
  <c r="T56" i="1" l="1"/>
  <c r="U56" i="1" s="1"/>
  <c r="V56" i="1" s="1"/>
  <c r="M51" i="1"/>
  <c r="N51" i="1" s="1"/>
  <c r="O51" i="1" l="1"/>
  <c r="T57" i="1"/>
  <c r="U57" i="1" s="1"/>
  <c r="M52" i="1"/>
  <c r="N52" i="1" s="1"/>
  <c r="V57" i="1" l="1"/>
  <c r="O52" i="1"/>
  <c r="T58" i="1" l="1"/>
  <c r="U58" i="1" s="1"/>
  <c r="M53" i="1"/>
  <c r="N53" i="1" s="1"/>
  <c r="V58" i="1" l="1"/>
  <c r="O53" i="1"/>
  <c r="T59" i="1" l="1"/>
  <c r="U59" i="1" s="1"/>
  <c r="V59" i="1" s="1"/>
  <c r="M54" i="1"/>
  <c r="N54" i="1" l="1"/>
  <c r="O54" i="1" s="1"/>
  <c r="T60" i="1"/>
  <c r="U60" i="1" s="1"/>
  <c r="V60" i="1" s="1"/>
  <c r="M55" i="1"/>
  <c r="N55" i="1" s="1"/>
  <c r="T61" i="1" l="1"/>
  <c r="U61" i="1" s="1"/>
  <c r="O55" i="1"/>
  <c r="V61" i="1" l="1"/>
  <c r="M56" i="1"/>
  <c r="N56" i="1" s="1"/>
  <c r="T62" i="1" l="1"/>
  <c r="U62" i="1" s="1"/>
  <c r="O56" i="1"/>
  <c r="M57" i="1"/>
  <c r="N57" i="1" s="1"/>
  <c r="T63" i="1" l="1"/>
  <c r="U63" i="1" s="1"/>
  <c r="O57" i="1"/>
  <c r="T64" i="1" l="1"/>
  <c r="V62" i="1"/>
  <c r="M58" i="1"/>
  <c r="N58" i="1" s="1"/>
  <c r="U64" i="1" l="1"/>
  <c r="V64" i="1" s="1"/>
  <c r="V63" i="1"/>
  <c r="O58" i="1"/>
  <c r="T65" i="1" l="1"/>
  <c r="U65" i="1"/>
  <c r="V65" i="1" s="1"/>
  <c r="M59" i="1"/>
  <c r="N59" i="1" s="1"/>
  <c r="T66" i="1" l="1"/>
  <c r="U66" i="1" s="1"/>
  <c r="V66" i="1" s="1"/>
  <c r="O59" i="1"/>
  <c r="T67" i="1" l="1"/>
  <c r="M60" i="1"/>
  <c r="N60" i="1" s="1"/>
  <c r="U67" i="1" l="1"/>
  <c r="V67" i="1" s="1"/>
  <c r="O60" i="1"/>
  <c r="T68" i="1" l="1"/>
  <c r="U68" i="1" s="1"/>
  <c r="V68" i="1" s="1"/>
  <c r="M61" i="1"/>
  <c r="N61" i="1" s="1"/>
  <c r="T69" i="1" l="1"/>
  <c r="U69" i="1" s="1"/>
  <c r="V69" i="1" s="1"/>
  <c r="O61" i="1"/>
  <c r="M62" i="1" l="1"/>
  <c r="N62" i="1" s="1"/>
  <c r="T70" i="1"/>
  <c r="U70" i="1" s="1"/>
  <c r="V70" i="1" l="1"/>
  <c r="O62" i="1"/>
  <c r="T71" i="1" l="1"/>
  <c r="U71" i="1" s="1"/>
  <c r="V71" i="1" s="1"/>
  <c r="M63" i="1"/>
  <c r="N63" i="1" s="1"/>
  <c r="O63" i="1" l="1"/>
  <c r="T72" i="1"/>
  <c r="U72" i="1" s="1"/>
  <c r="V72" i="1" l="1"/>
  <c r="M64" i="1"/>
  <c r="N64" i="1" s="1"/>
  <c r="T73" i="1" l="1"/>
  <c r="U73" i="1" s="1"/>
  <c r="O64" i="1"/>
  <c r="T74" i="1" l="1"/>
  <c r="M65" i="1"/>
  <c r="N65" i="1" s="1"/>
  <c r="U74" i="1" l="1"/>
  <c r="V74" i="1" s="1"/>
  <c r="V73" i="1"/>
  <c r="O65" i="1"/>
  <c r="T75" i="1"/>
  <c r="U75" i="1" s="1"/>
  <c r="V75" i="1" l="1"/>
  <c r="M66" i="1"/>
  <c r="N66" i="1" s="1"/>
  <c r="T76" i="1" l="1"/>
  <c r="U76" i="1" s="1"/>
  <c r="V76" i="1" s="1"/>
  <c r="O66" i="1"/>
  <c r="M67" i="1"/>
  <c r="N67" i="1" s="1"/>
  <c r="O67" i="1" l="1"/>
  <c r="T77" i="1"/>
  <c r="U77" i="1" s="1"/>
  <c r="V77" i="1" l="1"/>
  <c r="M68" i="1"/>
  <c r="N68" i="1" s="1"/>
  <c r="T78" i="1" l="1"/>
  <c r="U78" i="1" s="1"/>
  <c r="V78" i="1" s="1"/>
  <c r="O68" i="1"/>
  <c r="M69" i="1" l="1"/>
  <c r="N69" i="1" s="1"/>
  <c r="T79" i="1"/>
  <c r="U79" i="1" s="1"/>
  <c r="O69" i="1" l="1"/>
  <c r="V79" i="1"/>
  <c r="T80" i="1"/>
  <c r="U80" i="1" s="1"/>
  <c r="V80" i="1" l="1"/>
  <c r="M70" i="1"/>
  <c r="N70" i="1" s="1"/>
  <c r="T81" i="1"/>
  <c r="U81" i="1" s="1"/>
  <c r="O70" i="1" l="1"/>
  <c r="V81" i="1"/>
  <c r="M71" i="1" l="1"/>
  <c r="N71" i="1" s="1"/>
  <c r="T82" i="1"/>
  <c r="U82" i="1" s="1"/>
  <c r="V82" i="1" l="1"/>
  <c r="O71" i="1"/>
  <c r="M72" i="1"/>
  <c r="N72" i="1" s="1"/>
  <c r="T83" i="1" l="1"/>
  <c r="U83" i="1" s="1"/>
  <c r="V83" i="1" s="1"/>
  <c r="O72" i="1"/>
  <c r="M73" i="1" l="1"/>
  <c r="N73" i="1" s="1"/>
  <c r="T84" i="1"/>
  <c r="U84" i="1" s="1"/>
  <c r="V84" i="1" l="1"/>
  <c r="O73" i="1"/>
  <c r="M74" i="1"/>
  <c r="N74" i="1" s="1"/>
  <c r="T85" i="1" l="1"/>
  <c r="U85" i="1" s="1"/>
  <c r="O74" i="1"/>
  <c r="M75" i="1"/>
  <c r="N75" i="1" s="1"/>
  <c r="T86" i="1" l="1"/>
  <c r="U86" i="1" s="1"/>
  <c r="O75" i="1"/>
  <c r="T87" i="1" l="1"/>
  <c r="V85" i="1"/>
  <c r="M76" i="1"/>
  <c r="N76" i="1" s="1"/>
  <c r="U87" i="1" l="1"/>
  <c r="V87" i="1" s="1"/>
  <c r="V86" i="1"/>
  <c r="O76" i="1"/>
  <c r="T88" i="1" l="1"/>
  <c r="U88" i="1" s="1"/>
  <c r="V88" i="1" s="1"/>
  <c r="M77" i="1"/>
  <c r="N77" i="1" s="1"/>
  <c r="O77" i="1" l="1"/>
  <c r="M78" i="1"/>
  <c r="N78" i="1" s="1"/>
  <c r="T89" i="1"/>
  <c r="U89" i="1" s="1"/>
  <c r="O78" i="1" l="1"/>
  <c r="M79" i="1"/>
  <c r="N79" i="1" s="1"/>
  <c r="V89" i="1"/>
  <c r="O79" i="1" l="1"/>
  <c r="M80" i="1"/>
  <c r="N80" i="1" s="1"/>
  <c r="T90" i="1"/>
  <c r="U90" i="1" s="1"/>
  <c r="O80" i="1" l="1"/>
  <c r="V90" i="1"/>
  <c r="M81" i="1" l="1"/>
  <c r="N81" i="1" s="1"/>
  <c r="T91" i="1"/>
  <c r="U91" i="1" s="1"/>
  <c r="V91" i="1" l="1"/>
  <c r="O81" i="1"/>
  <c r="M82" i="1"/>
  <c r="N82" i="1" s="1"/>
  <c r="T92" i="1" l="1"/>
  <c r="U92" i="1" s="1"/>
  <c r="O82" i="1"/>
  <c r="T93" i="1" l="1"/>
  <c r="M83" i="1"/>
  <c r="N83" i="1" s="1"/>
  <c r="U93" i="1" l="1"/>
  <c r="V93" i="1" s="1"/>
  <c r="V92" i="1"/>
  <c r="O83" i="1"/>
  <c r="T94" i="1" l="1"/>
  <c r="U94" i="1" s="1"/>
  <c r="V94" i="1"/>
  <c r="M84" i="1"/>
  <c r="N84" i="1" s="1"/>
  <c r="T95" i="1" l="1"/>
  <c r="U95" i="1" s="1"/>
  <c r="V95" i="1" s="1"/>
  <c r="O84" i="1"/>
  <c r="M85" i="1"/>
  <c r="N85" i="1" s="1"/>
  <c r="O85" i="1" l="1"/>
  <c r="T96" i="1"/>
  <c r="U96" i="1" s="1"/>
  <c r="V96" i="1" l="1"/>
  <c r="M86" i="1"/>
  <c r="N86" i="1" s="1"/>
  <c r="T97" i="1"/>
  <c r="U97" i="1" s="1"/>
  <c r="V97" i="1" l="1"/>
  <c r="O86" i="1"/>
  <c r="M87" i="1"/>
  <c r="N87" i="1" s="1"/>
  <c r="T98" i="1" l="1"/>
  <c r="U98" i="1" s="1"/>
  <c r="O87" i="1"/>
  <c r="T99" i="1" l="1"/>
  <c r="M88" i="1"/>
  <c r="N88" i="1" s="1"/>
  <c r="U99" i="1" l="1"/>
  <c r="V99" i="1" s="1"/>
  <c r="V98" i="1"/>
  <c r="O88" i="1"/>
  <c r="M89" i="1"/>
  <c r="N89" i="1" s="1"/>
  <c r="T100" i="1" l="1"/>
  <c r="U100" i="1" s="1"/>
  <c r="O89" i="1"/>
  <c r="V100" i="1"/>
  <c r="M90" i="1" l="1"/>
  <c r="N90" i="1" s="1"/>
  <c r="T101" i="1"/>
  <c r="U101" i="1" s="1"/>
  <c r="V101" i="1" l="1"/>
  <c r="O90" i="1"/>
  <c r="M91" i="1"/>
  <c r="N91" i="1" s="1"/>
  <c r="T102" i="1" l="1"/>
  <c r="U102" i="1" s="1"/>
  <c r="V102" i="1" s="1"/>
  <c r="O91" i="1"/>
  <c r="M92" i="1" l="1"/>
  <c r="N92" i="1" s="1"/>
  <c r="T103" i="1"/>
  <c r="U103" i="1" s="1"/>
  <c r="V103" i="1" l="1"/>
  <c r="O92" i="1"/>
  <c r="T104" i="1" l="1"/>
  <c r="U104" i="1" s="1"/>
  <c r="M93" i="1"/>
  <c r="N93" i="1" s="1"/>
  <c r="T105" i="1" l="1"/>
  <c r="O93" i="1"/>
  <c r="M94" i="1"/>
  <c r="N94" i="1" s="1"/>
  <c r="U105" i="1" l="1"/>
  <c r="V105" i="1" s="1"/>
  <c r="V104" i="1"/>
  <c r="O94" i="1"/>
  <c r="T106" i="1" l="1"/>
  <c r="U106" i="1" s="1"/>
  <c r="V106" i="1" s="1"/>
  <c r="M95" i="1"/>
  <c r="N95" i="1" s="1"/>
  <c r="T107" i="1" l="1"/>
  <c r="U107" i="1" s="1"/>
  <c r="V107" i="1" s="1"/>
  <c r="O95" i="1"/>
  <c r="M96" i="1"/>
  <c r="N96" i="1" s="1"/>
  <c r="O96" i="1" l="1"/>
  <c r="T108" i="1"/>
  <c r="U108" i="1" s="1"/>
  <c r="M97" i="1" l="1"/>
  <c r="N97" i="1" s="1"/>
  <c r="V108" i="1"/>
  <c r="M98" i="1" l="1"/>
  <c r="N98" i="1" s="1"/>
  <c r="T109" i="1"/>
  <c r="O97" i="1"/>
  <c r="U109" i="1" l="1"/>
  <c r="V109" i="1" s="1"/>
  <c r="T110" i="1" l="1"/>
  <c r="U110" i="1" s="1"/>
  <c r="V110" i="1" s="1"/>
  <c r="O98" i="1"/>
  <c r="M99" i="1"/>
  <c r="N99" i="1" s="1"/>
  <c r="T111" i="1" l="1"/>
  <c r="U111" i="1" s="1"/>
  <c r="V111" i="1" s="1"/>
  <c r="O99" i="1"/>
  <c r="M100" i="1" l="1"/>
  <c r="N100" i="1" s="1"/>
  <c r="T112" i="1"/>
  <c r="U112" i="1" s="1"/>
  <c r="O100" i="1" l="1"/>
  <c r="V112" i="1"/>
  <c r="M101" i="1" l="1"/>
  <c r="N101" i="1" s="1"/>
  <c r="T113" i="1"/>
  <c r="U113" i="1" s="1"/>
  <c r="V113" i="1" l="1"/>
  <c r="O101" i="1"/>
  <c r="T114" i="1" l="1"/>
  <c r="U114" i="1" s="1"/>
  <c r="V114" i="1" s="1"/>
  <c r="M102" i="1"/>
  <c r="N102" i="1" s="1"/>
  <c r="O102" i="1" l="1"/>
  <c r="T115" i="1"/>
  <c r="U115" i="1" s="1"/>
  <c r="V115" i="1" l="1"/>
  <c r="M103" i="1"/>
  <c r="N103" i="1" s="1"/>
  <c r="T116" i="1" l="1"/>
  <c r="U116" i="1" s="1"/>
  <c r="O103" i="1"/>
  <c r="T117" i="1" l="1"/>
  <c r="M104" i="1"/>
  <c r="N104" i="1" s="1"/>
  <c r="U117" i="1" l="1"/>
  <c r="V117" i="1" s="1"/>
  <c r="V116" i="1"/>
  <c r="O104" i="1"/>
  <c r="T118" i="1" l="1"/>
  <c r="U118" i="1" s="1"/>
  <c r="V118" i="1" s="1"/>
  <c r="M105" i="1"/>
  <c r="N105" i="1" s="1"/>
  <c r="T119" i="1" l="1"/>
  <c r="O105" i="1"/>
  <c r="U119" i="1" l="1"/>
  <c r="V119" i="1" s="1"/>
  <c r="M106" i="1"/>
  <c r="N106" i="1" s="1"/>
  <c r="T120" i="1"/>
  <c r="U120" i="1" s="1"/>
  <c r="V120" i="1" l="1"/>
  <c r="O106" i="1"/>
  <c r="T121" i="1" l="1"/>
  <c r="M107" i="1"/>
  <c r="N107" i="1" s="1"/>
  <c r="U121" i="1" l="1"/>
  <c r="V121" i="1" s="1"/>
  <c r="O107" i="1"/>
  <c r="M108" i="1"/>
  <c r="N108" i="1" s="1"/>
  <c r="T122" i="1" l="1"/>
  <c r="U122" i="1" s="1"/>
  <c r="T123" i="1" s="1"/>
  <c r="U123" i="1" s="1"/>
  <c r="O108" i="1"/>
  <c r="T124" i="1" l="1"/>
  <c r="V122" i="1"/>
  <c r="M109" i="1"/>
  <c r="N109" i="1" s="1"/>
  <c r="U124" i="1" l="1"/>
  <c r="V124" i="1" s="1"/>
  <c r="V123" i="1"/>
  <c r="O109" i="1"/>
  <c r="T125" i="1" l="1"/>
  <c r="U125" i="1" s="1"/>
  <c r="V125" i="1" s="1"/>
  <c r="M110" i="1"/>
  <c r="N110" i="1" s="1"/>
  <c r="T126" i="1" l="1"/>
  <c r="U126" i="1" s="1"/>
  <c r="V126" i="1" s="1"/>
  <c r="O110" i="1"/>
  <c r="M111" i="1" l="1"/>
  <c r="N111" i="1" s="1"/>
  <c r="T127" i="1"/>
  <c r="U127" i="1" s="1"/>
  <c r="V127" i="1" l="1"/>
  <c r="O111" i="1"/>
  <c r="M112" i="1"/>
  <c r="N112" i="1" s="1"/>
  <c r="T128" i="1" l="1"/>
  <c r="U128" i="1" s="1"/>
  <c r="V128" i="1" s="1"/>
  <c r="O112" i="1"/>
  <c r="M113" i="1" l="1"/>
  <c r="N113" i="1" s="1"/>
  <c r="T129" i="1"/>
  <c r="U129" i="1" s="1"/>
  <c r="O113" i="1" l="1"/>
  <c r="M114" i="1"/>
  <c r="N114" i="1" s="1"/>
  <c r="V129" i="1"/>
  <c r="O114" i="1" l="1"/>
  <c r="T130" i="1"/>
  <c r="U130" i="1" s="1"/>
  <c r="V130" i="1" l="1"/>
  <c r="M115" i="1"/>
  <c r="N115" i="1" s="1"/>
  <c r="T131" i="1" l="1"/>
  <c r="U131" i="1" s="1"/>
  <c r="V131" i="1" s="1"/>
  <c r="O115" i="1"/>
  <c r="M116" i="1"/>
  <c r="N116" i="1" s="1"/>
  <c r="O116" i="1" l="1"/>
  <c r="T132" i="1"/>
  <c r="U132" i="1" s="1"/>
  <c r="V132" i="1" l="1"/>
  <c r="M117" i="1"/>
  <c r="N117" i="1" s="1"/>
  <c r="T133" i="1" l="1"/>
  <c r="U133" i="1" s="1"/>
  <c r="O117" i="1"/>
  <c r="T134" i="1" l="1"/>
  <c r="U134" i="1" s="1"/>
  <c r="M118" i="1"/>
  <c r="N118" i="1" s="1"/>
  <c r="T135" i="1" l="1"/>
  <c r="U135" i="1" s="1"/>
  <c r="V133" i="1"/>
  <c r="O118" i="1"/>
  <c r="V135" i="1" l="1"/>
  <c r="V134" i="1"/>
  <c r="M119" i="1"/>
  <c r="N119" i="1" s="1"/>
  <c r="T136" i="1" l="1"/>
  <c r="O119" i="1"/>
  <c r="U136" i="1" l="1"/>
  <c r="V136" i="1" s="1"/>
  <c r="M120" i="1"/>
  <c r="N120" i="1" s="1"/>
  <c r="T137" i="1" l="1"/>
  <c r="U137" i="1" s="1"/>
  <c r="T138" i="1" s="1"/>
  <c r="O120" i="1"/>
  <c r="U138" i="1" l="1"/>
  <c r="V138" i="1" s="1"/>
  <c r="V137" i="1"/>
  <c r="M121" i="1"/>
  <c r="N121" i="1" s="1"/>
  <c r="T139" i="1" l="1"/>
  <c r="U139" i="1" s="1"/>
  <c r="V139" i="1" s="1"/>
  <c r="O121" i="1"/>
  <c r="T140" i="1" l="1"/>
  <c r="U140" i="1" s="1"/>
  <c r="V140" i="1" s="1"/>
  <c r="M122" i="1"/>
  <c r="N122" i="1" s="1"/>
  <c r="O122" i="1" l="1"/>
  <c r="T141" i="1"/>
  <c r="U141" i="1" s="1"/>
  <c r="M123" i="1" l="1"/>
  <c r="N123" i="1" s="1"/>
  <c r="V141" i="1"/>
  <c r="O123" i="1" l="1"/>
  <c r="T142" i="1"/>
  <c r="U142" i="1" s="1"/>
  <c r="V142" i="1" l="1"/>
  <c r="M124" i="1"/>
  <c r="N124" i="1" s="1"/>
  <c r="T143" i="1" l="1"/>
  <c r="U143" i="1" s="1"/>
  <c r="V143" i="1" s="1"/>
  <c r="O124" i="1"/>
  <c r="M125" i="1"/>
  <c r="N125" i="1" s="1"/>
  <c r="O125" i="1" l="1"/>
  <c r="M126" i="1"/>
  <c r="N126" i="1" s="1"/>
  <c r="T144" i="1"/>
  <c r="U144" i="1" s="1"/>
  <c r="V144" i="1" l="1"/>
  <c r="O126" i="1"/>
  <c r="T145" i="1" l="1"/>
  <c r="U145" i="1" s="1"/>
  <c r="M127" i="1"/>
  <c r="N127" i="1" s="1"/>
  <c r="T146" i="1" l="1"/>
  <c r="U146" i="1" s="1"/>
  <c r="O127" i="1"/>
  <c r="M128" i="1"/>
  <c r="N128" i="1" s="1"/>
  <c r="T147" i="1" l="1"/>
  <c r="U147" i="1" s="1"/>
  <c r="V145" i="1"/>
  <c r="O128" i="1"/>
  <c r="M129" i="1"/>
  <c r="N129" i="1" s="1"/>
  <c r="V147" i="1" l="1"/>
  <c r="V146" i="1"/>
  <c r="O129" i="1"/>
  <c r="T148" i="1" l="1"/>
  <c r="M130" i="1"/>
  <c r="N130" i="1" s="1"/>
  <c r="U148" i="1" l="1"/>
  <c r="T149" i="1" s="1"/>
  <c r="U149" i="1" s="1"/>
  <c r="V149" i="1" s="1"/>
  <c r="O130" i="1"/>
  <c r="M131" i="1"/>
  <c r="N131" i="1" s="1"/>
  <c r="V148" i="1" l="1"/>
  <c r="T150" i="1"/>
  <c r="U150" i="1" s="1"/>
  <c r="V150" i="1" s="1"/>
  <c r="O131" i="1"/>
  <c r="M132" i="1" l="1"/>
  <c r="N132" i="1" s="1"/>
  <c r="T151" i="1"/>
  <c r="U151" i="1" s="1"/>
  <c r="V151" i="1" l="1"/>
  <c r="O132" i="1"/>
  <c r="T152" i="1" l="1"/>
  <c r="U152" i="1" s="1"/>
  <c r="M133" i="1"/>
  <c r="N133" i="1" s="1"/>
  <c r="T153" i="1" l="1"/>
  <c r="O133" i="1"/>
  <c r="U153" i="1" l="1"/>
  <c r="V153" i="1" s="1"/>
  <c r="V152" i="1"/>
  <c r="M134" i="1"/>
  <c r="N134" i="1" s="1"/>
  <c r="T154" i="1" l="1"/>
  <c r="U154" i="1" s="1"/>
  <c r="V154" i="1" s="1"/>
  <c r="O134" i="1"/>
  <c r="M135" i="1"/>
  <c r="N135" i="1" s="1"/>
  <c r="T155" i="1" l="1"/>
  <c r="U155" i="1" s="1"/>
  <c r="V155" i="1" s="1"/>
  <c r="O135" i="1"/>
  <c r="M136" i="1" l="1"/>
  <c r="N136" i="1" s="1"/>
  <c r="T156" i="1"/>
  <c r="U156" i="1" s="1"/>
  <c r="V156" i="1" l="1"/>
  <c r="O136" i="1"/>
  <c r="T157" i="1" l="1"/>
  <c r="U157" i="1" s="1"/>
  <c r="V157" i="1" s="1"/>
  <c r="M137" i="1"/>
  <c r="N137" i="1" l="1"/>
  <c r="O137" i="1" s="1"/>
  <c r="T158" i="1"/>
  <c r="U158" i="1" s="1"/>
  <c r="M138" i="1" l="1"/>
  <c r="V158" i="1"/>
  <c r="N138" i="1" l="1"/>
  <c r="M139" i="1" s="1"/>
  <c r="N139" i="1" s="1"/>
  <c r="T159" i="1"/>
  <c r="U159" i="1" s="1"/>
  <c r="V159" i="1" s="1"/>
  <c r="O139" i="1"/>
  <c r="O138" i="1" l="1"/>
  <c r="M140" i="1"/>
  <c r="N140" i="1" s="1"/>
  <c r="T160" i="1"/>
  <c r="U160" i="1" s="1"/>
  <c r="O140" i="1" l="1"/>
  <c r="M141" i="1"/>
  <c r="N141" i="1" s="1"/>
  <c r="V160" i="1"/>
  <c r="T161" i="1" l="1"/>
  <c r="U161" i="1" s="1"/>
  <c r="V161" i="1" s="1"/>
  <c r="O141" i="1"/>
  <c r="M142" i="1" l="1"/>
  <c r="N142" i="1" s="1"/>
  <c r="T162" i="1"/>
  <c r="U162" i="1" s="1"/>
  <c r="O142" i="1" l="1"/>
  <c r="M143" i="1"/>
  <c r="N143" i="1" s="1"/>
  <c r="V162" i="1"/>
  <c r="O143" i="1" l="1"/>
  <c r="T163" i="1"/>
  <c r="U163" i="1" s="1"/>
  <c r="V163" i="1" l="1"/>
  <c r="M144" i="1"/>
  <c r="N144" i="1" s="1"/>
  <c r="T164" i="1" l="1"/>
  <c r="U164" i="1" s="1"/>
  <c r="O144" i="1"/>
  <c r="T165" i="1" l="1"/>
  <c r="M145" i="1"/>
  <c r="N145" i="1" s="1"/>
  <c r="U165" i="1" l="1"/>
  <c r="V165" i="1" s="1"/>
  <c r="V164" i="1"/>
  <c r="O145" i="1"/>
  <c r="T166" i="1"/>
  <c r="U166" i="1" s="1"/>
  <c r="M146" i="1" l="1"/>
  <c r="N146" i="1" s="1"/>
  <c r="V166" i="1"/>
  <c r="O146" i="1" l="1"/>
  <c r="M147" i="1"/>
  <c r="N147" i="1" s="1"/>
  <c r="T167" i="1"/>
  <c r="U167" i="1" s="1"/>
  <c r="O147" i="1" l="1"/>
  <c r="V167" i="1"/>
  <c r="M148" i="1" l="1"/>
  <c r="N148" i="1" s="1"/>
  <c r="T168" i="1"/>
  <c r="U168" i="1" s="1"/>
  <c r="V168" i="1" l="1"/>
  <c r="O148" i="1"/>
  <c r="M149" i="1"/>
  <c r="N149" i="1" s="1"/>
  <c r="T169" i="1" l="1"/>
  <c r="U169" i="1" s="1"/>
  <c r="V169" i="1" s="1"/>
  <c r="O149" i="1"/>
  <c r="M150" i="1"/>
  <c r="N150" i="1" s="1"/>
  <c r="O150" i="1" l="1"/>
  <c r="M151" i="1"/>
  <c r="N151" i="1" s="1"/>
  <c r="T170" i="1"/>
  <c r="U170" i="1" s="1"/>
  <c r="V170" i="1" l="1"/>
  <c r="O151" i="1"/>
  <c r="T171" i="1" l="1"/>
  <c r="U171" i="1" s="1"/>
  <c r="M152" i="1"/>
  <c r="N152" i="1" s="1"/>
  <c r="T172" i="1" l="1"/>
  <c r="O152" i="1"/>
  <c r="U172" i="1" l="1"/>
  <c r="V172" i="1" s="1"/>
  <c r="V171" i="1"/>
  <c r="M153" i="1"/>
  <c r="N153" i="1" s="1"/>
  <c r="T173" i="1" l="1"/>
  <c r="U173" i="1" s="1"/>
  <c r="V173" i="1" s="1"/>
  <c r="O153" i="1"/>
  <c r="M154" i="1" l="1"/>
  <c r="N154" i="1" s="1"/>
  <c r="T174" i="1"/>
  <c r="U174" i="1" s="1"/>
  <c r="O154" i="1" l="1"/>
  <c r="M155" i="1"/>
  <c r="N155" i="1" s="1"/>
  <c r="V174" i="1"/>
  <c r="O155" i="1" l="1"/>
  <c r="T175" i="1"/>
  <c r="U175" i="1" s="1"/>
  <c r="V175" i="1" l="1"/>
  <c r="M156" i="1"/>
  <c r="N156" i="1" s="1"/>
  <c r="T176" i="1" l="1"/>
  <c r="U176" i="1" s="1"/>
  <c r="V176" i="1" s="1"/>
  <c r="O156" i="1"/>
  <c r="M157" i="1"/>
  <c r="N157" i="1" s="1"/>
  <c r="O157" i="1" l="1"/>
  <c r="M158" i="1"/>
  <c r="N158" i="1" s="1"/>
  <c r="T177" i="1"/>
  <c r="U177" i="1" s="1"/>
  <c r="V177" i="1" l="1"/>
  <c r="T178" i="1"/>
  <c r="U178" i="1" s="1"/>
  <c r="O158" i="1"/>
  <c r="V178" i="1" l="1"/>
  <c r="M159" i="1"/>
  <c r="N159" i="1" s="1"/>
  <c r="T179" i="1" l="1"/>
  <c r="U179" i="1" s="1"/>
  <c r="O159" i="1"/>
  <c r="M160" i="1"/>
  <c r="N160" i="1" s="1"/>
  <c r="T180" i="1" l="1"/>
  <c r="O160" i="1"/>
  <c r="M161" i="1"/>
  <c r="N161" i="1" s="1"/>
  <c r="U180" i="1" l="1"/>
  <c r="V180" i="1" s="1"/>
  <c r="V179" i="1"/>
  <c r="O161" i="1"/>
  <c r="T181" i="1" l="1"/>
  <c r="U181" i="1" s="1"/>
  <c r="M162" i="1"/>
  <c r="N162" i="1" s="1"/>
  <c r="V181" i="1"/>
  <c r="O162" i="1" l="1"/>
  <c r="M163" i="1"/>
  <c r="N163" i="1" s="1"/>
  <c r="T182" i="1"/>
  <c r="U182" i="1" s="1"/>
  <c r="V182" i="1" l="1"/>
  <c r="O163" i="1"/>
  <c r="T183" i="1" l="1"/>
  <c r="U183" i="1" s="1"/>
  <c r="V183" i="1" s="1"/>
  <c r="M164" i="1"/>
  <c r="N164" i="1" s="1"/>
  <c r="O164" i="1" l="1"/>
  <c r="T184" i="1"/>
  <c r="U184" i="1" s="1"/>
  <c r="M165" i="1" l="1"/>
  <c r="N165" i="1" s="1"/>
  <c r="V184" i="1"/>
  <c r="O165" i="1" l="1"/>
  <c r="M166" i="1"/>
  <c r="N166" i="1" s="1"/>
  <c r="T185" i="1"/>
  <c r="U185" i="1" s="1"/>
  <c r="V185" i="1" l="1"/>
  <c r="O166" i="1"/>
  <c r="T186" i="1" l="1"/>
  <c r="U186" i="1" s="1"/>
  <c r="V186" i="1" s="1"/>
  <c r="M167" i="1"/>
  <c r="N167" i="1" s="1"/>
  <c r="O167" i="1" l="1"/>
  <c r="T187" i="1"/>
  <c r="U187" i="1" s="1"/>
  <c r="M168" i="1" l="1"/>
  <c r="N168" i="1" s="1"/>
  <c r="V187" i="1"/>
  <c r="O168" i="1" l="1"/>
  <c r="T188" i="1"/>
  <c r="U188" i="1" s="1"/>
  <c r="V188" i="1" l="1"/>
  <c r="M169" i="1"/>
  <c r="N169" i="1" s="1"/>
  <c r="T189" i="1" l="1"/>
  <c r="U189" i="1" s="1"/>
  <c r="V189" i="1" s="1"/>
  <c r="O169" i="1"/>
  <c r="M170" i="1" l="1"/>
  <c r="N170" i="1" s="1"/>
  <c r="T190" i="1"/>
  <c r="U190" i="1" s="1"/>
  <c r="O170" i="1" l="1"/>
  <c r="M171" i="1"/>
  <c r="N171" i="1" s="1"/>
  <c r="V190" i="1"/>
  <c r="O171" i="1" l="1"/>
  <c r="T191" i="1"/>
  <c r="U191" i="1" s="1"/>
  <c r="V191" i="1" l="1"/>
  <c r="M172" i="1"/>
  <c r="N172" i="1" s="1"/>
  <c r="T192" i="1" l="1"/>
  <c r="U192" i="1" s="1"/>
  <c r="V192" i="1" s="1"/>
  <c r="O172" i="1"/>
  <c r="M173" i="1" l="1"/>
  <c r="N173" i="1" s="1"/>
  <c r="T193" i="1"/>
  <c r="U193" i="1" s="1"/>
  <c r="O173" i="1" l="1"/>
  <c r="V193" i="1"/>
  <c r="M174" i="1" l="1"/>
  <c r="N174" i="1" s="1"/>
  <c r="T194" i="1"/>
  <c r="U194" i="1" s="1"/>
  <c r="V194" i="1" l="1"/>
  <c r="O174" i="1"/>
  <c r="M175" i="1"/>
  <c r="N175" i="1" s="1"/>
  <c r="T195" i="1" l="1"/>
  <c r="U195" i="1" s="1"/>
  <c r="V195" i="1" s="1"/>
  <c r="O175" i="1"/>
  <c r="M176" i="1"/>
  <c r="N176" i="1" s="1"/>
  <c r="O176" i="1" l="1"/>
  <c r="T196" i="1"/>
  <c r="U196" i="1" s="1"/>
  <c r="V196" i="1" l="1"/>
  <c r="M177" i="1"/>
  <c r="N177" i="1" s="1"/>
  <c r="T197" i="1" l="1"/>
  <c r="U197" i="1" s="1"/>
  <c r="V197" i="1" s="1"/>
  <c r="O177" i="1"/>
  <c r="M178" i="1"/>
  <c r="N178" i="1" s="1"/>
  <c r="O178" i="1" l="1"/>
  <c r="M179" i="1"/>
  <c r="N179" i="1" s="1"/>
  <c r="T198" i="1"/>
  <c r="U198" i="1" s="1"/>
  <c r="O179" i="1" l="1"/>
  <c r="V198" i="1"/>
  <c r="M180" i="1" l="1"/>
  <c r="N180" i="1" s="1"/>
  <c r="T199" i="1"/>
  <c r="U199" i="1" s="1"/>
  <c r="O180" i="1" l="1"/>
  <c r="V199" i="1"/>
  <c r="M181" i="1" l="1"/>
  <c r="N181" i="1" s="1"/>
  <c r="T200" i="1"/>
  <c r="U200" i="1" s="1"/>
  <c r="V200" i="1" l="1"/>
  <c r="O181" i="1"/>
  <c r="T201" i="1" l="1"/>
  <c r="U201" i="1" s="1"/>
  <c r="V201" i="1" s="1"/>
  <c r="M182" i="1"/>
  <c r="N182" i="1" s="1"/>
  <c r="O182" i="1" l="1"/>
  <c r="T202" i="1"/>
  <c r="U202" i="1" s="1"/>
  <c r="M183" i="1" l="1"/>
  <c r="N183" i="1" s="1"/>
  <c r="V202" i="1"/>
  <c r="O183" i="1" l="1"/>
  <c r="T203" i="1"/>
  <c r="U203" i="1" s="1"/>
  <c r="M184" i="1" l="1"/>
  <c r="N184" i="1" s="1"/>
  <c r="V203" i="1"/>
  <c r="O184" i="1" l="1"/>
  <c r="T204" i="1"/>
  <c r="U204" i="1" s="1"/>
  <c r="M185" i="1" l="1"/>
  <c r="N185" i="1" s="1"/>
  <c r="V204" i="1"/>
  <c r="O185" i="1" l="1"/>
  <c r="M186" i="1"/>
  <c r="N186" i="1" s="1"/>
  <c r="T205" i="1"/>
  <c r="U205" i="1" s="1"/>
  <c r="O186" i="1" l="1"/>
  <c r="M187" i="1"/>
  <c r="N187" i="1" s="1"/>
  <c r="V205" i="1"/>
  <c r="O187" i="1" l="1"/>
  <c r="M188" i="1"/>
  <c r="N188" i="1" s="1"/>
  <c r="T206" i="1"/>
  <c r="U206" i="1" s="1"/>
  <c r="V206" i="1" l="1"/>
  <c r="O188" i="1"/>
  <c r="M189" i="1"/>
  <c r="N189" i="1" s="1"/>
  <c r="T207" i="1" l="1"/>
  <c r="U207" i="1" s="1"/>
  <c r="V207" i="1" s="1"/>
  <c r="O189" i="1"/>
  <c r="M190" i="1" l="1"/>
  <c r="N190" i="1" s="1"/>
  <c r="T208" i="1"/>
  <c r="U208" i="1" s="1"/>
  <c r="O190" i="1" l="1"/>
  <c r="M191" i="1"/>
  <c r="N191" i="1" s="1"/>
  <c r="V208" i="1"/>
  <c r="O191" i="1" l="1"/>
  <c r="M192" i="1"/>
  <c r="N192" i="1" s="1"/>
  <c r="T209" i="1"/>
  <c r="U209" i="1" s="1"/>
  <c r="V209" i="1" l="1"/>
  <c r="O192" i="1"/>
  <c r="M193" i="1"/>
  <c r="N193" i="1" s="1"/>
  <c r="T210" i="1" l="1"/>
  <c r="U210" i="1" s="1"/>
  <c r="V210" i="1" s="1"/>
  <c r="O193" i="1"/>
  <c r="M194" i="1"/>
  <c r="N194" i="1" s="1"/>
  <c r="O194" i="1" l="1"/>
  <c r="M195" i="1"/>
  <c r="N195" i="1" s="1"/>
  <c r="T211" i="1"/>
  <c r="U211" i="1" s="1"/>
  <c r="O195" i="1" l="1"/>
  <c r="V211" i="1"/>
  <c r="M196" i="1" l="1"/>
  <c r="N196" i="1" s="1"/>
  <c r="T212" i="1"/>
  <c r="U212" i="1" s="1"/>
  <c r="V212" i="1" l="1"/>
  <c r="O196" i="1"/>
  <c r="M197" i="1"/>
  <c r="N197" i="1" s="1"/>
  <c r="T213" i="1" l="1"/>
  <c r="U213" i="1" s="1"/>
  <c r="O197" i="1"/>
  <c r="M198" i="1"/>
  <c r="N198" i="1" s="1"/>
  <c r="T214" i="1" l="1"/>
  <c r="O198" i="1"/>
  <c r="M199" i="1"/>
  <c r="N199" i="1" s="1"/>
  <c r="U214" i="1" l="1"/>
  <c r="V214" i="1" s="1"/>
  <c r="V213" i="1"/>
  <c r="O199" i="1"/>
  <c r="T215" i="1"/>
  <c r="U215" i="1" s="1"/>
  <c r="M200" i="1" l="1"/>
  <c r="N200" i="1" s="1"/>
  <c r="V215" i="1"/>
  <c r="O200" i="1" l="1"/>
  <c r="T216" i="1"/>
  <c r="U216" i="1" s="1"/>
  <c r="M201" i="1" l="1"/>
  <c r="N201" i="1" s="1"/>
  <c r="V216" i="1"/>
  <c r="O201" i="1" l="1"/>
  <c r="M202" i="1"/>
  <c r="N202" i="1" s="1"/>
  <c r="T217" i="1"/>
  <c r="U217" i="1" s="1"/>
  <c r="O202" i="1" l="1"/>
  <c r="M203" i="1"/>
  <c r="N203" i="1" s="1"/>
  <c r="V217" i="1"/>
  <c r="O203" i="1" l="1"/>
  <c r="M204" i="1"/>
  <c r="N204" i="1" s="1"/>
  <c r="T218" i="1"/>
  <c r="U218" i="1" s="1"/>
  <c r="V218" i="1" l="1"/>
  <c r="O204" i="1"/>
  <c r="M205" i="1"/>
  <c r="N205" i="1" s="1"/>
  <c r="T219" i="1" l="1"/>
  <c r="U219" i="1" s="1"/>
  <c r="V219" i="1" s="1"/>
  <c r="O205" i="1"/>
  <c r="M206" i="1"/>
  <c r="N206" i="1" s="1"/>
  <c r="O206" i="1" l="1"/>
  <c r="M207" i="1"/>
  <c r="N207" i="1" s="1"/>
  <c r="T220" i="1"/>
  <c r="U220" i="1" s="1"/>
  <c r="V220" i="1" l="1"/>
  <c r="O207" i="1"/>
  <c r="M208" i="1"/>
  <c r="N208" i="1" s="1"/>
  <c r="T221" i="1" l="1"/>
  <c r="U221" i="1" s="1"/>
  <c r="V221" i="1" s="1"/>
  <c r="O208" i="1"/>
  <c r="M209" i="1"/>
  <c r="N209" i="1" s="1"/>
  <c r="O209" i="1" l="1"/>
  <c r="T222" i="1"/>
  <c r="U222" i="1" s="1"/>
  <c r="M210" i="1" l="1"/>
  <c r="N210" i="1" s="1"/>
  <c r="V222" i="1"/>
  <c r="O210" i="1" l="1"/>
  <c r="M211" i="1"/>
  <c r="N211" i="1" s="1"/>
  <c r="T223" i="1"/>
  <c r="U223" i="1" s="1"/>
  <c r="O211" i="1" l="1"/>
  <c r="M212" i="1"/>
  <c r="N212" i="1" s="1"/>
  <c r="V223" i="1"/>
  <c r="O212" i="1" l="1"/>
  <c r="T224" i="1"/>
  <c r="U224" i="1" s="1"/>
  <c r="V224" i="1" l="1"/>
  <c r="M213" i="1"/>
  <c r="N213" i="1" s="1"/>
  <c r="T225" i="1" l="1"/>
  <c r="U225" i="1" s="1"/>
  <c r="V225" i="1" s="1"/>
  <c r="O213" i="1"/>
  <c r="M214" i="1" l="1"/>
  <c r="N214" i="1" s="1"/>
  <c r="T226" i="1"/>
  <c r="U226" i="1" s="1"/>
  <c r="O214" i="1" l="1"/>
  <c r="V226" i="1"/>
  <c r="M215" i="1" l="1"/>
  <c r="N215" i="1" s="1"/>
  <c r="T227" i="1"/>
  <c r="U227" i="1" s="1"/>
  <c r="V227" i="1" l="1"/>
  <c r="O215" i="1"/>
  <c r="T228" i="1" l="1"/>
  <c r="U228" i="1" s="1"/>
  <c r="M216" i="1"/>
  <c r="N216" i="1" s="1"/>
  <c r="T229" i="1" l="1"/>
  <c r="O216" i="1"/>
  <c r="U229" i="1" l="1"/>
  <c r="V229" i="1" s="1"/>
  <c r="V228" i="1"/>
  <c r="M217" i="1"/>
  <c r="N217" i="1" s="1"/>
  <c r="T230" i="1" l="1"/>
  <c r="U230" i="1" s="1"/>
  <c r="V230" i="1" s="1"/>
  <c r="O217" i="1"/>
  <c r="M218" i="1" l="1"/>
  <c r="N218" i="1" s="1"/>
  <c r="T231" i="1"/>
  <c r="U231" i="1" s="1"/>
  <c r="V231" i="1" l="1"/>
  <c r="O218" i="1"/>
  <c r="M219" i="1"/>
  <c r="N219" i="1" s="1"/>
  <c r="T232" i="1" l="1"/>
  <c r="U232" i="1" s="1"/>
  <c r="V232" i="1" s="1"/>
  <c r="O219" i="1"/>
  <c r="M220" i="1"/>
  <c r="N220" i="1" s="1"/>
  <c r="O220" i="1" l="1"/>
  <c r="M221" i="1"/>
  <c r="N221" i="1" s="1"/>
  <c r="T233" i="1"/>
  <c r="U233" i="1" s="1"/>
  <c r="O221" i="1" l="1"/>
  <c r="M222" i="1"/>
  <c r="N222" i="1" s="1"/>
  <c r="V233" i="1"/>
  <c r="O222" i="1" l="1"/>
  <c r="M223" i="1"/>
  <c r="N223" i="1" s="1"/>
  <c r="T234" i="1"/>
  <c r="U234" i="1" s="1"/>
  <c r="V234" i="1" l="1"/>
  <c r="O223" i="1"/>
  <c r="T235" i="1" l="1"/>
  <c r="U235" i="1" s="1"/>
  <c r="V235" i="1" s="1"/>
  <c r="M224" i="1"/>
  <c r="N224" i="1" s="1"/>
  <c r="O224" i="1" l="1"/>
  <c r="M225" i="1"/>
  <c r="N225" i="1" s="1"/>
  <c r="T236" i="1"/>
  <c r="U236" i="1" s="1"/>
  <c r="O225" i="1" l="1"/>
  <c r="M226" i="1"/>
  <c r="N226" i="1" s="1"/>
  <c r="V236" i="1"/>
  <c r="O226" i="1" l="1"/>
  <c r="M227" i="1"/>
  <c r="N227" i="1" s="1"/>
  <c r="T237" i="1"/>
  <c r="U237" i="1" s="1"/>
  <c r="V237" i="1" l="1"/>
  <c r="O227" i="1"/>
  <c r="M228" i="1"/>
  <c r="N228" i="1" s="1"/>
  <c r="T238" i="1" l="1"/>
  <c r="U238" i="1" s="1"/>
  <c r="O228" i="1"/>
  <c r="M229" i="1"/>
  <c r="N229" i="1" s="1"/>
  <c r="T239" i="1" l="1"/>
  <c r="O229" i="1"/>
  <c r="U239" i="1" l="1"/>
  <c r="V239" i="1" s="1"/>
  <c r="V238" i="1"/>
  <c r="M230" i="1"/>
  <c r="N230" i="1" s="1"/>
  <c r="T240" i="1"/>
  <c r="U240" i="1" s="1"/>
  <c r="V240" i="1" l="1"/>
  <c r="O230" i="1"/>
  <c r="T241" i="1" l="1"/>
  <c r="U241" i="1" s="1"/>
  <c r="V241" i="1" s="1"/>
  <c r="M231" i="1"/>
  <c r="N231" i="1" s="1"/>
  <c r="O231" i="1" l="1"/>
  <c r="M232" i="1"/>
  <c r="N232" i="1" s="1"/>
  <c r="T242" i="1"/>
  <c r="U242" i="1" s="1"/>
  <c r="V242" i="1" l="1"/>
  <c r="O232" i="1"/>
  <c r="M233" i="1"/>
  <c r="N233" i="1" s="1"/>
  <c r="T243" i="1" l="1"/>
  <c r="U243" i="1" s="1"/>
  <c r="V243" i="1" s="1"/>
  <c r="O233" i="1"/>
  <c r="M234" i="1"/>
  <c r="N234" i="1" s="1"/>
  <c r="O234" i="1" l="1"/>
  <c r="M235" i="1"/>
  <c r="N235" i="1" s="1"/>
  <c r="T244" i="1"/>
  <c r="U244" i="1" s="1"/>
  <c r="O235" i="1" l="1"/>
  <c r="M236" i="1"/>
  <c r="N236" i="1" s="1"/>
  <c r="V244" i="1"/>
  <c r="O236" i="1" l="1"/>
  <c r="M237" i="1"/>
  <c r="N237" i="1" s="1"/>
  <c r="T245" i="1"/>
  <c r="U245" i="1" s="1"/>
  <c r="O237" i="1" l="1"/>
  <c r="M238" i="1"/>
  <c r="N238" i="1" s="1"/>
  <c r="V245" i="1"/>
  <c r="O238" i="1" l="1"/>
  <c r="M239" i="1"/>
  <c r="N239" i="1" s="1"/>
  <c r="T246" i="1"/>
  <c r="U246" i="1" s="1"/>
  <c r="V246" i="1" l="1"/>
  <c r="O239" i="1"/>
  <c r="M240" i="1"/>
  <c r="N240" i="1" s="1"/>
  <c r="T247" i="1" l="1"/>
  <c r="U247" i="1" s="1"/>
  <c r="V247" i="1" s="1"/>
  <c r="O240" i="1"/>
  <c r="M241" i="1"/>
  <c r="N241" i="1" s="1"/>
  <c r="O241" i="1" l="1"/>
  <c r="T248" i="1"/>
  <c r="U248" i="1" s="1"/>
  <c r="V248" i="1" l="1"/>
  <c r="M242" i="1"/>
  <c r="N242" i="1" s="1"/>
  <c r="T249" i="1" l="1"/>
  <c r="U249" i="1" s="1"/>
  <c r="O242" i="1"/>
  <c r="M243" i="1"/>
  <c r="N243" i="1" s="1"/>
  <c r="T250" i="1" l="1"/>
  <c r="O243" i="1"/>
  <c r="M244" i="1"/>
  <c r="N244" i="1" s="1"/>
  <c r="U250" i="1" l="1"/>
  <c r="V250" i="1" s="1"/>
  <c r="V249" i="1"/>
  <c r="O244" i="1"/>
  <c r="T251" i="1"/>
  <c r="U251" i="1" s="1"/>
  <c r="V251" i="1" l="1"/>
  <c r="M245" i="1"/>
  <c r="N245" i="1" s="1"/>
  <c r="T252" i="1" l="1"/>
  <c r="U252" i="1" s="1"/>
  <c r="V252" i="1" s="1"/>
  <c r="O245" i="1"/>
  <c r="M246" i="1"/>
  <c r="N246" i="1" s="1"/>
  <c r="O246" i="1" l="1"/>
  <c r="T253" i="1"/>
  <c r="U253" i="1" s="1"/>
  <c r="M247" i="1" l="1"/>
  <c r="N247" i="1" s="1"/>
  <c r="V253" i="1"/>
  <c r="O247" i="1" l="1"/>
  <c r="T254" i="1"/>
  <c r="U254" i="1" s="1"/>
  <c r="V254" i="1" l="1"/>
  <c r="M248" i="1"/>
  <c r="N248" i="1" s="1"/>
  <c r="T255" i="1" l="1"/>
  <c r="U255" i="1" s="1"/>
  <c r="V255" i="1" s="1"/>
  <c r="O248" i="1"/>
  <c r="M249" i="1"/>
  <c r="N249" i="1" s="1"/>
  <c r="O249" i="1" l="1"/>
  <c r="M250" i="1"/>
  <c r="N250" i="1" s="1"/>
  <c r="T256" i="1"/>
  <c r="U256" i="1" s="1"/>
  <c r="V256" i="1" l="1"/>
  <c r="O250" i="1"/>
  <c r="M251" i="1"/>
  <c r="N251" i="1" s="1"/>
  <c r="T257" i="1" l="1"/>
  <c r="U257" i="1" s="1"/>
  <c r="O251" i="1"/>
  <c r="M252" i="1"/>
  <c r="N252" i="1" s="1"/>
  <c r="T258" i="1" l="1"/>
  <c r="U258" i="1" s="1"/>
  <c r="O252" i="1"/>
  <c r="T259" i="1" l="1"/>
  <c r="U259" i="1" s="1"/>
  <c r="V257" i="1"/>
  <c r="M253" i="1"/>
  <c r="N253" i="1" s="1"/>
  <c r="V259" i="1" l="1"/>
  <c r="V258" i="1"/>
  <c r="O253" i="1"/>
  <c r="T260" i="1" l="1"/>
  <c r="M254" i="1"/>
  <c r="N254" i="1" s="1"/>
  <c r="U260" i="1" l="1"/>
  <c r="V260" i="1" s="1"/>
  <c r="O254" i="1"/>
  <c r="M255" i="1"/>
  <c r="N255" i="1" s="1"/>
  <c r="T261" i="1" l="1"/>
  <c r="U261" i="1" s="1"/>
  <c r="V261" i="1" s="1"/>
  <c r="O255" i="1"/>
  <c r="M256" i="1"/>
  <c r="N256" i="1" s="1"/>
  <c r="T262" i="1" l="1"/>
  <c r="U262" i="1" s="1"/>
  <c r="V262" i="1" s="1"/>
  <c r="O256" i="1"/>
  <c r="M257" i="1"/>
  <c r="N257" i="1" s="1"/>
  <c r="T263" i="1" l="1"/>
  <c r="U263" i="1" s="1"/>
  <c r="O257" i="1"/>
  <c r="T264" i="1" l="1"/>
  <c r="U264" i="1" s="1"/>
  <c r="M258" i="1"/>
  <c r="N258" i="1" s="1"/>
  <c r="T265" i="1" l="1"/>
  <c r="V263" i="1"/>
  <c r="O258" i="1"/>
  <c r="M259" i="1"/>
  <c r="N259" i="1" s="1"/>
  <c r="U265" i="1" l="1"/>
  <c r="V265" i="1" s="1"/>
  <c r="V264" i="1"/>
  <c r="O259" i="1"/>
  <c r="T266" i="1"/>
  <c r="U266" i="1" s="1"/>
  <c r="V266" i="1" l="1"/>
  <c r="M260" i="1"/>
  <c r="N260" i="1" s="1"/>
  <c r="T267" i="1" l="1"/>
  <c r="U267" i="1" s="1"/>
  <c r="O260" i="1"/>
  <c r="M261" i="1"/>
  <c r="N261" i="1" s="1"/>
  <c r="V267" i="1"/>
  <c r="O261" i="1" l="1"/>
  <c r="M262" i="1"/>
  <c r="N262" i="1" s="1"/>
  <c r="T268" i="1"/>
  <c r="U268" i="1" s="1"/>
  <c r="V268" i="1" l="1"/>
  <c r="O262" i="1"/>
  <c r="T269" i="1" l="1"/>
  <c r="U269" i="1" s="1"/>
  <c r="V269" i="1" s="1"/>
  <c r="M263" i="1"/>
  <c r="N263" i="1" s="1"/>
  <c r="O263" i="1" l="1"/>
  <c r="M264" i="1"/>
  <c r="N264" i="1" s="1"/>
  <c r="T270" i="1"/>
  <c r="U270" i="1" s="1"/>
  <c r="O264" i="1" l="1"/>
  <c r="M265" i="1"/>
  <c r="N265" i="1" s="1"/>
  <c r="V270" i="1"/>
  <c r="O265" i="1" l="1"/>
  <c r="T271" i="1"/>
  <c r="U271" i="1" s="1"/>
  <c r="V271" i="1" l="1"/>
  <c r="M266" i="1"/>
  <c r="N266" i="1" s="1"/>
  <c r="T272" i="1" l="1"/>
  <c r="U272" i="1" s="1"/>
  <c r="V272" i="1" s="1"/>
  <c r="O266" i="1"/>
  <c r="M267" i="1" l="1"/>
  <c r="N267" i="1" s="1"/>
  <c r="T273" i="1"/>
  <c r="U273" i="1" s="1"/>
  <c r="V273" i="1" l="1"/>
  <c r="O267" i="1"/>
  <c r="M268" i="1"/>
  <c r="N268" i="1" s="1"/>
  <c r="T274" i="1" l="1"/>
  <c r="U274" i="1" s="1"/>
  <c r="V274" i="1" s="1"/>
  <c r="O268" i="1"/>
  <c r="M269" i="1"/>
  <c r="N269" i="1" s="1"/>
  <c r="O269" i="1" l="1"/>
  <c r="T275" i="1"/>
  <c r="U275" i="1" s="1"/>
  <c r="V275" i="1" l="1"/>
  <c r="M270" i="1"/>
  <c r="N270" i="1" s="1"/>
  <c r="T276" i="1" l="1"/>
  <c r="U276" i="1" s="1"/>
  <c r="V276" i="1" s="1"/>
  <c r="O270" i="1"/>
  <c r="M271" i="1"/>
  <c r="N271" i="1" s="1"/>
  <c r="O271" i="1" l="1"/>
  <c r="M272" i="1"/>
  <c r="N272" i="1" s="1"/>
  <c r="T277" i="1"/>
  <c r="U277" i="1" s="1"/>
  <c r="O272" i="1" l="1"/>
  <c r="M273" i="1"/>
  <c r="N273" i="1" s="1"/>
  <c r="V277" i="1"/>
  <c r="O273" i="1" l="1"/>
  <c r="M274" i="1"/>
  <c r="N274" i="1" s="1"/>
  <c r="T278" i="1"/>
  <c r="U278" i="1" s="1"/>
  <c r="V278" i="1" l="1"/>
  <c r="O274" i="1"/>
  <c r="M275" i="1"/>
  <c r="N275" i="1" s="1"/>
  <c r="T279" i="1" l="1"/>
  <c r="U279" i="1" s="1"/>
  <c r="V279" i="1" s="1"/>
  <c r="O275" i="1"/>
  <c r="M276" i="1"/>
  <c r="N276" i="1" s="1"/>
  <c r="O276" i="1" l="1"/>
  <c r="M277" i="1"/>
  <c r="N277" i="1" s="1"/>
  <c r="T280" i="1"/>
  <c r="U280" i="1" s="1"/>
  <c r="V280" i="1" l="1"/>
  <c r="O277" i="1"/>
  <c r="M278" i="1"/>
  <c r="N278" i="1" s="1"/>
  <c r="T281" i="1" l="1"/>
  <c r="U281" i="1" s="1"/>
  <c r="V281" i="1" s="1"/>
  <c r="O278" i="1"/>
  <c r="M279" i="1"/>
  <c r="N279" i="1" s="1"/>
  <c r="O279" i="1" l="1"/>
  <c r="M280" i="1"/>
  <c r="N280" i="1" s="1"/>
  <c r="T282" i="1"/>
  <c r="U282" i="1" s="1"/>
  <c r="O280" i="1" l="1"/>
  <c r="M281" i="1"/>
  <c r="N281" i="1" s="1"/>
  <c r="V282" i="1"/>
  <c r="O281" i="1" l="1"/>
  <c r="T283" i="1"/>
  <c r="U283" i="1" s="1"/>
  <c r="V283" i="1" l="1"/>
  <c r="M282" i="1"/>
  <c r="N282" i="1" s="1"/>
  <c r="T284" i="1" l="1"/>
  <c r="U284" i="1" s="1"/>
  <c r="V284" i="1" s="1"/>
  <c r="O282" i="1"/>
  <c r="M283" i="1" l="1"/>
  <c r="N283" i="1" s="1"/>
  <c r="T285" i="1"/>
  <c r="U285" i="1" s="1"/>
  <c r="V285" i="1" l="1"/>
  <c r="O283" i="1"/>
  <c r="M284" i="1"/>
  <c r="N284" i="1" s="1"/>
  <c r="T286" i="1" l="1"/>
  <c r="U286" i="1" s="1"/>
  <c r="O284" i="1"/>
  <c r="M285" i="1"/>
  <c r="N285" i="1" s="1"/>
  <c r="T287" i="1" l="1"/>
  <c r="U287" i="1" s="1"/>
  <c r="O285" i="1"/>
  <c r="T288" i="1" l="1"/>
  <c r="V286" i="1"/>
  <c r="M286" i="1"/>
  <c r="N286" i="1" s="1"/>
  <c r="U288" i="1" l="1"/>
  <c r="V288" i="1" s="1"/>
  <c r="V287" i="1"/>
  <c r="O286" i="1"/>
  <c r="M287" i="1"/>
  <c r="N287" i="1" s="1"/>
  <c r="T289" i="1" l="1"/>
  <c r="U289" i="1" s="1"/>
  <c r="O287" i="1"/>
  <c r="M288" i="1"/>
  <c r="N288" i="1" s="1"/>
  <c r="V289" i="1"/>
  <c r="O288" i="1" l="1"/>
  <c r="M289" i="1"/>
  <c r="N289" i="1" s="1"/>
  <c r="T290" i="1"/>
  <c r="U290" i="1" s="1"/>
  <c r="V290" i="1" l="1"/>
  <c r="O289" i="1"/>
  <c r="M290" i="1"/>
  <c r="N290" i="1" s="1"/>
  <c r="T291" i="1" l="1"/>
  <c r="U291" i="1" s="1"/>
  <c r="V291" i="1" s="1"/>
  <c r="O290" i="1"/>
  <c r="M291" i="1"/>
  <c r="N291" i="1" s="1"/>
  <c r="O291" i="1" l="1"/>
  <c r="M292" i="1"/>
  <c r="N292" i="1" s="1"/>
  <c r="T292" i="1"/>
  <c r="U292" i="1" l="1"/>
  <c r="V292" i="1" s="1"/>
  <c r="O292" i="1"/>
  <c r="T293" i="1" l="1"/>
  <c r="U293" i="1" s="1"/>
  <c r="M293" i="1"/>
  <c r="N293" i="1" s="1"/>
  <c r="V293" i="1"/>
  <c r="O293" i="1" l="1"/>
  <c r="M294" i="1"/>
  <c r="N294" i="1" s="1"/>
  <c r="T294" i="1"/>
  <c r="U294" i="1" s="1"/>
  <c r="O294" i="1" l="1"/>
  <c r="M295" i="1"/>
  <c r="N295" i="1" s="1"/>
  <c r="V294" i="1"/>
  <c r="O295" i="1" l="1"/>
  <c r="M296" i="1"/>
  <c r="N296" i="1" s="1"/>
  <c r="T295" i="1"/>
  <c r="U295" i="1" s="1"/>
  <c r="V295" i="1" l="1"/>
  <c r="O296" i="1"/>
  <c r="M297" i="1"/>
  <c r="N297" i="1" s="1"/>
  <c r="T296" i="1" l="1"/>
  <c r="U296" i="1" s="1"/>
  <c r="V296" i="1" s="1"/>
  <c r="O297" i="1"/>
  <c r="M298" i="1"/>
  <c r="N298" i="1" s="1"/>
  <c r="O298" i="1" l="1"/>
  <c r="M299" i="1"/>
  <c r="N299" i="1" s="1"/>
  <c r="T297" i="1"/>
  <c r="U297" i="1" s="1"/>
  <c r="V297" i="1" l="1"/>
  <c r="O299" i="1"/>
  <c r="M300" i="1"/>
  <c r="N300" i="1" s="1"/>
  <c r="T298" i="1" l="1"/>
  <c r="U298" i="1" s="1"/>
  <c r="V298" i="1" s="1"/>
  <c r="O300" i="1"/>
  <c r="M301" i="1"/>
  <c r="N301" i="1" s="1"/>
  <c r="O301" i="1" l="1"/>
  <c r="T299" i="1"/>
  <c r="U299" i="1" s="1"/>
  <c r="M302" i="1" l="1"/>
  <c r="N302" i="1" s="1"/>
  <c r="V299" i="1"/>
  <c r="O302" i="1" l="1"/>
  <c r="M303" i="1"/>
  <c r="N303" i="1" s="1"/>
  <c r="T300" i="1"/>
  <c r="U300" i="1" s="1"/>
  <c r="V300" i="1" l="1"/>
  <c r="O303" i="1"/>
  <c r="M304" i="1"/>
  <c r="N304" i="1" s="1"/>
  <c r="T301" i="1" l="1"/>
  <c r="U301" i="1" s="1"/>
  <c r="V301" i="1" s="1"/>
  <c r="O304" i="1"/>
  <c r="M305" i="1"/>
  <c r="N305" i="1" s="1"/>
  <c r="O305" i="1" l="1"/>
  <c r="T302" i="1"/>
  <c r="U302" i="1" s="1"/>
  <c r="V302" i="1" l="1"/>
  <c r="M306" i="1"/>
  <c r="N306" i="1" s="1"/>
  <c r="T303" i="1" l="1"/>
  <c r="U303" i="1" s="1"/>
  <c r="V303" i="1" s="1"/>
  <c r="O306" i="1"/>
  <c r="M307" i="1"/>
  <c r="N307" i="1" s="1"/>
  <c r="O307" i="1" l="1"/>
  <c r="M308" i="1"/>
  <c r="N308" i="1" s="1"/>
  <c r="T304" i="1"/>
  <c r="U304" i="1" s="1"/>
  <c r="V304" i="1" l="1"/>
  <c r="O308" i="1"/>
  <c r="M309" i="1"/>
  <c r="N309" i="1" s="1"/>
  <c r="T305" i="1" l="1"/>
  <c r="U305" i="1" s="1"/>
  <c r="V305" i="1" s="1"/>
  <c r="O309" i="1"/>
  <c r="M310" i="1"/>
  <c r="N310" i="1" s="1"/>
  <c r="O310" i="1" l="1"/>
  <c r="M311" i="1"/>
  <c r="N311" i="1" s="1"/>
  <c r="T306" i="1"/>
  <c r="U306" i="1" s="1"/>
  <c r="O311" i="1" l="1"/>
  <c r="M312" i="1"/>
  <c r="N312" i="1" s="1"/>
  <c r="V306" i="1"/>
  <c r="O312" i="1" l="1"/>
  <c r="T307" i="1"/>
  <c r="U307" i="1" s="1"/>
  <c r="V307" i="1" l="1"/>
  <c r="M313" i="1"/>
  <c r="N313" i="1" s="1"/>
  <c r="T308" i="1" l="1"/>
  <c r="U308" i="1" s="1"/>
  <c r="V308" i="1" s="1"/>
  <c r="O313" i="1"/>
  <c r="M314" i="1" l="1"/>
  <c r="N314" i="1" s="1"/>
  <c r="T309" i="1"/>
  <c r="U309" i="1" s="1"/>
  <c r="O314" i="1" l="1"/>
  <c r="V309" i="1"/>
  <c r="M315" i="1" l="1"/>
  <c r="N315" i="1" s="1"/>
  <c r="T310" i="1"/>
  <c r="U310" i="1" s="1"/>
  <c r="O315" i="1" l="1"/>
  <c r="V310" i="1"/>
  <c r="M316" i="1" l="1"/>
  <c r="N316" i="1" s="1"/>
  <c r="T311" i="1"/>
  <c r="U311" i="1" s="1"/>
  <c r="V311" i="1" l="1"/>
  <c r="O316" i="1"/>
  <c r="M317" i="1"/>
  <c r="N317" i="1" s="1"/>
  <c r="T312" i="1" l="1"/>
  <c r="U312" i="1" s="1"/>
  <c r="O317" i="1"/>
  <c r="M318" i="1"/>
  <c r="N318" i="1" s="1"/>
  <c r="T313" i="1" l="1"/>
  <c r="O318" i="1"/>
  <c r="M319" i="1"/>
  <c r="N319" i="1" s="1"/>
  <c r="U313" i="1" l="1"/>
  <c r="V313" i="1" s="1"/>
  <c r="V312" i="1"/>
  <c r="O319" i="1"/>
  <c r="M320" i="1"/>
  <c r="N320" i="1" s="1"/>
  <c r="T314" i="1"/>
  <c r="U314" i="1" s="1"/>
  <c r="V314" i="1" l="1"/>
  <c r="O320" i="1"/>
  <c r="M321" i="1"/>
  <c r="N321" i="1" s="1"/>
  <c r="T315" i="1" l="1"/>
  <c r="U315" i="1" s="1"/>
  <c r="V315" i="1" s="1"/>
  <c r="O321" i="1"/>
  <c r="M322" i="1"/>
  <c r="N322" i="1" s="1"/>
  <c r="O322" i="1" l="1"/>
  <c r="T316" i="1"/>
  <c r="U316" i="1" s="1"/>
  <c r="V316" i="1" l="1"/>
  <c r="M323" i="1"/>
  <c r="N323" i="1" s="1"/>
  <c r="T317" i="1" l="1"/>
  <c r="U317" i="1" s="1"/>
  <c r="O323" i="1"/>
  <c r="M324" i="1"/>
  <c r="N324" i="1" s="1"/>
  <c r="T318" i="1" l="1"/>
  <c r="O324" i="1"/>
  <c r="M325" i="1"/>
  <c r="N325" i="1" s="1"/>
  <c r="U318" i="1" l="1"/>
  <c r="V318" i="1" s="1"/>
  <c r="V317" i="1"/>
  <c r="O325" i="1"/>
  <c r="T319" i="1" l="1"/>
  <c r="U319" i="1" s="1"/>
  <c r="V319" i="1" s="1"/>
  <c r="M326" i="1"/>
  <c r="N326" i="1" s="1"/>
  <c r="T320" i="1" l="1"/>
  <c r="U320" i="1" s="1"/>
  <c r="O326" i="1"/>
  <c r="M327" i="1"/>
  <c r="N327" i="1" s="1"/>
  <c r="V320" i="1"/>
  <c r="O327" i="1" l="1"/>
  <c r="T321" i="1"/>
  <c r="U321" i="1" s="1"/>
  <c r="M328" i="1" l="1"/>
  <c r="N328" i="1" s="1"/>
  <c r="V321" i="1"/>
  <c r="O328" i="1" l="1"/>
  <c r="M329" i="1"/>
  <c r="N329" i="1" s="1"/>
  <c r="T322" i="1"/>
  <c r="U322" i="1" s="1"/>
  <c r="O329" i="1" l="1"/>
  <c r="V322" i="1"/>
  <c r="M330" i="1" l="1"/>
  <c r="N330" i="1" s="1"/>
  <c r="T323" i="1"/>
  <c r="U323" i="1" s="1"/>
  <c r="V323" i="1" l="1"/>
  <c r="O330" i="1"/>
  <c r="T324" i="1" l="1"/>
  <c r="M331" i="1"/>
  <c r="N331" i="1" s="1"/>
  <c r="U324" i="1" l="1"/>
  <c r="V324" i="1" s="1"/>
  <c r="O331" i="1"/>
  <c r="M332" i="1"/>
  <c r="N332" i="1" s="1"/>
  <c r="T325" i="1" l="1"/>
  <c r="U325" i="1" s="1"/>
  <c r="V325" i="1" s="1"/>
  <c r="O332" i="1"/>
  <c r="M333" i="1" l="1"/>
  <c r="N333" i="1" s="1"/>
  <c r="T326" i="1"/>
  <c r="U326" i="1" s="1"/>
  <c r="V326" i="1" l="1"/>
  <c r="O333" i="1"/>
  <c r="M334" i="1"/>
  <c r="N334" i="1" s="1"/>
  <c r="T327" i="1" l="1"/>
  <c r="U327" i="1" s="1"/>
  <c r="V327" i="1" s="1"/>
  <c r="O334" i="1"/>
  <c r="M335" i="1" l="1"/>
  <c r="N335" i="1" s="1"/>
  <c r="T328" i="1"/>
  <c r="U328" i="1" s="1"/>
  <c r="V328" i="1" l="1"/>
  <c r="O335" i="1"/>
  <c r="M336" i="1"/>
  <c r="N336" i="1" s="1"/>
  <c r="T329" i="1" l="1"/>
  <c r="U329" i="1" s="1"/>
  <c r="O336" i="1"/>
  <c r="M337" i="1"/>
  <c r="N337" i="1" s="1"/>
  <c r="T330" i="1" l="1"/>
  <c r="O337" i="1"/>
  <c r="U330" i="1" l="1"/>
  <c r="V330" i="1" s="1"/>
  <c r="V329" i="1"/>
  <c r="M338" i="1"/>
  <c r="N338" i="1" s="1"/>
  <c r="T331" i="1" l="1"/>
  <c r="U331" i="1" s="1"/>
  <c r="V331" i="1" s="1"/>
  <c r="O338" i="1"/>
  <c r="T332" i="1" l="1"/>
  <c r="U332" i="1" s="1"/>
  <c r="V332" i="1" s="1"/>
  <c r="M339" i="1"/>
  <c r="N339" i="1" s="1"/>
  <c r="O339" i="1" l="1"/>
  <c r="M340" i="1"/>
  <c r="N340" i="1" s="1"/>
  <c r="T333" i="1"/>
  <c r="U333" i="1" s="1"/>
  <c r="V333" i="1" l="1"/>
  <c r="O340" i="1"/>
  <c r="M341" i="1"/>
  <c r="N341" i="1" s="1"/>
  <c r="T334" i="1" l="1"/>
  <c r="U334" i="1" s="1"/>
  <c r="O341" i="1"/>
  <c r="M342" i="1"/>
  <c r="N342" i="1" s="1"/>
  <c r="V334" i="1"/>
  <c r="O342" i="1" l="1"/>
  <c r="M343" i="1"/>
  <c r="N343" i="1" s="1"/>
  <c r="T335" i="1"/>
  <c r="U335" i="1" s="1"/>
  <c r="V335" i="1" l="1"/>
  <c r="O343" i="1"/>
  <c r="M344" i="1"/>
  <c r="N344" i="1" s="1"/>
  <c r="T336" i="1" l="1"/>
  <c r="U336" i="1" s="1"/>
  <c r="V336" i="1" s="1"/>
  <c r="O344" i="1"/>
  <c r="M345" i="1" l="1"/>
  <c r="N345" i="1" s="1"/>
  <c r="T337" i="1"/>
  <c r="U337" i="1" s="1"/>
  <c r="O345" i="1" l="1"/>
  <c r="V337" i="1"/>
  <c r="M346" i="1" l="1"/>
  <c r="N346" i="1" s="1"/>
  <c r="T338" i="1"/>
  <c r="U338" i="1" s="1"/>
  <c r="V338" i="1" l="1"/>
  <c r="O346" i="1"/>
  <c r="T339" i="1" l="1"/>
  <c r="U339" i="1" s="1"/>
  <c r="V339" i="1" s="1"/>
  <c r="M347" i="1"/>
  <c r="N347" i="1" s="1"/>
  <c r="O347" i="1" l="1"/>
  <c r="M348" i="1"/>
  <c r="N348" i="1" s="1"/>
  <c r="T340" i="1"/>
  <c r="U340" i="1" l="1"/>
  <c r="V340" i="1" s="1"/>
  <c r="O348" i="1"/>
  <c r="M349" i="1"/>
  <c r="N349" i="1" s="1"/>
  <c r="T341" i="1" l="1"/>
  <c r="U341" i="1" s="1"/>
  <c r="V341" i="1" s="1"/>
  <c r="O349" i="1"/>
  <c r="M350" i="1" l="1"/>
  <c r="N350" i="1" s="1"/>
  <c r="T342" i="1"/>
  <c r="U342" i="1" s="1"/>
  <c r="O350" i="1" l="1"/>
  <c r="V342" i="1"/>
  <c r="M351" i="1" l="1"/>
  <c r="N351" i="1" s="1"/>
  <c r="T343" i="1"/>
  <c r="U343" i="1" s="1"/>
  <c r="V343" i="1" l="1"/>
  <c r="O351" i="1"/>
  <c r="T344" i="1" l="1"/>
  <c r="U344" i="1" s="1"/>
  <c r="V344" i="1" s="1"/>
  <c r="M352" i="1"/>
  <c r="N352" i="1" s="1"/>
  <c r="O352" i="1" l="1"/>
  <c r="M353" i="1"/>
  <c r="N353" i="1" s="1"/>
  <c r="T345" i="1"/>
  <c r="U345" i="1" s="1"/>
  <c r="V345" i="1" l="1"/>
  <c r="O353" i="1"/>
  <c r="M354" i="1"/>
  <c r="N354" i="1" s="1"/>
  <c r="T346" i="1" l="1"/>
  <c r="U346" i="1" s="1"/>
  <c r="O354" i="1"/>
  <c r="M355" i="1"/>
  <c r="N355" i="1" s="1"/>
  <c r="T347" i="1" l="1"/>
  <c r="U347" i="1" s="1"/>
  <c r="O355" i="1"/>
  <c r="M356" i="1"/>
  <c r="N356" i="1" s="1"/>
  <c r="T348" i="1" l="1"/>
  <c r="V346" i="1"/>
  <c r="O356" i="1"/>
  <c r="M357" i="1"/>
  <c r="N357" i="1" s="1"/>
  <c r="U348" i="1" l="1"/>
  <c r="V348" i="1" s="1"/>
  <c r="V347" i="1"/>
  <c r="O357" i="1"/>
  <c r="M358" i="1"/>
  <c r="N358" i="1" s="1"/>
  <c r="T349" i="1" l="1"/>
  <c r="U349" i="1" s="1"/>
  <c r="V349" i="1" s="1"/>
  <c r="O358" i="1"/>
  <c r="M359" i="1"/>
  <c r="N359" i="1" s="1"/>
  <c r="O359" i="1" l="1"/>
  <c r="T350" i="1"/>
  <c r="U350" i="1" s="1"/>
  <c r="V350" i="1" l="1"/>
  <c r="M360" i="1"/>
  <c r="N360" i="1" s="1"/>
  <c r="T351" i="1" l="1"/>
  <c r="U351" i="1" s="1"/>
  <c r="V351" i="1" s="1"/>
  <c r="O360" i="1"/>
  <c r="M361" i="1" l="1"/>
  <c r="N361" i="1" s="1"/>
  <c r="T352" i="1"/>
  <c r="U352" i="1" s="1"/>
  <c r="O361" i="1" l="1"/>
  <c r="V352" i="1"/>
  <c r="M362" i="1" l="1"/>
  <c r="N362" i="1" s="1"/>
  <c r="T353" i="1"/>
  <c r="U353" i="1" s="1"/>
  <c r="V353" i="1" l="1"/>
  <c r="O362" i="1"/>
  <c r="T354" i="1" l="1"/>
  <c r="U354" i="1" s="1"/>
  <c r="V354" i="1" s="1"/>
  <c r="M363" i="1"/>
  <c r="N363" i="1" s="1"/>
  <c r="O363" i="1" l="1"/>
  <c r="M364" i="1"/>
  <c r="N364" i="1" s="1"/>
  <c r="T355" i="1"/>
  <c r="U355" i="1" s="1"/>
  <c r="O364" i="1" l="1"/>
  <c r="V355" i="1"/>
  <c r="M365" i="1" l="1"/>
  <c r="N365" i="1" s="1"/>
  <c r="T356" i="1"/>
  <c r="U356" i="1" s="1"/>
  <c r="O365" i="1" l="1"/>
  <c r="V356" i="1"/>
  <c r="M366" i="1" l="1"/>
  <c r="N366" i="1" s="1"/>
  <c r="T357" i="1"/>
  <c r="U357" i="1" s="1"/>
  <c r="V357" i="1" l="1"/>
  <c r="O366" i="1"/>
  <c r="M367" i="1"/>
  <c r="N367" i="1" s="1"/>
  <c r="T358" i="1" l="1"/>
  <c r="U358" i="1" s="1"/>
  <c r="O367" i="1"/>
  <c r="T359" i="1" l="1"/>
  <c r="U359" i="1" s="1"/>
  <c r="M368" i="1"/>
  <c r="N368" i="1" s="1"/>
  <c r="T360" i="1" l="1"/>
  <c r="U360" i="1" s="1"/>
  <c r="V358" i="1"/>
  <c r="O368" i="1"/>
  <c r="M369" i="1"/>
  <c r="N369" i="1" s="1"/>
  <c r="V360" i="1" l="1"/>
  <c r="V359" i="1"/>
  <c r="O369" i="1"/>
  <c r="M370" i="1"/>
  <c r="N370" i="1" s="1"/>
  <c r="T361" i="1" l="1"/>
  <c r="O370" i="1"/>
  <c r="U361" i="1" l="1"/>
  <c r="V361" i="1" s="1"/>
  <c r="M371" i="1"/>
  <c r="N371" i="1" s="1"/>
  <c r="T362" i="1" l="1"/>
  <c r="U362" i="1" s="1"/>
  <c r="O371" i="1"/>
  <c r="M372" i="1"/>
  <c r="N372" i="1" s="1"/>
  <c r="T363" i="1" l="1"/>
  <c r="U363" i="1"/>
  <c r="V363" i="1" s="1"/>
  <c r="V362" i="1"/>
  <c r="O372" i="1"/>
  <c r="T364" i="1"/>
  <c r="U364" i="1" s="1"/>
  <c r="V364" i="1" l="1"/>
  <c r="M373" i="1"/>
  <c r="N373" i="1" s="1"/>
  <c r="T365" i="1" l="1"/>
  <c r="U365" i="1" s="1"/>
  <c r="O373" i="1"/>
  <c r="V365" i="1"/>
  <c r="M374" i="1" l="1"/>
  <c r="N374" i="1" s="1"/>
  <c r="T366" i="1"/>
  <c r="U366" i="1" s="1"/>
  <c r="O374" i="1" l="1"/>
  <c r="V366" i="1"/>
  <c r="M375" i="1" l="1"/>
  <c r="N375" i="1" s="1"/>
  <c r="T367" i="1"/>
  <c r="U367" i="1" s="1"/>
  <c r="V367" i="1" l="1"/>
  <c r="O375" i="1"/>
  <c r="M376" i="1"/>
  <c r="N376" i="1" s="1"/>
  <c r="T368" i="1" l="1"/>
  <c r="U368" i="1" s="1"/>
  <c r="V368" i="1" s="1"/>
  <c r="O376" i="1"/>
  <c r="M377" i="1"/>
  <c r="N377" i="1" s="1"/>
  <c r="O377" i="1" l="1"/>
  <c r="M378" i="1"/>
  <c r="N378" i="1" s="1"/>
  <c r="T369" i="1"/>
  <c r="U369" i="1" s="1"/>
  <c r="V369" i="1" l="1"/>
  <c r="O378" i="1"/>
  <c r="M379" i="1"/>
  <c r="N379" i="1" s="1"/>
  <c r="T370" i="1" l="1"/>
  <c r="U370" i="1" s="1"/>
  <c r="V370" i="1" s="1"/>
  <c r="O379" i="1"/>
  <c r="M380" i="1"/>
  <c r="N380" i="1" s="1"/>
  <c r="O380" i="1" l="1"/>
  <c r="T371" i="1"/>
  <c r="U371" i="1" s="1"/>
  <c r="V371" i="1" l="1"/>
  <c r="M381" i="1"/>
  <c r="N381" i="1" s="1"/>
  <c r="T372" i="1" l="1"/>
  <c r="U372" i="1" s="1"/>
  <c r="V372" i="1" s="1"/>
  <c r="O381" i="1"/>
  <c r="M382" i="1" l="1"/>
  <c r="N382" i="1" s="1"/>
  <c r="T373" i="1"/>
  <c r="U373" i="1" s="1"/>
  <c r="O382" i="1" l="1"/>
  <c r="V373" i="1"/>
  <c r="M383" i="1" l="1"/>
  <c r="N383" i="1" s="1"/>
  <c r="T374" i="1"/>
  <c r="U374" i="1" s="1"/>
  <c r="V374" i="1" l="1"/>
  <c r="O383" i="1"/>
  <c r="M384" i="1"/>
  <c r="N384" i="1" s="1"/>
  <c r="T375" i="1" l="1"/>
  <c r="U375" i="1" s="1"/>
  <c r="V375" i="1" s="1"/>
  <c r="O384" i="1"/>
  <c r="M385" i="1"/>
  <c r="N385" i="1" s="1"/>
  <c r="O385" i="1" l="1"/>
  <c r="M386" i="1"/>
  <c r="N386" i="1" s="1"/>
  <c r="T376" i="1"/>
  <c r="U376" i="1" s="1"/>
  <c r="V376" i="1" l="1"/>
  <c r="O386" i="1"/>
  <c r="T377" i="1" l="1"/>
  <c r="U377" i="1" s="1"/>
  <c r="M387" i="1"/>
  <c r="N387" i="1" s="1"/>
  <c r="T378" i="1" l="1"/>
  <c r="O387" i="1"/>
  <c r="U378" i="1" l="1"/>
  <c r="V378" i="1" s="1"/>
  <c r="V377" i="1"/>
  <c r="M388" i="1"/>
  <c r="N388" i="1" s="1"/>
  <c r="T379" i="1" l="1"/>
  <c r="U379" i="1" s="1"/>
  <c r="V379" i="1" s="1"/>
  <c r="O388" i="1"/>
  <c r="T380" i="1" l="1"/>
  <c r="U380" i="1" s="1"/>
  <c r="V380" i="1" s="1"/>
  <c r="M389" i="1"/>
  <c r="N389" i="1" s="1"/>
  <c r="O389" i="1" l="1"/>
  <c r="M390" i="1"/>
  <c r="N390" i="1" s="1"/>
  <c r="T381" i="1"/>
  <c r="U381" i="1" s="1"/>
  <c r="V381" i="1" l="1"/>
  <c r="O390" i="1"/>
  <c r="M391" i="1"/>
  <c r="N391" i="1" s="1"/>
  <c r="T382" i="1" l="1"/>
  <c r="U382" i="1" s="1"/>
  <c r="V382" i="1" s="1"/>
  <c r="O391" i="1"/>
  <c r="M392" i="1"/>
  <c r="N392" i="1" s="1"/>
  <c r="O392" i="1" l="1"/>
  <c r="M393" i="1"/>
  <c r="N393" i="1" s="1"/>
  <c r="T383" i="1"/>
  <c r="U383" i="1" s="1"/>
  <c r="O393" i="1" l="1"/>
  <c r="M394" i="1"/>
  <c r="N394" i="1" s="1"/>
  <c r="V383" i="1"/>
  <c r="O394" i="1" l="1"/>
  <c r="M395" i="1"/>
  <c r="N395" i="1" s="1"/>
  <c r="T384" i="1"/>
  <c r="U384" i="1" s="1"/>
  <c r="V384" i="1" l="1"/>
  <c r="O395" i="1"/>
  <c r="T385" i="1" l="1"/>
  <c r="U385" i="1" s="1"/>
  <c r="V385" i="1" s="1"/>
  <c r="M396" i="1"/>
  <c r="N396" i="1" s="1"/>
  <c r="O396" i="1" l="1"/>
  <c r="T386" i="1"/>
  <c r="U386" i="1" s="1"/>
  <c r="V386" i="1" l="1"/>
  <c r="M397" i="1"/>
  <c r="N397" i="1" s="1"/>
  <c r="T387" i="1" l="1"/>
  <c r="U387" i="1" s="1"/>
  <c r="V387" i="1" s="1"/>
  <c r="O397" i="1"/>
  <c r="M398" i="1" l="1"/>
  <c r="N398" i="1" s="1"/>
  <c r="T388" i="1"/>
  <c r="U388" i="1" s="1"/>
  <c r="V388" i="1" l="1"/>
  <c r="O398" i="1"/>
  <c r="T389" i="1" l="1"/>
  <c r="U389" i="1" s="1"/>
  <c r="M399" i="1"/>
  <c r="N399" i="1" s="1"/>
  <c r="T390" i="1" l="1"/>
  <c r="O399" i="1"/>
  <c r="U390" i="1" l="1"/>
  <c r="V390" i="1" s="1"/>
  <c r="V389" i="1"/>
  <c r="M400" i="1"/>
  <c r="N400" i="1" s="1"/>
  <c r="T391" i="1" l="1"/>
  <c r="U391" i="1" s="1"/>
  <c r="V391" i="1" s="1"/>
  <c r="O400" i="1"/>
  <c r="T392" i="1" l="1"/>
  <c r="U392" i="1" s="1"/>
  <c r="V392" i="1" s="1"/>
  <c r="M401" i="1"/>
  <c r="N401" i="1" s="1"/>
  <c r="O401" i="1" l="1"/>
  <c r="T393" i="1"/>
  <c r="U393" i="1" s="1"/>
  <c r="V393" i="1" l="1"/>
  <c r="M402" i="1"/>
  <c r="N402" i="1" s="1"/>
  <c r="T394" i="1" l="1"/>
  <c r="U394" i="1" s="1"/>
  <c r="O402" i="1"/>
  <c r="T395" i="1" l="1"/>
  <c r="M403" i="1"/>
  <c r="N403" i="1" s="1"/>
  <c r="U395" i="1" l="1"/>
  <c r="V395" i="1" s="1"/>
  <c r="V394" i="1"/>
  <c r="O403" i="1"/>
  <c r="T396" i="1" l="1"/>
  <c r="U396" i="1" s="1"/>
  <c r="V396" i="1" s="1"/>
  <c r="M404" i="1"/>
  <c r="N404" i="1" s="1"/>
  <c r="O404" i="1" l="1"/>
  <c r="T397" i="1"/>
  <c r="U397" i="1" s="1"/>
  <c r="M405" i="1" l="1"/>
  <c r="N405" i="1" s="1"/>
  <c r="V397" i="1"/>
  <c r="O405" i="1" l="1"/>
  <c r="T398" i="1"/>
  <c r="U398" i="1" s="1"/>
  <c r="V398" i="1" l="1"/>
  <c r="M406" i="1"/>
  <c r="N406" i="1" s="1"/>
  <c r="T399" i="1" l="1"/>
  <c r="U399" i="1" s="1"/>
  <c r="V399" i="1" s="1"/>
  <c r="O406" i="1"/>
  <c r="M407" i="1"/>
  <c r="N407" i="1" s="1"/>
  <c r="O407" i="1" l="1"/>
  <c r="M408" i="1"/>
  <c r="N408" i="1" s="1"/>
  <c r="T400" i="1"/>
  <c r="U400" i="1" s="1"/>
  <c r="V400" i="1" l="1"/>
  <c r="O408" i="1"/>
  <c r="M409" i="1"/>
  <c r="N409" i="1" s="1"/>
  <c r="T401" i="1"/>
  <c r="U401" i="1" s="1"/>
  <c r="V401" i="1" l="1"/>
  <c r="O409" i="1"/>
  <c r="M410" i="1"/>
  <c r="N410" i="1" s="1"/>
  <c r="T402" i="1" l="1"/>
  <c r="U402" i="1" s="1"/>
  <c r="O410" i="1"/>
  <c r="M411" i="1"/>
  <c r="N411" i="1" s="1"/>
  <c r="T403" i="1" l="1"/>
  <c r="O411" i="1"/>
  <c r="U403" i="1" l="1"/>
  <c r="V403" i="1" s="1"/>
  <c r="V402" i="1"/>
  <c r="M412" i="1"/>
  <c r="N412" i="1" s="1"/>
  <c r="T404" i="1" l="1"/>
  <c r="U404" i="1" s="1"/>
  <c r="V404" i="1" s="1"/>
  <c r="O412" i="1"/>
  <c r="M413" i="1"/>
  <c r="N413" i="1" s="1"/>
  <c r="O413" i="1" l="1"/>
  <c r="M414" i="1"/>
  <c r="N414" i="1" s="1"/>
  <c r="T405" i="1"/>
  <c r="U405" i="1" s="1"/>
  <c r="O414" i="1" l="1"/>
  <c r="M415" i="1"/>
  <c r="N415" i="1" s="1"/>
  <c r="V405" i="1"/>
  <c r="O415" i="1" l="1"/>
  <c r="M416" i="1"/>
  <c r="N416" i="1" s="1"/>
  <c r="T406" i="1"/>
  <c r="U406" i="1" s="1"/>
  <c r="O416" i="1" l="1"/>
  <c r="M417" i="1"/>
  <c r="N417" i="1" s="1"/>
  <c r="V406" i="1"/>
  <c r="O417" i="1" l="1"/>
  <c r="M418" i="1"/>
  <c r="N418" i="1" s="1"/>
  <c r="T407" i="1"/>
  <c r="U407" i="1" s="1"/>
  <c r="V407" i="1" l="1"/>
  <c r="O418" i="1"/>
  <c r="M419" i="1"/>
  <c r="N419" i="1" s="1"/>
  <c r="T408" i="1" l="1"/>
  <c r="U408" i="1" s="1"/>
  <c r="O419" i="1"/>
  <c r="T409" i="1" l="1"/>
  <c r="M420" i="1"/>
  <c r="N420" i="1" s="1"/>
  <c r="U409" i="1" l="1"/>
  <c r="V409" i="1" s="1"/>
  <c r="V408" i="1"/>
  <c r="O420" i="1"/>
  <c r="M421" i="1"/>
  <c r="N421" i="1" s="1"/>
  <c r="T410" i="1"/>
  <c r="U410" i="1" s="1"/>
  <c r="V410" i="1" l="1"/>
  <c r="O421" i="1"/>
  <c r="M422" i="1"/>
  <c r="N422" i="1" s="1"/>
  <c r="T411" i="1" l="1"/>
  <c r="U411" i="1" s="1"/>
  <c r="V411" i="1" s="1"/>
  <c r="O422" i="1"/>
  <c r="M423" i="1"/>
  <c r="N423" i="1" s="1"/>
  <c r="O423" i="1" l="1"/>
  <c r="M424" i="1"/>
  <c r="N424" i="1" s="1"/>
  <c r="T412" i="1"/>
  <c r="U412" i="1" s="1"/>
  <c r="O424" i="1" l="1"/>
  <c r="V412" i="1"/>
  <c r="M425" i="1" l="1"/>
  <c r="N425" i="1" s="1"/>
  <c r="T413" i="1"/>
  <c r="U413" i="1" s="1"/>
  <c r="V413" i="1" l="1"/>
  <c r="O425" i="1"/>
  <c r="M426" i="1"/>
  <c r="N426" i="1" s="1"/>
  <c r="T414" i="1" l="1"/>
  <c r="U414" i="1" s="1"/>
  <c r="V414" i="1" s="1"/>
  <c r="O426" i="1"/>
  <c r="M427" i="1"/>
  <c r="N427" i="1" s="1"/>
  <c r="O427" i="1" l="1"/>
  <c r="M428" i="1"/>
  <c r="N428" i="1" s="1"/>
  <c r="T415" i="1"/>
  <c r="U415" i="1" s="1"/>
  <c r="V415" i="1" l="1"/>
  <c r="O428" i="1"/>
  <c r="M429" i="1"/>
  <c r="N429" i="1" s="1"/>
  <c r="T416" i="1" l="1"/>
  <c r="U416" i="1" s="1"/>
  <c r="V416" i="1" s="1"/>
  <c r="O429" i="1"/>
  <c r="M430" i="1"/>
  <c r="N430" i="1" s="1"/>
  <c r="O430" i="1" l="1"/>
  <c r="M431" i="1"/>
  <c r="N431" i="1" s="1"/>
  <c r="T417" i="1"/>
  <c r="U417" i="1" s="1"/>
  <c r="O431" i="1" l="1"/>
  <c r="M432" i="1"/>
  <c r="N432" i="1" s="1"/>
  <c r="V417" i="1"/>
  <c r="O432" i="1" l="1"/>
  <c r="T418" i="1"/>
  <c r="U418" i="1" s="1"/>
  <c r="M433" i="1" l="1"/>
  <c r="N433" i="1" s="1"/>
  <c r="V418" i="1"/>
  <c r="O433" i="1" l="1"/>
  <c r="T419" i="1"/>
  <c r="U419" i="1" s="1"/>
  <c r="V419" i="1" l="1"/>
  <c r="M434" i="1"/>
  <c r="N434" i="1" s="1"/>
  <c r="T420" i="1" l="1"/>
  <c r="U420" i="1" s="1"/>
  <c r="O434" i="1"/>
  <c r="M435" i="1"/>
  <c r="N435" i="1" s="1"/>
  <c r="T421" i="1" l="1"/>
  <c r="O435" i="1"/>
  <c r="M436" i="1"/>
  <c r="N436" i="1" s="1"/>
  <c r="U421" i="1" l="1"/>
  <c r="V421" i="1" s="1"/>
  <c r="V420" i="1"/>
  <c r="O436" i="1"/>
  <c r="M437" i="1"/>
  <c r="N437" i="1" s="1"/>
  <c r="T422" i="1" l="1"/>
  <c r="U422" i="1" s="1"/>
  <c r="V422" i="1"/>
  <c r="O437" i="1"/>
  <c r="M438" i="1"/>
  <c r="N438" i="1" s="1"/>
  <c r="T423" i="1" l="1"/>
  <c r="U423" i="1" s="1"/>
  <c r="V423" i="1" s="1"/>
  <c r="O438" i="1"/>
  <c r="M439" i="1"/>
  <c r="N439" i="1" s="1"/>
  <c r="O439" i="1" l="1"/>
  <c r="M440" i="1"/>
  <c r="N440" i="1" s="1"/>
  <c r="T424" i="1"/>
  <c r="U424" i="1" s="1"/>
  <c r="O440" i="1" l="1"/>
  <c r="M441" i="1"/>
  <c r="N441" i="1" s="1"/>
  <c r="V424" i="1"/>
  <c r="O441" i="1" l="1"/>
  <c r="T425" i="1"/>
  <c r="U425" i="1" s="1"/>
  <c r="V425" i="1" l="1"/>
  <c r="M442" i="1"/>
  <c r="N442" i="1" s="1"/>
  <c r="T426" i="1" l="1"/>
  <c r="U426" i="1" s="1"/>
  <c r="O442" i="1"/>
  <c r="M443" i="1"/>
  <c r="N443" i="1" s="1"/>
  <c r="T427" i="1" l="1"/>
  <c r="O443" i="1"/>
  <c r="M444" i="1"/>
  <c r="N444" i="1" s="1"/>
  <c r="U427" i="1" l="1"/>
  <c r="V427" i="1" s="1"/>
  <c r="V426" i="1"/>
  <c r="O444" i="1"/>
  <c r="T428" i="1" l="1"/>
  <c r="U428" i="1" s="1"/>
  <c r="V428" i="1" s="1"/>
  <c r="M445" i="1"/>
  <c r="N445" i="1" s="1"/>
  <c r="T429" i="1" l="1"/>
  <c r="U429" i="1" s="1"/>
  <c r="V429" i="1" s="1"/>
  <c r="O445" i="1"/>
  <c r="M446" i="1"/>
  <c r="N446" i="1" s="1"/>
  <c r="O446" i="1" l="1"/>
  <c r="T430" i="1"/>
  <c r="U430" i="1" s="1"/>
  <c r="M447" i="1" l="1"/>
  <c r="N447" i="1" s="1"/>
  <c r="V430" i="1"/>
  <c r="O447" i="1" l="1"/>
  <c r="M448" i="1"/>
  <c r="N448" i="1" s="1"/>
  <c r="T431" i="1"/>
  <c r="U431" i="1" s="1"/>
  <c r="V431" i="1" l="1"/>
  <c r="O448" i="1"/>
  <c r="M449" i="1"/>
  <c r="N449" i="1" s="1"/>
  <c r="T432" i="1" l="1"/>
  <c r="U432" i="1" s="1"/>
  <c r="V432" i="1" s="1"/>
  <c r="O449" i="1"/>
  <c r="M450" i="1"/>
  <c r="N450" i="1" s="1"/>
  <c r="O450" i="1" l="1"/>
  <c r="M451" i="1"/>
  <c r="N451" i="1" s="1"/>
  <c r="T433" i="1"/>
  <c r="U433" i="1" s="1"/>
  <c r="O451" i="1" l="1"/>
  <c r="V433" i="1"/>
  <c r="M452" i="1" l="1"/>
  <c r="N452" i="1" s="1"/>
  <c r="T434" i="1"/>
  <c r="U434" i="1" s="1"/>
  <c r="O452" i="1" l="1"/>
  <c r="V434" i="1"/>
  <c r="M453" i="1" l="1"/>
  <c r="N453" i="1" s="1"/>
  <c r="T435" i="1"/>
  <c r="U435" i="1" s="1"/>
  <c r="O453" i="1" l="1"/>
  <c r="M454" i="1"/>
  <c r="N454" i="1" s="1"/>
  <c r="V435" i="1"/>
  <c r="O454" i="1" l="1"/>
  <c r="M455" i="1"/>
  <c r="N455" i="1" s="1"/>
  <c r="T436" i="1"/>
  <c r="U436" i="1" s="1"/>
  <c r="O455" i="1" l="1"/>
  <c r="M456" i="1"/>
  <c r="N456" i="1" s="1"/>
  <c r="V436" i="1"/>
  <c r="O456" i="1" l="1"/>
  <c r="M457" i="1"/>
  <c r="N457" i="1" s="1"/>
  <c r="T437" i="1"/>
  <c r="U437" i="1" s="1"/>
  <c r="V437" i="1" l="1"/>
  <c r="O457" i="1"/>
  <c r="M458" i="1"/>
  <c r="N458" i="1" s="1"/>
  <c r="T438" i="1" l="1"/>
  <c r="U438" i="1" s="1"/>
  <c r="V438" i="1" s="1"/>
  <c r="O458" i="1"/>
  <c r="M459" i="1"/>
  <c r="N459" i="1" s="1"/>
  <c r="O459" i="1" l="1"/>
  <c r="M460" i="1"/>
  <c r="N460" i="1" s="1"/>
  <c r="T439" i="1"/>
  <c r="U439" i="1" s="1"/>
  <c r="O460" i="1" l="1"/>
  <c r="M461" i="1"/>
  <c r="N461" i="1" s="1"/>
  <c r="V439" i="1"/>
  <c r="O461" i="1" l="1"/>
  <c r="M462" i="1"/>
  <c r="N462" i="1" s="1"/>
  <c r="T440" i="1"/>
  <c r="U440" i="1" s="1"/>
  <c r="V440" i="1" l="1"/>
  <c r="O462" i="1"/>
  <c r="M463" i="1"/>
  <c r="N463" i="1" s="1"/>
  <c r="T441" i="1" l="1"/>
  <c r="U441" i="1" s="1"/>
  <c r="V441" i="1" s="1"/>
  <c r="O463" i="1"/>
  <c r="M464" i="1"/>
  <c r="N464" i="1" s="1"/>
  <c r="O464" i="1" l="1"/>
  <c r="M465" i="1"/>
  <c r="N465" i="1" s="1"/>
  <c r="T442" i="1"/>
  <c r="U442" i="1" s="1"/>
  <c r="V442" i="1" l="1"/>
  <c r="O465" i="1"/>
  <c r="M466" i="1"/>
  <c r="N466" i="1" s="1"/>
  <c r="T443" i="1" l="1"/>
  <c r="U443" i="1" s="1"/>
  <c r="O466" i="1"/>
  <c r="M467" i="1"/>
  <c r="N467" i="1" s="1"/>
  <c r="T444" i="1" l="1"/>
  <c r="O467" i="1"/>
  <c r="M468" i="1"/>
  <c r="N468" i="1" s="1"/>
  <c r="U444" i="1" l="1"/>
  <c r="V444" i="1" s="1"/>
  <c r="V443" i="1"/>
  <c r="O468" i="1"/>
  <c r="M469" i="1"/>
  <c r="N469" i="1" s="1"/>
  <c r="T445" i="1"/>
  <c r="U445" i="1" s="1"/>
  <c r="V445" i="1" l="1"/>
  <c r="O469" i="1"/>
  <c r="M470" i="1"/>
  <c r="N470" i="1" s="1"/>
  <c r="T446" i="1" l="1"/>
  <c r="U446" i="1" s="1"/>
  <c r="O470" i="1"/>
  <c r="V446" i="1"/>
  <c r="M471" i="1" l="1"/>
  <c r="N471" i="1" s="1"/>
  <c r="T447" i="1"/>
  <c r="U447" i="1" s="1"/>
  <c r="V447" i="1" l="1"/>
  <c r="O471" i="1"/>
  <c r="M472" i="1"/>
  <c r="N472" i="1" s="1"/>
  <c r="T448" i="1" l="1"/>
  <c r="U448" i="1" s="1"/>
  <c r="O472" i="1"/>
  <c r="M473" i="1"/>
  <c r="N473" i="1" s="1"/>
  <c r="T449" i="1" l="1"/>
  <c r="O473" i="1"/>
  <c r="U449" i="1" l="1"/>
  <c r="V449" i="1" s="1"/>
  <c r="V448" i="1"/>
  <c r="M474" i="1"/>
  <c r="N474" i="1" s="1"/>
  <c r="T450" i="1" l="1"/>
  <c r="U450" i="1" s="1"/>
  <c r="V450" i="1" s="1"/>
  <c r="O474" i="1"/>
  <c r="M475" i="1"/>
  <c r="N475" i="1" s="1"/>
  <c r="T451" i="1" l="1"/>
  <c r="O475" i="1"/>
  <c r="M476" i="1"/>
  <c r="N476" i="1" s="1"/>
  <c r="U451" i="1" l="1"/>
  <c r="V451" i="1" s="1"/>
  <c r="O476" i="1"/>
  <c r="M477" i="1"/>
  <c r="N477" i="1" s="1"/>
  <c r="T452" i="1"/>
  <c r="U452" i="1" s="1"/>
  <c r="V452" i="1" l="1"/>
  <c r="O477" i="1"/>
  <c r="T453" i="1" l="1"/>
  <c r="U453" i="1" s="1"/>
  <c r="M478" i="1"/>
  <c r="N478" i="1" s="1"/>
  <c r="T454" i="1" l="1"/>
  <c r="U454" i="1" s="1"/>
  <c r="O478" i="1"/>
  <c r="T455" i="1" l="1"/>
  <c r="U455" i="1" s="1"/>
  <c r="V453" i="1"/>
  <c r="M479" i="1"/>
  <c r="N479" i="1" s="1"/>
  <c r="V455" i="1" l="1"/>
  <c r="V454" i="1"/>
  <c r="O479" i="1"/>
  <c r="T456" i="1" l="1"/>
  <c r="M480" i="1"/>
  <c r="N480" i="1" s="1"/>
  <c r="U456" i="1" l="1"/>
  <c r="T457" i="1" s="1"/>
  <c r="U457" i="1" s="1"/>
  <c r="V457" i="1" s="1"/>
  <c r="O480" i="1"/>
  <c r="M481" i="1"/>
  <c r="N481" i="1" s="1"/>
  <c r="V456" i="1" l="1"/>
  <c r="O481" i="1"/>
  <c r="M482" i="1"/>
  <c r="N482" i="1" s="1"/>
  <c r="T458" i="1"/>
  <c r="U458" i="1" s="1"/>
  <c r="O482" i="1" l="1"/>
  <c r="V458" i="1"/>
  <c r="M483" i="1" l="1"/>
  <c r="N483" i="1" s="1"/>
  <c r="T459" i="1"/>
  <c r="U459" i="1" s="1"/>
  <c r="V459" i="1" l="1"/>
  <c r="O483" i="1"/>
  <c r="T460" i="1" l="1"/>
  <c r="U460" i="1" s="1"/>
  <c r="M484" i="1"/>
  <c r="N484" i="1" s="1"/>
  <c r="T461" i="1" l="1"/>
  <c r="O484" i="1"/>
  <c r="U461" i="1" l="1"/>
  <c r="V461" i="1" s="1"/>
  <c r="V460" i="1"/>
  <c r="M485" i="1"/>
  <c r="N485" i="1" s="1"/>
  <c r="T462" i="1" l="1"/>
  <c r="U462" i="1" s="1"/>
  <c r="V462" i="1" s="1"/>
  <c r="O485" i="1"/>
  <c r="M486" i="1"/>
  <c r="N486" i="1" s="1"/>
  <c r="T463" i="1" l="1"/>
  <c r="U463" i="1" s="1"/>
  <c r="V463" i="1" s="1"/>
  <c r="O486" i="1"/>
  <c r="M487" i="1"/>
  <c r="N487" i="1" s="1"/>
  <c r="O487" i="1" l="1"/>
  <c r="M488" i="1"/>
  <c r="N488" i="1" s="1"/>
  <c r="T464" i="1"/>
  <c r="U464" i="1" s="1"/>
  <c r="V464" i="1" l="1"/>
  <c r="O488" i="1"/>
  <c r="M489" i="1"/>
  <c r="N489" i="1" s="1"/>
  <c r="T465" i="1" l="1"/>
  <c r="U465" i="1" s="1"/>
  <c r="V465" i="1" s="1"/>
  <c r="O489" i="1"/>
  <c r="M490" i="1"/>
  <c r="N490" i="1" s="1"/>
  <c r="O490" i="1" l="1"/>
  <c r="M491" i="1"/>
  <c r="N491" i="1" s="1"/>
  <c r="T466" i="1"/>
  <c r="U466" i="1" s="1"/>
  <c r="O491" i="1" l="1"/>
  <c r="M492" i="1"/>
  <c r="N492" i="1" s="1"/>
  <c r="V466" i="1"/>
  <c r="O492" i="1" l="1"/>
  <c r="M493" i="1"/>
  <c r="N493" i="1" s="1"/>
  <c r="T467" i="1"/>
  <c r="U467" i="1" s="1"/>
  <c r="V467" i="1" l="1"/>
  <c r="O493" i="1"/>
  <c r="M494" i="1"/>
  <c r="N494" i="1" s="1"/>
  <c r="T468" i="1" l="1"/>
  <c r="U468" i="1" s="1"/>
  <c r="V468" i="1" s="1"/>
  <c r="O494" i="1"/>
  <c r="M495" i="1" l="1"/>
  <c r="N495" i="1" s="1"/>
  <c r="T469" i="1"/>
  <c r="U469" i="1" s="1"/>
  <c r="V469" i="1" l="1"/>
  <c r="O495" i="1"/>
  <c r="M496" i="1"/>
  <c r="N496" i="1" s="1"/>
  <c r="T470" i="1" l="1"/>
  <c r="U470" i="1" s="1"/>
  <c r="V470" i="1" s="1"/>
  <c r="O496" i="1"/>
  <c r="M497" i="1"/>
  <c r="N497" i="1" s="1"/>
  <c r="O497" i="1" l="1"/>
  <c r="M498" i="1"/>
  <c r="N498" i="1" s="1"/>
  <c r="T471" i="1"/>
  <c r="U471" i="1" s="1"/>
  <c r="V471" i="1" l="1"/>
  <c r="O498" i="1"/>
  <c r="T472" i="1" l="1"/>
  <c r="U472" i="1" s="1"/>
  <c r="V472" i="1" s="1"/>
  <c r="M499" i="1"/>
  <c r="N499" i="1" s="1"/>
  <c r="O499" i="1" l="1"/>
  <c r="M500" i="1"/>
  <c r="N500" i="1" s="1"/>
  <c r="T473" i="1"/>
  <c r="U473" i="1" s="1"/>
  <c r="O500" i="1" l="1"/>
  <c r="M501" i="1"/>
  <c r="N501" i="1" s="1"/>
  <c r="V473" i="1"/>
  <c r="O501" i="1" l="1"/>
  <c r="M502" i="1"/>
  <c r="N502" i="1" s="1"/>
  <c r="T474" i="1"/>
  <c r="U474" i="1" s="1"/>
  <c r="V474" i="1" l="1"/>
  <c r="O502" i="1"/>
  <c r="M503" i="1"/>
  <c r="N503" i="1" s="1"/>
  <c r="T475" i="1" l="1"/>
  <c r="U475" i="1" s="1"/>
  <c r="V475" i="1" s="1"/>
  <c r="O503" i="1"/>
  <c r="M504" i="1" l="1"/>
  <c r="N504" i="1" s="1"/>
  <c r="T476" i="1"/>
  <c r="U476" i="1" s="1"/>
  <c r="V476" i="1" l="1"/>
  <c r="O504" i="1"/>
  <c r="M505" i="1"/>
  <c r="N505" i="1" s="1"/>
  <c r="T477" i="1" l="1"/>
  <c r="O505" i="1"/>
  <c r="M506" i="1"/>
  <c r="N506" i="1" s="1"/>
  <c r="U477" i="1" l="1"/>
  <c r="V477" i="1" s="1"/>
  <c r="O506" i="1"/>
  <c r="M507" i="1"/>
  <c r="N507" i="1" s="1"/>
  <c r="T478" i="1" l="1"/>
  <c r="U478" i="1" s="1"/>
  <c r="V478" i="1" s="1"/>
  <c r="O507" i="1"/>
  <c r="M508" i="1"/>
  <c r="N508" i="1" s="1"/>
  <c r="T479" i="1" l="1"/>
  <c r="O508" i="1"/>
  <c r="M509" i="1"/>
  <c r="N509" i="1" s="1"/>
  <c r="U479" i="1" l="1"/>
  <c r="V479" i="1" s="1"/>
  <c r="O509" i="1"/>
  <c r="M510" i="1"/>
  <c r="N510" i="1" s="1"/>
  <c r="T480" i="1" l="1"/>
  <c r="U480" i="1" s="1"/>
  <c r="V480" i="1" s="1"/>
  <c r="O510" i="1"/>
  <c r="M511" i="1" l="1"/>
  <c r="N511" i="1" s="1"/>
  <c r="T481" i="1"/>
  <c r="U481" i="1" s="1"/>
  <c r="V481" i="1" l="1"/>
  <c r="O511" i="1"/>
  <c r="M512" i="1"/>
  <c r="N512" i="1" s="1"/>
  <c r="T482" i="1" l="1"/>
  <c r="U482" i="1" s="1"/>
  <c r="O512" i="1"/>
  <c r="M513" i="1"/>
  <c r="N513" i="1" s="1"/>
  <c r="V482" i="1"/>
  <c r="O513" i="1" l="1"/>
  <c r="M514" i="1"/>
  <c r="N514" i="1" s="1"/>
  <c r="T483" i="1"/>
  <c r="U483" i="1" l="1"/>
  <c r="V483" i="1" s="1"/>
  <c r="O514" i="1"/>
  <c r="M515" i="1"/>
  <c r="N515" i="1" s="1"/>
  <c r="T484" i="1" l="1"/>
  <c r="U484" i="1" s="1"/>
  <c r="V484" i="1" s="1"/>
  <c r="O515" i="1"/>
  <c r="M516" i="1" l="1"/>
  <c r="N516" i="1" s="1"/>
  <c r="T485" i="1"/>
  <c r="U485" i="1" s="1"/>
  <c r="M517" i="1" l="1"/>
  <c r="N517" i="1" s="1"/>
  <c r="V485" i="1"/>
  <c r="O517" i="1" l="1"/>
  <c r="O516" i="1"/>
  <c r="T486" i="1"/>
  <c r="U486" i="1" s="1"/>
  <c r="V486" i="1" l="1"/>
  <c r="M518" i="1"/>
  <c r="N518" i="1" s="1"/>
  <c r="T487" i="1" l="1"/>
  <c r="U487" i="1" s="1"/>
  <c r="V487" i="1" s="1"/>
  <c r="O518" i="1"/>
  <c r="M519" i="1" l="1"/>
  <c r="N519" i="1" s="1"/>
  <c r="O519" i="1" s="1"/>
  <c r="M520" i="1"/>
  <c r="T488" i="1"/>
  <c r="U488" i="1" s="1"/>
  <c r="N520" i="1" l="1"/>
  <c r="O520" i="1" s="1"/>
  <c r="V488" i="1"/>
  <c r="M521" i="1"/>
  <c r="N521" i="1" s="1"/>
  <c r="T489" i="1" l="1"/>
  <c r="U489" i="1" s="1"/>
  <c r="O521" i="1"/>
  <c r="T490" i="1" l="1"/>
  <c r="U490" i="1" s="1"/>
  <c r="M522" i="1"/>
  <c r="N522" i="1" s="1"/>
  <c r="T491" i="1" l="1"/>
  <c r="U491" i="1" s="1"/>
  <c r="V489" i="1"/>
  <c r="O522" i="1"/>
  <c r="M523" i="1"/>
  <c r="N523" i="1" s="1"/>
  <c r="V491" i="1" l="1"/>
  <c r="V490" i="1"/>
  <c r="O523" i="1"/>
  <c r="T492" i="1" l="1"/>
  <c r="M524" i="1"/>
  <c r="N524" i="1" s="1"/>
  <c r="U492" i="1" l="1"/>
  <c r="V492" i="1" s="1"/>
  <c r="O524" i="1"/>
  <c r="T493" i="1" l="1"/>
  <c r="U493" i="1" s="1"/>
  <c r="V493" i="1" s="1"/>
  <c r="M525" i="1"/>
  <c r="N525" i="1" s="1"/>
  <c r="T494" i="1" l="1"/>
  <c r="U494" i="1" s="1"/>
  <c r="O525" i="1"/>
  <c r="V494" i="1"/>
  <c r="M526" i="1" l="1"/>
  <c r="N526" i="1" s="1"/>
  <c r="T495" i="1"/>
  <c r="U495" i="1" s="1"/>
  <c r="V495" i="1" l="1"/>
  <c r="O526" i="1"/>
  <c r="M527" i="1"/>
  <c r="N527" i="1" s="1"/>
  <c r="T496" i="1" l="1"/>
  <c r="U496" i="1" s="1"/>
  <c r="V496" i="1" s="1"/>
  <c r="O527" i="1"/>
  <c r="M528" i="1" l="1"/>
  <c r="N528" i="1" s="1"/>
  <c r="T497" i="1"/>
  <c r="U497" i="1" s="1"/>
  <c r="O528" i="1" l="1"/>
  <c r="V497" i="1"/>
  <c r="M529" i="1" l="1"/>
  <c r="N529" i="1" s="1"/>
  <c r="T498" i="1"/>
  <c r="U498" i="1" s="1"/>
  <c r="V498" i="1" l="1"/>
  <c r="O529" i="1"/>
  <c r="M530" i="1"/>
  <c r="N530" i="1" s="1"/>
  <c r="T499" i="1" l="1"/>
  <c r="U499" i="1" s="1"/>
  <c r="V499" i="1" s="1"/>
  <c r="O530" i="1"/>
  <c r="M531" i="1" l="1"/>
  <c r="N531" i="1" s="1"/>
  <c r="T500" i="1"/>
  <c r="U500" i="1" s="1"/>
  <c r="V500" i="1" l="1"/>
  <c r="O531" i="1"/>
  <c r="T501" i="1" l="1"/>
  <c r="U501" i="1" s="1"/>
  <c r="V501" i="1" s="1"/>
  <c r="M532" i="1"/>
  <c r="N532" i="1" s="1"/>
  <c r="O532" i="1" l="1"/>
  <c r="M533" i="1"/>
  <c r="N533" i="1" s="1"/>
  <c r="T502" i="1"/>
  <c r="U502" i="1" s="1"/>
  <c r="V502" i="1" l="1"/>
  <c r="O533" i="1"/>
  <c r="M534" i="1"/>
  <c r="N534" i="1" s="1"/>
  <c r="T503" i="1" l="1"/>
  <c r="U503" i="1" s="1"/>
  <c r="O534" i="1"/>
  <c r="M535" i="1"/>
  <c r="N535" i="1" s="1"/>
  <c r="T504" i="1" l="1"/>
  <c r="O535" i="1"/>
  <c r="U504" i="1" l="1"/>
  <c r="V504" i="1" s="1"/>
  <c r="V503" i="1"/>
  <c r="M536" i="1"/>
  <c r="N536" i="1" s="1"/>
  <c r="T505" i="1" l="1"/>
  <c r="U505" i="1" s="1"/>
  <c r="V505" i="1" s="1"/>
  <c r="O536" i="1"/>
  <c r="T506" i="1" l="1"/>
  <c r="U506" i="1" s="1"/>
  <c r="V506" i="1" s="1"/>
  <c r="M537" i="1"/>
  <c r="N537" i="1" s="1"/>
  <c r="O537" i="1" l="1"/>
  <c r="M538" i="1"/>
  <c r="N538" i="1" s="1"/>
  <c r="T507" i="1"/>
  <c r="U507" i="1" s="1"/>
  <c r="V507" i="1" l="1"/>
  <c r="O538" i="1"/>
  <c r="M539" i="1"/>
  <c r="N539" i="1" s="1"/>
  <c r="T508" i="1" l="1"/>
  <c r="U508" i="1" s="1"/>
  <c r="O539" i="1"/>
  <c r="V508" i="1"/>
  <c r="M540" i="1" l="1"/>
  <c r="N540" i="1" s="1"/>
  <c r="T509" i="1"/>
  <c r="U509" i="1" s="1"/>
  <c r="O540" i="1" l="1"/>
  <c r="M541" i="1"/>
  <c r="N541" i="1" s="1"/>
  <c r="V509" i="1"/>
  <c r="O541" i="1" l="1"/>
  <c r="M542" i="1"/>
  <c r="N542" i="1" s="1"/>
  <c r="T510" i="1"/>
  <c r="U510" i="1" s="1"/>
  <c r="V510" i="1" l="1"/>
  <c r="O542" i="1"/>
  <c r="T511" i="1" l="1"/>
  <c r="U511" i="1" s="1"/>
  <c r="V511" i="1" s="1"/>
  <c r="M543" i="1"/>
  <c r="N543" i="1" s="1"/>
  <c r="O543" i="1" l="1"/>
  <c r="M544" i="1"/>
  <c r="N544" i="1" s="1"/>
  <c r="T512" i="1"/>
  <c r="U512" i="1" s="1"/>
  <c r="V512" i="1" l="1"/>
  <c r="O544" i="1"/>
  <c r="M545" i="1"/>
  <c r="N545" i="1" s="1"/>
  <c r="T513" i="1" l="1"/>
  <c r="U513" i="1" s="1"/>
  <c r="V513" i="1" s="1"/>
  <c r="O545" i="1"/>
  <c r="M546" i="1"/>
  <c r="N546" i="1" s="1"/>
  <c r="O546" i="1" l="1"/>
  <c r="T514" i="1"/>
  <c r="U514" i="1" s="1"/>
  <c r="V514" i="1" l="1"/>
  <c r="M547" i="1"/>
  <c r="N547" i="1" s="1"/>
  <c r="T515" i="1" l="1"/>
  <c r="U515" i="1" s="1"/>
  <c r="O547" i="1"/>
  <c r="M548" i="1"/>
  <c r="N548" i="1" s="1"/>
  <c r="T516" i="1" l="1"/>
  <c r="O548" i="1"/>
  <c r="U516" i="1" l="1"/>
  <c r="V516" i="1" s="1"/>
  <c r="V515" i="1"/>
  <c r="M549" i="1"/>
  <c r="N549" i="1" s="1"/>
  <c r="T517" i="1" l="1"/>
  <c r="U517" i="1" s="1"/>
  <c r="V517" i="1" s="1"/>
  <c r="O549" i="1"/>
  <c r="M550" i="1" l="1"/>
  <c r="N550" i="1" s="1"/>
  <c r="T518" i="1"/>
  <c r="U518" i="1" s="1"/>
  <c r="O550" i="1" l="1"/>
  <c r="V518" i="1"/>
  <c r="M551" i="1" l="1"/>
  <c r="N551" i="1" s="1"/>
  <c r="T519" i="1"/>
  <c r="U519" i="1" s="1"/>
  <c r="V519" i="1" l="1"/>
  <c r="O551" i="1"/>
  <c r="M552" i="1"/>
  <c r="N552" i="1" s="1"/>
  <c r="T520" i="1" l="1"/>
  <c r="U520" i="1" s="1"/>
  <c r="O552" i="1"/>
  <c r="T521" i="1" l="1"/>
  <c r="M553" i="1"/>
  <c r="N553" i="1" s="1"/>
  <c r="U521" i="1" l="1"/>
  <c r="V521" i="1" s="1"/>
  <c r="V520" i="1"/>
  <c r="O553" i="1"/>
  <c r="M554" i="1"/>
  <c r="N554" i="1" s="1"/>
  <c r="T522" i="1" l="1"/>
  <c r="U522" i="1" s="1"/>
  <c r="V522" i="1" s="1"/>
  <c r="O554" i="1"/>
  <c r="M555" i="1"/>
  <c r="N555" i="1" s="1"/>
  <c r="T523" i="1" l="1"/>
  <c r="U523" i="1" s="1"/>
  <c r="V523" i="1" s="1"/>
  <c r="O555" i="1"/>
  <c r="M556" i="1"/>
  <c r="N556" i="1" s="1"/>
  <c r="O556" i="1" l="1"/>
  <c r="M557" i="1"/>
  <c r="N557" i="1" s="1"/>
  <c r="T524" i="1"/>
  <c r="U524" i="1" s="1"/>
  <c r="V524" i="1" l="1"/>
  <c r="O557" i="1"/>
  <c r="M558" i="1"/>
  <c r="N558" i="1" s="1"/>
  <c r="T525" i="1" l="1"/>
  <c r="U525" i="1" s="1"/>
  <c r="O558" i="1"/>
  <c r="M559" i="1"/>
  <c r="N559" i="1" s="1"/>
  <c r="T526" i="1" l="1"/>
  <c r="O559" i="1"/>
  <c r="M560" i="1"/>
  <c r="N560" i="1" s="1"/>
  <c r="U526" i="1" l="1"/>
  <c r="V526" i="1" s="1"/>
  <c r="V525" i="1"/>
  <c r="O560" i="1"/>
  <c r="T527" i="1" l="1"/>
  <c r="U527" i="1" s="1"/>
  <c r="V527" i="1" s="1"/>
  <c r="M561" i="1"/>
  <c r="N561" i="1" s="1"/>
  <c r="T528" i="1" l="1"/>
  <c r="U528" i="1" s="1"/>
  <c r="V528" i="1" s="1"/>
  <c r="O561" i="1"/>
  <c r="M562" i="1" l="1"/>
  <c r="N562" i="1" s="1"/>
  <c r="T529" i="1"/>
  <c r="U529" i="1" s="1"/>
  <c r="V529" i="1" l="1"/>
  <c r="O562" i="1"/>
  <c r="M563" i="1"/>
  <c r="N563" i="1" s="1"/>
  <c r="T530" i="1" l="1"/>
  <c r="U530" i="1" s="1"/>
  <c r="V530" i="1" s="1"/>
  <c r="O563" i="1"/>
  <c r="M564" i="1" l="1"/>
  <c r="N564" i="1" s="1"/>
  <c r="T531" i="1"/>
  <c r="U531" i="1" s="1"/>
  <c r="V531" i="1" l="1"/>
  <c r="O564" i="1"/>
  <c r="M565" i="1"/>
  <c r="N565" i="1" s="1"/>
  <c r="T532" i="1" l="1"/>
  <c r="U532" i="1" s="1"/>
  <c r="O565" i="1"/>
  <c r="M566" i="1"/>
  <c r="N566" i="1" s="1"/>
  <c r="T533" i="1" l="1"/>
  <c r="O566" i="1"/>
  <c r="M567" i="1"/>
  <c r="N567" i="1" s="1"/>
  <c r="U533" i="1" l="1"/>
  <c r="V533" i="1" s="1"/>
  <c r="V532" i="1"/>
  <c r="O567" i="1"/>
  <c r="M568" i="1"/>
  <c r="N568" i="1" s="1"/>
  <c r="T534" i="1" l="1"/>
  <c r="U534" i="1" s="1"/>
  <c r="V534" i="1" s="1"/>
  <c r="O568" i="1"/>
  <c r="M569" i="1"/>
  <c r="N569" i="1" s="1"/>
  <c r="T535" i="1" l="1"/>
  <c r="U535" i="1" s="1"/>
  <c r="V535" i="1" s="1"/>
  <c r="O569" i="1"/>
  <c r="M570" i="1"/>
  <c r="N570" i="1" s="1"/>
  <c r="O570" i="1" l="1"/>
  <c r="M571" i="1"/>
  <c r="N571" i="1" s="1"/>
  <c r="T536" i="1"/>
  <c r="U536" i="1" s="1"/>
  <c r="V536" i="1" l="1"/>
  <c r="O571" i="1"/>
  <c r="M572" i="1"/>
  <c r="N572" i="1" s="1"/>
  <c r="T537" i="1" l="1"/>
  <c r="U537" i="1" s="1"/>
  <c r="O572" i="1"/>
  <c r="T538" i="1" l="1"/>
  <c r="M573" i="1"/>
  <c r="N573" i="1" s="1"/>
  <c r="U538" i="1" l="1"/>
  <c r="V538" i="1" s="1"/>
  <c r="V537" i="1"/>
  <c r="O573" i="1"/>
  <c r="M574" i="1"/>
  <c r="N574" i="1" s="1"/>
  <c r="T539" i="1" l="1"/>
  <c r="U539" i="1" s="1"/>
  <c r="V539" i="1" s="1"/>
  <c r="O574" i="1"/>
  <c r="M575" i="1"/>
  <c r="N575" i="1" s="1"/>
  <c r="T540" i="1" l="1"/>
  <c r="U540" i="1" s="1"/>
  <c r="V540" i="1" s="1"/>
  <c r="O575" i="1"/>
  <c r="M576" i="1"/>
  <c r="N576" i="1" s="1"/>
  <c r="O576" i="1" l="1"/>
  <c r="M577" i="1"/>
  <c r="N577" i="1" s="1"/>
  <c r="T541" i="1"/>
  <c r="U541" i="1" l="1"/>
  <c r="V541" i="1" s="1"/>
  <c r="O577" i="1"/>
  <c r="M578" i="1"/>
  <c r="N578" i="1" s="1"/>
  <c r="T542" i="1" l="1"/>
  <c r="U542" i="1" s="1"/>
  <c r="V542" i="1" s="1"/>
  <c r="O578" i="1"/>
  <c r="M579" i="1"/>
  <c r="N579" i="1" s="1"/>
  <c r="O579" i="1" l="1"/>
  <c r="T543" i="1"/>
  <c r="U543" i="1" s="1"/>
  <c r="V543" i="1" l="1"/>
  <c r="M580" i="1"/>
  <c r="N580" i="1" s="1"/>
  <c r="T544" i="1" l="1"/>
  <c r="U544" i="1" s="1"/>
  <c r="O580" i="1"/>
  <c r="T545" i="1" l="1"/>
  <c r="M581" i="1"/>
  <c r="N581" i="1" s="1"/>
  <c r="U545" i="1" l="1"/>
  <c r="V545" i="1" s="1"/>
  <c r="V544" i="1"/>
  <c r="O581" i="1"/>
  <c r="M582" i="1"/>
  <c r="N582" i="1" s="1"/>
  <c r="T546" i="1"/>
  <c r="U546" i="1" s="1"/>
  <c r="O582" i="1" l="1"/>
  <c r="V546" i="1"/>
  <c r="M583" i="1" l="1"/>
  <c r="N583" i="1" s="1"/>
  <c r="T547" i="1"/>
  <c r="U547" i="1" s="1"/>
  <c r="O583" i="1" l="1"/>
  <c r="V547" i="1"/>
  <c r="M584" i="1" l="1"/>
  <c r="N584" i="1" s="1"/>
  <c r="T548" i="1"/>
  <c r="U548" i="1" s="1"/>
  <c r="V548" i="1" l="1"/>
  <c r="O584" i="1"/>
  <c r="M585" i="1"/>
  <c r="N585" i="1" s="1"/>
  <c r="T549" i="1" l="1"/>
  <c r="U549" i="1" s="1"/>
  <c r="O585" i="1"/>
  <c r="V549" i="1"/>
  <c r="M586" i="1" l="1"/>
  <c r="N586" i="1" s="1"/>
  <c r="T550" i="1"/>
  <c r="U550" i="1" s="1"/>
  <c r="V550" i="1" l="1"/>
  <c r="O586" i="1"/>
  <c r="T551" i="1" l="1"/>
  <c r="U551" i="1" s="1"/>
  <c r="V551" i="1" s="1"/>
  <c r="M587" i="1"/>
  <c r="N587" i="1" s="1"/>
  <c r="O587" i="1" l="1"/>
  <c r="M588" i="1"/>
  <c r="N588" i="1" s="1"/>
  <c r="T552" i="1"/>
  <c r="U552" i="1" s="1"/>
  <c r="O588" i="1" l="1"/>
  <c r="M589" i="1"/>
  <c r="N589" i="1" s="1"/>
  <c r="V552" i="1"/>
  <c r="O589" i="1" l="1"/>
  <c r="T553" i="1"/>
  <c r="U553" i="1" s="1"/>
  <c r="M590" i="1" l="1"/>
  <c r="N590" i="1" s="1"/>
  <c r="V553" i="1"/>
  <c r="O590" i="1" l="1"/>
  <c r="M591" i="1"/>
  <c r="N591" i="1" s="1"/>
  <c r="T554" i="1"/>
  <c r="U554" i="1" s="1"/>
  <c r="O591" i="1" l="1"/>
  <c r="M592" i="1"/>
  <c r="N592" i="1" s="1"/>
  <c r="V554" i="1"/>
  <c r="O592" i="1" l="1"/>
  <c r="M593" i="1"/>
  <c r="N593" i="1" s="1"/>
  <c r="T555" i="1"/>
  <c r="U555" i="1" s="1"/>
  <c r="V555" i="1" l="1"/>
  <c r="O593" i="1"/>
  <c r="M594" i="1"/>
  <c r="N594" i="1" s="1"/>
  <c r="T556" i="1" l="1"/>
  <c r="U556" i="1" s="1"/>
  <c r="V556" i="1" s="1"/>
  <c r="O594" i="1"/>
  <c r="M595" i="1"/>
  <c r="N595" i="1" s="1"/>
  <c r="O595" i="1" l="1"/>
  <c r="M596" i="1"/>
  <c r="N596" i="1" s="1"/>
  <c r="T557" i="1"/>
  <c r="U557" i="1" s="1"/>
  <c r="O596" i="1" l="1"/>
  <c r="M597" i="1"/>
  <c r="N597" i="1" s="1"/>
  <c r="V557" i="1"/>
  <c r="O597" i="1" l="1"/>
  <c r="M598" i="1"/>
  <c r="N598" i="1" s="1"/>
  <c r="T558" i="1"/>
  <c r="U558" i="1" s="1"/>
  <c r="V558" i="1" l="1"/>
  <c r="O598" i="1"/>
  <c r="M599" i="1"/>
  <c r="N599" i="1" s="1"/>
  <c r="T559" i="1" l="1"/>
  <c r="U559" i="1" s="1"/>
  <c r="V559" i="1" s="1"/>
  <c r="O599" i="1"/>
  <c r="M600" i="1"/>
  <c r="N600" i="1" s="1"/>
  <c r="O600" i="1" l="1"/>
  <c r="T560" i="1"/>
  <c r="U560" i="1" s="1"/>
  <c r="V560" i="1" l="1"/>
  <c r="M601" i="1"/>
  <c r="N601" i="1" s="1"/>
  <c r="T561" i="1" l="1"/>
  <c r="U561" i="1" s="1"/>
  <c r="M602" i="1"/>
  <c r="N602" i="1" l="1"/>
  <c r="O602" i="1" s="1"/>
  <c r="T562" i="1"/>
  <c r="M603" i="1"/>
  <c r="O601" i="1"/>
  <c r="N603" i="1" l="1"/>
  <c r="O603" i="1" s="1"/>
  <c r="U562" i="1"/>
  <c r="V562" i="1" s="1"/>
  <c r="M604" i="1"/>
  <c r="N604" i="1" s="1"/>
  <c r="V561" i="1"/>
  <c r="O604" i="1"/>
  <c r="M605" i="1"/>
  <c r="N605" i="1" s="1"/>
  <c r="T563" i="1"/>
  <c r="U563" i="1" s="1"/>
  <c r="V563" i="1" l="1"/>
  <c r="O605" i="1"/>
  <c r="M606" i="1"/>
  <c r="N606" i="1" s="1"/>
  <c r="T564" i="1" l="1"/>
  <c r="U564" i="1" s="1"/>
  <c r="O606" i="1"/>
  <c r="M607" i="1"/>
  <c r="N607" i="1" s="1"/>
  <c r="V564" i="1"/>
  <c r="O607" i="1" l="1"/>
  <c r="M608" i="1"/>
  <c r="N608" i="1" s="1"/>
  <c r="T565" i="1"/>
  <c r="U565" i="1" s="1"/>
  <c r="O608" i="1" l="1"/>
  <c r="M609" i="1"/>
  <c r="N609" i="1" s="1"/>
  <c r="V565" i="1"/>
  <c r="O609" i="1" l="1"/>
  <c r="T566" i="1"/>
  <c r="U566" i="1" s="1"/>
  <c r="M610" i="1" l="1"/>
  <c r="N610" i="1" s="1"/>
  <c r="V566" i="1"/>
  <c r="O610" i="1" l="1"/>
  <c r="M611" i="1"/>
  <c r="N611" i="1" s="1"/>
  <c r="T567" i="1"/>
  <c r="U567" i="1" s="1"/>
  <c r="V567" i="1" l="1"/>
  <c r="O611" i="1"/>
  <c r="M612" i="1"/>
  <c r="N612" i="1" s="1"/>
  <c r="T568" i="1" l="1"/>
  <c r="U568" i="1" s="1"/>
  <c r="V568" i="1" s="1"/>
  <c r="O612" i="1"/>
  <c r="M613" i="1"/>
  <c r="N613" i="1" s="1"/>
  <c r="O613" i="1" l="1"/>
  <c r="M614" i="1"/>
  <c r="N614" i="1" s="1"/>
  <c r="T569" i="1"/>
  <c r="U569" i="1" s="1"/>
  <c r="O614" i="1" l="1"/>
  <c r="M615" i="1"/>
  <c r="N615" i="1" s="1"/>
  <c r="V569" i="1"/>
  <c r="O615" i="1" l="1"/>
  <c r="M616" i="1"/>
  <c r="N616" i="1" s="1"/>
  <c r="T570" i="1"/>
  <c r="U570" i="1" s="1"/>
  <c r="V570" i="1" l="1"/>
  <c r="O616" i="1"/>
  <c r="T571" i="1" l="1"/>
  <c r="U571" i="1" s="1"/>
  <c r="M617" i="1"/>
  <c r="N617" i="1" s="1"/>
  <c r="V571" i="1"/>
  <c r="O617" i="1" l="1"/>
  <c r="T572" i="1"/>
  <c r="U572" i="1" s="1"/>
  <c r="V572" i="1" l="1"/>
  <c r="M618" i="1"/>
  <c r="N618" i="1" s="1"/>
  <c r="T573" i="1" l="1"/>
  <c r="U573" i="1" s="1"/>
  <c r="V573" i="1" s="1"/>
  <c r="O618" i="1"/>
  <c r="M619" i="1"/>
  <c r="N619" i="1" s="1"/>
  <c r="O619" i="1" l="1"/>
  <c r="T574" i="1"/>
  <c r="U574" i="1" s="1"/>
  <c r="M620" i="1" l="1"/>
  <c r="N620" i="1" s="1"/>
  <c r="V574" i="1"/>
  <c r="O620" i="1" l="1"/>
  <c r="M621" i="1"/>
  <c r="N621" i="1" s="1"/>
  <c r="T575" i="1"/>
  <c r="U575" i="1" s="1"/>
  <c r="O621" i="1" l="1"/>
  <c r="V575" i="1"/>
  <c r="M622" i="1" l="1"/>
  <c r="N622" i="1" s="1"/>
  <c r="T576" i="1"/>
  <c r="U576" i="1" s="1"/>
  <c r="O622" i="1" l="1"/>
  <c r="V576" i="1"/>
  <c r="M623" i="1" l="1"/>
  <c r="N623" i="1" s="1"/>
  <c r="T577" i="1"/>
  <c r="U577" i="1" s="1"/>
  <c r="V577" i="1" l="1"/>
  <c r="O623" i="1"/>
  <c r="T578" i="1" l="1"/>
  <c r="U578" i="1" s="1"/>
  <c r="M624" i="1"/>
  <c r="N624" i="1" s="1"/>
  <c r="V578" i="1"/>
  <c r="O624" i="1" l="1"/>
  <c r="T579" i="1"/>
  <c r="U579" i="1" s="1"/>
  <c r="V579" i="1" l="1"/>
  <c r="M625" i="1"/>
  <c r="N625" i="1" s="1"/>
  <c r="T580" i="1"/>
  <c r="U580" i="1" s="1"/>
  <c r="V580" i="1" l="1"/>
  <c r="O625" i="1"/>
  <c r="M626" i="1"/>
  <c r="N626" i="1" s="1"/>
  <c r="T581" i="1" l="1"/>
  <c r="U581" i="1" s="1"/>
  <c r="V581" i="1" s="1"/>
  <c r="O626" i="1"/>
  <c r="M627" i="1" l="1"/>
  <c r="N627" i="1" s="1"/>
  <c r="T582" i="1"/>
  <c r="U582" i="1" s="1"/>
  <c r="V582" i="1" l="1"/>
  <c r="O627" i="1"/>
  <c r="T583" i="1" l="1"/>
  <c r="U583" i="1" s="1"/>
  <c r="V583" i="1" s="1"/>
  <c r="M628" i="1"/>
  <c r="N628" i="1" s="1"/>
  <c r="O628" i="1" l="1"/>
  <c r="T584" i="1"/>
  <c r="U584" i="1" s="1"/>
  <c r="V584" i="1" l="1"/>
  <c r="M629" i="1"/>
  <c r="N629" i="1" s="1"/>
  <c r="T585" i="1" l="1"/>
  <c r="U585" i="1" s="1"/>
  <c r="O629" i="1"/>
  <c r="V585" i="1"/>
  <c r="M630" i="1" l="1"/>
  <c r="N630" i="1" s="1"/>
  <c r="T586" i="1"/>
  <c r="U586" i="1" s="1"/>
  <c r="O630" i="1" l="1"/>
  <c r="V586" i="1"/>
  <c r="M631" i="1" l="1"/>
  <c r="N631" i="1" s="1"/>
  <c r="T587" i="1"/>
  <c r="U587" i="1" s="1"/>
  <c r="V587" i="1" l="1"/>
  <c r="O631" i="1"/>
  <c r="M632" i="1"/>
  <c r="N632" i="1" s="1"/>
  <c r="T588" i="1" l="1"/>
  <c r="U588" i="1" s="1"/>
  <c r="V588" i="1" s="1"/>
  <c r="O632" i="1"/>
  <c r="M633" i="1" l="1"/>
  <c r="N633" i="1" s="1"/>
  <c r="T589" i="1"/>
  <c r="U589" i="1" s="1"/>
  <c r="V589" i="1" l="1"/>
  <c r="O633" i="1"/>
  <c r="T590" i="1" l="1"/>
  <c r="U590" i="1" s="1"/>
  <c r="M634" i="1"/>
  <c r="N634" i="1" s="1"/>
  <c r="V590" i="1"/>
  <c r="O634" i="1" l="1"/>
  <c r="T591" i="1"/>
  <c r="U591" i="1" s="1"/>
  <c r="V591" i="1" l="1"/>
  <c r="M635" i="1"/>
  <c r="N635" i="1" s="1"/>
  <c r="T592" i="1" l="1"/>
  <c r="U592" i="1" s="1"/>
  <c r="O635" i="1"/>
  <c r="T593" i="1" l="1"/>
  <c r="M636" i="1"/>
  <c r="N636" i="1" s="1"/>
  <c r="U593" i="1" l="1"/>
  <c r="V593" i="1" s="1"/>
  <c r="V592" i="1"/>
  <c r="O636" i="1"/>
  <c r="M637" i="1"/>
  <c r="N637" i="1" s="1"/>
  <c r="T594" i="1"/>
  <c r="U594" i="1" s="1"/>
  <c r="V594" i="1" l="1"/>
  <c r="O637" i="1"/>
  <c r="M638" i="1"/>
  <c r="N638" i="1" s="1"/>
  <c r="T595" i="1" l="1"/>
  <c r="U595" i="1" s="1"/>
  <c r="V595" i="1" s="1"/>
  <c r="O638" i="1"/>
  <c r="M639" i="1"/>
  <c r="N639" i="1" s="1"/>
  <c r="O639" i="1" l="1"/>
  <c r="M640" i="1"/>
  <c r="N640" i="1" s="1"/>
  <c r="T596" i="1"/>
  <c r="U596" i="1" s="1"/>
  <c r="V596" i="1" l="1"/>
  <c r="O640" i="1"/>
  <c r="M641" i="1"/>
  <c r="N641" i="1" s="1"/>
  <c r="T597" i="1" l="1"/>
  <c r="O641" i="1"/>
  <c r="U597" i="1" l="1"/>
  <c r="V597" i="1" s="1"/>
  <c r="T598" i="1"/>
  <c r="U598" i="1" s="1"/>
  <c r="V598" i="1" s="1"/>
  <c r="M642" i="1"/>
  <c r="N642" i="1" s="1"/>
  <c r="T599" i="1" l="1"/>
  <c r="U599" i="1" s="1"/>
  <c r="O642" i="1"/>
  <c r="V599" i="1" l="1"/>
  <c r="M643" i="1"/>
  <c r="N643" i="1" s="1"/>
  <c r="T600" i="1" l="1"/>
  <c r="U600" i="1" s="1"/>
  <c r="V600" i="1" s="1"/>
  <c r="O643" i="1"/>
  <c r="M644" i="1" l="1"/>
  <c r="N644" i="1" s="1"/>
  <c r="T601" i="1"/>
  <c r="U601" i="1" s="1"/>
  <c r="V601" i="1" l="1"/>
  <c r="O644" i="1"/>
  <c r="M645" i="1"/>
  <c r="N645" i="1" s="1"/>
  <c r="T602" i="1" l="1"/>
  <c r="U602" i="1" s="1"/>
  <c r="O645" i="1"/>
  <c r="M646" i="1"/>
  <c r="N646" i="1" s="1"/>
  <c r="V602" i="1"/>
  <c r="O646" i="1" l="1"/>
  <c r="M647" i="1"/>
  <c r="N647" i="1" s="1"/>
  <c r="T603" i="1"/>
  <c r="U603" i="1" s="1"/>
  <c r="V603" i="1" l="1"/>
  <c r="O647" i="1"/>
  <c r="T604" i="1" l="1"/>
  <c r="U604" i="1" s="1"/>
  <c r="V604" i="1" s="1"/>
  <c r="M648" i="1"/>
  <c r="N648" i="1" s="1"/>
  <c r="O648" i="1" l="1"/>
  <c r="T605" i="1"/>
  <c r="U605" i="1" s="1"/>
  <c r="M649" i="1" l="1"/>
  <c r="N649" i="1" s="1"/>
  <c r="V605" i="1"/>
  <c r="T606" i="1" l="1"/>
  <c r="U606" i="1" s="1"/>
  <c r="O649" i="1"/>
  <c r="M650" i="1"/>
  <c r="N650" i="1" s="1"/>
  <c r="V606" i="1" l="1"/>
  <c r="O650" i="1"/>
  <c r="M651" i="1"/>
  <c r="N651" i="1" s="1"/>
  <c r="T607" i="1" l="1"/>
  <c r="U607" i="1" s="1"/>
  <c r="V607" i="1" s="1"/>
  <c r="O651" i="1"/>
  <c r="M652" i="1" l="1"/>
  <c r="N652" i="1" s="1"/>
  <c r="T608" i="1"/>
  <c r="U608" i="1" s="1"/>
  <c r="V608" i="1" l="1"/>
  <c r="O652" i="1"/>
  <c r="M653" i="1"/>
  <c r="N653" i="1" s="1"/>
  <c r="T609" i="1" l="1"/>
  <c r="U609" i="1" s="1"/>
  <c r="O653" i="1"/>
  <c r="T610" i="1" l="1"/>
  <c r="U610" i="1" s="1"/>
  <c r="M654" i="1"/>
  <c r="N654" i="1" s="1"/>
  <c r="T611" i="1" l="1"/>
  <c r="U611" i="1" s="1"/>
  <c r="V609" i="1"/>
  <c r="O654" i="1"/>
  <c r="V611" i="1" l="1"/>
  <c r="V610" i="1"/>
  <c r="M655" i="1"/>
  <c r="N655" i="1" s="1"/>
  <c r="T612" i="1" l="1"/>
  <c r="O655" i="1"/>
  <c r="U612" i="1" l="1"/>
  <c r="T613" i="1" s="1"/>
  <c r="U613" i="1" s="1"/>
  <c r="V613" i="1" s="1"/>
  <c r="M656" i="1"/>
  <c r="N656" i="1" s="1"/>
  <c r="V612" i="1" l="1"/>
  <c r="T614" i="1"/>
  <c r="U614" i="1" s="1"/>
  <c r="V614" i="1" s="1"/>
  <c r="O656" i="1"/>
  <c r="M657" i="1" l="1"/>
  <c r="N657" i="1" s="1"/>
  <c r="T615" i="1"/>
  <c r="U615" i="1" s="1"/>
  <c r="V615" i="1" l="1"/>
  <c r="O657" i="1"/>
  <c r="T616" i="1" l="1"/>
  <c r="M658" i="1"/>
  <c r="N658" i="1" s="1"/>
  <c r="U616" i="1" l="1"/>
  <c r="T617" i="1" s="1"/>
  <c r="U617" i="1" s="1"/>
  <c r="V617" i="1" s="1"/>
  <c r="O658" i="1"/>
  <c r="M659" i="1"/>
  <c r="N659" i="1" s="1"/>
  <c r="V616" i="1" l="1"/>
  <c r="O659" i="1"/>
  <c r="M660" i="1"/>
  <c r="N660" i="1" s="1"/>
  <c r="T618" i="1"/>
  <c r="U618" i="1" s="1"/>
  <c r="V618" i="1" l="1"/>
  <c r="O660" i="1"/>
  <c r="M661" i="1"/>
  <c r="N661" i="1" s="1"/>
  <c r="T619" i="1" l="1"/>
  <c r="U619" i="1" s="1"/>
  <c r="O661" i="1"/>
  <c r="M662" i="1"/>
  <c r="N662" i="1" s="1"/>
  <c r="V619" i="1"/>
  <c r="O662" i="1" l="1"/>
  <c r="M663" i="1"/>
  <c r="N663" i="1" s="1"/>
  <c r="T620" i="1"/>
  <c r="U620" i="1" s="1"/>
  <c r="V620" i="1" l="1"/>
  <c r="T621" i="1"/>
  <c r="O663" i="1"/>
  <c r="U621" i="1" l="1"/>
  <c r="V621" i="1" s="1"/>
  <c r="M664" i="1"/>
  <c r="N664" i="1" s="1"/>
  <c r="T622" i="1"/>
  <c r="U622" i="1" s="1"/>
  <c r="V622" i="1" l="1"/>
  <c r="O664" i="1"/>
  <c r="T623" i="1" l="1"/>
  <c r="U623" i="1" s="1"/>
  <c r="M665" i="1"/>
  <c r="N665" i="1" s="1"/>
  <c r="T624" i="1" l="1"/>
  <c r="O665" i="1"/>
  <c r="M666" i="1"/>
  <c r="N666" i="1" s="1"/>
  <c r="U624" i="1" l="1"/>
  <c r="V624" i="1" s="1"/>
  <c r="V623" i="1"/>
  <c r="O666" i="1"/>
  <c r="T625" i="1" l="1"/>
  <c r="U625" i="1" s="1"/>
  <c r="V625" i="1" s="1"/>
  <c r="M667" i="1"/>
  <c r="N667" i="1" s="1"/>
  <c r="T626" i="1" l="1"/>
  <c r="U626" i="1" s="1"/>
  <c r="V626" i="1" s="1"/>
  <c r="O667" i="1"/>
  <c r="M668" i="1" l="1"/>
  <c r="N668" i="1" s="1"/>
  <c r="T627" i="1"/>
  <c r="U627" i="1" s="1"/>
  <c r="V627" i="1" l="1"/>
  <c r="O668" i="1"/>
  <c r="M669" i="1"/>
  <c r="N669" i="1" s="1"/>
  <c r="T628" i="1" l="1"/>
  <c r="U628" i="1" s="1"/>
  <c r="O669" i="1"/>
  <c r="T629" i="1" l="1"/>
  <c r="M670" i="1"/>
  <c r="N670" i="1" s="1"/>
  <c r="U629" i="1" l="1"/>
  <c r="V629" i="1" s="1"/>
  <c r="V628" i="1"/>
  <c r="T630" i="1"/>
  <c r="O670" i="1"/>
  <c r="U630" i="1" l="1"/>
  <c r="V630" i="1" s="1"/>
  <c r="M671" i="1"/>
  <c r="N671" i="1" s="1"/>
  <c r="T631" i="1" l="1"/>
  <c r="U631" i="1" s="1"/>
  <c r="V631" i="1" s="1"/>
  <c r="O671" i="1"/>
  <c r="M672" i="1"/>
  <c r="N672" i="1" s="1"/>
  <c r="O672" i="1" l="1"/>
  <c r="M673" i="1"/>
  <c r="N673" i="1" s="1"/>
  <c r="T632" i="1"/>
  <c r="U632" i="1" s="1"/>
  <c r="V632" i="1" l="1"/>
  <c r="O673" i="1"/>
  <c r="M674" i="1"/>
  <c r="N674" i="1" s="1"/>
  <c r="T633" i="1" l="1"/>
  <c r="U633" i="1" s="1"/>
  <c r="O674" i="1"/>
  <c r="M675" i="1"/>
  <c r="N675" i="1" s="1"/>
  <c r="T634" i="1" l="1"/>
  <c r="U634" i="1" s="1"/>
  <c r="O675" i="1"/>
  <c r="M676" i="1"/>
  <c r="N676" i="1" s="1"/>
  <c r="T635" i="1" l="1"/>
  <c r="U635" i="1" s="1"/>
  <c r="V633" i="1"/>
  <c r="O676" i="1"/>
  <c r="M677" i="1"/>
  <c r="N677" i="1" s="1"/>
  <c r="V635" i="1" l="1"/>
  <c r="T636" i="1"/>
  <c r="V634" i="1"/>
  <c r="O677" i="1"/>
  <c r="U636" i="1" l="1"/>
  <c r="V636" i="1" s="1"/>
  <c r="M678" i="1"/>
  <c r="N678" i="1" s="1"/>
  <c r="T637" i="1" l="1"/>
  <c r="U637" i="1" s="1"/>
  <c r="V637" i="1" s="1"/>
  <c r="O678" i="1"/>
  <c r="M679" i="1"/>
  <c r="N679" i="1" s="1"/>
  <c r="T638" i="1" l="1"/>
  <c r="U638" i="1" s="1"/>
  <c r="V638" i="1" s="1"/>
  <c r="O679" i="1"/>
  <c r="M680" i="1" l="1"/>
  <c r="N680" i="1" s="1"/>
  <c r="T639" i="1"/>
  <c r="U639" i="1" s="1"/>
  <c r="V639" i="1" l="1"/>
  <c r="O680" i="1"/>
  <c r="T640" i="1" l="1"/>
  <c r="U640" i="1" s="1"/>
  <c r="M681" i="1"/>
  <c r="N681" i="1" s="1"/>
  <c r="T641" i="1" l="1"/>
  <c r="O681" i="1"/>
  <c r="M682" i="1"/>
  <c r="N682" i="1" s="1"/>
  <c r="U641" i="1" l="1"/>
  <c r="V641" i="1" s="1"/>
  <c r="V640" i="1"/>
  <c r="O682" i="1"/>
  <c r="T642" i="1"/>
  <c r="U642" i="1" s="1"/>
  <c r="V642" i="1" l="1"/>
  <c r="M683" i="1"/>
  <c r="N683" i="1" s="1"/>
  <c r="T643" i="1" l="1"/>
  <c r="U643" i="1" s="1"/>
  <c r="V643" i="1" s="1"/>
  <c r="O683" i="1"/>
  <c r="M684" i="1" l="1"/>
  <c r="N684" i="1" s="1"/>
  <c r="T644" i="1"/>
  <c r="U644" i="1" s="1"/>
  <c r="V644" i="1" l="1"/>
  <c r="O684" i="1"/>
  <c r="T645" i="1" l="1"/>
  <c r="U645" i="1" s="1"/>
  <c r="V645" i="1" s="1"/>
  <c r="M685" i="1"/>
  <c r="N685" i="1" s="1"/>
  <c r="T646" i="1" l="1"/>
  <c r="U646" i="1" s="1"/>
  <c r="V646" i="1" s="1"/>
  <c r="O685" i="1"/>
  <c r="M686" i="1" l="1"/>
  <c r="N686" i="1" s="1"/>
  <c r="T647" i="1"/>
  <c r="U647" i="1" s="1"/>
  <c r="V647" i="1" l="1"/>
  <c r="O686" i="1"/>
  <c r="T648" i="1" l="1"/>
  <c r="U648" i="1" s="1"/>
  <c r="V648" i="1" s="1"/>
  <c r="M687" i="1"/>
  <c r="N687" i="1" s="1"/>
  <c r="O687" i="1" l="1"/>
  <c r="M688" i="1"/>
  <c r="N688" i="1" s="1"/>
  <c r="T649" i="1"/>
  <c r="U649" i="1" s="1"/>
  <c r="V649" i="1" l="1"/>
  <c r="O688" i="1"/>
  <c r="M689" i="1"/>
  <c r="N689" i="1" s="1"/>
  <c r="T650" i="1" l="1"/>
  <c r="U650" i="1" s="1"/>
  <c r="O689" i="1"/>
  <c r="M690" i="1"/>
  <c r="N690" i="1" s="1"/>
  <c r="V650" i="1"/>
  <c r="O690" i="1" l="1"/>
  <c r="M691" i="1"/>
  <c r="N691" i="1" s="1"/>
  <c r="T651" i="1"/>
  <c r="U651" i="1" s="1"/>
  <c r="O691" i="1" l="1"/>
  <c r="M692" i="1"/>
  <c r="N692" i="1" s="1"/>
  <c r="V651" i="1"/>
  <c r="O692" i="1" l="1"/>
  <c r="M693" i="1"/>
  <c r="N693" i="1" s="1"/>
  <c r="T652" i="1"/>
  <c r="U652" i="1" s="1"/>
  <c r="V652" i="1" l="1"/>
  <c r="O693" i="1"/>
  <c r="M694" i="1"/>
  <c r="N694" i="1" s="1"/>
  <c r="T653" i="1" l="1"/>
  <c r="U653" i="1" s="1"/>
  <c r="V653" i="1" s="1"/>
  <c r="O694" i="1"/>
  <c r="M695" i="1"/>
  <c r="N695" i="1" s="1"/>
  <c r="O695" i="1" l="1"/>
  <c r="T654" i="1"/>
  <c r="U654" i="1" s="1"/>
  <c r="V654" i="1" l="1"/>
  <c r="M696" i="1"/>
  <c r="N696" i="1" s="1"/>
  <c r="T655" i="1" l="1"/>
  <c r="U655" i="1" s="1"/>
  <c r="V655" i="1" s="1"/>
  <c r="O696" i="1"/>
  <c r="M697" i="1" l="1"/>
  <c r="N697" i="1" s="1"/>
  <c r="T656" i="1"/>
  <c r="U656" i="1" s="1"/>
  <c r="V656" i="1" l="1"/>
  <c r="O697" i="1"/>
  <c r="T657" i="1" l="1"/>
  <c r="U657" i="1" s="1"/>
  <c r="M698" i="1"/>
  <c r="N698" i="1" s="1"/>
  <c r="T658" i="1" l="1"/>
  <c r="U658" i="1" s="1"/>
  <c r="O698" i="1"/>
  <c r="M699" i="1"/>
  <c r="N699" i="1" s="1"/>
  <c r="T659" i="1" l="1"/>
  <c r="V657" i="1"/>
  <c r="O699" i="1"/>
  <c r="M700" i="1"/>
  <c r="N700" i="1" s="1"/>
  <c r="U659" i="1" l="1"/>
  <c r="V659" i="1" s="1"/>
  <c r="V658" i="1"/>
  <c r="O700" i="1"/>
  <c r="M701" i="1"/>
  <c r="N701" i="1" s="1"/>
  <c r="T660" i="1" l="1"/>
  <c r="U660" i="1" s="1"/>
  <c r="V660" i="1" s="1"/>
  <c r="O701" i="1"/>
  <c r="T661" i="1" l="1"/>
  <c r="U661" i="1" s="1"/>
  <c r="M702" i="1"/>
  <c r="N702" i="1" s="1"/>
  <c r="V661" i="1"/>
  <c r="O702" i="1" l="1"/>
  <c r="M703" i="1"/>
  <c r="N703" i="1" s="1"/>
  <c r="T662" i="1"/>
  <c r="U662" i="1" s="1"/>
  <c r="O703" i="1" l="1"/>
  <c r="V662" i="1"/>
  <c r="M704" i="1" l="1"/>
  <c r="N704" i="1" s="1"/>
  <c r="T663" i="1"/>
  <c r="U663" i="1" s="1"/>
  <c r="O704" i="1" l="1"/>
  <c r="M705" i="1"/>
  <c r="N705" i="1" s="1"/>
  <c r="V663" i="1"/>
  <c r="O705" i="1" l="1"/>
  <c r="M706" i="1"/>
  <c r="N706" i="1" s="1"/>
  <c r="T664" i="1"/>
  <c r="U664" i="1" s="1"/>
  <c r="O706" i="1" l="1"/>
  <c r="M707" i="1"/>
  <c r="N707" i="1" s="1"/>
  <c r="V664" i="1"/>
  <c r="O707" i="1" l="1"/>
  <c r="M708" i="1"/>
  <c r="N708" i="1" s="1"/>
  <c r="T665" i="1"/>
  <c r="U665" i="1" s="1"/>
  <c r="V665" i="1" l="1"/>
  <c r="O708" i="1"/>
  <c r="T666" i="1" l="1"/>
  <c r="U666" i="1" s="1"/>
  <c r="M709" i="1"/>
  <c r="N709" i="1" s="1"/>
  <c r="T667" i="1" l="1"/>
  <c r="O709" i="1"/>
  <c r="U667" i="1" l="1"/>
  <c r="V667" i="1" s="1"/>
  <c r="V666" i="1"/>
  <c r="M710" i="1"/>
  <c r="N710" i="1" s="1"/>
  <c r="T668" i="1"/>
  <c r="U668" i="1" s="1"/>
  <c r="O710" i="1" l="1"/>
  <c r="M711" i="1"/>
  <c r="N711" i="1" s="1"/>
  <c r="V668" i="1"/>
  <c r="O711" i="1" l="1"/>
  <c r="M712" i="1"/>
  <c r="N712" i="1" s="1"/>
  <c r="T669" i="1"/>
  <c r="U669" i="1" s="1"/>
  <c r="O712" i="1" l="1"/>
  <c r="M713" i="1"/>
  <c r="N713" i="1" s="1"/>
  <c r="V669" i="1"/>
  <c r="O713" i="1" l="1"/>
  <c r="M714" i="1"/>
  <c r="N714" i="1" s="1"/>
  <c r="T670" i="1"/>
  <c r="U670" i="1" s="1"/>
  <c r="V670" i="1" l="1"/>
  <c r="O714" i="1"/>
  <c r="T671" i="1" l="1"/>
  <c r="U671" i="1" s="1"/>
  <c r="M715" i="1"/>
  <c r="N715" i="1" s="1"/>
  <c r="T672" i="1" l="1"/>
  <c r="O715" i="1"/>
  <c r="M716" i="1"/>
  <c r="N716" i="1" s="1"/>
  <c r="U672" i="1" l="1"/>
  <c r="V672" i="1" s="1"/>
  <c r="V671" i="1"/>
  <c r="O716" i="1"/>
  <c r="M717" i="1"/>
  <c r="N717" i="1" s="1"/>
  <c r="T673" i="1"/>
  <c r="U673" i="1" s="1"/>
  <c r="V673" i="1" l="1"/>
  <c r="O717" i="1"/>
  <c r="M718" i="1"/>
  <c r="N718" i="1" s="1"/>
  <c r="T674" i="1" l="1"/>
  <c r="U674" i="1" s="1"/>
  <c r="O718" i="1"/>
  <c r="M719" i="1"/>
  <c r="N719" i="1" s="1"/>
  <c r="T675" i="1" l="1"/>
  <c r="O719" i="1"/>
  <c r="M720" i="1"/>
  <c r="N720" i="1" s="1"/>
  <c r="U675" i="1" l="1"/>
  <c r="V675" i="1" s="1"/>
  <c r="V674" i="1"/>
  <c r="O720" i="1"/>
  <c r="M721" i="1"/>
  <c r="N721" i="1" s="1"/>
  <c r="T676" i="1"/>
  <c r="U676" i="1" s="1"/>
  <c r="V676" i="1" l="1"/>
  <c r="O721" i="1"/>
  <c r="T677" i="1" l="1"/>
  <c r="U677" i="1" s="1"/>
  <c r="M722" i="1"/>
  <c r="N722" i="1" s="1"/>
  <c r="T678" i="1" l="1"/>
  <c r="O722" i="1"/>
  <c r="M723" i="1"/>
  <c r="N723" i="1" s="1"/>
  <c r="U678" i="1" l="1"/>
  <c r="V678" i="1" s="1"/>
  <c r="V677" i="1"/>
  <c r="O723" i="1"/>
  <c r="M724" i="1"/>
  <c r="N724" i="1" s="1"/>
  <c r="T679" i="1"/>
  <c r="U679" i="1" s="1"/>
  <c r="V679" i="1" l="1"/>
  <c r="O724" i="1"/>
  <c r="M725" i="1"/>
  <c r="N725" i="1" s="1"/>
  <c r="T680" i="1" l="1"/>
  <c r="U680" i="1" s="1"/>
  <c r="O725" i="1"/>
  <c r="T681" i="1" l="1"/>
  <c r="M726" i="1"/>
  <c r="N726" i="1" s="1"/>
  <c r="U681" i="1" l="1"/>
  <c r="V681" i="1" s="1"/>
  <c r="V680" i="1"/>
  <c r="O726" i="1"/>
  <c r="M727" i="1"/>
  <c r="N727" i="1" s="1"/>
  <c r="T682" i="1" l="1"/>
  <c r="U682" i="1" s="1"/>
  <c r="V682" i="1"/>
  <c r="O727" i="1"/>
  <c r="M728" i="1"/>
  <c r="N728" i="1" s="1"/>
  <c r="T683" i="1" l="1"/>
  <c r="U683" i="1" s="1"/>
  <c r="O728" i="1"/>
  <c r="M729" i="1"/>
  <c r="N729" i="1" s="1"/>
  <c r="T684" i="1" l="1"/>
  <c r="U684" i="1" s="1"/>
  <c r="O729" i="1"/>
  <c r="T685" i="1" l="1"/>
  <c r="V683" i="1"/>
  <c r="M730" i="1"/>
  <c r="N730" i="1" s="1"/>
  <c r="U685" i="1" l="1"/>
  <c r="V685" i="1" s="1"/>
  <c r="V684" i="1"/>
  <c r="O730" i="1"/>
  <c r="T686" i="1"/>
  <c r="U686" i="1" s="1"/>
  <c r="M731" i="1" l="1"/>
  <c r="N731" i="1" s="1"/>
  <c r="V686" i="1"/>
  <c r="O731" i="1" l="1"/>
  <c r="M732" i="1"/>
  <c r="N732" i="1" s="1"/>
  <c r="T687" i="1"/>
  <c r="U687" i="1" s="1"/>
  <c r="O732" i="1" l="1"/>
  <c r="V687" i="1"/>
  <c r="M733" i="1" l="1"/>
  <c r="N733" i="1" s="1"/>
  <c r="T688" i="1"/>
  <c r="U688" i="1" s="1"/>
  <c r="V688" i="1" l="1"/>
  <c r="O733" i="1"/>
  <c r="M734" i="1"/>
  <c r="N734" i="1" s="1"/>
  <c r="T689" i="1"/>
  <c r="U689" i="1" s="1"/>
  <c r="V689" i="1" l="1"/>
  <c r="O734" i="1"/>
  <c r="M735" i="1"/>
  <c r="N735" i="1" s="1"/>
  <c r="T690" i="1" l="1"/>
  <c r="U690" i="1" s="1"/>
  <c r="O735" i="1"/>
  <c r="T691" i="1" l="1"/>
  <c r="U691" i="1" s="1"/>
  <c r="M736" i="1"/>
  <c r="N736" i="1" s="1"/>
  <c r="T692" i="1" l="1"/>
  <c r="U692" i="1" s="1"/>
  <c r="V690" i="1"/>
  <c r="O736" i="1"/>
  <c r="M737" i="1"/>
  <c r="N737" i="1" s="1"/>
  <c r="V692" i="1" l="1"/>
  <c r="V691" i="1"/>
  <c r="O737" i="1"/>
  <c r="M738" i="1"/>
  <c r="N738" i="1" s="1"/>
  <c r="T693" i="1" l="1"/>
  <c r="O738" i="1"/>
  <c r="M739" i="1"/>
  <c r="N739" i="1" s="1"/>
  <c r="U693" i="1" l="1"/>
  <c r="V693" i="1" s="1"/>
  <c r="O739" i="1"/>
  <c r="M740" i="1"/>
  <c r="N740" i="1" s="1"/>
  <c r="T694" i="1" l="1"/>
  <c r="U694" i="1" s="1"/>
  <c r="V694" i="1" s="1"/>
  <c r="O740" i="1"/>
  <c r="T695" i="1" l="1"/>
  <c r="U695" i="1" s="1"/>
  <c r="V695" i="1" s="1"/>
  <c r="M741" i="1"/>
  <c r="N741" i="1" s="1"/>
  <c r="T696" i="1" l="1"/>
  <c r="U696" i="1" s="1"/>
  <c r="O741" i="1"/>
  <c r="M742" i="1"/>
  <c r="N742" i="1" s="1"/>
  <c r="T697" i="1" l="1"/>
  <c r="O742" i="1"/>
  <c r="U697" i="1" l="1"/>
  <c r="V697" i="1" s="1"/>
  <c r="V696" i="1"/>
  <c r="M743" i="1"/>
  <c r="N743" i="1" s="1"/>
  <c r="T698" i="1"/>
  <c r="U698" i="1" s="1"/>
  <c r="V698" i="1" l="1"/>
  <c r="O743" i="1"/>
  <c r="M744" i="1"/>
  <c r="N744" i="1" s="1"/>
  <c r="T699" i="1" l="1"/>
  <c r="U699" i="1" s="1"/>
  <c r="V699" i="1" s="1"/>
  <c r="O744" i="1"/>
  <c r="M745" i="1" l="1"/>
  <c r="N745" i="1" s="1"/>
  <c r="T700" i="1"/>
  <c r="U700" i="1" s="1"/>
  <c r="O745" i="1" l="1"/>
  <c r="M746" i="1"/>
  <c r="N746" i="1" s="1"/>
  <c r="V700" i="1"/>
  <c r="O746" i="1" l="1"/>
  <c r="M747" i="1"/>
  <c r="N747" i="1" s="1"/>
  <c r="T701" i="1"/>
  <c r="U701" i="1" s="1"/>
  <c r="V701" i="1" l="1"/>
  <c r="O747" i="1"/>
  <c r="T702" i="1" l="1"/>
  <c r="U702" i="1" s="1"/>
  <c r="M748" i="1"/>
  <c r="N748" i="1" s="1"/>
  <c r="T703" i="1" l="1"/>
  <c r="O748" i="1"/>
  <c r="M749" i="1"/>
  <c r="N749" i="1" s="1"/>
  <c r="U703" i="1" l="1"/>
  <c r="V703" i="1" s="1"/>
  <c r="V702" i="1"/>
  <c r="O749" i="1"/>
  <c r="M750" i="1"/>
  <c r="N750" i="1" s="1"/>
  <c r="T704" i="1"/>
  <c r="U704" i="1" s="1"/>
  <c r="V704" i="1" l="1"/>
  <c r="O750" i="1"/>
  <c r="M751" i="1"/>
  <c r="N751" i="1" s="1"/>
  <c r="T705" i="1" l="1"/>
  <c r="U705" i="1" s="1"/>
  <c r="V705" i="1" s="1"/>
  <c r="O751" i="1"/>
  <c r="M752" i="1"/>
  <c r="N752" i="1" s="1"/>
  <c r="T706" i="1" l="1"/>
  <c r="U706" i="1" s="1"/>
  <c r="O752" i="1"/>
  <c r="V706" i="1"/>
  <c r="M753" i="1" l="1"/>
  <c r="N753" i="1" s="1"/>
  <c r="T707" i="1"/>
  <c r="U707" i="1" s="1"/>
  <c r="V707" i="1" l="1"/>
  <c r="O753" i="1"/>
  <c r="M754" i="1"/>
  <c r="N754" i="1" s="1"/>
  <c r="T708" i="1" l="1"/>
  <c r="U708" i="1" s="1"/>
  <c r="V708" i="1" s="1"/>
  <c r="O754" i="1"/>
  <c r="M755" i="1"/>
  <c r="N755" i="1" s="1"/>
  <c r="O755" i="1" l="1"/>
  <c r="M756" i="1"/>
  <c r="N756" i="1" s="1"/>
  <c r="T709" i="1"/>
  <c r="U709" i="1" s="1"/>
  <c r="V709" i="1" l="1"/>
  <c r="O756" i="1"/>
  <c r="M757" i="1"/>
  <c r="N757" i="1" s="1"/>
  <c r="T710" i="1" l="1"/>
  <c r="U710" i="1" s="1"/>
  <c r="O757" i="1"/>
  <c r="M758" i="1"/>
  <c r="N758" i="1" s="1"/>
  <c r="T711" i="1" l="1"/>
  <c r="O758" i="1"/>
  <c r="U711" i="1" l="1"/>
  <c r="V711" i="1" s="1"/>
  <c r="V710" i="1"/>
  <c r="M759" i="1"/>
  <c r="N759" i="1" s="1"/>
  <c r="T712" i="1"/>
  <c r="U712" i="1" s="1"/>
  <c r="V712" i="1" l="1"/>
  <c r="O759" i="1"/>
  <c r="M760" i="1"/>
  <c r="N760" i="1" s="1"/>
  <c r="T713" i="1" l="1"/>
  <c r="U713" i="1" s="1"/>
  <c r="O760" i="1"/>
  <c r="M761" i="1"/>
  <c r="N761" i="1" s="1"/>
  <c r="T714" i="1" l="1"/>
  <c r="O761" i="1"/>
  <c r="M762" i="1"/>
  <c r="N762" i="1" s="1"/>
  <c r="U714" i="1" l="1"/>
  <c r="V714" i="1" s="1"/>
  <c r="V713" i="1"/>
  <c r="O762" i="1"/>
  <c r="T715" i="1"/>
  <c r="U715" i="1" s="1"/>
  <c r="V715" i="1" l="1"/>
  <c r="M763" i="1"/>
  <c r="N763" i="1" s="1"/>
  <c r="T716" i="1" l="1"/>
  <c r="U716" i="1" s="1"/>
  <c r="O763" i="1"/>
  <c r="M764" i="1"/>
  <c r="N764" i="1" s="1"/>
  <c r="T717" i="1" l="1"/>
  <c r="O764" i="1"/>
  <c r="M765" i="1"/>
  <c r="N765" i="1" s="1"/>
  <c r="U717" i="1" l="1"/>
  <c r="V717" i="1" s="1"/>
  <c r="V716" i="1"/>
  <c r="O765" i="1"/>
  <c r="M766" i="1"/>
  <c r="N766" i="1" s="1"/>
  <c r="T718" i="1"/>
  <c r="U718" i="1" s="1"/>
  <c r="V718" i="1" l="1"/>
  <c r="O766" i="1"/>
  <c r="M767" i="1"/>
  <c r="N767" i="1" s="1"/>
  <c r="T719" i="1" l="1"/>
  <c r="U719" i="1" s="1"/>
  <c r="O767" i="1"/>
  <c r="T720" i="1" l="1"/>
  <c r="U720" i="1" s="1"/>
  <c r="M768" i="1"/>
  <c r="N768" i="1" s="1"/>
  <c r="T721" i="1" l="1"/>
  <c r="U721" i="1" s="1"/>
  <c r="V719" i="1"/>
  <c r="O768" i="1"/>
  <c r="M769" i="1"/>
  <c r="N769" i="1" s="1"/>
  <c r="V721" i="1" l="1"/>
  <c r="V720" i="1"/>
  <c r="O769" i="1"/>
  <c r="M770" i="1"/>
  <c r="N770" i="1" s="1"/>
  <c r="T722" i="1" l="1"/>
  <c r="O770" i="1"/>
  <c r="U722" i="1" l="1"/>
  <c r="T723" i="1" s="1"/>
  <c r="U723" i="1" s="1"/>
  <c r="V723" i="1" s="1"/>
  <c r="M771" i="1"/>
  <c r="N771" i="1" s="1"/>
  <c r="V722" i="1" l="1"/>
  <c r="O771" i="1"/>
  <c r="M772" i="1"/>
  <c r="N772" i="1" s="1"/>
  <c r="T724" i="1"/>
  <c r="U724" i="1" s="1"/>
  <c r="V724" i="1" l="1"/>
  <c r="O772" i="1"/>
  <c r="M773" i="1"/>
  <c r="N773" i="1" s="1"/>
  <c r="T725" i="1" l="1"/>
  <c r="U725" i="1" s="1"/>
  <c r="O773" i="1"/>
  <c r="M774" i="1"/>
  <c r="N774" i="1" s="1"/>
  <c r="V725" i="1"/>
  <c r="O774" i="1" l="1"/>
  <c r="M775" i="1"/>
  <c r="N775" i="1" s="1"/>
  <c r="T726" i="1"/>
  <c r="U726" i="1" s="1"/>
  <c r="V726" i="1" l="1"/>
  <c r="O775" i="1"/>
  <c r="M776" i="1"/>
  <c r="N776" i="1" s="1"/>
  <c r="T727" i="1" l="1"/>
  <c r="U727" i="1" s="1"/>
  <c r="O776" i="1"/>
  <c r="M777" i="1"/>
  <c r="N777" i="1" s="1"/>
  <c r="T728" i="1" l="1"/>
  <c r="U728" i="1" s="1"/>
  <c r="O777" i="1"/>
  <c r="M778" i="1"/>
  <c r="N778" i="1" s="1"/>
  <c r="T729" i="1" l="1"/>
  <c r="V727" i="1"/>
  <c r="O778" i="1"/>
  <c r="M779" i="1"/>
  <c r="N779" i="1" s="1"/>
  <c r="U729" i="1" l="1"/>
  <c r="V729" i="1" s="1"/>
  <c r="V728" i="1"/>
  <c r="O779" i="1"/>
  <c r="M780" i="1"/>
  <c r="N780" i="1" s="1"/>
  <c r="T730" i="1"/>
  <c r="U730" i="1" s="1"/>
  <c r="O780" i="1" l="1"/>
  <c r="M781" i="1"/>
  <c r="N781" i="1" s="1"/>
  <c r="V730" i="1"/>
  <c r="O781" i="1" l="1"/>
  <c r="M782" i="1"/>
  <c r="N782" i="1" s="1"/>
  <c r="T731" i="1"/>
  <c r="U731" i="1" s="1"/>
  <c r="V731" i="1" l="1"/>
  <c r="O782" i="1"/>
  <c r="M783" i="1"/>
  <c r="N783" i="1" s="1"/>
  <c r="T732" i="1" l="1"/>
  <c r="U732" i="1" s="1"/>
  <c r="O783" i="1"/>
  <c r="M784" i="1"/>
  <c r="N784" i="1" s="1"/>
  <c r="T733" i="1" l="1"/>
  <c r="O784" i="1"/>
  <c r="M785" i="1"/>
  <c r="N785" i="1" s="1"/>
  <c r="U733" i="1" l="1"/>
  <c r="V733" i="1" s="1"/>
  <c r="V732" i="1"/>
  <c r="O785" i="1"/>
  <c r="T734" i="1" l="1"/>
  <c r="U734" i="1" s="1"/>
  <c r="V734" i="1" s="1"/>
  <c r="M786" i="1"/>
  <c r="N786" i="1" s="1"/>
  <c r="T735" i="1" l="1"/>
  <c r="U735" i="1" s="1"/>
  <c r="V735" i="1" s="1"/>
  <c r="O786" i="1"/>
  <c r="M787" i="1"/>
  <c r="N787" i="1" s="1"/>
  <c r="O787" i="1" l="1"/>
  <c r="M788" i="1"/>
  <c r="N788" i="1" s="1"/>
  <c r="T736" i="1"/>
  <c r="U736" i="1" s="1"/>
  <c r="O788" i="1" l="1"/>
  <c r="M789" i="1"/>
  <c r="N789" i="1" s="1"/>
  <c r="V736" i="1"/>
  <c r="O789" i="1" l="1"/>
  <c r="T737" i="1"/>
  <c r="U737" i="1" s="1"/>
  <c r="V737" i="1" l="1"/>
  <c r="M790" i="1"/>
  <c r="N790" i="1" s="1"/>
  <c r="T738" i="1" l="1"/>
  <c r="U738" i="1" s="1"/>
  <c r="O790" i="1"/>
  <c r="M791" i="1"/>
  <c r="N791" i="1" s="1"/>
  <c r="T739" i="1" l="1"/>
  <c r="O791" i="1"/>
  <c r="U739" i="1" l="1"/>
  <c r="V739" i="1" s="1"/>
  <c r="V738" i="1"/>
  <c r="M792" i="1"/>
  <c r="N792" i="1" s="1"/>
  <c r="T740" i="1" l="1"/>
  <c r="U740" i="1" s="1"/>
  <c r="V740" i="1" s="1"/>
  <c r="O792" i="1"/>
  <c r="M793" i="1"/>
  <c r="N793" i="1" s="1"/>
  <c r="T741" i="1" l="1"/>
  <c r="U741" i="1" s="1"/>
  <c r="V741" i="1" s="1"/>
  <c r="O793" i="1"/>
  <c r="M794" i="1"/>
  <c r="N794" i="1" s="1"/>
  <c r="T742" i="1" l="1"/>
  <c r="U742" i="1" s="1"/>
  <c r="V742" i="1" s="1"/>
  <c r="O794" i="1"/>
  <c r="M795" i="1" l="1"/>
  <c r="N795" i="1" s="1"/>
  <c r="T743" i="1"/>
  <c r="U743" i="1" s="1"/>
  <c r="V743" i="1" l="1"/>
  <c r="O795" i="1"/>
  <c r="T744" i="1" l="1"/>
  <c r="U744" i="1" s="1"/>
  <c r="M796" i="1"/>
  <c r="N796" i="1" s="1"/>
  <c r="V744" i="1"/>
  <c r="M797" i="1" l="1"/>
  <c r="T745" i="1"/>
  <c r="U745" i="1" s="1"/>
  <c r="N797" i="1" l="1"/>
  <c r="O797" i="1" s="1"/>
  <c r="O796" i="1"/>
  <c r="V745" i="1"/>
  <c r="M798" i="1" l="1"/>
  <c r="N798" i="1" s="1"/>
  <c r="O798" i="1" s="1"/>
  <c r="M799" i="1"/>
  <c r="N799" i="1" s="1"/>
  <c r="T746" i="1"/>
  <c r="U746" i="1" s="1"/>
  <c r="V746" i="1" l="1"/>
  <c r="O799" i="1"/>
  <c r="M800" i="1"/>
  <c r="N800" i="1" s="1"/>
  <c r="T747" i="1" l="1"/>
  <c r="U747" i="1" s="1"/>
  <c r="V747" i="1" s="1"/>
  <c r="O800" i="1"/>
  <c r="M801" i="1"/>
  <c r="N801" i="1" s="1"/>
  <c r="O801" i="1" l="1"/>
  <c r="M802" i="1"/>
  <c r="N802" i="1" s="1"/>
  <c r="T748" i="1"/>
  <c r="U748" i="1" s="1"/>
  <c r="V748" i="1" l="1"/>
  <c r="O802" i="1"/>
  <c r="M803" i="1"/>
  <c r="N803" i="1" s="1"/>
  <c r="T749" i="1" l="1"/>
  <c r="U749" i="1" s="1"/>
  <c r="O803" i="1"/>
  <c r="M804" i="1"/>
  <c r="N804" i="1" s="1"/>
  <c r="T750" i="1" l="1"/>
  <c r="O804" i="1"/>
  <c r="M805" i="1"/>
  <c r="N805" i="1" s="1"/>
  <c r="U750" i="1" l="1"/>
  <c r="V750" i="1" s="1"/>
  <c r="V749" i="1"/>
  <c r="O805" i="1"/>
  <c r="M806" i="1"/>
  <c r="N806" i="1" s="1"/>
  <c r="T751" i="1" l="1"/>
  <c r="U751" i="1" s="1"/>
  <c r="V751" i="1" s="1"/>
  <c r="O806" i="1"/>
  <c r="M807" i="1"/>
  <c r="N807" i="1" s="1"/>
  <c r="T752" i="1" l="1"/>
  <c r="U752" i="1" s="1"/>
  <c r="O807" i="1"/>
  <c r="M808" i="1"/>
  <c r="N808" i="1" s="1"/>
  <c r="T753" i="1" l="1"/>
  <c r="O808" i="1"/>
  <c r="M809" i="1"/>
  <c r="N809" i="1" s="1"/>
  <c r="U753" i="1" l="1"/>
  <c r="V753" i="1" s="1"/>
  <c r="V752" i="1"/>
  <c r="O809" i="1"/>
  <c r="M810" i="1"/>
  <c r="N810" i="1" s="1"/>
  <c r="T754" i="1" l="1"/>
  <c r="U754" i="1" s="1"/>
  <c r="V754" i="1"/>
  <c r="O810" i="1"/>
  <c r="M811" i="1"/>
  <c r="N811" i="1" s="1"/>
  <c r="T755" i="1" l="1"/>
  <c r="U755" i="1" s="1"/>
  <c r="O811" i="1"/>
  <c r="M812" i="1"/>
  <c r="N812" i="1" s="1"/>
  <c r="T756" i="1" l="1"/>
  <c r="U756" i="1" s="1"/>
  <c r="O812" i="1"/>
  <c r="M813" i="1"/>
  <c r="N813" i="1" s="1"/>
  <c r="T757" i="1" l="1"/>
  <c r="V755" i="1"/>
  <c r="O813" i="1"/>
  <c r="M814" i="1"/>
  <c r="N814" i="1" s="1"/>
  <c r="U757" i="1" l="1"/>
  <c r="V757" i="1" s="1"/>
  <c r="V756" i="1"/>
  <c r="O814" i="1"/>
  <c r="M815" i="1"/>
  <c r="N815" i="1" s="1"/>
  <c r="T758" i="1"/>
  <c r="U758" i="1" s="1"/>
  <c r="O815" i="1" l="1"/>
  <c r="M816" i="1"/>
  <c r="N816" i="1" s="1"/>
  <c r="V758" i="1"/>
  <c r="O816" i="1" l="1"/>
  <c r="M817" i="1"/>
  <c r="N817" i="1" s="1"/>
  <c r="T759" i="1"/>
  <c r="U759" i="1" s="1"/>
  <c r="O817" i="1" l="1"/>
  <c r="M818" i="1"/>
  <c r="N818" i="1" s="1"/>
  <c r="V759" i="1"/>
  <c r="T760" i="1" l="1"/>
  <c r="U760" i="1" s="1"/>
  <c r="O818" i="1"/>
  <c r="V760" i="1" l="1"/>
  <c r="M819" i="1"/>
  <c r="N819" i="1" s="1"/>
  <c r="T761" i="1" l="1"/>
  <c r="U761" i="1" s="1"/>
  <c r="O819" i="1"/>
  <c r="M820" i="1"/>
  <c r="N820" i="1" s="1"/>
  <c r="T762" i="1" l="1"/>
  <c r="U762" i="1" s="1"/>
  <c r="O820" i="1"/>
  <c r="M821" i="1"/>
  <c r="N821" i="1" s="1"/>
  <c r="T763" i="1" l="1"/>
  <c r="U763" i="1" s="1"/>
  <c r="V761" i="1"/>
  <c r="O821" i="1"/>
  <c r="M822" i="1"/>
  <c r="N822" i="1" s="1"/>
  <c r="V763" i="1" l="1"/>
  <c r="V762" i="1"/>
  <c r="O822" i="1"/>
  <c r="M823" i="1"/>
  <c r="N823" i="1" s="1"/>
  <c r="T764" i="1" l="1"/>
  <c r="U764" i="1" s="1"/>
  <c r="O823" i="1"/>
  <c r="M824" i="1"/>
  <c r="N824" i="1" s="1"/>
  <c r="V764" i="1" l="1"/>
  <c r="O824" i="1"/>
  <c r="M825" i="1"/>
  <c r="N825" i="1" s="1"/>
  <c r="T765" i="1" l="1"/>
  <c r="U765" i="1" s="1"/>
  <c r="O825" i="1"/>
  <c r="M826" i="1"/>
  <c r="N826" i="1" s="1"/>
  <c r="V765" i="1" l="1"/>
  <c r="T766" i="1"/>
  <c r="O826" i="1"/>
  <c r="M827" i="1"/>
  <c r="N827" i="1" s="1"/>
  <c r="U766" i="1" l="1"/>
  <c r="V766" i="1" s="1"/>
  <c r="O827" i="1"/>
  <c r="M828" i="1"/>
  <c r="N828" i="1" s="1"/>
  <c r="T767" i="1" l="1"/>
  <c r="U767" i="1" s="1"/>
  <c r="T768" i="1" s="1"/>
  <c r="U768" i="1" s="1"/>
  <c r="O828" i="1"/>
  <c r="M829" i="1"/>
  <c r="N829" i="1" s="1"/>
  <c r="T769" i="1" l="1"/>
  <c r="V767" i="1"/>
  <c r="O829" i="1"/>
  <c r="M830" i="1"/>
  <c r="N830" i="1" s="1"/>
  <c r="U769" i="1" l="1"/>
  <c r="V769" i="1" s="1"/>
  <c r="V768" i="1"/>
  <c r="O830" i="1"/>
  <c r="T770" i="1"/>
  <c r="U770" i="1" s="1"/>
  <c r="V770" i="1" l="1"/>
  <c r="M831" i="1"/>
  <c r="N831" i="1" s="1"/>
  <c r="T771" i="1" l="1"/>
  <c r="U771" i="1" s="1"/>
  <c r="V771" i="1" s="1"/>
  <c r="O831" i="1"/>
  <c r="M832" i="1"/>
  <c r="N832" i="1" s="1"/>
  <c r="O832" i="1" l="1"/>
  <c r="M833" i="1"/>
  <c r="N833" i="1" s="1"/>
  <c r="T772" i="1"/>
  <c r="U772" i="1" s="1"/>
  <c r="O833" i="1" l="1"/>
  <c r="M834" i="1"/>
  <c r="N834" i="1" s="1"/>
  <c r="V772" i="1"/>
  <c r="O834" i="1" l="1"/>
  <c r="M835" i="1"/>
  <c r="N835" i="1" s="1"/>
  <c r="T773" i="1"/>
  <c r="U773" i="1" s="1"/>
  <c r="V773" i="1" l="1"/>
  <c r="T774" i="1"/>
  <c r="O835" i="1"/>
  <c r="U774" i="1" l="1"/>
  <c r="V774" i="1" s="1"/>
  <c r="M836" i="1"/>
  <c r="N836" i="1" s="1"/>
  <c r="T775" i="1" l="1"/>
  <c r="U775" i="1" s="1"/>
  <c r="V775" i="1" s="1"/>
  <c r="O836" i="1"/>
  <c r="M837" i="1"/>
  <c r="N837" i="1" s="1"/>
  <c r="T776" i="1" l="1"/>
  <c r="U776" i="1" s="1"/>
  <c r="O837" i="1"/>
  <c r="V776" i="1" l="1"/>
  <c r="M838" i="1"/>
  <c r="N838" i="1" s="1"/>
  <c r="T777" i="1" l="1"/>
  <c r="U777" i="1" s="1"/>
  <c r="V777" i="1" s="1"/>
  <c r="O838" i="1"/>
  <c r="M839" i="1"/>
  <c r="N839" i="1" s="1"/>
  <c r="O839" i="1" l="1"/>
  <c r="M840" i="1"/>
  <c r="N840" i="1" s="1"/>
  <c r="T778" i="1"/>
  <c r="U778" i="1" s="1"/>
  <c r="V778" i="1" l="1"/>
  <c r="O840" i="1"/>
  <c r="T779" i="1" l="1"/>
  <c r="U779" i="1" s="1"/>
  <c r="M841" i="1"/>
  <c r="N841" i="1" s="1"/>
  <c r="T780" i="1" l="1"/>
  <c r="O841" i="1"/>
  <c r="M842" i="1"/>
  <c r="N842" i="1" s="1"/>
  <c r="U780" i="1" l="1"/>
  <c r="V780" i="1" s="1"/>
  <c r="V779" i="1"/>
  <c r="O842" i="1"/>
  <c r="M843" i="1"/>
  <c r="N843" i="1" s="1"/>
  <c r="T781" i="1" l="1"/>
  <c r="U781" i="1" s="1"/>
  <c r="V781" i="1" s="1"/>
  <c r="O843" i="1"/>
  <c r="M844" i="1"/>
  <c r="N844" i="1" s="1"/>
  <c r="T782" i="1" l="1"/>
  <c r="U782" i="1" s="1"/>
  <c r="O844" i="1"/>
  <c r="M845" i="1"/>
  <c r="N845" i="1" s="1"/>
  <c r="T783" i="1" l="1"/>
  <c r="O845" i="1"/>
  <c r="M846" i="1"/>
  <c r="N846" i="1" s="1"/>
  <c r="U783" i="1" l="1"/>
  <c r="V783" i="1" s="1"/>
  <c r="V782" i="1"/>
  <c r="O846" i="1"/>
  <c r="M847" i="1"/>
  <c r="N847" i="1" s="1"/>
  <c r="T784" i="1"/>
  <c r="U784" i="1" s="1"/>
  <c r="V784" i="1" l="1"/>
  <c r="T785" i="1"/>
  <c r="O847" i="1"/>
  <c r="U785" i="1" l="1"/>
  <c r="V785" i="1" s="1"/>
  <c r="M848" i="1"/>
  <c r="N848" i="1" s="1"/>
  <c r="T786" i="1" l="1"/>
  <c r="U786" i="1" s="1"/>
  <c r="V786" i="1" s="1"/>
  <c r="O848" i="1"/>
  <c r="M849" i="1"/>
  <c r="N849" i="1" s="1"/>
  <c r="O849" i="1" l="1"/>
  <c r="M850" i="1"/>
  <c r="N850" i="1" s="1"/>
  <c r="T787" i="1"/>
  <c r="U787" i="1" s="1"/>
  <c r="V787" i="1" l="1"/>
  <c r="O850" i="1"/>
  <c r="M851" i="1"/>
  <c r="N851" i="1" s="1"/>
  <c r="T788" i="1" l="1"/>
  <c r="U788" i="1" s="1"/>
  <c r="O851" i="1"/>
  <c r="T789" i="1" l="1"/>
  <c r="U789" i="1" s="1"/>
  <c r="M852" i="1"/>
  <c r="N852" i="1" s="1"/>
  <c r="T790" i="1" l="1"/>
  <c r="V788" i="1"/>
  <c r="O852" i="1"/>
  <c r="U790" i="1" l="1"/>
  <c r="V790" i="1" s="1"/>
  <c r="V789" i="1"/>
  <c r="M853" i="1"/>
  <c r="N853" i="1" s="1"/>
  <c r="T791" i="1"/>
  <c r="U791" i="1" s="1"/>
  <c r="O853" i="1" l="1"/>
  <c r="V791" i="1"/>
  <c r="M854" i="1" l="1"/>
  <c r="N854" i="1" s="1"/>
  <c r="T792" i="1"/>
  <c r="U792" i="1" s="1"/>
  <c r="O854" i="1" l="1"/>
  <c r="V792" i="1"/>
  <c r="M855" i="1" l="1"/>
  <c r="N855" i="1" s="1"/>
  <c r="T793" i="1"/>
  <c r="U793" i="1" s="1"/>
  <c r="O855" i="1" l="1"/>
  <c r="M856" i="1"/>
  <c r="N856" i="1" s="1"/>
  <c r="V793" i="1"/>
  <c r="M857" i="1" l="1"/>
  <c r="N857" i="1" s="1"/>
  <c r="T794" i="1"/>
  <c r="U794" i="1" l="1"/>
  <c r="V794" i="1" s="1"/>
  <c r="O857" i="1"/>
  <c r="O856" i="1"/>
  <c r="M858" i="1"/>
  <c r="N858" i="1" s="1"/>
  <c r="T795" i="1"/>
  <c r="U795" i="1" s="1"/>
  <c r="V795" i="1" l="1"/>
  <c r="O858" i="1"/>
  <c r="M859" i="1"/>
  <c r="N859" i="1" s="1"/>
  <c r="T796" i="1" l="1"/>
  <c r="U796" i="1" s="1"/>
  <c r="O859" i="1"/>
  <c r="M860" i="1"/>
  <c r="N860" i="1" s="1"/>
  <c r="V796" i="1"/>
  <c r="O860" i="1" l="1"/>
  <c r="M861" i="1"/>
  <c r="N861" i="1" s="1"/>
  <c r="T797" i="1"/>
  <c r="U797" i="1" s="1"/>
  <c r="V797" i="1" l="1"/>
  <c r="O861" i="1"/>
  <c r="M862" i="1"/>
  <c r="N862" i="1" s="1"/>
  <c r="T798" i="1" l="1"/>
  <c r="U798" i="1" s="1"/>
  <c r="V798" i="1" s="1"/>
  <c r="O862" i="1"/>
  <c r="M863" i="1"/>
  <c r="N863" i="1" s="1"/>
  <c r="O863" i="1" l="1"/>
  <c r="T799" i="1"/>
  <c r="U799" i="1" s="1"/>
  <c r="V799" i="1" l="1"/>
  <c r="T800" i="1"/>
  <c r="M864" i="1"/>
  <c r="N864" i="1" s="1"/>
  <c r="U800" i="1" l="1"/>
  <c r="V800" i="1" s="1"/>
  <c r="T801" i="1"/>
  <c r="O864" i="1"/>
  <c r="U801" i="1" l="1"/>
  <c r="V801" i="1" s="1"/>
  <c r="M865" i="1"/>
  <c r="N865" i="1" s="1"/>
  <c r="T802" i="1"/>
  <c r="U802" i="1" s="1"/>
  <c r="O865" i="1" l="1"/>
  <c r="M866" i="1"/>
  <c r="N866" i="1" s="1"/>
  <c r="V802" i="1"/>
  <c r="O866" i="1" l="1"/>
  <c r="M867" i="1"/>
  <c r="N867" i="1" s="1"/>
  <c r="T803" i="1"/>
  <c r="U803" i="1" s="1"/>
  <c r="O867" i="1" l="1"/>
  <c r="M868" i="1"/>
  <c r="N868" i="1" s="1"/>
  <c r="V803" i="1"/>
  <c r="O868" i="1" l="1"/>
  <c r="T804" i="1"/>
  <c r="U804" i="1" s="1"/>
  <c r="M869" i="1" l="1"/>
  <c r="N869" i="1" s="1"/>
  <c r="V804" i="1"/>
  <c r="O869" i="1" l="1"/>
  <c r="M870" i="1"/>
  <c r="N870" i="1" s="1"/>
  <c r="T805" i="1"/>
  <c r="U805" i="1" s="1"/>
  <c r="O870" i="1" l="1"/>
  <c r="M871" i="1"/>
  <c r="N871" i="1" s="1"/>
  <c r="V805" i="1"/>
  <c r="O871" i="1" l="1"/>
  <c r="M872" i="1"/>
  <c r="N872" i="1" s="1"/>
  <c r="T806" i="1"/>
  <c r="U806" i="1" s="1"/>
  <c r="V806" i="1" l="1"/>
  <c r="O872" i="1"/>
  <c r="T807" i="1" l="1"/>
  <c r="U807" i="1" s="1"/>
  <c r="M873" i="1"/>
  <c r="N873" i="1" s="1"/>
  <c r="T808" i="1" l="1"/>
  <c r="O873" i="1"/>
  <c r="U808" i="1" l="1"/>
  <c r="V808" i="1" s="1"/>
  <c r="V807" i="1"/>
  <c r="M874" i="1"/>
  <c r="N874" i="1" s="1"/>
  <c r="T809" i="1"/>
  <c r="U809" i="1" s="1"/>
  <c r="V809" i="1" l="1"/>
  <c r="O874" i="1"/>
  <c r="T810" i="1" l="1"/>
  <c r="U810" i="1" s="1"/>
  <c r="V810" i="1" s="1"/>
  <c r="M875" i="1"/>
  <c r="N875" i="1" s="1"/>
  <c r="O875" i="1" l="1"/>
  <c r="T811" i="1"/>
  <c r="U811" i="1" s="1"/>
  <c r="V811" i="1" l="1"/>
  <c r="T812" i="1"/>
  <c r="M876" i="1"/>
  <c r="N876" i="1" s="1"/>
  <c r="U812" i="1" l="1"/>
  <c r="V812" i="1" s="1"/>
  <c r="O876" i="1"/>
  <c r="T813" i="1" l="1"/>
  <c r="U813" i="1" s="1"/>
  <c r="V813" i="1" s="1"/>
  <c r="M877" i="1"/>
  <c r="N877" i="1" s="1"/>
  <c r="T814" i="1" l="1"/>
  <c r="U814" i="1" s="1"/>
  <c r="V814" i="1"/>
  <c r="O877" i="1"/>
  <c r="M878" i="1"/>
  <c r="N878" i="1" s="1"/>
  <c r="T815" i="1" l="1"/>
  <c r="U815" i="1" s="1"/>
  <c r="V815" i="1" s="1"/>
  <c r="O878" i="1"/>
  <c r="M879" i="1" l="1"/>
  <c r="N879" i="1" s="1"/>
  <c r="T816" i="1"/>
  <c r="U816" i="1" s="1"/>
  <c r="V816" i="1" l="1"/>
  <c r="O879" i="1"/>
  <c r="T817" i="1" l="1"/>
  <c r="U817" i="1" s="1"/>
  <c r="V817" i="1" s="1"/>
  <c r="M880" i="1"/>
  <c r="N880" i="1" s="1"/>
  <c r="O880" i="1" l="1"/>
  <c r="T818" i="1"/>
  <c r="U818" i="1" s="1"/>
  <c r="V818" i="1" l="1"/>
  <c r="M881" i="1"/>
  <c r="N881" i="1" s="1"/>
  <c r="T819" i="1" l="1"/>
  <c r="U819" i="1" s="1"/>
  <c r="O881" i="1"/>
  <c r="T820" i="1" l="1"/>
  <c r="M882" i="1"/>
  <c r="N882" i="1" s="1"/>
  <c r="U820" i="1" l="1"/>
  <c r="V820" i="1" s="1"/>
  <c r="V819" i="1"/>
  <c r="O882" i="1"/>
  <c r="T821" i="1" l="1"/>
  <c r="U821" i="1"/>
  <c r="V821" i="1" s="1"/>
  <c r="M883" i="1"/>
  <c r="N883" i="1" s="1"/>
  <c r="T822" i="1" l="1"/>
  <c r="U822" i="1" s="1"/>
  <c r="V822" i="1" s="1"/>
  <c r="O883" i="1"/>
  <c r="M884" i="1"/>
  <c r="N884" i="1" s="1"/>
  <c r="O884" i="1" l="1"/>
  <c r="T823" i="1"/>
  <c r="U823" i="1" s="1"/>
  <c r="V823" i="1" l="1"/>
  <c r="M885" i="1"/>
  <c r="N885" i="1" s="1"/>
  <c r="T824" i="1" l="1"/>
  <c r="U824" i="1" s="1"/>
  <c r="O885" i="1"/>
  <c r="T825" i="1" l="1"/>
  <c r="M886" i="1"/>
  <c r="N886" i="1" s="1"/>
  <c r="U825" i="1" l="1"/>
  <c r="V825" i="1" s="1"/>
  <c r="V824" i="1"/>
  <c r="O886" i="1"/>
  <c r="M887" i="1"/>
  <c r="N887" i="1" s="1"/>
  <c r="T826" i="1" l="1"/>
  <c r="U826" i="1" s="1"/>
  <c r="V826" i="1" s="1"/>
  <c r="O887" i="1"/>
  <c r="T827" i="1" l="1"/>
  <c r="U827" i="1" s="1"/>
  <c r="M888" i="1"/>
  <c r="N888" i="1" s="1"/>
  <c r="V827" i="1"/>
  <c r="T828" i="1" l="1"/>
  <c r="U828" i="1" s="1"/>
  <c r="V828" i="1" s="1"/>
  <c r="O888" i="1"/>
  <c r="M889" i="1" l="1"/>
  <c r="N889" i="1" s="1"/>
  <c r="T829" i="1"/>
  <c r="U829" i="1" s="1"/>
  <c r="O889" i="1" l="1"/>
  <c r="V829" i="1"/>
  <c r="M890" i="1" l="1"/>
  <c r="N890" i="1" s="1"/>
  <c r="T830" i="1"/>
  <c r="U830" i="1" s="1"/>
  <c r="V830" i="1" l="1"/>
  <c r="O890" i="1"/>
  <c r="T831" i="1" l="1"/>
  <c r="M891" i="1"/>
  <c r="N891" i="1" s="1"/>
  <c r="U831" i="1" l="1"/>
  <c r="T832" i="1" s="1"/>
  <c r="U832" i="1" s="1"/>
  <c r="V832" i="1" s="1"/>
  <c r="O891" i="1"/>
  <c r="V831" i="1" l="1"/>
  <c r="M892" i="1"/>
  <c r="N892" i="1" s="1"/>
  <c r="T833" i="1"/>
  <c r="U833" i="1" s="1"/>
  <c r="O892" i="1" l="1"/>
  <c r="V833" i="1"/>
  <c r="M893" i="1" l="1"/>
  <c r="N893" i="1" s="1"/>
  <c r="T834" i="1"/>
  <c r="U834" i="1" s="1"/>
  <c r="O893" i="1" l="1"/>
  <c r="M894" i="1"/>
  <c r="N894" i="1" s="1"/>
  <c r="V834" i="1"/>
  <c r="O894" i="1" l="1"/>
  <c r="T835" i="1"/>
  <c r="U835" i="1" s="1"/>
  <c r="V835" i="1" l="1"/>
  <c r="M895" i="1"/>
  <c r="N895" i="1" s="1"/>
  <c r="T836" i="1"/>
  <c r="U836" i="1" s="1"/>
  <c r="V836" i="1" l="1"/>
  <c r="O895" i="1"/>
  <c r="T837" i="1" l="1"/>
  <c r="U837" i="1" s="1"/>
  <c r="V837" i="1" s="1"/>
  <c r="M896" i="1"/>
  <c r="N896" i="1" s="1"/>
  <c r="T838" i="1" l="1"/>
  <c r="U838" i="1" s="1"/>
  <c r="V838" i="1" s="1"/>
  <c r="O896" i="1"/>
  <c r="M897" i="1" l="1"/>
  <c r="N897" i="1" s="1"/>
  <c r="T839" i="1"/>
  <c r="U839" i="1" s="1"/>
  <c r="O897" i="1" l="1"/>
  <c r="V839" i="1"/>
  <c r="M898" i="1" l="1"/>
  <c r="N898" i="1" s="1"/>
  <c r="T840" i="1"/>
  <c r="U840" i="1" s="1"/>
  <c r="V840" i="1" l="1"/>
  <c r="O898" i="1"/>
  <c r="T841" i="1" l="1"/>
  <c r="U841" i="1" s="1"/>
  <c r="M899" i="1"/>
  <c r="N899" i="1" s="1"/>
  <c r="V841" i="1"/>
  <c r="O899" i="1" l="1"/>
  <c r="M900" i="1"/>
  <c r="N900" i="1" s="1"/>
  <c r="T842" i="1"/>
  <c r="U842" i="1" s="1"/>
  <c r="V842" i="1" l="1"/>
  <c r="O900" i="1"/>
  <c r="T843" i="1" l="1"/>
  <c r="U843" i="1" s="1"/>
  <c r="M901" i="1"/>
  <c r="N901" i="1" s="1"/>
  <c r="T844" i="1" l="1"/>
  <c r="O901" i="1"/>
  <c r="U844" i="1" l="1"/>
  <c r="V844" i="1" s="1"/>
  <c r="V843" i="1"/>
  <c r="M902" i="1"/>
  <c r="N902" i="1" s="1"/>
  <c r="T845" i="1"/>
  <c r="U845" i="1" s="1"/>
  <c r="V845" i="1" l="1"/>
  <c r="O902" i="1"/>
  <c r="M903" i="1"/>
  <c r="N903" i="1" s="1"/>
  <c r="T846" i="1" l="1"/>
  <c r="U846" i="1" s="1"/>
  <c r="O903" i="1"/>
  <c r="V846" i="1"/>
  <c r="M904" i="1" l="1"/>
  <c r="N904" i="1" s="1"/>
  <c r="T847" i="1"/>
  <c r="U847" i="1" s="1"/>
  <c r="V847" i="1" l="1"/>
  <c r="O904" i="1"/>
  <c r="T848" i="1" l="1"/>
  <c r="U848" i="1" s="1"/>
  <c r="M905" i="1"/>
  <c r="N905" i="1" s="1"/>
  <c r="T849" i="1" l="1"/>
  <c r="O905" i="1"/>
  <c r="U849" i="1" l="1"/>
  <c r="V849" i="1" s="1"/>
  <c r="V848" i="1"/>
  <c r="M906" i="1"/>
  <c r="N906" i="1" s="1"/>
  <c r="T850" i="1"/>
  <c r="U850" i="1" s="1"/>
  <c r="V850" i="1" l="1"/>
  <c r="O906" i="1"/>
  <c r="M907" i="1"/>
  <c r="N907" i="1" s="1"/>
  <c r="T851" i="1" l="1"/>
  <c r="U851" i="1" s="1"/>
  <c r="V851" i="1" s="1"/>
  <c r="O907" i="1"/>
  <c r="M908" i="1"/>
  <c r="N908" i="1" s="1"/>
  <c r="O908" i="1" l="1"/>
  <c r="T852" i="1"/>
  <c r="U852" i="1" s="1"/>
  <c r="V852" i="1" l="1"/>
  <c r="M909" i="1"/>
  <c r="N909" i="1" s="1"/>
  <c r="T853" i="1" l="1"/>
  <c r="U853" i="1" s="1"/>
  <c r="V853" i="1" s="1"/>
  <c r="O909" i="1"/>
  <c r="M910" i="1"/>
  <c r="N910" i="1" s="1"/>
  <c r="O910" i="1" l="1"/>
  <c r="T854" i="1"/>
  <c r="U854" i="1" s="1"/>
  <c r="V854" i="1" l="1"/>
  <c r="T855" i="1"/>
  <c r="U855" i="1" s="1"/>
  <c r="M911" i="1"/>
  <c r="N911" i="1" s="1"/>
  <c r="V855" i="1" l="1"/>
  <c r="O911" i="1"/>
  <c r="T856" i="1" l="1"/>
  <c r="U856" i="1" s="1"/>
  <c r="V856" i="1" s="1"/>
  <c r="M912" i="1"/>
  <c r="N912" i="1" s="1"/>
  <c r="O912" i="1" l="1"/>
  <c r="T857" i="1"/>
  <c r="U857" i="1" s="1"/>
  <c r="V857" i="1" l="1"/>
  <c r="M913" i="1"/>
  <c r="N913" i="1" s="1"/>
  <c r="T858" i="1" l="1"/>
  <c r="U858" i="1" s="1"/>
  <c r="O913" i="1"/>
  <c r="V858" i="1"/>
  <c r="M914" i="1" l="1"/>
  <c r="N914" i="1" s="1"/>
  <c r="T859" i="1"/>
  <c r="U859" i="1" s="1"/>
  <c r="V859" i="1" l="1"/>
  <c r="O914" i="1"/>
  <c r="M915" i="1"/>
  <c r="N915" i="1" s="1"/>
  <c r="T860" i="1" l="1"/>
  <c r="U860" i="1" s="1"/>
  <c r="O915" i="1"/>
  <c r="T861" i="1" l="1"/>
  <c r="M916" i="1"/>
  <c r="N916" i="1" s="1"/>
  <c r="U861" i="1" l="1"/>
  <c r="V861" i="1" s="1"/>
  <c r="V860" i="1"/>
  <c r="O916" i="1"/>
  <c r="T862" i="1" l="1"/>
  <c r="U862" i="1" s="1"/>
  <c r="T863" i="1" s="1"/>
  <c r="M917" i="1"/>
  <c r="N917" i="1" s="1"/>
  <c r="U863" i="1" l="1"/>
  <c r="V863" i="1" s="1"/>
  <c r="V862" i="1"/>
  <c r="T864" i="1"/>
  <c r="O917" i="1"/>
  <c r="M918" i="1"/>
  <c r="N918" i="1" s="1"/>
  <c r="U864" i="1" l="1"/>
  <c r="V864" i="1" s="1"/>
  <c r="O918" i="1"/>
  <c r="T865" i="1" l="1"/>
  <c r="U865" i="1" s="1"/>
  <c r="M919" i="1"/>
  <c r="N919" i="1" s="1"/>
  <c r="V865" i="1"/>
  <c r="T866" i="1" l="1"/>
  <c r="U866" i="1" s="1"/>
  <c r="V866" i="1" s="1"/>
  <c r="O919" i="1"/>
  <c r="M920" i="1" l="1"/>
  <c r="N920" i="1" s="1"/>
  <c r="T867" i="1"/>
  <c r="U867" i="1" s="1"/>
  <c r="V867" i="1" l="1"/>
  <c r="O920" i="1"/>
  <c r="T868" i="1" l="1"/>
  <c r="U868" i="1" s="1"/>
  <c r="V868" i="1" s="1"/>
  <c r="M921" i="1"/>
  <c r="N921" i="1" s="1"/>
  <c r="T869" i="1" l="1"/>
  <c r="U869" i="1" s="1"/>
  <c r="O921" i="1"/>
  <c r="M922" i="1"/>
  <c r="N922" i="1" s="1"/>
  <c r="V869" i="1" l="1"/>
  <c r="O922" i="1"/>
  <c r="T870" i="1" l="1"/>
  <c r="U870" i="1" s="1"/>
  <c r="V870" i="1" s="1"/>
  <c r="M923" i="1"/>
  <c r="N923" i="1" s="1"/>
  <c r="O923" i="1" l="1"/>
  <c r="T871" i="1"/>
  <c r="U871" i="1" s="1"/>
  <c r="V871" i="1" l="1"/>
  <c r="M924" i="1"/>
  <c r="N924" i="1" s="1"/>
  <c r="T872" i="1" l="1"/>
  <c r="U872" i="1" s="1"/>
  <c r="O924" i="1"/>
  <c r="M925" i="1"/>
  <c r="N925" i="1" s="1"/>
  <c r="T873" i="1" l="1"/>
  <c r="U873" i="1" s="1"/>
  <c r="O925" i="1"/>
  <c r="T874" i="1" l="1"/>
  <c r="U874" i="1" s="1"/>
  <c r="V872" i="1"/>
  <c r="M926" i="1"/>
  <c r="N926" i="1" s="1"/>
  <c r="V874" i="1" l="1"/>
  <c r="V873" i="1"/>
  <c r="O926" i="1"/>
  <c r="T875" i="1" l="1"/>
  <c r="M927" i="1"/>
  <c r="N927" i="1" s="1"/>
  <c r="U875" i="1" l="1"/>
  <c r="T876" i="1" s="1"/>
  <c r="U876" i="1" s="1"/>
  <c r="V876" i="1" s="1"/>
  <c r="O927" i="1"/>
  <c r="M928" i="1"/>
  <c r="N928" i="1" s="1"/>
  <c r="V875" i="1" l="1"/>
  <c r="T877" i="1"/>
  <c r="U877" i="1" s="1"/>
  <c r="V877" i="1" s="1"/>
  <c r="O928" i="1"/>
  <c r="M929" i="1" l="1"/>
  <c r="N929" i="1" s="1"/>
  <c r="T878" i="1"/>
  <c r="U878" i="1" s="1"/>
  <c r="V878" i="1" l="1"/>
  <c r="O929" i="1"/>
  <c r="M930" i="1"/>
  <c r="N930" i="1" s="1"/>
  <c r="T879" i="1" l="1"/>
  <c r="U879" i="1" s="1"/>
  <c r="V879" i="1" s="1"/>
  <c r="O930" i="1"/>
  <c r="M931" i="1"/>
  <c r="N931" i="1" s="1"/>
  <c r="O931" i="1" l="1"/>
  <c r="T880" i="1"/>
  <c r="U880" i="1" s="1"/>
  <c r="M932" i="1" l="1"/>
  <c r="N932" i="1" s="1"/>
  <c r="V880" i="1"/>
  <c r="T881" i="1" l="1"/>
  <c r="U881" i="1" s="1"/>
  <c r="O932" i="1"/>
  <c r="V881" i="1" l="1"/>
  <c r="M933" i="1"/>
  <c r="N933" i="1" s="1"/>
  <c r="T882" i="1" l="1"/>
  <c r="U882" i="1" s="1"/>
  <c r="O933" i="1"/>
  <c r="M934" i="1"/>
  <c r="N934" i="1" s="1"/>
  <c r="V882" i="1"/>
  <c r="O934" i="1" l="1"/>
  <c r="T883" i="1"/>
  <c r="U883" i="1" s="1"/>
  <c r="V883" i="1" l="1"/>
  <c r="M935" i="1"/>
  <c r="N935" i="1" s="1"/>
  <c r="T884" i="1" l="1"/>
  <c r="U884" i="1" s="1"/>
  <c r="V884" i="1" s="1"/>
  <c r="O935" i="1"/>
  <c r="M936" i="1"/>
  <c r="N936" i="1" s="1"/>
  <c r="O936" i="1" l="1"/>
  <c r="M937" i="1"/>
  <c r="N937" i="1" s="1"/>
  <c r="T885" i="1"/>
  <c r="U885" i="1" s="1"/>
  <c r="V885" i="1" l="1"/>
  <c r="O937" i="1"/>
  <c r="M938" i="1"/>
  <c r="N938" i="1" s="1"/>
  <c r="T886" i="1" l="1"/>
  <c r="U886" i="1" s="1"/>
  <c r="O938" i="1"/>
  <c r="T887" i="1" l="1"/>
  <c r="M939" i="1"/>
  <c r="N939" i="1" s="1"/>
  <c r="U887" i="1" l="1"/>
  <c r="V887" i="1" s="1"/>
  <c r="V886" i="1"/>
  <c r="O939" i="1"/>
  <c r="T888" i="1" l="1"/>
  <c r="U888" i="1" s="1"/>
  <c r="V888" i="1" s="1"/>
  <c r="M940" i="1"/>
  <c r="N940" i="1" s="1"/>
  <c r="T889" i="1" l="1"/>
  <c r="U889" i="1" s="1"/>
  <c r="V889" i="1" s="1"/>
  <c r="O940" i="1"/>
  <c r="M941" i="1"/>
  <c r="N941" i="1" s="1"/>
  <c r="T890" i="1" l="1"/>
  <c r="U890" i="1" s="1"/>
  <c r="O941" i="1"/>
  <c r="V890" i="1" l="1"/>
  <c r="M942" i="1"/>
  <c r="N942" i="1" s="1"/>
  <c r="T891" i="1" l="1"/>
  <c r="U891" i="1" s="1"/>
  <c r="O942" i="1"/>
  <c r="M943" i="1"/>
  <c r="N943" i="1" s="1"/>
  <c r="T892" i="1" l="1"/>
  <c r="O943" i="1"/>
  <c r="M944" i="1"/>
  <c r="N944" i="1" s="1"/>
  <c r="U892" i="1" l="1"/>
  <c r="V892" i="1" s="1"/>
  <c r="V891" i="1"/>
  <c r="T893" i="1"/>
  <c r="U893" i="1" s="1"/>
  <c r="O944" i="1"/>
  <c r="V893" i="1" l="1"/>
  <c r="M945" i="1"/>
  <c r="N945" i="1" s="1"/>
  <c r="T894" i="1" l="1"/>
  <c r="O945" i="1"/>
  <c r="U894" i="1" l="1"/>
  <c r="V894" i="1" s="1"/>
  <c r="M946" i="1"/>
  <c r="N946" i="1" s="1"/>
  <c r="T895" i="1" l="1"/>
  <c r="U895" i="1" s="1"/>
  <c r="V895" i="1"/>
  <c r="O946" i="1"/>
  <c r="T896" i="1" l="1"/>
  <c r="M947" i="1"/>
  <c r="N947" i="1" s="1"/>
  <c r="U896" i="1" l="1"/>
  <c r="T897" i="1" s="1"/>
  <c r="U897" i="1" s="1"/>
  <c r="V897" i="1" s="1"/>
  <c r="O947" i="1"/>
  <c r="M948" i="1"/>
  <c r="N948" i="1" s="1"/>
  <c r="V896" i="1" l="1"/>
  <c r="T898" i="1"/>
  <c r="U898" i="1" s="1"/>
  <c r="O948" i="1"/>
  <c r="T899" i="1" l="1"/>
  <c r="M949" i="1"/>
  <c r="N949" i="1" s="1"/>
  <c r="U899" i="1" l="1"/>
  <c r="V899" i="1" s="1"/>
  <c r="V898" i="1"/>
  <c r="T900" i="1"/>
  <c r="O949" i="1"/>
  <c r="M950" i="1"/>
  <c r="N950" i="1" s="1"/>
  <c r="U900" i="1" l="1"/>
  <c r="V900" i="1" s="1"/>
  <c r="O950" i="1"/>
  <c r="T901" i="1"/>
  <c r="U901" i="1" s="1"/>
  <c r="M951" i="1" l="1"/>
  <c r="N951" i="1" s="1"/>
  <c r="V901" i="1"/>
  <c r="T902" i="1" l="1"/>
  <c r="U902" i="1" s="1"/>
  <c r="O951" i="1"/>
  <c r="V902" i="1" l="1"/>
  <c r="M952" i="1"/>
  <c r="N952" i="1" s="1"/>
  <c r="T903" i="1" l="1"/>
  <c r="U903" i="1" s="1"/>
  <c r="V903" i="1" s="1"/>
  <c r="O952" i="1"/>
  <c r="M953" i="1"/>
  <c r="N953" i="1" s="1"/>
  <c r="O953" i="1" l="1"/>
  <c r="T904" i="1"/>
  <c r="U904" i="1" s="1"/>
  <c r="M954" i="1" l="1"/>
  <c r="N954" i="1" s="1"/>
  <c r="V904" i="1"/>
  <c r="O954" i="1" l="1"/>
  <c r="M955" i="1"/>
  <c r="N955" i="1" s="1"/>
  <c r="T905" i="1"/>
  <c r="U905" i="1" s="1"/>
  <c r="V905" i="1" l="1"/>
  <c r="O955" i="1"/>
  <c r="M956" i="1"/>
  <c r="N956" i="1" s="1"/>
  <c r="T906" i="1" l="1"/>
  <c r="U906" i="1" s="1"/>
  <c r="V906" i="1" s="1"/>
  <c r="O956" i="1"/>
  <c r="M957" i="1" l="1"/>
  <c r="N957" i="1" s="1"/>
  <c r="T907" i="1"/>
  <c r="U907" i="1" s="1"/>
  <c r="V907" i="1" l="1"/>
  <c r="O957" i="1"/>
  <c r="T908" i="1" l="1"/>
  <c r="M958" i="1"/>
  <c r="N958" i="1" s="1"/>
  <c r="U908" i="1" l="1"/>
  <c r="V908" i="1" s="1"/>
  <c r="O958" i="1"/>
  <c r="T909" i="1" l="1"/>
  <c r="M959" i="1"/>
  <c r="N959" i="1" s="1"/>
  <c r="U909" i="1" l="1"/>
  <c r="T910" i="1" s="1"/>
  <c r="U910" i="1" s="1"/>
  <c r="V910" i="1" s="1"/>
  <c r="O959" i="1"/>
  <c r="M960" i="1"/>
  <c r="N960" i="1" s="1"/>
  <c r="V909" i="1" l="1"/>
  <c r="T911" i="1"/>
  <c r="U911" i="1" s="1"/>
  <c r="V911" i="1" s="1"/>
  <c r="O960" i="1"/>
  <c r="M961" i="1" l="1"/>
  <c r="N961" i="1" s="1"/>
  <c r="T912" i="1"/>
  <c r="U912" i="1" s="1"/>
  <c r="V912" i="1" l="1"/>
  <c r="O961" i="1"/>
  <c r="T913" i="1" l="1"/>
  <c r="U913" i="1" s="1"/>
  <c r="V913" i="1" s="1"/>
  <c r="M962" i="1"/>
  <c r="N962" i="1" s="1"/>
  <c r="T914" i="1" l="1"/>
  <c r="U914" i="1" s="1"/>
  <c r="V914" i="1" s="1"/>
  <c r="O962" i="1"/>
  <c r="M963" i="1"/>
  <c r="N963" i="1" s="1"/>
  <c r="O963" i="1" l="1"/>
  <c r="T915" i="1"/>
  <c r="U915" i="1" s="1"/>
  <c r="V915" i="1" l="1"/>
  <c r="M964" i="1"/>
  <c r="N964" i="1" s="1"/>
  <c r="T916" i="1" l="1"/>
  <c r="O964" i="1"/>
  <c r="U916" i="1" l="1"/>
  <c r="V916" i="1" s="1"/>
  <c r="M965" i="1"/>
  <c r="N965" i="1" s="1"/>
  <c r="T917" i="1" l="1"/>
  <c r="U917" i="1" s="1"/>
  <c r="V917" i="1" s="1"/>
  <c r="O965" i="1"/>
  <c r="T918" i="1" l="1"/>
  <c r="U918" i="1" s="1"/>
  <c r="M966" i="1"/>
  <c r="N966" i="1" s="1"/>
  <c r="T919" i="1" l="1"/>
  <c r="O966" i="1"/>
  <c r="U919" i="1" l="1"/>
  <c r="V919" i="1" s="1"/>
  <c r="V918" i="1"/>
  <c r="M967" i="1"/>
  <c r="N967" i="1" s="1"/>
  <c r="T920" i="1"/>
  <c r="U920" i="1" s="1"/>
  <c r="O967" i="1" l="1"/>
  <c r="M968" i="1"/>
  <c r="N968" i="1" s="1"/>
  <c r="V920" i="1"/>
  <c r="O968" i="1" l="1"/>
  <c r="M969" i="1"/>
  <c r="N969" i="1" s="1"/>
  <c r="T921" i="1"/>
  <c r="U921" i="1" s="1"/>
  <c r="V921" i="1" l="1"/>
  <c r="O969" i="1"/>
  <c r="T922" i="1" l="1"/>
  <c r="U922" i="1" s="1"/>
  <c r="M970" i="1"/>
  <c r="N970" i="1" s="1"/>
  <c r="T923" i="1" l="1"/>
  <c r="O970" i="1"/>
  <c r="U923" i="1" l="1"/>
  <c r="V923" i="1" s="1"/>
  <c r="V922" i="1"/>
  <c r="M971" i="1"/>
  <c r="N971" i="1" s="1"/>
  <c r="T924" i="1" l="1"/>
  <c r="O971" i="1"/>
  <c r="U924" i="1" l="1"/>
  <c r="V924" i="1" s="1"/>
  <c r="M972" i="1"/>
  <c r="N972" i="1" s="1"/>
  <c r="T925" i="1" l="1"/>
  <c r="O972" i="1"/>
  <c r="U925" i="1" l="1"/>
  <c r="V925" i="1" s="1"/>
  <c r="M973" i="1"/>
  <c r="N973" i="1" s="1"/>
  <c r="T926" i="1" l="1"/>
  <c r="U926" i="1" s="1"/>
  <c r="V926" i="1" s="1"/>
  <c r="O973" i="1"/>
  <c r="T927" i="1" l="1"/>
  <c r="U927" i="1" s="1"/>
  <c r="V927" i="1" s="1"/>
  <c r="M974" i="1"/>
  <c r="N974" i="1" s="1"/>
  <c r="T928" i="1" l="1"/>
  <c r="U928" i="1" s="1"/>
  <c r="O974" i="1"/>
  <c r="M975" i="1"/>
  <c r="N975" i="1" s="1"/>
  <c r="T929" i="1" l="1"/>
  <c r="U929" i="1" s="1"/>
  <c r="V928" i="1"/>
  <c r="O975" i="1"/>
  <c r="M976" i="1"/>
  <c r="N976" i="1" s="1"/>
  <c r="T930" i="1" l="1"/>
  <c r="U930" i="1" s="1"/>
  <c r="V930" i="1" s="1"/>
  <c r="V929" i="1"/>
  <c r="O976" i="1"/>
  <c r="M977" i="1"/>
  <c r="N977" i="1" s="1"/>
  <c r="T931" i="1" l="1"/>
  <c r="U931" i="1" s="1"/>
  <c r="V931" i="1" s="1"/>
  <c r="O977" i="1"/>
  <c r="M978" i="1"/>
  <c r="N978" i="1" s="1"/>
  <c r="O978" i="1" l="1"/>
  <c r="M979" i="1"/>
  <c r="N979" i="1" s="1"/>
  <c r="T932" i="1"/>
  <c r="U932" i="1" s="1"/>
  <c r="O979" i="1" l="1"/>
  <c r="V932" i="1"/>
  <c r="M980" i="1" l="1"/>
  <c r="N980" i="1" s="1"/>
  <c r="T933" i="1"/>
  <c r="U933" i="1" s="1"/>
  <c r="V933" i="1" l="1"/>
  <c r="O980" i="1"/>
  <c r="T934" i="1" l="1"/>
  <c r="M981" i="1"/>
  <c r="N981" i="1" s="1"/>
  <c r="U934" i="1" l="1"/>
  <c r="T935" i="1" s="1"/>
  <c r="U935" i="1" s="1"/>
  <c r="V935" i="1" s="1"/>
  <c r="O981" i="1"/>
  <c r="M982" i="1"/>
  <c r="N982" i="1" s="1"/>
  <c r="V934" i="1" l="1"/>
  <c r="T936" i="1"/>
  <c r="U936" i="1" s="1"/>
  <c r="V936" i="1" s="1"/>
  <c r="O982" i="1"/>
  <c r="M983" i="1" l="1"/>
  <c r="N983" i="1" s="1"/>
  <c r="T937" i="1"/>
  <c r="U937" i="1" s="1"/>
  <c r="V937" i="1" l="1"/>
  <c r="O983" i="1"/>
  <c r="T938" i="1" l="1"/>
  <c r="U938" i="1" s="1"/>
  <c r="V938" i="1" s="1"/>
  <c r="M984" i="1"/>
  <c r="N984" i="1" s="1"/>
  <c r="O984" i="1" l="1"/>
  <c r="T939" i="1"/>
  <c r="U939" i="1" s="1"/>
  <c r="M985" i="1" l="1"/>
  <c r="N985" i="1" s="1"/>
  <c r="V939" i="1"/>
  <c r="T940" i="1" l="1"/>
  <c r="U940" i="1" s="1"/>
  <c r="V940" i="1" s="1"/>
  <c r="O985" i="1"/>
  <c r="M986" i="1" l="1"/>
  <c r="N986" i="1" s="1"/>
  <c r="T941" i="1"/>
  <c r="U941" i="1" s="1"/>
  <c r="V941" i="1" l="1"/>
  <c r="O986" i="1"/>
  <c r="M987" i="1"/>
  <c r="N987" i="1" s="1"/>
  <c r="T942" i="1" l="1"/>
  <c r="U942" i="1" s="1"/>
  <c r="V942" i="1" s="1"/>
  <c r="O987" i="1"/>
  <c r="M988" i="1" l="1"/>
  <c r="N988" i="1" s="1"/>
  <c r="T943" i="1"/>
  <c r="U943" i="1" s="1"/>
  <c r="V943" i="1" l="1"/>
  <c r="O988" i="1"/>
  <c r="T944" i="1" l="1"/>
  <c r="U944" i="1" s="1"/>
  <c r="V944" i="1" s="1"/>
  <c r="M989" i="1"/>
  <c r="N989" i="1" s="1"/>
  <c r="O989" i="1" l="1"/>
  <c r="T945" i="1"/>
  <c r="U945" i="1" s="1"/>
  <c r="M990" i="1" l="1"/>
  <c r="N990" i="1" s="1"/>
  <c r="V945" i="1"/>
  <c r="O990" i="1" l="1"/>
  <c r="T946" i="1"/>
  <c r="U946" i="1" s="1"/>
  <c r="V946" i="1" l="1"/>
  <c r="M991" i="1"/>
  <c r="N991" i="1" s="1"/>
  <c r="T947" i="1" l="1"/>
  <c r="U947" i="1" s="1"/>
  <c r="O991" i="1"/>
  <c r="T948" i="1" l="1"/>
  <c r="M992" i="1"/>
  <c r="N992" i="1" s="1"/>
  <c r="U948" i="1" l="1"/>
  <c r="V948" i="1" s="1"/>
  <c r="V947" i="1"/>
  <c r="O992" i="1"/>
  <c r="M993" i="1"/>
  <c r="N993" i="1" s="1"/>
  <c r="T949" i="1" l="1"/>
  <c r="U949" i="1" s="1"/>
  <c r="T950" i="1" s="1"/>
  <c r="O993" i="1"/>
  <c r="U950" i="1" l="1"/>
  <c r="V950" i="1" s="1"/>
  <c r="V949" i="1"/>
  <c r="M994" i="1"/>
  <c r="N994" i="1" s="1"/>
  <c r="T951" i="1"/>
  <c r="U951" i="1" s="1"/>
  <c r="V951" i="1" l="1"/>
  <c r="O994" i="1"/>
  <c r="T952" i="1" l="1"/>
  <c r="U952" i="1" s="1"/>
  <c r="M995" i="1"/>
  <c r="N995" i="1" s="1"/>
  <c r="T953" i="1" l="1"/>
  <c r="O995" i="1"/>
  <c r="M996" i="1"/>
  <c r="N996" i="1" s="1"/>
  <c r="U953" i="1" l="1"/>
  <c r="V953" i="1" s="1"/>
  <c r="V952" i="1"/>
  <c r="T954" i="1"/>
  <c r="O996" i="1"/>
  <c r="U954" i="1" l="1"/>
  <c r="V954" i="1" s="1"/>
  <c r="M997" i="1"/>
  <c r="N997" i="1" s="1"/>
  <c r="T955" i="1" l="1"/>
  <c r="U955" i="1" s="1"/>
  <c r="V955" i="1" s="1"/>
  <c r="O997" i="1"/>
  <c r="T956" i="1" l="1"/>
  <c r="U956" i="1" s="1"/>
  <c r="V956" i="1" s="1"/>
  <c r="M998" i="1"/>
  <c r="N998" i="1" s="1"/>
  <c r="O998" i="1" l="1"/>
  <c r="T957" i="1"/>
  <c r="U957" i="1" s="1"/>
  <c r="V957" i="1" l="1"/>
  <c r="M999" i="1"/>
  <c r="N999" i="1" s="1"/>
  <c r="T958" i="1" l="1"/>
  <c r="U958" i="1" s="1"/>
  <c r="O999" i="1"/>
  <c r="T959" i="1" l="1"/>
  <c r="U959" i="1" s="1"/>
  <c r="M1000" i="1"/>
  <c r="N1000" i="1" s="1"/>
  <c r="T960" i="1" l="1"/>
  <c r="U960" i="1" s="1"/>
  <c r="V958" i="1"/>
  <c r="O1000" i="1"/>
  <c r="V960" i="1" l="1"/>
  <c r="V959" i="1"/>
  <c r="M1001" i="1"/>
  <c r="N1001" i="1" s="1"/>
  <c r="T961" i="1" l="1"/>
  <c r="O1001" i="1"/>
  <c r="M1002" i="1"/>
  <c r="N1002" i="1" s="1"/>
  <c r="U961" i="1" l="1"/>
  <c r="T962" i="1" s="1"/>
  <c r="U962" i="1" s="1"/>
  <c r="V962" i="1" s="1"/>
  <c r="O1002" i="1"/>
  <c r="V961" i="1" l="1"/>
  <c r="M1003" i="1"/>
  <c r="N1003" i="1" s="1"/>
  <c r="T963" i="1"/>
  <c r="U963" i="1" s="1"/>
  <c r="V963" i="1" l="1"/>
  <c r="O1003" i="1"/>
  <c r="T964" i="1" l="1"/>
  <c r="M1004" i="1"/>
  <c r="N1004" i="1" s="1"/>
  <c r="U964" i="1" l="1"/>
  <c r="T965" i="1" s="1"/>
  <c r="U965" i="1" s="1"/>
  <c r="V965" i="1" s="1"/>
  <c r="O1004" i="1"/>
  <c r="V964" i="1" l="1"/>
  <c r="M1005" i="1"/>
  <c r="N1005" i="1" s="1"/>
  <c r="T966" i="1"/>
  <c r="U966" i="1" s="1"/>
  <c r="V966" i="1" l="1"/>
  <c r="O1005" i="1"/>
  <c r="M1006" i="1"/>
  <c r="N1006" i="1" s="1"/>
  <c r="T967" i="1" l="1"/>
  <c r="U967" i="1" s="1"/>
  <c r="V967" i="1" s="1"/>
  <c r="O1006" i="1"/>
  <c r="M1007" i="1" l="1"/>
  <c r="N1007" i="1" s="1"/>
  <c r="T968" i="1"/>
  <c r="U968" i="1" s="1"/>
  <c r="O1007" i="1" l="1"/>
  <c r="M1008" i="1"/>
  <c r="N1008" i="1" s="1"/>
  <c r="V968" i="1"/>
  <c r="O1008" i="1" l="1"/>
  <c r="T969" i="1"/>
  <c r="U969" i="1" s="1"/>
  <c r="V969" i="1" l="1"/>
  <c r="M1009" i="1"/>
  <c r="N1009" i="1" s="1"/>
  <c r="T970" i="1" l="1"/>
  <c r="U970" i="1" s="1"/>
  <c r="O1009" i="1"/>
  <c r="T971" i="1" l="1"/>
  <c r="U971" i="1" s="1"/>
  <c r="M1010" i="1"/>
  <c r="N1010" i="1" s="1"/>
  <c r="T972" i="1" l="1"/>
  <c r="V970" i="1"/>
  <c r="O1010" i="1"/>
  <c r="U972" i="1" l="1"/>
  <c r="V972" i="1" s="1"/>
  <c r="V971" i="1"/>
  <c r="M1011" i="1"/>
  <c r="N1011" i="1" s="1"/>
  <c r="T973" i="1" l="1"/>
  <c r="U973" i="1" s="1"/>
  <c r="V973" i="1" s="1"/>
  <c r="O1011" i="1"/>
  <c r="M1012" i="1"/>
  <c r="N1012" i="1" s="1"/>
  <c r="T974" i="1" l="1"/>
  <c r="U974" i="1" s="1"/>
  <c r="V974" i="1" s="1"/>
  <c r="O1012" i="1"/>
  <c r="M1013" i="1" l="1"/>
  <c r="N1013" i="1" s="1"/>
  <c r="T975" i="1"/>
  <c r="U975" i="1" s="1"/>
  <c r="O1013" i="1" l="1"/>
  <c r="V975" i="1"/>
  <c r="M1014" i="1" l="1"/>
  <c r="N1014" i="1" s="1"/>
  <c r="T976" i="1"/>
  <c r="U976" i="1" s="1"/>
  <c r="V976" i="1" l="1"/>
  <c r="O1014" i="1"/>
  <c r="T977" i="1" l="1"/>
  <c r="U977" i="1" s="1"/>
  <c r="V977" i="1" s="1"/>
  <c r="M1015" i="1"/>
  <c r="N1015" i="1" s="1"/>
  <c r="O1015" i="1" l="1"/>
  <c r="M1016" i="1"/>
  <c r="N1016" i="1" s="1"/>
  <c r="T978" i="1"/>
  <c r="U978" i="1" s="1"/>
  <c r="O1016" i="1" l="1"/>
  <c r="V978" i="1"/>
  <c r="M1017" i="1" l="1"/>
  <c r="N1017" i="1" s="1"/>
  <c r="T979" i="1"/>
  <c r="U979" i="1" s="1"/>
  <c r="V979" i="1" l="1"/>
  <c r="O1017" i="1"/>
  <c r="T980" i="1" l="1"/>
  <c r="U980" i="1" s="1"/>
  <c r="V980" i="1" s="1"/>
  <c r="M1018" i="1"/>
  <c r="N1018" i="1" s="1"/>
  <c r="O1018" i="1" l="1"/>
  <c r="M1019" i="1"/>
  <c r="N1019" i="1" s="1"/>
  <c r="T981" i="1"/>
  <c r="U981" i="1" s="1"/>
  <c r="O1019" i="1" l="1"/>
  <c r="V981" i="1"/>
  <c r="M1020" i="1" l="1"/>
  <c r="N1020" i="1" s="1"/>
  <c r="T982" i="1"/>
  <c r="U982" i="1" s="1"/>
  <c r="V982" i="1" l="1"/>
  <c r="O1020" i="1"/>
  <c r="T983" i="1" l="1"/>
  <c r="U983" i="1" s="1"/>
  <c r="M1021" i="1"/>
  <c r="N1021" i="1" s="1"/>
  <c r="T984" i="1" l="1"/>
  <c r="U984" i="1" s="1"/>
  <c r="O1021" i="1"/>
  <c r="T985" i="1" l="1"/>
  <c r="U985" i="1" s="1"/>
  <c r="V983" i="1"/>
  <c r="M1022" i="1"/>
  <c r="N1022" i="1" s="1"/>
  <c r="V985" i="1" l="1"/>
  <c r="V984" i="1"/>
  <c r="O1022" i="1"/>
  <c r="M1023" i="1"/>
  <c r="N1023" i="1" s="1"/>
  <c r="T986" i="1" l="1"/>
  <c r="O1023" i="1"/>
  <c r="U986" i="1" l="1"/>
  <c r="V986" i="1" s="1"/>
  <c r="M1024" i="1"/>
  <c r="N1024" i="1" s="1"/>
  <c r="T987" i="1" l="1"/>
  <c r="U987" i="1" s="1"/>
  <c r="V987" i="1" s="1"/>
  <c r="O1024" i="1"/>
  <c r="T988" i="1" l="1"/>
  <c r="U988" i="1" s="1"/>
  <c r="T989" i="1" s="1"/>
  <c r="U989" i="1" s="1"/>
  <c r="V989" i="1" s="1"/>
  <c r="M1025" i="1"/>
  <c r="N1025" i="1" s="1"/>
  <c r="V988" i="1" l="1"/>
  <c r="O1025" i="1"/>
  <c r="T990" i="1"/>
  <c r="U990" i="1" s="1"/>
  <c r="V990" i="1" l="1"/>
  <c r="M1026" i="1"/>
  <c r="N1026" i="1" s="1"/>
  <c r="T991" i="1" l="1"/>
  <c r="U991" i="1" s="1"/>
  <c r="O1026" i="1"/>
  <c r="M1027" i="1"/>
  <c r="N1027" i="1" s="1"/>
  <c r="T992" i="1" l="1"/>
  <c r="O1027" i="1"/>
  <c r="U992" i="1" l="1"/>
  <c r="V992" i="1" s="1"/>
  <c r="V991" i="1"/>
  <c r="M1028" i="1"/>
  <c r="N1028" i="1" s="1"/>
  <c r="T993" i="1" l="1"/>
  <c r="U993" i="1" s="1"/>
  <c r="V993" i="1" s="1"/>
  <c r="O1028" i="1"/>
  <c r="T994" i="1" l="1"/>
  <c r="U994" i="1" s="1"/>
  <c r="M1029" i="1"/>
  <c r="N1029" i="1" s="1"/>
  <c r="T995" i="1" l="1"/>
  <c r="U995" i="1" s="1"/>
  <c r="O1029" i="1"/>
  <c r="T996" i="1" l="1"/>
  <c r="U996" i="1" s="1"/>
  <c r="V994" i="1"/>
  <c r="M1030" i="1"/>
  <c r="N1030" i="1" s="1"/>
  <c r="V996" i="1" l="1"/>
  <c r="V995" i="1"/>
  <c r="O1030" i="1"/>
  <c r="T997" i="1" l="1"/>
  <c r="M1031" i="1"/>
  <c r="N1031" i="1" s="1"/>
  <c r="U997" i="1" l="1"/>
  <c r="V997" i="1" s="1"/>
  <c r="O1031" i="1"/>
  <c r="T998" i="1" l="1"/>
  <c r="U998" i="1" s="1"/>
  <c r="V998" i="1" s="1"/>
  <c r="M1032" i="1"/>
  <c r="N1032" i="1" s="1"/>
  <c r="T999" i="1" l="1"/>
  <c r="U999" i="1" s="1"/>
  <c r="V999" i="1" s="1"/>
  <c r="O1032" i="1"/>
  <c r="M1033" i="1"/>
  <c r="N1033" i="1" s="1"/>
  <c r="T1000" i="1" l="1"/>
  <c r="U1000" i="1" s="1"/>
  <c r="O1033" i="1"/>
  <c r="T1001" i="1" l="1"/>
  <c r="U1001" i="1" s="1"/>
  <c r="M1034" i="1"/>
  <c r="N1034" i="1" s="1"/>
  <c r="T1002" i="1" l="1"/>
  <c r="U1002" i="1" s="1"/>
  <c r="V1000" i="1"/>
  <c r="O1034" i="1"/>
  <c r="M1035" i="1"/>
  <c r="N1035" i="1" s="1"/>
  <c r="V1002" i="1" l="1"/>
  <c r="V1001" i="1"/>
  <c r="O1035" i="1"/>
  <c r="T1003" i="1" l="1"/>
  <c r="M1036" i="1"/>
  <c r="N1036" i="1" s="1"/>
  <c r="U1003" i="1" l="1"/>
  <c r="T1004" i="1" s="1"/>
  <c r="U1004" i="1" s="1"/>
  <c r="V1004" i="1" s="1"/>
  <c r="O1036" i="1"/>
  <c r="V1003" i="1" l="1"/>
  <c r="M1037" i="1"/>
  <c r="N1037" i="1" s="1"/>
  <c r="T1005" i="1"/>
  <c r="U1005" i="1" s="1"/>
  <c r="V1005" i="1" l="1"/>
  <c r="O1037" i="1"/>
  <c r="T1006" i="1" l="1"/>
  <c r="M1038" i="1"/>
  <c r="N1038" i="1" s="1"/>
  <c r="U1006" i="1" l="1"/>
  <c r="T1007" i="1" s="1"/>
  <c r="U1007" i="1" s="1"/>
  <c r="V1007" i="1" s="1"/>
  <c r="O1038" i="1"/>
  <c r="M1039" i="1"/>
  <c r="N1039" i="1" s="1"/>
  <c r="V1006" i="1" l="1"/>
  <c r="T1008" i="1"/>
  <c r="U1008" i="1" s="1"/>
  <c r="V1008" i="1" s="1"/>
  <c r="O1039" i="1"/>
  <c r="M1040" i="1" l="1"/>
  <c r="N1040" i="1" s="1"/>
  <c r="T1009" i="1"/>
  <c r="U1009" i="1" s="1"/>
  <c r="V1009" i="1" l="1"/>
  <c r="O1040" i="1"/>
  <c r="T1010" i="1" l="1"/>
  <c r="U1010" i="1" s="1"/>
  <c r="V1010" i="1" s="1"/>
  <c r="M1041" i="1"/>
  <c r="N1041" i="1" s="1"/>
  <c r="O1041" i="1" l="1"/>
  <c r="T1011" i="1"/>
  <c r="U1011" i="1" s="1"/>
  <c r="M1042" i="1" l="1"/>
  <c r="N1042" i="1" s="1"/>
  <c r="V1011" i="1"/>
  <c r="O1042" i="1" l="1"/>
  <c r="T1012" i="1"/>
  <c r="U1012" i="1" s="1"/>
  <c r="V1012" i="1" l="1"/>
  <c r="M1043" i="1"/>
  <c r="N1043" i="1" s="1"/>
  <c r="T1013" i="1" l="1"/>
  <c r="U1013" i="1" s="1"/>
  <c r="O1043" i="1"/>
  <c r="M1044" i="1"/>
  <c r="N1044" i="1" s="1"/>
  <c r="T1014" i="1" l="1"/>
  <c r="O1044" i="1"/>
  <c r="U1014" i="1" l="1"/>
  <c r="V1014" i="1" s="1"/>
  <c r="V1013" i="1"/>
  <c r="M1045" i="1"/>
  <c r="N1045" i="1" s="1"/>
  <c r="T1015" i="1" l="1"/>
  <c r="U1015" i="1" s="1"/>
  <c r="V1015" i="1" s="1"/>
  <c r="O1045" i="1"/>
  <c r="T1016" i="1" l="1"/>
  <c r="U1016" i="1" s="1"/>
  <c r="V1016" i="1" s="1"/>
  <c r="M1046" i="1"/>
  <c r="N1046" i="1" s="1"/>
  <c r="O1046" i="1" l="1"/>
  <c r="T1017" i="1"/>
  <c r="U1017" i="1" s="1"/>
  <c r="M1047" i="1" l="1"/>
  <c r="N1047" i="1" s="1"/>
  <c r="V1017" i="1"/>
  <c r="T1018" i="1" l="1"/>
  <c r="U1018" i="1" s="1"/>
  <c r="V1018" i="1" s="1"/>
  <c r="O1047" i="1"/>
  <c r="M1048" i="1"/>
  <c r="N1048" i="1" s="1"/>
  <c r="T1019" i="1" l="1"/>
  <c r="U1019" i="1" s="1"/>
  <c r="V1019" i="1" s="1"/>
  <c r="O1048" i="1"/>
  <c r="M1049" i="1" l="1"/>
  <c r="N1049" i="1" s="1"/>
  <c r="T1020" i="1"/>
  <c r="U1020" i="1" s="1"/>
  <c r="V1020" i="1" l="1"/>
  <c r="O1049" i="1"/>
  <c r="T1021" i="1" l="1"/>
  <c r="U1021" i="1" s="1"/>
  <c r="M1050" i="1"/>
  <c r="N1050" i="1" s="1"/>
  <c r="T1022" i="1" l="1"/>
  <c r="O1050" i="1"/>
  <c r="M1051" i="1"/>
  <c r="N1051" i="1" s="1"/>
  <c r="U1022" i="1" l="1"/>
  <c r="V1022" i="1" s="1"/>
  <c r="V1021" i="1"/>
  <c r="O1051" i="1"/>
  <c r="T1023" i="1" l="1"/>
  <c r="U1023" i="1" s="1"/>
  <c r="V1023" i="1" s="1"/>
  <c r="T1024" i="1"/>
  <c r="M1052" i="1"/>
  <c r="N1052" i="1" s="1"/>
  <c r="U1024" i="1" l="1"/>
  <c r="V1024" i="1" s="1"/>
  <c r="O1052" i="1"/>
  <c r="T1025" i="1"/>
  <c r="U1025" i="1" s="1"/>
  <c r="M1053" i="1" l="1"/>
  <c r="N1053" i="1" s="1"/>
  <c r="V1025" i="1"/>
  <c r="T1026" i="1" l="1"/>
  <c r="U1026" i="1" s="1"/>
  <c r="V1026" i="1" s="1"/>
  <c r="O1053" i="1"/>
  <c r="M1054" i="1" l="1"/>
  <c r="N1054" i="1" s="1"/>
  <c r="T1027" i="1"/>
  <c r="U1027" i="1" s="1"/>
  <c r="V1027" i="1" l="1"/>
  <c r="O1054" i="1"/>
  <c r="M1055" i="1"/>
  <c r="N1055" i="1" s="1"/>
  <c r="T1028" i="1" l="1"/>
  <c r="O1055" i="1"/>
  <c r="U1028" i="1" l="1"/>
  <c r="V1028" i="1" s="1"/>
  <c r="M1056" i="1"/>
  <c r="N1056" i="1" s="1"/>
  <c r="T1029" i="1" l="1"/>
  <c r="U1029" i="1" s="1"/>
  <c r="V1029" i="1" s="1"/>
  <c r="O1056" i="1"/>
  <c r="M1057" i="1"/>
  <c r="N1057" i="1" s="1"/>
  <c r="T1030" i="1" l="1"/>
  <c r="U1030" i="1" s="1"/>
  <c r="O1057" i="1"/>
  <c r="T1031" i="1" l="1"/>
  <c r="U1031" i="1" s="1"/>
  <c r="M1058" i="1"/>
  <c r="N1058" i="1" s="1"/>
  <c r="T1032" i="1" l="1"/>
  <c r="U1032" i="1" s="1"/>
  <c r="V1030" i="1"/>
  <c r="O1058" i="1"/>
  <c r="V1032" i="1" l="1"/>
  <c r="V1031" i="1"/>
  <c r="M1059" i="1"/>
  <c r="N1059" i="1" s="1"/>
  <c r="T1033" i="1" l="1"/>
  <c r="O1059" i="1"/>
  <c r="U1033" i="1" l="1"/>
  <c r="T1034" i="1" s="1"/>
  <c r="U1034" i="1" s="1"/>
  <c r="V1034" i="1" s="1"/>
  <c r="M1060" i="1"/>
  <c r="N1060" i="1" s="1"/>
  <c r="V1033" i="1" l="1"/>
  <c r="T1035" i="1"/>
  <c r="O1060" i="1"/>
  <c r="U1035" i="1" l="1"/>
  <c r="V1035" i="1" s="1"/>
  <c r="M1061" i="1"/>
  <c r="N1061" i="1" s="1"/>
  <c r="T1036" i="1" l="1"/>
  <c r="U1036" i="1" s="1"/>
  <c r="V1036" i="1" s="1"/>
  <c r="O1061" i="1"/>
  <c r="T1037" i="1" l="1"/>
  <c r="U1037" i="1" s="1"/>
  <c r="M1062" i="1"/>
  <c r="N1062" i="1" s="1"/>
  <c r="T1038" i="1" l="1"/>
  <c r="U1038" i="1" s="1"/>
  <c r="O1062" i="1"/>
  <c r="T1039" i="1" l="1"/>
  <c r="V1037" i="1"/>
  <c r="M1063" i="1"/>
  <c r="N1063" i="1" s="1"/>
  <c r="U1039" i="1" l="1"/>
  <c r="V1039" i="1" s="1"/>
  <c r="V1038" i="1"/>
  <c r="O1063" i="1"/>
  <c r="M1064" i="1"/>
  <c r="N1064" i="1" s="1"/>
  <c r="T1040" i="1" l="1"/>
  <c r="U1040" i="1" s="1"/>
  <c r="V1040" i="1" s="1"/>
  <c r="O1064" i="1"/>
  <c r="M1065" i="1" l="1"/>
  <c r="N1065" i="1" s="1"/>
  <c r="T1041" i="1"/>
  <c r="U1041" i="1" s="1"/>
  <c r="V1041" i="1" l="1"/>
  <c r="O1065" i="1"/>
  <c r="T1042" i="1" l="1"/>
  <c r="M1066" i="1"/>
  <c r="N1066" i="1" s="1"/>
  <c r="U1042" i="1" l="1"/>
  <c r="V1042" i="1" s="1"/>
  <c r="O1066" i="1"/>
  <c r="T1043" i="1" l="1"/>
  <c r="U1043" i="1" s="1"/>
  <c r="M1067" i="1"/>
  <c r="N1067" i="1" s="1"/>
  <c r="T1044" i="1" l="1"/>
  <c r="U1044" i="1" s="1"/>
  <c r="V1043" i="1"/>
  <c r="O1067" i="1"/>
  <c r="V1044" i="1" l="1"/>
  <c r="T1045" i="1"/>
  <c r="U1045" i="1"/>
  <c r="V1045" i="1" s="1"/>
  <c r="M1068" i="1"/>
  <c r="N1068" i="1" s="1"/>
  <c r="T1046" i="1" l="1"/>
  <c r="U1046" i="1" s="1"/>
  <c r="V1046" i="1" s="1"/>
  <c r="O1068" i="1"/>
  <c r="M1069" i="1" l="1"/>
  <c r="N1069" i="1" s="1"/>
  <c r="T1047" i="1"/>
  <c r="U1047" i="1" s="1"/>
  <c r="O1069" i="1" l="1"/>
  <c r="V1047" i="1"/>
  <c r="M1070" i="1" l="1"/>
  <c r="N1070" i="1" s="1"/>
  <c r="T1048" i="1"/>
  <c r="U1048" i="1" s="1"/>
  <c r="V1048" i="1" l="1"/>
  <c r="O1070" i="1"/>
  <c r="T1049" i="1" l="1"/>
  <c r="U1049" i="1" s="1"/>
  <c r="M1071" i="1"/>
  <c r="N1071" i="1" s="1"/>
  <c r="T1050" i="1" l="1"/>
  <c r="O1071" i="1"/>
  <c r="M1072" i="1"/>
  <c r="N1072" i="1" s="1"/>
  <c r="U1050" i="1" l="1"/>
  <c r="V1050" i="1" s="1"/>
  <c r="V1049" i="1"/>
  <c r="O1072" i="1"/>
  <c r="T1051" i="1" l="1"/>
  <c r="U1051" i="1" s="1"/>
  <c r="V1051" i="1"/>
  <c r="M1073" i="1"/>
  <c r="N1073" i="1" s="1"/>
  <c r="T1052" i="1" l="1"/>
  <c r="U1052" i="1" s="1"/>
  <c r="V1052" i="1" s="1"/>
  <c r="O1073" i="1"/>
  <c r="M1074" i="1"/>
  <c r="N1074" i="1" s="1"/>
  <c r="O1074" i="1" l="1"/>
  <c r="T1053" i="1"/>
  <c r="U1053" i="1" s="1"/>
  <c r="M1075" i="1" l="1"/>
  <c r="N1075" i="1" s="1"/>
  <c r="V1053" i="1"/>
  <c r="T1054" i="1" l="1"/>
  <c r="U1054" i="1" s="1"/>
  <c r="V1054" i="1" s="1"/>
  <c r="O1075" i="1"/>
  <c r="M1076" i="1"/>
  <c r="N1076" i="1" s="1"/>
  <c r="O1076" i="1" l="1"/>
  <c r="T1055" i="1"/>
  <c r="U1055" i="1" s="1"/>
  <c r="V1055" i="1" l="1"/>
  <c r="M1077" i="1"/>
  <c r="N1077" i="1" s="1"/>
  <c r="T1056" i="1" l="1"/>
  <c r="U1056" i="1" s="1"/>
  <c r="O1077" i="1"/>
  <c r="T1057" i="1" l="1"/>
  <c r="U1057" i="1" s="1"/>
  <c r="M1078" i="1"/>
  <c r="N1078" i="1" s="1"/>
  <c r="T1058" i="1" l="1"/>
  <c r="V1056" i="1"/>
  <c r="O1078" i="1"/>
  <c r="U1058" i="1" l="1"/>
  <c r="V1058" i="1" s="1"/>
  <c r="V1057" i="1"/>
  <c r="M1079" i="1"/>
  <c r="N1079" i="1" s="1"/>
  <c r="T1059" i="1"/>
  <c r="U1059" i="1" s="1"/>
  <c r="V1059" i="1" l="1"/>
  <c r="O1079" i="1"/>
  <c r="T1060" i="1" l="1"/>
  <c r="U1060" i="1" s="1"/>
  <c r="V1060" i="1" s="1"/>
  <c r="M1080" i="1"/>
  <c r="N1080" i="1" s="1"/>
  <c r="T1061" i="1" l="1"/>
  <c r="U1061" i="1" s="1"/>
  <c r="V1061" i="1" s="1"/>
  <c r="O1080" i="1"/>
  <c r="M1081" i="1" l="1"/>
  <c r="N1081" i="1" s="1"/>
  <c r="T1062" i="1"/>
  <c r="U1062" i="1" s="1"/>
  <c r="V1062" i="1" l="1"/>
  <c r="O1081" i="1"/>
  <c r="T1063" i="1" l="1"/>
  <c r="U1063" i="1" s="1"/>
  <c r="V1063" i="1" s="1"/>
  <c r="M1082" i="1"/>
  <c r="N1082" i="1" s="1"/>
  <c r="O1082" i="1" l="1"/>
  <c r="T1064" i="1"/>
  <c r="U1064" i="1" s="1"/>
  <c r="M1083" i="1" l="1"/>
  <c r="N1083" i="1" s="1"/>
  <c r="V1064" i="1"/>
  <c r="O1083" i="1" l="1"/>
  <c r="T1065" i="1"/>
  <c r="U1065" i="1" s="1"/>
  <c r="M1084" i="1" l="1"/>
  <c r="N1084" i="1" s="1"/>
  <c r="V1065" i="1"/>
  <c r="T1066" i="1" l="1"/>
  <c r="U1066" i="1" s="1"/>
  <c r="V1066" i="1" s="1"/>
  <c r="O1084" i="1"/>
  <c r="M1085" i="1"/>
  <c r="N1085" i="1" s="1"/>
  <c r="O1085" i="1" l="1"/>
  <c r="M1086" i="1"/>
  <c r="N1086" i="1" s="1"/>
  <c r="T1067" i="1"/>
  <c r="U1067" i="1" s="1"/>
  <c r="V1067" i="1" l="1"/>
  <c r="O1086" i="1"/>
  <c r="M1087" i="1"/>
  <c r="N1087" i="1" s="1"/>
  <c r="T1068" i="1" l="1"/>
  <c r="U1068" i="1" s="1"/>
  <c r="O1087" i="1"/>
  <c r="M1088" i="1"/>
  <c r="N1088" i="1" s="1"/>
  <c r="T1069" i="1" l="1"/>
  <c r="U1069" i="1" s="1"/>
  <c r="O1088" i="1"/>
  <c r="T1070" i="1" l="1"/>
  <c r="V1068" i="1"/>
  <c r="M1089" i="1"/>
  <c r="N1089" i="1" s="1"/>
  <c r="U1070" i="1" l="1"/>
  <c r="V1070" i="1" s="1"/>
  <c r="V1069" i="1"/>
  <c r="T1071" i="1"/>
  <c r="U1071" i="1" s="1"/>
  <c r="O1089" i="1"/>
  <c r="V1071" i="1" l="1"/>
  <c r="M1090" i="1"/>
  <c r="N1090" i="1" s="1"/>
  <c r="T1072" i="1" l="1"/>
  <c r="U1072" i="1" s="1"/>
  <c r="O1090" i="1"/>
  <c r="M1091" i="1"/>
  <c r="N1091" i="1" s="1"/>
  <c r="V1072" i="1"/>
  <c r="O1091" i="1" l="1"/>
  <c r="T1073" i="1"/>
  <c r="U1073" i="1" s="1"/>
  <c r="V1073" i="1" l="1"/>
  <c r="M1092" i="1"/>
  <c r="N1092" i="1" s="1"/>
  <c r="T1074" i="1" l="1"/>
  <c r="U1074" i="1" s="1"/>
  <c r="O1092" i="1"/>
  <c r="M1093" i="1"/>
  <c r="N1093" i="1" s="1"/>
  <c r="T1075" i="1" l="1"/>
  <c r="O1093" i="1"/>
  <c r="U1075" i="1" l="1"/>
  <c r="V1075" i="1" s="1"/>
  <c r="V1074" i="1"/>
  <c r="M1094" i="1"/>
  <c r="N1094" i="1" s="1"/>
  <c r="T1076" i="1"/>
  <c r="U1076" i="1" s="1"/>
  <c r="V1076" i="1" l="1"/>
  <c r="O1094" i="1"/>
  <c r="T1077" i="1" l="1"/>
  <c r="U1077" i="1" s="1"/>
  <c r="V1077" i="1" s="1"/>
  <c r="M1095" i="1"/>
  <c r="N1095" i="1" s="1"/>
  <c r="T1078" i="1" l="1"/>
  <c r="U1078" i="1" s="1"/>
  <c r="V1078" i="1" s="1"/>
  <c r="O1095" i="1"/>
  <c r="M1096" i="1" l="1"/>
  <c r="N1096" i="1" s="1"/>
  <c r="T1079" i="1"/>
  <c r="U1079" i="1" s="1"/>
  <c r="V1079" i="1" l="1"/>
  <c r="O1096" i="1"/>
  <c r="T1080" i="1" l="1"/>
  <c r="U1080" i="1" s="1"/>
  <c r="M1097" i="1"/>
  <c r="N1097" i="1" s="1"/>
  <c r="T1081" i="1" l="1"/>
  <c r="U1081" i="1" s="1"/>
  <c r="O1097" i="1"/>
  <c r="T1082" i="1" l="1"/>
  <c r="V1080" i="1"/>
  <c r="M1098" i="1"/>
  <c r="N1098" i="1" s="1"/>
  <c r="U1082" i="1" l="1"/>
  <c r="V1082" i="1" s="1"/>
  <c r="V1081" i="1"/>
  <c r="O1098" i="1"/>
  <c r="M1099" i="1"/>
  <c r="N1099" i="1" s="1"/>
  <c r="T1083" i="1" l="1"/>
  <c r="U1083" i="1" s="1"/>
  <c r="V1083" i="1" s="1"/>
  <c r="O1099" i="1"/>
  <c r="T1084" i="1" l="1"/>
  <c r="U1084" i="1" s="1"/>
  <c r="V1084" i="1" s="1"/>
  <c r="M1100" i="1"/>
  <c r="N1100" i="1" s="1"/>
  <c r="T1085" i="1" l="1"/>
  <c r="U1085" i="1" s="1"/>
  <c r="V1085" i="1" s="1"/>
  <c r="O1100" i="1"/>
  <c r="M1101" i="1" l="1"/>
  <c r="N1101" i="1" s="1"/>
  <c r="T1086" i="1"/>
  <c r="U1086" i="1" s="1"/>
  <c r="V1086" i="1" l="1"/>
  <c r="O1101" i="1"/>
  <c r="T1087" i="1" l="1"/>
  <c r="U1087" i="1" s="1"/>
  <c r="V1087" i="1" s="1"/>
  <c r="M1102" i="1"/>
  <c r="N1102" i="1" s="1"/>
  <c r="O1102" i="1" l="1"/>
  <c r="M1103" i="1"/>
  <c r="N1103" i="1" s="1"/>
  <c r="T1088" i="1"/>
  <c r="U1088" i="1" s="1"/>
  <c r="V1088" i="1" l="1"/>
  <c r="O1103" i="1"/>
  <c r="T1089" i="1" l="1"/>
  <c r="U1089" i="1" s="1"/>
  <c r="V1089" i="1" s="1"/>
  <c r="M1104" i="1"/>
  <c r="N1104" i="1" s="1"/>
  <c r="T1090" i="1" l="1"/>
  <c r="U1090" i="1" s="1"/>
  <c r="V1090" i="1" s="1"/>
  <c r="O1104" i="1"/>
  <c r="M1105" i="1" l="1"/>
  <c r="N1105" i="1" s="1"/>
  <c r="T1091" i="1"/>
  <c r="U1091" i="1" s="1"/>
  <c r="V1091" i="1" l="1"/>
  <c r="O1105" i="1"/>
  <c r="T1092" i="1" l="1"/>
  <c r="U1092" i="1" s="1"/>
  <c r="M1106" i="1"/>
  <c r="N1106" i="1" s="1"/>
  <c r="T1093" i="1" l="1"/>
  <c r="O1106" i="1"/>
  <c r="U1093" i="1" l="1"/>
  <c r="V1093" i="1" s="1"/>
  <c r="V1092" i="1"/>
  <c r="M1107" i="1"/>
  <c r="N1107" i="1" s="1"/>
  <c r="T1094" i="1" l="1"/>
  <c r="U1094" i="1" s="1"/>
  <c r="V1094" i="1" s="1"/>
  <c r="O1107" i="1"/>
  <c r="M1108" i="1" l="1"/>
  <c r="N1108" i="1" s="1"/>
  <c r="T1095" i="1"/>
  <c r="U1095" i="1" s="1"/>
  <c r="V1095" i="1" l="1"/>
  <c r="O1108" i="1"/>
  <c r="T1096" i="1" l="1"/>
  <c r="U1096" i="1" s="1"/>
  <c r="V1096" i="1" s="1"/>
  <c r="M1109" i="1"/>
  <c r="N1109" i="1" s="1"/>
  <c r="T1097" i="1" l="1"/>
  <c r="U1097" i="1" s="1"/>
  <c r="O1109" i="1"/>
  <c r="V1097" i="1"/>
  <c r="M1110" i="1" l="1"/>
  <c r="N1110" i="1" s="1"/>
  <c r="T1098" i="1"/>
  <c r="U1098" i="1" s="1"/>
  <c r="V1098" i="1" l="1"/>
  <c r="O1110" i="1"/>
  <c r="M1111" i="1"/>
  <c r="N1111" i="1" s="1"/>
  <c r="T1099" i="1" l="1"/>
  <c r="U1099" i="1" s="1"/>
  <c r="V1099" i="1" s="1"/>
  <c r="O1111" i="1"/>
  <c r="M1112" i="1" l="1"/>
  <c r="N1112" i="1" s="1"/>
  <c r="T1100" i="1"/>
  <c r="U1100" i="1" s="1"/>
  <c r="V1100" i="1" l="1"/>
  <c r="O1112" i="1"/>
  <c r="T1101" i="1" l="1"/>
  <c r="U1101" i="1" s="1"/>
  <c r="V1101" i="1" s="1"/>
  <c r="M1113" i="1"/>
  <c r="N1113" i="1" s="1"/>
  <c r="T1102" i="1" l="1"/>
  <c r="O1113" i="1"/>
  <c r="U1102" i="1" l="1"/>
  <c r="V1102" i="1" s="1"/>
  <c r="M1114" i="1"/>
  <c r="N1114" i="1" s="1"/>
  <c r="T1103" i="1" l="1"/>
  <c r="U1103" i="1" s="1"/>
  <c r="V1103" i="1" s="1"/>
  <c r="O1114" i="1"/>
  <c r="T1104" i="1" l="1"/>
  <c r="U1104" i="1" s="1"/>
  <c r="M1115" i="1"/>
  <c r="N1115" i="1" s="1"/>
  <c r="T1105" i="1" l="1"/>
  <c r="U1105" i="1" s="1"/>
  <c r="O1115" i="1"/>
  <c r="M1116" i="1"/>
  <c r="N1116" i="1" s="1"/>
  <c r="T1106" i="1" l="1"/>
  <c r="V1104" i="1"/>
  <c r="O1116" i="1"/>
  <c r="U1106" i="1" l="1"/>
  <c r="V1106" i="1" s="1"/>
  <c r="V1105" i="1"/>
  <c r="M1117" i="1"/>
  <c r="N1117" i="1" s="1"/>
  <c r="T1107" i="1" l="1"/>
  <c r="U1107" i="1" s="1"/>
  <c r="V1107" i="1" s="1"/>
  <c r="O1117" i="1"/>
  <c r="M1118" i="1"/>
  <c r="N1118" i="1" s="1"/>
  <c r="T1108" i="1" l="1"/>
  <c r="U1108" i="1" s="1"/>
  <c r="V1108" i="1" s="1"/>
  <c r="O1118" i="1"/>
  <c r="M1119" i="1" l="1"/>
  <c r="N1119" i="1" s="1"/>
  <c r="T1109" i="1"/>
  <c r="U1109" i="1" s="1"/>
  <c r="V1109" i="1" l="1"/>
  <c r="O1119" i="1"/>
  <c r="M1120" i="1"/>
  <c r="N1120" i="1" s="1"/>
  <c r="T1110" i="1" l="1"/>
  <c r="U1110" i="1" s="1"/>
  <c r="O1120" i="1"/>
  <c r="T1111" i="1" l="1"/>
  <c r="M1121" i="1"/>
  <c r="N1121" i="1" s="1"/>
  <c r="U1111" i="1" l="1"/>
  <c r="V1111" i="1" s="1"/>
  <c r="V1110" i="1"/>
  <c r="O1121" i="1"/>
  <c r="T1112" i="1" l="1"/>
  <c r="U1112" i="1" s="1"/>
  <c r="V1112" i="1" s="1"/>
  <c r="M1122" i="1"/>
  <c r="N1122" i="1" s="1"/>
  <c r="T1113" i="1" l="1"/>
  <c r="U1113" i="1" s="1"/>
  <c r="V1113" i="1" s="1"/>
  <c r="O1122" i="1"/>
  <c r="M1123" i="1" l="1"/>
  <c r="N1123" i="1" s="1"/>
  <c r="T1114" i="1"/>
  <c r="U1114" i="1" s="1"/>
  <c r="V1114" i="1" l="1"/>
  <c r="O1123" i="1"/>
  <c r="T1115" i="1" l="1"/>
  <c r="M1124" i="1"/>
  <c r="N1124" i="1" s="1"/>
  <c r="U1115" i="1" l="1"/>
  <c r="V1115" i="1" s="1"/>
  <c r="O1124" i="1"/>
  <c r="T1116" i="1" l="1"/>
  <c r="U1116" i="1" s="1"/>
  <c r="M1125" i="1"/>
  <c r="N1125" i="1" s="1"/>
  <c r="T1117" i="1" l="1"/>
  <c r="U1117" i="1"/>
  <c r="V1117" i="1" s="1"/>
  <c r="V1116" i="1"/>
  <c r="O1125" i="1"/>
  <c r="M1126" i="1"/>
  <c r="N1126" i="1" s="1"/>
  <c r="T1118" i="1" l="1"/>
  <c r="U1118" i="1" s="1"/>
  <c r="V1118" i="1" s="1"/>
  <c r="O1126" i="1"/>
  <c r="T1119" i="1" l="1"/>
  <c r="U1119" i="1" s="1"/>
  <c r="V1119" i="1" s="1"/>
  <c r="M1127" i="1"/>
  <c r="N1127" i="1" s="1"/>
  <c r="T1120" i="1" l="1"/>
  <c r="U1120" i="1" s="1"/>
  <c r="V1120" i="1" s="1"/>
  <c r="O1127" i="1"/>
  <c r="M1128" i="1" l="1"/>
  <c r="N1128" i="1" s="1"/>
  <c r="T1121" i="1"/>
  <c r="U1121" i="1" s="1"/>
  <c r="V1121" i="1" l="1"/>
  <c r="O1128" i="1"/>
  <c r="T1122" i="1" l="1"/>
  <c r="M1129" i="1"/>
  <c r="N1129" i="1" s="1"/>
  <c r="U1122" i="1" l="1"/>
  <c r="V1122" i="1" s="1"/>
  <c r="O1129" i="1"/>
  <c r="M1130" i="1"/>
  <c r="N1130" i="1" s="1"/>
  <c r="T1123" i="1" l="1"/>
  <c r="U1123" i="1" s="1"/>
  <c r="V1123" i="1" s="1"/>
  <c r="O1130" i="1"/>
  <c r="T1124" i="1" l="1"/>
  <c r="U1124" i="1" s="1"/>
  <c r="V1124" i="1" s="1"/>
  <c r="M1131" i="1"/>
  <c r="N1131" i="1" s="1"/>
  <c r="T1125" i="1" l="1"/>
  <c r="U1125" i="1" s="1"/>
  <c r="V1125" i="1" s="1"/>
  <c r="O1131" i="1"/>
  <c r="M1132" i="1" l="1"/>
  <c r="N1132" i="1" s="1"/>
  <c r="T1126" i="1"/>
  <c r="U1126" i="1" s="1"/>
  <c r="V1126" i="1" l="1"/>
  <c r="O1132" i="1"/>
  <c r="M1133" i="1"/>
  <c r="N1133" i="1" s="1"/>
  <c r="T1127" i="1" l="1"/>
  <c r="U1127" i="1" s="1"/>
  <c r="V1127" i="1" s="1"/>
  <c r="O1133" i="1"/>
  <c r="M1134" i="1" l="1"/>
  <c r="N1134" i="1" s="1"/>
  <c r="T1128" i="1"/>
  <c r="U1128" i="1" s="1"/>
  <c r="V1128" i="1" l="1"/>
  <c r="O1134" i="1"/>
  <c r="M1135" i="1"/>
  <c r="N1135" i="1" s="1"/>
  <c r="T1129" i="1" l="1"/>
  <c r="U1129" i="1" s="1"/>
  <c r="O1135" i="1"/>
  <c r="M1136" i="1"/>
  <c r="N1136" i="1" s="1"/>
  <c r="T1130" i="1" l="1"/>
  <c r="O1136" i="1"/>
  <c r="U1130" i="1" l="1"/>
  <c r="V1130" i="1" s="1"/>
  <c r="V1129" i="1"/>
  <c r="M1137" i="1"/>
  <c r="N1137" i="1" s="1"/>
  <c r="T1131" i="1"/>
  <c r="U1131" i="1" s="1"/>
  <c r="V1131" i="1" l="1"/>
  <c r="O1137" i="1"/>
  <c r="M1138" i="1"/>
  <c r="N1138" i="1" s="1"/>
  <c r="T1132" i="1" l="1"/>
  <c r="O1138" i="1"/>
  <c r="U1132" i="1" l="1"/>
  <c r="V1132" i="1" s="1"/>
  <c r="M1139" i="1"/>
  <c r="N1139" i="1" s="1"/>
  <c r="T1133" i="1" l="1"/>
  <c r="U1133" i="1" s="1"/>
  <c r="V1133" i="1" s="1"/>
  <c r="O1139" i="1"/>
  <c r="T1134" i="1" l="1"/>
  <c r="U1134" i="1" s="1"/>
  <c r="M1140" i="1"/>
  <c r="N1140" i="1" s="1"/>
  <c r="T1135" i="1" l="1"/>
  <c r="O1140" i="1"/>
  <c r="U1135" i="1" l="1"/>
  <c r="V1135" i="1" s="1"/>
  <c r="V1134" i="1"/>
  <c r="M1141" i="1"/>
  <c r="N1141" i="1" s="1"/>
  <c r="T1136" i="1"/>
  <c r="U1136" i="1" s="1"/>
  <c r="V1136" i="1" l="1"/>
  <c r="O1141" i="1"/>
  <c r="M1142" i="1"/>
  <c r="N1142" i="1" s="1"/>
  <c r="T1137" i="1" l="1"/>
  <c r="U1137" i="1" s="1"/>
  <c r="O1142" i="1"/>
  <c r="T1138" i="1" l="1"/>
  <c r="U1138" i="1" s="1"/>
  <c r="M1143" i="1"/>
  <c r="N1143" i="1" s="1"/>
  <c r="T1139" i="1" l="1"/>
  <c r="V1137" i="1"/>
  <c r="O1143" i="1"/>
  <c r="U1139" i="1" l="1"/>
  <c r="V1139" i="1" s="1"/>
  <c r="V1138" i="1"/>
  <c r="M1144" i="1"/>
  <c r="N1144" i="1" s="1"/>
  <c r="T1140" i="1"/>
  <c r="U1140" i="1" s="1"/>
  <c r="O1144" i="1" l="1"/>
  <c r="V1140" i="1"/>
  <c r="M1145" i="1" l="1"/>
  <c r="N1145" i="1" s="1"/>
  <c r="T1141" i="1"/>
  <c r="U1141" i="1" s="1"/>
  <c r="V1141" i="1" l="1"/>
  <c r="O1145" i="1"/>
  <c r="T1142" i="1" l="1"/>
  <c r="U1142" i="1" s="1"/>
  <c r="M1146" i="1"/>
  <c r="N1146" i="1" s="1"/>
  <c r="T1143" i="1" l="1"/>
  <c r="U1143" i="1" s="1"/>
  <c r="O1146" i="1"/>
  <c r="T1144" i="1" l="1"/>
  <c r="U1144" i="1" s="1"/>
  <c r="V1142" i="1"/>
  <c r="M1147" i="1"/>
  <c r="N1147" i="1" s="1"/>
  <c r="V1144" i="1" l="1"/>
  <c r="V1143" i="1"/>
  <c r="O1147" i="1"/>
  <c r="T1145" i="1" l="1"/>
  <c r="M1148" i="1"/>
  <c r="N1148" i="1" s="1"/>
  <c r="U1145" i="1" l="1"/>
  <c r="V1145" i="1" s="1"/>
  <c r="O1148" i="1"/>
  <c r="T1146" i="1" l="1"/>
  <c r="U1146" i="1" s="1"/>
  <c r="V1146" i="1" s="1"/>
  <c r="M1149" i="1"/>
  <c r="N1149" i="1" s="1"/>
  <c r="T1147" i="1"/>
  <c r="U1147" i="1" s="1"/>
  <c r="V1147" i="1" l="1"/>
  <c r="O1149" i="1"/>
  <c r="T1148" i="1" l="1"/>
  <c r="M1150" i="1"/>
  <c r="N1150" i="1" s="1"/>
  <c r="U1148" i="1" l="1"/>
  <c r="V1148" i="1" s="1"/>
  <c r="O1150" i="1"/>
  <c r="T1149" i="1" l="1"/>
  <c r="U1149" i="1" s="1"/>
  <c r="T1150" i="1" s="1"/>
  <c r="M1151" i="1"/>
  <c r="N1151" i="1" s="1"/>
  <c r="U1150" i="1" l="1"/>
  <c r="V1150" i="1" s="1"/>
  <c r="V1149" i="1"/>
  <c r="O1151" i="1"/>
  <c r="T1151" i="1" l="1"/>
  <c r="U1151" i="1" s="1"/>
  <c r="V1151" i="1" s="1"/>
  <c r="M1152" i="1"/>
  <c r="N1152" i="1" s="1"/>
  <c r="T1152" i="1" l="1"/>
  <c r="U1152" i="1" s="1"/>
  <c r="O1152" i="1"/>
  <c r="V1152" i="1"/>
  <c r="M1153" i="1" l="1"/>
  <c r="N1153" i="1" s="1"/>
  <c r="T1153" i="1"/>
  <c r="U1153" i="1" s="1"/>
  <c r="V1153" i="1" l="1"/>
  <c r="O1153" i="1"/>
  <c r="T1154" i="1" l="1"/>
  <c r="U1154" i="1" s="1"/>
  <c r="M1154" i="1"/>
  <c r="N1154" i="1" s="1"/>
  <c r="T1155" i="1" l="1"/>
  <c r="O1154" i="1"/>
  <c r="U1155" i="1" l="1"/>
  <c r="V1155" i="1" s="1"/>
  <c r="V1154" i="1"/>
  <c r="M1155" i="1"/>
  <c r="N1155" i="1" s="1"/>
  <c r="T1156" i="1"/>
  <c r="U1156" i="1" s="1"/>
  <c r="O1155" i="1" l="1"/>
  <c r="V1156" i="1"/>
  <c r="M1156" i="1" l="1"/>
  <c r="N1156" i="1" s="1"/>
  <c r="T1157" i="1"/>
  <c r="U1157" i="1" s="1"/>
  <c r="O1156" i="1" l="1"/>
  <c r="V1157" i="1"/>
  <c r="M1157" i="1" l="1"/>
  <c r="N1157" i="1" s="1"/>
  <c r="T1158" i="1"/>
  <c r="U1158" i="1" s="1"/>
  <c r="O1157" i="1" l="1"/>
  <c r="V1158" i="1"/>
  <c r="M1158" i="1" l="1"/>
  <c r="N1158" i="1" s="1"/>
  <c r="T1159" i="1"/>
  <c r="U1159" i="1" s="1"/>
  <c r="V1159" i="1" l="1"/>
  <c r="O1158" i="1"/>
  <c r="T1160" i="1" l="1"/>
  <c r="M1159" i="1"/>
  <c r="N1159" i="1" s="1"/>
  <c r="U1160" i="1" l="1"/>
  <c r="V1160" i="1" s="1"/>
  <c r="O1159" i="1"/>
  <c r="T1161" i="1" l="1"/>
  <c r="U1161" i="1" s="1"/>
  <c r="V1161" i="1" s="1"/>
  <c r="M1160" i="1"/>
  <c r="N1160" i="1" s="1"/>
  <c r="T1162" i="1" l="1"/>
  <c r="U1162" i="1" s="1"/>
  <c r="V1162" i="1" s="1"/>
  <c r="O1160" i="1"/>
  <c r="M1161" i="1"/>
  <c r="N1161" i="1" s="1"/>
  <c r="T1163" i="1" l="1"/>
  <c r="U1163" i="1" s="1"/>
  <c r="V1163" i="1" s="1"/>
  <c r="O1161" i="1"/>
  <c r="M1162" i="1" l="1"/>
  <c r="N1162" i="1" s="1"/>
  <c r="T1164" i="1"/>
  <c r="U1164" i="1" s="1"/>
  <c r="O1162" i="1" l="1"/>
  <c r="V1164" i="1"/>
  <c r="M1163" i="1" l="1"/>
  <c r="N1163" i="1" s="1"/>
  <c r="T1165" i="1"/>
  <c r="U1165" i="1" s="1"/>
  <c r="V1165" i="1" l="1"/>
  <c r="O1163" i="1"/>
  <c r="T1166" i="1" l="1"/>
  <c r="U1166" i="1" s="1"/>
  <c r="M1164" i="1"/>
  <c r="N1164" i="1" s="1"/>
  <c r="T1167" i="1" l="1"/>
  <c r="U1167" i="1" s="1"/>
  <c r="O1164" i="1"/>
  <c r="T1168" i="1" l="1"/>
  <c r="V1166" i="1"/>
  <c r="M1165" i="1"/>
  <c r="N1165" i="1" s="1"/>
  <c r="U1168" i="1" l="1"/>
  <c r="V1168" i="1" s="1"/>
  <c r="V1167" i="1"/>
  <c r="O1165" i="1"/>
  <c r="M1166" i="1"/>
  <c r="N1166" i="1" s="1"/>
  <c r="T1169" i="1" l="1"/>
  <c r="U1169" i="1" s="1"/>
  <c r="O1166" i="1"/>
  <c r="V1169" i="1"/>
  <c r="M1167" i="1" l="1"/>
  <c r="N1167" i="1" s="1"/>
  <c r="T1170" i="1"/>
  <c r="U1170" i="1" s="1"/>
  <c r="V1170" i="1" l="1"/>
  <c r="O1167" i="1"/>
  <c r="M1168" i="1"/>
  <c r="N1168" i="1" s="1"/>
  <c r="T1171" i="1" l="1"/>
  <c r="U1171" i="1" s="1"/>
  <c r="O1168" i="1"/>
  <c r="T1172" i="1" l="1"/>
  <c r="U1172" i="1" s="1"/>
  <c r="M1169" i="1"/>
  <c r="N1169" i="1" s="1"/>
  <c r="T1173" i="1" l="1"/>
  <c r="V1171" i="1"/>
  <c r="O1169" i="1"/>
  <c r="U1173" i="1" l="1"/>
  <c r="V1173" i="1" s="1"/>
  <c r="V1172" i="1"/>
  <c r="M1170" i="1"/>
  <c r="N1170" i="1" s="1"/>
  <c r="T1174" i="1"/>
  <c r="U1174" i="1" s="1"/>
  <c r="V1174" i="1" l="1"/>
  <c r="O1170" i="1"/>
  <c r="M1171" i="1"/>
  <c r="N1171" i="1" s="1"/>
  <c r="T1175" i="1" l="1"/>
  <c r="U1175" i="1" s="1"/>
  <c r="V1175" i="1" s="1"/>
  <c r="O1171" i="1"/>
  <c r="M1172" i="1" l="1"/>
  <c r="N1172" i="1" s="1"/>
  <c r="T1176" i="1"/>
  <c r="U1176" i="1" s="1"/>
  <c r="O1172" i="1" l="1"/>
  <c r="V1176" i="1"/>
  <c r="M1173" i="1" l="1"/>
  <c r="N1173" i="1" s="1"/>
  <c r="T1177" i="1"/>
  <c r="U1177" i="1" s="1"/>
  <c r="O1173" i="1" l="1"/>
  <c r="V1177" i="1"/>
  <c r="M1174" i="1" l="1"/>
  <c r="N1174" i="1" s="1"/>
  <c r="T1178" i="1"/>
  <c r="U1178" i="1" s="1"/>
  <c r="V1178" i="1" l="1"/>
  <c r="O1174" i="1"/>
  <c r="M1175" i="1"/>
  <c r="N1175" i="1" s="1"/>
  <c r="T1179" i="1" l="1"/>
  <c r="U1179" i="1" s="1"/>
  <c r="V1179" i="1" s="1"/>
  <c r="O1175" i="1"/>
  <c r="M1176" i="1" l="1"/>
  <c r="N1176" i="1" s="1"/>
  <c r="T1180" i="1"/>
  <c r="U1180" i="1" s="1"/>
  <c r="O1176" i="1" l="1"/>
  <c r="M1177" i="1"/>
  <c r="N1177" i="1" s="1"/>
  <c r="V1180" i="1"/>
  <c r="O1177" i="1" l="1"/>
  <c r="T1181" i="1"/>
  <c r="U1181" i="1" s="1"/>
  <c r="M1178" i="1" l="1"/>
  <c r="N1178" i="1" s="1"/>
  <c r="V1181" i="1"/>
  <c r="T1182" i="1" l="1"/>
  <c r="U1182" i="1" s="1"/>
  <c r="O1178" i="1"/>
  <c r="M1179" i="1"/>
  <c r="N1179" i="1" s="1"/>
  <c r="V1182" i="1"/>
  <c r="T1183" i="1" l="1"/>
  <c r="U1183" i="1" s="1"/>
  <c r="V1183" i="1" s="1"/>
  <c r="O1179" i="1"/>
  <c r="M1180" i="1" l="1"/>
  <c r="N1180" i="1" s="1"/>
  <c r="T1184" i="1"/>
  <c r="U1184" i="1" s="1"/>
  <c r="V1184" i="1" l="1"/>
  <c r="O1180" i="1"/>
  <c r="T1185" i="1" l="1"/>
  <c r="U1185" i="1" s="1"/>
  <c r="V1185" i="1" s="1"/>
  <c r="M1181" i="1"/>
  <c r="N1181" i="1" s="1"/>
  <c r="T1186" i="1" l="1"/>
  <c r="U1186" i="1" s="1"/>
  <c r="V1186" i="1" s="1"/>
  <c r="O1181" i="1"/>
  <c r="M1182" i="1" l="1"/>
  <c r="N1182" i="1" s="1"/>
  <c r="T1187" i="1"/>
  <c r="U1187" i="1" s="1"/>
  <c r="O1182" i="1" l="1"/>
  <c r="M1183" i="1"/>
  <c r="N1183" i="1" s="1"/>
  <c r="V1187" i="1"/>
  <c r="T1188" i="1" l="1"/>
  <c r="U1188" i="1" s="1"/>
  <c r="O1183" i="1"/>
  <c r="V1188" i="1"/>
  <c r="M1184" i="1" l="1"/>
  <c r="N1184" i="1" s="1"/>
  <c r="T1189" i="1"/>
  <c r="U1189" i="1" s="1"/>
  <c r="V1189" i="1" l="1"/>
  <c r="O1184" i="1"/>
  <c r="T1190" i="1" l="1"/>
  <c r="U1190" i="1" s="1"/>
  <c r="V1190" i="1" s="1"/>
  <c r="M1185" i="1"/>
  <c r="N1185" i="1" s="1"/>
  <c r="O1185" i="1" l="1"/>
  <c r="T1191" i="1"/>
  <c r="U1191" i="1" s="1"/>
  <c r="V1191" i="1" l="1"/>
  <c r="T1192" i="1"/>
  <c r="M1186" i="1"/>
  <c r="N1186" i="1" s="1"/>
  <c r="U1192" i="1" l="1"/>
  <c r="V1192" i="1" s="1"/>
  <c r="O1186" i="1"/>
  <c r="T1193" i="1"/>
  <c r="U1193" i="1" s="1"/>
  <c r="M1187" i="1" l="1"/>
  <c r="N1187" i="1" s="1"/>
  <c r="V1193" i="1"/>
  <c r="O1187" i="1" l="1"/>
  <c r="M1188" i="1"/>
  <c r="N1188" i="1" s="1"/>
  <c r="T1194" i="1"/>
  <c r="U1194" i="1" s="1"/>
  <c r="O1188" i="1" l="1"/>
  <c r="M1189" i="1"/>
  <c r="N1189" i="1" s="1"/>
  <c r="V1194" i="1"/>
  <c r="O1189" i="1" l="1"/>
  <c r="T1195" i="1"/>
  <c r="U1195" i="1" s="1"/>
  <c r="V1195" i="1" l="1"/>
  <c r="M1190" i="1"/>
  <c r="N1190" i="1" s="1"/>
  <c r="T1196" i="1" l="1"/>
  <c r="U1196" i="1" s="1"/>
  <c r="O1190" i="1"/>
  <c r="T1197" i="1" l="1"/>
  <c r="M1191" i="1"/>
  <c r="N1191" i="1" s="1"/>
  <c r="U1197" i="1" l="1"/>
  <c r="V1197" i="1" s="1"/>
  <c r="V1196" i="1"/>
  <c r="O1191" i="1"/>
  <c r="T1198" i="1"/>
  <c r="U1198" i="1" s="1"/>
  <c r="M1192" i="1" l="1"/>
  <c r="N1192" i="1" s="1"/>
  <c r="V1198" i="1"/>
  <c r="O1192" i="1" l="1"/>
  <c r="T1199" i="1"/>
  <c r="U1199" i="1" s="1"/>
  <c r="M1193" i="1" l="1"/>
  <c r="N1193" i="1" s="1"/>
  <c r="V1199" i="1"/>
  <c r="T1200" i="1" l="1"/>
  <c r="U1200" i="1" s="1"/>
  <c r="V1200" i="1" s="1"/>
  <c r="O1193" i="1"/>
  <c r="M1194" i="1" l="1"/>
  <c r="N1194" i="1" s="1"/>
  <c r="T1201" i="1"/>
  <c r="U1201" i="1" s="1"/>
  <c r="V1201" i="1" l="1"/>
  <c r="O1194" i="1"/>
  <c r="M1195" i="1"/>
  <c r="N1195" i="1" s="1"/>
  <c r="T1202" i="1" l="1"/>
  <c r="U1202" i="1" s="1"/>
  <c r="O1195" i="1"/>
  <c r="T1203" i="1" l="1"/>
  <c r="U1203" i="1" s="1"/>
  <c r="M1196" i="1"/>
  <c r="N1196" i="1" s="1"/>
  <c r="T1204" i="1" l="1"/>
  <c r="V1202" i="1"/>
  <c r="O1196" i="1"/>
  <c r="U1204" i="1" l="1"/>
  <c r="V1204" i="1" s="1"/>
  <c r="V1203" i="1"/>
  <c r="M1197" i="1"/>
  <c r="N1197" i="1" s="1"/>
  <c r="T1205" i="1"/>
  <c r="U1205" i="1" s="1"/>
  <c r="O1197" i="1" l="1"/>
  <c r="V1205" i="1"/>
  <c r="M1198" i="1" l="1"/>
  <c r="N1198" i="1" s="1"/>
  <c r="T1206" i="1"/>
  <c r="U1206" i="1" s="1"/>
  <c r="V1206" i="1" l="1"/>
  <c r="O1198" i="1"/>
  <c r="M1199" i="1"/>
  <c r="N1199" i="1" s="1"/>
  <c r="T1207" i="1" l="1"/>
  <c r="U1207" i="1" s="1"/>
  <c r="O1199" i="1"/>
  <c r="T1208" i="1" l="1"/>
  <c r="U1208" i="1" s="1"/>
  <c r="M1200" i="1"/>
  <c r="N1200" i="1" s="1"/>
  <c r="T1209" i="1" l="1"/>
  <c r="V1207" i="1"/>
  <c r="O1200" i="1"/>
  <c r="U1209" i="1" l="1"/>
  <c r="V1209" i="1" s="1"/>
  <c r="V1208" i="1"/>
  <c r="M1201" i="1"/>
  <c r="N1201" i="1" s="1"/>
  <c r="T1210" i="1"/>
  <c r="U1210" i="1" s="1"/>
  <c r="V1210" i="1" l="1"/>
  <c r="O1201" i="1"/>
  <c r="T1211" i="1" l="1"/>
  <c r="U1211" i="1" s="1"/>
  <c r="V1211" i="1" s="1"/>
  <c r="M1202" i="1"/>
  <c r="N1202" i="1" s="1"/>
  <c r="O1202" i="1" l="1"/>
  <c r="T1212" i="1"/>
  <c r="U1212" i="1" s="1"/>
  <c r="M1203" i="1" l="1"/>
  <c r="N1203" i="1" s="1"/>
  <c r="V1212" i="1"/>
  <c r="O1203" i="1" l="1"/>
  <c r="M1204" i="1"/>
  <c r="N1204" i="1" s="1"/>
  <c r="T1213" i="1"/>
  <c r="U1213" i="1" s="1"/>
  <c r="V1213" i="1" l="1"/>
  <c r="O1204" i="1"/>
  <c r="T1214" i="1" l="1"/>
  <c r="U1214" i="1" s="1"/>
  <c r="M1205" i="1"/>
  <c r="N1205" i="1" s="1"/>
  <c r="T1215" i="1" l="1"/>
  <c r="O1205" i="1"/>
  <c r="U1215" i="1" l="1"/>
  <c r="V1215" i="1" s="1"/>
  <c r="V1214" i="1"/>
  <c r="M1206" i="1"/>
  <c r="N1206" i="1" s="1"/>
  <c r="T1216" i="1"/>
  <c r="U1216" i="1" s="1"/>
  <c r="O1206" i="1" l="1"/>
  <c r="V1216" i="1"/>
  <c r="M1207" i="1" l="1"/>
  <c r="N1207" i="1" s="1"/>
  <c r="T1217" i="1"/>
  <c r="U1217" i="1" s="1"/>
  <c r="O1207" i="1" l="1"/>
  <c r="V1217" i="1"/>
  <c r="M1208" i="1" l="1"/>
  <c r="N1208" i="1" s="1"/>
  <c r="T1218" i="1"/>
  <c r="U1218" i="1" s="1"/>
  <c r="V1218" i="1" l="1"/>
  <c r="O1208" i="1"/>
  <c r="T1219" i="1" l="1"/>
  <c r="U1219" i="1" s="1"/>
  <c r="M1209" i="1"/>
  <c r="N1209" i="1" s="1"/>
  <c r="T1220" i="1" l="1"/>
  <c r="U1220" i="1" s="1"/>
  <c r="O1209" i="1"/>
  <c r="T1221" i="1" l="1"/>
  <c r="U1221" i="1" s="1"/>
  <c r="V1219" i="1"/>
  <c r="M1210" i="1"/>
  <c r="N1210" i="1" s="1"/>
  <c r="V1221" i="1" l="1"/>
  <c r="V1220" i="1"/>
  <c r="O1210" i="1"/>
  <c r="T1222" i="1" l="1"/>
  <c r="U1222" i="1" s="1"/>
  <c r="M1211" i="1"/>
  <c r="N1211" i="1" s="1"/>
  <c r="V1222" i="1" l="1"/>
  <c r="O1211" i="1"/>
  <c r="T1223" i="1" l="1"/>
  <c r="U1223" i="1" s="1"/>
  <c r="M1212" i="1"/>
  <c r="N1212" i="1" s="1"/>
  <c r="V1223" i="1" l="1"/>
  <c r="O1212" i="1"/>
  <c r="T1224" i="1" l="1"/>
  <c r="U1224" i="1" s="1"/>
  <c r="M1213" i="1"/>
  <c r="N1213" i="1" s="1"/>
  <c r="V1224" i="1" l="1"/>
  <c r="T1225" i="1"/>
  <c r="U1225" i="1" s="1"/>
  <c r="O1213" i="1"/>
  <c r="V1225" i="1" l="1"/>
  <c r="M1214" i="1"/>
  <c r="N1214" i="1" s="1"/>
  <c r="T1226" i="1" l="1"/>
  <c r="U1226" i="1" s="1"/>
  <c r="O1214" i="1"/>
  <c r="V1226" i="1" l="1"/>
  <c r="M1215" i="1"/>
  <c r="N1215" i="1" s="1"/>
  <c r="T1227" i="1" l="1"/>
  <c r="U1227" i="1" s="1"/>
  <c r="O1215" i="1"/>
  <c r="V1227" i="1" l="1"/>
  <c r="M1216" i="1"/>
  <c r="N1216" i="1" s="1"/>
  <c r="T1228" i="1" l="1"/>
  <c r="U1228" i="1" s="1"/>
  <c r="O1216" i="1"/>
  <c r="V1228" i="1" l="1"/>
  <c r="M1217" i="1"/>
  <c r="N1217" i="1" s="1"/>
  <c r="T1229" i="1" l="1"/>
  <c r="U1229" i="1" s="1"/>
  <c r="O1217" i="1"/>
  <c r="V1229" i="1" l="1"/>
  <c r="M1218" i="1"/>
  <c r="N1218" i="1" s="1"/>
  <c r="T1230" i="1" l="1"/>
  <c r="U1230" i="1" s="1"/>
  <c r="O1218" i="1"/>
  <c r="V1230" i="1" l="1"/>
  <c r="T1231" i="1"/>
  <c r="U1231" i="1" s="1"/>
  <c r="M1219" i="1"/>
  <c r="N1219" i="1" s="1"/>
  <c r="V1231" i="1" l="1"/>
  <c r="O1219" i="1"/>
  <c r="M1220" i="1"/>
  <c r="N1220" i="1" s="1"/>
  <c r="T1232" i="1" l="1"/>
  <c r="U1232" i="1" s="1"/>
  <c r="O1220" i="1"/>
  <c r="V1232" i="1" l="1"/>
  <c r="M1221" i="1"/>
  <c r="N1221" i="1" s="1"/>
  <c r="T1233" i="1" l="1"/>
  <c r="U1233" i="1" s="1"/>
  <c r="O1221" i="1"/>
  <c r="V1233" i="1" l="1"/>
  <c r="M1222" i="1"/>
  <c r="N1222" i="1" s="1"/>
  <c r="T1234" i="1" l="1"/>
  <c r="U1234" i="1" s="1"/>
  <c r="O1222" i="1"/>
  <c r="V1234" i="1" l="1"/>
  <c r="T1235" i="1"/>
  <c r="U1235" i="1" s="1"/>
  <c r="M1223" i="1"/>
  <c r="N1223" i="1" s="1"/>
  <c r="V1235" i="1" l="1"/>
  <c r="O1223" i="1"/>
  <c r="T1236" i="1" l="1"/>
  <c r="U1236" i="1" s="1"/>
  <c r="M1224" i="1"/>
  <c r="N1224" i="1" s="1"/>
  <c r="V1236" i="1" l="1"/>
  <c r="O1224" i="1"/>
  <c r="T1237" i="1" l="1"/>
  <c r="U1237" i="1" s="1"/>
  <c r="M1225" i="1"/>
  <c r="N1225" i="1" s="1"/>
  <c r="V1237" i="1" l="1"/>
  <c r="T1238" i="1"/>
  <c r="U1238" i="1" s="1"/>
  <c r="O1225" i="1"/>
  <c r="V1238" i="1" l="1"/>
  <c r="M1226" i="1"/>
  <c r="N1226" i="1" s="1"/>
  <c r="T1239" i="1" l="1"/>
  <c r="U1239" i="1" s="1"/>
  <c r="O1226" i="1"/>
  <c r="M1227" i="1"/>
  <c r="N1227" i="1" s="1"/>
  <c r="V1239" i="1" l="1"/>
  <c r="O1227" i="1"/>
  <c r="T1240" i="1" l="1"/>
  <c r="U1240" i="1" s="1"/>
  <c r="M1228" i="1"/>
  <c r="N1228" i="1" s="1"/>
  <c r="V1240" i="1" l="1"/>
  <c r="O1228" i="1"/>
  <c r="T1241" i="1" l="1"/>
  <c r="U1241" i="1" s="1"/>
  <c r="M1229" i="1"/>
  <c r="N1229" i="1" s="1"/>
  <c r="V1241" i="1" l="1"/>
  <c r="O1229" i="1"/>
  <c r="T1242" i="1" l="1"/>
  <c r="U1242" i="1" s="1"/>
  <c r="M1230" i="1"/>
  <c r="N1230" i="1" s="1"/>
  <c r="V1242" i="1" l="1"/>
  <c r="O1230" i="1"/>
  <c r="T1243" i="1" l="1"/>
  <c r="U1243" i="1" s="1"/>
  <c r="M1231" i="1"/>
  <c r="N1231" i="1" s="1"/>
  <c r="V1243" i="1" l="1"/>
  <c r="O1231" i="1"/>
  <c r="T1244" i="1" l="1"/>
  <c r="U1244" i="1" s="1"/>
  <c r="M1232" i="1"/>
  <c r="N1232" i="1" s="1"/>
  <c r="V1244" i="1" l="1"/>
  <c r="O1232" i="1"/>
  <c r="M1233" i="1"/>
  <c r="N1233" i="1" s="1"/>
  <c r="T1245" i="1" l="1"/>
  <c r="U1245" i="1" s="1"/>
  <c r="O1233" i="1"/>
  <c r="V1245" i="1" l="1"/>
  <c r="M1234" i="1"/>
  <c r="N1234" i="1" s="1"/>
  <c r="T1246" i="1" l="1"/>
  <c r="U1246" i="1" s="1"/>
  <c r="O1234" i="1"/>
  <c r="V1246" i="1" l="1"/>
  <c r="M1235" i="1"/>
  <c r="N1235" i="1" s="1"/>
  <c r="T1247" i="1" l="1"/>
  <c r="U1247" i="1" s="1"/>
  <c r="O1235" i="1"/>
  <c r="M1236" i="1"/>
  <c r="N1236" i="1" s="1"/>
  <c r="V1247" i="1" l="1"/>
  <c r="T1248" i="1"/>
  <c r="U1248" i="1" s="1"/>
  <c r="O1236" i="1"/>
  <c r="V1248" i="1" l="1"/>
  <c r="T1249" i="1"/>
  <c r="U1249" i="1" s="1"/>
  <c r="M1237" i="1"/>
  <c r="N1237" i="1" s="1"/>
  <c r="V1249" i="1" l="1"/>
  <c r="T1250" i="1"/>
  <c r="U1250" i="1" s="1"/>
  <c r="O1237" i="1"/>
  <c r="V1250" i="1" l="1"/>
  <c r="M1238" i="1"/>
  <c r="N1238" i="1" s="1"/>
  <c r="T1251" i="1" l="1"/>
  <c r="U1251" i="1" s="1"/>
  <c r="O1238" i="1"/>
  <c r="M1239" i="1"/>
  <c r="N1239" i="1" s="1"/>
  <c r="V1251" i="1" l="1"/>
  <c r="O1239" i="1"/>
  <c r="T1252" i="1" l="1"/>
  <c r="U1252" i="1" s="1"/>
  <c r="M1240" i="1"/>
  <c r="N1240" i="1" s="1"/>
  <c r="V1252" i="1" l="1"/>
  <c r="O1240" i="1"/>
  <c r="M1241" i="1"/>
  <c r="N1241" i="1" s="1"/>
  <c r="T1253" i="1" l="1"/>
  <c r="U1253" i="1" s="1"/>
  <c r="O1241" i="1"/>
  <c r="V1253" i="1" l="1"/>
  <c r="M1242" i="1"/>
  <c r="N1242" i="1" s="1"/>
  <c r="T1254" i="1" l="1"/>
  <c r="U1254" i="1" s="1"/>
  <c r="O1242" i="1"/>
  <c r="V1254" i="1" l="1"/>
  <c r="M1243" i="1"/>
  <c r="N1243" i="1" s="1"/>
  <c r="T1255" i="1" l="1"/>
  <c r="U1255" i="1" s="1"/>
  <c r="O1243" i="1"/>
  <c r="M1244" i="1"/>
  <c r="N1244" i="1" s="1"/>
  <c r="V1255" i="1" l="1"/>
  <c r="O1244" i="1"/>
  <c r="T1256" i="1" l="1"/>
  <c r="U1256" i="1" s="1"/>
  <c r="M1245" i="1"/>
  <c r="N1245" i="1" s="1"/>
  <c r="V1256" i="1" l="1"/>
  <c r="O1245" i="1"/>
  <c r="T1257" i="1" l="1"/>
  <c r="U1257" i="1" s="1"/>
  <c r="M1246" i="1"/>
  <c r="N1246" i="1" s="1"/>
  <c r="V1257" i="1" l="1"/>
  <c r="T1258" i="1"/>
  <c r="U1258" i="1" s="1"/>
  <c r="O1246" i="1"/>
  <c r="M1247" i="1"/>
  <c r="N1247" i="1" s="1"/>
  <c r="V1258" i="1" l="1"/>
  <c r="T1259" i="1"/>
  <c r="U1259" i="1" s="1"/>
  <c r="O1247" i="1"/>
  <c r="M1248" i="1"/>
  <c r="N1248" i="1" s="1"/>
  <c r="V1259" i="1" l="1"/>
  <c r="O1248" i="1"/>
  <c r="M1249" i="1"/>
  <c r="N1249" i="1" s="1"/>
  <c r="T1260" i="1" l="1"/>
  <c r="U1260" i="1" s="1"/>
  <c r="V1260" i="1"/>
  <c r="O1249" i="1"/>
  <c r="M1250" i="1"/>
  <c r="N1250" i="1" s="1"/>
  <c r="T1261" i="1" l="1"/>
  <c r="U1261" i="1" s="1"/>
  <c r="O1250" i="1"/>
  <c r="V1261" i="1" l="1"/>
  <c r="M1251" i="1"/>
  <c r="N1251" i="1" s="1"/>
  <c r="T1262" i="1" l="1"/>
  <c r="U1262" i="1" s="1"/>
  <c r="O1251" i="1"/>
  <c r="M1252" i="1"/>
  <c r="N1252" i="1" s="1"/>
  <c r="V1262" i="1" l="1"/>
  <c r="T1263" i="1"/>
  <c r="U1263" i="1" s="1"/>
  <c r="O1252" i="1"/>
  <c r="V1263" i="1" l="1"/>
  <c r="M1253" i="1"/>
  <c r="N1253" i="1" s="1"/>
  <c r="T1264" i="1" l="1"/>
  <c r="U1264" i="1" s="1"/>
  <c r="O1253" i="1"/>
  <c r="V1264" i="1" l="1"/>
  <c r="M1254" i="1"/>
  <c r="N1254" i="1" s="1"/>
  <c r="T1265" i="1" l="1"/>
  <c r="U1265" i="1" s="1"/>
  <c r="O1254" i="1"/>
  <c r="V1265" i="1" l="1"/>
  <c r="M1255" i="1"/>
  <c r="N1255" i="1" s="1"/>
  <c r="T1266" i="1" l="1"/>
  <c r="U1266" i="1" s="1"/>
  <c r="O1255" i="1"/>
  <c r="V1266" i="1" l="1"/>
  <c r="M1256" i="1"/>
  <c r="N1256" i="1" s="1"/>
  <c r="T1267" i="1" l="1"/>
  <c r="U1267" i="1" s="1"/>
  <c r="O1256" i="1"/>
  <c r="V1267" i="1" l="1"/>
  <c r="M1257" i="1"/>
  <c r="N1257" i="1" s="1"/>
  <c r="T1268" i="1" l="1"/>
  <c r="U1268" i="1" s="1"/>
  <c r="O1257" i="1"/>
  <c r="V1268" i="1" l="1"/>
  <c r="M1258" i="1"/>
  <c r="N1258" i="1" s="1"/>
  <c r="T1269" i="1" l="1"/>
  <c r="U1269" i="1" s="1"/>
  <c r="O1258" i="1"/>
  <c r="M1259" i="1"/>
  <c r="N1259" i="1" s="1"/>
  <c r="V1269" i="1" l="1"/>
  <c r="O1259" i="1"/>
  <c r="T1270" i="1" l="1"/>
  <c r="U1270" i="1" s="1"/>
  <c r="M1260" i="1"/>
  <c r="N1260" i="1" s="1"/>
  <c r="V1270" i="1" l="1"/>
  <c r="O1260" i="1"/>
  <c r="T1271" i="1" l="1"/>
  <c r="U1271" i="1" s="1"/>
  <c r="M1261" i="1"/>
  <c r="N1261" i="1" s="1"/>
  <c r="V1271" i="1" l="1"/>
  <c r="O1261" i="1"/>
  <c r="T1272" i="1" l="1"/>
  <c r="U1272" i="1" s="1"/>
  <c r="M1262" i="1"/>
  <c r="N1262" i="1" s="1"/>
  <c r="V1272" i="1" l="1"/>
  <c r="O1262" i="1"/>
  <c r="T1273" i="1" l="1"/>
  <c r="U1273" i="1" s="1"/>
  <c r="M1263" i="1"/>
  <c r="N1263" i="1" s="1"/>
  <c r="V1273" i="1" l="1"/>
  <c r="O1263" i="1"/>
  <c r="T1274" i="1" l="1"/>
  <c r="U1274" i="1" s="1"/>
  <c r="M1264" i="1"/>
  <c r="N1264" i="1" s="1"/>
  <c r="V1274" i="1" l="1"/>
  <c r="O1264" i="1"/>
  <c r="T1275" i="1" l="1"/>
  <c r="U1275" i="1" s="1"/>
  <c r="M1265" i="1"/>
  <c r="N1265" i="1" s="1"/>
  <c r="V1275" i="1" l="1"/>
  <c r="O1265" i="1"/>
  <c r="T1276" i="1" l="1"/>
  <c r="U1276" i="1" s="1"/>
  <c r="M1266" i="1"/>
  <c r="N1266" i="1" s="1"/>
  <c r="V1276" i="1" l="1"/>
  <c r="O1266" i="1"/>
  <c r="T1277" i="1" l="1"/>
  <c r="U1277" i="1" s="1"/>
  <c r="M1267" i="1"/>
  <c r="N1267" i="1" s="1"/>
  <c r="V1277" i="1" l="1"/>
  <c r="O1267" i="1"/>
  <c r="M1268" i="1"/>
  <c r="N1268" i="1" s="1"/>
  <c r="T1278" i="1" l="1"/>
  <c r="U1278" i="1" s="1"/>
  <c r="O1268" i="1"/>
  <c r="V1278" i="1" l="1"/>
  <c r="M1269" i="1"/>
  <c r="N1269" i="1" s="1"/>
  <c r="T1279" i="1" l="1"/>
  <c r="U1279" i="1" s="1"/>
  <c r="O1269" i="1"/>
  <c r="V1279" i="1" l="1"/>
  <c r="M1270" i="1"/>
  <c r="N1270" i="1" s="1"/>
  <c r="T1280" i="1" l="1"/>
  <c r="U1280" i="1" s="1"/>
  <c r="O1270" i="1"/>
  <c r="M1271" i="1"/>
  <c r="N1271" i="1" s="1"/>
  <c r="V1280" i="1" l="1"/>
  <c r="T1281" i="1"/>
  <c r="U1281" i="1" s="1"/>
  <c r="O1271" i="1"/>
  <c r="M1272" i="1"/>
  <c r="N1272" i="1" s="1"/>
  <c r="V1281" i="1" l="1"/>
  <c r="O1272" i="1"/>
  <c r="T1282" i="1" l="1"/>
  <c r="U1282" i="1" s="1"/>
  <c r="M1273" i="1"/>
  <c r="N1273" i="1" s="1"/>
  <c r="V1282" i="1" l="1"/>
  <c r="T1283" i="1"/>
  <c r="U1283" i="1" s="1"/>
  <c r="O1273" i="1"/>
  <c r="V1283" i="1" l="1"/>
  <c r="M1274" i="1"/>
  <c r="N1274" i="1" s="1"/>
  <c r="T1284" i="1" l="1"/>
  <c r="U1284" i="1" s="1"/>
  <c r="O1274" i="1"/>
  <c r="V1284" i="1" l="1"/>
  <c r="M1275" i="1"/>
  <c r="N1275" i="1" s="1"/>
  <c r="T1285" i="1" l="1"/>
  <c r="U1285" i="1" s="1"/>
  <c r="O1275" i="1"/>
  <c r="V1285" i="1" l="1"/>
  <c r="T1286" i="1"/>
  <c r="U1286" i="1" s="1"/>
  <c r="M1276" i="1"/>
  <c r="N1276" i="1" s="1"/>
  <c r="V1286" i="1" l="1"/>
  <c r="O1276" i="1"/>
  <c r="T1287" i="1" l="1"/>
  <c r="U1287" i="1" s="1"/>
  <c r="M1277" i="1"/>
  <c r="N1277" i="1" s="1"/>
  <c r="V1287" i="1" l="1"/>
  <c r="T1288" i="1"/>
  <c r="U1288" i="1" s="1"/>
  <c r="O1277" i="1"/>
  <c r="M1278" i="1"/>
  <c r="N1278" i="1" s="1"/>
  <c r="V1288" i="1" l="1"/>
  <c r="T1289" i="1"/>
  <c r="U1289" i="1" s="1"/>
  <c r="O1278" i="1"/>
  <c r="V1289" i="1" l="1"/>
  <c r="M1279" i="1"/>
  <c r="N1279" i="1" s="1"/>
  <c r="T1290" i="1" l="1"/>
  <c r="U1290" i="1" s="1"/>
  <c r="O1279" i="1"/>
  <c r="V1290" i="1" l="1"/>
  <c r="M1280" i="1"/>
  <c r="N1280" i="1" s="1"/>
  <c r="T1291" i="1" l="1"/>
  <c r="U1291" i="1" s="1"/>
  <c r="O1280" i="1"/>
  <c r="V1291" i="1" l="1"/>
  <c r="M1281" i="1"/>
  <c r="N1281" i="1" s="1"/>
  <c r="T1292" i="1" l="1"/>
  <c r="U1292" i="1" s="1"/>
  <c r="O1281" i="1"/>
  <c r="M1282" i="1"/>
  <c r="N1282" i="1" s="1"/>
  <c r="V1292" i="1" l="1"/>
  <c r="T1293" i="1"/>
  <c r="U1293" i="1" s="1"/>
  <c r="O1282" i="1"/>
  <c r="V1293" i="1" l="1"/>
  <c r="M1283" i="1"/>
  <c r="N1283" i="1" s="1"/>
  <c r="T1294" i="1" l="1"/>
  <c r="U1294" i="1" s="1"/>
  <c r="O1283" i="1"/>
  <c r="V1294" i="1" l="1"/>
  <c r="M1284" i="1"/>
  <c r="N1284" i="1" s="1"/>
  <c r="T1295" i="1" l="1"/>
  <c r="U1295" i="1" s="1"/>
  <c r="O1284" i="1"/>
  <c r="M1285" i="1"/>
  <c r="N1285" i="1" s="1"/>
  <c r="V1295" i="1" l="1"/>
  <c r="T1296" i="1"/>
  <c r="U1296" i="1" s="1"/>
  <c r="O1285" i="1"/>
  <c r="V1296" i="1" l="1"/>
  <c r="M1286" i="1"/>
  <c r="N1286" i="1" s="1"/>
  <c r="T1297" i="1" l="1"/>
  <c r="U1297" i="1" s="1"/>
  <c r="O1286" i="1"/>
  <c r="V1297" i="1" l="1"/>
  <c r="M1287" i="1"/>
  <c r="N1287" i="1" s="1"/>
  <c r="T1298" i="1" l="1"/>
  <c r="U1298" i="1" s="1"/>
  <c r="O1287" i="1"/>
  <c r="V1298" i="1" l="1"/>
  <c r="T1299" i="1"/>
  <c r="U1299" i="1" s="1"/>
  <c r="M1288" i="1"/>
  <c r="N1288" i="1" s="1"/>
  <c r="V1299" i="1" l="1"/>
  <c r="O1288" i="1"/>
  <c r="T1300" i="1" l="1"/>
  <c r="U1300" i="1" s="1"/>
  <c r="V1300" i="1"/>
  <c r="M1289" i="1"/>
  <c r="N1289" i="1" s="1"/>
  <c r="T1301" i="1" l="1"/>
  <c r="U1301" i="1" s="1"/>
  <c r="V1301" i="1" s="1"/>
  <c r="O1289" i="1"/>
  <c r="T1302" i="1" l="1"/>
  <c r="U1302" i="1" s="1"/>
  <c r="V1302" i="1" s="1"/>
  <c r="M1290" i="1"/>
  <c r="N1290" i="1" s="1"/>
  <c r="T1303" i="1" l="1"/>
  <c r="U1303" i="1" s="1"/>
  <c r="O1290" i="1"/>
  <c r="V1303" i="1" l="1"/>
  <c r="M1291" i="1"/>
  <c r="N1291" i="1" s="1"/>
  <c r="T1304" i="1" l="1"/>
  <c r="U1304" i="1" s="1"/>
  <c r="O1291" i="1"/>
  <c r="V1304" i="1" l="1"/>
  <c r="M1292" i="1"/>
  <c r="N1292" i="1" s="1"/>
  <c r="T1305" i="1" l="1"/>
  <c r="U1305" i="1" s="1"/>
  <c r="O1292" i="1"/>
  <c r="V1305" i="1" l="1"/>
  <c r="M1293" i="1"/>
  <c r="N1293" i="1" s="1"/>
  <c r="T1306" i="1" l="1"/>
  <c r="U1306" i="1" s="1"/>
  <c r="O1293" i="1"/>
  <c r="V1306" i="1" l="1"/>
  <c r="M1294" i="1"/>
  <c r="N1294" i="1" s="1"/>
  <c r="T1307" i="1" l="1"/>
  <c r="U1307" i="1" s="1"/>
  <c r="O1294" i="1"/>
  <c r="M1295" i="1"/>
  <c r="N1295" i="1" s="1"/>
  <c r="V1307" i="1" l="1"/>
  <c r="O1295" i="1"/>
  <c r="T1308" i="1" l="1"/>
  <c r="U1308" i="1" s="1"/>
  <c r="M1296" i="1"/>
  <c r="N1296" i="1" s="1"/>
  <c r="V1308" i="1" l="1"/>
  <c r="O1296" i="1"/>
  <c r="T1309" i="1" l="1"/>
  <c r="U1309" i="1" s="1"/>
  <c r="M1297" i="1"/>
  <c r="N1297" i="1" s="1"/>
  <c r="V1309" i="1" l="1"/>
  <c r="O1297" i="1"/>
  <c r="T1310" i="1" l="1"/>
  <c r="U1310" i="1" s="1"/>
  <c r="M1298" i="1"/>
  <c r="N1298" i="1" s="1"/>
  <c r="V1310" i="1" l="1"/>
  <c r="T1311" i="1"/>
  <c r="U1311" i="1" s="1"/>
  <c r="O1298" i="1"/>
  <c r="V1311" i="1" l="1"/>
  <c r="M1299" i="1"/>
  <c r="N1299" i="1" s="1"/>
  <c r="T1312" i="1" l="1"/>
  <c r="U1312" i="1" s="1"/>
  <c r="O1299" i="1"/>
  <c r="V1312" i="1" l="1"/>
  <c r="T1313" i="1"/>
  <c r="U1313" i="1" s="1"/>
  <c r="M1300" i="1"/>
  <c r="N1300" i="1" s="1"/>
  <c r="V1313" i="1" l="1"/>
  <c r="O1300" i="1"/>
  <c r="M1301" i="1"/>
  <c r="N1301" i="1" s="1"/>
  <c r="T1314" i="1" l="1"/>
  <c r="U1314" i="1" s="1"/>
  <c r="O1301" i="1"/>
  <c r="V1314" i="1" l="1"/>
  <c r="M1302" i="1"/>
  <c r="N1302" i="1" s="1"/>
  <c r="T1315" i="1" l="1"/>
  <c r="U1315" i="1" s="1"/>
  <c r="O1302" i="1"/>
  <c r="V1315" i="1" l="1"/>
  <c r="M1303" i="1"/>
  <c r="N1303" i="1" s="1"/>
  <c r="T1316" i="1" l="1"/>
  <c r="U1316" i="1" s="1"/>
  <c r="O1303" i="1"/>
  <c r="V1316" i="1" l="1"/>
  <c r="T1317" i="1"/>
  <c r="U1317" i="1" s="1"/>
  <c r="M1304" i="1"/>
  <c r="N1304" i="1" s="1"/>
  <c r="V1317" i="1" l="1"/>
  <c r="O1304" i="1"/>
  <c r="T1318" i="1" l="1"/>
  <c r="U1318" i="1" s="1"/>
  <c r="M1305" i="1"/>
  <c r="N1305" i="1" s="1"/>
  <c r="V1318" i="1" l="1"/>
  <c r="O1305" i="1"/>
  <c r="T1319" i="1" l="1"/>
  <c r="U1319" i="1" s="1"/>
  <c r="M1306" i="1"/>
  <c r="N1306" i="1" s="1"/>
  <c r="V1319" i="1" l="1"/>
  <c r="O1306" i="1"/>
  <c r="T1320" i="1" l="1"/>
  <c r="U1320" i="1" s="1"/>
  <c r="M1307" i="1"/>
  <c r="N1307" i="1" s="1"/>
  <c r="V1320" i="1" l="1"/>
  <c r="O1307" i="1"/>
  <c r="M1308" i="1"/>
  <c r="N1308" i="1" s="1"/>
  <c r="T1321" i="1" l="1"/>
  <c r="U1321" i="1" s="1"/>
  <c r="O1308" i="1"/>
  <c r="V1321" i="1" l="1"/>
  <c r="M1309" i="1"/>
  <c r="N1309" i="1" s="1"/>
  <c r="T1322" i="1" l="1"/>
  <c r="U1322" i="1" s="1"/>
  <c r="O1309" i="1"/>
  <c r="V1322" i="1" l="1"/>
  <c r="M1310" i="1"/>
  <c r="N1310" i="1" s="1"/>
  <c r="T1323" i="1" l="1"/>
  <c r="U1323" i="1" s="1"/>
  <c r="O1310" i="1"/>
  <c r="V1323" i="1" l="1"/>
  <c r="T1324" i="1"/>
  <c r="U1324" i="1" s="1"/>
  <c r="M1311" i="1"/>
  <c r="N1311" i="1" s="1"/>
  <c r="V1324" i="1" l="1"/>
  <c r="O1311" i="1"/>
  <c r="T1325" i="1" l="1"/>
  <c r="U1325" i="1" s="1"/>
  <c r="M1312" i="1"/>
  <c r="N1312" i="1" s="1"/>
  <c r="V1325" i="1" l="1"/>
  <c r="O1312" i="1"/>
  <c r="T1326" i="1" l="1"/>
  <c r="U1326" i="1" s="1"/>
  <c r="M1313" i="1"/>
  <c r="N1313" i="1" s="1"/>
  <c r="V1326" i="1" l="1"/>
  <c r="O1313" i="1"/>
  <c r="T1327" i="1" l="1"/>
  <c r="U1327" i="1" s="1"/>
  <c r="M1314" i="1"/>
  <c r="N1314" i="1" s="1"/>
  <c r="V1327" i="1" l="1"/>
  <c r="O1314" i="1"/>
  <c r="T1328" i="1" l="1"/>
  <c r="U1328" i="1" s="1"/>
  <c r="M1315" i="1"/>
  <c r="N1315" i="1" s="1"/>
  <c r="V1328" i="1" l="1"/>
  <c r="T1329" i="1"/>
  <c r="U1329" i="1" s="1"/>
  <c r="O1315" i="1"/>
  <c r="V1329" i="1" l="1"/>
  <c r="T1330" i="1"/>
  <c r="U1330" i="1" s="1"/>
  <c r="M1316" i="1"/>
  <c r="N1316" i="1" s="1"/>
  <c r="V1330" i="1" l="1"/>
  <c r="O1316" i="1"/>
  <c r="T1331" i="1" l="1"/>
  <c r="U1331" i="1" s="1"/>
  <c r="V1331" i="1" s="1"/>
  <c r="M1317" i="1"/>
  <c r="N1317" i="1" s="1"/>
  <c r="T1332" i="1" l="1"/>
  <c r="U1332" i="1" s="1"/>
  <c r="O1317" i="1"/>
  <c r="V1332" i="1" l="1"/>
  <c r="M1318" i="1"/>
  <c r="N1318" i="1" s="1"/>
  <c r="T1333" i="1" l="1"/>
  <c r="U1333" i="1" s="1"/>
  <c r="O1318" i="1"/>
  <c r="V1333" i="1" l="1"/>
  <c r="M1319" i="1"/>
  <c r="N1319" i="1" s="1"/>
  <c r="T1334" i="1" l="1"/>
  <c r="U1334" i="1" s="1"/>
  <c r="O1319" i="1"/>
  <c r="M1320" i="1"/>
  <c r="N1320" i="1" s="1"/>
  <c r="V1334" i="1" l="1"/>
  <c r="O1320" i="1"/>
  <c r="M1321" i="1"/>
  <c r="N1321" i="1" s="1"/>
  <c r="T1335" i="1" l="1"/>
  <c r="U1335" i="1" s="1"/>
  <c r="O1321" i="1"/>
  <c r="M1322" i="1"/>
  <c r="N1322" i="1" s="1"/>
  <c r="V1335" i="1" l="1"/>
  <c r="T1336" i="1"/>
  <c r="U1336" i="1" s="1"/>
  <c r="O1322" i="1"/>
  <c r="V1336" i="1" l="1"/>
  <c r="M1323" i="1"/>
  <c r="N1323" i="1" s="1"/>
  <c r="T1337" i="1" l="1"/>
  <c r="U1337" i="1" s="1"/>
  <c r="O1323" i="1"/>
  <c r="V1337" i="1" l="1"/>
  <c r="M1324" i="1"/>
  <c r="N1324" i="1" s="1"/>
  <c r="T1338" i="1" l="1"/>
  <c r="U1338" i="1" s="1"/>
  <c r="O1324" i="1"/>
  <c r="M1325" i="1"/>
  <c r="N1325" i="1" s="1"/>
  <c r="V1338" i="1" l="1"/>
  <c r="T1339" i="1"/>
  <c r="U1339" i="1" s="1"/>
  <c r="O1325" i="1"/>
  <c r="V1339" i="1" l="1"/>
  <c r="M1326" i="1"/>
  <c r="N1326" i="1" s="1"/>
  <c r="T1340" i="1" l="1"/>
  <c r="U1340" i="1" s="1"/>
  <c r="O1326" i="1"/>
  <c r="V1340" i="1" l="1"/>
  <c r="M1327" i="1"/>
  <c r="N1327" i="1" s="1"/>
  <c r="T1341" i="1" l="1"/>
  <c r="U1341" i="1" s="1"/>
  <c r="O1327" i="1"/>
  <c r="M1328" i="1"/>
  <c r="N1328" i="1" s="1"/>
  <c r="V1341" i="1" l="1"/>
  <c r="O1328" i="1"/>
  <c r="T1342" i="1" l="1"/>
  <c r="U1342" i="1" s="1"/>
  <c r="M1329" i="1"/>
  <c r="N1329" i="1" s="1"/>
  <c r="V1342" i="1" l="1"/>
  <c r="O1329" i="1"/>
  <c r="M1330" i="1"/>
  <c r="N1330" i="1" s="1"/>
  <c r="T1343" i="1" l="1"/>
  <c r="U1343" i="1" s="1"/>
  <c r="O1330" i="1"/>
  <c r="V1343" i="1" l="1"/>
  <c r="M1331" i="1"/>
  <c r="N1331" i="1" s="1"/>
  <c r="T1344" i="1" l="1"/>
  <c r="U1344" i="1" s="1"/>
  <c r="O1331" i="1"/>
  <c r="V1344" i="1" l="1"/>
  <c r="M1332" i="1"/>
  <c r="N1332" i="1" s="1"/>
  <c r="T1345" i="1" l="1"/>
  <c r="U1345" i="1" s="1"/>
  <c r="O1332" i="1"/>
  <c r="M1333" i="1"/>
  <c r="N1333" i="1" s="1"/>
  <c r="V1345" i="1" l="1"/>
  <c r="T1346" i="1"/>
  <c r="U1346" i="1" s="1"/>
  <c r="O1333" i="1"/>
  <c r="V1346" i="1" l="1"/>
  <c r="M1334" i="1"/>
  <c r="N1334" i="1" s="1"/>
  <c r="T1347" i="1" l="1"/>
  <c r="U1347" i="1" s="1"/>
  <c r="O1334" i="1"/>
  <c r="M1335" i="1"/>
  <c r="N1335" i="1" s="1"/>
  <c r="V1347" i="1" l="1"/>
  <c r="O1335" i="1"/>
  <c r="T1348" i="1" l="1"/>
  <c r="U1348" i="1" s="1"/>
  <c r="M1336" i="1"/>
  <c r="N1336" i="1" s="1"/>
  <c r="V1348" i="1" l="1"/>
  <c r="O1336" i="1"/>
  <c r="T1349" i="1" l="1"/>
  <c r="U1349" i="1" s="1"/>
  <c r="M1337" i="1"/>
  <c r="N1337" i="1" s="1"/>
  <c r="V1349" i="1" l="1"/>
  <c r="T1350" i="1"/>
  <c r="U1350" i="1" s="1"/>
  <c r="O1337" i="1"/>
  <c r="V1350" i="1" l="1"/>
  <c r="M1338" i="1"/>
  <c r="N1338" i="1" s="1"/>
  <c r="T1351" i="1" l="1"/>
  <c r="U1351" i="1" s="1"/>
  <c r="O1338" i="1"/>
  <c r="M1339" i="1"/>
  <c r="N1339" i="1" s="1"/>
  <c r="V1351" i="1" l="1"/>
  <c r="O1339" i="1"/>
  <c r="T1352" i="1" l="1"/>
  <c r="U1352" i="1" s="1"/>
  <c r="M1340" i="1"/>
  <c r="N1340" i="1" s="1"/>
  <c r="V1352" i="1" l="1"/>
  <c r="O1340" i="1"/>
  <c r="T1353" i="1" l="1"/>
  <c r="U1353" i="1" s="1"/>
  <c r="M1341" i="1"/>
  <c r="N1341" i="1" s="1"/>
  <c r="V1353" i="1" l="1"/>
  <c r="O1341" i="1"/>
  <c r="T1354" i="1" l="1"/>
  <c r="U1354" i="1" s="1"/>
  <c r="M1342" i="1"/>
  <c r="N1342" i="1" s="1"/>
  <c r="V1354" i="1" l="1"/>
  <c r="T1355" i="1"/>
  <c r="U1355" i="1" s="1"/>
  <c r="O1342" i="1"/>
  <c r="M1343" i="1"/>
  <c r="N1343" i="1" s="1"/>
  <c r="V1355" i="1" l="1"/>
  <c r="T1356" i="1"/>
  <c r="U1356" i="1" s="1"/>
  <c r="O1343" i="1"/>
  <c r="V1356" i="1" l="1"/>
  <c r="M1344" i="1"/>
  <c r="N1344" i="1" s="1"/>
  <c r="T1357" i="1" l="1"/>
  <c r="U1357" i="1" s="1"/>
  <c r="O1344" i="1"/>
  <c r="V1357" i="1" l="1"/>
  <c r="T1358" i="1"/>
  <c r="U1358" i="1" s="1"/>
  <c r="M1345" i="1"/>
  <c r="N1345" i="1" s="1"/>
  <c r="V1358" i="1" l="1"/>
  <c r="O1345" i="1"/>
  <c r="T1359" i="1" l="1"/>
  <c r="U1359" i="1" s="1"/>
  <c r="M1346" i="1"/>
  <c r="N1346" i="1" s="1"/>
  <c r="V1359" i="1" l="1"/>
  <c r="O1346" i="1"/>
  <c r="T1360" i="1" l="1"/>
  <c r="U1360" i="1" s="1"/>
  <c r="M1347" i="1"/>
  <c r="N1347" i="1" s="1"/>
  <c r="V1360" i="1" l="1"/>
  <c r="O1347" i="1"/>
  <c r="T1361" i="1" l="1"/>
  <c r="U1361" i="1" s="1"/>
  <c r="M1348" i="1"/>
  <c r="N1348" i="1" s="1"/>
  <c r="V1361" i="1" l="1"/>
  <c r="O1348" i="1"/>
  <c r="M1349" i="1"/>
  <c r="N1349" i="1" s="1"/>
  <c r="T1362" i="1" l="1"/>
  <c r="U1362" i="1" s="1"/>
  <c r="O1349" i="1"/>
  <c r="V1362" i="1" l="1"/>
  <c r="M1350" i="1"/>
  <c r="N1350" i="1" s="1"/>
  <c r="T1363" i="1" l="1"/>
  <c r="U1363" i="1" s="1"/>
  <c r="O1350" i="1"/>
  <c r="M1351" i="1"/>
  <c r="N1351" i="1" s="1"/>
  <c r="V1363" i="1" l="1"/>
  <c r="O1351" i="1"/>
  <c r="T1364" i="1" l="1"/>
  <c r="U1364" i="1" s="1"/>
  <c r="M1352" i="1"/>
  <c r="N1352" i="1" s="1"/>
  <c r="V1364" i="1" l="1"/>
  <c r="O1352" i="1"/>
  <c r="M1353" i="1"/>
  <c r="N1353" i="1" s="1"/>
  <c r="T1365" i="1" l="1"/>
  <c r="U1365" i="1" s="1"/>
  <c r="O1353" i="1"/>
  <c r="V1365" i="1" l="1"/>
  <c r="M1354" i="1"/>
  <c r="N1354" i="1" s="1"/>
  <c r="T1366" i="1" l="1"/>
  <c r="U1366" i="1" s="1"/>
  <c r="O1354" i="1"/>
  <c r="M1355" i="1"/>
  <c r="N1355" i="1" s="1"/>
  <c r="V1366" i="1" l="1"/>
  <c r="O1355" i="1"/>
  <c r="T1367" i="1" l="1"/>
  <c r="U1367" i="1" s="1"/>
  <c r="M1356" i="1"/>
  <c r="N1356" i="1" s="1"/>
  <c r="V1367" i="1" l="1"/>
  <c r="O1356" i="1"/>
  <c r="T1368" i="1" l="1"/>
  <c r="U1368" i="1" s="1"/>
  <c r="M1357" i="1"/>
  <c r="N1357" i="1" s="1"/>
  <c r="V1368" i="1" l="1"/>
  <c r="O1357" i="1"/>
  <c r="M1358" i="1"/>
  <c r="N1358" i="1" s="1"/>
  <c r="T1369" i="1" l="1"/>
  <c r="U1369" i="1" s="1"/>
  <c r="O1358" i="1"/>
  <c r="M1359" i="1"/>
  <c r="N1359" i="1" s="1"/>
  <c r="V1369" i="1" l="1"/>
  <c r="O1359" i="1"/>
  <c r="T1370" i="1" l="1"/>
  <c r="U1370" i="1" s="1"/>
  <c r="M1360" i="1"/>
  <c r="N1360" i="1" s="1"/>
  <c r="V1370" i="1" l="1"/>
  <c r="O1360" i="1"/>
  <c r="T1371" i="1" l="1"/>
  <c r="U1371" i="1" s="1"/>
  <c r="M1361" i="1"/>
  <c r="N1361" i="1" s="1"/>
  <c r="V1371" i="1" l="1"/>
  <c r="O1361" i="1"/>
  <c r="T1372" i="1" l="1"/>
  <c r="U1372" i="1" s="1"/>
  <c r="M1362" i="1"/>
  <c r="N1362" i="1" s="1"/>
  <c r="V1372" i="1" l="1"/>
  <c r="T1373" i="1"/>
  <c r="U1373" i="1" s="1"/>
  <c r="O1362" i="1"/>
  <c r="V1373" i="1" l="1"/>
  <c r="T1374" i="1"/>
  <c r="U1374" i="1" s="1"/>
  <c r="M1363" i="1"/>
  <c r="N1363" i="1" s="1"/>
  <c r="V1374" i="1" l="1"/>
  <c r="T1375" i="1"/>
  <c r="U1375" i="1" s="1"/>
  <c r="O1363" i="1"/>
  <c r="M1364" i="1"/>
  <c r="N1364" i="1" s="1"/>
  <c r="V1375" i="1" l="1"/>
  <c r="O1364" i="1"/>
  <c r="T1376" i="1" l="1"/>
  <c r="U1376" i="1" s="1"/>
  <c r="M1365" i="1"/>
  <c r="N1365" i="1" s="1"/>
  <c r="V1376" i="1" l="1"/>
  <c r="O1365" i="1"/>
  <c r="T1377" i="1" l="1"/>
  <c r="U1377" i="1" s="1"/>
  <c r="M1366" i="1"/>
  <c r="N1366" i="1" s="1"/>
  <c r="V1377" i="1" l="1"/>
  <c r="O1366" i="1"/>
  <c r="T1378" i="1" l="1"/>
  <c r="U1378" i="1" s="1"/>
  <c r="M1367" i="1"/>
  <c r="N1367" i="1" s="1"/>
  <c r="V1378" i="1" l="1"/>
  <c r="T1379" i="1"/>
  <c r="U1379" i="1" s="1"/>
  <c r="O1367" i="1"/>
  <c r="V1379" i="1" l="1"/>
  <c r="T1380" i="1"/>
  <c r="U1380" i="1" s="1"/>
  <c r="M1368" i="1"/>
  <c r="N1368" i="1" s="1"/>
  <c r="V1380" i="1" l="1"/>
  <c r="O1368" i="1"/>
  <c r="M1369" i="1"/>
  <c r="N1369" i="1" s="1"/>
  <c r="T1381" i="1" l="1"/>
  <c r="U1381" i="1" s="1"/>
  <c r="O1369" i="1"/>
  <c r="V1381" i="1" l="1"/>
  <c r="M1370" i="1"/>
  <c r="N1370" i="1" s="1"/>
  <c r="T1382" i="1" l="1"/>
  <c r="U1382" i="1" s="1"/>
  <c r="O1370" i="1"/>
  <c r="V1382" i="1" l="1"/>
  <c r="M1371" i="1"/>
  <c r="N1371" i="1" s="1"/>
  <c r="T1383" i="1" l="1"/>
  <c r="U1383" i="1" s="1"/>
  <c r="O1371" i="1"/>
  <c r="M1372" i="1"/>
  <c r="N1372" i="1" s="1"/>
  <c r="V1383" i="1" l="1"/>
  <c r="T1384" i="1"/>
  <c r="U1384" i="1" s="1"/>
  <c r="O1372" i="1"/>
  <c r="V1384" i="1" l="1"/>
  <c r="M1373" i="1"/>
  <c r="N1373" i="1" s="1"/>
  <c r="T1385" i="1" l="1"/>
  <c r="U1385" i="1" s="1"/>
  <c r="O1373" i="1"/>
  <c r="M1374" i="1"/>
  <c r="N1374" i="1" s="1"/>
  <c r="V1385" i="1" l="1"/>
  <c r="O1374" i="1"/>
  <c r="T1386" i="1" l="1"/>
  <c r="U1386" i="1" s="1"/>
  <c r="M1375" i="1"/>
  <c r="N1375" i="1" s="1"/>
  <c r="V1386" i="1" l="1"/>
  <c r="O1375" i="1"/>
  <c r="T1387" i="1" l="1"/>
  <c r="U1387" i="1" s="1"/>
  <c r="M1376" i="1"/>
  <c r="N1376" i="1" s="1"/>
  <c r="V1387" i="1" l="1"/>
  <c r="T1388" i="1"/>
  <c r="U1388" i="1" s="1"/>
  <c r="O1376" i="1"/>
  <c r="M1377" i="1"/>
  <c r="N1377" i="1" s="1"/>
  <c r="V1388" i="1" l="1"/>
  <c r="T1389" i="1"/>
  <c r="U1389" i="1" s="1"/>
  <c r="O1377" i="1"/>
  <c r="M1378" i="1"/>
  <c r="N1378" i="1" s="1"/>
  <c r="V1389" i="1" l="1"/>
  <c r="O1378" i="1"/>
  <c r="M1379" i="1"/>
  <c r="N1379" i="1" s="1"/>
  <c r="T1390" i="1" l="1"/>
  <c r="U1390" i="1" s="1"/>
  <c r="V1390" i="1" s="1"/>
  <c r="O1379" i="1"/>
  <c r="T1391" i="1" l="1"/>
  <c r="U1391" i="1" s="1"/>
  <c r="M1380" i="1"/>
  <c r="N1380" i="1" s="1"/>
  <c r="V1391" i="1" l="1"/>
  <c r="T1392" i="1"/>
  <c r="U1392" i="1" s="1"/>
  <c r="O1380" i="1"/>
  <c r="V1392" i="1" l="1"/>
  <c r="M1381" i="1"/>
  <c r="N1381" i="1" s="1"/>
  <c r="T1393" i="1" l="1"/>
  <c r="U1393" i="1" s="1"/>
  <c r="O1381" i="1"/>
  <c r="V1393" i="1" l="1"/>
  <c r="M1382" i="1"/>
  <c r="N1382" i="1" s="1"/>
  <c r="T1394" i="1" l="1"/>
  <c r="U1394" i="1" s="1"/>
  <c r="O1382" i="1"/>
  <c r="V1394" i="1" l="1"/>
  <c r="M1383" i="1"/>
  <c r="N1383" i="1" s="1"/>
  <c r="T1395" i="1" l="1"/>
  <c r="U1395" i="1" s="1"/>
  <c r="O1383" i="1"/>
  <c r="M1384" i="1"/>
  <c r="N1384" i="1" s="1"/>
  <c r="V1395" i="1" l="1"/>
  <c r="O1384" i="1"/>
  <c r="T1396" i="1" l="1"/>
  <c r="U1396" i="1" s="1"/>
  <c r="M1385" i="1"/>
  <c r="N1385" i="1" s="1"/>
  <c r="V1396" i="1" l="1"/>
  <c r="O1385" i="1"/>
  <c r="T1397" i="1" l="1"/>
  <c r="U1397" i="1" s="1"/>
  <c r="M1386" i="1"/>
  <c r="N1386" i="1" s="1"/>
  <c r="V1397" i="1" l="1"/>
  <c r="O1386" i="1"/>
  <c r="T1398" i="1" l="1"/>
  <c r="U1398" i="1" s="1"/>
  <c r="M1387" i="1"/>
  <c r="N1387" i="1" s="1"/>
  <c r="V1398" i="1" l="1"/>
  <c r="O1387" i="1"/>
  <c r="M1388" i="1"/>
  <c r="N1388" i="1" s="1"/>
  <c r="T1399" i="1" l="1"/>
  <c r="U1399" i="1" s="1"/>
  <c r="O1388" i="1"/>
  <c r="V1399" i="1" l="1"/>
  <c r="M1389" i="1"/>
  <c r="N1389" i="1" s="1"/>
  <c r="T1400" i="1" l="1"/>
  <c r="U1400" i="1" s="1"/>
  <c r="O1389" i="1"/>
  <c r="M1390" i="1"/>
  <c r="N1390" i="1" s="1"/>
  <c r="V1400" i="1" l="1"/>
  <c r="O1390" i="1"/>
  <c r="M1391" i="1"/>
  <c r="N1391" i="1" s="1"/>
  <c r="T1401" i="1" l="1"/>
  <c r="U1401" i="1" s="1"/>
  <c r="O1391" i="1"/>
  <c r="V1401" i="1" l="1"/>
  <c r="M1392" i="1"/>
  <c r="N1392" i="1" s="1"/>
  <c r="T1402" i="1" l="1"/>
  <c r="U1402" i="1" s="1"/>
  <c r="O1392" i="1"/>
  <c r="V1402" i="1" l="1"/>
  <c r="T1403" i="1"/>
  <c r="U1403" i="1" s="1"/>
  <c r="M1393" i="1"/>
  <c r="N1393" i="1" s="1"/>
  <c r="V1403" i="1" l="1"/>
  <c r="O1393" i="1"/>
  <c r="T1404" i="1" l="1"/>
  <c r="U1404" i="1" s="1"/>
  <c r="M1394" i="1"/>
  <c r="N1394" i="1" s="1"/>
  <c r="V1404" i="1" l="1"/>
  <c r="O1394" i="1"/>
  <c r="T1405" i="1" l="1"/>
  <c r="U1405" i="1" s="1"/>
  <c r="M1395" i="1"/>
  <c r="N1395" i="1" s="1"/>
  <c r="V1405" i="1" l="1"/>
  <c r="T1406" i="1"/>
  <c r="U1406" i="1" s="1"/>
  <c r="O1395" i="1"/>
  <c r="V1406" i="1" l="1"/>
  <c r="M1396" i="1"/>
  <c r="N1396" i="1" s="1"/>
  <c r="T1407" i="1" l="1"/>
  <c r="U1407" i="1" s="1"/>
  <c r="O1396" i="1"/>
  <c r="V1407" i="1" l="1"/>
  <c r="M1397" i="1"/>
  <c r="N1397" i="1" s="1"/>
  <c r="T1408" i="1" l="1"/>
  <c r="U1408" i="1" s="1"/>
  <c r="O1397" i="1"/>
  <c r="V1408" i="1" l="1"/>
  <c r="M1398" i="1"/>
  <c r="N1398" i="1" s="1"/>
  <c r="T1409" i="1" l="1"/>
  <c r="U1409" i="1" s="1"/>
  <c r="O1398" i="1"/>
  <c r="M1399" i="1"/>
  <c r="N1399" i="1" s="1"/>
  <c r="V1409" i="1" l="1"/>
  <c r="T1410" i="1"/>
  <c r="U1410" i="1" s="1"/>
  <c r="O1399" i="1"/>
  <c r="V1410" i="1" l="1"/>
  <c r="M1400" i="1"/>
  <c r="N1400" i="1" s="1"/>
  <c r="T1411" i="1" l="1"/>
  <c r="U1411" i="1" s="1"/>
  <c r="O1400" i="1"/>
  <c r="V1411" i="1" l="1"/>
  <c r="M1401" i="1"/>
  <c r="N1401" i="1" s="1"/>
  <c r="T1412" i="1" l="1"/>
  <c r="U1412" i="1" s="1"/>
  <c r="O1401" i="1"/>
  <c r="V1412" i="1" l="1"/>
  <c r="M1402" i="1"/>
  <c r="N1402" i="1" s="1"/>
  <c r="T1413" i="1" l="1"/>
  <c r="U1413" i="1" s="1"/>
  <c r="O1402" i="1"/>
  <c r="V1413" i="1" l="1"/>
  <c r="M1403" i="1"/>
  <c r="N1403" i="1" s="1"/>
  <c r="T1414" i="1" l="1"/>
  <c r="U1414" i="1" s="1"/>
  <c r="O1403" i="1"/>
  <c r="V1414" i="1" l="1"/>
  <c r="M1404" i="1"/>
  <c r="N1404" i="1" s="1"/>
  <c r="T1415" i="1" l="1"/>
  <c r="U1415" i="1" s="1"/>
  <c r="V1415" i="1"/>
  <c r="O1404" i="1"/>
  <c r="T1416" i="1" l="1"/>
  <c r="U1416" i="1" s="1"/>
  <c r="V1416" i="1"/>
  <c r="M1405" i="1"/>
  <c r="N1405" i="1" s="1"/>
  <c r="T1417" i="1" l="1"/>
  <c r="U1417" i="1" s="1"/>
  <c r="O1405" i="1"/>
  <c r="V1417" i="1" l="1"/>
  <c r="M1406" i="1"/>
  <c r="N1406" i="1" s="1"/>
  <c r="T1418" i="1" l="1"/>
  <c r="U1418" i="1" s="1"/>
  <c r="O1406" i="1"/>
  <c r="M1407" i="1"/>
  <c r="N1407" i="1" s="1"/>
  <c r="V1418" i="1" l="1"/>
  <c r="O1407" i="1"/>
  <c r="T1419" i="1" l="1"/>
  <c r="U1419" i="1" s="1"/>
  <c r="M1408" i="1"/>
  <c r="N1408" i="1" s="1"/>
  <c r="V1419" i="1" l="1"/>
  <c r="O1408" i="1"/>
  <c r="T1420" i="1" l="1"/>
  <c r="U1420" i="1" s="1"/>
  <c r="M1409" i="1"/>
  <c r="N1409" i="1" s="1"/>
  <c r="V1420" i="1" l="1"/>
  <c r="T1421" i="1"/>
  <c r="U1421" i="1" s="1"/>
  <c r="O1409" i="1"/>
  <c r="V1421" i="1" l="1"/>
  <c r="M1410" i="1"/>
  <c r="N1410" i="1" s="1"/>
  <c r="T1422" i="1" l="1"/>
  <c r="U1422" i="1" s="1"/>
  <c r="O1410" i="1"/>
  <c r="V1422" i="1" l="1"/>
  <c r="M1411" i="1"/>
  <c r="N1411" i="1" s="1"/>
  <c r="T1423" i="1" l="1"/>
  <c r="U1423" i="1" s="1"/>
  <c r="O1411" i="1"/>
  <c r="M1412" i="1"/>
  <c r="N1412" i="1" s="1"/>
  <c r="V1423" i="1" l="1"/>
  <c r="O1412" i="1"/>
  <c r="T1424" i="1" l="1"/>
  <c r="U1424" i="1" s="1"/>
  <c r="M1413" i="1"/>
  <c r="N1413" i="1" s="1"/>
  <c r="V1424" i="1" l="1"/>
  <c r="O1413" i="1"/>
  <c r="T1425" i="1" l="1"/>
  <c r="U1425" i="1" s="1"/>
  <c r="M1414" i="1"/>
  <c r="N1414" i="1" s="1"/>
  <c r="V1425" i="1" l="1"/>
  <c r="O1414" i="1"/>
  <c r="M1415" i="1"/>
  <c r="N1415" i="1" s="1"/>
  <c r="T1426" i="1" l="1"/>
  <c r="U1426" i="1" s="1"/>
  <c r="O1415" i="1"/>
  <c r="V1426" i="1" l="1"/>
  <c r="T1427" i="1"/>
  <c r="U1427" i="1" s="1"/>
  <c r="M1416" i="1"/>
  <c r="N1416" i="1" s="1"/>
  <c r="V1427" i="1" l="1"/>
  <c r="O1416" i="1"/>
  <c r="M1417" i="1"/>
  <c r="N1417" i="1" s="1"/>
  <c r="T1428" i="1" l="1"/>
  <c r="U1428" i="1" s="1"/>
  <c r="O1417" i="1"/>
  <c r="V1428" i="1" l="1"/>
  <c r="M1418" i="1"/>
  <c r="N1418" i="1" s="1"/>
  <c r="T1429" i="1" l="1"/>
  <c r="U1429" i="1" s="1"/>
  <c r="O1418" i="1"/>
  <c r="V1429" i="1" l="1"/>
  <c r="M1419" i="1"/>
  <c r="N1419" i="1" s="1"/>
  <c r="T1430" i="1" l="1"/>
  <c r="U1430" i="1" s="1"/>
  <c r="O1419" i="1"/>
  <c r="V1430" i="1" l="1"/>
  <c r="T1431" i="1"/>
  <c r="U1431" i="1" s="1"/>
  <c r="M1420" i="1"/>
  <c r="N1420" i="1" s="1"/>
  <c r="V1431" i="1" l="1"/>
  <c r="O1420" i="1"/>
  <c r="T1432" i="1" l="1"/>
  <c r="U1432" i="1" s="1"/>
  <c r="M1421" i="1"/>
  <c r="N1421" i="1" s="1"/>
  <c r="V1432" i="1" l="1"/>
  <c r="T1433" i="1"/>
  <c r="U1433" i="1" s="1"/>
  <c r="O1421" i="1"/>
  <c r="V1433" i="1" l="1"/>
  <c r="M1422" i="1"/>
  <c r="N1422" i="1" s="1"/>
  <c r="T1434" i="1" l="1"/>
  <c r="U1434" i="1" s="1"/>
  <c r="O1422" i="1"/>
  <c r="V1434" i="1" l="1"/>
  <c r="M1423" i="1"/>
  <c r="N1423" i="1" s="1"/>
  <c r="T1435" i="1" l="1"/>
  <c r="U1435" i="1" s="1"/>
  <c r="O1423" i="1"/>
  <c r="M1424" i="1"/>
  <c r="N1424" i="1" s="1"/>
  <c r="V1435" i="1" l="1"/>
  <c r="O1424" i="1"/>
  <c r="T1436" i="1" l="1"/>
  <c r="U1436" i="1" s="1"/>
  <c r="M1425" i="1"/>
  <c r="N1425" i="1" s="1"/>
  <c r="V1436" i="1" l="1"/>
  <c r="O1425" i="1"/>
  <c r="M1426" i="1"/>
  <c r="N1426" i="1" s="1"/>
  <c r="T1437" i="1" l="1"/>
  <c r="U1437" i="1" s="1"/>
  <c r="O1426" i="1"/>
  <c r="V1437" i="1" l="1"/>
  <c r="T1438" i="1"/>
  <c r="U1438" i="1" s="1"/>
  <c r="M1427" i="1"/>
  <c r="N1427" i="1" s="1"/>
  <c r="V1438" i="1" l="1"/>
  <c r="T1439" i="1"/>
  <c r="U1439" i="1" s="1"/>
  <c r="O1427" i="1"/>
  <c r="V1439" i="1" l="1"/>
  <c r="M1428" i="1"/>
  <c r="N1428" i="1" s="1"/>
  <c r="T1440" i="1" l="1"/>
  <c r="U1440" i="1" s="1"/>
  <c r="O1428" i="1"/>
  <c r="V1440" i="1" l="1"/>
  <c r="M1429" i="1"/>
  <c r="N1429" i="1" s="1"/>
  <c r="T1441" i="1" l="1"/>
  <c r="U1441" i="1" s="1"/>
  <c r="O1429" i="1"/>
  <c r="V1441" i="1" l="1"/>
  <c r="T1442" i="1"/>
  <c r="U1442" i="1" s="1"/>
  <c r="M1430" i="1"/>
  <c r="N1430" i="1" s="1"/>
  <c r="V1442" i="1" l="1"/>
  <c r="O1430" i="1"/>
  <c r="T1443" i="1" l="1"/>
  <c r="U1443" i="1" s="1"/>
  <c r="M1431" i="1"/>
  <c r="N1431" i="1" s="1"/>
  <c r="V1443" i="1" l="1"/>
  <c r="O1431" i="1"/>
  <c r="M1432" i="1"/>
  <c r="N1432" i="1" s="1"/>
  <c r="T1444" i="1" l="1"/>
  <c r="U1444" i="1" s="1"/>
  <c r="O1432" i="1"/>
  <c r="V1444" i="1" l="1"/>
  <c r="M1433" i="1"/>
  <c r="N1433" i="1" s="1"/>
  <c r="T1445" i="1" l="1"/>
  <c r="U1445" i="1" s="1"/>
  <c r="O1433" i="1"/>
  <c r="V1445" i="1" l="1"/>
  <c r="M1434" i="1"/>
  <c r="N1434" i="1" s="1"/>
  <c r="T1446" i="1" l="1"/>
  <c r="U1446" i="1" s="1"/>
  <c r="O1434" i="1"/>
  <c r="V1446" i="1" l="1"/>
  <c r="M1435" i="1"/>
  <c r="N1435" i="1" s="1"/>
  <c r="T1447" i="1" l="1"/>
  <c r="U1447" i="1" s="1"/>
  <c r="O1435" i="1"/>
  <c r="M1436" i="1"/>
  <c r="N1436" i="1" s="1"/>
  <c r="V1447" i="1" l="1"/>
  <c r="O1436" i="1"/>
  <c r="T1448" i="1" l="1"/>
  <c r="U1448" i="1" s="1"/>
  <c r="M1437" i="1"/>
  <c r="N1437" i="1" s="1"/>
  <c r="V1448" i="1" l="1"/>
  <c r="T1449" i="1"/>
  <c r="U1449" i="1" s="1"/>
  <c r="O1437" i="1"/>
  <c r="V1449" i="1" l="1"/>
  <c r="M1438" i="1"/>
  <c r="N1438" i="1" s="1"/>
  <c r="T1450" i="1" l="1"/>
  <c r="U1450" i="1" s="1"/>
  <c r="O1438" i="1"/>
  <c r="V1450" i="1" l="1"/>
  <c r="M1439" i="1"/>
  <c r="N1439" i="1" s="1"/>
  <c r="T1451" i="1" l="1"/>
  <c r="U1451" i="1" s="1"/>
  <c r="O1439" i="1"/>
  <c r="V1451" i="1" l="1"/>
  <c r="M1440" i="1"/>
  <c r="N1440" i="1" s="1"/>
  <c r="T1452" i="1" l="1"/>
  <c r="U1452" i="1" s="1"/>
  <c r="O1440" i="1"/>
  <c r="V1452" i="1" l="1"/>
  <c r="M1441" i="1"/>
  <c r="N1441" i="1" s="1"/>
  <c r="T1453" i="1" l="1"/>
  <c r="U1453" i="1" s="1"/>
  <c r="O1441" i="1"/>
  <c r="V1453" i="1" l="1"/>
  <c r="M1442" i="1"/>
  <c r="N1442" i="1" s="1"/>
  <c r="T1454" i="1" l="1"/>
  <c r="U1454" i="1" s="1"/>
  <c r="O1442" i="1"/>
  <c r="V1454" i="1" l="1"/>
  <c r="M1443" i="1"/>
  <c r="N1443" i="1" s="1"/>
  <c r="T1455" i="1" l="1"/>
  <c r="U1455" i="1" s="1"/>
  <c r="O1443" i="1"/>
  <c r="M1444" i="1"/>
  <c r="N1444" i="1" s="1"/>
  <c r="V1455" i="1" l="1"/>
  <c r="O1444" i="1"/>
  <c r="M1445" i="1"/>
  <c r="N1445" i="1" s="1"/>
  <c r="T1456" i="1" l="1"/>
  <c r="U1456" i="1" s="1"/>
  <c r="O1445" i="1"/>
  <c r="V1456" i="1" l="1"/>
  <c r="T1457" i="1"/>
  <c r="U1457" i="1" s="1"/>
  <c r="M1446" i="1"/>
  <c r="N1446" i="1" s="1"/>
  <c r="V1457" i="1" l="1"/>
  <c r="O1446" i="1"/>
  <c r="M1447" i="1"/>
  <c r="N1447" i="1" s="1"/>
  <c r="T1458" i="1" l="1"/>
  <c r="U1458" i="1" s="1"/>
  <c r="O1447" i="1"/>
  <c r="V1458" i="1" l="1"/>
  <c r="M1448" i="1"/>
  <c r="N1448" i="1" s="1"/>
  <c r="T1459" i="1" l="1"/>
  <c r="U1459" i="1" s="1"/>
  <c r="O1448" i="1"/>
  <c r="V1459" i="1" l="1"/>
  <c r="T1460" i="1"/>
  <c r="U1460" i="1" s="1"/>
  <c r="M1449" i="1"/>
  <c r="N1449" i="1" s="1"/>
  <c r="V1460" i="1" l="1"/>
  <c r="O1449" i="1"/>
  <c r="T1461" i="1" l="1"/>
  <c r="U1461" i="1" s="1"/>
  <c r="M1450" i="1"/>
  <c r="N1450" i="1" s="1"/>
  <c r="V1461" i="1" l="1"/>
  <c r="O1450" i="1"/>
  <c r="M1451" i="1"/>
  <c r="N1451" i="1" s="1"/>
  <c r="T1462" i="1" l="1"/>
  <c r="U1462" i="1" s="1"/>
  <c r="O1451" i="1"/>
  <c r="V1462" i="1" l="1"/>
  <c r="M1452" i="1"/>
  <c r="N1452" i="1" s="1"/>
  <c r="T1463" i="1" l="1"/>
  <c r="U1463" i="1" s="1"/>
  <c r="O1452" i="1"/>
  <c r="M1453" i="1"/>
  <c r="N1453" i="1" s="1"/>
  <c r="V1463" i="1" l="1"/>
  <c r="O1453" i="1"/>
  <c r="T1464" i="1" l="1"/>
  <c r="U1464" i="1" s="1"/>
  <c r="M1454" i="1"/>
  <c r="N1454" i="1" s="1"/>
  <c r="V1464" i="1" l="1"/>
  <c r="O1454" i="1"/>
  <c r="M1455" i="1"/>
  <c r="N1455" i="1" s="1"/>
  <c r="T1465" i="1" l="1"/>
  <c r="U1465" i="1" s="1"/>
  <c r="O1455" i="1"/>
  <c r="V1465" i="1" l="1"/>
  <c r="M1456" i="1"/>
  <c r="N1456" i="1" s="1"/>
  <c r="T1466" i="1" l="1"/>
  <c r="U1466" i="1" s="1"/>
  <c r="O1456" i="1"/>
  <c r="V1466" i="1" l="1"/>
  <c r="M1457" i="1"/>
  <c r="N1457" i="1" s="1"/>
  <c r="T1467" i="1" l="1"/>
  <c r="U1467" i="1" s="1"/>
  <c r="O1457" i="1"/>
  <c r="V1467" i="1" l="1"/>
  <c r="M1458" i="1"/>
  <c r="N1458" i="1" s="1"/>
  <c r="T1468" i="1" l="1"/>
  <c r="U1468" i="1" s="1"/>
  <c r="O1458" i="1"/>
  <c r="V1468" i="1" l="1"/>
  <c r="T1469" i="1"/>
  <c r="U1469" i="1" s="1"/>
  <c r="M1459" i="1"/>
  <c r="N1459" i="1" s="1"/>
  <c r="V1469" i="1" l="1"/>
  <c r="T1470" i="1"/>
  <c r="U1470" i="1" s="1"/>
  <c r="O1459" i="1"/>
  <c r="M1460" i="1"/>
  <c r="N1460" i="1" s="1"/>
  <c r="V1470" i="1" l="1"/>
  <c r="O1460" i="1"/>
  <c r="T1471" i="1" l="1"/>
  <c r="U1471" i="1" s="1"/>
  <c r="M1461" i="1"/>
  <c r="N1461" i="1" s="1"/>
  <c r="V1471" i="1" l="1"/>
  <c r="O1461" i="1"/>
  <c r="T1472" i="1" l="1"/>
  <c r="U1472" i="1" s="1"/>
  <c r="M1462" i="1"/>
  <c r="N1462" i="1" s="1"/>
  <c r="V1472" i="1" l="1"/>
  <c r="O1462" i="1"/>
  <c r="M1463" i="1"/>
  <c r="N1463" i="1" s="1"/>
  <c r="T1473" i="1" l="1"/>
  <c r="U1473" i="1" s="1"/>
  <c r="O1463" i="1"/>
  <c r="V1473" i="1" l="1"/>
  <c r="T1474" i="1"/>
  <c r="U1474" i="1" s="1"/>
  <c r="M1464" i="1"/>
  <c r="N1464" i="1" s="1"/>
  <c r="V1474" i="1" l="1"/>
  <c r="O1464" i="1"/>
  <c r="M1465" i="1"/>
  <c r="N1465" i="1" s="1"/>
  <c r="T1475" i="1" l="1"/>
  <c r="U1475" i="1" s="1"/>
  <c r="O1465" i="1"/>
  <c r="V1475" i="1" l="1"/>
  <c r="M1466" i="1"/>
  <c r="N1466" i="1" s="1"/>
  <c r="T1476" i="1" l="1"/>
  <c r="U1476" i="1" s="1"/>
  <c r="O1466" i="1"/>
  <c r="V1476" i="1" l="1"/>
  <c r="T1477" i="1"/>
  <c r="U1477" i="1" s="1"/>
  <c r="M1467" i="1"/>
  <c r="N1467" i="1" s="1"/>
  <c r="V1477" i="1" l="1"/>
  <c r="O1467" i="1"/>
  <c r="T1478" i="1" l="1"/>
  <c r="U1478" i="1" s="1"/>
  <c r="M1468" i="1"/>
  <c r="N1468" i="1" s="1"/>
  <c r="V1478" i="1" l="1"/>
  <c r="O1468" i="1"/>
  <c r="M1469" i="1"/>
  <c r="N1469" i="1" s="1"/>
  <c r="T1479" i="1" l="1"/>
  <c r="U1479" i="1" s="1"/>
  <c r="O1469" i="1"/>
  <c r="V1479" i="1" l="1"/>
  <c r="M1470" i="1"/>
  <c r="N1470" i="1" s="1"/>
  <c r="T1480" i="1" l="1"/>
  <c r="U1480" i="1" s="1"/>
  <c r="O1470" i="1"/>
  <c r="V1480" i="1" l="1"/>
  <c r="T1481" i="1"/>
  <c r="U1481" i="1" s="1"/>
  <c r="M1471" i="1"/>
  <c r="N1471" i="1" s="1"/>
  <c r="V1481" i="1" l="1"/>
  <c r="T1482" i="1"/>
  <c r="U1482" i="1" s="1"/>
  <c r="O1471" i="1"/>
  <c r="M1472" i="1"/>
  <c r="N1472" i="1" s="1"/>
  <c r="V1482" i="1" l="1"/>
  <c r="O1472" i="1"/>
  <c r="T1483" i="1" l="1"/>
  <c r="U1483" i="1" s="1"/>
  <c r="M1473" i="1"/>
  <c r="N1473" i="1" s="1"/>
  <c r="V1483" i="1" l="1"/>
  <c r="O1473" i="1"/>
  <c r="M1474" i="1"/>
  <c r="N1474" i="1" s="1"/>
  <c r="T1484" i="1" l="1"/>
  <c r="U1484" i="1" s="1"/>
  <c r="O1474" i="1"/>
  <c r="V1484" i="1" l="1"/>
  <c r="T1485" i="1"/>
  <c r="U1485" i="1" s="1"/>
  <c r="M1475" i="1"/>
  <c r="N1475" i="1" s="1"/>
  <c r="V1485" i="1" l="1"/>
  <c r="O1475" i="1"/>
  <c r="M1476" i="1"/>
  <c r="N1476" i="1" s="1"/>
  <c r="T1486" i="1" l="1"/>
  <c r="U1486" i="1" s="1"/>
  <c r="O1476" i="1"/>
  <c r="V1486" i="1" l="1"/>
  <c r="T1487" i="1"/>
  <c r="U1487" i="1" s="1"/>
  <c r="M1477" i="1"/>
  <c r="N1477" i="1" s="1"/>
  <c r="V1487" i="1" l="1"/>
  <c r="O1477" i="1"/>
  <c r="T1488" i="1" l="1"/>
  <c r="U1488" i="1" s="1"/>
  <c r="V1488" i="1" s="1"/>
  <c r="M1478" i="1"/>
  <c r="N1478" i="1" s="1"/>
  <c r="T1489" i="1" l="1"/>
  <c r="U1489" i="1" s="1"/>
  <c r="O1478" i="1"/>
  <c r="M1479" i="1"/>
  <c r="N1479" i="1" s="1"/>
  <c r="V1489" i="1" l="1"/>
  <c r="T1490" i="1"/>
  <c r="U1490" i="1" s="1"/>
  <c r="O1479" i="1"/>
  <c r="V1490" i="1" l="1"/>
  <c r="M1480" i="1"/>
  <c r="N1480" i="1" s="1"/>
  <c r="T1491" i="1" l="1"/>
  <c r="U1491" i="1" s="1"/>
  <c r="O1480" i="1"/>
  <c r="V1491" i="1" l="1"/>
  <c r="M1481" i="1"/>
  <c r="N1481" i="1" s="1"/>
  <c r="T1492" i="1" l="1"/>
  <c r="U1492" i="1" s="1"/>
  <c r="O1481" i="1"/>
  <c r="V1492" i="1" l="1"/>
  <c r="M1482" i="1"/>
  <c r="N1482" i="1" s="1"/>
  <c r="T1493" i="1" l="1"/>
  <c r="U1493" i="1" s="1"/>
  <c r="O1482" i="1"/>
  <c r="V1493" i="1" l="1"/>
  <c r="M1483" i="1"/>
  <c r="N1483" i="1" s="1"/>
  <c r="T1494" i="1" l="1"/>
  <c r="U1494" i="1" s="1"/>
  <c r="O1483" i="1"/>
  <c r="V1494" i="1" l="1"/>
  <c r="M1484" i="1"/>
  <c r="N1484" i="1" s="1"/>
  <c r="T1495" i="1" l="1"/>
  <c r="U1495" i="1" s="1"/>
  <c r="O1484" i="1"/>
  <c r="V1495" i="1" l="1"/>
  <c r="T1496" i="1"/>
  <c r="U1496" i="1" s="1"/>
  <c r="M1485" i="1"/>
  <c r="N1485" i="1" s="1"/>
  <c r="V1496" i="1" l="1"/>
  <c r="O1485" i="1"/>
  <c r="M1486" i="1"/>
  <c r="N1486" i="1" s="1"/>
  <c r="T1497" i="1" l="1"/>
  <c r="U1497" i="1" s="1"/>
  <c r="O1486" i="1"/>
  <c r="V1497" i="1" l="1"/>
  <c r="M1487" i="1"/>
  <c r="N1487" i="1" s="1"/>
  <c r="T1498" i="1" l="1"/>
  <c r="U1498" i="1" s="1"/>
  <c r="O1487" i="1"/>
  <c r="M1488" i="1"/>
  <c r="N1488" i="1" s="1"/>
  <c r="V1498" i="1" l="1"/>
  <c r="O1488" i="1"/>
  <c r="T1499" i="1" l="1"/>
  <c r="U1499" i="1" s="1"/>
  <c r="M1489" i="1"/>
  <c r="N1489" i="1" s="1"/>
  <c r="V1499" i="1" l="1"/>
  <c r="O1489" i="1"/>
  <c r="M1490" i="1"/>
  <c r="N1490" i="1" s="1"/>
  <c r="T1500" i="1" l="1"/>
  <c r="U1500" i="1" s="1"/>
  <c r="O1490" i="1"/>
  <c r="V1500" i="1" l="1"/>
  <c r="M1491" i="1"/>
  <c r="N1491" i="1" s="1"/>
  <c r="T1501" i="1" l="1"/>
  <c r="U1501" i="1" s="1"/>
  <c r="O1491" i="1"/>
  <c r="V1501" i="1" l="1"/>
  <c r="M1492" i="1"/>
  <c r="N1492" i="1" s="1"/>
  <c r="T1502" i="1" l="1"/>
  <c r="U1502" i="1" s="1"/>
  <c r="O1492" i="1"/>
  <c r="M1493" i="1"/>
  <c r="N1493" i="1" s="1"/>
  <c r="V1502" i="1" l="1"/>
  <c r="T1503" i="1"/>
  <c r="U1503" i="1" s="1"/>
  <c r="O1493" i="1"/>
  <c r="V1503" i="1" l="1"/>
  <c r="M1494" i="1"/>
  <c r="N1494" i="1" s="1"/>
  <c r="T1504" i="1" l="1"/>
  <c r="U1504" i="1" s="1"/>
  <c r="O1494" i="1"/>
  <c r="M1495" i="1"/>
  <c r="N1495" i="1" s="1"/>
  <c r="V1504" i="1" l="1"/>
  <c r="O1495" i="1"/>
  <c r="T1505" i="1" l="1"/>
  <c r="U1505" i="1" s="1"/>
  <c r="M1496" i="1"/>
  <c r="N1496" i="1" s="1"/>
  <c r="V1505" i="1" l="1"/>
  <c r="O1496" i="1"/>
  <c r="T1506" i="1" l="1"/>
  <c r="U1506" i="1" s="1"/>
  <c r="M1497" i="1"/>
  <c r="N1497" i="1" s="1"/>
  <c r="V1506" i="1" l="1"/>
  <c r="O1497" i="1"/>
  <c r="T1507" i="1" l="1"/>
  <c r="U1507" i="1" s="1"/>
  <c r="M1498" i="1"/>
  <c r="N1498" i="1" s="1"/>
  <c r="V1507" i="1" l="1"/>
  <c r="O1498" i="1"/>
  <c r="M1499" i="1"/>
  <c r="N1499" i="1" s="1"/>
  <c r="T1508" i="1" l="1"/>
  <c r="U1508" i="1" s="1"/>
  <c r="O1499" i="1"/>
  <c r="V1508" i="1" l="1"/>
  <c r="M1500" i="1"/>
  <c r="N1500" i="1" s="1"/>
  <c r="T1509" i="1" l="1"/>
  <c r="U1509" i="1" s="1"/>
  <c r="O1500" i="1"/>
  <c r="V1509" i="1" l="1"/>
  <c r="M1501" i="1"/>
  <c r="N1501" i="1" s="1"/>
  <c r="T1510" i="1" l="1"/>
  <c r="U1510" i="1" s="1"/>
  <c r="O1501" i="1"/>
  <c r="M1502" i="1"/>
  <c r="N1502" i="1" s="1"/>
  <c r="V1510" i="1" l="1"/>
  <c r="O1502" i="1"/>
  <c r="T1511" i="1" l="1"/>
  <c r="U1511" i="1" s="1"/>
  <c r="V1511" i="1" s="1"/>
  <c r="M1503" i="1"/>
  <c r="N1503" i="1" s="1"/>
  <c r="T1512" i="1" l="1"/>
  <c r="U1512" i="1" s="1"/>
  <c r="V1512" i="1" s="1"/>
  <c r="O1503" i="1"/>
  <c r="T1513" i="1" l="1"/>
  <c r="U1513" i="1" s="1"/>
  <c r="M1504" i="1"/>
  <c r="N1504" i="1" s="1"/>
  <c r="V1513" i="1" l="1"/>
  <c r="T1514" i="1"/>
  <c r="U1514" i="1" s="1"/>
  <c r="O1504" i="1"/>
  <c r="M1505" i="1"/>
  <c r="N1505" i="1" s="1"/>
  <c r="V1514" i="1" l="1"/>
  <c r="O1505" i="1"/>
  <c r="T1515" i="1" l="1"/>
  <c r="U1515" i="1" s="1"/>
  <c r="M1506" i="1"/>
  <c r="N1506" i="1" s="1"/>
  <c r="V1515" i="1" l="1"/>
  <c r="O1506" i="1"/>
  <c r="M1507" i="1"/>
  <c r="N1507" i="1" s="1"/>
  <c r="T1516" i="1" l="1"/>
  <c r="U1516" i="1" s="1"/>
  <c r="O1507" i="1"/>
  <c r="V1516" i="1" l="1"/>
  <c r="T1517" i="1"/>
  <c r="U1517" i="1" s="1"/>
  <c r="M1508" i="1"/>
  <c r="N1508" i="1" s="1"/>
  <c r="V1517" i="1" l="1"/>
  <c r="O1508" i="1"/>
  <c r="T1518" i="1" l="1"/>
  <c r="U1518" i="1" s="1"/>
  <c r="M1509" i="1"/>
  <c r="N1509" i="1" s="1"/>
  <c r="V1518" i="1" l="1"/>
  <c r="O1509" i="1"/>
  <c r="T1519" i="1" l="1"/>
  <c r="U1519" i="1" s="1"/>
  <c r="M1510" i="1"/>
  <c r="N1510" i="1" s="1"/>
  <c r="V1519" i="1" l="1"/>
  <c r="O1510" i="1"/>
  <c r="T1520" i="1" l="1"/>
  <c r="U1520" i="1" s="1"/>
  <c r="M1511" i="1"/>
  <c r="N1511" i="1" s="1"/>
  <c r="V1520" i="1" l="1"/>
  <c r="T1521" i="1"/>
  <c r="U1521" i="1" s="1"/>
  <c r="O1511" i="1"/>
  <c r="V1521" i="1" l="1"/>
  <c r="M1512" i="1"/>
  <c r="N1512" i="1" s="1"/>
  <c r="T1522" i="1" l="1"/>
  <c r="U1522" i="1" s="1"/>
  <c r="O1512" i="1"/>
  <c r="V1522" i="1" l="1"/>
  <c r="T1523" i="1"/>
  <c r="U1523" i="1" s="1"/>
  <c r="M1513" i="1"/>
  <c r="N1513" i="1" s="1"/>
  <c r="V1523" i="1" l="1"/>
  <c r="T1524" i="1"/>
  <c r="U1524" i="1" s="1"/>
  <c r="O1513" i="1"/>
  <c r="M1514" i="1"/>
  <c r="N1514" i="1" s="1"/>
  <c r="V1524" i="1" l="1"/>
  <c r="T1525" i="1"/>
  <c r="U1525" i="1" s="1"/>
  <c r="O1514" i="1"/>
  <c r="V1525" i="1" l="1"/>
  <c r="M1515" i="1"/>
  <c r="N1515" i="1" s="1"/>
  <c r="T1526" i="1" l="1"/>
  <c r="U1526" i="1" s="1"/>
  <c r="O1515" i="1"/>
  <c r="V1526" i="1" l="1"/>
  <c r="M1516" i="1"/>
  <c r="N1516" i="1" s="1"/>
  <c r="T1527" i="1" l="1"/>
  <c r="U1527" i="1" s="1"/>
  <c r="O1516" i="1"/>
  <c r="V1527" i="1" l="1"/>
  <c r="M1517" i="1"/>
  <c r="N1517" i="1" s="1"/>
  <c r="T1528" i="1" l="1"/>
  <c r="U1528" i="1" s="1"/>
  <c r="O1517" i="1"/>
  <c r="M1518" i="1"/>
  <c r="N1518" i="1" s="1"/>
  <c r="V1528" i="1" l="1"/>
  <c r="T1529" i="1"/>
  <c r="U1529" i="1" s="1"/>
  <c r="O1518" i="1"/>
  <c r="V1529" i="1" l="1"/>
  <c r="M1519" i="1"/>
  <c r="N1519" i="1" s="1"/>
  <c r="T1530" i="1" l="1"/>
  <c r="U1530" i="1" s="1"/>
  <c r="V1530" i="1" s="1"/>
  <c r="O1519" i="1"/>
  <c r="T1531" i="1" l="1"/>
  <c r="U1531" i="1" s="1"/>
  <c r="M1520" i="1"/>
  <c r="N1520" i="1" s="1"/>
  <c r="V1531" i="1" l="1"/>
  <c r="O1520" i="1"/>
  <c r="M1521" i="1"/>
  <c r="N1521" i="1" s="1"/>
  <c r="T1532" i="1" l="1"/>
  <c r="U1532" i="1" s="1"/>
  <c r="V1532" i="1"/>
  <c r="T1533" i="1"/>
  <c r="U1533" i="1" s="1"/>
  <c r="O1521" i="1"/>
  <c r="V1533" i="1" l="1"/>
  <c r="M1522" i="1"/>
  <c r="N1522" i="1" s="1"/>
  <c r="T1534" i="1" l="1"/>
  <c r="U1534" i="1" s="1"/>
  <c r="O1522" i="1"/>
  <c r="V1534" i="1" l="1"/>
  <c r="M1523" i="1"/>
  <c r="N1523" i="1" s="1"/>
  <c r="T1535" i="1" l="1"/>
  <c r="U1535" i="1" s="1"/>
  <c r="V1535" i="1" s="1"/>
  <c r="O1523" i="1"/>
  <c r="T1536" i="1" l="1"/>
  <c r="U1536" i="1" s="1"/>
  <c r="V1536" i="1" s="1"/>
  <c r="M1524" i="1"/>
  <c r="N1524" i="1" s="1"/>
  <c r="T1537" i="1" l="1"/>
  <c r="U1537" i="1" s="1"/>
  <c r="O1524" i="1"/>
  <c r="V1537" i="1" l="1"/>
  <c r="M1525" i="1"/>
  <c r="N1525" i="1" s="1"/>
  <c r="T1538" i="1" l="1"/>
  <c r="U1538" i="1" s="1"/>
  <c r="O1525" i="1"/>
  <c r="M1526" i="1"/>
  <c r="N1526" i="1" s="1"/>
  <c r="V1538" i="1" l="1"/>
  <c r="O1526" i="1"/>
  <c r="T1539" i="1" l="1"/>
  <c r="U1539" i="1" s="1"/>
  <c r="M1527" i="1"/>
  <c r="N1527" i="1" s="1"/>
  <c r="V1539" i="1" l="1"/>
  <c r="O1527" i="1"/>
  <c r="M1528" i="1"/>
  <c r="N1528" i="1" s="1"/>
  <c r="T1540" i="1" l="1"/>
  <c r="U1540" i="1" s="1"/>
  <c r="O1528" i="1"/>
  <c r="V1540" i="1" l="1"/>
  <c r="M1529" i="1"/>
  <c r="N1529" i="1" s="1"/>
  <c r="T1541" i="1" l="1"/>
  <c r="U1541" i="1" s="1"/>
  <c r="O1529" i="1"/>
  <c r="V1541" i="1" l="1"/>
  <c r="M1530" i="1"/>
  <c r="N1530" i="1" s="1"/>
  <c r="T1542" i="1" l="1"/>
  <c r="U1542" i="1" s="1"/>
  <c r="O1530" i="1"/>
  <c r="V1542" i="1" l="1"/>
  <c r="M1531" i="1"/>
  <c r="N1531" i="1" s="1"/>
  <c r="T1543" i="1" l="1"/>
  <c r="U1543" i="1" s="1"/>
  <c r="O1531" i="1"/>
  <c r="V1543" i="1" l="1"/>
  <c r="M1532" i="1"/>
  <c r="N1532" i="1" s="1"/>
  <c r="T1544" i="1" l="1"/>
  <c r="U1544" i="1" s="1"/>
  <c r="O1532" i="1"/>
  <c r="V1544" i="1" l="1"/>
  <c r="M1533" i="1"/>
  <c r="N1533" i="1" s="1"/>
  <c r="T1545" i="1" l="1"/>
  <c r="U1545" i="1" s="1"/>
  <c r="O1533" i="1"/>
  <c r="V1545" i="1" l="1"/>
  <c r="M1534" i="1"/>
  <c r="N1534" i="1" s="1"/>
  <c r="T1546" i="1" l="1"/>
  <c r="U1546" i="1" s="1"/>
  <c r="O1534" i="1"/>
  <c r="M1535" i="1"/>
  <c r="N1535" i="1" s="1"/>
  <c r="V1546" i="1" l="1"/>
  <c r="O1535" i="1"/>
  <c r="T1547" i="1" l="1"/>
  <c r="U1547" i="1" s="1"/>
  <c r="M1536" i="1"/>
  <c r="N1536" i="1" s="1"/>
  <c r="V1547" i="1" l="1"/>
  <c r="O1536" i="1"/>
  <c r="T1548" i="1" l="1"/>
  <c r="U1548" i="1" s="1"/>
  <c r="M1537" i="1"/>
  <c r="N1537" i="1" s="1"/>
  <c r="V1548" i="1" l="1"/>
  <c r="O1537" i="1"/>
  <c r="M1538" i="1"/>
  <c r="N1538" i="1" s="1"/>
  <c r="T1549" i="1" l="1"/>
  <c r="U1549" i="1" s="1"/>
  <c r="O1538" i="1"/>
  <c r="V1549" i="1" l="1"/>
  <c r="M1539" i="1"/>
  <c r="N1539" i="1" s="1"/>
  <c r="T1550" i="1" l="1"/>
  <c r="U1550" i="1" s="1"/>
  <c r="O1539" i="1"/>
  <c r="V1550" i="1" l="1"/>
  <c r="M1540" i="1"/>
  <c r="N1540" i="1" s="1"/>
  <c r="T1551" i="1" l="1"/>
  <c r="U1551" i="1" s="1"/>
  <c r="O1540" i="1"/>
  <c r="V1551" i="1" l="1"/>
  <c r="T1552" i="1"/>
  <c r="U1552" i="1" s="1"/>
  <c r="M1541" i="1"/>
  <c r="N1541" i="1" s="1"/>
  <c r="V1552" i="1" l="1"/>
  <c r="T1553" i="1"/>
  <c r="U1553" i="1" s="1"/>
  <c r="O1541" i="1"/>
  <c r="V1553" i="1" l="1"/>
  <c r="M1542" i="1"/>
  <c r="N1542" i="1" s="1"/>
  <c r="T1554" i="1" l="1"/>
  <c r="U1554" i="1" s="1"/>
  <c r="O1542" i="1"/>
  <c r="V1554" i="1" l="1"/>
  <c r="M1543" i="1"/>
  <c r="N1543" i="1" s="1"/>
  <c r="T1555" i="1" l="1"/>
  <c r="U1555" i="1" s="1"/>
  <c r="O1543" i="1"/>
  <c r="M1544" i="1"/>
  <c r="N1544" i="1" s="1"/>
  <c r="V1555" i="1" l="1"/>
  <c r="T1556" i="1"/>
  <c r="U1556" i="1" s="1"/>
  <c r="O1544" i="1"/>
  <c r="V1556" i="1" l="1"/>
  <c r="M1545" i="1"/>
  <c r="N1545" i="1" s="1"/>
  <c r="T1557" i="1" l="1"/>
  <c r="U1557" i="1" s="1"/>
  <c r="O1545" i="1"/>
  <c r="M1546" i="1"/>
  <c r="N1546" i="1" s="1"/>
  <c r="V1557" i="1" l="1"/>
  <c r="T1558" i="1"/>
  <c r="U1558" i="1" s="1"/>
  <c r="O1546" i="1"/>
  <c r="V1558" i="1" l="1"/>
  <c r="T1559" i="1"/>
  <c r="U1559" i="1" s="1"/>
  <c r="M1547" i="1"/>
  <c r="N1547" i="1" s="1"/>
  <c r="V1559" i="1" l="1"/>
  <c r="O1547" i="1"/>
  <c r="T1560" i="1" l="1"/>
  <c r="U1560" i="1" s="1"/>
  <c r="M1548" i="1"/>
  <c r="N1548" i="1" s="1"/>
  <c r="V1560" i="1" l="1"/>
  <c r="O1548" i="1"/>
  <c r="T1561" i="1" l="1"/>
  <c r="U1561" i="1" s="1"/>
  <c r="M1549" i="1"/>
  <c r="N1549" i="1" s="1"/>
  <c r="V1561" i="1" l="1"/>
  <c r="T1562" i="1"/>
  <c r="U1562" i="1" s="1"/>
  <c r="O1549" i="1"/>
  <c r="V1562" i="1" l="1"/>
  <c r="T1563" i="1"/>
  <c r="U1563" i="1" s="1"/>
  <c r="M1550" i="1"/>
  <c r="N1550" i="1" s="1"/>
  <c r="V1563" i="1" l="1"/>
  <c r="T1564" i="1"/>
  <c r="U1564" i="1" s="1"/>
  <c r="O1550" i="1"/>
  <c r="V1564" i="1" l="1"/>
  <c r="M1551" i="1"/>
  <c r="N1551" i="1" s="1"/>
  <c r="T1565" i="1" l="1"/>
  <c r="U1565" i="1" s="1"/>
  <c r="O1551" i="1"/>
  <c r="V1565" i="1" l="1"/>
  <c r="T1566" i="1"/>
  <c r="U1566" i="1" s="1"/>
  <c r="M1552" i="1"/>
  <c r="N1552" i="1" s="1"/>
  <c r="V1566" i="1" l="1"/>
  <c r="O1552" i="1"/>
  <c r="M1553" i="1"/>
  <c r="N1553" i="1" s="1"/>
  <c r="T1567" i="1" l="1"/>
  <c r="U1567" i="1" s="1"/>
  <c r="O1553" i="1"/>
  <c r="V1567" i="1" l="1"/>
  <c r="M1554" i="1"/>
  <c r="N1554" i="1" s="1"/>
  <c r="T1568" i="1" l="1"/>
  <c r="U1568" i="1" s="1"/>
  <c r="O1554" i="1"/>
  <c r="V1568" i="1" l="1"/>
  <c r="M1555" i="1"/>
  <c r="N1555" i="1" s="1"/>
  <c r="T1569" i="1" l="1"/>
  <c r="U1569" i="1" s="1"/>
  <c r="O1555" i="1"/>
  <c r="V1569" i="1" l="1"/>
  <c r="M1556" i="1"/>
  <c r="N1556" i="1" s="1"/>
  <c r="T1570" i="1" l="1"/>
  <c r="U1570" i="1" s="1"/>
  <c r="O1556" i="1"/>
  <c r="V1570" i="1" l="1"/>
  <c r="M1557" i="1"/>
  <c r="N1557" i="1" s="1"/>
  <c r="T1571" i="1" l="1"/>
  <c r="U1571" i="1" s="1"/>
  <c r="O1557" i="1"/>
  <c r="V1571" i="1" l="1"/>
  <c r="M1558" i="1"/>
  <c r="N1558" i="1" s="1"/>
  <c r="T1572" i="1" l="1"/>
  <c r="U1572" i="1" s="1"/>
  <c r="O1558" i="1"/>
  <c r="V1572" i="1" l="1"/>
  <c r="M1559" i="1"/>
  <c r="N1559" i="1" s="1"/>
  <c r="T1573" i="1" l="1"/>
  <c r="U1573" i="1" s="1"/>
  <c r="O1559" i="1"/>
  <c r="V1573" i="1" l="1"/>
  <c r="T1574" i="1"/>
  <c r="U1574" i="1" s="1"/>
  <c r="M1560" i="1"/>
  <c r="N1560" i="1" s="1"/>
  <c r="V1574" i="1" l="1"/>
  <c r="O1560" i="1"/>
  <c r="T1575" i="1" l="1"/>
  <c r="U1575" i="1" s="1"/>
  <c r="M1561" i="1"/>
  <c r="N1561" i="1" s="1"/>
  <c r="V1575" i="1" l="1"/>
  <c r="T1576" i="1"/>
  <c r="U1576" i="1" s="1"/>
  <c r="O1561" i="1"/>
  <c r="M1562" i="1"/>
  <c r="N1562" i="1" s="1"/>
  <c r="V1576" i="1" l="1"/>
  <c r="O1562" i="1"/>
  <c r="T1577" i="1" l="1"/>
  <c r="U1577" i="1" s="1"/>
  <c r="V1577" i="1" s="1"/>
  <c r="M1563" i="1"/>
  <c r="N1563" i="1" s="1"/>
  <c r="T1578" i="1" l="1"/>
  <c r="U1578" i="1" s="1"/>
  <c r="V1578" i="1" s="1"/>
  <c r="O1563" i="1"/>
  <c r="T1579" i="1" l="1"/>
  <c r="U1579" i="1" s="1"/>
  <c r="V1579" i="1" s="1"/>
  <c r="M1564" i="1"/>
  <c r="N1564" i="1" s="1"/>
  <c r="T1580" i="1" l="1"/>
  <c r="U1580" i="1" s="1"/>
  <c r="O1564" i="1"/>
  <c r="V1580" i="1" l="1"/>
  <c r="T1581" i="1"/>
  <c r="U1581" i="1" s="1"/>
  <c r="M1565" i="1"/>
  <c r="N1565" i="1" s="1"/>
  <c r="V1581" i="1" l="1"/>
  <c r="T1582" i="1"/>
  <c r="U1582" i="1" s="1"/>
  <c r="O1565" i="1"/>
  <c r="M1566" i="1"/>
  <c r="N1566" i="1" s="1"/>
  <c r="V1582" i="1" l="1"/>
  <c r="O1566" i="1"/>
  <c r="T1583" i="1" l="1"/>
  <c r="U1583" i="1" s="1"/>
  <c r="M1567" i="1"/>
  <c r="N1567" i="1" s="1"/>
  <c r="V1583" i="1" l="1"/>
  <c r="O1567" i="1"/>
  <c r="T1584" i="1" l="1"/>
  <c r="U1584" i="1" s="1"/>
  <c r="M1568" i="1"/>
  <c r="N1568" i="1" s="1"/>
  <c r="V1584" i="1" l="1"/>
  <c r="O1568" i="1"/>
  <c r="M1569" i="1"/>
  <c r="N1569" i="1" s="1"/>
  <c r="T1585" i="1" l="1"/>
  <c r="U1585" i="1" s="1"/>
  <c r="O1569" i="1"/>
  <c r="V1585" i="1" l="1"/>
  <c r="T1586" i="1"/>
  <c r="U1586" i="1" s="1"/>
  <c r="M1570" i="1"/>
  <c r="N1570" i="1" s="1"/>
  <c r="V1586" i="1" l="1"/>
  <c r="T1587" i="1"/>
  <c r="U1587" i="1" s="1"/>
  <c r="O1570" i="1"/>
  <c r="V1587" i="1" l="1"/>
  <c r="M1571" i="1"/>
  <c r="N1571" i="1" s="1"/>
  <c r="T1588" i="1" l="1"/>
  <c r="U1588" i="1" s="1"/>
  <c r="O1571" i="1"/>
  <c r="V1588" i="1" l="1"/>
  <c r="M1572" i="1"/>
  <c r="N1572" i="1" s="1"/>
  <c r="T1589" i="1" l="1"/>
  <c r="U1589" i="1" s="1"/>
  <c r="O1572" i="1"/>
  <c r="V1589" i="1" l="1"/>
  <c r="T1590" i="1"/>
  <c r="U1590" i="1" s="1"/>
  <c r="M1573" i="1"/>
  <c r="N1573" i="1" s="1"/>
  <c r="V1590" i="1" l="1"/>
  <c r="O1573" i="1"/>
  <c r="T1591" i="1" l="1"/>
  <c r="U1591" i="1" s="1"/>
  <c r="M1574" i="1"/>
  <c r="N1574" i="1" s="1"/>
  <c r="V1591" i="1" l="1"/>
  <c r="T1592" i="1"/>
  <c r="U1592" i="1" s="1"/>
  <c r="O1574" i="1"/>
  <c r="V1592" i="1" l="1"/>
  <c r="M1575" i="1"/>
  <c r="N1575" i="1" s="1"/>
  <c r="T1593" i="1" l="1"/>
  <c r="U1593" i="1" s="1"/>
  <c r="O1575" i="1"/>
  <c r="M1576" i="1"/>
  <c r="N1576" i="1" s="1"/>
  <c r="V1593" i="1" l="1"/>
  <c r="O1576" i="1"/>
  <c r="T1594" i="1" l="1"/>
  <c r="U1594" i="1" s="1"/>
  <c r="M1577" i="1"/>
  <c r="N1577" i="1" s="1"/>
  <c r="V1594" i="1" l="1"/>
  <c r="O1577" i="1"/>
  <c r="T1595" i="1" l="1"/>
  <c r="U1595" i="1" s="1"/>
  <c r="M1578" i="1"/>
  <c r="N1578" i="1" s="1"/>
  <c r="V1595" i="1" l="1"/>
  <c r="O1578" i="1"/>
  <c r="M1579" i="1"/>
  <c r="N1579" i="1" s="1"/>
  <c r="T1596" i="1" l="1"/>
  <c r="U1596" i="1" s="1"/>
  <c r="O1579" i="1"/>
  <c r="V1596" i="1" l="1"/>
  <c r="M1580" i="1"/>
  <c r="N1580" i="1" s="1"/>
  <c r="T1597" i="1" l="1"/>
  <c r="U1597" i="1" s="1"/>
  <c r="O1580" i="1"/>
  <c r="V1597" i="1" l="1"/>
  <c r="M1581" i="1"/>
  <c r="N1581" i="1" s="1"/>
  <c r="T1598" i="1" l="1"/>
  <c r="U1598" i="1" s="1"/>
  <c r="O1581" i="1"/>
  <c r="V1598" i="1" l="1"/>
  <c r="M1582" i="1"/>
  <c r="N1582" i="1" s="1"/>
  <c r="T1599" i="1" l="1"/>
  <c r="U1599" i="1" s="1"/>
  <c r="O1582" i="1"/>
  <c r="V1599" i="1" l="1"/>
  <c r="T1600" i="1"/>
  <c r="U1600" i="1" s="1"/>
  <c r="M1583" i="1"/>
  <c r="N1583" i="1" s="1"/>
  <c r="V1600" i="1" l="1"/>
  <c r="O1583" i="1"/>
  <c r="T1601" i="1" l="1"/>
  <c r="U1601" i="1" s="1"/>
  <c r="M1584" i="1"/>
  <c r="N1584" i="1" s="1"/>
  <c r="V1601" i="1" l="1"/>
  <c r="O1584" i="1"/>
  <c r="T1602" i="1" l="1"/>
  <c r="U1602" i="1" s="1"/>
  <c r="M1585" i="1"/>
  <c r="N1585" i="1" s="1"/>
  <c r="V1602" i="1" l="1"/>
  <c r="O1585" i="1"/>
  <c r="T1603" i="1" l="1"/>
  <c r="U1603" i="1" s="1"/>
  <c r="M1586" i="1"/>
  <c r="N1586" i="1" s="1"/>
  <c r="V1603" i="1" l="1"/>
  <c r="O1586" i="1"/>
  <c r="T1604" i="1" l="1"/>
  <c r="U1604" i="1" s="1"/>
  <c r="M1587" i="1"/>
  <c r="N1587" i="1" s="1"/>
  <c r="V1604" i="1" l="1"/>
  <c r="O1587" i="1"/>
  <c r="M1588" i="1"/>
  <c r="N1588" i="1" s="1"/>
  <c r="T1605" i="1" l="1"/>
  <c r="U1605" i="1" s="1"/>
  <c r="O1588" i="1"/>
  <c r="V1605" i="1" l="1"/>
  <c r="M1589" i="1"/>
  <c r="N1589" i="1" s="1"/>
  <c r="T1606" i="1" l="1"/>
  <c r="U1606" i="1" s="1"/>
  <c r="O1589" i="1"/>
  <c r="V1606" i="1" l="1"/>
  <c r="M1590" i="1"/>
  <c r="N1590" i="1" s="1"/>
  <c r="T1607" i="1" l="1"/>
  <c r="U1607" i="1" s="1"/>
  <c r="O1590" i="1"/>
  <c r="V1607" i="1" l="1"/>
  <c r="T1608" i="1"/>
  <c r="U1608" i="1" s="1"/>
  <c r="M1591" i="1"/>
  <c r="N1591" i="1" s="1"/>
  <c r="V1608" i="1" l="1"/>
  <c r="T1609" i="1"/>
  <c r="U1609" i="1" s="1"/>
  <c r="O1591" i="1"/>
  <c r="M1592" i="1"/>
  <c r="N1592" i="1" s="1"/>
  <c r="V1609" i="1" l="1"/>
  <c r="O1592" i="1"/>
  <c r="T1610" i="1" l="1"/>
  <c r="U1610" i="1" s="1"/>
  <c r="M1593" i="1"/>
  <c r="N1593" i="1" s="1"/>
  <c r="V1610" i="1" l="1"/>
  <c r="O1593" i="1"/>
  <c r="T1611" i="1" l="1"/>
  <c r="U1611" i="1" s="1"/>
  <c r="M1594" i="1"/>
  <c r="N1594" i="1" s="1"/>
  <c r="V1611" i="1" l="1"/>
  <c r="O1594" i="1"/>
  <c r="M1595" i="1"/>
  <c r="N1595" i="1" s="1"/>
  <c r="T1612" i="1" l="1"/>
  <c r="U1612" i="1" s="1"/>
  <c r="O1595" i="1"/>
  <c r="V1612" i="1" l="1"/>
  <c r="T1613" i="1"/>
  <c r="U1613" i="1" s="1"/>
  <c r="M1596" i="1"/>
  <c r="N1596" i="1" s="1"/>
  <c r="V1613" i="1" l="1"/>
  <c r="T1614" i="1"/>
  <c r="U1614" i="1" s="1"/>
  <c r="O1596" i="1"/>
  <c r="M1597" i="1"/>
  <c r="N1597" i="1" s="1"/>
  <c r="V1614" i="1" l="1"/>
  <c r="O1597" i="1"/>
  <c r="T1615" i="1" l="1"/>
  <c r="U1615" i="1" s="1"/>
  <c r="M1598" i="1"/>
  <c r="N1598" i="1" s="1"/>
  <c r="V1615" i="1" l="1"/>
  <c r="O1598" i="1"/>
  <c r="T1616" i="1" l="1"/>
  <c r="U1616" i="1" s="1"/>
  <c r="M1599" i="1"/>
  <c r="N1599" i="1" s="1"/>
  <c r="V1616" i="1" l="1"/>
  <c r="O1599" i="1"/>
  <c r="T1617" i="1" l="1"/>
  <c r="U1617" i="1" s="1"/>
  <c r="M1600" i="1"/>
  <c r="N1600" i="1" s="1"/>
  <c r="V1617" i="1" l="1"/>
  <c r="O1600" i="1"/>
  <c r="T1618" i="1" l="1"/>
  <c r="U1618" i="1" s="1"/>
  <c r="M1601" i="1"/>
  <c r="N1601" i="1" s="1"/>
  <c r="V1618" i="1" l="1"/>
  <c r="O1601" i="1"/>
  <c r="T1619" i="1" l="1"/>
  <c r="U1619" i="1" s="1"/>
  <c r="M1602" i="1"/>
  <c r="N1602" i="1" s="1"/>
  <c r="V1619" i="1" l="1"/>
  <c r="T1620" i="1"/>
  <c r="U1620" i="1" s="1"/>
  <c r="O1602" i="1"/>
  <c r="V1620" i="1" l="1"/>
  <c r="T1621" i="1"/>
  <c r="U1621" i="1" s="1"/>
  <c r="M1603" i="1"/>
  <c r="N1603" i="1" s="1"/>
  <c r="V1621" i="1" l="1"/>
  <c r="O1603" i="1"/>
  <c r="T1622" i="1" l="1"/>
  <c r="U1622" i="1" s="1"/>
  <c r="M1604" i="1"/>
  <c r="N1604" i="1" s="1"/>
  <c r="V1622" i="1" l="1"/>
  <c r="T1623" i="1"/>
  <c r="U1623" i="1" s="1"/>
  <c r="O1604" i="1"/>
  <c r="M1605" i="1"/>
  <c r="N1605" i="1" s="1"/>
  <c r="V1623" i="1" l="1"/>
  <c r="O1605" i="1"/>
  <c r="M1606" i="1"/>
  <c r="N1606" i="1" s="1"/>
  <c r="T1624" i="1" l="1"/>
  <c r="U1624" i="1" s="1"/>
  <c r="O1606" i="1"/>
  <c r="V1624" i="1" l="1"/>
  <c r="M1607" i="1"/>
  <c r="N1607" i="1" s="1"/>
  <c r="T1625" i="1" l="1"/>
  <c r="U1625" i="1" s="1"/>
  <c r="O1607" i="1"/>
  <c r="M1608" i="1"/>
  <c r="N1608" i="1" s="1"/>
  <c r="V1625" i="1" l="1"/>
  <c r="T1626" i="1"/>
  <c r="U1626" i="1" s="1"/>
  <c r="O1608" i="1"/>
  <c r="V1626" i="1" l="1"/>
  <c r="M1609" i="1"/>
  <c r="N1609" i="1" s="1"/>
  <c r="T1627" i="1" l="1"/>
  <c r="U1627" i="1" s="1"/>
  <c r="O1609" i="1"/>
  <c r="V1627" i="1" l="1"/>
  <c r="M1610" i="1"/>
  <c r="N1610" i="1" s="1"/>
  <c r="T1628" i="1" l="1"/>
  <c r="U1628" i="1" s="1"/>
  <c r="O1610" i="1"/>
  <c r="V1628" i="1" l="1"/>
  <c r="M1611" i="1"/>
  <c r="N1611" i="1" s="1"/>
  <c r="T1629" i="1" l="1"/>
  <c r="U1629" i="1" s="1"/>
  <c r="O1611" i="1"/>
  <c r="M1612" i="1"/>
  <c r="N1612" i="1" s="1"/>
  <c r="V1629" i="1" l="1"/>
  <c r="O1612" i="1"/>
  <c r="T1630" i="1" l="1"/>
  <c r="U1630" i="1" s="1"/>
  <c r="M1613" i="1"/>
  <c r="N1613" i="1" s="1"/>
  <c r="V1630" i="1" l="1"/>
  <c r="T1631" i="1"/>
  <c r="U1631" i="1" s="1"/>
  <c r="O1613" i="1"/>
  <c r="M1614" i="1"/>
  <c r="N1614" i="1" s="1"/>
  <c r="V1631" i="1" l="1"/>
  <c r="O1614" i="1"/>
  <c r="T1632" i="1" l="1"/>
  <c r="U1632" i="1" s="1"/>
  <c r="M1615" i="1"/>
  <c r="N1615" i="1" s="1"/>
  <c r="V1632" i="1" l="1"/>
  <c r="O1615" i="1"/>
  <c r="T1633" i="1" l="1"/>
  <c r="U1633" i="1" s="1"/>
  <c r="M1616" i="1"/>
  <c r="N1616" i="1" s="1"/>
  <c r="V1633" i="1" l="1"/>
  <c r="T1634" i="1"/>
  <c r="U1634" i="1" s="1"/>
  <c r="O1616" i="1"/>
  <c r="V1634" i="1" l="1"/>
  <c r="M1617" i="1"/>
  <c r="N1617" i="1" s="1"/>
  <c r="T1635" i="1" l="1"/>
  <c r="U1635" i="1" s="1"/>
  <c r="V1635" i="1"/>
  <c r="O1617" i="1"/>
  <c r="M1618" i="1"/>
  <c r="N1618" i="1" s="1"/>
  <c r="T1636" i="1" l="1"/>
  <c r="U1636" i="1" s="1"/>
  <c r="O1618" i="1"/>
  <c r="V1636" i="1" l="1"/>
  <c r="T1637" i="1"/>
  <c r="U1637" i="1" s="1"/>
  <c r="M1619" i="1"/>
  <c r="N1619" i="1" s="1"/>
  <c r="V1637" i="1" l="1"/>
  <c r="O1619" i="1"/>
  <c r="T1638" i="1" l="1"/>
  <c r="U1638" i="1" s="1"/>
  <c r="M1620" i="1"/>
  <c r="N1620" i="1" s="1"/>
  <c r="V1638" i="1" l="1"/>
  <c r="T1639" i="1"/>
  <c r="U1639" i="1" s="1"/>
  <c r="O1620" i="1"/>
  <c r="M1621" i="1"/>
  <c r="N1621" i="1" s="1"/>
  <c r="V1639" i="1" l="1"/>
  <c r="O1621" i="1"/>
  <c r="T1640" i="1" l="1"/>
  <c r="U1640" i="1" s="1"/>
  <c r="M1622" i="1"/>
  <c r="N1622" i="1" s="1"/>
  <c r="V1640" i="1" l="1"/>
  <c r="O1622" i="1"/>
  <c r="M1623" i="1"/>
  <c r="N1623" i="1" s="1"/>
  <c r="T1641" i="1" l="1"/>
  <c r="U1641" i="1" s="1"/>
  <c r="O1623" i="1"/>
  <c r="V1641" i="1" l="1"/>
  <c r="M1624" i="1"/>
  <c r="N1624" i="1" s="1"/>
  <c r="T1642" i="1" l="1"/>
  <c r="U1642" i="1" s="1"/>
  <c r="O1624" i="1"/>
  <c r="V1642" i="1" l="1"/>
  <c r="T1643" i="1"/>
  <c r="U1643" i="1" s="1"/>
  <c r="M1625" i="1"/>
  <c r="N1625" i="1" s="1"/>
  <c r="V1643" i="1" l="1"/>
  <c r="T1644" i="1"/>
  <c r="U1644" i="1" s="1"/>
  <c r="O1625" i="1"/>
  <c r="V1644" i="1" l="1"/>
  <c r="M1626" i="1"/>
  <c r="N1626" i="1" s="1"/>
  <c r="T1645" i="1" l="1"/>
  <c r="U1645" i="1" s="1"/>
  <c r="O1626" i="1"/>
  <c r="M1627" i="1"/>
  <c r="N1627" i="1" s="1"/>
  <c r="V1645" i="1" l="1"/>
  <c r="O1627" i="1"/>
  <c r="T1646" i="1" l="1"/>
  <c r="U1646" i="1" s="1"/>
  <c r="M1628" i="1"/>
  <c r="N1628" i="1" s="1"/>
  <c r="V1646" i="1" l="1"/>
  <c r="O1628" i="1"/>
  <c r="M1629" i="1"/>
  <c r="N1629" i="1" s="1"/>
  <c r="T1647" i="1" l="1"/>
  <c r="U1647" i="1" s="1"/>
  <c r="O1629" i="1"/>
  <c r="V1647" i="1" l="1"/>
  <c r="T1648" i="1"/>
  <c r="U1648" i="1" s="1"/>
  <c r="M1630" i="1"/>
  <c r="N1630" i="1" s="1"/>
  <c r="V1648" i="1" l="1"/>
  <c r="T1649" i="1"/>
  <c r="U1649" i="1" s="1"/>
  <c r="O1630" i="1"/>
  <c r="V1649" i="1" l="1"/>
  <c r="T1650" i="1"/>
  <c r="U1650" i="1" s="1"/>
  <c r="M1631" i="1"/>
  <c r="N1631" i="1" s="1"/>
  <c r="V1650" i="1" l="1"/>
  <c r="T1651" i="1"/>
  <c r="U1651" i="1" s="1"/>
  <c r="O1631" i="1"/>
  <c r="V1651" i="1" l="1"/>
  <c r="M1632" i="1"/>
  <c r="N1632" i="1" s="1"/>
  <c r="T1652" i="1" l="1"/>
  <c r="U1652" i="1" s="1"/>
  <c r="O1632" i="1"/>
  <c r="V1652" i="1" l="1"/>
  <c r="T1653" i="1"/>
  <c r="U1653" i="1" s="1"/>
  <c r="M1633" i="1"/>
  <c r="N1633" i="1" s="1"/>
  <c r="V1653" i="1" l="1"/>
  <c r="O1633" i="1"/>
  <c r="M1634" i="1"/>
  <c r="N1634" i="1" s="1"/>
  <c r="T1654" i="1" l="1"/>
  <c r="U1654" i="1" s="1"/>
  <c r="O1634" i="1"/>
  <c r="V1654" i="1" l="1"/>
  <c r="T1655" i="1"/>
  <c r="U1655" i="1" s="1"/>
  <c r="M1635" i="1"/>
  <c r="N1635" i="1" s="1"/>
  <c r="V1655" i="1" l="1"/>
  <c r="T1656" i="1"/>
  <c r="U1656" i="1" s="1"/>
  <c r="O1635" i="1"/>
  <c r="V1656" i="1" l="1"/>
  <c r="M1636" i="1"/>
  <c r="N1636" i="1" s="1"/>
  <c r="T1657" i="1" l="1"/>
  <c r="U1657" i="1" s="1"/>
  <c r="O1636" i="1"/>
  <c r="M1637" i="1"/>
  <c r="N1637" i="1" s="1"/>
  <c r="V1657" i="1" l="1"/>
  <c r="O1637" i="1"/>
  <c r="T1658" i="1" l="1"/>
  <c r="U1658" i="1" s="1"/>
  <c r="M1638" i="1"/>
  <c r="N1638" i="1" s="1"/>
  <c r="V1658" i="1" l="1"/>
  <c r="T1659" i="1"/>
  <c r="U1659" i="1" s="1"/>
  <c r="O1638" i="1"/>
  <c r="M1639" i="1"/>
  <c r="N1639" i="1" s="1"/>
  <c r="V1659" i="1" l="1"/>
  <c r="O1639" i="1"/>
  <c r="T1660" i="1" l="1"/>
  <c r="U1660" i="1" s="1"/>
  <c r="V1660" i="1" s="1"/>
  <c r="M1640" i="1"/>
  <c r="N1640" i="1" s="1"/>
  <c r="T1661" i="1" l="1"/>
  <c r="U1661" i="1" s="1"/>
  <c r="O1640" i="1"/>
  <c r="M1641" i="1"/>
  <c r="N1641" i="1" s="1"/>
  <c r="V1661" i="1" l="1"/>
  <c r="O1641" i="1"/>
  <c r="T1662" i="1" l="1"/>
  <c r="U1662" i="1" s="1"/>
  <c r="M1642" i="1"/>
  <c r="N1642" i="1" s="1"/>
  <c r="V1662" i="1" l="1"/>
  <c r="T1663" i="1"/>
  <c r="U1663" i="1" s="1"/>
  <c r="O1642" i="1"/>
  <c r="V1663" i="1" l="1"/>
  <c r="M1643" i="1"/>
  <c r="N1643" i="1" s="1"/>
  <c r="T1664" i="1" l="1"/>
  <c r="U1664" i="1" s="1"/>
  <c r="O1643" i="1"/>
  <c r="V1664" i="1" l="1"/>
  <c r="M1644" i="1"/>
  <c r="N1644" i="1" s="1"/>
  <c r="T1665" i="1" l="1"/>
  <c r="U1665" i="1" s="1"/>
  <c r="O1644" i="1"/>
  <c r="V1665" i="1" l="1"/>
  <c r="T1666" i="1"/>
  <c r="U1666" i="1" s="1"/>
  <c r="M1645" i="1"/>
  <c r="N1645" i="1" s="1"/>
  <c r="V1666" i="1" l="1"/>
  <c r="T1667" i="1"/>
  <c r="U1667" i="1" s="1"/>
  <c r="O1645" i="1"/>
  <c r="M1646" i="1"/>
  <c r="N1646" i="1" s="1"/>
  <c r="V1667" i="1" l="1"/>
  <c r="O1646" i="1"/>
  <c r="T1668" i="1" l="1"/>
  <c r="U1668" i="1" s="1"/>
  <c r="M1647" i="1"/>
  <c r="N1647" i="1" s="1"/>
  <c r="V1668" i="1" l="1"/>
  <c r="O1647" i="1"/>
  <c r="T1669" i="1" l="1"/>
  <c r="U1669" i="1" s="1"/>
  <c r="M1648" i="1"/>
  <c r="N1648" i="1" s="1"/>
  <c r="V1669" i="1" l="1"/>
  <c r="O1648" i="1"/>
  <c r="T1670" i="1" l="1"/>
  <c r="U1670" i="1" s="1"/>
  <c r="M1649" i="1"/>
  <c r="N1649" i="1" s="1"/>
  <c r="V1670" i="1" l="1"/>
  <c r="T1671" i="1"/>
  <c r="U1671" i="1" s="1"/>
  <c r="O1649" i="1"/>
  <c r="V1671" i="1" l="1"/>
  <c r="T1672" i="1"/>
  <c r="U1672" i="1" s="1"/>
  <c r="M1650" i="1"/>
  <c r="N1650" i="1" s="1"/>
  <c r="V1672" i="1" l="1"/>
  <c r="O1650" i="1"/>
  <c r="T1673" i="1" l="1"/>
  <c r="U1673" i="1" s="1"/>
  <c r="M1651" i="1"/>
  <c r="N1651" i="1" s="1"/>
  <c r="V1673" i="1" l="1"/>
  <c r="T1674" i="1"/>
  <c r="U1674" i="1" s="1"/>
  <c r="O1651" i="1"/>
  <c r="M1652" i="1"/>
  <c r="N1652" i="1" s="1"/>
  <c r="V1674" i="1" l="1"/>
  <c r="T1675" i="1"/>
  <c r="U1675" i="1" s="1"/>
  <c r="O1652" i="1"/>
  <c r="M1653" i="1"/>
  <c r="N1653" i="1" s="1"/>
  <c r="V1675" i="1" l="1"/>
  <c r="O1653" i="1"/>
  <c r="M1654" i="1"/>
  <c r="N1654" i="1" s="1"/>
  <c r="T1676" i="1" l="1"/>
  <c r="U1676" i="1" s="1"/>
  <c r="O1654" i="1"/>
  <c r="M1655" i="1"/>
  <c r="N1655" i="1" s="1"/>
  <c r="V1676" i="1" l="1"/>
  <c r="O1655" i="1"/>
  <c r="T1677" i="1" l="1"/>
  <c r="U1677" i="1" s="1"/>
  <c r="M1656" i="1"/>
  <c r="N1656" i="1" s="1"/>
  <c r="V1677" i="1" l="1"/>
  <c r="T1678" i="1"/>
  <c r="U1678" i="1" s="1"/>
  <c r="O1656" i="1"/>
  <c r="V1678" i="1" l="1"/>
  <c r="T1679" i="1"/>
  <c r="U1679" i="1" s="1"/>
  <c r="M1657" i="1"/>
  <c r="N1657" i="1" s="1"/>
  <c r="V1679" i="1" l="1"/>
  <c r="T1680" i="1"/>
  <c r="U1680" i="1" s="1"/>
  <c r="O1657" i="1"/>
  <c r="V1680" i="1" l="1"/>
  <c r="M1658" i="1"/>
  <c r="N1658" i="1" s="1"/>
  <c r="T1681" i="1" l="1"/>
  <c r="U1681" i="1" s="1"/>
  <c r="O1658" i="1"/>
  <c r="M1659" i="1"/>
  <c r="N1659" i="1" s="1"/>
  <c r="V1681" i="1" l="1"/>
  <c r="T1682" i="1"/>
  <c r="U1682" i="1" s="1"/>
  <c r="O1659" i="1"/>
  <c r="V1682" i="1" l="1"/>
  <c r="M1660" i="1"/>
  <c r="N1660" i="1" s="1"/>
  <c r="T1683" i="1" l="1"/>
  <c r="U1683" i="1" s="1"/>
  <c r="O1660" i="1"/>
  <c r="V1683" i="1" l="1"/>
  <c r="T1684" i="1"/>
  <c r="U1684" i="1" s="1"/>
  <c r="M1661" i="1"/>
  <c r="N1661" i="1" s="1"/>
  <c r="V1684" i="1" l="1"/>
  <c r="T1685" i="1"/>
  <c r="U1685" i="1" s="1"/>
  <c r="O1661" i="1"/>
  <c r="V1685" i="1" l="1"/>
  <c r="T1686" i="1"/>
  <c r="U1686" i="1" s="1"/>
  <c r="M1662" i="1"/>
  <c r="N1662" i="1" s="1"/>
  <c r="V1686" i="1" l="1"/>
  <c r="O1662" i="1"/>
  <c r="M1663" i="1"/>
  <c r="N1663" i="1" s="1"/>
  <c r="T1687" i="1" l="1"/>
  <c r="U1687" i="1" s="1"/>
  <c r="O1663" i="1"/>
  <c r="V1687" i="1" l="1"/>
  <c r="T1688" i="1"/>
  <c r="U1688" i="1" s="1"/>
  <c r="M1664" i="1"/>
  <c r="N1664" i="1" s="1"/>
  <c r="V1688" i="1" l="1"/>
  <c r="T1689" i="1"/>
  <c r="U1689" i="1" s="1"/>
  <c r="O1664" i="1"/>
  <c r="M1665" i="1"/>
  <c r="N1665" i="1" s="1"/>
  <c r="V1689" i="1" l="1"/>
  <c r="O1665" i="1"/>
  <c r="M1666" i="1"/>
  <c r="N1666" i="1" s="1"/>
  <c r="T1690" i="1" l="1"/>
  <c r="U1690" i="1" s="1"/>
  <c r="O1666" i="1"/>
  <c r="M1667" i="1"/>
  <c r="N1667" i="1" s="1"/>
  <c r="V1690" i="1" l="1"/>
  <c r="T1691" i="1"/>
  <c r="U1691" i="1" s="1"/>
  <c r="O1667" i="1"/>
  <c r="V1691" i="1" l="1"/>
  <c r="M1668" i="1"/>
  <c r="N1668" i="1" s="1"/>
  <c r="T1692" i="1" l="1"/>
  <c r="U1692" i="1" s="1"/>
  <c r="O1668" i="1"/>
  <c r="V1692" i="1" l="1"/>
  <c r="M1669" i="1"/>
  <c r="N1669" i="1" s="1"/>
  <c r="T1693" i="1" l="1"/>
  <c r="U1693" i="1" s="1"/>
  <c r="O1669" i="1"/>
  <c r="M1670" i="1"/>
  <c r="N1670" i="1" s="1"/>
  <c r="V1693" i="1" l="1"/>
  <c r="T1694" i="1"/>
  <c r="U1694" i="1" s="1"/>
  <c r="O1670" i="1"/>
  <c r="V1694" i="1" l="1"/>
  <c r="M1671" i="1"/>
  <c r="N1671" i="1" s="1"/>
  <c r="T1695" i="1" l="1"/>
  <c r="U1695" i="1" s="1"/>
  <c r="O1671" i="1"/>
  <c r="V1695" i="1" l="1"/>
  <c r="T1696" i="1"/>
  <c r="U1696" i="1" s="1"/>
  <c r="M1672" i="1"/>
  <c r="N1672" i="1" s="1"/>
  <c r="V1696" i="1" l="1"/>
  <c r="O1672" i="1"/>
  <c r="T1697" i="1" l="1"/>
  <c r="U1697" i="1" s="1"/>
  <c r="M1673" i="1"/>
  <c r="N1673" i="1" s="1"/>
  <c r="V1697" i="1" l="1"/>
  <c r="O1673" i="1"/>
  <c r="T1698" i="1" l="1"/>
  <c r="U1698" i="1" s="1"/>
  <c r="M1674" i="1"/>
  <c r="N1674" i="1" s="1"/>
  <c r="V1698" i="1" l="1"/>
  <c r="T1699" i="1"/>
  <c r="U1699" i="1" s="1"/>
  <c r="O1674" i="1"/>
  <c r="V1699" i="1" l="1"/>
  <c r="T1700" i="1"/>
  <c r="U1700" i="1" s="1"/>
  <c r="M1675" i="1"/>
  <c r="N1675" i="1" s="1"/>
  <c r="V1700" i="1" l="1"/>
  <c r="O1675" i="1"/>
  <c r="T1701" i="1" l="1"/>
  <c r="U1701" i="1" s="1"/>
  <c r="V1701" i="1"/>
  <c r="M1676" i="1"/>
  <c r="N1676" i="1" s="1"/>
  <c r="T1702" i="1" l="1"/>
  <c r="U1702" i="1" s="1"/>
  <c r="V1702" i="1"/>
  <c r="O1676" i="1"/>
  <c r="T1703" i="1" l="1"/>
  <c r="U1703" i="1" s="1"/>
  <c r="M1677" i="1"/>
  <c r="N1677" i="1" s="1"/>
  <c r="V1703" i="1" l="1"/>
  <c r="T1704" i="1"/>
  <c r="U1704" i="1" s="1"/>
  <c r="O1677" i="1"/>
  <c r="V1704" i="1" l="1"/>
  <c r="T1705" i="1"/>
  <c r="U1705" i="1" s="1"/>
  <c r="M1678" i="1"/>
  <c r="N1678" i="1" s="1"/>
  <c r="V1705" i="1" l="1"/>
  <c r="O1678" i="1"/>
  <c r="T1706" i="1" l="1"/>
  <c r="U1706" i="1" s="1"/>
  <c r="M1679" i="1"/>
  <c r="N1679" i="1" s="1"/>
  <c r="V1706" i="1" l="1"/>
  <c r="O1679" i="1"/>
  <c r="M1680" i="1"/>
  <c r="N1680" i="1" s="1"/>
  <c r="T1707" i="1" l="1"/>
  <c r="U1707" i="1" s="1"/>
  <c r="O1680" i="1"/>
  <c r="V1707" i="1" l="1"/>
  <c r="T1708" i="1"/>
  <c r="U1708" i="1" s="1"/>
  <c r="M1681" i="1"/>
  <c r="N1681" i="1" s="1"/>
  <c r="V1708" i="1" l="1"/>
  <c r="O1681" i="1"/>
  <c r="T1709" i="1" l="1"/>
  <c r="U1709" i="1" s="1"/>
  <c r="M1682" i="1"/>
  <c r="N1682" i="1" s="1"/>
  <c r="V1709" i="1" l="1"/>
  <c r="O1682" i="1"/>
  <c r="T1710" i="1" l="1"/>
  <c r="U1710" i="1" s="1"/>
  <c r="M1683" i="1"/>
  <c r="N1683" i="1" s="1"/>
  <c r="V1710" i="1" l="1"/>
  <c r="O1683" i="1"/>
  <c r="T1711" i="1" l="1"/>
  <c r="U1711" i="1" s="1"/>
  <c r="V1711" i="1" s="1"/>
  <c r="M1684" i="1"/>
  <c r="N1684" i="1" s="1"/>
  <c r="T1712" i="1" l="1"/>
  <c r="U1712" i="1" s="1"/>
  <c r="O1684" i="1"/>
  <c r="V1712" i="1" l="1"/>
  <c r="T1713" i="1"/>
  <c r="U1713" i="1" s="1"/>
  <c r="M1685" i="1"/>
  <c r="N1685" i="1" s="1"/>
  <c r="V1713" i="1" l="1"/>
  <c r="O1685" i="1"/>
  <c r="T1714" i="1" l="1"/>
  <c r="U1714" i="1" s="1"/>
  <c r="M1686" i="1"/>
  <c r="N1686" i="1" s="1"/>
  <c r="V1714" i="1" l="1"/>
  <c r="T1715" i="1"/>
  <c r="U1715" i="1" s="1"/>
  <c r="O1686" i="1"/>
  <c r="V1715" i="1" l="1"/>
  <c r="M1687" i="1"/>
  <c r="N1687" i="1" s="1"/>
  <c r="T1716" i="1" l="1"/>
  <c r="U1716" i="1" s="1"/>
  <c r="O1687" i="1"/>
  <c r="M1688" i="1"/>
  <c r="N1688" i="1" s="1"/>
  <c r="V1716" i="1" l="1"/>
  <c r="O1688" i="1"/>
  <c r="T1717" i="1" l="1"/>
  <c r="U1717" i="1" s="1"/>
  <c r="M1689" i="1"/>
  <c r="N1689" i="1" s="1"/>
  <c r="V1717" i="1" l="1"/>
  <c r="T1718" i="1"/>
  <c r="U1718" i="1" s="1"/>
  <c r="O1689" i="1"/>
  <c r="M1690" i="1"/>
  <c r="N1690" i="1" s="1"/>
  <c r="V1718" i="1" l="1"/>
  <c r="O1690" i="1"/>
  <c r="T1719" i="1" l="1"/>
  <c r="U1719" i="1" s="1"/>
  <c r="M1691" i="1"/>
  <c r="N1691" i="1" s="1"/>
  <c r="V1719" i="1" l="1"/>
  <c r="O1691" i="1"/>
  <c r="T1720" i="1" l="1"/>
  <c r="U1720" i="1" s="1"/>
  <c r="M1692" i="1"/>
  <c r="N1692" i="1" s="1"/>
  <c r="V1720" i="1" l="1"/>
  <c r="O1692" i="1"/>
  <c r="T1721" i="1" l="1"/>
  <c r="U1721" i="1" s="1"/>
  <c r="M1693" i="1"/>
  <c r="N1693" i="1" s="1"/>
  <c r="V1721" i="1" l="1"/>
  <c r="O1693" i="1"/>
  <c r="M1694" i="1"/>
  <c r="N1694" i="1" s="1"/>
  <c r="T1722" i="1" l="1"/>
  <c r="U1722" i="1" s="1"/>
  <c r="O1694" i="1"/>
  <c r="V1722" i="1" l="1"/>
  <c r="M1695" i="1"/>
  <c r="N1695" i="1" s="1"/>
  <c r="T1723" i="1" l="1"/>
  <c r="U1723" i="1" s="1"/>
  <c r="O1695" i="1"/>
  <c r="M1696" i="1"/>
  <c r="N1696" i="1" s="1"/>
  <c r="V1723" i="1" l="1"/>
  <c r="T1724" i="1"/>
  <c r="U1724" i="1" s="1"/>
  <c r="O1696" i="1"/>
  <c r="V1724" i="1" l="1"/>
  <c r="T1725" i="1"/>
  <c r="U1725" i="1" s="1"/>
  <c r="M1697" i="1"/>
  <c r="N1697" i="1" s="1"/>
  <c r="V1725" i="1" l="1"/>
  <c r="O1697" i="1"/>
  <c r="M1698" i="1"/>
  <c r="N1698" i="1" s="1"/>
  <c r="T1726" i="1" l="1"/>
  <c r="U1726" i="1" s="1"/>
  <c r="O1698" i="1"/>
  <c r="V1726" i="1" l="1"/>
  <c r="M1699" i="1"/>
  <c r="N1699" i="1" s="1"/>
  <c r="T1727" i="1" l="1"/>
  <c r="U1727" i="1" s="1"/>
  <c r="O1699" i="1"/>
  <c r="V1727" i="1" l="1"/>
  <c r="M1700" i="1"/>
  <c r="N1700" i="1" s="1"/>
  <c r="T1728" i="1" l="1"/>
  <c r="U1728" i="1" s="1"/>
  <c r="O1700" i="1"/>
  <c r="V1728" i="1" l="1"/>
  <c r="T1729" i="1"/>
  <c r="U1729" i="1" s="1"/>
  <c r="M1701" i="1"/>
  <c r="N1701" i="1" s="1"/>
  <c r="V1729" i="1" l="1"/>
  <c r="O1701" i="1"/>
  <c r="T1730" i="1" l="1"/>
  <c r="U1730" i="1" s="1"/>
  <c r="M1702" i="1"/>
  <c r="N1702" i="1" s="1"/>
  <c r="V1730" i="1" l="1"/>
  <c r="O1702" i="1"/>
  <c r="T1731" i="1" l="1"/>
  <c r="U1731" i="1" s="1"/>
  <c r="M1703" i="1"/>
  <c r="N1703" i="1" s="1"/>
  <c r="V1731" i="1" l="1"/>
  <c r="O1703" i="1"/>
  <c r="T1732" i="1" l="1"/>
  <c r="U1732" i="1" s="1"/>
  <c r="M1704" i="1"/>
  <c r="N1704" i="1" s="1"/>
  <c r="V1732" i="1" l="1"/>
  <c r="O1704" i="1"/>
  <c r="T1733" i="1" l="1"/>
  <c r="U1733" i="1" s="1"/>
  <c r="M1705" i="1"/>
  <c r="N1705" i="1" s="1"/>
  <c r="V1733" i="1" l="1"/>
  <c r="O1705" i="1"/>
  <c r="T1734" i="1" l="1"/>
  <c r="U1734" i="1" s="1"/>
  <c r="M1706" i="1"/>
  <c r="N1706" i="1" s="1"/>
  <c r="V1734" i="1" l="1"/>
  <c r="O1706" i="1"/>
  <c r="T1735" i="1" l="1"/>
  <c r="U1735" i="1" s="1"/>
  <c r="M1707" i="1"/>
  <c r="N1707" i="1" s="1"/>
  <c r="V1735" i="1" l="1"/>
  <c r="O1707" i="1"/>
  <c r="T1736" i="1" l="1"/>
  <c r="U1736" i="1" s="1"/>
  <c r="M1708" i="1"/>
  <c r="N1708" i="1" s="1"/>
  <c r="V1736" i="1" l="1"/>
  <c r="O1708" i="1"/>
  <c r="M1709" i="1"/>
  <c r="N1709" i="1" s="1"/>
  <c r="T1737" i="1" l="1"/>
  <c r="U1737" i="1" s="1"/>
  <c r="O1709" i="1"/>
  <c r="V1737" i="1" l="1"/>
  <c r="M1710" i="1"/>
  <c r="N1710" i="1" s="1"/>
  <c r="T1738" i="1" l="1"/>
  <c r="U1738" i="1" s="1"/>
  <c r="O1710" i="1"/>
  <c r="V1738" i="1" l="1"/>
  <c r="T1739" i="1"/>
  <c r="U1739" i="1" s="1"/>
  <c r="M1711" i="1"/>
  <c r="N1711" i="1" s="1"/>
  <c r="V1739" i="1" l="1"/>
  <c r="O1711" i="1"/>
  <c r="T1740" i="1" l="1"/>
  <c r="U1740" i="1" s="1"/>
  <c r="M1712" i="1"/>
  <c r="N1712" i="1" s="1"/>
  <c r="V1740" i="1" l="1"/>
  <c r="T1741" i="1"/>
  <c r="U1741" i="1" s="1"/>
  <c r="O1712" i="1"/>
  <c r="M1713" i="1"/>
  <c r="N1713" i="1" s="1"/>
  <c r="V1741" i="1" l="1"/>
  <c r="O1713" i="1"/>
  <c r="T1742" i="1" l="1"/>
  <c r="U1742" i="1" s="1"/>
  <c r="M1714" i="1"/>
  <c r="N1714" i="1" s="1"/>
  <c r="V1742" i="1" l="1"/>
  <c r="O1714" i="1"/>
  <c r="M1715" i="1"/>
  <c r="N1715" i="1" s="1"/>
  <c r="T1743" i="1" l="1"/>
  <c r="U1743" i="1" s="1"/>
  <c r="O1715" i="1"/>
  <c r="V1743" i="1" l="1"/>
  <c r="M1716" i="1"/>
  <c r="N1716" i="1" s="1"/>
  <c r="T1744" i="1" l="1"/>
  <c r="U1744" i="1" s="1"/>
  <c r="O1716" i="1"/>
  <c r="V1744" i="1" l="1"/>
  <c r="M1717" i="1"/>
  <c r="N1717" i="1" s="1"/>
  <c r="T1745" i="1" l="1"/>
  <c r="U1745" i="1" s="1"/>
  <c r="O1717" i="1"/>
  <c r="V1745" i="1" l="1"/>
  <c r="T1746" i="1"/>
  <c r="U1746" i="1" s="1"/>
  <c r="M1718" i="1"/>
  <c r="N1718" i="1" s="1"/>
  <c r="V1746" i="1" l="1"/>
  <c r="O1718" i="1"/>
  <c r="T1747" i="1" l="1"/>
  <c r="U1747" i="1" s="1"/>
  <c r="M1719" i="1"/>
  <c r="N1719" i="1" s="1"/>
  <c r="V1747" i="1" l="1"/>
  <c r="T1748" i="1"/>
  <c r="U1748" i="1" s="1"/>
  <c r="O1719" i="1"/>
  <c r="V1748" i="1" l="1"/>
  <c r="M1720" i="1"/>
  <c r="N1720" i="1" s="1"/>
  <c r="T1749" i="1" l="1"/>
  <c r="U1749" i="1" s="1"/>
  <c r="O1720" i="1"/>
  <c r="V1749" i="1" l="1"/>
  <c r="M1721" i="1"/>
  <c r="N1721" i="1" s="1"/>
  <c r="T1750" i="1" l="1"/>
  <c r="U1750" i="1" s="1"/>
  <c r="O1721" i="1"/>
  <c r="M1722" i="1"/>
  <c r="N1722" i="1" s="1"/>
  <c r="V1750" i="1" l="1"/>
  <c r="O1722" i="1"/>
  <c r="T1751" i="1" l="1"/>
  <c r="U1751" i="1" s="1"/>
  <c r="M1723" i="1"/>
  <c r="N1723" i="1" s="1"/>
  <c r="V1751" i="1" l="1"/>
  <c r="T1752" i="1"/>
  <c r="U1752" i="1" s="1"/>
  <c r="O1723" i="1"/>
  <c r="V1752" i="1" l="1"/>
  <c r="M1724" i="1"/>
  <c r="N1724" i="1" s="1"/>
  <c r="T1753" i="1" l="1"/>
  <c r="U1753" i="1" s="1"/>
  <c r="O1724" i="1"/>
  <c r="V1753" i="1" l="1"/>
  <c r="M1725" i="1"/>
  <c r="N1725" i="1" s="1"/>
  <c r="T1754" i="1" l="1"/>
  <c r="U1754" i="1" s="1"/>
  <c r="O1725" i="1"/>
  <c r="V1754" i="1" l="1"/>
  <c r="M1726" i="1"/>
  <c r="N1726" i="1" s="1"/>
  <c r="T1755" i="1" l="1"/>
  <c r="U1755" i="1" s="1"/>
  <c r="O1726" i="1"/>
  <c r="V1755" i="1" l="1"/>
  <c r="M1727" i="1"/>
  <c r="N1727" i="1" s="1"/>
  <c r="T1756" i="1" l="1"/>
  <c r="U1756" i="1" s="1"/>
  <c r="O1727" i="1"/>
  <c r="V1756" i="1" l="1"/>
  <c r="M1728" i="1"/>
  <c r="N1728" i="1" s="1"/>
  <c r="T1757" i="1" l="1"/>
  <c r="U1757" i="1" s="1"/>
  <c r="O1728" i="1"/>
  <c r="M1729" i="1"/>
  <c r="N1729" i="1" s="1"/>
  <c r="V1757" i="1" l="1"/>
  <c r="T1758" i="1"/>
  <c r="U1758" i="1" s="1"/>
  <c r="O1729" i="1"/>
  <c r="V1758" i="1" l="1"/>
  <c r="T1759" i="1"/>
  <c r="U1759" i="1" s="1"/>
  <c r="M1730" i="1"/>
  <c r="N1730" i="1" s="1"/>
  <c r="V1759" i="1" l="1"/>
  <c r="O1730" i="1"/>
  <c r="T1760" i="1" l="1"/>
  <c r="U1760" i="1" s="1"/>
  <c r="M1731" i="1"/>
  <c r="N1731" i="1" s="1"/>
  <c r="V1760" i="1" l="1"/>
  <c r="O1731" i="1"/>
  <c r="T1761" i="1" l="1"/>
  <c r="U1761" i="1" s="1"/>
  <c r="M1732" i="1"/>
  <c r="N1732" i="1" s="1"/>
  <c r="V1761" i="1" l="1"/>
  <c r="O1732" i="1"/>
  <c r="T1762" i="1" l="1"/>
  <c r="U1762" i="1" s="1"/>
  <c r="M1733" i="1"/>
  <c r="N1733" i="1" s="1"/>
  <c r="V1762" i="1" l="1"/>
  <c r="O1733" i="1"/>
  <c r="T1763" i="1" l="1"/>
  <c r="U1763" i="1" s="1"/>
  <c r="M1734" i="1"/>
  <c r="N1734" i="1" s="1"/>
  <c r="V1763" i="1" l="1"/>
  <c r="O1734" i="1"/>
  <c r="T1764" i="1" l="1"/>
  <c r="U1764" i="1" s="1"/>
  <c r="M1735" i="1"/>
  <c r="N1735" i="1" s="1"/>
  <c r="V1764" i="1" l="1"/>
  <c r="T1765" i="1"/>
  <c r="U1765" i="1" s="1"/>
  <c r="O1735" i="1"/>
  <c r="M1736" i="1"/>
  <c r="N1736" i="1" s="1"/>
  <c r="V1765" i="1" l="1"/>
  <c r="O1736" i="1"/>
  <c r="T1766" i="1" l="1"/>
  <c r="U1766" i="1" s="1"/>
  <c r="M1737" i="1"/>
  <c r="N1737" i="1" s="1"/>
  <c r="V1766" i="1" l="1"/>
  <c r="O1737" i="1"/>
  <c r="T1767" i="1" l="1"/>
  <c r="U1767" i="1" s="1"/>
  <c r="M1738" i="1"/>
  <c r="N1738" i="1" s="1"/>
  <c r="V1767" i="1" l="1"/>
  <c r="O1738" i="1"/>
  <c r="T1768" i="1" l="1"/>
  <c r="U1768" i="1" s="1"/>
  <c r="M1739" i="1"/>
  <c r="N1739" i="1" s="1"/>
  <c r="V1768" i="1" l="1"/>
  <c r="O1739" i="1"/>
  <c r="T1769" i="1" l="1"/>
  <c r="U1769" i="1" s="1"/>
  <c r="M1740" i="1"/>
  <c r="N1740" i="1" s="1"/>
  <c r="V1769" i="1" l="1"/>
  <c r="T1770" i="1"/>
  <c r="U1770" i="1" s="1"/>
  <c r="O1740" i="1"/>
  <c r="V1770" i="1" l="1"/>
  <c r="T1771" i="1"/>
  <c r="U1771" i="1" s="1"/>
  <c r="M1741" i="1"/>
  <c r="N1741" i="1" s="1"/>
  <c r="V1771" i="1" l="1"/>
  <c r="O1741" i="1"/>
  <c r="T1772" i="1" l="1"/>
  <c r="U1772" i="1" s="1"/>
  <c r="M1742" i="1"/>
  <c r="N1742" i="1" s="1"/>
  <c r="V1772" i="1" l="1"/>
  <c r="O1742" i="1"/>
  <c r="T1773" i="1" l="1"/>
  <c r="U1773" i="1" s="1"/>
  <c r="M1743" i="1"/>
  <c r="N1743" i="1" s="1"/>
  <c r="V1773" i="1" l="1"/>
  <c r="O1743" i="1"/>
  <c r="T1774" i="1" l="1"/>
  <c r="U1774" i="1" s="1"/>
  <c r="M1744" i="1"/>
  <c r="N1744" i="1" s="1"/>
  <c r="V1774" i="1" l="1"/>
  <c r="O1744" i="1"/>
  <c r="M1745" i="1"/>
  <c r="N1745" i="1" s="1"/>
  <c r="T1775" i="1" l="1"/>
  <c r="U1775" i="1" s="1"/>
  <c r="O1745" i="1"/>
  <c r="V1775" i="1" l="1"/>
  <c r="M1746" i="1"/>
  <c r="N1746" i="1" s="1"/>
  <c r="T1776" i="1" l="1"/>
  <c r="U1776" i="1" s="1"/>
  <c r="O1746" i="1"/>
  <c r="M1747" i="1"/>
  <c r="N1747" i="1" s="1"/>
  <c r="V1776" i="1" l="1"/>
  <c r="T1777" i="1"/>
  <c r="U1777" i="1" s="1"/>
  <c r="O1747" i="1"/>
  <c r="M1748" i="1"/>
  <c r="N1748" i="1" s="1"/>
  <c r="V1777" i="1" l="1"/>
  <c r="O1748" i="1"/>
  <c r="M1749" i="1"/>
  <c r="N1749" i="1" s="1"/>
  <c r="T1778" i="1" l="1"/>
  <c r="U1778" i="1" s="1"/>
  <c r="O1749" i="1"/>
  <c r="V1778" i="1" l="1"/>
  <c r="M1750" i="1"/>
  <c r="N1750" i="1" s="1"/>
  <c r="T1779" i="1" l="1"/>
  <c r="U1779" i="1" s="1"/>
  <c r="O1750" i="1"/>
  <c r="V1779" i="1" l="1"/>
  <c r="M1751" i="1"/>
  <c r="N1751" i="1" s="1"/>
  <c r="T1780" i="1" l="1"/>
  <c r="U1780" i="1" s="1"/>
  <c r="O1751" i="1"/>
  <c r="V1780" i="1" l="1"/>
  <c r="M1752" i="1"/>
  <c r="N1752" i="1" s="1"/>
  <c r="T1781" i="1" l="1"/>
  <c r="U1781" i="1" s="1"/>
  <c r="O1752" i="1"/>
  <c r="V1781" i="1" l="1"/>
  <c r="T1782" i="1"/>
  <c r="U1782" i="1" s="1"/>
  <c r="M1753" i="1"/>
  <c r="N1753" i="1" s="1"/>
  <c r="V1782" i="1" l="1"/>
  <c r="T1783" i="1"/>
  <c r="U1783" i="1" s="1"/>
  <c r="O1753" i="1"/>
  <c r="V1783" i="1" l="1"/>
  <c r="T1784" i="1"/>
  <c r="U1784" i="1" s="1"/>
  <c r="M1754" i="1"/>
  <c r="N1754" i="1" s="1"/>
  <c r="V1784" i="1" l="1"/>
  <c r="O1754" i="1"/>
  <c r="M1755" i="1"/>
  <c r="N1755" i="1" s="1"/>
  <c r="T1785" i="1" l="1"/>
  <c r="U1785" i="1" s="1"/>
  <c r="O1755" i="1"/>
  <c r="V1785" i="1" l="1"/>
  <c r="M1756" i="1"/>
  <c r="N1756" i="1" s="1"/>
  <c r="T1786" i="1" l="1"/>
  <c r="U1786" i="1" s="1"/>
  <c r="O1756" i="1"/>
  <c r="V1786" i="1" l="1"/>
  <c r="M1757" i="1"/>
  <c r="N1757" i="1" s="1"/>
  <c r="T1787" i="1" l="1"/>
  <c r="U1787" i="1" s="1"/>
  <c r="O1757" i="1"/>
  <c r="V1787" i="1" l="1"/>
  <c r="T1788" i="1"/>
  <c r="U1788" i="1" s="1"/>
  <c r="M1758" i="1"/>
  <c r="N1758" i="1" s="1"/>
  <c r="V1788" i="1" l="1"/>
  <c r="T1789" i="1"/>
  <c r="U1789" i="1" s="1"/>
  <c r="O1758" i="1"/>
  <c r="M1759" i="1"/>
  <c r="N1759" i="1" s="1"/>
  <c r="V1789" i="1" l="1"/>
  <c r="O1759" i="1"/>
  <c r="T1790" i="1" l="1"/>
  <c r="U1790" i="1" s="1"/>
  <c r="M1760" i="1"/>
  <c r="N1760" i="1" s="1"/>
  <c r="V1790" i="1" l="1"/>
  <c r="T1791" i="1"/>
  <c r="U1791" i="1" s="1"/>
  <c r="O1760" i="1"/>
  <c r="V1791" i="1" l="1"/>
  <c r="M1761" i="1"/>
  <c r="N1761" i="1" s="1"/>
  <c r="T1792" i="1" l="1"/>
  <c r="U1792" i="1" s="1"/>
  <c r="O1761" i="1"/>
  <c r="V1792" i="1" l="1"/>
  <c r="T1793" i="1"/>
  <c r="U1793" i="1" s="1"/>
  <c r="M1762" i="1"/>
  <c r="N1762" i="1" s="1"/>
  <c r="V1793" i="1" l="1"/>
  <c r="O1762" i="1"/>
  <c r="T1794" i="1" l="1"/>
  <c r="U1794" i="1" s="1"/>
  <c r="M1763" i="1"/>
  <c r="N1763" i="1" s="1"/>
  <c r="V1794" i="1" l="1"/>
  <c r="O1763" i="1"/>
  <c r="T1795" i="1" l="1"/>
  <c r="U1795" i="1" s="1"/>
  <c r="V1795" i="1"/>
  <c r="M1764" i="1"/>
  <c r="N1764" i="1" s="1"/>
  <c r="T1796" i="1" l="1"/>
  <c r="U1796" i="1" s="1"/>
  <c r="O1764" i="1"/>
  <c r="M1765" i="1"/>
  <c r="N1765" i="1" s="1"/>
  <c r="V1796" i="1" l="1"/>
  <c r="O1765" i="1"/>
  <c r="T1797" i="1" l="1"/>
  <c r="U1797" i="1" s="1"/>
  <c r="M1766" i="1"/>
  <c r="N1766" i="1" s="1"/>
  <c r="V1797" i="1" l="1"/>
  <c r="O1766" i="1"/>
  <c r="T1798" i="1" l="1"/>
  <c r="U1798" i="1" s="1"/>
  <c r="M1767" i="1"/>
  <c r="N1767" i="1" s="1"/>
  <c r="V1798" i="1" l="1"/>
  <c r="O1767" i="1"/>
  <c r="T1799" i="1" l="1"/>
  <c r="U1799" i="1" s="1"/>
  <c r="M1768" i="1"/>
  <c r="N1768" i="1" s="1"/>
  <c r="V1799" i="1" l="1"/>
  <c r="O1768" i="1"/>
  <c r="T1800" i="1" l="1"/>
  <c r="U1800" i="1" s="1"/>
  <c r="M1769" i="1"/>
  <c r="N1769" i="1" s="1"/>
  <c r="V1800" i="1" l="1"/>
  <c r="T1801" i="1"/>
  <c r="U1801" i="1" s="1"/>
  <c r="O1769" i="1"/>
  <c r="M1770" i="1"/>
  <c r="N1770" i="1" s="1"/>
  <c r="V1801" i="1" l="1"/>
  <c r="O1770" i="1"/>
  <c r="T1802" i="1" l="1"/>
  <c r="U1802" i="1" s="1"/>
  <c r="V1802" i="1" s="1"/>
  <c r="M1771" i="1"/>
  <c r="N1771" i="1" s="1"/>
  <c r="T1803" i="1" l="1"/>
  <c r="U1803" i="1" s="1"/>
  <c r="O1771" i="1"/>
  <c r="V1803" i="1" l="1"/>
  <c r="M1772" i="1"/>
  <c r="N1772" i="1" s="1"/>
  <c r="T1804" i="1" l="1"/>
  <c r="U1804" i="1" s="1"/>
  <c r="O1772" i="1"/>
  <c r="M1773" i="1"/>
  <c r="N1773" i="1" s="1"/>
  <c r="V1804" i="1" l="1"/>
  <c r="O1773" i="1"/>
  <c r="M1774" i="1"/>
  <c r="N1774" i="1" s="1"/>
  <c r="T1805" i="1" l="1"/>
  <c r="U1805" i="1" s="1"/>
  <c r="O1774" i="1"/>
  <c r="V1805" i="1" l="1"/>
  <c r="M1775" i="1"/>
  <c r="N1775" i="1" s="1"/>
  <c r="T1806" i="1" l="1"/>
  <c r="U1806" i="1" s="1"/>
  <c r="O1775" i="1"/>
  <c r="V1806" i="1" l="1"/>
  <c r="M1776" i="1"/>
  <c r="N1776" i="1" s="1"/>
  <c r="T1807" i="1" l="1"/>
  <c r="U1807" i="1" s="1"/>
  <c r="O1776" i="1"/>
  <c r="V1807" i="1" l="1"/>
  <c r="T1808" i="1"/>
  <c r="U1808" i="1" s="1"/>
  <c r="M1777" i="1"/>
  <c r="N1777" i="1" s="1"/>
  <c r="V1808" i="1" l="1"/>
  <c r="T1809" i="1"/>
  <c r="U1809" i="1" s="1"/>
  <c r="O1777" i="1"/>
  <c r="V1809" i="1" l="1"/>
  <c r="M1778" i="1"/>
  <c r="N1778" i="1" s="1"/>
  <c r="T1810" i="1" l="1"/>
  <c r="U1810" i="1" s="1"/>
  <c r="O1778" i="1"/>
  <c r="V1810" i="1" l="1"/>
  <c r="M1779" i="1"/>
  <c r="N1779" i="1" s="1"/>
  <c r="T1811" i="1" l="1"/>
  <c r="U1811" i="1" s="1"/>
  <c r="V1811" i="1"/>
  <c r="O1779" i="1"/>
  <c r="M1780" i="1"/>
  <c r="N1780" i="1" s="1"/>
  <c r="T1812" i="1" l="1"/>
  <c r="U1812" i="1" s="1"/>
  <c r="O1780" i="1"/>
  <c r="V1812" i="1" l="1"/>
  <c r="M1781" i="1"/>
  <c r="N1781" i="1" s="1"/>
  <c r="T1813" i="1" l="1"/>
  <c r="U1813" i="1" s="1"/>
  <c r="O1781" i="1"/>
  <c r="V1813" i="1" l="1"/>
  <c r="M1782" i="1"/>
  <c r="N1782" i="1" s="1"/>
  <c r="T1814" i="1" l="1"/>
  <c r="U1814" i="1" s="1"/>
  <c r="O1782" i="1"/>
  <c r="V1814" i="1" l="1"/>
  <c r="M1783" i="1"/>
  <c r="N1783" i="1" s="1"/>
  <c r="T1815" i="1" l="1"/>
  <c r="U1815" i="1" s="1"/>
  <c r="V1815" i="1" s="1"/>
  <c r="O1783" i="1"/>
  <c r="T1816" i="1" l="1"/>
  <c r="U1816" i="1" s="1"/>
  <c r="M1784" i="1"/>
  <c r="N1784" i="1" l="1"/>
  <c r="O1784" i="1" s="1"/>
  <c r="V1816" i="1"/>
  <c r="T1817" i="1"/>
  <c r="U1817" i="1" s="1"/>
  <c r="M1785" i="1"/>
  <c r="N1785" i="1" s="1"/>
  <c r="V1817" i="1" l="1"/>
  <c r="O1785" i="1"/>
  <c r="M1786" i="1"/>
  <c r="N1786" i="1" s="1"/>
  <c r="T1818" i="1" l="1"/>
  <c r="U1818" i="1" s="1"/>
  <c r="O1786" i="1"/>
  <c r="V1818" i="1" l="1"/>
  <c r="M1787" i="1"/>
  <c r="N1787" i="1" s="1"/>
  <c r="T1819" i="1" l="1"/>
  <c r="U1819" i="1" s="1"/>
  <c r="O1787" i="1"/>
  <c r="M1788" i="1"/>
  <c r="N1788" i="1" s="1"/>
  <c r="V1819" i="1" l="1"/>
  <c r="O1788" i="1"/>
  <c r="T1820" i="1" l="1"/>
  <c r="U1820" i="1" s="1"/>
  <c r="M1789" i="1"/>
  <c r="N1789" i="1" s="1"/>
  <c r="V1820" i="1" l="1"/>
  <c r="O1789" i="1"/>
  <c r="T1821" i="1" l="1"/>
  <c r="U1821" i="1" s="1"/>
  <c r="M1790" i="1"/>
  <c r="N1790" i="1" s="1"/>
  <c r="V1821" i="1" l="1"/>
  <c r="T1822" i="1"/>
  <c r="U1822" i="1" s="1"/>
  <c r="O1790" i="1"/>
  <c r="V1822" i="1" l="1"/>
  <c r="M1791" i="1"/>
  <c r="N1791" i="1" s="1"/>
  <c r="T1823" i="1" l="1"/>
  <c r="U1823" i="1" s="1"/>
  <c r="O1791" i="1"/>
  <c r="V1823" i="1" l="1"/>
  <c r="M1792" i="1"/>
  <c r="N1792" i="1" s="1"/>
  <c r="T1824" i="1" l="1"/>
  <c r="U1824" i="1" s="1"/>
  <c r="O1792" i="1"/>
  <c r="V1824" i="1" l="1"/>
  <c r="M1793" i="1"/>
  <c r="N1793" i="1" s="1"/>
  <c r="T1825" i="1" l="1"/>
  <c r="U1825" i="1" s="1"/>
  <c r="O1793" i="1"/>
  <c r="M1794" i="1"/>
  <c r="N1794" i="1" s="1"/>
  <c r="V1825" i="1" l="1"/>
  <c r="O1794" i="1"/>
  <c r="T1826" i="1" l="1"/>
  <c r="U1826" i="1" s="1"/>
  <c r="M1795" i="1"/>
  <c r="N1795" i="1" s="1"/>
  <c r="V1826" i="1" l="1"/>
  <c r="O1795" i="1"/>
  <c r="T1827" i="1" l="1"/>
  <c r="U1827" i="1" s="1"/>
  <c r="M1796" i="1"/>
  <c r="N1796" i="1" s="1"/>
  <c r="V1827" i="1" l="1"/>
  <c r="O1796" i="1"/>
  <c r="T1828" i="1" l="1"/>
  <c r="U1828" i="1" s="1"/>
  <c r="M1797" i="1"/>
  <c r="N1797" i="1" s="1"/>
  <c r="V1828" i="1" l="1"/>
  <c r="O1797" i="1"/>
  <c r="T1829" i="1" l="1"/>
  <c r="U1829" i="1" s="1"/>
  <c r="M1798" i="1"/>
  <c r="N1798" i="1" s="1"/>
  <c r="V1829" i="1" l="1"/>
  <c r="O1798" i="1"/>
  <c r="T1830" i="1" l="1"/>
  <c r="U1830" i="1" s="1"/>
  <c r="M1799" i="1"/>
  <c r="N1799" i="1" s="1"/>
  <c r="V1830" i="1" l="1"/>
  <c r="O1799" i="1"/>
  <c r="T1831" i="1" l="1"/>
  <c r="U1831" i="1" s="1"/>
  <c r="V1831" i="1" s="1"/>
  <c r="M1800" i="1"/>
  <c r="N1800" i="1" s="1"/>
  <c r="T1832" i="1" l="1"/>
  <c r="U1832" i="1" s="1"/>
  <c r="O1800" i="1"/>
  <c r="M1801" i="1"/>
  <c r="N1801" i="1" s="1"/>
  <c r="V1832" i="1" l="1"/>
  <c r="O1801" i="1"/>
  <c r="T1833" i="1" l="1"/>
  <c r="U1833" i="1" s="1"/>
  <c r="M1802" i="1"/>
  <c r="N1802" i="1" s="1"/>
  <c r="V1833" i="1" l="1"/>
  <c r="O1802" i="1"/>
  <c r="M1803" i="1"/>
  <c r="N1803" i="1" s="1"/>
  <c r="T1834" i="1" l="1"/>
  <c r="U1834" i="1" s="1"/>
  <c r="O1803" i="1"/>
  <c r="V1834" i="1" l="1"/>
  <c r="M1804" i="1"/>
  <c r="N1804" i="1" s="1"/>
  <c r="T1835" i="1" l="1"/>
  <c r="U1835" i="1" s="1"/>
  <c r="O1804" i="1"/>
  <c r="M1805" i="1"/>
  <c r="N1805" i="1" s="1"/>
  <c r="V1835" i="1" l="1"/>
  <c r="O1805" i="1"/>
  <c r="T1836" i="1" l="1"/>
  <c r="U1836" i="1" s="1"/>
  <c r="V1836" i="1" s="1"/>
  <c r="M1806" i="1"/>
  <c r="N1806" i="1" s="1"/>
  <c r="T1837" i="1" l="1"/>
  <c r="U1837" i="1" s="1"/>
  <c r="O1806" i="1"/>
  <c r="V1837" i="1" l="1"/>
  <c r="M1807" i="1"/>
  <c r="N1807" i="1" s="1"/>
  <c r="T1838" i="1" l="1"/>
  <c r="U1838" i="1" s="1"/>
  <c r="O1807" i="1"/>
  <c r="V1838" i="1" l="1"/>
  <c r="M1808" i="1"/>
  <c r="N1808" i="1" s="1"/>
  <c r="T1839" i="1" l="1"/>
  <c r="U1839" i="1" s="1"/>
  <c r="O1808" i="1"/>
  <c r="V1839" i="1" l="1"/>
  <c r="M1809" i="1"/>
  <c r="N1809" i="1" s="1"/>
  <c r="T1840" i="1" l="1"/>
  <c r="U1840" i="1" s="1"/>
  <c r="O1809" i="1"/>
  <c r="V1840" i="1" l="1"/>
  <c r="M1810" i="1"/>
  <c r="N1810" i="1" s="1"/>
  <c r="T1841" i="1" l="1"/>
  <c r="U1841" i="1" s="1"/>
  <c r="O1810" i="1"/>
  <c r="V1841" i="1" l="1"/>
  <c r="M1811" i="1"/>
  <c r="N1811" i="1" s="1"/>
  <c r="T1842" i="1" l="1"/>
  <c r="U1842" i="1" s="1"/>
  <c r="O1811" i="1"/>
  <c r="V1842" i="1" l="1"/>
  <c r="M1812" i="1"/>
  <c r="N1812" i="1" s="1"/>
  <c r="T1843" i="1" l="1"/>
  <c r="U1843" i="1" s="1"/>
  <c r="O1812" i="1"/>
  <c r="V1843" i="1" l="1"/>
  <c r="T1844" i="1"/>
  <c r="U1844" i="1" s="1"/>
  <c r="M1813" i="1"/>
  <c r="N1813" i="1" s="1"/>
  <c r="V1844" i="1" l="1"/>
  <c r="O1813" i="1"/>
  <c r="T1845" i="1" l="1"/>
  <c r="U1845" i="1" s="1"/>
  <c r="M1814" i="1"/>
  <c r="N1814" i="1" s="1"/>
  <c r="V1845" i="1" l="1"/>
  <c r="O1814" i="1"/>
  <c r="T1846" i="1" l="1"/>
  <c r="U1846" i="1" s="1"/>
  <c r="M1815" i="1"/>
  <c r="N1815" i="1" s="1"/>
  <c r="V1846" i="1" l="1"/>
  <c r="O1815" i="1"/>
  <c r="T1847" i="1" l="1"/>
  <c r="U1847" i="1" s="1"/>
  <c r="M1816" i="1"/>
  <c r="N1816" i="1" s="1"/>
  <c r="V1847" i="1" l="1"/>
  <c r="T1848" i="1"/>
  <c r="U1848" i="1" s="1"/>
  <c r="O1816" i="1"/>
  <c r="V1848" i="1" l="1"/>
  <c r="M1817" i="1"/>
  <c r="N1817" i="1" s="1"/>
  <c r="T1849" i="1" l="1"/>
  <c r="U1849" i="1" s="1"/>
  <c r="O1817" i="1"/>
  <c r="M1818" i="1"/>
  <c r="N1818" i="1" s="1"/>
  <c r="V1849" i="1" l="1"/>
  <c r="T1850" i="1"/>
  <c r="U1850" i="1" s="1"/>
  <c r="O1818" i="1"/>
  <c r="V1850" i="1" l="1"/>
  <c r="M1819" i="1"/>
  <c r="N1819" i="1" s="1"/>
  <c r="T1851" i="1" l="1"/>
  <c r="U1851" i="1" s="1"/>
  <c r="O1819" i="1"/>
  <c r="M1820" i="1"/>
  <c r="N1820" i="1" s="1"/>
  <c r="V1851" i="1" l="1"/>
  <c r="O1820" i="1"/>
  <c r="T1852" i="1" l="1"/>
  <c r="U1852" i="1" s="1"/>
  <c r="M1821" i="1"/>
  <c r="N1821" i="1" s="1"/>
  <c r="V1852" i="1" l="1"/>
  <c r="O1821" i="1"/>
  <c r="T1853" i="1" l="1"/>
  <c r="U1853" i="1" s="1"/>
  <c r="M1822" i="1"/>
  <c r="N1822" i="1" s="1"/>
  <c r="V1853" i="1" l="1"/>
  <c r="T1854" i="1"/>
  <c r="U1854" i="1" s="1"/>
  <c r="O1822" i="1"/>
  <c r="V1854" i="1" l="1"/>
  <c r="M1823" i="1"/>
  <c r="N1823" i="1" s="1"/>
  <c r="T1855" i="1" l="1"/>
  <c r="U1855" i="1" s="1"/>
  <c r="O1823" i="1"/>
  <c r="V1855" i="1" l="1"/>
  <c r="M1824" i="1"/>
  <c r="N1824" i="1" s="1"/>
  <c r="T1856" i="1" l="1"/>
  <c r="U1856" i="1" s="1"/>
  <c r="O1824" i="1"/>
  <c r="V1856" i="1" l="1"/>
  <c r="M1825" i="1"/>
  <c r="N1825" i="1" s="1"/>
  <c r="T1857" i="1" l="1"/>
  <c r="U1857" i="1" s="1"/>
  <c r="O1825" i="1"/>
  <c r="M1826" i="1"/>
  <c r="N1826" i="1" s="1"/>
  <c r="V1857" i="1" l="1"/>
  <c r="O1826" i="1"/>
  <c r="T1858" i="1" l="1"/>
  <c r="U1858" i="1" s="1"/>
  <c r="M1827" i="1"/>
  <c r="N1827" i="1" s="1"/>
  <c r="V1858" i="1" l="1"/>
  <c r="T1859" i="1"/>
  <c r="U1859" i="1" s="1"/>
  <c r="O1827" i="1"/>
  <c r="M1828" i="1"/>
  <c r="N1828" i="1" s="1"/>
  <c r="V1859" i="1" l="1"/>
  <c r="O1828" i="1"/>
  <c r="T1860" i="1" l="1"/>
  <c r="U1860" i="1" s="1"/>
  <c r="M1829" i="1"/>
  <c r="N1829" i="1" s="1"/>
  <c r="V1860" i="1" l="1"/>
  <c r="T1861" i="1"/>
  <c r="U1861" i="1" s="1"/>
  <c r="O1829" i="1"/>
  <c r="V1861" i="1" l="1"/>
  <c r="M1830" i="1"/>
  <c r="N1830" i="1" s="1"/>
  <c r="T1862" i="1" l="1"/>
  <c r="U1862" i="1" s="1"/>
  <c r="O1830" i="1"/>
  <c r="V1862" i="1" l="1"/>
  <c r="M1831" i="1"/>
  <c r="N1831" i="1" s="1"/>
  <c r="T1863" i="1" l="1"/>
  <c r="U1863" i="1" s="1"/>
  <c r="O1831" i="1"/>
  <c r="M1832" i="1"/>
  <c r="N1832" i="1" s="1"/>
  <c r="V1863" i="1" l="1"/>
  <c r="T1864" i="1"/>
  <c r="U1864" i="1" s="1"/>
  <c r="O1832" i="1"/>
  <c r="M1833" i="1"/>
  <c r="N1833" i="1" s="1"/>
  <c r="V1864" i="1" l="1"/>
  <c r="T1865" i="1"/>
  <c r="U1865" i="1" s="1"/>
  <c r="O1833" i="1"/>
  <c r="M1834" i="1"/>
  <c r="N1834" i="1" s="1"/>
  <c r="V1865" i="1" l="1"/>
  <c r="O1834" i="1"/>
  <c r="T1866" i="1" l="1"/>
  <c r="U1866" i="1" s="1"/>
  <c r="M1835" i="1"/>
  <c r="N1835" i="1" s="1"/>
  <c r="V1866" i="1" l="1"/>
  <c r="O1835" i="1"/>
  <c r="T1867" i="1" l="1"/>
  <c r="U1867" i="1" s="1"/>
  <c r="M1836" i="1"/>
  <c r="N1836" i="1" s="1"/>
  <c r="V1867" i="1" l="1"/>
  <c r="O1836" i="1"/>
  <c r="T1868" i="1" l="1"/>
  <c r="U1868" i="1" s="1"/>
  <c r="M1837" i="1"/>
  <c r="N1837" i="1" s="1"/>
  <c r="V1868" i="1" l="1"/>
  <c r="O1837" i="1"/>
  <c r="T1869" i="1" l="1"/>
  <c r="U1869" i="1" s="1"/>
  <c r="M1838" i="1"/>
  <c r="N1838" i="1" s="1"/>
  <c r="V1869" i="1" l="1"/>
  <c r="T1870" i="1"/>
  <c r="U1870" i="1" s="1"/>
  <c r="O1838" i="1"/>
  <c r="V1870" i="1" l="1"/>
  <c r="M1839" i="1"/>
  <c r="N1839" i="1" s="1"/>
  <c r="T1871" i="1" l="1"/>
  <c r="U1871" i="1" s="1"/>
  <c r="O1839" i="1"/>
  <c r="M1840" i="1"/>
  <c r="N1840" i="1" s="1"/>
  <c r="V1871" i="1" l="1"/>
  <c r="T1872" i="1"/>
  <c r="U1872" i="1" s="1"/>
  <c r="O1840" i="1"/>
  <c r="V1872" i="1" l="1"/>
  <c r="M1841" i="1"/>
  <c r="N1841" i="1" s="1"/>
  <c r="T1873" i="1" l="1"/>
  <c r="U1873" i="1" s="1"/>
  <c r="O1841" i="1"/>
  <c r="V1873" i="1" l="1"/>
  <c r="M1842" i="1"/>
  <c r="N1842" i="1" s="1"/>
  <c r="T1874" i="1" l="1"/>
  <c r="U1874" i="1" s="1"/>
  <c r="O1842" i="1"/>
  <c r="V1874" i="1" l="1"/>
  <c r="M1843" i="1"/>
  <c r="N1843" i="1" s="1"/>
  <c r="T1875" i="1" l="1"/>
  <c r="U1875" i="1" s="1"/>
  <c r="O1843" i="1"/>
  <c r="V1875" i="1" l="1"/>
  <c r="M1844" i="1"/>
  <c r="N1844" i="1" s="1"/>
  <c r="T1876" i="1" l="1"/>
  <c r="U1876" i="1" s="1"/>
  <c r="O1844" i="1"/>
  <c r="V1876" i="1" l="1"/>
  <c r="M1845" i="1"/>
  <c r="N1845" i="1" s="1"/>
  <c r="T1877" i="1" l="1"/>
  <c r="U1877" i="1" s="1"/>
  <c r="O1845" i="1"/>
  <c r="M1846" i="1"/>
  <c r="N1846" i="1" s="1"/>
  <c r="V1877" i="1" l="1"/>
  <c r="O1846" i="1"/>
  <c r="T1878" i="1" l="1"/>
  <c r="U1878" i="1" s="1"/>
  <c r="M1847" i="1"/>
  <c r="N1847" i="1" s="1"/>
  <c r="V1878" i="1" l="1"/>
  <c r="O1847" i="1"/>
  <c r="M1848" i="1"/>
  <c r="N1848" i="1" s="1"/>
  <c r="T1879" i="1" l="1"/>
  <c r="U1879" i="1" s="1"/>
  <c r="O1848" i="1"/>
  <c r="V1879" i="1" l="1"/>
  <c r="M1849" i="1"/>
  <c r="N1849" i="1" s="1"/>
  <c r="T1880" i="1" l="1"/>
  <c r="U1880" i="1" s="1"/>
  <c r="O1849" i="1"/>
  <c r="M1850" i="1"/>
  <c r="N1850" i="1" s="1"/>
  <c r="V1880" i="1" l="1"/>
  <c r="O1850" i="1"/>
  <c r="T1881" i="1" l="1"/>
  <c r="U1881" i="1" s="1"/>
  <c r="M1851" i="1"/>
  <c r="N1851" i="1" s="1"/>
  <c r="V1881" i="1" l="1"/>
  <c r="T1882" i="1"/>
  <c r="U1882" i="1" s="1"/>
  <c r="O1851" i="1"/>
  <c r="V1882" i="1" l="1"/>
  <c r="M1852" i="1"/>
  <c r="N1852" i="1" s="1"/>
  <c r="T1883" i="1" l="1"/>
  <c r="U1883" i="1" s="1"/>
  <c r="O1852" i="1"/>
  <c r="V1883" i="1" l="1"/>
  <c r="M1853" i="1"/>
  <c r="N1853" i="1" s="1"/>
  <c r="T1884" i="1" l="1"/>
  <c r="U1884" i="1" s="1"/>
  <c r="O1853" i="1"/>
  <c r="V1884" i="1" l="1"/>
  <c r="M1854" i="1"/>
  <c r="N1854" i="1" s="1"/>
  <c r="T1885" i="1" l="1"/>
  <c r="U1885" i="1" s="1"/>
  <c r="V1885" i="1" s="1"/>
  <c r="O1854" i="1"/>
  <c r="M1855" i="1"/>
  <c r="N1855" i="1" s="1"/>
  <c r="T1886" i="1" l="1"/>
  <c r="U1886" i="1" s="1"/>
  <c r="O1855" i="1"/>
  <c r="V1886" i="1" l="1"/>
  <c r="M1856" i="1"/>
  <c r="N1856" i="1" s="1"/>
  <c r="T1887" i="1" l="1"/>
  <c r="U1887" i="1" s="1"/>
  <c r="O1856" i="1"/>
  <c r="V1887" i="1" l="1"/>
  <c r="M1857" i="1"/>
  <c r="N1857" i="1" s="1"/>
  <c r="T1888" i="1" l="1"/>
  <c r="U1888" i="1" s="1"/>
  <c r="O1857" i="1"/>
  <c r="V1888" i="1" l="1"/>
  <c r="M1858" i="1"/>
  <c r="N1858" i="1" s="1"/>
  <c r="T1889" i="1" l="1"/>
  <c r="U1889" i="1" s="1"/>
  <c r="O1858" i="1"/>
  <c r="V1889" i="1" l="1"/>
  <c r="M1859" i="1"/>
  <c r="N1859" i="1" s="1"/>
  <c r="T1890" i="1" l="1"/>
  <c r="U1890" i="1" s="1"/>
  <c r="O1859" i="1"/>
  <c r="V1890" i="1" l="1"/>
  <c r="M1860" i="1"/>
  <c r="N1860" i="1" s="1"/>
  <c r="T1891" i="1" l="1"/>
  <c r="U1891" i="1" s="1"/>
  <c r="O1860" i="1"/>
  <c r="V1891" i="1" l="1"/>
  <c r="M1861" i="1"/>
  <c r="N1861" i="1" s="1"/>
  <c r="T1892" i="1" l="1"/>
  <c r="U1892" i="1" s="1"/>
  <c r="O1861" i="1"/>
  <c r="V1892" i="1" l="1"/>
  <c r="T1893" i="1"/>
  <c r="U1893" i="1" s="1"/>
  <c r="M1862" i="1"/>
  <c r="N1862" i="1" s="1"/>
  <c r="V1893" i="1" l="1"/>
  <c r="T1894" i="1"/>
  <c r="U1894" i="1" s="1"/>
  <c r="O1862" i="1"/>
  <c r="V1894" i="1" l="1"/>
  <c r="M1863" i="1"/>
  <c r="N1863" i="1" s="1"/>
  <c r="T1895" i="1" l="1"/>
  <c r="U1895" i="1" s="1"/>
  <c r="O1863" i="1"/>
  <c r="V1895" i="1" l="1"/>
  <c r="M1864" i="1"/>
  <c r="N1864" i="1" s="1"/>
  <c r="T1896" i="1" l="1"/>
  <c r="U1896" i="1" s="1"/>
  <c r="O1864" i="1"/>
  <c r="M1865" i="1"/>
  <c r="N1865" i="1" s="1"/>
  <c r="V1896" i="1" l="1"/>
  <c r="O1865" i="1"/>
  <c r="T1897" i="1" l="1"/>
  <c r="U1897" i="1" s="1"/>
  <c r="M1866" i="1"/>
  <c r="N1866" i="1" s="1"/>
  <c r="V1897" i="1" l="1"/>
  <c r="O1866" i="1"/>
  <c r="T1898" i="1" l="1"/>
  <c r="U1898" i="1" s="1"/>
  <c r="M1867" i="1"/>
  <c r="N1867" i="1" s="1"/>
  <c r="V1898" i="1" l="1"/>
  <c r="O1867" i="1"/>
  <c r="T1899" i="1" l="1"/>
  <c r="U1899" i="1" s="1"/>
  <c r="M1868" i="1"/>
  <c r="N1868" i="1" s="1"/>
  <c r="V1899" i="1" l="1"/>
  <c r="O1868" i="1"/>
  <c r="T1900" i="1" l="1"/>
  <c r="U1900" i="1" s="1"/>
  <c r="M1869" i="1"/>
  <c r="N1869" i="1" s="1"/>
  <c r="V1900" i="1" l="1"/>
  <c r="O1869" i="1"/>
  <c r="T1901" i="1" l="1"/>
  <c r="U1901" i="1" s="1"/>
  <c r="M1870" i="1"/>
  <c r="N1870" i="1" s="1"/>
  <c r="V1901" i="1" l="1"/>
  <c r="O1870" i="1"/>
  <c r="T1902" i="1" l="1"/>
  <c r="U1902" i="1" s="1"/>
  <c r="M1871" i="1"/>
  <c r="N1871" i="1" s="1"/>
  <c r="V1902" i="1" l="1"/>
  <c r="O1871" i="1"/>
  <c r="T1903" i="1" l="1"/>
  <c r="U1903" i="1" s="1"/>
  <c r="M1872" i="1"/>
  <c r="N1872" i="1" s="1"/>
  <c r="V1903" i="1" l="1"/>
  <c r="T1904" i="1"/>
  <c r="U1904" i="1" s="1"/>
  <c r="O1872" i="1"/>
  <c r="V1904" i="1" l="1"/>
  <c r="M1873" i="1"/>
  <c r="N1873" i="1" s="1"/>
  <c r="T1905" i="1" l="1"/>
  <c r="U1905" i="1" s="1"/>
  <c r="O1873" i="1"/>
  <c r="V1905" i="1" l="1"/>
  <c r="M1874" i="1"/>
  <c r="N1874" i="1" s="1"/>
  <c r="T1906" i="1" l="1"/>
  <c r="U1906" i="1" s="1"/>
  <c r="O1874" i="1"/>
  <c r="M1875" i="1"/>
  <c r="N1875" i="1" s="1"/>
  <c r="V1906" i="1" l="1"/>
  <c r="O1875" i="1"/>
  <c r="T1907" i="1" l="1"/>
  <c r="U1907" i="1" s="1"/>
  <c r="M1876" i="1"/>
  <c r="N1876" i="1" s="1"/>
  <c r="V1907" i="1" l="1"/>
  <c r="O1876" i="1"/>
  <c r="M1877" i="1"/>
  <c r="N1877" i="1" s="1"/>
  <c r="T1908" i="1" l="1"/>
  <c r="U1908" i="1" s="1"/>
  <c r="O1877" i="1"/>
  <c r="V1908" i="1" l="1"/>
  <c r="M1878" i="1"/>
  <c r="N1878" i="1" s="1"/>
  <c r="T1909" i="1" l="1"/>
  <c r="U1909" i="1" s="1"/>
  <c r="O1878" i="1"/>
  <c r="V1909" i="1" l="1"/>
  <c r="M1879" i="1"/>
  <c r="N1879" i="1" s="1"/>
  <c r="T1910" i="1" l="1"/>
  <c r="U1910" i="1" s="1"/>
  <c r="O1879" i="1"/>
  <c r="V1910" i="1" l="1"/>
  <c r="T1911" i="1"/>
  <c r="U1911" i="1" s="1"/>
  <c r="M1880" i="1"/>
  <c r="N1880" i="1" s="1"/>
  <c r="V1911" i="1" l="1"/>
  <c r="T1912" i="1"/>
  <c r="U1912" i="1" s="1"/>
  <c r="O1880" i="1"/>
  <c r="V1912" i="1" l="1"/>
  <c r="M1881" i="1"/>
  <c r="N1881" i="1" s="1"/>
  <c r="T1913" i="1" l="1"/>
  <c r="U1913" i="1" s="1"/>
  <c r="O1881" i="1"/>
  <c r="V1913" i="1" l="1"/>
  <c r="M1882" i="1"/>
  <c r="N1882" i="1" s="1"/>
  <c r="T1914" i="1" l="1"/>
  <c r="U1914" i="1" s="1"/>
  <c r="O1882" i="1"/>
  <c r="V1914" i="1" l="1"/>
  <c r="M1883" i="1"/>
  <c r="N1883" i="1" s="1"/>
  <c r="T1915" i="1" l="1"/>
  <c r="U1915" i="1" s="1"/>
  <c r="O1883" i="1"/>
  <c r="V1915" i="1" l="1"/>
  <c r="T1916" i="1"/>
  <c r="U1916" i="1" s="1"/>
  <c r="M1884" i="1"/>
  <c r="N1884" i="1" s="1"/>
  <c r="V1916" i="1" l="1"/>
  <c r="O1884" i="1"/>
  <c r="T1917" i="1" l="1"/>
  <c r="U1917" i="1" s="1"/>
  <c r="M1885" i="1"/>
  <c r="N1885" i="1" s="1"/>
  <c r="V1917" i="1" l="1"/>
  <c r="T1918" i="1"/>
  <c r="U1918" i="1" s="1"/>
  <c r="O1885" i="1"/>
  <c r="V1918" i="1" l="1"/>
  <c r="T1919" i="1"/>
  <c r="U1919" i="1" s="1"/>
  <c r="M1886" i="1"/>
  <c r="N1886" i="1" s="1"/>
  <c r="V1919" i="1" l="1"/>
  <c r="O1886" i="1"/>
  <c r="T1920" i="1" l="1"/>
  <c r="U1920" i="1" s="1"/>
  <c r="M1887" i="1"/>
  <c r="N1887" i="1" s="1"/>
  <c r="V1920" i="1" l="1"/>
  <c r="O1887" i="1"/>
  <c r="T1921" i="1" l="1"/>
  <c r="U1921" i="1" s="1"/>
  <c r="M1888" i="1"/>
  <c r="N1888" i="1" s="1"/>
  <c r="V1921" i="1" l="1"/>
  <c r="O1888" i="1"/>
  <c r="M1889" i="1"/>
  <c r="N1889" i="1" s="1"/>
  <c r="T1922" i="1" l="1"/>
  <c r="U1922" i="1" s="1"/>
  <c r="O1889" i="1"/>
  <c r="V1922" i="1" l="1"/>
  <c r="T1923" i="1"/>
  <c r="U1923" i="1" s="1"/>
  <c r="M1890" i="1"/>
  <c r="N1890" i="1" s="1"/>
  <c r="V1923" i="1" l="1"/>
  <c r="O1890" i="1"/>
  <c r="T1924" i="1" l="1"/>
  <c r="U1924" i="1" s="1"/>
  <c r="M1891" i="1"/>
  <c r="N1891" i="1" s="1"/>
  <c r="V1924" i="1" l="1"/>
  <c r="T1925" i="1"/>
  <c r="U1925" i="1" s="1"/>
  <c r="O1891" i="1"/>
  <c r="V1925" i="1" l="1"/>
  <c r="M1892" i="1"/>
  <c r="N1892" i="1" s="1"/>
  <c r="T1926" i="1" l="1"/>
  <c r="U1926" i="1" s="1"/>
  <c r="O1892" i="1"/>
  <c r="M1893" i="1"/>
  <c r="N1893" i="1" s="1"/>
  <c r="V1926" i="1" l="1"/>
  <c r="O1893" i="1"/>
  <c r="T1927" i="1" l="1"/>
  <c r="U1927" i="1" s="1"/>
  <c r="M1894" i="1"/>
  <c r="N1894" i="1" s="1"/>
  <c r="V1927" i="1" l="1"/>
  <c r="T1928" i="1"/>
  <c r="U1928" i="1" s="1"/>
  <c r="O1894" i="1"/>
  <c r="V1928" i="1" l="1"/>
  <c r="M1895" i="1"/>
  <c r="N1895" i="1" s="1"/>
  <c r="T1929" i="1" l="1"/>
  <c r="U1929" i="1" s="1"/>
  <c r="O1895" i="1"/>
  <c r="V1929" i="1" l="1"/>
  <c r="M1896" i="1"/>
  <c r="N1896" i="1" s="1"/>
  <c r="T1930" i="1" l="1"/>
  <c r="U1930" i="1" s="1"/>
  <c r="V1930" i="1"/>
  <c r="O1896" i="1"/>
  <c r="M1897" i="1"/>
  <c r="N1897" i="1" s="1"/>
  <c r="T1931" i="1" l="1"/>
  <c r="U1931" i="1" s="1"/>
  <c r="O1897" i="1"/>
  <c r="V1931" i="1" l="1"/>
  <c r="T1932" i="1"/>
  <c r="U1932" i="1" s="1"/>
  <c r="M1898" i="1"/>
  <c r="N1898" i="1" s="1"/>
  <c r="V1932" i="1" l="1"/>
  <c r="T1933" i="1"/>
  <c r="U1933" i="1" s="1"/>
  <c r="O1898" i="1"/>
  <c r="V1933" i="1" l="1"/>
  <c r="T1934" i="1"/>
  <c r="U1934" i="1" s="1"/>
  <c r="M1899" i="1"/>
  <c r="N1899" i="1" s="1"/>
  <c r="V1934" i="1" l="1"/>
  <c r="O1899" i="1"/>
  <c r="T1935" i="1" l="1"/>
  <c r="U1935" i="1" s="1"/>
  <c r="M1900" i="1"/>
  <c r="N1900" i="1" s="1"/>
  <c r="V1935" i="1" l="1"/>
  <c r="O1900" i="1"/>
  <c r="T1936" i="1" l="1"/>
  <c r="U1936" i="1" s="1"/>
  <c r="M1901" i="1"/>
  <c r="N1901" i="1" s="1"/>
  <c r="V1936" i="1" l="1"/>
  <c r="O1901" i="1"/>
  <c r="T1937" i="1" l="1"/>
  <c r="U1937" i="1" s="1"/>
  <c r="V1937" i="1" s="1"/>
  <c r="M1902" i="1"/>
  <c r="N1902" i="1" s="1"/>
  <c r="T1938" i="1" l="1"/>
  <c r="U1938" i="1" s="1"/>
  <c r="O1902" i="1"/>
  <c r="M1903" i="1"/>
  <c r="N1903" i="1" s="1"/>
  <c r="V1938" i="1" l="1"/>
  <c r="O1903" i="1"/>
  <c r="T1939" i="1" l="1"/>
  <c r="U1939" i="1" s="1"/>
  <c r="M1904" i="1"/>
  <c r="N1904" i="1" s="1"/>
  <c r="V1939" i="1" l="1"/>
  <c r="O1904" i="1"/>
  <c r="T1940" i="1" l="1"/>
  <c r="U1940" i="1" s="1"/>
  <c r="M1905" i="1"/>
  <c r="N1905" i="1" s="1"/>
  <c r="V1940" i="1" l="1"/>
  <c r="O1905" i="1"/>
  <c r="T1941" i="1" l="1"/>
  <c r="U1941" i="1" s="1"/>
  <c r="M1906" i="1"/>
  <c r="N1906" i="1" s="1"/>
  <c r="V1941" i="1" l="1"/>
  <c r="T1942" i="1"/>
  <c r="U1942" i="1" s="1"/>
  <c r="O1906" i="1"/>
  <c r="V1942" i="1" l="1"/>
  <c r="T1943" i="1"/>
  <c r="U1943" i="1" s="1"/>
  <c r="M1907" i="1"/>
  <c r="N1907" i="1" s="1"/>
  <c r="V1943" i="1" l="1"/>
  <c r="O1907" i="1"/>
  <c r="M1908" i="1"/>
  <c r="N1908" i="1" s="1"/>
  <c r="T1944" i="1" l="1"/>
  <c r="U1944" i="1" s="1"/>
  <c r="O1908" i="1"/>
  <c r="V1944" i="1" l="1"/>
  <c r="T1945" i="1"/>
  <c r="U1945" i="1" s="1"/>
  <c r="M1909" i="1"/>
  <c r="N1909" i="1" s="1"/>
  <c r="V1945" i="1" l="1"/>
  <c r="O1909" i="1"/>
  <c r="T1946" i="1" l="1"/>
  <c r="U1946" i="1" s="1"/>
  <c r="M1910" i="1"/>
  <c r="N1910" i="1" s="1"/>
  <c r="V1946" i="1" l="1"/>
  <c r="T1947" i="1"/>
  <c r="U1947" i="1" s="1"/>
  <c r="O1910" i="1"/>
  <c r="V1947" i="1" l="1"/>
  <c r="T1948" i="1"/>
  <c r="U1948" i="1" s="1"/>
  <c r="M1911" i="1"/>
  <c r="N1911" i="1" s="1"/>
  <c r="V1948" i="1" l="1"/>
  <c r="O1911" i="1"/>
  <c r="T1949" i="1" l="1"/>
  <c r="U1949" i="1" s="1"/>
  <c r="M1912" i="1"/>
  <c r="N1912" i="1" s="1"/>
  <c r="V1949" i="1" l="1"/>
  <c r="O1912" i="1"/>
  <c r="T1950" i="1" l="1"/>
  <c r="U1950" i="1" s="1"/>
  <c r="M1913" i="1"/>
  <c r="N1913" i="1" s="1"/>
  <c r="V1950" i="1" l="1"/>
  <c r="O1913" i="1"/>
  <c r="M1914" i="1"/>
  <c r="N1914" i="1" s="1"/>
  <c r="T1951" i="1" l="1"/>
  <c r="U1951" i="1" s="1"/>
  <c r="O1914" i="1"/>
  <c r="M1915" i="1"/>
  <c r="N1915" i="1" s="1"/>
  <c r="V1951" i="1" l="1"/>
  <c r="O1915" i="1"/>
  <c r="M1916" i="1"/>
  <c r="N1916" i="1" s="1"/>
  <c r="T1952" i="1" l="1"/>
  <c r="U1952" i="1" s="1"/>
  <c r="O1916" i="1"/>
  <c r="V1952" i="1" l="1"/>
  <c r="M1917" i="1"/>
  <c r="N1917" i="1" s="1"/>
  <c r="T1953" i="1" l="1"/>
  <c r="U1953" i="1" s="1"/>
  <c r="O1917" i="1"/>
  <c r="V1953" i="1" l="1"/>
  <c r="T1954" i="1"/>
  <c r="U1954" i="1" s="1"/>
  <c r="M1918" i="1"/>
  <c r="N1918" i="1" s="1"/>
  <c r="V1954" i="1" l="1"/>
  <c r="O1918" i="1"/>
  <c r="T1955" i="1" l="1"/>
  <c r="U1955" i="1" s="1"/>
  <c r="V1955" i="1"/>
  <c r="M1919" i="1"/>
  <c r="N1919" i="1" s="1"/>
  <c r="T1956" i="1" l="1"/>
  <c r="U1956" i="1" s="1"/>
  <c r="O1919" i="1"/>
  <c r="M1920" i="1"/>
  <c r="N1920" i="1" s="1"/>
  <c r="V1956" i="1" l="1"/>
  <c r="O1920" i="1"/>
  <c r="T1957" i="1" l="1"/>
  <c r="U1957" i="1" s="1"/>
  <c r="M1921" i="1"/>
  <c r="N1921" i="1" s="1"/>
  <c r="V1957" i="1" l="1"/>
  <c r="O1921" i="1"/>
  <c r="T1958" i="1" l="1"/>
  <c r="U1958" i="1" s="1"/>
  <c r="M1922" i="1"/>
  <c r="N1922" i="1" s="1"/>
  <c r="V1958" i="1" l="1"/>
  <c r="T1959" i="1"/>
  <c r="U1959" i="1" s="1"/>
  <c r="O1922" i="1"/>
  <c r="M1923" i="1"/>
  <c r="N1923" i="1" s="1"/>
  <c r="V1959" i="1" l="1"/>
  <c r="O1923" i="1"/>
  <c r="T1960" i="1" l="1"/>
  <c r="U1960" i="1" s="1"/>
  <c r="M1924" i="1"/>
  <c r="N1924" i="1" s="1"/>
  <c r="V1960" i="1" l="1"/>
  <c r="T1961" i="1"/>
  <c r="U1961" i="1" s="1"/>
  <c r="O1924" i="1"/>
  <c r="V1961" i="1" l="1"/>
  <c r="T1962" i="1"/>
  <c r="U1962" i="1" s="1"/>
  <c r="M1925" i="1"/>
  <c r="N1925" i="1" s="1"/>
  <c r="V1962" i="1" l="1"/>
  <c r="O1925" i="1"/>
  <c r="T1963" i="1" l="1"/>
  <c r="U1963" i="1" s="1"/>
  <c r="M1926" i="1"/>
  <c r="N1926" i="1" s="1"/>
  <c r="V1963" i="1" l="1"/>
  <c r="T1964" i="1"/>
  <c r="U1964" i="1" s="1"/>
  <c r="O1926" i="1"/>
  <c r="M1927" i="1"/>
  <c r="N1927" i="1" s="1"/>
  <c r="V1964" i="1" l="1"/>
  <c r="O1927" i="1"/>
  <c r="T1965" i="1" l="1"/>
  <c r="U1965" i="1" s="1"/>
  <c r="M1928" i="1"/>
  <c r="N1928" i="1" s="1"/>
  <c r="V1965" i="1" l="1"/>
  <c r="O1928" i="1"/>
  <c r="M1929" i="1"/>
  <c r="N1929" i="1" s="1"/>
  <c r="T1966" i="1" l="1"/>
  <c r="U1966" i="1" s="1"/>
  <c r="O1929" i="1"/>
  <c r="M1930" i="1"/>
  <c r="N1930" i="1" s="1"/>
  <c r="V1966" i="1" l="1"/>
  <c r="O1930" i="1"/>
  <c r="M1931" i="1"/>
  <c r="N1931" i="1" s="1"/>
  <c r="T1967" i="1" l="1"/>
  <c r="U1967" i="1" s="1"/>
  <c r="O1931" i="1"/>
  <c r="V1967" i="1" l="1"/>
  <c r="T1968" i="1"/>
  <c r="U1968" i="1" s="1"/>
  <c r="M1932" i="1"/>
  <c r="N1932" i="1" s="1"/>
  <c r="V1968" i="1" l="1"/>
  <c r="O1932" i="1"/>
  <c r="T1969" i="1" l="1"/>
  <c r="U1969" i="1" s="1"/>
  <c r="M1933" i="1"/>
  <c r="N1933" i="1" s="1"/>
  <c r="V1969" i="1" l="1"/>
  <c r="O1933" i="1"/>
  <c r="T1970" i="1" l="1"/>
  <c r="U1970" i="1" s="1"/>
  <c r="V1970" i="1"/>
  <c r="M1934" i="1"/>
  <c r="N1934" i="1" s="1"/>
  <c r="T1971" i="1" l="1"/>
  <c r="U1971" i="1" s="1"/>
  <c r="O1934" i="1"/>
  <c r="M1935" i="1"/>
  <c r="N1935" i="1" s="1"/>
  <c r="V1971" i="1" l="1"/>
  <c r="O1935" i="1"/>
  <c r="M1936" i="1"/>
  <c r="N1936" i="1" s="1"/>
  <c r="T1972" i="1" l="1"/>
  <c r="U1972" i="1" s="1"/>
  <c r="O1936" i="1"/>
  <c r="V1972" i="1" l="1"/>
  <c r="M1937" i="1"/>
  <c r="N1937" i="1" s="1"/>
  <c r="T1973" i="1" l="1"/>
  <c r="U1973" i="1" s="1"/>
  <c r="O1937" i="1"/>
  <c r="V1973" i="1" l="1"/>
  <c r="T1974" i="1"/>
  <c r="U1974" i="1" s="1"/>
  <c r="M1938" i="1"/>
  <c r="N1938" i="1" s="1"/>
  <c r="V1974" i="1" l="1"/>
  <c r="O1938" i="1"/>
  <c r="T1975" i="1" l="1"/>
  <c r="U1975" i="1" s="1"/>
  <c r="M1939" i="1"/>
  <c r="N1939" i="1" s="1"/>
  <c r="V1975" i="1" l="1"/>
  <c r="O1939" i="1"/>
  <c r="T1976" i="1" l="1"/>
  <c r="U1976" i="1" s="1"/>
  <c r="M1940" i="1"/>
  <c r="N1940" i="1" s="1"/>
  <c r="V1976" i="1" l="1"/>
  <c r="T1977" i="1"/>
  <c r="U1977" i="1" s="1"/>
  <c r="O1940" i="1"/>
  <c r="V1977" i="1" l="1"/>
  <c r="M1941" i="1"/>
  <c r="N1941" i="1" s="1"/>
  <c r="T1978" i="1" l="1"/>
  <c r="U1978" i="1" s="1"/>
  <c r="O1941" i="1"/>
  <c r="V1978" i="1" l="1"/>
  <c r="M1942" i="1"/>
  <c r="N1942" i="1" s="1"/>
  <c r="T1979" i="1" l="1"/>
  <c r="U1979" i="1" s="1"/>
  <c r="O1942" i="1"/>
  <c r="M1943" i="1"/>
  <c r="N1943" i="1" s="1"/>
  <c r="V1979" i="1" l="1"/>
  <c r="O1943" i="1"/>
  <c r="T1980" i="1" l="1"/>
  <c r="U1980" i="1" s="1"/>
  <c r="M1944" i="1"/>
  <c r="N1944" i="1" s="1"/>
  <c r="V1980" i="1" l="1"/>
  <c r="O1944" i="1"/>
  <c r="M1945" i="1"/>
  <c r="N1945" i="1" s="1"/>
  <c r="T1981" i="1" l="1"/>
  <c r="U1981" i="1" s="1"/>
  <c r="O1945" i="1"/>
  <c r="V1981" i="1" l="1"/>
  <c r="M1946" i="1"/>
  <c r="N1946" i="1" s="1"/>
  <c r="T1982" i="1" l="1"/>
  <c r="U1982" i="1" s="1"/>
  <c r="O1946" i="1"/>
  <c r="M1947" i="1"/>
  <c r="N1947" i="1" s="1"/>
  <c r="V1982" i="1" l="1"/>
  <c r="O1947" i="1"/>
  <c r="M1948" i="1"/>
  <c r="N1948" i="1" s="1"/>
  <c r="T1983" i="1" l="1"/>
  <c r="U1983" i="1" s="1"/>
  <c r="O1948" i="1"/>
  <c r="V1983" i="1" l="1"/>
  <c r="M1949" i="1"/>
  <c r="N1949" i="1" s="1"/>
  <c r="T1984" i="1" l="1"/>
  <c r="U1984" i="1" s="1"/>
  <c r="O1949" i="1"/>
  <c r="M1950" i="1"/>
  <c r="N1950" i="1" s="1"/>
  <c r="V1984" i="1" l="1"/>
  <c r="T1985" i="1"/>
  <c r="U1985" i="1" s="1"/>
  <c r="O1950" i="1"/>
  <c r="V1985" i="1" l="1"/>
  <c r="M1951" i="1"/>
  <c r="N1951" i="1" s="1"/>
  <c r="T1986" i="1" l="1"/>
  <c r="U1986" i="1" s="1"/>
  <c r="O1951" i="1"/>
  <c r="M1952" i="1"/>
  <c r="N1952" i="1" s="1"/>
  <c r="V1986" i="1" l="1"/>
  <c r="O1952" i="1"/>
  <c r="T1987" i="1" l="1"/>
  <c r="U1987" i="1" s="1"/>
  <c r="M1953" i="1"/>
  <c r="N1953" i="1" s="1"/>
  <c r="V1987" i="1" l="1"/>
  <c r="O1953" i="1"/>
  <c r="M1954" i="1"/>
  <c r="N1954" i="1" s="1"/>
  <c r="T1988" i="1" l="1"/>
  <c r="U1988" i="1" s="1"/>
  <c r="O1954" i="1"/>
  <c r="V1988" i="1" l="1"/>
  <c r="T1989" i="1"/>
  <c r="U1989" i="1" s="1"/>
  <c r="M1955" i="1"/>
  <c r="N1955" i="1" s="1"/>
  <c r="V1989" i="1" l="1"/>
  <c r="O1955" i="1"/>
  <c r="T1990" i="1" l="1"/>
  <c r="U1990" i="1" s="1"/>
  <c r="M1956" i="1"/>
  <c r="N1956" i="1" s="1"/>
  <c r="V1990" i="1" l="1"/>
  <c r="O1956" i="1"/>
  <c r="T1991" i="1" l="1"/>
  <c r="U1991" i="1" s="1"/>
  <c r="M1957" i="1"/>
  <c r="N1957" i="1" s="1"/>
  <c r="V1991" i="1" l="1"/>
  <c r="O1957" i="1"/>
  <c r="T1992" i="1" l="1"/>
  <c r="U1992" i="1" s="1"/>
  <c r="V1992" i="1" s="1"/>
  <c r="M1958" i="1"/>
  <c r="N1958" i="1" s="1"/>
  <c r="T1993" i="1" l="1"/>
  <c r="U1993" i="1" s="1"/>
  <c r="O1958" i="1"/>
  <c r="V1993" i="1" l="1"/>
  <c r="M1959" i="1"/>
  <c r="N1959" i="1" s="1"/>
  <c r="T1994" i="1" l="1"/>
  <c r="U1994" i="1" s="1"/>
  <c r="O1959" i="1"/>
  <c r="V1994" i="1" l="1"/>
  <c r="M1960" i="1"/>
  <c r="N1960" i="1" s="1"/>
  <c r="T1995" i="1" l="1"/>
  <c r="U1995" i="1" s="1"/>
  <c r="O1960" i="1"/>
  <c r="V1995" i="1" l="1"/>
  <c r="M1961" i="1"/>
  <c r="N1961" i="1" s="1"/>
  <c r="T1996" i="1" l="1"/>
  <c r="U1996" i="1" s="1"/>
  <c r="O1961" i="1"/>
  <c r="M1962" i="1"/>
  <c r="N1962" i="1" s="1"/>
  <c r="V1996" i="1" l="1"/>
  <c r="O1962" i="1"/>
  <c r="T1997" i="1" l="1"/>
  <c r="U1997" i="1" s="1"/>
  <c r="M1963" i="1"/>
  <c r="N1963" i="1" s="1"/>
  <c r="V1997" i="1" l="1"/>
  <c r="O1963" i="1"/>
  <c r="M1964" i="1"/>
  <c r="N1964" i="1" s="1"/>
  <c r="T1998" i="1" l="1"/>
  <c r="U1998" i="1" s="1"/>
  <c r="O1964" i="1"/>
  <c r="V1998" i="1" l="1"/>
  <c r="M1965" i="1"/>
  <c r="N1965" i="1" s="1"/>
  <c r="T1999" i="1" l="1"/>
  <c r="U1999" i="1" s="1"/>
  <c r="O1965" i="1"/>
  <c r="V1999" i="1" l="1"/>
  <c r="M1966" i="1"/>
  <c r="N1966" i="1" s="1"/>
  <c r="T2000" i="1" l="1"/>
  <c r="U2000" i="1" s="1"/>
  <c r="O1966" i="1"/>
  <c r="V2000" i="1" l="1"/>
  <c r="M1967" i="1"/>
  <c r="N1967" i="1" s="1"/>
  <c r="T2001" i="1" l="1"/>
  <c r="U2001" i="1" s="1"/>
  <c r="O1967" i="1"/>
  <c r="V2001" i="1" l="1"/>
  <c r="M1968" i="1"/>
  <c r="N1968" i="1" s="1"/>
  <c r="T2002" i="1" l="1"/>
  <c r="U2002" i="1" s="1"/>
  <c r="O1968" i="1"/>
  <c r="M1969" i="1"/>
  <c r="N1969" i="1" s="1"/>
  <c r="V2002" i="1" l="1"/>
  <c r="T2003" i="1"/>
  <c r="U2003" i="1" s="1"/>
  <c r="O1969" i="1"/>
  <c r="V2003" i="1" l="1"/>
  <c r="M1970" i="1"/>
  <c r="N1970" i="1" s="1"/>
  <c r="T2004" i="1" l="1"/>
  <c r="U2004" i="1" s="1"/>
  <c r="O1970" i="1"/>
  <c r="V2004" i="1" l="1"/>
  <c r="T2005" i="1"/>
  <c r="U2005" i="1" s="1"/>
  <c r="M1971" i="1"/>
  <c r="N1971" i="1" s="1"/>
  <c r="V2005" i="1" l="1"/>
  <c r="T2006" i="1"/>
  <c r="U2006" i="1" s="1"/>
  <c r="O1971" i="1"/>
  <c r="M1972" i="1"/>
  <c r="N1972" i="1" s="1"/>
  <c r="V2006" i="1" l="1"/>
  <c r="O1972" i="1"/>
  <c r="M1973" i="1"/>
  <c r="N1973" i="1" s="1"/>
  <c r="T2007" i="1" l="1"/>
  <c r="U2007" i="1" s="1"/>
  <c r="O1973" i="1"/>
  <c r="V2007" i="1" l="1"/>
  <c r="M1974" i="1"/>
  <c r="N1974" i="1" s="1"/>
  <c r="T2008" i="1" l="1"/>
  <c r="U2008" i="1" s="1"/>
  <c r="O1974" i="1"/>
  <c r="M1975" i="1"/>
  <c r="N1975" i="1" s="1"/>
  <c r="V2008" i="1" l="1"/>
  <c r="T2009" i="1"/>
  <c r="U2009" i="1" s="1"/>
  <c r="O1975" i="1"/>
  <c r="V2009" i="1" l="1"/>
  <c r="M1976" i="1"/>
  <c r="N1976" i="1" s="1"/>
  <c r="T2010" i="1" l="1"/>
  <c r="U2010" i="1" s="1"/>
  <c r="O1976" i="1"/>
  <c r="V2010" i="1" l="1"/>
  <c r="M1977" i="1"/>
  <c r="N1977" i="1" s="1"/>
  <c r="T2011" i="1" l="1"/>
  <c r="U2011" i="1" s="1"/>
  <c r="O1977" i="1"/>
  <c r="V2011" i="1" l="1"/>
  <c r="M1978" i="1"/>
  <c r="N1978" i="1" s="1"/>
  <c r="T2012" i="1" l="1"/>
  <c r="U2012" i="1" s="1"/>
  <c r="O1978" i="1"/>
  <c r="V2012" i="1" l="1"/>
  <c r="T2013" i="1"/>
  <c r="U2013" i="1" s="1"/>
  <c r="M1979" i="1"/>
  <c r="N1979" i="1" s="1"/>
  <c r="V2013" i="1" l="1"/>
  <c r="T2014" i="1"/>
  <c r="U2014" i="1" s="1"/>
  <c r="O1979" i="1"/>
  <c r="V2014" i="1" l="1"/>
  <c r="M1980" i="1"/>
  <c r="N1980" i="1" s="1"/>
  <c r="T2015" i="1" l="1"/>
  <c r="U2015" i="1" s="1"/>
  <c r="O1980" i="1"/>
  <c r="V2015" i="1" l="1"/>
  <c r="M1981" i="1"/>
  <c r="N1981" i="1" s="1"/>
  <c r="T2016" i="1" l="1"/>
  <c r="U2016" i="1" s="1"/>
  <c r="O1981" i="1"/>
  <c r="V2016" i="1" l="1"/>
  <c r="M1982" i="1"/>
  <c r="N1982" i="1" s="1"/>
  <c r="T2017" i="1" l="1"/>
  <c r="U2017" i="1" s="1"/>
  <c r="O1982" i="1"/>
  <c r="M1983" i="1"/>
  <c r="N1983" i="1" s="1"/>
  <c r="V2017" i="1" l="1"/>
  <c r="T2018" i="1"/>
  <c r="U2018" i="1" s="1"/>
  <c r="O1983" i="1"/>
  <c r="V2018" i="1" l="1"/>
  <c r="M1984" i="1"/>
  <c r="N1984" i="1" s="1"/>
  <c r="T2019" i="1" l="1"/>
  <c r="U2019" i="1" s="1"/>
  <c r="O1984" i="1"/>
  <c r="M1985" i="1"/>
  <c r="N1985" i="1" s="1"/>
  <c r="V2019" i="1" l="1"/>
  <c r="T2020" i="1"/>
  <c r="U2020" i="1" s="1"/>
  <c r="O1985" i="1"/>
  <c r="V2020" i="1" l="1"/>
  <c r="T2021" i="1"/>
  <c r="U2021" i="1" s="1"/>
  <c r="M1986" i="1"/>
  <c r="N1986" i="1" s="1"/>
  <c r="V2021" i="1" l="1"/>
  <c r="T2022" i="1"/>
  <c r="U2022" i="1" s="1"/>
  <c r="O1986" i="1"/>
  <c r="V2022" i="1" l="1"/>
  <c r="M1987" i="1"/>
  <c r="N1987" i="1" s="1"/>
  <c r="T2023" i="1" l="1"/>
  <c r="U2023" i="1" s="1"/>
  <c r="O1987" i="1"/>
  <c r="V2023" i="1" l="1"/>
  <c r="M1988" i="1"/>
  <c r="N1988" i="1" s="1"/>
  <c r="T2024" i="1" l="1"/>
  <c r="U2024" i="1" s="1"/>
  <c r="O1988" i="1"/>
  <c r="V2024" i="1" l="1"/>
  <c r="T2025" i="1"/>
  <c r="U2025" i="1" s="1"/>
  <c r="M1989" i="1"/>
  <c r="N1989" i="1" s="1"/>
  <c r="V2025" i="1" l="1"/>
  <c r="O1989" i="1"/>
  <c r="T2026" i="1" l="1"/>
  <c r="U2026" i="1" s="1"/>
  <c r="M1990" i="1"/>
  <c r="N1990" i="1" s="1"/>
  <c r="V2026" i="1" l="1"/>
  <c r="O1990" i="1"/>
  <c r="M1991" i="1"/>
  <c r="N1991" i="1" s="1"/>
  <c r="T2027" i="1" l="1"/>
  <c r="U2027" i="1" s="1"/>
  <c r="O1991" i="1"/>
  <c r="M1992" i="1"/>
  <c r="N1992" i="1" s="1"/>
  <c r="V2027" i="1" l="1"/>
  <c r="T2028" i="1"/>
  <c r="U2028" i="1" s="1"/>
  <c r="O1992" i="1"/>
  <c r="V2028" i="1" l="1"/>
  <c r="T2029" i="1"/>
  <c r="U2029" i="1" s="1"/>
  <c r="M1993" i="1"/>
  <c r="N1993" i="1" s="1"/>
  <c r="V2029" i="1" l="1"/>
  <c r="T2030" i="1"/>
  <c r="U2030" i="1" s="1"/>
  <c r="O1993" i="1"/>
  <c r="M1994" i="1"/>
  <c r="N1994" i="1" s="1"/>
  <c r="V2030" i="1" l="1"/>
  <c r="O1994" i="1"/>
  <c r="T2031" i="1" l="1"/>
  <c r="U2031" i="1" s="1"/>
  <c r="M1995" i="1"/>
  <c r="N1995" i="1" s="1"/>
  <c r="V2031" i="1" l="1"/>
  <c r="O1995" i="1"/>
  <c r="M1996" i="1"/>
  <c r="N1996" i="1" s="1"/>
  <c r="T2032" i="1" l="1"/>
  <c r="U2032" i="1" s="1"/>
  <c r="O1996" i="1"/>
  <c r="V2032" i="1" l="1"/>
  <c r="T2033" i="1"/>
  <c r="U2033" i="1" s="1"/>
  <c r="M1997" i="1"/>
  <c r="N1997" i="1" s="1"/>
  <c r="V2033" i="1" l="1"/>
  <c r="O1997" i="1"/>
  <c r="T2034" i="1" l="1"/>
  <c r="U2034" i="1" s="1"/>
  <c r="M1998" i="1"/>
  <c r="N1998" i="1" s="1"/>
  <c r="V2034" i="1" l="1"/>
  <c r="O1998" i="1"/>
  <c r="T2035" i="1" l="1"/>
  <c r="U2035" i="1" s="1"/>
  <c r="M1999" i="1"/>
  <c r="N1999" i="1" s="1"/>
  <c r="V2035" i="1" l="1"/>
  <c r="O1999" i="1"/>
  <c r="M2000" i="1"/>
  <c r="N2000" i="1" s="1"/>
  <c r="T2036" i="1" l="1"/>
  <c r="U2036" i="1" s="1"/>
  <c r="O2000" i="1"/>
  <c r="V2036" i="1" l="1"/>
  <c r="M2001" i="1"/>
  <c r="N2001" i="1" s="1"/>
  <c r="T2037" i="1" l="1"/>
  <c r="U2037" i="1" s="1"/>
  <c r="O2001" i="1"/>
  <c r="V2037" i="1" l="1"/>
  <c r="M2002" i="1"/>
  <c r="N2002" i="1" s="1"/>
  <c r="T2038" i="1" l="1"/>
  <c r="U2038" i="1" s="1"/>
  <c r="O2002" i="1"/>
  <c r="V2038" i="1" l="1"/>
  <c r="T2039" i="1"/>
  <c r="U2039" i="1" s="1"/>
  <c r="M2003" i="1"/>
  <c r="N2003" i="1" s="1"/>
  <c r="V2039" i="1" l="1"/>
  <c r="T2040" i="1"/>
  <c r="U2040" i="1" s="1"/>
  <c r="O2003" i="1"/>
  <c r="V2040" i="1" l="1"/>
  <c r="M2004" i="1"/>
  <c r="N2004" i="1" s="1"/>
  <c r="T2041" i="1" l="1"/>
  <c r="U2041" i="1" s="1"/>
  <c r="O2004" i="1"/>
  <c r="M2005" i="1"/>
  <c r="N2005" i="1" s="1"/>
  <c r="V2041" i="1" l="1"/>
  <c r="O2005" i="1"/>
  <c r="T2042" i="1" l="1"/>
  <c r="U2042" i="1" s="1"/>
  <c r="M2006" i="1"/>
  <c r="N2006" i="1" s="1"/>
  <c r="V2042" i="1" l="1"/>
  <c r="O2006" i="1"/>
  <c r="T2043" i="1" l="1"/>
  <c r="U2043" i="1" s="1"/>
  <c r="M2007" i="1"/>
  <c r="N2007" i="1" s="1"/>
  <c r="V2043" i="1" l="1"/>
  <c r="T2044" i="1"/>
  <c r="U2044" i="1" s="1"/>
  <c r="O2007" i="1"/>
  <c r="V2044" i="1" l="1"/>
  <c r="T2045" i="1"/>
  <c r="U2045" i="1" s="1"/>
  <c r="M2008" i="1"/>
  <c r="N2008" i="1" s="1"/>
  <c r="V2045" i="1" l="1"/>
  <c r="O2008" i="1"/>
  <c r="T2046" i="1" l="1"/>
  <c r="U2046" i="1" s="1"/>
  <c r="M2009" i="1"/>
  <c r="N2009" i="1" s="1"/>
  <c r="V2046" i="1" l="1"/>
  <c r="T2047" i="1"/>
  <c r="U2047" i="1" s="1"/>
  <c r="O2009" i="1"/>
  <c r="V2047" i="1" l="1"/>
  <c r="M2010" i="1"/>
  <c r="N2010" i="1" s="1"/>
  <c r="T2048" i="1" l="1"/>
  <c r="U2048" i="1" s="1"/>
  <c r="V2048" i="1" s="1"/>
  <c r="O2010" i="1"/>
  <c r="M2011" i="1"/>
  <c r="N2011" i="1" s="1"/>
  <c r="T2049" i="1" l="1"/>
  <c r="U2049" i="1" s="1"/>
  <c r="O2011" i="1"/>
  <c r="V2049" i="1" l="1"/>
  <c r="T2050" i="1"/>
  <c r="U2050" i="1" s="1"/>
  <c r="M2012" i="1"/>
  <c r="N2012" i="1" s="1"/>
  <c r="V2050" i="1" l="1"/>
  <c r="O2012" i="1"/>
  <c r="T2051" i="1" l="1"/>
  <c r="U2051" i="1" s="1"/>
  <c r="V2051" i="1"/>
  <c r="M2013" i="1"/>
  <c r="N2013" i="1" s="1"/>
  <c r="T2052" i="1" l="1"/>
  <c r="U2052" i="1" s="1"/>
  <c r="O2013" i="1"/>
  <c r="V2052" i="1" l="1"/>
  <c r="M2014" i="1"/>
  <c r="N2014" i="1" s="1"/>
  <c r="T2053" i="1" l="1"/>
  <c r="U2053" i="1" s="1"/>
  <c r="V2053" i="1"/>
  <c r="O2014" i="1"/>
  <c r="T2054" i="1" l="1"/>
  <c r="U2054" i="1" s="1"/>
  <c r="M2015" i="1"/>
  <c r="N2015" i="1" s="1"/>
  <c r="V2054" i="1" l="1"/>
  <c r="O2015" i="1"/>
  <c r="T2055" i="1" l="1"/>
  <c r="U2055" i="1" s="1"/>
  <c r="M2016" i="1"/>
  <c r="N2016" i="1" s="1"/>
  <c r="V2055" i="1" l="1"/>
  <c r="O2016" i="1"/>
  <c r="T2056" i="1" l="1"/>
  <c r="U2056" i="1" s="1"/>
  <c r="M2017" i="1"/>
  <c r="N2017" i="1" s="1"/>
  <c r="V2056" i="1" l="1"/>
  <c r="O2017" i="1"/>
  <c r="T2057" i="1" l="1"/>
  <c r="U2057" i="1" s="1"/>
  <c r="M2018" i="1"/>
  <c r="N2018" i="1" s="1"/>
  <c r="V2057" i="1" l="1"/>
  <c r="O2018" i="1"/>
  <c r="M2019" i="1"/>
  <c r="N2019" i="1" s="1"/>
  <c r="T2058" i="1" l="1"/>
  <c r="U2058" i="1" s="1"/>
  <c r="V2058" i="1" s="1"/>
  <c r="O2019" i="1"/>
  <c r="T2059" i="1" l="1"/>
  <c r="U2059" i="1" s="1"/>
  <c r="M2020" i="1"/>
  <c r="N2020" i="1" s="1"/>
  <c r="V2059" i="1" l="1"/>
  <c r="T2060" i="1"/>
  <c r="U2060" i="1" s="1"/>
  <c r="O2020" i="1"/>
  <c r="V2060" i="1" l="1"/>
  <c r="T2061" i="1"/>
  <c r="U2061" i="1" s="1"/>
  <c r="M2021" i="1"/>
  <c r="N2021" i="1" s="1"/>
  <c r="V2061" i="1" l="1"/>
  <c r="O2021" i="1"/>
  <c r="T2062" i="1" l="1"/>
  <c r="U2062" i="1" s="1"/>
  <c r="M2022" i="1"/>
  <c r="N2022" i="1" s="1"/>
  <c r="V2062" i="1" l="1"/>
  <c r="O2022" i="1"/>
  <c r="T2063" i="1" l="1"/>
  <c r="U2063" i="1" s="1"/>
  <c r="M2023" i="1"/>
  <c r="N2023" i="1" l="1"/>
  <c r="O2023" i="1" s="1"/>
  <c r="V2063" i="1"/>
  <c r="M2024" i="1"/>
  <c r="N2024" i="1" s="1"/>
  <c r="T2064" i="1" l="1"/>
  <c r="U2064" i="1" s="1"/>
  <c r="O2024" i="1"/>
  <c r="V2064" i="1" l="1"/>
  <c r="M2025" i="1"/>
  <c r="N2025" i="1" s="1"/>
  <c r="T2065" i="1" l="1"/>
  <c r="U2065" i="1" s="1"/>
  <c r="O2025" i="1"/>
  <c r="V2065" i="1" l="1"/>
  <c r="M2026" i="1"/>
  <c r="N2026" i="1" s="1"/>
  <c r="T2066" i="1" l="1"/>
  <c r="U2066" i="1" s="1"/>
  <c r="V2066" i="1" s="1"/>
  <c r="O2026" i="1"/>
  <c r="T2067" i="1" l="1"/>
  <c r="U2067" i="1" s="1"/>
  <c r="M2027" i="1"/>
  <c r="N2027" i="1" s="1"/>
  <c r="V2067" i="1" l="1"/>
  <c r="O2027" i="1"/>
  <c r="M2028" i="1"/>
  <c r="N2028" i="1" s="1"/>
  <c r="T2068" i="1" l="1"/>
  <c r="U2068" i="1" s="1"/>
  <c r="O2028" i="1"/>
  <c r="V2068" i="1" l="1"/>
  <c r="M2029" i="1"/>
  <c r="N2029" i="1" s="1"/>
  <c r="T2069" i="1" l="1"/>
  <c r="U2069" i="1" s="1"/>
  <c r="O2029" i="1"/>
  <c r="V2069" i="1" l="1"/>
  <c r="M2030" i="1"/>
  <c r="N2030" i="1" s="1"/>
  <c r="T2070" i="1" l="1"/>
  <c r="U2070" i="1" s="1"/>
  <c r="O2030" i="1"/>
  <c r="V2070" i="1" l="1"/>
  <c r="M2031" i="1"/>
  <c r="N2031" i="1" s="1"/>
  <c r="T2071" i="1" l="1"/>
  <c r="U2071" i="1" s="1"/>
  <c r="O2031" i="1"/>
  <c r="V2071" i="1" l="1"/>
  <c r="M2032" i="1"/>
  <c r="N2032" i="1" s="1"/>
  <c r="T2072" i="1" l="1"/>
  <c r="U2072" i="1" s="1"/>
  <c r="O2032" i="1"/>
  <c r="V2072" i="1" l="1"/>
  <c r="M2033" i="1"/>
  <c r="N2033" i="1" s="1"/>
  <c r="T2073" i="1" l="1"/>
  <c r="U2073" i="1" s="1"/>
  <c r="O2033" i="1"/>
  <c r="M2034" i="1"/>
  <c r="N2034" i="1" s="1"/>
  <c r="V2073" i="1" l="1"/>
  <c r="O2034" i="1"/>
  <c r="T2074" i="1" l="1"/>
  <c r="U2074" i="1" s="1"/>
  <c r="M2035" i="1"/>
  <c r="N2035" i="1" s="1"/>
  <c r="V2074" i="1" l="1"/>
  <c r="T2075" i="1"/>
  <c r="U2075" i="1" s="1"/>
  <c r="O2035" i="1"/>
  <c r="M2036" i="1"/>
  <c r="N2036" i="1" s="1"/>
  <c r="V2075" i="1" l="1"/>
  <c r="T2076" i="1"/>
  <c r="U2076" i="1" s="1"/>
  <c r="O2036" i="1"/>
  <c r="V2076" i="1" l="1"/>
  <c r="M2037" i="1"/>
  <c r="N2037" i="1" s="1"/>
  <c r="T2077" i="1" l="1"/>
  <c r="U2077" i="1" s="1"/>
  <c r="O2037" i="1"/>
  <c r="V2077" i="1" l="1"/>
  <c r="T2078" i="1"/>
  <c r="U2078" i="1" s="1"/>
  <c r="M2038" i="1"/>
  <c r="N2038" i="1" s="1"/>
  <c r="V2078" i="1" l="1"/>
  <c r="O2038" i="1"/>
  <c r="T2079" i="1" l="1"/>
  <c r="U2079" i="1" s="1"/>
  <c r="M2039" i="1"/>
  <c r="N2039" i="1" s="1"/>
  <c r="V2079" i="1" l="1"/>
  <c r="O2039" i="1"/>
  <c r="T2080" i="1" l="1"/>
  <c r="U2080" i="1" s="1"/>
  <c r="M2040" i="1"/>
  <c r="N2040" i="1" s="1"/>
  <c r="V2080" i="1" l="1"/>
  <c r="O2040" i="1"/>
  <c r="T2081" i="1" l="1"/>
  <c r="U2081" i="1" s="1"/>
  <c r="V2081" i="1" s="1"/>
  <c r="M2041" i="1"/>
  <c r="N2041" i="1" s="1"/>
  <c r="T2082" i="1" l="1"/>
  <c r="U2082" i="1" s="1"/>
  <c r="V2082" i="1" s="1"/>
  <c r="O2041" i="1"/>
  <c r="M2042" i="1"/>
  <c r="N2042" i="1" s="1"/>
  <c r="T2083" i="1" l="1"/>
  <c r="U2083" i="1" s="1"/>
  <c r="O2042" i="1"/>
  <c r="M2043" i="1"/>
  <c r="N2043" i="1" s="1"/>
  <c r="V2083" i="1" l="1"/>
  <c r="O2043" i="1"/>
  <c r="T2084" i="1" l="1"/>
  <c r="U2084" i="1" s="1"/>
  <c r="M2044" i="1"/>
  <c r="N2044" i="1" s="1"/>
  <c r="V2084" i="1" l="1"/>
  <c r="O2044" i="1"/>
  <c r="T2085" i="1" l="1"/>
  <c r="U2085" i="1" s="1"/>
  <c r="M2045" i="1"/>
  <c r="N2045" i="1" s="1"/>
  <c r="V2085" i="1" l="1"/>
  <c r="O2045" i="1"/>
  <c r="T2086" i="1" l="1"/>
  <c r="U2086" i="1" s="1"/>
  <c r="M2046" i="1"/>
  <c r="N2046" i="1" s="1"/>
  <c r="V2086" i="1" l="1"/>
  <c r="O2046" i="1"/>
  <c r="T2087" i="1" l="1"/>
  <c r="U2087" i="1" s="1"/>
  <c r="M2047" i="1"/>
  <c r="N2047" i="1" s="1"/>
  <c r="V2087" i="1" l="1"/>
  <c r="T2088" i="1"/>
  <c r="U2088" i="1" s="1"/>
  <c r="O2047" i="1"/>
  <c r="V2088" i="1" l="1"/>
  <c r="M2048" i="1"/>
  <c r="N2048" i="1" s="1"/>
  <c r="T2089" i="1" l="1"/>
  <c r="U2089" i="1" s="1"/>
  <c r="O2048" i="1"/>
  <c r="M2049" i="1"/>
  <c r="N2049" i="1" s="1"/>
  <c r="V2089" i="1" l="1"/>
  <c r="O2049" i="1"/>
  <c r="T2090" i="1" l="1"/>
  <c r="U2090" i="1" s="1"/>
  <c r="M2050" i="1"/>
  <c r="N2050" i="1" s="1"/>
  <c r="V2090" i="1" l="1"/>
  <c r="O2050" i="1"/>
  <c r="T2091" i="1" l="1"/>
  <c r="U2091" i="1" s="1"/>
  <c r="M2051" i="1"/>
  <c r="N2051" i="1" s="1"/>
  <c r="V2091" i="1" l="1"/>
  <c r="O2051" i="1"/>
  <c r="M2052" i="1"/>
  <c r="N2052" i="1" s="1"/>
  <c r="T2092" i="1" l="1"/>
  <c r="U2092" i="1" s="1"/>
  <c r="O2052" i="1"/>
  <c r="V2092" i="1" l="1"/>
  <c r="M2053" i="1"/>
  <c r="N2053" i="1" s="1"/>
  <c r="T2093" i="1" l="1"/>
  <c r="U2093" i="1" s="1"/>
  <c r="O2053" i="1"/>
  <c r="M2054" i="1"/>
  <c r="N2054" i="1" s="1"/>
  <c r="V2093" i="1" l="1"/>
  <c r="O2054" i="1"/>
  <c r="T2094" i="1" l="1"/>
  <c r="U2094" i="1" s="1"/>
  <c r="M2055" i="1"/>
  <c r="N2055" i="1" s="1"/>
  <c r="V2094" i="1" l="1"/>
  <c r="T2095" i="1"/>
  <c r="U2095" i="1" s="1"/>
  <c r="O2055" i="1"/>
  <c r="V2095" i="1" l="1"/>
  <c r="M2056" i="1"/>
  <c r="N2056" i="1" s="1"/>
  <c r="T2096" i="1" l="1"/>
  <c r="U2096" i="1" s="1"/>
  <c r="V2096" i="1" s="1"/>
  <c r="O2056" i="1"/>
  <c r="T2097" i="1" l="1"/>
  <c r="U2097" i="1" s="1"/>
  <c r="V2097" i="1"/>
  <c r="M2057" i="1"/>
  <c r="N2057" i="1" s="1"/>
  <c r="T2098" i="1" l="1"/>
  <c r="U2098" i="1" s="1"/>
  <c r="O2057" i="1"/>
  <c r="V2098" i="1" l="1"/>
  <c r="M2058" i="1"/>
  <c r="N2058" i="1" s="1"/>
  <c r="T2099" i="1" l="1"/>
  <c r="U2099" i="1" s="1"/>
  <c r="O2058" i="1"/>
  <c r="V2099" i="1" l="1"/>
  <c r="T2100" i="1"/>
  <c r="U2100" i="1" s="1"/>
  <c r="M2059" i="1"/>
  <c r="N2059" i="1" s="1"/>
  <c r="V2100" i="1" l="1"/>
  <c r="O2059" i="1"/>
  <c r="M2060" i="1"/>
  <c r="N2060" i="1" s="1"/>
  <c r="T2101" i="1" l="1"/>
  <c r="U2101" i="1" s="1"/>
  <c r="O2060" i="1"/>
  <c r="V2101" i="1" l="1"/>
  <c r="M2061" i="1"/>
  <c r="N2061" i="1" s="1"/>
  <c r="T2102" i="1" l="1"/>
  <c r="U2102" i="1" s="1"/>
  <c r="O2061" i="1"/>
  <c r="V2102" i="1" l="1"/>
  <c r="M2062" i="1"/>
  <c r="N2062" i="1" s="1"/>
  <c r="T2103" i="1" l="1"/>
  <c r="U2103" i="1" s="1"/>
  <c r="O2062" i="1"/>
  <c r="V2103" i="1" l="1"/>
  <c r="T2104" i="1"/>
  <c r="U2104" i="1" s="1"/>
  <c r="M2063" i="1"/>
  <c r="N2063" i="1" s="1"/>
  <c r="V2104" i="1" l="1"/>
  <c r="T2105" i="1"/>
  <c r="U2105" i="1" s="1"/>
  <c r="O2063" i="1"/>
  <c r="M2064" i="1"/>
  <c r="N2064" i="1" s="1"/>
  <c r="V2105" i="1" l="1"/>
  <c r="O2064" i="1"/>
  <c r="T2106" i="1" l="1"/>
  <c r="U2106" i="1" s="1"/>
  <c r="M2065" i="1"/>
  <c r="N2065" i="1" s="1"/>
  <c r="V2106" i="1" l="1"/>
  <c r="O2065" i="1"/>
  <c r="M2066" i="1"/>
  <c r="N2066" i="1" s="1"/>
  <c r="T2107" i="1" l="1"/>
  <c r="U2107" i="1" s="1"/>
  <c r="O2066" i="1"/>
  <c r="V2107" i="1" l="1"/>
  <c r="M2067" i="1"/>
  <c r="N2067" i="1" s="1"/>
  <c r="T2108" i="1" l="1"/>
  <c r="U2108" i="1" s="1"/>
  <c r="O2067" i="1"/>
  <c r="M2068" i="1"/>
  <c r="N2068" i="1" s="1"/>
  <c r="V2108" i="1" l="1"/>
  <c r="T2109" i="1"/>
  <c r="U2109" i="1" s="1"/>
  <c r="O2068" i="1"/>
  <c r="V2109" i="1" l="1"/>
  <c r="M2069" i="1"/>
  <c r="N2069" i="1" s="1"/>
  <c r="T2110" i="1" l="1"/>
  <c r="U2110" i="1" s="1"/>
  <c r="O2069" i="1"/>
  <c r="V2110" i="1" l="1"/>
  <c r="M2070" i="1"/>
  <c r="N2070" i="1" s="1"/>
  <c r="T2111" i="1" l="1"/>
  <c r="U2111" i="1" s="1"/>
  <c r="O2070" i="1"/>
  <c r="V2111" i="1" l="1"/>
  <c r="T2112" i="1"/>
  <c r="U2112" i="1" s="1"/>
  <c r="M2071" i="1"/>
  <c r="N2071" i="1" s="1"/>
  <c r="V2112" i="1" l="1"/>
  <c r="O2071" i="1"/>
  <c r="M2072" i="1"/>
  <c r="N2072" i="1" s="1"/>
  <c r="T2113" i="1" l="1"/>
  <c r="U2113" i="1" s="1"/>
  <c r="O2072" i="1"/>
  <c r="V2113" i="1" l="1"/>
  <c r="M2073" i="1"/>
  <c r="N2073" i="1" s="1"/>
  <c r="T2114" i="1" l="1"/>
  <c r="U2114" i="1" s="1"/>
  <c r="O2073" i="1"/>
  <c r="M2074" i="1"/>
  <c r="N2074" i="1" s="1"/>
  <c r="V2114" i="1" l="1"/>
  <c r="O2074" i="1"/>
  <c r="T2115" i="1" l="1"/>
  <c r="U2115" i="1" s="1"/>
  <c r="M2075" i="1"/>
  <c r="N2075" i="1" s="1"/>
  <c r="V2115" i="1" l="1"/>
  <c r="O2075" i="1"/>
  <c r="T2116" i="1" l="1"/>
  <c r="U2116" i="1" s="1"/>
  <c r="M2076" i="1"/>
  <c r="N2076" i="1" s="1"/>
  <c r="V2116" i="1" l="1"/>
  <c r="T2117" i="1"/>
  <c r="U2117" i="1" s="1"/>
  <c r="O2076" i="1"/>
  <c r="V2117" i="1" l="1"/>
  <c r="M2077" i="1"/>
  <c r="N2077" i="1" s="1"/>
  <c r="T2118" i="1" l="1"/>
  <c r="U2118" i="1" s="1"/>
  <c r="O2077" i="1"/>
  <c r="V2118" i="1" l="1"/>
  <c r="T2119" i="1"/>
  <c r="U2119" i="1" s="1"/>
  <c r="M2078" i="1"/>
  <c r="N2078" i="1" s="1"/>
  <c r="V2119" i="1" l="1"/>
  <c r="O2078" i="1"/>
  <c r="T2120" i="1" l="1"/>
  <c r="U2120" i="1" s="1"/>
  <c r="V2120" i="1" s="1"/>
  <c r="M2079" i="1"/>
  <c r="N2079" i="1" s="1"/>
  <c r="T2121" i="1" l="1"/>
  <c r="U2121" i="1" s="1"/>
  <c r="O2079" i="1"/>
  <c r="V2121" i="1" l="1"/>
  <c r="T2122" i="1"/>
  <c r="U2122" i="1" s="1"/>
  <c r="M2080" i="1"/>
  <c r="N2080" i="1" s="1"/>
  <c r="V2122" i="1" l="1"/>
  <c r="O2080" i="1"/>
  <c r="T2123" i="1" l="1"/>
  <c r="U2123" i="1" s="1"/>
  <c r="M2081" i="1"/>
  <c r="N2081" i="1" s="1"/>
  <c r="V2123" i="1" l="1"/>
  <c r="T2124" i="1"/>
  <c r="U2124" i="1" s="1"/>
  <c r="O2081" i="1"/>
  <c r="V2124" i="1" l="1"/>
  <c r="M2082" i="1"/>
  <c r="N2082" i="1" s="1"/>
  <c r="T2125" i="1" l="1"/>
  <c r="U2125" i="1" s="1"/>
  <c r="O2082" i="1"/>
  <c r="M2083" i="1"/>
  <c r="N2083" i="1" s="1"/>
  <c r="V2125" i="1" l="1"/>
  <c r="O2083" i="1"/>
  <c r="T2126" i="1" l="1"/>
  <c r="U2126" i="1" s="1"/>
  <c r="M2084" i="1"/>
  <c r="N2084" i="1" s="1"/>
  <c r="V2126" i="1" l="1"/>
  <c r="T2127" i="1"/>
  <c r="U2127" i="1" s="1"/>
  <c r="O2084" i="1"/>
  <c r="M2085" i="1"/>
  <c r="N2085" i="1" s="1"/>
  <c r="V2127" i="1" l="1"/>
  <c r="O2085" i="1"/>
  <c r="T2128" i="1" l="1"/>
  <c r="U2128" i="1" s="1"/>
  <c r="M2086" i="1"/>
  <c r="N2086" i="1" s="1"/>
  <c r="V2128" i="1" l="1"/>
  <c r="O2086" i="1"/>
  <c r="T2129" i="1" l="1"/>
  <c r="U2129" i="1" s="1"/>
  <c r="M2087" i="1"/>
  <c r="N2087" i="1" s="1"/>
  <c r="V2129" i="1" l="1"/>
  <c r="O2087" i="1"/>
  <c r="T2130" i="1" l="1"/>
  <c r="U2130" i="1" s="1"/>
  <c r="M2088" i="1"/>
  <c r="N2088" i="1" s="1"/>
  <c r="V2130" i="1" l="1"/>
  <c r="O2088" i="1"/>
  <c r="T2131" i="1" l="1"/>
  <c r="U2131" i="1" s="1"/>
  <c r="M2089" i="1"/>
  <c r="N2089" i="1" s="1"/>
  <c r="V2131" i="1" l="1"/>
  <c r="T2132" i="1"/>
  <c r="U2132" i="1" s="1"/>
  <c r="O2089" i="1"/>
  <c r="V2132" i="1" l="1"/>
  <c r="T2133" i="1"/>
  <c r="U2133" i="1" s="1"/>
  <c r="M2090" i="1"/>
  <c r="N2090" i="1" s="1"/>
  <c r="V2133" i="1" l="1"/>
  <c r="O2090" i="1"/>
  <c r="T2134" i="1" l="1"/>
  <c r="U2134" i="1" s="1"/>
  <c r="M2091" i="1"/>
  <c r="N2091" i="1" s="1"/>
  <c r="V2134" i="1" l="1"/>
  <c r="O2091" i="1"/>
  <c r="T2135" i="1" l="1"/>
  <c r="U2135" i="1" s="1"/>
  <c r="M2092" i="1"/>
  <c r="N2092" i="1" s="1"/>
  <c r="V2135" i="1" l="1"/>
  <c r="T2136" i="1"/>
  <c r="U2136" i="1" s="1"/>
  <c r="O2092" i="1"/>
  <c r="M2093" i="1"/>
  <c r="N2093" i="1" s="1"/>
  <c r="V2136" i="1" l="1"/>
  <c r="T2137" i="1"/>
  <c r="U2137" i="1" s="1"/>
  <c r="O2093" i="1"/>
  <c r="V2137" i="1" l="1"/>
  <c r="M2094" i="1"/>
  <c r="N2094" i="1" s="1"/>
  <c r="T2138" i="1" l="1"/>
  <c r="U2138" i="1" s="1"/>
  <c r="O2094" i="1"/>
  <c r="V2138" i="1" l="1"/>
  <c r="T2139" i="1"/>
  <c r="U2139" i="1" s="1"/>
  <c r="M2095" i="1"/>
  <c r="N2095" i="1" s="1"/>
  <c r="V2139" i="1" l="1"/>
  <c r="T2140" i="1"/>
  <c r="U2140" i="1" s="1"/>
  <c r="O2095" i="1"/>
  <c r="V2140" i="1" l="1"/>
  <c r="T2141" i="1"/>
  <c r="U2141" i="1" s="1"/>
  <c r="M2096" i="1"/>
  <c r="N2096" i="1" s="1"/>
  <c r="V2141" i="1" l="1"/>
  <c r="O2096" i="1"/>
  <c r="M2097" i="1"/>
  <c r="N2097" i="1" s="1"/>
  <c r="T2142" i="1" l="1"/>
  <c r="U2142" i="1" s="1"/>
  <c r="O2097" i="1"/>
  <c r="V2142" i="1" l="1"/>
  <c r="T2143" i="1"/>
  <c r="U2143" i="1" s="1"/>
  <c r="M2098" i="1"/>
  <c r="N2098" i="1" s="1"/>
  <c r="V2143" i="1" l="1"/>
  <c r="O2098" i="1"/>
  <c r="T2144" i="1" l="1"/>
  <c r="U2144" i="1" s="1"/>
  <c r="M2099" i="1"/>
  <c r="N2099" i="1" s="1"/>
  <c r="V2144" i="1" l="1"/>
  <c r="O2099" i="1"/>
  <c r="M2100" i="1"/>
  <c r="N2100" i="1" s="1"/>
  <c r="T2145" i="1" l="1"/>
  <c r="U2145" i="1" s="1"/>
  <c r="O2100" i="1"/>
  <c r="V2145" i="1" l="1"/>
  <c r="M2101" i="1"/>
  <c r="N2101" i="1" s="1"/>
  <c r="T2146" i="1" l="1"/>
  <c r="U2146" i="1" s="1"/>
  <c r="O2101" i="1"/>
  <c r="M2102" i="1"/>
  <c r="N2102" i="1" s="1"/>
  <c r="V2146" i="1" l="1"/>
  <c r="O2102" i="1"/>
  <c r="T2147" i="1" l="1"/>
  <c r="U2147" i="1" s="1"/>
  <c r="M2103" i="1"/>
  <c r="N2103" i="1" s="1"/>
  <c r="V2147" i="1" l="1"/>
  <c r="T2148" i="1"/>
  <c r="U2148" i="1" s="1"/>
  <c r="O2103" i="1"/>
  <c r="V2148" i="1" l="1"/>
  <c r="M2104" i="1"/>
  <c r="N2104" i="1" s="1"/>
  <c r="T2149" i="1" l="1"/>
  <c r="U2149" i="1" s="1"/>
  <c r="O2104" i="1"/>
  <c r="V2149" i="1" l="1"/>
  <c r="M2105" i="1"/>
  <c r="N2105" i="1" s="1"/>
  <c r="T2150" i="1" l="1"/>
  <c r="U2150" i="1" s="1"/>
  <c r="O2105" i="1"/>
  <c r="M2106" i="1"/>
  <c r="N2106" i="1" s="1"/>
  <c r="V2150" i="1" l="1"/>
  <c r="O2106" i="1"/>
  <c r="T2151" i="1" l="1"/>
  <c r="U2151" i="1" s="1"/>
  <c r="M2107" i="1"/>
  <c r="N2107" i="1" s="1"/>
  <c r="V2151" i="1" l="1"/>
  <c r="T2152" i="1"/>
  <c r="U2152" i="1" s="1"/>
  <c r="O2107" i="1"/>
  <c r="V2152" i="1" l="1"/>
  <c r="M2108" i="1"/>
  <c r="N2108" i="1" s="1"/>
  <c r="T2153" i="1" l="1"/>
  <c r="U2153" i="1" s="1"/>
  <c r="O2108" i="1"/>
  <c r="M2109" i="1"/>
  <c r="N2109" i="1" s="1"/>
  <c r="V2153" i="1" l="1"/>
  <c r="T2154" i="1"/>
  <c r="U2154" i="1" s="1"/>
  <c r="O2109" i="1"/>
  <c r="V2154" i="1" l="1"/>
  <c r="T2155" i="1"/>
  <c r="U2155" i="1" s="1"/>
  <c r="M2110" i="1"/>
  <c r="N2110" i="1" s="1"/>
  <c r="V2155" i="1" l="1"/>
  <c r="O2110" i="1"/>
  <c r="T2156" i="1" l="1"/>
  <c r="U2156" i="1" s="1"/>
  <c r="V2156" i="1" s="1"/>
  <c r="M2111" i="1"/>
  <c r="N2111" i="1" s="1"/>
  <c r="T2157" i="1" l="1"/>
  <c r="U2157" i="1" s="1"/>
  <c r="O2111" i="1"/>
  <c r="V2157" i="1" l="1"/>
  <c r="T2158" i="1"/>
  <c r="U2158" i="1" s="1"/>
  <c r="M2112" i="1"/>
  <c r="N2112" i="1" s="1"/>
  <c r="V2158" i="1" l="1"/>
  <c r="O2112" i="1"/>
  <c r="M2113" i="1"/>
  <c r="N2113" i="1" s="1"/>
  <c r="T2159" i="1" l="1"/>
  <c r="U2159" i="1" s="1"/>
  <c r="O2113" i="1"/>
  <c r="V2159" i="1" l="1"/>
  <c r="T2160" i="1"/>
  <c r="U2160" i="1" s="1"/>
  <c r="M2114" i="1"/>
  <c r="N2114" i="1" s="1"/>
  <c r="V2160" i="1" l="1"/>
  <c r="O2114" i="1"/>
  <c r="T2161" i="1" l="1"/>
  <c r="U2161" i="1" s="1"/>
  <c r="M2115" i="1"/>
  <c r="N2115" i="1" s="1"/>
  <c r="V2161" i="1" l="1"/>
  <c r="O2115" i="1"/>
  <c r="T2162" i="1" l="1"/>
  <c r="U2162" i="1" s="1"/>
  <c r="M2116" i="1"/>
  <c r="N2116" i="1" s="1"/>
  <c r="V2162" i="1" l="1"/>
  <c r="T2163" i="1"/>
  <c r="U2163" i="1" s="1"/>
  <c r="O2116" i="1"/>
  <c r="M2117" i="1"/>
  <c r="N2117" i="1" s="1"/>
  <c r="V2163" i="1" l="1"/>
  <c r="O2117" i="1"/>
  <c r="M2118" i="1"/>
  <c r="N2118" i="1" s="1"/>
  <c r="T2164" i="1" l="1"/>
  <c r="U2164" i="1" s="1"/>
  <c r="O2118" i="1"/>
  <c r="V2164" i="1" l="1"/>
  <c r="M2119" i="1"/>
  <c r="N2119" i="1" s="1"/>
  <c r="T2165" i="1" l="1"/>
  <c r="U2165" i="1" s="1"/>
  <c r="O2119" i="1"/>
  <c r="V2165" i="1" l="1"/>
  <c r="T2166" i="1"/>
  <c r="U2166" i="1" s="1"/>
  <c r="M2120" i="1"/>
  <c r="N2120" i="1" s="1"/>
  <c r="V2166" i="1" l="1"/>
  <c r="O2120" i="1"/>
  <c r="T2167" i="1" l="1"/>
  <c r="U2167" i="1" s="1"/>
  <c r="M2121" i="1"/>
  <c r="N2121" i="1" s="1"/>
  <c r="V2167" i="1" l="1"/>
  <c r="O2121" i="1"/>
  <c r="M2122" i="1"/>
  <c r="N2122" i="1" s="1"/>
  <c r="T2168" i="1" l="1"/>
  <c r="U2168" i="1" s="1"/>
  <c r="O2122" i="1"/>
  <c r="V2168" i="1" l="1"/>
  <c r="M2123" i="1"/>
  <c r="N2123" i="1" s="1"/>
  <c r="T2169" i="1" l="1"/>
  <c r="U2169" i="1" s="1"/>
  <c r="O2123" i="1"/>
  <c r="M2124" i="1"/>
  <c r="N2124" i="1" s="1"/>
  <c r="V2169" i="1" l="1"/>
  <c r="T2170" i="1"/>
  <c r="U2170" i="1" s="1"/>
  <c r="O2124" i="1"/>
  <c r="V2170" i="1" l="1"/>
  <c r="M2125" i="1"/>
  <c r="N2125" i="1" s="1"/>
  <c r="T2171" i="1" l="1"/>
  <c r="U2171" i="1" s="1"/>
  <c r="O2125" i="1"/>
  <c r="V2171" i="1" l="1"/>
  <c r="M2126" i="1"/>
  <c r="N2126" i="1" s="1"/>
  <c r="T2172" i="1" l="1"/>
  <c r="U2172" i="1" s="1"/>
  <c r="O2126" i="1"/>
  <c r="V2172" i="1" l="1"/>
  <c r="M2127" i="1"/>
  <c r="N2127" i="1" s="1"/>
  <c r="T2173" i="1" l="1"/>
  <c r="U2173" i="1" s="1"/>
  <c r="O2127" i="1"/>
  <c r="V2173" i="1" l="1"/>
  <c r="M2128" i="1"/>
  <c r="N2128" i="1" s="1"/>
  <c r="T2174" i="1" l="1"/>
  <c r="U2174" i="1" s="1"/>
  <c r="O2128" i="1"/>
  <c r="V2174" i="1" l="1"/>
  <c r="M2129" i="1"/>
  <c r="N2129" i="1" s="1"/>
  <c r="T2175" i="1" l="1"/>
  <c r="U2175" i="1" s="1"/>
  <c r="O2129" i="1"/>
  <c r="V2175" i="1" l="1"/>
  <c r="T2176" i="1"/>
  <c r="U2176" i="1" s="1"/>
  <c r="M2130" i="1"/>
  <c r="N2130" i="1" s="1"/>
  <c r="V2176" i="1" l="1"/>
  <c r="T2177" i="1"/>
  <c r="U2177" i="1" s="1"/>
  <c r="O2130" i="1"/>
  <c r="V2177" i="1" l="1"/>
  <c r="M2131" i="1"/>
  <c r="N2131" i="1" s="1"/>
  <c r="T2178" i="1" l="1"/>
  <c r="U2178" i="1" s="1"/>
  <c r="O2131" i="1"/>
  <c r="V2178" i="1" l="1"/>
  <c r="M2132" i="1"/>
  <c r="N2132" i="1" s="1"/>
  <c r="T2179" i="1" l="1"/>
  <c r="U2179" i="1" s="1"/>
  <c r="O2132" i="1"/>
  <c r="M2133" i="1"/>
  <c r="N2133" i="1" s="1"/>
  <c r="V2179" i="1" l="1"/>
  <c r="O2133" i="1"/>
  <c r="T2180" i="1" l="1"/>
  <c r="U2180" i="1" s="1"/>
  <c r="M2134" i="1"/>
  <c r="N2134" i="1" s="1"/>
  <c r="V2180" i="1" l="1"/>
  <c r="O2134" i="1"/>
  <c r="T2181" i="1" l="1"/>
  <c r="U2181" i="1" s="1"/>
  <c r="M2135" i="1"/>
  <c r="N2135" i="1" s="1"/>
  <c r="V2181" i="1" l="1"/>
  <c r="O2135" i="1"/>
  <c r="T2182" i="1" l="1"/>
  <c r="U2182" i="1" s="1"/>
  <c r="M2136" i="1"/>
  <c r="N2136" i="1" s="1"/>
  <c r="V2182" i="1" l="1"/>
  <c r="O2136" i="1"/>
  <c r="M2137" i="1"/>
  <c r="N2137" i="1" s="1"/>
  <c r="T2183" i="1" l="1"/>
  <c r="U2183" i="1" s="1"/>
  <c r="O2137" i="1"/>
  <c r="V2183" i="1" l="1"/>
  <c r="T2184" i="1"/>
  <c r="U2184" i="1" s="1"/>
  <c r="M2138" i="1"/>
  <c r="N2138" i="1" s="1"/>
  <c r="V2184" i="1" l="1"/>
  <c r="O2138" i="1"/>
  <c r="M2139" i="1"/>
  <c r="N2139" i="1" s="1"/>
  <c r="T2185" i="1" l="1"/>
  <c r="U2185" i="1" s="1"/>
  <c r="O2139" i="1"/>
  <c r="V2185" i="1" l="1"/>
  <c r="M2140" i="1"/>
  <c r="N2140" i="1" s="1"/>
  <c r="T2186" i="1" l="1"/>
  <c r="U2186" i="1" s="1"/>
  <c r="O2140" i="1"/>
  <c r="V2186" i="1" l="1"/>
  <c r="M2141" i="1"/>
  <c r="N2141" i="1" s="1"/>
  <c r="T2187" i="1" l="1"/>
  <c r="U2187" i="1" s="1"/>
  <c r="O2141" i="1"/>
  <c r="M2142" i="1"/>
  <c r="N2142" i="1" s="1"/>
  <c r="V2187" i="1" l="1"/>
  <c r="O2142" i="1"/>
  <c r="T2188" i="1" l="1"/>
  <c r="U2188" i="1" s="1"/>
  <c r="M2143" i="1"/>
  <c r="N2143" i="1" s="1"/>
  <c r="V2188" i="1" l="1"/>
  <c r="T2189" i="1"/>
  <c r="U2189" i="1" s="1"/>
  <c r="O2143" i="1"/>
  <c r="M2144" i="1"/>
  <c r="N2144" i="1" s="1"/>
  <c r="V2189" i="1" l="1"/>
  <c r="O2144" i="1"/>
  <c r="T2190" i="1" l="1"/>
  <c r="U2190" i="1" s="1"/>
  <c r="M2145" i="1"/>
  <c r="N2145" i="1" s="1"/>
  <c r="V2190" i="1" l="1"/>
  <c r="O2145" i="1"/>
  <c r="T2191" i="1" l="1"/>
  <c r="U2191" i="1" s="1"/>
  <c r="M2146" i="1"/>
  <c r="N2146" i="1" s="1"/>
  <c r="V2191" i="1" l="1"/>
  <c r="O2146" i="1"/>
  <c r="M2147" i="1"/>
  <c r="N2147" i="1" s="1"/>
  <c r="T2192" i="1" l="1"/>
  <c r="U2192" i="1" s="1"/>
  <c r="O2147" i="1"/>
  <c r="V2192" i="1" l="1"/>
  <c r="T2193" i="1"/>
  <c r="U2193" i="1" s="1"/>
  <c r="M2148" i="1"/>
  <c r="N2148" i="1" s="1"/>
  <c r="V2193" i="1" l="1"/>
  <c r="O2148" i="1"/>
  <c r="T2194" i="1" l="1"/>
  <c r="U2194" i="1" s="1"/>
  <c r="M2149" i="1"/>
  <c r="N2149" i="1" s="1"/>
  <c r="V2194" i="1" l="1"/>
  <c r="T2195" i="1"/>
  <c r="U2195" i="1" s="1"/>
  <c r="O2149" i="1"/>
  <c r="M2150" i="1"/>
  <c r="N2150" i="1" s="1"/>
  <c r="V2195" i="1" l="1"/>
  <c r="O2150" i="1"/>
  <c r="T2196" i="1" l="1"/>
  <c r="U2196" i="1" s="1"/>
  <c r="V2196" i="1" s="1"/>
  <c r="M2151" i="1"/>
  <c r="N2151" i="1" s="1"/>
  <c r="T2197" i="1" l="1"/>
  <c r="U2197" i="1" s="1"/>
  <c r="O2151" i="1"/>
  <c r="M2152" i="1"/>
  <c r="N2152" i="1" s="1"/>
  <c r="V2197" i="1" l="1"/>
  <c r="O2152" i="1"/>
  <c r="T2198" i="1" l="1"/>
  <c r="U2198" i="1" s="1"/>
  <c r="M2153" i="1"/>
  <c r="N2153" i="1" s="1"/>
  <c r="V2198" i="1" l="1"/>
  <c r="O2153" i="1"/>
  <c r="T2199" i="1" l="1"/>
  <c r="U2199" i="1" s="1"/>
  <c r="M2154" i="1"/>
  <c r="N2154" i="1" s="1"/>
  <c r="V2199" i="1" l="1"/>
  <c r="O2154" i="1"/>
  <c r="T2200" i="1" l="1"/>
  <c r="U2200" i="1" s="1"/>
  <c r="M2155" i="1"/>
  <c r="N2155" i="1" s="1"/>
  <c r="V2200" i="1" l="1"/>
  <c r="O2155" i="1"/>
  <c r="M2156" i="1"/>
  <c r="N2156" i="1" s="1"/>
  <c r="T2201" i="1" l="1"/>
  <c r="U2201" i="1" s="1"/>
  <c r="O2156" i="1"/>
  <c r="V2201" i="1" l="1"/>
  <c r="T2202" i="1"/>
  <c r="U2202" i="1" s="1"/>
  <c r="M2157" i="1"/>
  <c r="N2157" i="1" s="1"/>
  <c r="V2202" i="1" l="1"/>
  <c r="O2157" i="1"/>
  <c r="T2203" i="1" l="1"/>
  <c r="U2203" i="1" s="1"/>
  <c r="M2158" i="1"/>
  <c r="N2158" i="1" s="1"/>
  <c r="V2203" i="1" l="1"/>
  <c r="O2158" i="1"/>
  <c r="T2204" i="1" l="1"/>
  <c r="U2204" i="1" s="1"/>
  <c r="M2159" i="1"/>
  <c r="N2159" i="1" s="1"/>
  <c r="V2204" i="1" l="1"/>
  <c r="O2159" i="1"/>
  <c r="M2160" i="1"/>
  <c r="N2160" i="1" s="1"/>
  <c r="T2205" i="1" l="1"/>
  <c r="U2205" i="1" s="1"/>
  <c r="O2160" i="1"/>
  <c r="V2205" i="1" l="1"/>
  <c r="M2161" i="1"/>
  <c r="N2161" i="1" s="1"/>
  <c r="T2206" i="1" l="1"/>
  <c r="U2206" i="1" s="1"/>
  <c r="O2161" i="1"/>
  <c r="V2206" i="1" l="1"/>
  <c r="M2162" i="1"/>
  <c r="N2162" i="1" s="1"/>
  <c r="T2207" i="1" l="1"/>
  <c r="U2207" i="1" s="1"/>
  <c r="O2162" i="1"/>
  <c r="V2207" i="1" l="1"/>
  <c r="T2208" i="1"/>
  <c r="U2208" i="1" s="1"/>
  <c r="M2163" i="1"/>
  <c r="N2163" i="1" s="1"/>
  <c r="V2208" i="1" l="1"/>
  <c r="T2209" i="1"/>
  <c r="U2209" i="1" s="1"/>
  <c r="O2163" i="1"/>
  <c r="M2164" i="1"/>
  <c r="N2164" i="1" s="1"/>
  <c r="V2209" i="1" l="1"/>
  <c r="T2210" i="1"/>
  <c r="U2210" i="1" s="1"/>
  <c r="O2164" i="1"/>
  <c r="V2210" i="1" l="1"/>
  <c r="M2165" i="1"/>
  <c r="N2165" i="1" s="1"/>
  <c r="T2211" i="1" l="1"/>
  <c r="U2211" i="1" s="1"/>
  <c r="O2165" i="1"/>
  <c r="V2211" i="1" l="1"/>
  <c r="M2166" i="1"/>
  <c r="N2166" i="1" s="1"/>
  <c r="T2212" i="1" l="1"/>
  <c r="U2212" i="1" s="1"/>
  <c r="O2166" i="1"/>
  <c r="V2212" i="1" l="1"/>
  <c r="T2213" i="1"/>
  <c r="U2213" i="1" s="1"/>
  <c r="M2167" i="1"/>
  <c r="N2167" i="1" s="1"/>
  <c r="V2213" i="1" l="1"/>
  <c r="O2167" i="1"/>
  <c r="M2168" i="1"/>
  <c r="N2168" i="1" s="1"/>
  <c r="T2214" i="1" l="1"/>
  <c r="U2214" i="1" s="1"/>
  <c r="O2168" i="1"/>
  <c r="V2214" i="1" l="1"/>
  <c r="M2169" i="1"/>
  <c r="N2169" i="1" s="1"/>
  <c r="T2215" i="1" l="1"/>
  <c r="U2215" i="1" s="1"/>
  <c r="O2169" i="1"/>
  <c r="M2170" i="1"/>
  <c r="N2170" i="1" s="1"/>
  <c r="V2215" i="1" l="1"/>
  <c r="O2170" i="1"/>
  <c r="T2216" i="1" l="1"/>
  <c r="U2216" i="1" s="1"/>
  <c r="M2171" i="1"/>
  <c r="N2171" i="1" s="1"/>
  <c r="V2216" i="1" l="1"/>
  <c r="O2171" i="1"/>
  <c r="T2217" i="1" l="1"/>
  <c r="U2217" i="1" s="1"/>
  <c r="M2172" i="1"/>
  <c r="N2172" i="1" s="1"/>
  <c r="V2217" i="1" l="1"/>
  <c r="O2172" i="1"/>
  <c r="T2218" i="1" l="1"/>
  <c r="U2218" i="1" s="1"/>
  <c r="M2173" i="1"/>
  <c r="N2173" i="1" s="1"/>
  <c r="V2218" i="1" l="1"/>
  <c r="T2219" i="1"/>
  <c r="U2219" i="1" s="1"/>
  <c r="O2173" i="1"/>
  <c r="V2219" i="1" l="1"/>
  <c r="M2174" i="1"/>
  <c r="N2174" i="1" s="1"/>
  <c r="T2220" i="1" l="1"/>
  <c r="U2220" i="1" s="1"/>
  <c r="V2220" i="1" s="1"/>
  <c r="O2174" i="1"/>
  <c r="M2175" i="1"/>
  <c r="N2175" i="1" s="1"/>
  <c r="T2221" i="1" l="1"/>
  <c r="U2221" i="1" s="1"/>
  <c r="O2175" i="1"/>
  <c r="V2221" i="1" l="1"/>
  <c r="T2222" i="1"/>
  <c r="U2222" i="1" s="1"/>
  <c r="M2176" i="1"/>
  <c r="N2176" i="1" s="1"/>
  <c r="V2222" i="1" l="1"/>
  <c r="O2176" i="1"/>
  <c r="M2177" i="1"/>
  <c r="N2177" i="1" s="1"/>
  <c r="T2223" i="1" l="1"/>
  <c r="U2223" i="1" s="1"/>
  <c r="O2177" i="1"/>
  <c r="V2223" i="1" l="1"/>
  <c r="T2224" i="1"/>
  <c r="U2224" i="1" s="1"/>
  <c r="M2178" i="1"/>
  <c r="N2178" i="1" s="1"/>
  <c r="V2224" i="1" l="1"/>
  <c r="T2225" i="1"/>
  <c r="U2225" i="1" s="1"/>
  <c r="O2178" i="1"/>
  <c r="M2179" i="1"/>
  <c r="N2179" i="1" s="1"/>
  <c r="V2225" i="1" l="1"/>
  <c r="O2179" i="1"/>
  <c r="T2226" i="1" l="1"/>
  <c r="U2226" i="1" s="1"/>
  <c r="M2180" i="1"/>
  <c r="N2180" i="1" s="1"/>
  <c r="V2226" i="1" l="1"/>
  <c r="T2227" i="1"/>
  <c r="U2227" i="1" s="1"/>
  <c r="O2180" i="1"/>
  <c r="M2181" i="1"/>
  <c r="N2181" i="1" s="1"/>
  <c r="V2227" i="1" l="1"/>
  <c r="T2228" i="1"/>
  <c r="U2228" i="1" s="1"/>
  <c r="O2181" i="1"/>
  <c r="V2228" i="1" l="1"/>
  <c r="M2182" i="1"/>
  <c r="N2182" i="1" s="1"/>
  <c r="T2229" i="1" l="1"/>
  <c r="U2229" i="1" s="1"/>
  <c r="O2182" i="1"/>
  <c r="M2183" i="1"/>
  <c r="N2183" i="1" s="1"/>
  <c r="V2229" i="1" l="1"/>
  <c r="O2183" i="1"/>
  <c r="T2230" i="1" l="1"/>
  <c r="U2230" i="1" s="1"/>
  <c r="M2184" i="1"/>
  <c r="N2184" i="1" s="1"/>
  <c r="V2230" i="1" l="1"/>
  <c r="O2184" i="1"/>
  <c r="M2185" i="1"/>
  <c r="N2185" i="1" s="1"/>
  <c r="T2231" i="1" l="1"/>
  <c r="U2231" i="1" s="1"/>
  <c r="V2231" i="1" s="1"/>
  <c r="O2185" i="1"/>
  <c r="T2232" i="1" l="1"/>
  <c r="U2232" i="1" s="1"/>
  <c r="M2186" i="1"/>
  <c r="N2186" i="1" s="1"/>
  <c r="V2232" i="1" l="1"/>
  <c r="O2186" i="1"/>
  <c r="M2187" i="1"/>
  <c r="N2187" i="1" s="1"/>
  <c r="T2233" i="1" l="1"/>
  <c r="U2233" i="1" s="1"/>
  <c r="O2187" i="1"/>
  <c r="V2233" i="1" l="1"/>
  <c r="M2188" i="1"/>
  <c r="N2188" i="1" s="1"/>
  <c r="T2234" i="1" l="1"/>
  <c r="U2234" i="1" s="1"/>
  <c r="O2188" i="1"/>
  <c r="V2234" i="1" l="1"/>
  <c r="M2189" i="1"/>
  <c r="N2189" i="1" s="1"/>
  <c r="T2235" i="1" l="1"/>
  <c r="U2235" i="1" s="1"/>
  <c r="O2189" i="1"/>
  <c r="V2235" i="1" l="1"/>
  <c r="T2236" i="1"/>
  <c r="U2236" i="1" s="1"/>
  <c r="M2190" i="1"/>
  <c r="N2190" i="1" s="1"/>
  <c r="V2236" i="1" l="1"/>
  <c r="O2190" i="1"/>
  <c r="M2191" i="1"/>
  <c r="N2191" i="1" s="1"/>
  <c r="T2237" i="1" l="1"/>
  <c r="U2237" i="1" s="1"/>
  <c r="O2191" i="1"/>
  <c r="V2237" i="1" l="1"/>
  <c r="M2192" i="1"/>
  <c r="N2192" i="1" s="1"/>
  <c r="T2238" i="1" l="1"/>
  <c r="U2238" i="1" s="1"/>
  <c r="O2192" i="1"/>
  <c r="V2238" i="1" l="1"/>
  <c r="T2239" i="1"/>
  <c r="U2239" i="1" s="1"/>
  <c r="M2193" i="1"/>
  <c r="N2193" i="1" s="1"/>
  <c r="V2239" i="1" l="1"/>
  <c r="O2193" i="1"/>
  <c r="T2240" i="1" l="1"/>
  <c r="U2240" i="1" s="1"/>
  <c r="M2194" i="1"/>
  <c r="N2194" i="1" s="1"/>
  <c r="V2240" i="1" l="1"/>
  <c r="O2194" i="1"/>
  <c r="T2241" i="1" l="1"/>
  <c r="U2241" i="1" s="1"/>
  <c r="M2195" i="1"/>
  <c r="N2195" i="1" s="1"/>
  <c r="V2241" i="1" l="1"/>
  <c r="O2195" i="1"/>
  <c r="M2196" i="1"/>
  <c r="N2196" i="1" s="1"/>
  <c r="T2242" i="1" l="1"/>
  <c r="U2242" i="1" s="1"/>
  <c r="V2242" i="1"/>
  <c r="O2196" i="1"/>
  <c r="T2243" i="1" l="1"/>
  <c r="U2243" i="1" s="1"/>
  <c r="M2197" i="1"/>
  <c r="N2197" i="1" s="1"/>
  <c r="V2243" i="1" l="1"/>
  <c r="O2197" i="1"/>
  <c r="M2198" i="1"/>
  <c r="N2198" i="1" s="1"/>
  <c r="T2244" i="1" l="1"/>
  <c r="U2244" i="1" s="1"/>
  <c r="O2198" i="1"/>
  <c r="V2244" i="1" l="1"/>
  <c r="M2199" i="1"/>
  <c r="N2199" i="1" s="1"/>
  <c r="T2245" i="1" l="1"/>
  <c r="U2245" i="1" s="1"/>
  <c r="O2199" i="1"/>
  <c r="V2245" i="1" l="1"/>
  <c r="M2200" i="1"/>
  <c r="N2200" i="1" s="1"/>
  <c r="T2246" i="1" l="1"/>
  <c r="U2246" i="1" s="1"/>
  <c r="O2200" i="1"/>
  <c r="M2201" i="1"/>
  <c r="N2201" i="1" s="1"/>
  <c r="V2246" i="1" l="1"/>
  <c r="T2247" i="1"/>
  <c r="U2247" i="1" s="1"/>
  <c r="O2201" i="1"/>
  <c r="V2247" i="1" l="1"/>
  <c r="M2202" i="1"/>
  <c r="N2202" i="1" s="1"/>
  <c r="T2248" i="1" l="1"/>
  <c r="U2248" i="1" s="1"/>
  <c r="O2202" i="1"/>
  <c r="M2203" i="1"/>
  <c r="N2203" i="1" s="1"/>
  <c r="V2248" i="1" l="1"/>
  <c r="O2203" i="1"/>
  <c r="M2204" i="1"/>
  <c r="N2204" i="1" s="1"/>
  <c r="T2249" i="1" l="1"/>
  <c r="U2249" i="1" s="1"/>
  <c r="O2204" i="1"/>
  <c r="V2249" i="1" l="1"/>
  <c r="M2205" i="1"/>
  <c r="N2205" i="1" s="1"/>
  <c r="T2250" i="1" l="1"/>
  <c r="U2250" i="1" s="1"/>
  <c r="O2205" i="1"/>
  <c r="V2250" i="1" l="1"/>
  <c r="M2206" i="1"/>
  <c r="N2206" i="1" s="1"/>
  <c r="T2251" i="1" l="1"/>
  <c r="U2251" i="1" s="1"/>
  <c r="O2206" i="1"/>
  <c r="V2251" i="1" l="1"/>
  <c r="M2207" i="1"/>
  <c r="N2207" i="1" s="1"/>
  <c r="T2252" i="1" l="1"/>
  <c r="U2252" i="1" s="1"/>
  <c r="O2207" i="1"/>
  <c r="V2252" i="1" l="1"/>
  <c r="M2208" i="1"/>
  <c r="N2208" i="1" s="1"/>
  <c r="T2253" i="1" l="1"/>
  <c r="U2253" i="1" s="1"/>
  <c r="O2208" i="1"/>
  <c r="V2253" i="1" l="1"/>
  <c r="M2209" i="1"/>
  <c r="N2209" i="1" s="1"/>
  <c r="T2254" i="1" l="1"/>
  <c r="U2254" i="1" s="1"/>
  <c r="O2209" i="1"/>
  <c r="M2210" i="1"/>
  <c r="N2210" i="1" s="1"/>
  <c r="V2254" i="1" l="1"/>
  <c r="O2210" i="1"/>
  <c r="M2211" i="1"/>
  <c r="N2211" i="1" s="1"/>
  <c r="T2255" i="1" l="1"/>
  <c r="U2255" i="1" s="1"/>
  <c r="O2211" i="1"/>
  <c r="V2255" i="1" l="1"/>
  <c r="M2212" i="1"/>
  <c r="N2212" i="1" s="1"/>
  <c r="T2256" i="1" l="1"/>
  <c r="U2256" i="1" s="1"/>
  <c r="O2212" i="1"/>
  <c r="V2256" i="1" l="1"/>
  <c r="T2257" i="1"/>
  <c r="U2257" i="1" s="1"/>
  <c r="M2213" i="1"/>
  <c r="N2213" i="1" s="1"/>
  <c r="V2257" i="1" l="1"/>
  <c r="O2213" i="1"/>
  <c r="M2214" i="1"/>
  <c r="N2214" i="1" s="1"/>
  <c r="T2258" i="1" l="1"/>
  <c r="U2258" i="1" s="1"/>
  <c r="O2214" i="1"/>
  <c r="V2258" i="1" l="1"/>
  <c r="M2215" i="1"/>
  <c r="N2215" i="1" s="1"/>
  <c r="T2259" i="1" l="1"/>
  <c r="U2259" i="1" s="1"/>
  <c r="O2215" i="1"/>
  <c r="V2259" i="1" l="1"/>
  <c r="T2260" i="1"/>
  <c r="U2260" i="1" s="1"/>
  <c r="M2216" i="1"/>
  <c r="N2216" i="1" s="1"/>
  <c r="V2260" i="1" l="1"/>
  <c r="T2261" i="1"/>
  <c r="U2261" i="1" s="1"/>
  <c r="O2216" i="1"/>
  <c r="V2261" i="1" l="1"/>
  <c r="T2262" i="1"/>
  <c r="U2262" i="1" s="1"/>
  <c r="M2217" i="1"/>
  <c r="N2217" i="1" s="1"/>
  <c r="V2262" i="1" l="1"/>
  <c r="T2263" i="1"/>
  <c r="U2263" i="1" s="1"/>
  <c r="O2217" i="1"/>
  <c r="V2263" i="1" l="1"/>
  <c r="T2264" i="1"/>
  <c r="U2264" i="1" s="1"/>
  <c r="M2218" i="1"/>
  <c r="N2218" i="1" s="1"/>
  <c r="V2264" i="1" l="1"/>
  <c r="T2265" i="1"/>
  <c r="U2265" i="1" s="1"/>
  <c r="O2218" i="1"/>
  <c r="V2265" i="1" l="1"/>
  <c r="M2219" i="1"/>
  <c r="N2219" i="1" s="1"/>
  <c r="T2266" i="1" l="1"/>
  <c r="U2266" i="1" s="1"/>
  <c r="O2219" i="1"/>
  <c r="V2266" i="1" l="1"/>
  <c r="M2220" i="1"/>
  <c r="N2220" i="1" s="1"/>
  <c r="T2267" i="1" l="1"/>
  <c r="U2267" i="1" s="1"/>
  <c r="O2220" i="1"/>
  <c r="V2267" i="1" l="1"/>
  <c r="T2268" i="1"/>
  <c r="U2268" i="1" s="1"/>
  <c r="M2221" i="1"/>
  <c r="N2221" i="1" s="1"/>
  <c r="V2268" i="1" l="1"/>
  <c r="T2269" i="1"/>
  <c r="U2269" i="1" s="1"/>
  <c r="O2221" i="1"/>
  <c r="V2269" i="1" l="1"/>
  <c r="M2222" i="1"/>
  <c r="N2222" i="1" s="1"/>
  <c r="T2270" i="1" l="1"/>
  <c r="U2270" i="1" s="1"/>
  <c r="O2222" i="1"/>
  <c r="V2270" i="1" l="1"/>
  <c r="M2223" i="1"/>
  <c r="N2223" i="1" s="1"/>
  <c r="T2271" i="1" l="1"/>
  <c r="U2271" i="1" s="1"/>
  <c r="O2223" i="1"/>
  <c r="V2271" i="1" l="1"/>
  <c r="M2224" i="1"/>
  <c r="N2224" i="1" s="1"/>
  <c r="T2272" i="1" l="1"/>
  <c r="U2272" i="1" s="1"/>
  <c r="O2224" i="1"/>
  <c r="M2225" i="1"/>
  <c r="N2225" i="1" s="1"/>
  <c r="V2272" i="1" l="1"/>
  <c r="T2273" i="1"/>
  <c r="U2273" i="1" s="1"/>
  <c r="O2225" i="1"/>
  <c r="V2273" i="1" l="1"/>
  <c r="T2274" i="1"/>
  <c r="U2274" i="1" s="1"/>
  <c r="M2226" i="1"/>
  <c r="N2226" i="1" s="1"/>
  <c r="V2274" i="1" l="1"/>
  <c r="O2226" i="1"/>
  <c r="M2227" i="1"/>
  <c r="N2227" i="1" s="1"/>
  <c r="T2275" i="1" l="1"/>
  <c r="U2275" i="1" s="1"/>
  <c r="O2227" i="1"/>
  <c r="V2275" i="1" l="1"/>
  <c r="M2228" i="1"/>
  <c r="N2228" i="1" s="1"/>
  <c r="T2276" i="1" l="1"/>
  <c r="U2276" i="1" s="1"/>
  <c r="O2228" i="1"/>
  <c r="M2229" i="1"/>
  <c r="N2229" i="1" s="1"/>
  <c r="V2276" i="1" l="1"/>
  <c r="T2277" i="1"/>
  <c r="U2277" i="1" s="1"/>
  <c r="O2229" i="1"/>
  <c r="V2277" i="1" l="1"/>
  <c r="T2278" i="1"/>
  <c r="U2278" i="1" s="1"/>
  <c r="M2230" i="1"/>
  <c r="N2230" i="1" s="1"/>
  <c r="V2278" i="1" l="1"/>
  <c r="T2279" i="1"/>
  <c r="U2279" i="1" s="1"/>
  <c r="O2230" i="1"/>
  <c r="V2279" i="1" l="1"/>
  <c r="T2280" i="1"/>
  <c r="U2280" i="1" s="1"/>
  <c r="M2231" i="1"/>
  <c r="N2231" i="1" s="1"/>
  <c r="V2280" i="1" l="1"/>
  <c r="O2231" i="1"/>
  <c r="T2281" i="1" l="1"/>
  <c r="U2281" i="1" s="1"/>
  <c r="M2232" i="1"/>
  <c r="N2232" i="1" s="1"/>
  <c r="V2281" i="1" l="1"/>
  <c r="O2232" i="1"/>
  <c r="M2233" i="1"/>
  <c r="N2233" i="1" s="1"/>
  <c r="T2282" i="1" l="1"/>
  <c r="U2282" i="1" s="1"/>
  <c r="O2233" i="1"/>
  <c r="V2282" i="1" l="1"/>
  <c r="M2234" i="1"/>
  <c r="N2234" i="1" s="1"/>
  <c r="T2283" i="1" l="1"/>
  <c r="U2283" i="1" s="1"/>
  <c r="O2234" i="1"/>
  <c r="V2283" i="1" l="1"/>
  <c r="M2235" i="1"/>
  <c r="N2235" i="1" s="1"/>
  <c r="T2284" i="1" l="1"/>
  <c r="U2284" i="1" s="1"/>
  <c r="O2235" i="1"/>
  <c r="M2236" i="1"/>
  <c r="N2236" i="1" s="1"/>
  <c r="V2284" i="1" l="1"/>
  <c r="T2285" i="1"/>
  <c r="U2285" i="1" s="1"/>
  <c r="O2236" i="1"/>
  <c r="M2237" i="1"/>
  <c r="N2237" i="1" s="1"/>
  <c r="V2285" i="1" l="1"/>
  <c r="O2237" i="1"/>
  <c r="T2286" i="1" l="1"/>
  <c r="U2286" i="1" s="1"/>
  <c r="M2238" i="1"/>
  <c r="N2238" i="1" s="1"/>
  <c r="V2286" i="1" l="1"/>
  <c r="T2287" i="1"/>
  <c r="U2287" i="1" s="1"/>
  <c r="O2238" i="1"/>
  <c r="V2287" i="1" l="1"/>
  <c r="M2239" i="1"/>
  <c r="N2239" i="1" s="1"/>
  <c r="T2288" i="1" l="1"/>
  <c r="U2288" i="1" s="1"/>
  <c r="O2239" i="1"/>
  <c r="V2288" i="1" l="1"/>
  <c r="M2240" i="1"/>
  <c r="N2240" i="1" s="1"/>
  <c r="T2289" i="1" l="1"/>
  <c r="U2289" i="1" s="1"/>
  <c r="O2240" i="1"/>
  <c r="M2241" i="1"/>
  <c r="N2241" i="1" s="1"/>
  <c r="V2289" i="1" l="1"/>
  <c r="O2241" i="1"/>
  <c r="T2290" i="1" l="1"/>
  <c r="U2290" i="1" s="1"/>
  <c r="V2290" i="1" s="1"/>
  <c r="M2242" i="1"/>
  <c r="N2242" i="1" s="1"/>
  <c r="T2291" i="1" l="1"/>
  <c r="U2291" i="1" s="1"/>
  <c r="O2242" i="1"/>
  <c r="V2291" i="1" l="1"/>
  <c r="M2243" i="1"/>
  <c r="N2243" i="1" s="1"/>
  <c r="T2292" i="1" l="1"/>
  <c r="U2292" i="1" s="1"/>
  <c r="O2243" i="1"/>
  <c r="V2292" i="1" l="1"/>
  <c r="M2244" i="1"/>
  <c r="N2244" i="1" s="1"/>
  <c r="T2293" i="1" l="1"/>
  <c r="U2293" i="1" s="1"/>
  <c r="O2244" i="1"/>
  <c r="V2293" i="1" l="1"/>
  <c r="M2245" i="1"/>
  <c r="N2245" i="1" s="1"/>
  <c r="T2294" i="1" l="1"/>
  <c r="U2294" i="1" s="1"/>
  <c r="O2245" i="1"/>
  <c r="M2246" i="1"/>
  <c r="N2246" i="1" s="1"/>
  <c r="V2294" i="1" l="1"/>
  <c r="O2246" i="1"/>
  <c r="T2295" i="1" l="1"/>
  <c r="U2295" i="1" s="1"/>
  <c r="M2247" i="1"/>
  <c r="N2247" i="1" s="1"/>
  <c r="V2295" i="1" l="1"/>
  <c r="O2247" i="1"/>
  <c r="T2296" i="1" l="1"/>
  <c r="U2296" i="1" s="1"/>
  <c r="M2248" i="1"/>
  <c r="N2248" i="1" s="1"/>
  <c r="V2296" i="1" l="1"/>
  <c r="T2297" i="1"/>
  <c r="U2297" i="1" s="1"/>
  <c r="O2248" i="1"/>
  <c r="V2297" i="1" l="1"/>
  <c r="M2249" i="1"/>
  <c r="N2249" i="1" s="1"/>
  <c r="T2298" i="1" l="1"/>
  <c r="U2298" i="1" s="1"/>
  <c r="O2249" i="1"/>
  <c r="V2298" i="1" l="1"/>
  <c r="T2299" i="1"/>
  <c r="U2299" i="1" s="1"/>
  <c r="M2250" i="1"/>
  <c r="N2250" i="1" s="1"/>
  <c r="V2299" i="1" l="1"/>
  <c r="O2250" i="1"/>
  <c r="T2300" i="1" l="1"/>
  <c r="U2300" i="1" s="1"/>
  <c r="M2251" i="1"/>
  <c r="N2251" i="1" s="1"/>
  <c r="V2300" i="1" l="1"/>
  <c r="O2251" i="1"/>
  <c r="M2252" i="1"/>
  <c r="N2252" i="1" s="1"/>
  <c r="T2301" i="1" l="1"/>
  <c r="U2301" i="1" s="1"/>
  <c r="O2252" i="1"/>
  <c r="V2301" i="1" l="1"/>
  <c r="M2253" i="1"/>
  <c r="N2253" i="1" s="1"/>
  <c r="T2302" i="1" l="1"/>
  <c r="U2302" i="1" s="1"/>
  <c r="V2302" i="1" s="1"/>
  <c r="O2253" i="1"/>
  <c r="T2303" i="1" l="1"/>
  <c r="U2303" i="1" s="1"/>
  <c r="M2254" i="1"/>
  <c r="N2254" i="1" s="1"/>
  <c r="V2303" i="1" l="1"/>
  <c r="O2254" i="1"/>
  <c r="T2304" i="1" l="1"/>
  <c r="U2304" i="1" s="1"/>
  <c r="M2255" i="1"/>
  <c r="N2255" i="1" s="1"/>
  <c r="V2304" i="1" l="1"/>
  <c r="T2305" i="1"/>
  <c r="U2305" i="1" s="1"/>
  <c r="O2255" i="1"/>
  <c r="V2305" i="1" l="1"/>
  <c r="M2256" i="1"/>
  <c r="N2256" i="1" s="1"/>
  <c r="T2306" i="1" l="1"/>
  <c r="U2306" i="1" s="1"/>
  <c r="O2256" i="1"/>
  <c r="V2306" i="1" l="1"/>
  <c r="T2307" i="1"/>
  <c r="U2307" i="1" s="1"/>
  <c r="M2257" i="1"/>
  <c r="N2257" i="1" s="1"/>
  <c r="V2307" i="1" l="1"/>
  <c r="O2257" i="1"/>
  <c r="T2308" i="1" l="1"/>
  <c r="U2308" i="1" s="1"/>
  <c r="M2258" i="1"/>
  <c r="N2258" i="1" s="1"/>
  <c r="V2308" i="1" l="1"/>
  <c r="O2258" i="1"/>
  <c r="T2309" i="1" l="1"/>
  <c r="U2309" i="1" s="1"/>
  <c r="M2259" i="1"/>
  <c r="N2259" i="1" s="1"/>
  <c r="V2309" i="1" l="1"/>
  <c r="O2259" i="1"/>
  <c r="M2260" i="1"/>
  <c r="N2260" i="1" s="1"/>
  <c r="T2310" i="1" l="1"/>
  <c r="U2310" i="1" s="1"/>
  <c r="O2260" i="1"/>
  <c r="V2310" i="1" l="1"/>
  <c r="M2261" i="1"/>
  <c r="N2261" i="1" s="1"/>
  <c r="T2311" i="1" l="1"/>
  <c r="U2311" i="1" s="1"/>
  <c r="O2261" i="1"/>
  <c r="V2311" i="1" l="1"/>
  <c r="T2312" i="1"/>
  <c r="U2312" i="1" s="1"/>
  <c r="M2262" i="1"/>
  <c r="N2262" i="1" s="1"/>
  <c r="V2312" i="1" l="1"/>
  <c r="T2313" i="1"/>
  <c r="U2313" i="1" s="1"/>
  <c r="O2262" i="1"/>
  <c r="V2313" i="1" l="1"/>
  <c r="T2314" i="1"/>
  <c r="U2314" i="1" s="1"/>
  <c r="M2263" i="1"/>
  <c r="N2263" i="1" s="1"/>
  <c r="V2314" i="1" l="1"/>
  <c r="O2263" i="1"/>
  <c r="T2315" i="1" l="1"/>
  <c r="U2315" i="1" s="1"/>
  <c r="M2264" i="1"/>
  <c r="N2264" i="1" s="1"/>
  <c r="V2315" i="1" l="1"/>
  <c r="O2264" i="1"/>
  <c r="T2316" i="1" l="1"/>
  <c r="U2316" i="1" s="1"/>
  <c r="M2265" i="1"/>
  <c r="N2265" i="1" s="1"/>
  <c r="V2316" i="1" l="1"/>
  <c r="O2265" i="1"/>
  <c r="T2317" i="1" l="1"/>
  <c r="U2317" i="1" s="1"/>
  <c r="M2266" i="1"/>
  <c r="N2266" i="1" s="1"/>
  <c r="V2317" i="1" l="1"/>
  <c r="T2318" i="1"/>
  <c r="U2318" i="1" s="1"/>
  <c r="O2266" i="1"/>
  <c r="M2267" i="1"/>
  <c r="N2267" i="1" s="1"/>
  <c r="V2318" i="1" l="1"/>
  <c r="O2267" i="1"/>
  <c r="T2319" i="1" l="1"/>
  <c r="U2319" i="1" s="1"/>
  <c r="M2268" i="1"/>
  <c r="N2268" i="1" s="1"/>
  <c r="V2319" i="1" l="1"/>
  <c r="O2268" i="1"/>
  <c r="M2269" i="1"/>
  <c r="N2269" i="1" s="1"/>
  <c r="T2320" i="1" l="1"/>
  <c r="U2320" i="1" s="1"/>
  <c r="O2269" i="1"/>
  <c r="M2270" i="1"/>
  <c r="N2270" i="1" s="1"/>
  <c r="V2320" i="1" l="1"/>
  <c r="O2270" i="1"/>
  <c r="T2321" i="1" l="1"/>
  <c r="U2321" i="1" s="1"/>
  <c r="M2271" i="1"/>
  <c r="N2271" i="1" s="1"/>
  <c r="V2321" i="1" l="1"/>
  <c r="O2271" i="1"/>
  <c r="M2272" i="1"/>
  <c r="N2272" i="1" s="1"/>
  <c r="T2322" i="1" l="1"/>
  <c r="U2322" i="1" s="1"/>
  <c r="O2272" i="1"/>
  <c r="V2322" i="1" l="1"/>
  <c r="T2323" i="1"/>
  <c r="U2323" i="1" s="1"/>
  <c r="M2273" i="1"/>
  <c r="N2273" i="1" s="1"/>
  <c r="V2323" i="1" l="1"/>
  <c r="T2324" i="1"/>
  <c r="U2324" i="1" s="1"/>
  <c r="O2273" i="1"/>
  <c r="V2324" i="1" l="1"/>
  <c r="M2274" i="1"/>
  <c r="N2274" i="1" s="1"/>
  <c r="T2325" i="1" l="1"/>
  <c r="U2325" i="1" s="1"/>
  <c r="O2274" i="1"/>
  <c r="V2325" i="1" l="1"/>
  <c r="M2275" i="1"/>
  <c r="N2275" i="1" s="1"/>
  <c r="T2326" i="1" l="1"/>
  <c r="U2326" i="1" s="1"/>
  <c r="O2275" i="1"/>
  <c r="V2326" i="1" l="1"/>
  <c r="T2327" i="1"/>
  <c r="U2327" i="1" s="1"/>
  <c r="M2276" i="1"/>
  <c r="N2276" i="1" s="1"/>
  <c r="V2327" i="1" l="1"/>
  <c r="O2276" i="1"/>
  <c r="T2328" i="1" l="1"/>
  <c r="U2328" i="1" s="1"/>
  <c r="M2277" i="1"/>
  <c r="N2277" i="1" s="1"/>
  <c r="V2328" i="1" l="1"/>
  <c r="O2277" i="1"/>
  <c r="T2329" i="1" l="1"/>
  <c r="U2329" i="1" s="1"/>
  <c r="M2278" i="1"/>
  <c r="N2278" i="1" s="1"/>
  <c r="V2329" i="1" l="1"/>
  <c r="O2278" i="1"/>
  <c r="T2330" i="1" l="1"/>
  <c r="U2330" i="1" s="1"/>
  <c r="M2279" i="1"/>
  <c r="N2279" i="1" s="1"/>
  <c r="V2330" i="1" l="1"/>
  <c r="O2279" i="1"/>
  <c r="T2331" i="1" l="1"/>
  <c r="U2331" i="1" s="1"/>
  <c r="M2280" i="1"/>
  <c r="N2280" i="1" s="1"/>
  <c r="V2331" i="1" l="1"/>
  <c r="T2332" i="1"/>
  <c r="U2332" i="1" s="1"/>
  <c r="O2280" i="1"/>
  <c r="M2281" i="1"/>
  <c r="N2281" i="1" s="1"/>
  <c r="V2332" i="1" l="1"/>
  <c r="T2333" i="1"/>
  <c r="U2333" i="1" s="1"/>
  <c r="O2281" i="1"/>
  <c r="V2333" i="1" l="1"/>
  <c r="M2282" i="1"/>
  <c r="N2282" i="1" s="1"/>
  <c r="T2334" i="1" l="1"/>
  <c r="U2334" i="1" s="1"/>
  <c r="O2282" i="1"/>
  <c r="V2334" i="1" l="1"/>
  <c r="M2283" i="1"/>
  <c r="N2283" i="1" s="1"/>
  <c r="T2335" i="1" l="1"/>
  <c r="U2335" i="1" s="1"/>
  <c r="O2283" i="1"/>
  <c r="M2284" i="1"/>
  <c r="N2284" i="1" s="1"/>
  <c r="V2335" i="1" l="1"/>
  <c r="O2284" i="1"/>
  <c r="T2336" i="1" l="1"/>
  <c r="U2336" i="1" s="1"/>
  <c r="M2285" i="1"/>
  <c r="N2285" i="1" s="1"/>
  <c r="V2336" i="1" l="1"/>
  <c r="O2285" i="1"/>
  <c r="M2286" i="1"/>
  <c r="N2286" i="1" s="1"/>
  <c r="T2337" i="1" l="1"/>
  <c r="U2337" i="1" s="1"/>
  <c r="O2286" i="1"/>
  <c r="V2337" i="1" l="1"/>
  <c r="T2338" i="1"/>
  <c r="U2338" i="1" s="1"/>
  <c r="M2287" i="1"/>
  <c r="N2287" i="1" s="1"/>
  <c r="V2338" i="1" l="1"/>
  <c r="T2339" i="1"/>
  <c r="U2339" i="1" s="1"/>
  <c r="O2287" i="1"/>
  <c r="V2339" i="1" l="1"/>
  <c r="T2340" i="1"/>
  <c r="U2340" i="1" s="1"/>
  <c r="M2288" i="1"/>
  <c r="N2288" i="1" s="1"/>
  <c r="V2340" i="1" l="1"/>
  <c r="O2288" i="1"/>
  <c r="M2289" i="1"/>
  <c r="N2289" i="1" s="1"/>
  <c r="T2341" i="1" l="1"/>
  <c r="U2341" i="1" s="1"/>
  <c r="O2289" i="1"/>
  <c r="V2341" i="1" l="1"/>
  <c r="M2290" i="1"/>
  <c r="N2290" i="1" s="1"/>
  <c r="T2342" i="1" l="1"/>
  <c r="U2342" i="1" s="1"/>
  <c r="O2290" i="1"/>
  <c r="M2291" i="1"/>
  <c r="N2291" i="1" s="1"/>
  <c r="V2342" i="1" l="1"/>
  <c r="T2343" i="1"/>
  <c r="U2343" i="1" s="1"/>
  <c r="O2291" i="1"/>
  <c r="V2343" i="1" l="1"/>
  <c r="M2292" i="1"/>
  <c r="N2292" i="1" s="1"/>
  <c r="T2344" i="1" l="1"/>
  <c r="U2344" i="1" s="1"/>
  <c r="O2292" i="1"/>
  <c r="V2344" i="1" l="1"/>
  <c r="M2293" i="1"/>
  <c r="N2293" i="1" s="1"/>
  <c r="T2345" i="1" l="1"/>
  <c r="U2345" i="1" s="1"/>
  <c r="O2293" i="1"/>
  <c r="V2345" i="1" l="1"/>
  <c r="M2294" i="1"/>
  <c r="N2294" i="1" s="1"/>
  <c r="T2346" i="1" l="1"/>
  <c r="U2346" i="1" s="1"/>
  <c r="O2294" i="1"/>
  <c r="M2295" i="1"/>
  <c r="N2295" i="1" s="1"/>
  <c r="V2346" i="1" l="1"/>
  <c r="O2295" i="1"/>
  <c r="T2347" i="1" l="1"/>
  <c r="U2347" i="1" s="1"/>
  <c r="M2296" i="1"/>
  <c r="N2296" i="1" s="1"/>
  <c r="V2347" i="1" l="1"/>
  <c r="O2296" i="1"/>
  <c r="T2348" i="1" l="1"/>
  <c r="U2348" i="1" s="1"/>
  <c r="M2297" i="1"/>
  <c r="N2297" i="1" s="1"/>
  <c r="V2348" i="1" l="1"/>
  <c r="O2297" i="1"/>
  <c r="T2349" i="1" l="1"/>
  <c r="U2349" i="1" s="1"/>
  <c r="M2298" i="1"/>
  <c r="N2298" i="1" s="1"/>
  <c r="V2349" i="1" l="1"/>
  <c r="O2298" i="1"/>
  <c r="T2350" i="1" l="1"/>
  <c r="U2350" i="1" s="1"/>
  <c r="M2299" i="1"/>
  <c r="N2299" i="1" s="1"/>
  <c r="V2350" i="1" l="1"/>
  <c r="O2299" i="1"/>
  <c r="T2351" i="1" l="1"/>
  <c r="U2351" i="1" s="1"/>
  <c r="M2300" i="1"/>
  <c r="N2300" i="1" s="1"/>
  <c r="V2351" i="1" l="1"/>
  <c r="O2300" i="1"/>
  <c r="M2301" i="1"/>
  <c r="N2301" i="1" s="1"/>
  <c r="T2352" i="1" l="1"/>
  <c r="U2352" i="1" s="1"/>
  <c r="O2301" i="1"/>
  <c r="V2352" i="1" l="1"/>
  <c r="T2353" i="1"/>
  <c r="U2353" i="1" s="1"/>
  <c r="M2302" i="1"/>
  <c r="N2302" i="1" s="1"/>
  <c r="V2353" i="1" l="1"/>
  <c r="T2354" i="1"/>
  <c r="U2354" i="1" s="1"/>
  <c r="O2302" i="1"/>
  <c r="M2303" i="1"/>
  <c r="N2303" i="1" s="1"/>
  <c r="V2354" i="1" l="1"/>
  <c r="O2303" i="1"/>
  <c r="T2355" i="1" l="1"/>
  <c r="U2355" i="1" s="1"/>
  <c r="M2304" i="1"/>
  <c r="N2304" i="1" s="1"/>
  <c r="V2355" i="1" l="1"/>
  <c r="O2304" i="1"/>
  <c r="T2356" i="1" l="1"/>
  <c r="U2356" i="1" s="1"/>
  <c r="M2305" i="1"/>
  <c r="N2305" i="1" s="1"/>
  <c r="V2356" i="1" l="1"/>
  <c r="O2305" i="1"/>
  <c r="T2357" i="1" l="1"/>
  <c r="U2357" i="1" s="1"/>
  <c r="M2306" i="1"/>
  <c r="N2306" i="1" s="1"/>
  <c r="V2357" i="1" l="1"/>
  <c r="O2306" i="1"/>
  <c r="M2307" i="1"/>
  <c r="N2307" i="1" s="1"/>
  <c r="T2358" i="1" l="1"/>
  <c r="U2358" i="1" s="1"/>
  <c r="O2307" i="1"/>
  <c r="V2358" i="1" l="1"/>
  <c r="M2308" i="1"/>
  <c r="N2308" i="1" s="1"/>
  <c r="T2359" i="1" l="1"/>
  <c r="U2359" i="1" s="1"/>
  <c r="O2308" i="1"/>
  <c r="V2359" i="1" l="1"/>
  <c r="M2309" i="1"/>
  <c r="N2309" i="1" s="1"/>
  <c r="T2360" i="1" l="1"/>
  <c r="U2360" i="1" s="1"/>
  <c r="O2309" i="1"/>
  <c r="V2360" i="1" l="1"/>
  <c r="M2310" i="1"/>
  <c r="N2310" i="1" s="1"/>
  <c r="T2361" i="1" l="1"/>
  <c r="U2361" i="1" s="1"/>
  <c r="O2310" i="1"/>
  <c r="V2361" i="1" l="1"/>
  <c r="M2311" i="1"/>
  <c r="N2311" i="1" s="1"/>
  <c r="T2362" i="1" l="1"/>
  <c r="U2362" i="1" s="1"/>
  <c r="O2311" i="1"/>
  <c r="M2312" i="1"/>
  <c r="N2312" i="1" s="1"/>
  <c r="V2362" i="1" l="1"/>
  <c r="T2363" i="1"/>
  <c r="U2363" i="1" s="1"/>
  <c r="O2312" i="1"/>
  <c r="V2363" i="1" l="1"/>
  <c r="M2313" i="1"/>
  <c r="N2313" i="1" s="1"/>
  <c r="T2364" i="1" l="1"/>
  <c r="U2364" i="1" s="1"/>
  <c r="O2313" i="1"/>
  <c r="M2314" i="1"/>
  <c r="N2314" i="1" s="1"/>
  <c r="V2364" i="1" l="1"/>
  <c r="O2314" i="1"/>
  <c r="T2365" i="1" l="1"/>
  <c r="U2365" i="1" s="1"/>
  <c r="M2315" i="1"/>
  <c r="N2315" i="1" s="1"/>
  <c r="V2365" i="1" l="1"/>
  <c r="O2315" i="1"/>
  <c r="T2366" i="1" l="1"/>
  <c r="U2366" i="1" s="1"/>
  <c r="M2316" i="1"/>
  <c r="N2316" i="1" s="1"/>
  <c r="V2366" i="1" l="1"/>
  <c r="O2316" i="1"/>
  <c r="T2367" i="1" l="1"/>
  <c r="U2367" i="1" s="1"/>
  <c r="M2317" i="1"/>
  <c r="N2317" i="1" s="1"/>
  <c r="V2367" i="1" l="1"/>
  <c r="O2317" i="1"/>
  <c r="M2318" i="1"/>
  <c r="N2318" i="1" s="1"/>
  <c r="T2368" i="1" l="1"/>
  <c r="U2368" i="1" s="1"/>
  <c r="O2318" i="1"/>
  <c r="V2368" i="1" l="1"/>
  <c r="T2369" i="1"/>
  <c r="U2369" i="1" s="1"/>
  <c r="M2319" i="1"/>
  <c r="N2319" i="1" s="1"/>
  <c r="V2369" i="1" l="1"/>
  <c r="O2319" i="1"/>
  <c r="M2320" i="1"/>
  <c r="N2320" i="1" s="1"/>
  <c r="T2370" i="1" l="1"/>
  <c r="U2370" i="1" s="1"/>
  <c r="O2320" i="1"/>
  <c r="V2370" i="1" l="1"/>
  <c r="T2371" i="1"/>
  <c r="U2371" i="1" s="1"/>
  <c r="M2321" i="1"/>
  <c r="N2321" i="1" s="1"/>
  <c r="V2371" i="1" l="1"/>
  <c r="O2321" i="1"/>
  <c r="M2322" i="1"/>
  <c r="N2322" i="1" s="1"/>
  <c r="T2372" i="1" l="1"/>
  <c r="U2372" i="1" s="1"/>
  <c r="O2322" i="1"/>
  <c r="V2372" i="1" l="1"/>
  <c r="T2373" i="1"/>
  <c r="U2373" i="1" s="1"/>
  <c r="M2323" i="1"/>
  <c r="N2323" i="1" s="1"/>
  <c r="V2373" i="1" l="1"/>
  <c r="T2374" i="1"/>
  <c r="U2374" i="1" s="1"/>
  <c r="O2323" i="1"/>
  <c r="M2324" i="1"/>
  <c r="N2324" i="1" s="1"/>
  <c r="V2374" i="1" l="1"/>
  <c r="O2324" i="1"/>
  <c r="T2375" i="1" l="1"/>
  <c r="U2375" i="1" s="1"/>
  <c r="M2325" i="1"/>
  <c r="N2325" i="1" s="1"/>
  <c r="V2375" i="1" l="1"/>
  <c r="T2376" i="1"/>
  <c r="U2376" i="1" s="1"/>
  <c r="O2325" i="1"/>
  <c r="V2376" i="1" l="1"/>
  <c r="M2326" i="1"/>
  <c r="N2326" i="1" s="1"/>
  <c r="T2377" i="1" l="1"/>
  <c r="U2377" i="1" s="1"/>
  <c r="O2326" i="1"/>
  <c r="V2377" i="1" l="1"/>
  <c r="M2327" i="1"/>
  <c r="N2327" i="1" s="1"/>
  <c r="T2378" i="1" l="1"/>
  <c r="U2378" i="1" s="1"/>
  <c r="O2327" i="1"/>
  <c r="M2328" i="1"/>
  <c r="N2328" i="1" s="1"/>
  <c r="V2378" i="1" l="1"/>
  <c r="O2328" i="1"/>
  <c r="T2379" i="1" l="1"/>
  <c r="U2379" i="1" s="1"/>
  <c r="M2329" i="1"/>
  <c r="N2329" i="1" s="1"/>
  <c r="V2379" i="1" l="1"/>
  <c r="O2329" i="1"/>
  <c r="T2380" i="1" l="1"/>
  <c r="U2380" i="1" s="1"/>
  <c r="M2330" i="1"/>
  <c r="N2330" i="1" s="1"/>
  <c r="V2380" i="1" l="1"/>
  <c r="T2381" i="1"/>
  <c r="U2381" i="1" s="1"/>
  <c r="O2330" i="1"/>
  <c r="V2381" i="1" l="1"/>
  <c r="M2331" i="1"/>
  <c r="N2331" i="1" s="1"/>
  <c r="T2382" i="1" l="1"/>
  <c r="U2382" i="1" s="1"/>
  <c r="O2331" i="1"/>
  <c r="V2382" i="1" l="1"/>
  <c r="M2332" i="1"/>
  <c r="N2332" i="1" s="1"/>
  <c r="T2383" i="1" l="1"/>
  <c r="U2383" i="1" s="1"/>
  <c r="O2332" i="1"/>
  <c r="V2383" i="1" l="1"/>
  <c r="M2333" i="1"/>
  <c r="N2333" i="1" s="1"/>
  <c r="T2384" i="1" l="1"/>
  <c r="U2384" i="1" s="1"/>
  <c r="O2333" i="1"/>
  <c r="M2334" i="1"/>
  <c r="N2334" i="1" s="1"/>
  <c r="V2384" i="1" l="1"/>
  <c r="O2334" i="1"/>
  <c r="T2385" i="1" l="1"/>
  <c r="U2385" i="1" s="1"/>
  <c r="M2335" i="1"/>
  <c r="N2335" i="1" s="1"/>
  <c r="V2385" i="1" l="1"/>
  <c r="T2386" i="1"/>
  <c r="U2386" i="1" s="1"/>
  <c r="O2335" i="1"/>
  <c r="V2386" i="1" l="1"/>
  <c r="M2336" i="1"/>
  <c r="N2336" i="1" s="1"/>
  <c r="T2387" i="1" l="1"/>
  <c r="U2387" i="1" s="1"/>
  <c r="O2336" i="1"/>
  <c r="V2387" i="1" l="1"/>
  <c r="M2337" i="1"/>
  <c r="N2337" i="1" s="1"/>
  <c r="T2388" i="1" l="1"/>
  <c r="U2388" i="1" s="1"/>
  <c r="O2337" i="1"/>
  <c r="V2388" i="1" l="1"/>
  <c r="M2338" i="1"/>
  <c r="N2338" i="1" s="1"/>
  <c r="T2389" i="1" l="1"/>
  <c r="U2389" i="1" s="1"/>
  <c r="O2338" i="1"/>
  <c r="V2389" i="1" l="1"/>
  <c r="M2339" i="1"/>
  <c r="N2339" i="1" s="1"/>
  <c r="T2390" i="1" l="1"/>
  <c r="U2390" i="1" s="1"/>
  <c r="O2339" i="1"/>
  <c r="M2340" i="1"/>
  <c r="N2340" i="1" s="1"/>
  <c r="V2390" i="1" l="1"/>
  <c r="O2340" i="1"/>
  <c r="T2391" i="1" l="1"/>
  <c r="U2391" i="1" s="1"/>
  <c r="M2341" i="1"/>
  <c r="N2341" i="1" s="1"/>
  <c r="V2391" i="1" l="1"/>
  <c r="O2341" i="1"/>
  <c r="T2392" i="1" l="1"/>
  <c r="U2392" i="1" s="1"/>
  <c r="M2342" i="1"/>
  <c r="N2342" i="1" s="1"/>
  <c r="V2392" i="1" l="1"/>
  <c r="T2393" i="1"/>
  <c r="U2393" i="1" s="1"/>
  <c r="O2342" i="1"/>
  <c r="M2343" i="1"/>
  <c r="N2343" i="1" s="1"/>
  <c r="V2393" i="1" l="1"/>
  <c r="O2343" i="1"/>
  <c r="M2344" i="1"/>
  <c r="N2344" i="1" s="1"/>
  <c r="T2394" i="1" l="1"/>
  <c r="U2394" i="1" s="1"/>
  <c r="O2344" i="1"/>
  <c r="M2345" i="1"/>
  <c r="N2345" i="1" s="1"/>
  <c r="V2394" i="1" l="1"/>
  <c r="O2345" i="1"/>
  <c r="T2395" i="1" l="1"/>
  <c r="U2395" i="1" s="1"/>
  <c r="M2346" i="1"/>
  <c r="N2346" i="1" s="1"/>
  <c r="V2395" i="1" l="1"/>
  <c r="T2396" i="1"/>
  <c r="U2396" i="1" s="1"/>
  <c r="O2346" i="1"/>
  <c r="M2347" i="1"/>
  <c r="N2347" i="1" s="1"/>
  <c r="V2396" i="1" l="1"/>
  <c r="O2347" i="1"/>
  <c r="M2348" i="1"/>
  <c r="N2348" i="1" s="1"/>
  <c r="T2397" i="1" l="1"/>
  <c r="U2397" i="1" s="1"/>
  <c r="O2348" i="1"/>
  <c r="V2397" i="1" l="1"/>
  <c r="M2349" i="1"/>
  <c r="N2349" i="1" s="1"/>
  <c r="T2398" i="1" l="1"/>
  <c r="U2398" i="1" s="1"/>
  <c r="O2349" i="1"/>
  <c r="M2350" i="1"/>
  <c r="N2350" i="1" s="1"/>
  <c r="V2398" i="1" l="1"/>
  <c r="T2399" i="1"/>
  <c r="U2399" i="1" s="1"/>
  <c r="O2350" i="1"/>
  <c r="V2399" i="1" l="1"/>
  <c r="M2351" i="1"/>
  <c r="N2351" i="1" s="1"/>
  <c r="T2400" i="1" l="1"/>
  <c r="U2400" i="1" s="1"/>
  <c r="O2351" i="1"/>
  <c r="V2400" i="1" l="1"/>
  <c r="M2352" i="1"/>
  <c r="N2352" i="1" s="1"/>
  <c r="T2401" i="1" l="1"/>
  <c r="U2401" i="1" s="1"/>
  <c r="O2352" i="1"/>
  <c r="V2401" i="1" l="1"/>
  <c r="M2353" i="1"/>
  <c r="N2353" i="1" s="1"/>
  <c r="T2402" i="1" l="1"/>
  <c r="U2402" i="1" s="1"/>
  <c r="O2353" i="1"/>
  <c r="V2402" i="1" l="1"/>
  <c r="M2354" i="1"/>
  <c r="N2354" i="1" s="1"/>
  <c r="T2403" i="1" l="1"/>
  <c r="U2403" i="1" s="1"/>
  <c r="O2354" i="1"/>
  <c r="V2403" i="1" l="1"/>
  <c r="M2355" i="1"/>
  <c r="N2355" i="1" s="1"/>
  <c r="T2404" i="1" l="1"/>
  <c r="U2404" i="1" s="1"/>
  <c r="O2355" i="1"/>
  <c r="V2404" i="1" l="1"/>
  <c r="T2405" i="1"/>
  <c r="U2405" i="1" s="1"/>
  <c r="M2356" i="1"/>
  <c r="N2356" i="1" s="1"/>
  <c r="V2405" i="1" l="1"/>
  <c r="O2356" i="1"/>
  <c r="T2406" i="1" l="1"/>
  <c r="U2406" i="1" s="1"/>
  <c r="M2357" i="1"/>
  <c r="N2357" i="1" s="1"/>
  <c r="V2406" i="1" l="1"/>
  <c r="T2407" i="1"/>
  <c r="U2407" i="1" s="1"/>
  <c r="O2357" i="1"/>
  <c r="V2407" i="1" l="1"/>
  <c r="M2358" i="1"/>
  <c r="N2358" i="1" s="1"/>
  <c r="T2408" i="1" l="1"/>
  <c r="U2408" i="1" s="1"/>
  <c r="O2358" i="1"/>
  <c r="M2359" i="1"/>
  <c r="N2359" i="1" s="1"/>
  <c r="V2408" i="1" l="1"/>
  <c r="O2359" i="1"/>
  <c r="M2360" i="1"/>
  <c r="N2360" i="1" s="1"/>
  <c r="T2409" i="1" l="1"/>
  <c r="U2409" i="1" s="1"/>
  <c r="O2360" i="1"/>
  <c r="V2409" i="1" l="1"/>
  <c r="M2361" i="1"/>
  <c r="N2361" i="1" s="1"/>
  <c r="T2410" i="1" l="1"/>
  <c r="U2410" i="1" s="1"/>
  <c r="O2361" i="1"/>
  <c r="V2410" i="1" l="1"/>
  <c r="M2362" i="1"/>
  <c r="N2362" i="1" s="1"/>
  <c r="T2411" i="1" l="1"/>
  <c r="U2411" i="1" s="1"/>
  <c r="O2362" i="1"/>
  <c r="M2363" i="1"/>
  <c r="N2363" i="1" s="1"/>
  <c r="V2411" i="1" l="1"/>
  <c r="T2412" i="1"/>
  <c r="U2412" i="1" s="1"/>
  <c r="O2363" i="1"/>
  <c r="V2412" i="1" l="1"/>
  <c r="M2364" i="1"/>
  <c r="N2364" i="1" s="1"/>
  <c r="T2413" i="1" l="1"/>
  <c r="U2413" i="1" s="1"/>
  <c r="O2364" i="1"/>
  <c r="V2413" i="1" l="1"/>
  <c r="M2365" i="1"/>
  <c r="N2365" i="1" s="1"/>
  <c r="T2414" i="1" l="1"/>
  <c r="U2414" i="1" s="1"/>
  <c r="O2365" i="1"/>
  <c r="V2414" i="1" l="1"/>
  <c r="M2366" i="1"/>
  <c r="N2366" i="1" s="1"/>
  <c r="T2415" i="1" l="1"/>
  <c r="U2415" i="1" s="1"/>
  <c r="O2366" i="1"/>
  <c r="V2415" i="1" l="1"/>
  <c r="M2367" i="1"/>
  <c r="N2367" i="1" s="1"/>
  <c r="T2416" i="1" l="1"/>
  <c r="U2416" i="1" s="1"/>
  <c r="O2367" i="1"/>
  <c r="M2368" i="1"/>
  <c r="N2368" i="1" s="1"/>
  <c r="V2416" i="1" l="1"/>
  <c r="T2417" i="1"/>
  <c r="U2417" i="1" s="1"/>
  <c r="O2368" i="1"/>
  <c r="V2417" i="1" l="1"/>
  <c r="T2418" i="1"/>
  <c r="U2418" i="1" s="1"/>
  <c r="M2369" i="1"/>
  <c r="N2369" i="1" s="1"/>
  <c r="V2418" i="1" l="1"/>
  <c r="O2369" i="1"/>
  <c r="T2419" i="1" l="1"/>
  <c r="U2419" i="1" s="1"/>
  <c r="M2370" i="1"/>
  <c r="N2370" i="1" s="1"/>
  <c r="V2419" i="1" l="1"/>
  <c r="O2370" i="1"/>
  <c r="T2420" i="1" l="1"/>
  <c r="U2420" i="1" s="1"/>
  <c r="V2420" i="1"/>
  <c r="M2371" i="1"/>
  <c r="N2371" i="1" s="1"/>
  <c r="T2421" i="1" l="1"/>
  <c r="U2421" i="1" s="1"/>
  <c r="V2421" i="1"/>
  <c r="O2371" i="1"/>
  <c r="M2372" i="1"/>
  <c r="N2372" i="1" s="1"/>
  <c r="T2422" i="1" l="1"/>
  <c r="U2422" i="1" s="1"/>
  <c r="V2422" i="1" s="1"/>
  <c r="O2372" i="1"/>
  <c r="T2423" i="1" l="1"/>
  <c r="U2423" i="1" s="1"/>
  <c r="M2373" i="1"/>
  <c r="N2373" i="1" s="1"/>
  <c r="V2423" i="1" l="1"/>
  <c r="O2373" i="1"/>
  <c r="M2374" i="1"/>
  <c r="N2374" i="1" s="1"/>
  <c r="T2424" i="1" l="1"/>
  <c r="U2424" i="1" s="1"/>
  <c r="O2374" i="1"/>
  <c r="V2424" i="1" l="1"/>
  <c r="M2375" i="1"/>
  <c r="N2375" i="1" s="1"/>
  <c r="T2425" i="1" l="1"/>
  <c r="U2425" i="1" s="1"/>
  <c r="O2375" i="1"/>
  <c r="V2425" i="1" l="1"/>
  <c r="T2426" i="1"/>
  <c r="U2426" i="1" s="1"/>
  <c r="M2376" i="1"/>
  <c r="N2376" i="1" s="1"/>
  <c r="V2426" i="1" l="1"/>
  <c r="O2376" i="1"/>
  <c r="T2427" i="1" l="1"/>
  <c r="U2427" i="1" s="1"/>
  <c r="M2377" i="1"/>
  <c r="N2377" i="1" s="1"/>
  <c r="V2427" i="1" l="1"/>
  <c r="O2377" i="1"/>
  <c r="T2428" i="1" l="1"/>
  <c r="U2428" i="1" s="1"/>
  <c r="M2378" i="1"/>
  <c r="N2378" i="1" s="1"/>
  <c r="V2428" i="1" l="1"/>
  <c r="T2429" i="1"/>
  <c r="U2429" i="1" s="1"/>
  <c r="O2378" i="1"/>
  <c r="V2429" i="1" l="1"/>
  <c r="M2379" i="1"/>
  <c r="N2379" i="1" s="1"/>
  <c r="T2430" i="1" l="1"/>
  <c r="U2430" i="1" s="1"/>
  <c r="O2379" i="1"/>
  <c r="M2380" i="1"/>
  <c r="N2380" i="1" s="1"/>
  <c r="V2430" i="1" l="1"/>
  <c r="O2380" i="1"/>
  <c r="M2381" i="1"/>
  <c r="N2381" i="1" s="1"/>
  <c r="T2431" i="1" l="1"/>
  <c r="U2431" i="1" s="1"/>
  <c r="O2381" i="1"/>
  <c r="V2431" i="1" l="1"/>
  <c r="T2432" i="1"/>
  <c r="U2432" i="1" s="1"/>
  <c r="M2382" i="1"/>
  <c r="N2382" i="1" s="1"/>
  <c r="V2432" i="1" l="1"/>
  <c r="O2382" i="1"/>
  <c r="M2383" i="1"/>
  <c r="N2383" i="1" s="1"/>
  <c r="T2433" i="1" l="1"/>
  <c r="U2433" i="1" s="1"/>
  <c r="O2383" i="1"/>
  <c r="V2433" i="1" l="1"/>
  <c r="T2434" i="1"/>
  <c r="U2434" i="1" s="1"/>
  <c r="M2384" i="1"/>
  <c r="N2384" i="1" s="1"/>
  <c r="V2434" i="1" l="1"/>
  <c r="O2384" i="1"/>
  <c r="T2435" i="1" l="1"/>
  <c r="U2435" i="1" s="1"/>
  <c r="M2385" i="1"/>
  <c r="N2385" i="1" s="1"/>
  <c r="V2435" i="1" l="1"/>
  <c r="O2385" i="1"/>
  <c r="T2436" i="1" l="1"/>
  <c r="U2436" i="1" s="1"/>
  <c r="M2386" i="1"/>
  <c r="N2386" i="1" s="1"/>
  <c r="V2436" i="1" l="1"/>
  <c r="O2386" i="1"/>
  <c r="T2437" i="1" l="1"/>
  <c r="U2437" i="1" s="1"/>
  <c r="M2387" i="1"/>
  <c r="N2387" i="1" s="1"/>
  <c r="V2437" i="1" l="1"/>
  <c r="O2387" i="1"/>
  <c r="M2388" i="1"/>
  <c r="N2388" i="1" s="1"/>
  <c r="T2438" i="1" l="1"/>
  <c r="U2438" i="1" s="1"/>
  <c r="O2388" i="1"/>
  <c r="V2438" i="1" l="1"/>
  <c r="T2439" i="1"/>
  <c r="U2439" i="1" s="1"/>
  <c r="M2389" i="1"/>
  <c r="N2389" i="1" s="1"/>
  <c r="V2439" i="1" l="1"/>
  <c r="T2440" i="1"/>
  <c r="U2440" i="1" s="1"/>
  <c r="O2389" i="1"/>
  <c r="M2390" i="1"/>
  <c r="N2390" i="1" s="1"/>
  <c r="V2440" i="1" l="1"/>
  <c r="T2441" i="1"/>
  <c r="U2441" i="1" s="1"/>
  <c r="O2390" i="1"/>
  <c r="V2441" i="1" l="1"/>
  <c r="T2442" i="1"/>
  <c r="U2442" i="1" s="1"/>
  <c r="M2391" i="1"/>
  <c r="N2391" i="1" s="1"/>
  <c r="V2442" i="1" l="1"/>
  <c r="T2443" i="1"/>
  <c r="U2443" i="1" s="1"/>
  <c r="O2391" i="1"/>
  <c r="V2443" i="1" l="1"/>
  <c r="T2444" i="1"/>
  <c r="U2444" i="1" s="1"/>
  <c r="M2392" i="1"/>
  <c r="N2392" i="1" s="1"/>
  <c r="V2444" i="1" l="1"/>
  <c r="O2392" i="1"/>
  <c r="M2393" i="1"/>
  <c r="N2393" i="1" s="1"/>
  <c r="T2445" i="1" l="1"/>
  <c r="U2445" i="1" s="1"/>
  <c r="O2393" i="1"/>
  <c r="M2394" i="1"/>
  <c r="N2394" i="1" s="1"/>
  <c r="V2445" i="1" l="1"/>
  <c r="O2394" i="1"/>
  <c r="M2395" i="1"/>
  <c r="N2395" i="1" s="1"/>
  <c r="T2446" i="1" l="1"/>
  <c r="U2446" i="1" s="1"/>
  <c r="O2395" i="1"/>
  <c r="V2446" i="1" l="1"/>
  <c r="M2396" i="1"/>
  <c r="N2396" i="1" s="1"/>
  <c r="T2447" i="1" l="1"/>
  <c r="U2447" i="1" s="1"/>
  <c r="O2396" i="1"/>
  <c r="M2397" i="1"/>
  <c r="N2397" i="1" s="1"/>
  <c r="V2447" i="1" l="1"/>
  <c r="O2397" i="1"/>
  <c r="T2448" i="1" l="1"/>
  <c r="U2448" i="1" s="1"/>
  <c r="M2398" i="1"/>
  <c r="N2398" i="1" s="1"/>
  <c r="V2448" i="1" l="1"/>
  <c r="T2449" i="1"/>
  <c r="U2449" i="1" s="1"/>
  <c r="O2398" i="1"/>
  <c r="V2449" i="1" l="1"/>
  <c r="M2399" i="1"/>
  <c r="N2399" i="1" s="1"/>
  <c r="T2450" i="1" l="1"/>
  <c r="U2450" i="1" s="1"/>
  <c r="O2399" i="1"/>
  <c r="V2450" i="1" l="1"/>
  <c r="M2400" i="1"/>
  <c r="N2400" i="1" s="1"/>
  <c r="T2451" i="1" l="1"/>
  <c r="U2451" i="1" s="1"/>
  <c r="O2400" i="1"/>
  <c r="V2451" i="1" l="1"/>
  <c r="M2401" i="1"/>
  <c r="N2401" i="1" s="1"/>
  <c r="T2452" i="1" l="1"/>
  <c r="U2452" i="1" s="1"/>
  <c r="O2401" i="1"/>
  <c r="V2452" i="1" l="1"/>
  <c r="M2402" i="1"/>
  <c r="N2402" i="1" s="1"/>
  <c r="T2453" i="1" l="1"/>
  <c r="U2453" i="1" s="1"/>
  <c r="O2402" i="1"/>
  <c r="M2403" i="1"/>
  <c r="N2403" i="1" s="1"/>
  <c r="V2453" i="1" l="1"/>
  <c r="O2403" i="1"/>
  <c r="T2454" i="1" l="1"/>
  <c r="U2454" i="1" s="1"/>
  <c r="M2404" i="1"/>
  <c r="N2404" i="1" s="1"/>
  <c r="V2454" i="1" l="1"/>
  <c r="O2404" i="1"/>
  <c r="T2455" i="1" l="1"/>
  <c r="U2455" i="1" s="1"/>
  <c r="M2405" i="1"/>
  <c r="N2405" i="1" s="1"/>
  <c r="V2455" i="1" l="1"/>
  <c r="T2456" i="1"/>
  <c r="U2456" i="1" s="1"/>
  <c r="O2405" i="1"/>
  <c r="V2456" i="1" l="1"/>
  <c r="M2406" i="1"/>
  <c r="N2406" i="1" s="1"/>
  <c r="T2457" i="1" l="1"/>
  <c r="U2457" i="1" s="1"/>
  <c r="V2457" i="1" s="1"/>
  <c r="O2406" i="1"/>
  <c r="T2458" i="1" l="1"/>
  <c r="U2458" i="1" s="1"/>
  <c r="V2458" i="1" s="1"/>
  <c r="M2407" i="1"/>
  <c r="N2407" i="1" s="1"/>
  <c r="T2459" i="1" l="1"/>
  <c r="U2459" i="1" s="1"/>
  <c r="O2407" i="1"/>
  <c r="V2459" i="1" l="1"/>
  <c r="T2460" i="1"/>
  <c r="U2460" i="1" s="1"/>
  <c r="M2408" i="1"/>
  <c r="N2408" i="1" s="1"/>
  <c r="V2460" i="1" l="1"/>
  <c r="T2461" i="1"/>
  <c r="U2461" i="1" s="1"/>
  <c r="O2408" i="1"/>
  <c r="M2409" i="1"/>
  <c r="N2409" i="1" s="1"/>
  <c r="V2461" i="1" l="1"/>
  <c r="O2409" i="1"/>
  <c r="T2462" i="1" l="1"/>
  <c r="U2462" i="1" s="1"/>
  <c r="V2462" i="1" s="1"/>
  <c r="M2410" i="1"/>
  <c r="N2410" i="1" s="1"/>
  <c r="T2463" i="1" l="1"/>
  <c r="U2463" i="1" s="1"/>
  <c r="O2410" i="1"/>
  <c r="V2463" i="1" l="1"/>
  <c r="M2411" i="1"/>
  <c r="N2411" i="1" s="1"/>
  <c r="T2464" i="1" l="1"/>
  <c r="U2464" i="1" s="1"/>
  <c r="O2411" i="1"/>
  <c r="V2464" i="1" l="1"/>
  <c r="T2465" i="1"/>
  <c r="U2465" i="1" s="1"/>
  <c r="M2412" i="1"/>
  <c r="N2412" i="1" s="1"/>
  <c r="V2465" i="1" l="1"/>
  <c r="O2412" i="1"/>
  <c r="M2413" i="1"/>
  <c r="N2413" i="1" s="1"/>
  <c r="T2466" i="1" l="1"/>
  <c r="U2466" i="1" s="1"/>
  <c r="O2413" i="1"/>
  <c r="V2466" i="1" l="1"/>
  <c r="M2414" i="1"/>
  <c r="N2414" i="1" s="1"/>
  <c r="T2467" i="1" l="1"/>
  <c r="U2467" i="1" s="1"/>
  <c r="O2414" i="1"/>
  <c r="V2467" i="1" l="1"/>
  <c r="T2468" i="1"/>
  <c r="U2468" i="1" s="1"/>
  <c r="M2415" i="1"/>
  <c r="N2415" i="1" s="1"/>
  <c r="V2468" i="1" l="1"/>
  <c r="O2415" i="1"/>
  <c r="T2469" i="1" l="1"/>
  <c r="U2469" i="1" s="1"/>
  <c r="M2416" i="1"/>
  <c r="N2416" i="1" s="1"/>
  <c r="V2469" i="1" l="1"/>
  <c r="O2416" i="1"/>
  <c r="T2470" i="1" l="1"/>
  <c r="U2470" i="1" s="1"/>
  <c r="M2417" i="1"/>
  <c r="N2417" i="1" s="1"/>
  <c r="V2470" i="1" l="1"/>
  <c r="O2417" i="1"/>
  <c r="T2471" i="1" l="1"/>
  <c r="U2471" i="1" s="1"/>
  <c r="M2418" i="1"/>
  <c r="N2418" i="1" s="1"/>
  <c r="V2471" i="1" l="1"/>
  <c r="O2418" i="1"/>
  <c r="T2472" i="1" l="1"/>
  <c r="U2472" i="1" s="1"/>
  <c r="M2419" i="1"/>
  <c r="N2419" i="1" s="1"/>
  <c r="V2472" i="1" l="1"/>
  <c r="O2419" i="1"/>
  <c r="M2420" i="1"/>
  <c r="N2420" i="1" s="1"/>
  <c r="T2473" i="1" l="1"/>
  <c r="U2473" i="1" s="1"/>
  <c r="O2420" i="1"/>
  <c r="V2473" i="1" l="1"/>
  <c r="M2421" i="1"/>
  <c r="N2421" i="1" s="1"/>
  <c r="T2474" i="1" l="1"/>
  <c r="U2474" i="1" s="1"/>
  <c r="O2421" i="1"/>
  <c r="V2474" i="1" l="1"/>
  <c r="M2422" i="1"/>
  <c r="N2422" i="1" s="1"/>
  <c r="T2475" i="1" l="1"/>
  <c r="U2475" i="1" s="1"/>
  <c r="O2422" i="1"/>
  <c r="V2475" i="1" l="1"/>
  <c r="T2476" i="1"/>
  <c r="U2476" i="1" s="1"/>
  <c r="M2423" i="1"/>
  <c r="N2423" i="1" s="1"/>
  <c r="V2476" i="1" l="1"/>
  <c r="T2477" i="1"/>
  <c r="U2477" i="1" s="1"/>
  <c r="O2423" i="1"/>
  <c r="V2477" i="1" l="1"/>
  <c r="M2424" i="1"/>
  <c r="N2424" i="1" s="1"/>
  <c r="T2478" i="1" l="1"/>
  <c r="U2478" i="1" s="1"/>
  <c r="O2424" i="1"/>
  <c r="M2425" i="1"/>
  <c r="N2425" i="1" s="1"/>
  <c r="V2478" i="1" l="1"/>
  <c r="T2479" i="1"/>
  <c r="U2479" i="1" s="1"/>
  <c r="O2425" i="1"/>
  <c r="V2479" i="1" l="1"/>
  <c r="M2426" i="1"/>
  <c r="N2426" i="1" s="1"/>
  <c r="T2480" i="1" l="1"/>
  <c r="U2480" i="1" s="1"/>
  <c r="V2480" i="1" s="1"/>
  <c r="O2426" i="1"/>
  <c r="M2427" i="1"/>
  <c r="N2427" i="1" s="1"/>
  <c r="T2481" i="1" l="1"/>
  <c r="U2481" i="1" s="1"/>
  <c r="O2427" i="1"/>
  <c r="V2481" i="1" l="1"/>
  <c r="T2482" i="1"/>
  <c r="U2482" i="1" s="1"/>
  <c r="M2428" i="1"/>
  <c r="N2428" i="1" s="1"/>
  <c r="V2482" i="1" l="1"/>
  <c r="O2428" i="1"/>
  <c r="T2483" i="1" l="1"/>
  <c r="U2483" i="1" s="1"/>
  <c r="M2429" i="1"/>
  <c r="N2429" i="1" s="1"/>
  <c r="V2483" i="1" l="1"/>
  <c r="T2484" i="1"/>
  <c r="U2484" i="1" s="1"/>
  <c r="O2429" i="1"/>
  <c r="M2430" i="1"/>
  <c r="N2430" i="1" s="1"/>
  <c r="V2484" i="1" l="1"/>
  <c r="O2430" i="1"/>
  <c r="T2485" i="1" l="1"/>
  <c r="U2485" i="1" s="1"/>
  <c r="M2431" i="1"/>
  <c r="N2431" i="1" s="1"/>
  <c r="V2485" i="1" l="1"/>
  <c r="O2431" i="1"/>
  <c r="T2486" i="1" l="1"/>
  <c r="U2486" i="1" s="1"/>
  <c r="M2432" i="1"/>
  <c r="N2432" i="1" s="1"/>
  <c r="V2486" i="1" l="1"/>
  <c r="T2487" i="1"/>
  <c r="U2487" i="1" s="1"/>
  <c r="O2432" i="1"/>
  <c r="V2487" i="1" l="1"/>
  <c r="T2488" i="1"/>
  <c r="U2488" i="1" s="1"/>
  <c r="M2433" i="1"/>
  <c r="N2433" i="1" s="1"/>
  <c r="V2488" i="1" l="1"/>
  <c r="T2489" i="1"/>
  <c r="U2489" i="1" s="1"/>
  <c r="O2433" i="1"/>
  <c r="V2489" i="1" l="1"/>
  <c r="M2434" i="1"/>
  <c r="N2434" i="1" s="1"/>
  <c r="T2490" i="1" l="1"/>
  <c r="U2490" i="1" s="1"/>
  <c r="O2434" i="1"/>
  <c r="M2435" i="1"/>
  <c r="N2435" i="1" s="1"/>
  <c r="V2490" i="1" l="1"/>
  <c r="O2435" i="1"/>
  <c r="M2436" i="1"/>
  <c r="N2436" i="1" s="1"/>
  <c r="T2491" i="1" l="1"/>
  <c r="U2491" i="1" s="1"/>
  <c r="O2436" i="1"/>
  <c r="V2491" i="1" l="1"/>
  <c r="M2437" i="1"/>
  <c r="N2437" i="1" s="1"/>
  <c r="T2492" i="1" l="1"/>
  <c r="U2492" i="1" s="1"/>
  <c r="O2437" i="1"/>
  <c r="V2492" i="1" l="1"/>
  <c r="M2438" i="1"/>
  <c r="N2438" i="1" s="1"/>
  <c r="T2493" i="1" l="1"/>
  <c r="U2493" i="1" s="1"/>
  <c r="V2493" i="1"/>
  <c r="O2438" i="1"/>
  <c r="T2494" i="1" l="1"/>
  <c r="U2494" i="1" s="1"/>
  <c r="M2439" i="1"/>
  <c r="N2439" i="1" s="1"/>
  <c r="V2494" i="1" l="1"/>
  <c r="O2439" i="1"/>
  <c r="T2495" i="1" l="1"/>
  <c r="U2495" i="1" s="1"/>
  <c r="M2440" i="1"/>
  <c r="N2440" i="1" s="1"/>
  <c r="V2495" i="1" l="1"/>
  <c r="O2440" i="1"/>
  <c r="T2496" i="1" l="1"/>
  <c r="U2496" i="1" s="1"/>
  <c r="M2441" i="1"/>
  <c r="N2441" i="1" s="1"/>
  <c r="V2496" i="1" l="1"/>
  <c r="O2441" i="1"/>
  <c r="M2442" i="1"/>
  <c r="N2442" i="1" s="1"/>
  <c r="T2497" i="1" l="1"/>
  <c r="U2497" i="1" s="1"/>
  <c r="O2442" i="1"/>
  <c r="V2497" i="1" l="1"/>
  <c r="T2498" i="1"/>
  <c r="U2498" i="1" s="1"/>
  <c r="M2443" i="1"/>
  <c r="N2443" i="1" s="1"/>
  <c r="V2498" i="1" l="1"/>
  <c r="T2499" i="1"/>
  <c r="U2499" i="1" s="1"/>
  <c r="O2443" i="1"/>
  <c r="V2499" i="1" l="1"/>
  <c r="M2444" i="1"/>
  <c r="N2444" i="1" s="1"/>
  <c r="T2500" i="1" l="1"/>
  <c r="U2500" i="1" s="1"/>
  <c r="O2444" i="1"/>
  <c r="V2500" i="1" l="1"/>
  <c r="T2501" i="1"/>
  <c r="U2501" i="1" s="1"/>
  <c r="M2445" i="1"/>
  <c r="N2445" i="1" s="1"/>
  <c r="V2501" i="1" l="1"/>
  <c r="O2445" i="1"/>
  <c r="M2446" i="1"/>
  <c r="N2446" i="1" s="1"/>
  <c r="T2502" i="1" l="1"/>
  <c r="U2502" i="1" s="1"/>
  <c r="O2446" i="1"/>
  <c r="V2502" i="1" l="1"/>
  <c r="M2447" i="1"/>
  <c r="N2447" i="1" s="1"/>
  <c r="T2503" i="1" l="1"/>
  <c r="U2503" i="1" s="1"/>
  <c r="O2447" i="1"/>
  <c r="V2503" i="1" l="1"/>
  <c r="T2504" i="1"/>
  <c r="U2504" i="1" s="1"/>
  <c r="M2448" i="1"/>
  <c r="N2448" i="1" s="1"/>
  <c r="V2504" i="1" l="1"/>
  <c r="O2448" i="1"/>
  <c r="T2505" i="1" l="1"/>
  <c r="U2505" i="1" s="1"/>
  <c r="M2449" i="1"/>
  <c r="N2449" i="1" s="1"/>
  <c r="V2505" i="1" l="1"/>
  <c r="T2506" i="1"/>
  <c r="U2506" i="1" s="1"/>
  <c r="O2449" i="1"/>
  <c r="V2506" i="1" l="1"/>
  <c r="M2450" i="1"/>
  <c r="N2450" i="1" s="1"/>
  <c r="T2507" i="1" l="1"/>
  <c r="U2507" i="1" s="1"/>
  <c r="V2507" i="1" s="1"/>
  <c r="O2450" i="1"/>
  <c r="M2451" i="1"/>
  <c r="N2451" i="1" s="1"/>
  <c r="T2508" i="1" l="1"/>
  <c r="U2508" i="1" s="1"/>
  <c r="V2508" i="1" s="1"/>
  <c r="O2451" i="1"/>
  <c r="T2509" i="1" l="1"/>
  <c r="U2509" i="1" s="1"/>
  <c r="M2452" i="1"/>
  <c r="N2452" i="1" s="1"/>
  <c r="V2509" i="1" l="1"/>
  <c r="O2452" i="1"/>
  <c r="T2510" i="1" l="1"/>
  <c r="U2510" i="1" s="1"/>
  <c r="M2453" i="1"/>
  <c r="N2453" i="1" s="1"/>
  <c r="V2510" i="1" l="1"/>
  <c r="O2453" i="1"/>
  <c r="M2454" i="1"/>
  <c r="N2454" i="1" s="1"/>
  <c r="T2511" i="1" l="1"/>
  <c r="U2511" i="1" s="1"/>
  <c r="O2454" i="1"/>
  <c r="V2511" i="1" l="1"/>
  <c r="M2455" i="1"/>
  <c r="N2455" i="1" s="1"/>
  <c r="T2512" i="1" l="1"/>
  <c r="U2512" i="1" s="1"/>
  <c r="O2455" i="1"/>
  <c r="V2512" i="1" l="1"/>
  <c r="T2513" i="1"/>
  <c r="U2513" i="1" s="1"/>
  <c r="M2456" i="1"/>
  <c r="N2456" i="1" s="1"/>
  <c r="V2513" i="1" l="1"/>
  <c r="T2514" i="1"/>
  <c r="U2514" i="1" s="1"/>
  <c r="O2456" i="1"/>
  <c r="V2514" i="1" l="1"/>
  <c r="T2515" i="1"/>
  <c r="U2515" i="1" s="1"/>
  <c r="M2457" i="1"/>
  <c r="N2457" i="1" s="1"/>
  <c r="V2515" i="1" l="1"/>
  <c r="T2516" i="1"/>
  <c r="U2516" i="1" s="1"/>
  <c r="O2457" i="1"/>
  <c r="V2516" i="1" l="1"/>
  <c r="T2517" i="1"/>
  <c r="U2517" i="1" s="1"/>
  <c r="M2458" i="1"/>
  <c r="N2458" i="1" s="1"/>
  <c r="V2517" i="1" l="1"/>
  <c r="T2518" i="1"/>
  <c r="U2518" i="1" s="1"/>
  <c r="O2458" i="1"/>
  <c r="M2459" i="1"/>
  <c r="N2459" i="1" s="1"/>
  <c r="V2518" i="1" l="1"/>
  <c r="O2459" i="1"/>
  <c r="T2519" i="1" l="1"/>
  <c r="U2519" i="1" s="1"/>
  <c r="M2460" i="1"/>
  <c r="N2460" i="1" s="1"/>
  <c r="V2519" i="1" l="1"/>
  <c r="T2520" i="1"/>
  <c r="U2520" i="1" s="1"/>
  <c r="O2460" i="1"/>
  <c r="M2461" i="1"/>
  <c r="N2461" i="1" s="1"/>
  <c r="V2520" i="1" l="1"/>
  <c r="O2461" i="1"/>
  <c r="T2521" i="1" l="1"/>
  <c r="U2521" i="1" s="1"/>
  <c r="M2462" i="1"/>
  <c r="N2462" i="1" s="1"/>
  <c r="V2521" i="1" l="1"/>
  <c r="O2462" i="1"/>
  <c r="T2522" i="1" l="1"/>
  <c r="U2522" i="1" s="1"/>
  <c r="M2463" i="1"/>
  <c r="N2463" i="1" s="1"/>
  <c r="V2522" i="1" l="1"/>
  <c r="O2463" i="1"/>
  <c r="T2523" i="1" l="1"/>
  <c r="U2523" i="1" s="1"/>
  <c r="M2464" i="1"/>
  <c r="N2464" i="1" s="1"/>
  <c r="V2523" i="1" l="1"/>
  <c r="T2524" i="1"/>
  <c r="U2524" i="1" s="1"/>
  <c r="O2464" i="1"/>
  <c r="V2524" i="1" l="1"/>
  <c r="M2465" i="1"/>
  <c r="N2465" i="1" s="1"/>
  <c r="T2525" i="1" l="1"/>
  <c r="U2525" i="1" s="1"/>
  <c r="O2465" i="1"/>
  <c r="V2525" i="1" l="1"/>
  <c r="M2466" i="1"/>
  <c r="N2466" i="1" s="1"/>
  <c r="T2526" i="1" l="1"/>
  <c r="U2526" i="1" s="1"/>
  <c r="O2466" i="1"/>
  <c r="V2526" i="1" l="1"/>
  <c r="M2467" i="1"/>
  <c r="N2467" i="1" s="1"/>
  <c r="T2527" i="1" l="1"/>
  <c r="U2527" i="1" s="1"/>
  <c r="O2467" i="1"/>
  <c r="M2468" i="1"/>
  <c r="N2468" i="1" s="1"/>
  <c r="V2527" i="1" l="1"/>
  <c r="O2468" i="1"/>
  <c r="T2528" i="1" l="1"/>
  <c r="U2528" i="1" s="1"/>
  <c r="M2469" i="1"/>
  <c r="N2469" i="1" s="1"/>
  <c r="V2528" i="1" l="1"/>
  <c r="T2529" i="1"/>
  <c r="U2529" i="1" s="1"/>
  <c r="O2469" i="1"/>
  <c r="V2529" i="1" l="1"/>
  <c r="M2470" i="1"/>
  <c r="N2470" i="1" s="1"/>
  <c r="T2530" i="1" l="1"/>
  <c r="U2530" i="1" s="1"/>
  <c r="O2470" i="1"/>
  <c r="V2530" i="1" l="1"/>
  <c r="M2471" i="1"/>
  <c r="N2471" i="1" s="1"/>
  <c r="T2531" i="1" l="1"/>
  <c r="U2531" i="1" s="1"/>
  <c r="O2471" i="1"/>
  <c r="V2531" i="1" l="1"/>
  <c r="M2472" i="1"/>
  <c r="N2472" i="1" s="1"/>
  <c r="T2532" i="1" l="1"/>
  <c r="U2532" i="1" s="1"/>
  <c r="O2472" i="1"/>
  <c r="V2532" i="1" l="1"/>
  <c r="M2473" i="1"/>
  <c r="N2473" i="1" s="1"/>
  <c r="T2533" i="1" l="1"/>
  <c r="U2533" i="1" s="1"/>
  <c r="O2473" i="1"/>
  <c r="V2533" i="1" l="1"/>
  <c r="M2474" i="1"/>
  <c r="N2474" i="1" s="1"/>
  <c r="T2534" i="1" l="1"/>
  <c r="U2534" i="1" s="1"/>
  <c r="O2474" i="1"/>
  <c r="V2534" i="1" l="1"/>
  <c r="M2475" i="1"/>
  <c r="N2475" i="1" s="1"/>
  <c r="T2535" i="1" l="1"/>
  <c r="U2535" i="1" s="1"/>
  <c r="O2475" i="1"/>
  <c r="M2476" i="1"/>
  <c r="N2476" i="1" s="1"/>
  <c r="V2535" i="1" l="1"/>
  <c r="O2476" i="1"/>
  <c r="T2536" i="1" l="1"/>
  <c r="U2536" i="1" s="1"/>
  <c r="M2477" i="1"/>
  <c r="N2477" i="1" s="1"/>
  <c r="V2536" i="1" l="1"/>
  <c r="O2477" i="1"/>
  <c r="M2478" i="1"/>
  <c r="N2478" i="1" s="1"/>
  <c r="T2537" i="1" l="1"/>
  <c r="U2537" i="1" s="1"/>
  <c r="O2478" i="1"/>
  <c r="V2537" i="1" l="1"/>
  <c r="T2538" i="1"/>
  <c r="U2538" i="1" s="1"/>
  <c r="M2479" i="1"/>
  <c r="N2479" i="1" s="1"/>
  <c r="V2538" i="1" l="1"/>
  <c r="T2539" i="1"/>
  <c r="U2539" i="1" s="1"/>
  <c r="O2479" i="1"/>
  <c r="M2480" i="1"/>
  <c r="N2480" i="1" s="1"/>
  <c r="V2539" i="1" l="1"/>
  <c r="O2480" i="1"/>
  <c r="T2540" i="1" l="1"/>
  <c r="U2540" i="1" s="1"/>
  <c r="V2540" i="1"/>
  <c r="M2481" i="1"/>
  <c r="N2481" i="1" s="1"/>
  <c r="T2541" i="1" l="1"/>
  <c r="U2541" i="1" s="1"/>
  <c r="O2481" i="1"/>
  <c r="V2541" i="1" l="1"/>
  <c r="M2482" i="1"/>
  <c r="N2482" i="1" s="1"/>
  <c r="T2542" i="1" l="1"/>
  <c r="U2542" i="1" s="1"/>
  <c r="O2482" i="1"/>
  <c r="V2542" i="1" l="1"/>
  <c r="M2483" i="1"/>
  <c r="N2483" i="1" s="1"/>
  <c r="T2543" i="1" l="1"/>
  <c r="U2543" i="1" s="1"/>
  <c r="O2483" i="1"/>
  <c r="V2543" i="1" l="1"/>
  <c r="M2484" i="1"/>
  <c r="N2484" i="1" s="1"/>
  <c r="T2544" i="1" l="1"/>
  <c r="U2544" i="1" s="1"/>
  <c r="O2484" i="1"/>
  <c r="V2544" i="1" l="1"/>
  <c r="M2485" i="1"/>
  <c r="N2485" i="1" s="1"/>
  <c r="T2545" i="1" l="1"/>
  <c r="U2545" i="1" s="1"/>
  <c r="O2485" i="1"/>
  <c r="M2486" i="1"/>
  <c r="N2486" i="1" s="1"/>
  <c r="V2545" i="1" l="1"/>
  <c r="O2486" i="1"/>
  <c r="T2546" i="1" l="1"/>
  <c r="U2546" i="1" s="1"/>
  <c r="M2487" i="1"/>
  <c r="N2487" i="1" s="1"/>
  <c r="V2546" i="1" l="1"/>
  <c r="O2487" i="1"/>
  <c r="T2547" i="1" l="1"/>
  <c r="U2547" i="1" s="1"/>
  <c r="M2488" i="1"/>
  <c r="N2488" i="1" s="1"/>
  <c r="V2547" i="1" l="1"/>
  <c r="O2488" i="1"/>
  <c r="M2489" i="1"/>
  <c r="N2489" i="1" s="1"/>
  <c r="T2548" i="1" l="1"/>
  <c r="U2548" i="1" s="1"/>
  <c r="O2489" i="1"/>
  <c r="V2548" i="1" l="1"/>
  <c r="M2490" i="1"/>
  <c r="N2490" i="1" s="1"/>
  <c r="T2549" i="1" l="1"/>
  <c r="U2549" i="1" s="1"/>
  <c r="O2490" i="1"/>
  <c r="V2549" i="1" l="1"/>
  <c r="T2550" i="1"/>
  <c r="U2550" i="1" s="1"/>
  <c r="M2491" i="1"/>
  <c r="N2491" i="1" s="1"/>
  <c r="V2550" i="1" l="1"/>
  <c r="T2551" i="1"/>
  <c r="U2551" i="1" s="1"/>
  <c r="O2491" i="1"/>
  <c r="V2551" i="1" l="1"/>
  <c r="T2552" i="1"/>
  <c r="U2552" i="1" s="1"/>
  <c r="M2492" i="1"/>
  <c r="N2492" i="1" s="1"/>
  <c r="V2552" i="1" l="1"/>
  <c r="O2492" i="1"/>
  <c r="M2493" i="1"/>
  <c r="N2493" i="1" s="1"/>
  <c r="T2553" i="1" l="1"/>
  <c r="U2553" i="1" s="1"/>
  <c r="O2493" i="1"/>
  <c r="M2494" i="1"/>
  <c r="N2494" i="1" s="1"/>
  <c r="V2553" i="1" l="1"/>
  <c r="O2494" i="1"/>
  <c r="T2554" i="1" l="1"/>
  <c r="U2554" i="1" s="1"/>
  <c r="M2495" i="1"/>
  <c r="N2495" i="1" s="1"/>
  <c r="V2554" i="1" l="1"/>
  <c r="O2495" i="1"/>
  <c r="M2496" i="1"/>
  <c r="N2496" i="1" s="1"/>
  <c r="T2555" i="1" l="1"/>
  <c r="U2555" i="1" s="1"/>
  <c r="O2496" i="1"/>
  <c r="V2555" i="1" l="1"/>
  <c r="M2497" i="1"/>
  <c r="N2497" i="1" s="1"/>
  <c r="T2556" i="1" l="1"/>
  <c r="U2556" i="1" s="1"/>
  <c r="O2497" i="1"/>
  <c r="V2556" i="1" l="1"/>
  <c r="T2557" i="1"/>
  <c r="U2557" i="1" s="1"/>
  <c r="M2498" i="1"/>
  <c r="N2498" i="1" s="1"/>
  <c r="V2557" i="1" l="1"/>
  <c r="O2498" i="1"/>
  <c r="T2558" i="1" l="1"/>
  <c r="U2558" i="1" s="1"/>
  <c r="M2499" i="1"/>
  <c r="N2499" i="1" s="1"/>
  <c r="V2558" i="1" l="1"/>
  <c r="O2499" i="1"/>
  <c r="M2500" i="1"/>
  <c r="N2500" i="1" s="1"/>
  <c r="T2559" i="1" l="1"/>
  <c r="U2559" i="1" s="1"/>
  <c r="O2500" i="1"/>
  <c r="V2559" i="1" l="1"/>
  <c r="M2501" i="1"/>
  <c r="N2501" i="1" s="1"/>
  <c r="T2560" i="1" l="1"/>
  <c r="U2560" i="1" s="1"/>
  <c r="O2501" i="1"/>
  <c r="V2560" i="1" l="1"/>
  <c r="T2561" i="1"/>
  <c r="U2561" i="1" s="1"/>
  <c r="M2502" i="1"/>
  <c r="N2502" i="1" s="1"/>
  <c r="V2561" i="1" l="1"/>
  <c r="O2502" i="1"/>
  <c r="M2503" i="1"/>
  <c r="N2503" i="1" s="1"/>
  <c r="T2562" i="1" l="1"/>
  <c r="U2562" i="1" s="1"/>
  <c r="O2503" i="1"/>
  <c r="V2562" i="1" l="1"/>
  <c r="T2563" i="1"/>
  <c r="U2563" i="1" s="1"/>
  <c r="M2504" i="1"/>
  <c r="N2504" i="1" s="1"/>
  <c r="V2563" i="1" l="1"/>
  <c r="T2564" i="1"/>
  <c r="U2564" i="1" s="1"/>
  <c r="O2504" i="1"/>
  <c r="V2564" i="1" l="1"/>
  <c r="M2505" i="1"/>
  <c r="N2505" i="1" s="1"/>
  <c r="T2565" i="1" l="1"/>
  <c r="U2565" i="1" s="1"/>
  <c r="O2505" i="1"/>
  <c r="M2506" i="1"/>
  <c r="N2506" i="1" s="1"/>
  <c r="V2565" i="1" l="1"/>
  <c r="T2566" i="1"/>
  <c r="U2566" i="1" s="1"/>
  <c r="O2506" i="1"/>
  <c r="V2566" i="1" l="1"/>
  <c r="T2567" i="1"/>
  <c r="U2567" i="1" s="1"/>
  <c r="M2507" i="1"/>
  <c r="N2507" i="1" s="1"/>
  <c r="V2567" i="1" l="1"/>
  <c r="O2507" i="1"/>
  <c r="T2568" i="1" l="1"/>
  <c r="U2568" i="1" s="1"/>
  <c r="V2568" i="1" s="1"/>
  <c r="M2508" i="1"/>
  <c r="N2508" i="1" s="1"/>
  <c r="T2569" i="1" l="1"/>
  <c r="U2569" i="1" s="1"/>
  <c r="V2569" i="1" s="1"/>
  <c r="O2508" i="1"/>
  <c r="T2570" i="1" l="1"/>
  <c r="U2570" i="1" s="1"/>
  <c r="M2509" i="1"/>
  <c r="N2509" i="1" s="1"/>
  <c r="V2570" i="1" l="1"/>
  <c r="O2509" i="1"/>
  <c r="T2571" i="1" l="1"/>
  <c r="U2571" i="1" s="1"/>
  <c r="M2510" i="1"/>
  <c r="N2510" i="1" s="1"/>
  <c r="V2571" i="1" l="1"/>
  <c r="O2510" i="1"/>
  <c r="T2572" i="1" l="1"/>
  <c r="U2572" i="1" s="1"/>
  <c r="M2511" i="1"/>
  <c r="N2511" i="1" s="1"/>
  <c r="V2572" i="1" l="1"/>
  <c r="O2511" i="1"/>
  <c r="M2512" i="1"/>
  <c r="N2512" i="1" s="1"/>
  <c r="T2573" i="1" l="1"/>
  <c r="U2573" i="1" s="1"/>
  <c r="O2512" i="1"/>
  <c r="V2573" i="1" l="1"/>
  <c r="M2513" i="1"/>
  <c r="N2513" i="1" s="1"/>
  <c r="T2574" i="1" l="1"/>
  <c r="U2574" i="1" s="1"/>
  <c r="O2513" i="1"/>
  <c r="V2574" i="1" l="1"/>
  <c r="M2514" i="1"/>
  <c r="N2514" i="1" s="1"/>
  <c r="T2575" i="1" l="1"/>
  <c r="U2575" i="1" s="1"/>
  <c r="O2514" i="1"/>
  <c r="V2575" i="1" l="1"/>
  <c r="M2515" i="1"/>
  <c r="N2515" i="1" s="1"/>
  <c r="T2576" i="1" l="1"/>
  <c r="U2576" i="1" s="1"/>
  <c r="O2515" i="1"/>
  <c r="M2516" i="1"/>
  <c r="N2516" i="1" s="1"/>
  <c r="V2576" i="1" l="1"/>
  <c r="T2577" i="1"/>
  <c r="U2577" i="1" s="1"/>
  <c r="O2516" i="1"/>
  <c r="V2577" i="1" l="1"/>
  <c r="M2517" i="1"/>
  <c r="N2517" i="1" s="1"/>
  <c r="T2578" i="1" l="1"/>
  <c r="U2578" i="1" s="1"/>
  <c r="O2517" i="1"/>
  <c r="V2578" i="1" l="1"/>
  <c r="T2579" i="1"/>
  <c r="U2579" i="1" s="1"/>
  <c r="M2518" i="1"/>
  <c r="N2518" i="1" s="1"/>
  <c r="V2579" i="1" l="1"/>
  <c r="O2518" i="1"/>
  <c r="M2519" i="1"/>
  <c r="N2519" i="1" s="1"/>
  <c r="T2580" i="1" l="1"/>
  <c r="U2580" i="1" s="1"/>
  <c r="O2519" i="1"/>
  <c r="V2580" i="1" l="1"/>
  <c r="M2520" i="1"/>
  <c r="N2520" i="1" s="1"/>
  <c r="T2581" i="1" l="1"/>
  <c r="U2581" i="1" s="1"/>
  <c r="O2520" i="1"/>
  <c r="M2521" i="1"/>
  <c r="N2521" i="1" s="1"/>
  <c r="V2581" i="1" l="1"/>
  <c r="O2521" i="1"/>
  <c r="T2582" i="1" l="1"/>
  <c r="U2582" i="1" s="1"/>
  <c r="M2522" i="1"/>
  <c r="N2522" i="1" s="1"/>
  <c r="V2582" i="1" l="1"/>
  <c r="T2583" i="1"/>
  <c r="U2583" i="1" s="1"/>
  <c r="O2522" i="1"/>
  <c r="V2583" i="1" l="1"/>
  <c r="M2523" i="1"/>
  <c r="N2523" i="1" s="1"/>
  <c r="T2584" i="1" l="1"/>
  <c r="U2584" i="1" s="1"/>
  <c r="O2523" i="1"/>
  <c r="V2584" i="1" l="1"/>
  <c r="M2524" i="1"/>
  <c r="N2524" i="1" s="1"/>
  <c r="T2585" i="1" l="1"/>
  <c r="U2585" i="1" s="1"/>
  <c r="O2524" i="1"/>
  <c r="M2525" i="1"/>
  <c r="N2525" i="1" s="1"/>
  <c r="V2585" i="1" l="1"/>
  <c r="O2525" i="1"/>
  <c r="T2586" i="1" l="1"/>
  <c r="U2586" i="1" s="1"/>
  <c r="M2526" i="1"/>
  <c r="N2526" i="1" s="1"/>
  <c r="V2586" i="1" l="1"/>
  <c r="O2526" i="1"/>
  <c r="T2587" i="1" l="1"/>
  <c r="U2587" i="1" s="1"/>
  <c r="M2527" i="1"/>
  <c r="N2527" i="1" s="1"/>
  <c r="V2587" i="1" l="1"/>
  <c r="T2588" i="1"/>
  <c r="U2588" i="1" s="1"/>
  <c r="O2527" i="1"/>
  <c r="M2528" i="1"/>
  <c r="N2528" i="1" s="1"/>
  <c r="V2588" i="1" l="1"/>
  <c r="O2528" i="1"/>
  <c r="T2589" i="1" l="1"/>
  <c r="U2589" i="1" s="1"/>
  <c r="M2529" i="1"/>
  <c r="N2529" i="1" s="1"/>
  <c r="V2589" i="1" l="1"/>
  <c r="T2590" i="1"/>
  <c r="U2590" i="1" s="1"/>
  <c r="O2529" i="1"/>
  <c r="M2530" i="1"/>
  <c r="N2530" i="1" s="1"/>
  <c r="V2590" i="1" l="1"/>
  <c r="O2530" i="1"/>
  <c r="T2591" i="1" l="1"/>
  <c r="U2591" i="1" s="1"/>
  <c r="M2531" i="1"/>
  <c r="N2531" i="1" s="1"/>
  <c r="V2591" i="1" l="1"/>
  <c r="O2531" i="1"/>
  <c r="T2592" i="1" l="1"/>
  <c r="U2592" i="1" s="1"/>
  <c r="M2532" i="1"/>
  <c r="N2532" i="1" s="1"/>
  <c r="V2592" i="1" l="1"/>
  <c r="T2593" i="1"/>
  <c r="U2593" i="1" s="1"/>
  <c r="O2532" i="1"/>
  <c r="M2533" i="1"/>
  <c r="N2533" i="1" s="1"/>
  <c r="V2593" i="1" l="1"/>
  <c r="O2533" i="1"/>
  <c r="M2534" i="1"/>
  <c r="N2534" i="1" s="1"/>
  <c r="T2594" i="1" l="1"/>
  <c r="U2594" i="1" s="1"/>
  <c r="O2534" i="1"/>
  <c r="M2535" i="1"/>
  <c r="N2535" i="1" s="1"/>
  <c r="V2594" i="1" l="1"/>
  <c r="O2535" i="1"/>
  <c r="T2595" i="1" l="1"/>
  <c r="U2595" i="1" s="1"/>
  <c r="M2536" i="1"/>
  <c r="N2536" i="1" s="1"/>
  <c r="V2595" i="1" l="1"/>
  <c r="O2536" i="1"/>
  <c r="T2596" i="1" l="1"/>
  <c r="U2596" i="1" s="1"/>
  <c r="M2537" i="1"/>
  <c r="N2537" i="1" s="1"/>
  <c r="V2596" i="1" l="1"/>
  <c r="O2537" i="1"/>
  <c r="T2597" i="1" l="1"/>
  <c r="U2597" i="1" s="1"/>
  <c r="M2538" i="1"/>
  <c r="N2538" i="1" s="1"/>
  <c r="V2597" i="1" l="1"/>
  <c r="O2538" i="1"/>
  <c r="T2598" i="1" l="1"/>
  <c r="U2598" i="1" s="1"/>
  <c r="M2539" i="1"/>
  <c r="N2539" i="1" s="1"/>
  <c r="V2598" i="1" l="1"/>
  <c r="O2539" i="1"/>
  <c r="T2599" i="1" l="1"/>
  <c r="U2599" i="1" s="1"/>
  <c r="M2540" i="1"/>
  <c r="N2540" i="1" s="1"/>
  <c r="V2599" i="1" l="1"/>
  <c r="T2600" i="1"/>
  <c r="U2600" i="1" s="1"/>
  <c r="O2540" i="1"/>
  <c r="V2600" i="1" l="1"/>
  <c r="M2541" i="1"/>
  <c r="N2541" i="1" s="1"/>
  <c r="T2601" i="1" l="1"/>
  <c r="U2601" i="1" s="1"/>
  <c r="O2541" i="1"/>
  <c r="V2601" i="1" l="1"/>
  <c r="M2542" i="1"/>
  <c r="N2542" i="1" s="1"/>
  <c r="T2602" i="1" l="1"/>
  <c r="U2602" i="1" s="1"/>
  <c r="O2542" i="1"/>
  <c r="V2602" i="1" l="1"/>
  <c r="M2543" i="1"/>
  <c r="N2543" i="1" s="1"/>
  <c r="T2603" i="1" l="1"/>
  <c r="U2603" i="1" s="1"/>
  <c r="O2543" i="1"/>
  <c r="M2544" i="1"/>
  <c r="N2544" i="1" s="1"/>
  <c r="V2603" i="1" l="1"/>
  <c r="T2604" i="1"/>
  <c r="U2604" i="1" s="1"/>
  <c r="O2544" i="1"/>
  <c r="V2604" i="1" l="1"/>
  <c r="T2605" i="1"/>
  <c r="U2605" i="1" s="1"/>
  <c r="M2545" i="1"/>
  <c r="N2545" i="1" s="1"/>
  <c r="V2605" i="1" l="1"/>
  <c r="O2545" i="1"/>
  <c r="T2606" i="1" l="1"/>
  <c r="U2606" i="1" s="1"/>
  <c r="M2546" i="1"/>
  <c r="N2546" i="1" s="1"/>
  <c r="V2606" i="1" l="1"/>
  <c r="T2607" i="1"/>
  <c r="U2607" i="1" s="1"/>
  <c r="O2546" i="1"/>
  <c r="V2607" i="1" l="1"/>
  <c r="M2547" i="1"/>
  <c r="N2547" i="1" s="1"/>
  <c r="T2608" i="1" l="1"/>
  <c r="U2608" i="1" s="1"/>
  <c r="O2547" i="1"/>
  <c r="V2608" i="1" l="1"/>
  <c r="T2609" i="1"/>
  <c r="U2609" i="1" s="1"/>
  <c r="M2548" i="1"/>
  <c r="N2548" i="1" s="1"/>
  <c r="V2609" i="1" l="1"/>
  <c r="O2548" i="1"/>
  <c r="T2610" i="1" l="1"/>
  <c r="U2610" i="1" s="1"/>
  <c r="M2549" i="1"/>
  <c r="N2549" i="1" s="1"/>
  <c r="V2610" i="1" l="1"/>
  <c r="O2549" i="1"/>
  <c r="M2550" i="1" l="1"/>
  <c r="N2550" i="1" s="1"/>
  <c r="T2611" i="1"/>
  <c r="U2611" i="1" s="1"/>
  <c r="O2550" i="1"/>
  <c r="V2611" i="1" l="1"/>
  <c r="T2612" i="1"/>
  <c r="U2612" i="1" s="1"/>
  <c r="M2551" i="1"/>
  <c r="N2551" i="1" s="1"/>
  <c r="V2612" i="1" l="1"/>
  <c r="O2551" i="1"/>
  <c r="T2613" i="1" l="1"/>
  <c r="U2613" i="1" s="1"/>
  <c r="M2552" i="1"/>
  <c r="N2552" i="1" s="1"/>
  <c r="V2613" i="1" l="1"/>
  <c r="O2552" i="1"/>
  <c r="T2614" i="1" l="1"/>
  <c r="U2614" i="1" s="1"/>
  <c r="M2553" i="1"/>
  <c r="N2553" i="1" s="1"/>
  <c r="V2614" i="1" l="1"/>
  <c r="O2553" i="1"/>
  <c r="M2554" i="1"/>
  <c r="N2554" i="1" s="1"/>
  <c r="T2615" i="1" l="1"/>
  <c r="U2615" i="1" s="1"/>
  <c r="O2554" i="1"/>
  <c r="V2615" i="1" l="1"/>
  <c r="M2555" i="1"/>
  <c r="N2555" i="1" s="1"/>
  <c r="T2616" i="1" l="1"/>
  <c r="U2616" i="1" s="1"/>
  <c r="O2555" i="1"/>
  <c r="V2616" i="1" l="1"/>
  <c r="T2617" i="1"/>
  <c r="U2617" i="1" s="1"/>
  <c r="M2556" i="1"/>
  <c r="N2556" i="1" s="1"/>
  <c r="V2617" i="1" l="1"/>
  <c r="O2556" i="1"/>
  <c r="T2618" i="1" l="1"/>
  <c r="U2618" i="1" s="1"/>
  <c r="V2618" i="1" s="1"/>
  <c r="M2557" i="1"/>
  <c r="N2557" i="1" s="1"/>
  <c r="T2619" i="1" l="1"/>
  <c r="U2619" i="1" s="1"/>
  <c r="O2557" i="1"/>
  <c r="V2619" i="1" l="1"/>
  <c r="M2558" i="1"/>
  <c r="N2558" i="1" s="1"/>
  <c r="T2620" i="1" l="1"/>
  <c r="U2620" i="1" s="1"/>
  <c r="O2558" i="1"/>
  <c r="V2620" i="1" l="1"/>
  <c r="T2621" i="1"/>
  <c r="U2621" i="1" s="1"/>
  <c r="M2559" i="1"/>
  <c r="N2559" i="1" s="1"/>
  <c r="V2621" i="1" l="1"/>
  <c r="O2559" i="1"/>
  <c r="M2560" i="1"/>
  <c r="N2560" i="1" s="1"/>
  <c r="T2622" i="1" l="1"/>
  <c r="U2622" i="1" s="1"/>
  <c r="V2622" i="1" s="1"/>
  <c r="O2560" i="1"/>
  <c r="T2623" i="1" l="1"/>
  <c r="U2623" i="1" s="1"/>
  <c r="V2623" i="1" s="1"/>
  <c r="M2561" i="1"/>
  <c r="N2561" i="1" s="1"/>
  <c r="T2624" i="1" l="1"/>
  <c r="U2624" i="1" s="1"/>
  <c r="V2624" i="1" s="1"/>
  <c r="O2561" i="1"/>
  <c r="T2625" i="1" l="1"/>
  <c r="U2625" i="1" s="1"/>
  <c r="M2562" i="1"/>
  <c r="N2562" i="1" s="1"/>
  <c r="V2625" i="1" l="1"/>
  <c r="O2562" i="1"/>
  <c r="T2626" i="1" l="1"/>
  <c r="U2626" i="1" s="1"/>
  <c r="M2563" i="1"/>
  <c r="N2563" i="1" s="1"/>
  <c r="V2626" i="1" l="1"/>
  <c r="O2563" i="1"/>
  <c r="M2564" i="1"/>
  <c r="N2564" i="1" s="1"/>
  <c r="T2627" i="1" l="1"/>
  <c r="U2627" i="1" s="1"/>
  <c r="O2564" i="1"/>
  <c r="V2627" i="1" l="1"/>
  <c r="M2565" i="1"/>
  <c r="N2565" i="1" s="1"/>
  <c r="T2628" i="1" l="1"/>
  <c r="U2628" i="1" s="1"/>
  <c r="O2565" i="1"/>
  <c r="V2628" i="1" l="1"/>
  <c r="T2629" i="1"/>
  <c r="U2629" i="1" s="1"/>
  <c r="M2566" i="1"/>
  <c r="N2566" i="1" s="1"/>
  <c r="V2629" i="1" l="1"/>
  <c r="O2566" i="1"/>
  <c r="M2567" i="1"/>
  <c r="N2567" i="1" s="1"/>
  <c r="T2630" i="1" l="1"/>
  <c r="U2630" i="1" s="1"/>
  <c r="O2567" i="1"/>
  <c r="V2630" i="1" l="1"/>
  <c r="T2631" i="1"/>
  <c r="U2631" i="1" s="1"/>
  <c r="M2568" i="1"/>
  <c r="N2568" i="1" s="1"/>
  <c r="V2631" i="1" l="1"/>
  <c r="O2568" i="1"/>
  <c r="T2632" i="1" l="1"/>
  <c r="U2632" i="1" s="1"/>
  <c r="M2569" i="1"/>
  <c r="N2569" i="1" s="1"/>
  <c r="V2632" i="1" l="1"/>
  <c r="O2569" i="1"/>
  <c r="T2633" i="1" l="1"/>
  <c r="U2633" i="1" s="1"/>
  <c r="M2570" i="1"/>
  <c r="N2570" i="1" s="1"/>
  <c r="V2633" i="1" l="1"/>
  <c r="T2634" i="1"/>
  <c r="U2634" i="1" s="1"/>
  <c r="O2570" i="1"/>
  <c r="V2634" i="1" l="1"/>
  <c r="M2571" i="1"/>
  <c r="N2571" i="1" s="1"/>
  <c r="T2635" i="1" l="1"/>
  <c r="U2635" i="1" s="1"/>
  <c r="O2571" i="1"/>
  <c r="V2635" i="1" l="1"/>
  <c r="M2572" i="1"/>
  <c r="N2572" i="1" s="1"/>
  <c r="T2636" i="1" l="1"/>
  <c r="U2636" i="1" s="1"/>
  <c r="O2572" i="1"/>
  <c r="M2573" i="1"/>
  <c r="N2573" i="1" s="1"/>
  <c r="V2636" i="1" l="1"/>
  <c r="O2573" i="1"/>
  <c r="T2637" i="1" l="1"/>
  <c r="U2637" i="1" s="1"/>
  <c r="M2574" i="1"/>
  <c r="N2574" i="1" s="1"/>
  <c r="V2637" i="1" l="1"/>
  <c r="T2638" i="1"/>
  <c r="U2638" i="1" s="1"/>
  <c r="O2574" i="1"/>
  <c r="V2638" i="1" l="1"/>
  <c r="M2575" i="1"/>
  <c r="N2575" i="1" s="1"/>
  <c r="T2639" i="1" l="1"/>
  <c r="U2639" i="1" s="1"/>
  <c r="O2575" i="1"/>
  <c r="M2576" i="1"/>
  <c r="N2576" i="1" s="1"/>
  <c r="V2639" i="1" l="1"/>
  <c r="O2576" i="1"/>
  <c r="T2640" i="1" l="1"/>
  <c r="U2640" i="1" s="1"/>
  <c r="V2640" i="1" s="1"/>
  <c r="M2577" i="1"/>
  <c r="N2577" i="1" s="1"/>
  <c r="T2641" i="1" l="1"/>
  <c r="U2641" i="1" s="1"/>
  <c r="V2641" i="1"/>
  <c r="O2577" i="1"/>
  <c r="T2642" i="1" l="1"/>
  <c r="U2642" i="1" s="1"/>
  <c r="M2578" i="1"/>
  <c r="N2578" i="1" s="1"/>
  <c r="V2642" i="1" l="1"/>
  <c r="O2578" i="1"/>
  <c r="M2579" i="1"/>
  <c r="N2579" i="1" s="1"/>
  <c r="T2643" i="1" l="1"/>
  <c r="U2643" i="1" s="1"/>
  <c r="O2579" i="1"/>
  <c r="V2643" i="1" l="1"/>
  <c r="M2580" i="1"/>
  <c r="N2580" i="1" s="1"/>
  <c r="T2644" i="1" l="1"/>
  <c r="U2644" i="1" s="1"/>
  <c r="O2580" i="1"/>
  <c r="M2581" i="1"/>
  <c r="N2581" i="1" s="1"/>
  <c r="V2644" i="1" l="1"/>
  <c r="T2645" i="1"/>
  <c r="U2645" i="1" s="1"/>
  <c r="O2581" i="1"/>
  <c r="M2582" i="1"/>
  <c r="N2582" i="1" s="1"/>
  <c r="V2645" i="1" l="1"/>
  <c r="O2582" i="1"/>
  <c r="T2646" i="1" l="1"/>
  <c r="U2646" i="1" s="1"/>
  <c r="M2583" i="1"/>
  <c r="N2583" i="1" s="1"/>
  <c r="V2646" i="1" l="1"/>
  <c r="O2583" i="1"/>
  <c r="T2647" i="1" l="1"/>
  <c r="U2647" i="1" s="1"/>
  <c r="M2584" i="1"/>
  <c r="N2584" i="1" s="1"/>
  <c r="V2647" i="1" l="1"/>
  <c r="T2648" i="1"/>
  <c r="U2648" i="1" s="1"/>
  <c r="O2584" i="1"/>
  <c r="V2648" i="1" l="1"/>
  <c r="T2649" i="1"/>
  <c r="U2649" i="1" s="1"/>
  <c r="M2585" i="1"/>
  <c r="N2585" i="1" s="1"/>
  <c r="V2649" i="1" l="1"/>
  <c r="O2585" i="1"/>
  <c r="T2650" i="1" l="1"/>
  <c r="U2650" i="1" s="1"/>
  <c r="M2586" i="1"/>
  <c r="N2586" i="1" s="1"/>
  <c r="V2650" i="1" l="1"/>
  <c r="T2651" i="1"/>
  <c r="U2651" i="1" s="1"/>
  <c r="O2586" i="1"/>
  <c r="V2651" i="1" l="1"/>
  <c r="M2587" i="1"/>
  <c r="N2587" i="1" s="1"/>
  <c r="T2652" i="1" l="1"/>
  <c r="U2652" i="1" s="1"/>
  <c r="O2587" i="1"/>
  <c r="V2652" i="1" l="1"/>
  <c r="T2653" i="1"/>
  <c r="U2653" i="1" s="1"/>
  <c r="M2588" i="1"/>
  <c r="N2588" i="1" s="1"/>
  <c r="V2653" i="1" l="1"/>
  <c r="T2654" i="1"/>
  <c r="U2654" i="1" s="1"/>
  <c r="O2588" i="1"/>
  <c r="V2654" i="1" l="1"/>
  <c r="M2589" i="1"/>
  <c r="N2589" i="1" s="1"/>
  <c r="T2655" i="1" l="1"/>
  <c r="U2655" i="1" s="1"/>
  <c r="O2589" i="1"/>
  <c r="V2655" i="1" l="1"/>
  <c r="M2590" i="1"/>
  <c r="N2590" i="1" s="1"/>
  <c r="T2656" i="1" l="1"/>
  <c r="U2656" i="1" s="1"/>
  <c r="O2590" i="1"/>
  <c r="M2591" i="1"/>
  <c r="N2591" i="1" s="1"/>
  <c r="V2656" i="1" l="1"/>
  <c r="O2591" i="1"/>
  <c r="T2657" i="1" l="1"/>
  <c r="U2657" i="1" s="1"/>
  <c r="M2592" i="1"/>
  <c r="N2592" i="1" s="1"/>
  <c r="V2657" i="1" l="1"/>
  <c r="O2592" i="1"/>
  <c r="T2658" i="1" l="1"/>
  <c r="U2658" i="1" s="1"/>
  <c r="M2593" i="1"/>
  <c r="N2593" i="1" s="1"/>
  <c r="V2658" i="1" l="1"/>
  <c r="O2593" i="1"/>
  <c r="T2659" i="1" l="1"/>
  <c r="U2659" i="1" s="1"/>
  <c r="M2594" i="1"/>
  <c r="N2594" i="1" s="1"/>
  <c r="V2659" i="1" l="1"/>
  <c r="O2594" i="1"/>
  <c r="M2595" i="1"/>
  <c r="N2595" i="1" s="1"/>
  <c r="T2660" i="1" l="1"/>
  <c r="U2660" i="1" s="1"/>
  <c r="O2595" i="1"/>
  <c r="V2660" i="1" l="1"/>
  <c r="M2596" i="1"/>
  <c r="N2596" i="1" s="1"/>
  <c r="T2661" i="1" l="1"/>
  <c r="U2661" i="1" s="1"/>
  <c r="O2596" i="1"/>
  <c r="M2597" i="1"/>
  <c r="N2597" i="1" s="1"/>
  <c r="V2661" i="1" l="1"/>
  <c r="T2662" i="1"/>
  <c r="U2662" i="1" s="1"/>
  <c r="O2597" i="1"/>
  <c r="V2662" i="1" l="1"/>
  <c r="M2598" i="1"/>
  <c r="N2598" i="1" s="1"/>
  <c r="T2663" i="1" l="1"/>
  <c r="U2663" i="1" s="1"/>
  <c r="O2598" i="1"/>
  <c r="V2663" i="1" l="1"/>
  <c r="M2599" i="1"/>
  <c r="N2599" i="1" s="1"/>
  <c r="T2664" i="1" l="1"/>
  <c r="U2664" i="1" s="1"/>
  <c r="O2599" i="1"/>
  <c r="V2664" i="1" l="1"/>
  <c r="T2665" i="1"/>
  <c r="U2665" i="1" s="1"/>
  <c r="M2600" i="1"/>
  <c r="N2600" i="1" s="1"/>
  <c r="V2665" i="1" l="1"/>
  <c r="O2600" i="1"/>
  <c r="T2666" i="1" l="1"/>
  <c r="U2666" i="1" s="1"/>
  <c r="M2601" i="1"/>
  <c r="N2601" i="1" s="1"/>
  <c r="V2666" i="1" l="1"/>
  <c r="T2667" i="1"/>
  <c r="U2667" i="1" s="1"/>
  <c r="O2601" i="1"/>
  <c r="V2667" i="1" l="1"/>
  <c r="M2602" i="1"/>
  <c r="N2602" i="1" s="1"/>
  <c r="T2668" i="1" l="1"/>
  <c r="U2668" i="1" s="1"/>
  <c r="O2602" i="1"/>
  <c r="M2603" i="1"/>
  <c r="N2603" i="1" s="1"/>
  <c r="V2668" i="1" l="1"/>
  <c r="O2603" i="1"/>
  <c r="T2669" i="1" l="1"/>
  <c r="U2669" i="1" s="1"/>
  <c r="M2604" i="1"/>
  <c r="N2604" i="1" s="1"/>
  <c r="V2669" i="1" l="1"/>
  <c r="O2604" i="1"/>
  <c r="T2670" i="1" l="1"/>
  <c r="U2670" i="1" s="1"/>
  <c r="M2605" i="1"/>
  <c r="N2605" i="1" s="1"/>
  <c r="V2670" i="1" l="1"/>
  <c r="O2605" i="1"/>
  <c r="M2606" i="1"/>
  <c r="N2606" i="1" s="1"/>
  <c r="T2671" i="1" l="1"/>
  <c r="U2671" i="1" s="1"/>
  <c r="O2606" i="1"/>
  <c r="V2671" i="1" l="1"/>
  <c r="T2672" i="1"/>
  <c r="U2672" i="1" s="1"/>
  <c r="M2607" i="1"/>
  <c r="N2607" i="1" s="1"/>
  <c r="V2672" i="1" l="1"/>
  <c r="T2673" i="1"/>
  <c r="U2673" i="1" s="1"/>
  <c r="O2607" i="1"/>
  <c r="V2673" i="1" l="1"/>
  <c r="M2608" i="1"/>
  <c r="N2608" i="1" s="1"/>
  <c r="T2674" i="1" l="1"/>
  <c r="U2674" i="1" s="1"/>
  <c r="O2608" i="1"/>
  <c r="V2674" i="1" l="1"/>
  <c r="M2609" i="1"/>
  <c r="N2609" i="1" s="1"/>
  <c r="T2675" i="1" l="1"/>
  <c r="U2675" i="1" s="1"/>
  <c r="O2609" i="1"/>
  <c r="M2610" i="1"/>
  <c r="N2610" i="1" s="1"/>
  <c r="V2675" i="1" l="1"/>
  <c r="T2676" i="1"/>
  <c r="U2676" i="1" s="1"/>
  <c r="O2610" i="1"/>
  <c r="V2676" i="1" l="1"/>
  <c r="T2677" i="1"/>
  <c r="U2677" i="1" s="1"/>
  <c r="M2611" i="1"/>
  <c r="N2611" i="1" s="1"/>
  <c r="V2677" i="1" l="1"/>
  <c r="O2611" i="1"/>
  <c r="T2678" i="1" l="1"/>
  <c r="U2678" i="1" s="1"/>
  <c r="M2612" i="1"/>
  <c r="N2612" i="1" s="1"/>
  <c r="V2678" i="1" l="1"/>
  <c r="O2612" i="1"/>
  <c r="M2613" i="1"/>
  <c r="N2613" i="1" s="1"/>
  <c r="T2679" i="1" l="1"/>
  <c r="U2679" i="1" s="1"/>
  <c r="O2613" i="1"/>
  <c r="V2679" i="1" l="1"/>
  <c r="M2614" i="1"/>
  <c r="N2614" i="1" s="1"/>
  <c r="T2680" i="1" l="1"/>
  <c r="U2680" i="1" s="1"/>
  <c r="O2614" i="1"/>
  <c r="V2680" i="1" l="1"/>
  <c r="M2615" i="1"/>
  <c r="N2615" i="1" s="1"/>
  <c r="T2681" i="1" l="1"/>
  <c r="U2681" i="1" s="1"/>
  <c r="V2681" i="1"/>
  <c r="O2615" i="1"/>
  <c r="T2682" i="1" l="1"/>
  <c r="U2682" i="1" s="1"/>
  <c r="M2616" i="1"/>
  <c r="N2616" i="1" s="1"/>
  <c r="V2682" i="1" l="1"/>
  <c r="O2616" i="1"/>
  <c r="M2617" i="1"/>
  <c r="N2617" i="1" s="1"/>
  <c r="T2683" i="1" l="1"/>
  <c r="U2683" i="1" s="1"/>
  <c r="O2617" i="1"/>
  <c r="M2618" i="1"/>
  <c r="N2618" i="1" s="1"/>
  <c r="V2683" i="1" l="1"/>
  <c r="T2684" i="1"/>
  <c r="U2684" i="1" s="1"/>
  <c r="O2618" i="1"/>
  <c r="V2684" i="1" l="1"/>
  <c r="T2685" i="1"/>
  <c r="U2685" i="1" s="1"/>
  <c r="M2619" i="1"/>
  <c r="N2619" i="1" s="1"/>
  <c r="V2685" i="1" l="1"/>
  <c r="T2686" i="1"/>
  <c r="U2686" i="1" s="1"/>
  <c r="O2619" i="1"/>
  <c r="V2686" i="1" l="1"/>
  <c r="T2687" i="1"/>
  <c r="U2687" i="1" s="1"/>
  <c r="M2620" i="1"/>
  <c r="N2620" i="1" s="1"/>
  <c r="V2687" i="1" l="1"/>
  <c r="O2620" i="1"/>
  <c r="M2621" i="1"/>
  <c r="N2621" i="1" s="1"/>
  <c r="T2688" i="1" l="1"/>
  <c r="U2688" i="1" s="1"/>
  <c r="O2621" i="1"/>
  <c r="V2688" i="1" l="1"/>
  <c r="T2689" i="1"/>
  <c r="U2689" i="1" s="1"/>
  <c r="M2622" i="1"/>
  <c r="N2622" i="1" s="1"/>
  <c r="V2689" i="1" l="1"/>
  <c r="O2622" i="1"/>
  <c r="T2690" i="1" l="1"/>
  <c r="U2690" i="1" s="1"/>
  <c r="M2623" i="1"/>
  <c r="N2623" i="1" s="1"/>
  <c r="V2690" i="1" l="1"/>
  <c r="O2623" i="1"/>
  <c r="T2691" i="1" l="1"/>
  <c r="U2691" i="1" s="1"/>
  <c r="M2624" i="1"/>
  <c r="N2624" i="1" s="1"/>
  <c r="V2691" i="1" l="1"/>
  <c r="O2624" i="1"/>
  <c r="M2625" i="1"/>
  <c r="N2625" i="1" s="1"/>
  <c r="T2692" i="1" l="1"/>
  <c r="U2692" i="1" s="1"/>
  <c r="O2625" i="1"/>
  <c r="V2692" i="1" l="1"/>
  <c r="M2626" i="1"/>
  <c r="N2626" i="1" s="1"/>
  <c r="T2693" i="1" l="1"/>
  <c r="U2693" i="1" s="1"/>
  <c r="O2626" i="1"/>
  <c r="V2693" i="1" l="1"/>
  <c r="M2627" i="1"/>
  <c r="N2627" i="1" s="1"/>
  <c r="T2694" i="1" l="1"/>
  <c r="U2694" i="1" s="1"/>
  <c r="O2627" i="1"/>
  <c r="M2628" i="1"/>
  <c r="N2628" i="1" s="1"/>
  <c r="V2694" i="1" l="1"/>
  <c r="T2695" i="1"/>
  <c r="U2695" i="1" s="1"/>
  <c r="O2628" i="1"/>
  <c r="V2695" i="1" l="1"/>
  <c r="M2629" i="1"/>
  <c r="N2629" i="1" s="1"/>
  <c r="T2696" i="1" l="1"/>
  <c r="U2696" i="1" s="1"/>
  <c r="V2696" i="1"/>
  <c r="O2629" i="1"/>
  <c r="T2697" i="1" l="1"/>
  <c r="U2697" i="1" s="1"/>
  <c r="M2630" i="1"/>
  <c r="N2630" i="1" s="1"/>
  <c r="V2697" i="1" l="1"/>
  <c r="O2630" i="1"/>
  <c r="T2698" i="1" l="1"/>
  <c r="U2698" i="1" s="1"/>
  <c r="M2631" i="1"/>
  <c r="N2631" i="1" s="1"/>
  <c r="V2698" i="1" l="1"/>
  <c r="O2631" i="1"/>
  <c r="T2699" i="1" l="1"/>
  <c r="U2699" i="1" s="1"/>
  <c r="M2632" i="1"/>
  <c r="N2632" i="1" s="1"/>
  <c r="V2699" i="1" l="1"/>
  <c r="O2632" i="1"/>
  <c r="T2700" i="1" l="1"/>
  <c r="U2700" i="1" s="1"/>
  <c r="M2633" i="1"/>
  <c r="N2633" i="1" s="1"/>
  <c r="V2700" i="1" l="1"/>
  <c r="T2701" i="1"/>
  <c r="U2701" i="1" s="1"/>
  <c r="O2633" i="1"/>
  <c r="M2634" i="1"/>
  <c r="N2634" i="1" s="1"/>
  <c r="V2701" i="1" l="1"/>
  <c r="O2634" i="1"/>
  <c r="T2702" i="1" l="1"/>
  <c r="U2702" i="1" s="1"/>
  <c r="M2635" i="1"/>
  <c r="N2635" i="1" s="1"/>
  <c r="V2702" i="1" l="1"/>
  <c r="O2635" i="1"/>
  <c r="T2703" i="1" l="1"/>
  <c r="U2703" i="1" s="1"/>
  <c r="M2636" i="1"/>
  <c r="N2636" i="1" s="1"/>
  <c r="V2703" i="1" l="1"/>
  <c r="T2704" i="1"/>
  <c r="U2704" i="1" s="1"/>
  <c r="O2636" i="1"/>
  <c r="M2637" i="1"/>
  <c r="N2637" i="1" s="1"/>
  <c r="V2704" i="1" l="1"/>
  <c r="O2637" i="1"/>
  <c r="T2705" i="1" l="1"/>
  <c r="U2705" i="1" s="1"/>
  <c r="M2638" i="1"/>
  <c r="N2638" i="1" s="1"/>
  <c r="V2705" i="1" l="1"/>
  <c r="T2706" i="1"/>
  <c r="U2706" i="1" s="1"/>
  <c r="O2638" i="1"/>
  <c r="V2706" i="1" l="1"/>
  <c r="M2639" i="1"/>
  <c r="N2639" i="1" s="1"/>
  <c r="T2707" i="1" l="1"/>
  <c r="U2707" i="1" s="1"/>
  <c r="O2639" i="1"/>
  <c r="V2707" i="1" l="1"/>
  <c r="M2640" i="1"/>
  <c r="N2640" i="1" s="1"/>
  <c r="T2708" i="1" l="1"/>
  <c r="U2708" i="1" s="1"/>
  <c r="O2640" i="1"/>
  <c r="M2641" i="1"/>
  <c r="N2641" i="1" s="1"/>
  <c r="V2708" i="1" l="1"/>
  <c r="O2641" i="1"/>
  <c r="T2709" i="1" l="1"/>
  <c r="U2709" i="1" s="1"/>
  <c r="M2642" i="1"/>
  <c r="N2642" i="1" s="1"/>
  <c r="V2709" i="1" l="1"/>
  <c r="O2642" i="1"/>
  <c r="T2710" i="1" l="1"/>
  <c r="U2710" i="1" s="1"/>
  <c r="M2643" i="1"/>
  <c r="N2643" i="1" s="1"/>
  <c r="V2710" i="1" l="1"/>
  <c r="O2643" i="1"/>
  <c r="T2711" i="1" l="1"/>
  <c r="U2711" i="1" s="1"/>
  <c r="M2644" i="1"/>
  <c r="N2644" i="1" s="1"/>
  <c r="V2711" i="1" l="1"/>
  <c r="T2712" i="1"/>
  <c r="U2712" i="1" s="1"/>
  <c r="O2644" i="1"/>
  <c r="V2712" i="1" l="1"/>
  <c r="T2713" i="1"/>
  <c r="U2713" i="1" s="1"/>
  <c r="M2645" i="1"/>
  <c r="N2645" i="1" s="1"/>
  <c r="V2713" i="1" l="1"/>
  <c r="O2645" i="1"/>
  <c r="T2714" i="1" l="1"/>
  <c r="U2714" i="1" s="1"/>
  <c r="M2646" i="1"/>
  <c r="N2646" i="1" s="1"/>
  <c r="V2714" i="1" l="1"/>
  <c r="O2646" i="1"/>
  <c r="T2715" i="1" l="1"/>
  <c r="U2715" i="1" s="1"/>
  <c r="M2647" i="1"/>
  <c r="N2647" i="1" s="1"/>
  <c r="V2715" i="1" l="1"/>
  <c r="O2647" i="1"/>
  <c r="T2716" i="1" l="1"/>
  <c r="U2716" i="1" s="1"/>
  <c r="M2648" i="1"/>
  <c r="N2648" i="1" s="1"/>
  <c r="V2716" i="1" l="1"/>
  <c r="O2648" i="1"/>
  <c r="T2717" i="1" l="1"/>
  <c r="U2717" i="1" s="1"/>
  <c r="M2649" i="1"/>
  <c r="N2649" i="1" s="1"/>
  <c r="V2717" i="1" l="1"/>
  <c r="O2649" i="1"/>
  <c r="T2718" i="1" l="1"/>
  <c r="U2718" i="1" s="1"/>
  <c r="M2650" i="1"/>
  <c r="N2650" i="1" s="1"/>
  <c r="V2718" i="1" l="1"/>
  <c r="O2650" i="1"/>
  <c r="T2719" i="1" l="1"/>
  <c r="U2719" i="1" s="1"/>
  <c r="M2651" i="1"/>
  <c r="N2651" i="1" s="1"/>
  <c r="V2719" i="1" l="1"/>
  <c r="O2651" i="1"/>
  <c r="T2720" i="1" l="1"/>
  <c r="U2720" i="1" s="1"/>
  <c r="M2652" i="1"/>
  <c r="N2652" i="1" s="1"/>
  <c r="V2720" i="1" l="1"/>
  <c r="T2721" i="1"/>
  <c r="U2721" i="1" s="1"/>
  <c r="O2652" i="1"/>
  <c r="V2721" i="1" l="1"/>
  <c r="M2653" i="1"/>
  <c r="N2653" i="1" s="1"/>
  <c r="T2722" i="1" l="1"/>
  <c r="U2722" i="1" s="1"/>
  <c r="O2653" i="1"/>
  <c r="V2722" i="1" l="1"/>
  <c r="M2654" i="1"/>
  <c r="N2654" i="1" s="1"/>
  <c r="T2723" i="1" l="1"/>
  <c r="U2723" i="1" s="1"/>
  <c r="V2723" i="1"/>
  <c r="O2654" i="1"/>
  <c r="T2724" i="1" l="1"/>
  <c r="U2724" i="1" s="1"/>
  <c r="M2655" i="1"/>
  <c r="N2655" i="1" s="1"/>
  <c r="V2724" i="1" l="1"/>
  <c r="T2725" i="1"/>
  <c r="U2725" i="1" s="1"/>
  <c r="O2655" i="1"/>
  <c r="V2725" i="1" l="1"/>
  <c r="T2726" i="1"/>
  <c r="U2726" i="1" s="1"/>
  <c r="M2656" i="1"/>
  <c r="N2656" i="1" s="1"/>
  <c r="V2726" i="1" l="1"/>
  <c r="O2656" i="1"/>
  <c r="M2657" i="1"/>
  <c r="N2657" i="1" s="1"/>
  <c r="T2727" i="1" l="1"/>
  <c r="U2727" i="1" s="1"/>
  <c r="O2657" i="1"/>
  <c r="V2727" i="1" l="1"/>
  <c r="M2658" i="1"/>
  <c r="N2658" i="1" s="1"/>
  <c r="T2728" i="1" l="1"/>
  <c r="U2728" i="1" s="1"/>
  <c r="O2658" i="1"/>
  <c r="M2659" i="1"/>
  <c r="N2659" i="1" s="1"/>
  <c r="V2728" i="1" l="1"/>
  <c r="O2659" i="1"/>
  <c r="T2729" i="1" l="1"/>
  <c r="U2729" i="1" s="1"/>
  <c r="M2660" i="1"/>
  <c r="N2660" i="1" s="1"/>
  <c r="V2729" i="1" l="1"/>
  <c r="T2730" i="1"/>
  <c r="U2730" i="1" s="1"/>
  <c r="O2660" i="1"/>
  <c r="V2730" i="1" l="1"/>
  <c r="T2731" i="1"/>
  <c r="U2731" i="1" s="1"/>
  <c r="M2661" i="1"/>
  <c r="N2661" i="1" s="1"/>
  <c r="V2731" i="1" l="1"/>
  <c r="T2732" i="1"/>
  <c r="U2732" i="1" s="1"/>
  <c r="O2661" i="1"/>
  <c r="V2732" i="1" l="1"/>
  <c r="T2733" i="1"/>
  <c r="U2733" i="1" s="1"/>
  <c r="M2662" i="1"/>
  <c r="N2662" i="1" s="1"/>
  <c r="V2733" i="1" l="1"/>
  <c r="T2734" i="1"/>
  <c r="U2734" i="1" s="1"/>
  <c r="O2662" i="1"/>
  <c r="V2734" i="1" l="1"/>
  <c r="M2663" i="1"/>
  <c r="N2663" i="1" s="1"/>
  <c r="T2735" i="1" l="1"/>
  <c r="U2735" i="1" s="1"/>
  <c r="O2663" i="1"/>
  <c r="M2664" i="1"/>
  <c r="N2664" i="1" s="1"/>
  <c r="V2735" i="1" l="1"/>
  <c r="O2664" i="1"/>
  <c r="T2736" i="1" l="1"/>
  <c r="U2736" i="1" s="1"/>
  <c r="M2665" i="1"/>
  <c r="N2665" i="1" s="1"/>
  <c r="V2736" i="1" l="1"/>
  <c r="T2737" i="1"/>
  <c r="U2737" i="1" s="1"/>
  <c r="O2665" i="1"/>
  <c r="V2737" i="1" l="1"/>
  <c r="T2738" i="1"/>
  <c r="U2738" i="1" s="1"/>
  <c r="M2666" i="1"/>
  <c r="N2666" i="1" s="1"/>
  <c r="V2738" i="1" l="1"/>
  <c r="T2739" i="1"/>
  <c r="U2739" i="1" s="1"/>
  <c r="O2666" i="1"/>
  <c r="V2739" i="1" l="1"/>
  <c r="T2740" i="1"/>
  <c r="U2740" i="1" s="1"/>
  <c r="M2667" i="1"/>
  <c r="N2667" i="1" s="1"/>
  <c r="V2740" i="1" l="1"/>
  <c r="O2667" i="1"/>
  <c r="T2741" i="1" l="1"/>
  <c r="U2741" i="1" s="1"/>
  <c r="M2668" i="1"/>
  <c r="N2668" i="1" s="1"/>
  <c r="V2741" i="1" l="1"/>
  <c r="T2742" i="1"/>
  <c r="U2742" i="1" s="1"/>
  <c r="O2668" i="1"/>
  <c r="V2742" i="1" l="1"/>
  <c r="T2743" i="1"/>
  <c r="U2743" i="1" s="1"/>
  <c r="M2669" i="1"/>
  <c r="N2669" i="1" s="1"/>
  <c r="V2743" i="1" l="1"/>
  <c r="O2669" i="1"/>
  <c r="T2744" i="1" l="1"/>
  <c r="U2744" i="1" s="1"/>
  <c r="M2670" i="1"/>
  <c r="N2670" i="1" s="1"/>
  <c r="V2744" i="1" l="1"/>
  <c r="O2670" i="1"/>
  <c r="M2671" i="1"/>
  <c r="N2671" i="1" s="1"/>
  <c r="T2745" i="1" l="1"/>
  <c r="U2745" i="1" s="1"/>
  <c r="O2671" i="1"/>
  <c r="V2745" i="1" l="1"/>
  <c r="M2672" i="1"/>
  <c r="N2672" i="1" s="1"/>
  <c r="T2746" i="1" l="1"/>
  <c r="U2746" i="1" s="1"/>
  <c r="O2672" i="1"/>
  <c r="V2746" i="1" l="1"/>
  <c r="M2673" i="1"/>
  <c r="N2673" i="1" s="1"/>
  <c r="T2747" i="1" l="1"/>
  <c r="U2747" i="1" s="1"/>
  <c r="O2673" i="1"/>
  <c r="M2674" i="1"/>
  <c r="N2674" i="1" s="1"/>
  <c r="V2747" i="1" l="1"/>
  <c r="T2748" i="1"/>
  <c r="U2748" i="1" s="1"/>
  <c r="O2674" i="1"/>
  <c r="V2748" i="1" l="1"/>
  <c r="T2749" i="1"/>
  <c r="U2749" i="1" s="1"/>
  <c r="M2675" i="1"/>
  <c r="N2675" i="1" s="1"/>
  <c r="V2749" i="1" l="1"/>
  <c r="T2750" i="1"/>
  <c r="U2750" i="1" s="1"/>
  <c r="O2675" i="1"/>
  <c r="V2750" i="1" l="1"/>
  <c r="M2676" i="1"/>
  <c r="N2676" i="1" s="1"/>
  <c r="T2751" i="1" l="1"/>
  <c r="U2751" i="1" s="1"/>
  <c r="O2676" i="1"/>
  <c r="V2751" i="1" l="1"/>
  <c r="M2677" i="1"/>
  <c r="N2677" i="1" s="1"/>
  <c r="T2752" i="1" l="1"/>
  <c r="U2752" i="1" s="1"/>
  <c r="O2677" i="1"/>
  <c r="V2752" i="1" l="1"/>
  <c r="T2753" i="1"/>
  <c r="U2753" i="1" s="1"/>
  <c r="M2678" i="1"/>
  <c r="N2678" i="1" s="1"/>
  <c r="V2753" i="1" l="1"/>
  <c r="O2678" i="1"/>
  <c r="T2754" i="1" l="1"/>
  <c r="U2754" i="1" s="1"/>
  <c r="V2754" i="1" s="1"/>
  <c r="M2679" i="1"/>
  <c r="N2679" i="1" s="1"/>
  <c r="T2755" i="1" l="1"/>
  <c r="U2755" i="1" s="1"/>
  <c r="O2679" i="1"/>
  <c r="M2680" i="1"/>
  <c r="N2680" i="1" s="1"/>
  <c r="V2755" i="1" l="1"/>
  <c r="O2680" i="1"/>
  <c r="T2756" i="1" l="1"/>
  <c r="U2756" i="1" s="1"/>
  <c r="M2681" i="1"/>
  <c r="N2681" i="1" s="1"/>
  <c r="V2756" i="1" l="1"/>
  <c r="O2681" i="1"/>
  <c r="T2757" i="1" l="1"/>
  <c r="U2757" i="1" s="1"/>
  <c r="M2682" i="1"/>
  <c r="N2682" i="1" s="1"/>
  <c r="V2757" i="1" l="1"/>
  <c r="O2682" i="1"/>
  <c r="M2683" i="1"/>
  <c r="N2683" i="1" s="1"/>
  <c r="T2758" i="1" l="1"/>
  <c r="U2758" i="1" s="1"/>
  <c r="O2683" i="1"/>
  <c r="M2684" i="1"/>
  <c r="N2684" i="1" s="1"/>
  <c r="V2758" i="1" l="1"/>
  <c r="O2684" i="1"/>
  <c r="T2759" i="1" l="1"/>
  <c r="U2759" i="1" s="1"/>
  <c r="M2685" i="1"/>
  <c r="N2685" i="1" s="1"/>
  <c r="V2759" i="1" l="1"/>
  <c r="O2685" i="1"/>
  <c r="M2686" i="1"/>
  <c r="N2686" i="1" s="1"/>
  <c r="T2760" i="1" l="1"/>
  <c r="U2760" i="1" s="1"/>
  <c r="O2686" i="1"/>
  <c r="V2760" i="1" l="1"/>
  <c r="T2761" i="1"/>
  <c r="U2761" i="1" s="1"/>
  <c r="M2687" i="1"/>
  <c r="N2687" i="1" s="1"/>
  <c r="V2761" i="1" l="1"/>
  <c r="T2762" i="1"/>
  <c r="U2762" i="1" s="1"/>
  <c r="O2687" i="1"/>
  <c r="V2762" i="1" l="1"/>
  <c r="M2688" i="1"/>
  <c r="N2688" i="1" s="1"/>
  <c r="T2763" i="1" l="1"/>
  <c r="U2763" i="1" s="1"/>
  <c r="O2688" i="1"/>
  <c r="M2689" i="1"/>
  <c r="N2689" i="1" s="1"/>
  <c r="V2763" i="1" l="1"/>
  <c r="T2764" i="1"/>
  <c r="U2764" i="1" s="1"/>
  <c r="O2689" i="1"/>
  <c r="V2764" i="1" l="1"/>
  <c r="M2690" i="1"/>
  <c r="N2690" i="1" s="1"/>
  <c r="T2765" i="1" l="1"/>
  <c r="U2765" i="1" s="1"/>
  <c r="O2690" i="1"/>
  <c r="V2765" i="1" l="1"/>
  <c r="M2691" i="1"/>
  <c r="N2691" i="1" s="1"/>
  <c r="T2766" i="1" l="1"/>
  <c r="U2766" i="1" s="1"/>
  <c r="O2691" i="1"/>
  <c r="M2692" i="1"/>
  <c r="N2692" i="1" s="1"/>
  <c r="V2766" i="1" l="1"/>
  <c r="T2767" i="1"/>
  <c r="U2767" i="1" s="1"/>
  <c r="O2692" i="1"/>
  <c r="V2767" i="1" l="1"/>
  <c r="T2768" i="1"/>
  <c r="U2768" i="1" s="1"/>
  <c r="M2693" i="1"/>
  <c r="N2693" i="1" s="1"/>
  <c r="V2768" i="1" l="1"/>
  <c r="O2693" i="1"/>
  <c r="T2769" i="1" l="1"/>
  <c r="U2769" i="1" s="1"/>
  <c r="M2694" i="1"/>
  <c r="N2694" i="1" s="1"/>
  <c r="V2769" i="1" l="1"/>
  <c r="T2770" i="1"/>
  <c r="U2770" i="1" s="1"/>
  <c r="O2694" i="1"/>
  <c r="M2695" i="1"/>
  <c r="N2695" i="1" s="1"/>
  <c r="V2770" i="1" l="1"/>
  <c r="O2695" i="1"/>
  <c r="T2771" i="1" l="1"/>
  <c r="U2771" i="1" s="1"/>
  <c r="M2696" i="1"/>
  <c r="N2696" i="1" s="1"/>
  <c r="V2771" i="1" l="1"/>
  <c r="O2696" i="1"/>
  <c r="M2697" i="1"/>
  <c r="N2697" i="1" s="1"/>
  <c r="T2772" i="1" l="1"/>
  <c r="U2772" i="1" s="1"/>
  <c r="O2697" i="1"/>
  <c r="V2772" i="1" l="1"/>
  <c r="T2773" i="1"/>
  <c r="U2773" i="1" s="1"/>
  <c r="M2698" i="1"/>
  <c r="N2698" i="1" s="1"/>
  <c r="V2773" i="1" l="1"/>
  <c r="O2698" i="1"/>
  <c r="M2699" i="1"/>
  <c r="N2699" i="1" s="1"/>
  <c r="T2774" i="1" l="1"/>
  <c r="U2774" i="1" s="1"/>
  <c r="O2699" i="1"/>
  <c r="V2774" i="1" l="1"/>
  <c r="T2775" i="1"/>
  <c r="U2775" i="1" s="1"/>
  <c r="M2700" i="1"/>
  <c r="N2700" i="1" s="1"/>
  <c r="V2775" i="1" l="1"/>
  <c r="T2776" i="1"/>
  <c r="U2776" i="1" s="1"/>
  <c r="O2700" i="1"/>
  <c r="V2776" i="1" l="1"/>
  <c r="M2701" i="1"/>
  <c r="N2701" i="1" s="1"/>
  <c r="T2777" i="1" l="1"/>
  <c r="U2777" i="1" s="1"/>
  <c r="O2701" i="1"/>
  <c r="M2702" i="1"/>
  <c r="N2702" i="1" s="1"/>
  <c r="V2777" i="1" l="1"/>
  <c r="O2702" i="1"/>
  <c r="T2778" i="1" l="1"/>
  <c r="U2778" i="1" s="1"/>
  <c r="M2703" i="1"/>
  <c r="N2703" i="1" s="1"/>
  <c r="V2778" i="1" l="1"/>
  <c r="O2703" i="1"/>
  <c r="T2779" i="1" l="1"/>
  <c r="U2779" i="1" s="1"/>
  <c r="M2704" i="1"/>
  <c r="N2704" i="1" s="1"/>
  <c r="V2779" i="1" l="1"/>
  <c r="T2780" i="1"/>
  <c r="U2780" i="1" s="1"/>
  <c r="O2704" i="1"/>
  <c r="M2705" i="1"/>
  <c r="N2705" i="1" s="1"/>
  <c r="V2780" i="1" l="1"/>
  <c r="O2705" i="1"/>
  <c r="T2781" i="1" l="1"/>
  <c r="U2781" i="1" s="1"/>
  <c r="M2706" i="1"/>
  <c r="N2706" i="1" s="1"/>
  <c r="V2781" i="1" l="1"/>
  <c r="O2706" i="1"/>
  <c r="T2782" i="1" l="1"/>
  <c r="U2782" i="1" s="1"/>
  <c r="M2707" i="1"/>
  <c r="N2707" i="1" s="1"/>
  <c r="V2782" i="1" l="1"/>
  <c r="O2707" i="1"/>
  <c r="T2783" i="1" l="1"/>
  <c r="U2783" i="1" s="1"/>
  <c r="M2708" i="1"/>
  <c r="N2708" i="1" s="1"/>
  <c r="V2783" i="1" l="1"/>
  <c r="O2708" i="1"/>
  <c r="T2784" i="1" l="1"/>
  <c r="U2784" i="1" s="1"/>
  <c r="M2709" i="1"/>
  <c r="N2709" i="1" s="1"/>
  <c r="V2784" i="1" l="1"/>
  <c r="O2709" i="1"/>
  <c r="M2710" i="1"/>
  <c r="N2710" i="1" s="1"/>
  <c r="T2785" i="1" l="1"/>
  <c r="U2785" i="1" s="1"/>
  <c r="O2710" i="1"/>
  <c r="V2785" i="1" l="1"/>
  <c r="M2711" i="1"/>
  <c r="N2711" i="1" s="1"/>
  <c r="T2786" i="1" l="1"/>
  <c r="U2786" i="1" s="1"/>
  <c r="O2711" i="1"/>
  <c r="V2786" i="1" l="1"/>
  <c r="M2712" i="1"/>
  <c r="N2712" i="1" s="1"/>
  <c r="T2787" i="1" l="1"/>
  <c r="U2787" i="1" s="1"/>
  <c r="O2712" i="1"/>
  <c r="V2787" i="1" l="1"/>
  <c r="M2713" i="1"/>
  <c r="N2713" i="1" s="1"/>
  <c r="T2788" i="1" l="1"/>
  <c r="U2788" i="1" s="1"/>
  <c r="O2713" i="1"/>
  <c r="V2788" i="1" l="1"/>
  <c r="M2714" i="1"/>
  <c r="N2714" i="1" s="1"/>
  <c r="T2789" i="1" l="1"/>
  <c r="U2789" i="1" s="1"/>
  <c r="O2714" i="1"/>
  <c r="V2789" i="1" l="1"/>
  <c r="M2715" i="1"/>
  <c r="N2715" i="1" s="1"/>
  <c r="T2790" i="1" l="1"/>
  <c r="U2790" i="1" s="1"/>
  <c r="O2715" i="1"/>
  <c r="M2716" i="1"/>
  <c r="N2716" i="1" s="1"/>
  <c r="V2790" i="1" l="1"/>
  <c r="O2716" i="1"/>
  <c r="T2791" i="1" l="1"/>
  <c r="U2791" i="1" s="1"/>
  <c r="M2717" i="1"/>
  <c r="N2717" i="1" s="1"/>
  <c r="V2791" i="1" l="1"/>
  <c r="T2792" i="1"/>
  <c r="U2792" i="1" s="1"/>
  <c r="O2717" i="1"/>
  <c r="M2718" i="1"/>
  <c r="N2718" i="1" s="1"/>
  <c r="V2792" i="1" l="1"/>
  <c r="O2718" i="1"/>
  <c r="M2719" i="1"/>
  <c r="N2719" i="1" s="1"/>
  <c r="T2793" i="1" l="1"/>
  <c r="U2793" i="1" s="1"/>
  <c r="O2719" i="1"/>
  <c r="V2793" i="1" l="1"/>
  <c r="T2794" i="1"/>
  <c r="U2794" i="1" s="1"/>
  <c r="M2720" i="1"/>
  <c r="N2720" i="1" s="1"/>
  <c r="V2794" i="1" l="1"/>
  <c r="O2720" i="1"/>
  <c r="T2795" i="1" l="1"/>
  <c r="U2795" i="1" s="1"/>
  <c r="M2721" i="1"/>
  <c r="N2721" i="1" s="1"/>
  <c r="V2795" i="1" l="1"/>
  <c r="O2721" i="1"/>
  <c r="T2796" i="1" l="1"/>
  <c r="U2796" i="1" s="1"/>
  <c r="M2722" i="1"/>
  <c r="N2722" i="1" s="1"/>
  <c r="V2796" i="1" l="1"/>
  <c r="T2797" i="1"/>
  <c r="U2797" i="1" s="1"/>
  <c r="O2722" i="1"/>
  <c r="V2797" i="1" l="1"/>
  <c r="M2723" i="1"/>
  <c r="N2723" i="1" s="1"/>
  <c r="T2798" i="1" l="1"/>
  <c r="U2798" i="1" s="1"/>
  <c r="V2798" i="1"/>
  <c r="O2723" i="1"/>
  <c r="T2799" i="1" l="1"/>
  <c r="U2799" i="1" s="1"/>
  <c r="M2724" i="1"/>
  <c r="N2724" i="1" s="1"/>
  <c r="V2799" i="1" l="1"/>
  <c r="T2800" i="1"/>
  <c r="U2800" i="1" s="1"/>
  <c r="O2724" i="1"/>
  <c r="M2725" i="1"/>
  <c r="N2725" i="1" s="1"/>
  <c r="V2800" i="1" l="1"/>
  <c r="O2725" i="1"/>
  <c r="T2801" i="1" l="1"/>
  <c r="U2801" i="1" s="1"/>
  <c r="M2726" i="1"/>
  <c r="N2726" i="1" s="1"/>
  <c r="V2801" i="1" l="1"/>
  <c r="O2726" i="1"/>
  <c r="M2727" i="1"/>
  <c r="N2727" i="1" s="1"/>
  <c r="T2802" i="1" l="1"/>
  <c r="U2802" i="1" s="1"/>
  <c r="O2727" i="1"/>
  <c r="V2802" i="1" l="1"/>
  <c r="M2728" i="1"/>
  <c r="N2728" i="1" s="1"/>
  <c r="T2803" i="1" l="1"/>
  <c r="U2803" i="1" s="1"/>
  <c r="O2728" i="1"/>
  <c r="V2803" i="1" l="1"/>
  <c r="T2804" i="1"/>
  <c r="U2804" i="1" s="1"/>
  <c r="M2729" i="1"/>
  <c r="N2729" i="1" s="1"/>
  <c r="V2804" i="1" l="1"/>
  <c r="O2729" i="1"/>
  <c r="T2805" i="1" l="1"/>
  <c r="U2805" i="1" s="1"/>
  <c r="M2730" i="1"/>
  <c r="N2730" i="1" s="1"/>
  <c r="V2805" i="1" l="1"/>
  <c r="O2730" i="1"/>
  <c r="M2731" i="1"/>
  <c r="N2731" i="1" s="1"/>
  <c r="T2806" i="1" l="1"/>
  <c r="U2806" i="1" s="1"/>
  <c r="O2731" i="1"/>
  <c r="V2806" i="1" l="1"/>
  <c r="M2732" i="1"/>
  <c r="N2732" i="1" s="1"/>
  <c r="T2807" i="1" l="1"/>
  <c r="U2807" i="1" s="1"/>
  <c r="O2732" i="1"/>
  <c r="V2807" i="1" l="1"/>
  <c r="M2733" i="1"/>
  <c r="N2733" i="1" s="1"/>
  <c r="T2808" i="1" l="1"/>
  <c r="U2808" i="1" s="1"/>
  <c r="O2733" i="1"/>
  <c r="V2808" i="1" l="1"/>
  <c r="T2809" i="1"/>
  <c r="U2809" i="1" s="1"/>
  <c r="M2734" i="1"/>
  <c r="N2734" i="1" s="1"/>
  <c r="V2809" i="1" l="1"/>
  <c r="O2734" i="1"/>
  <c r="M2735" i="1"/>
  <c r="N2735" i="1" s="1"/>
  <c r="T2810" i="1" l="1"/>
  <c r="U2810" i="1" s="1"/>
  <c r="O2735" i="1"/>
  <c r="V2810" i="1" l="1"/>
  <c r="T2811" i="1"/>
  <c r="U2811" i="1" s="1"/>
  <c r="M2736" i="1"/>
  <c r="N2736" i="1" s="1"/>
  <c r="V2811" i="1" l="1"/>
  <c r="O2736" i="1"/>
  <c r="T2812" i="1" l="1"/>
  <c r="U2812" i="1" s="1"/>
  <c r="M2737" i="1"/>
  <c r="N2737" i="1" s="1"/>
  <c r="V2812" i="1" l="1"/>
  <c r="O2737" i="1"/>
  <c r="M2738" i="1"/>
  <c r="N2738" i="1" s="1"/>
  <c r="T2813" i="1" l="1"/>
  <c r="U2813" i="1" s="1"/>
  <c r="O2738" i="1"/>
  <c r="V2813" i="1" l="1"/>
  <c r="T2814" i="1"/>
  <c r="U2814" i="1" s="1"/>
  <c r="M2739" i="1"/>
  <c r="N2739" i="1" s="1"/>
  <c r="V2814" i="1" l="1"/>
  <c r="O2739" i="1"/>
  <c r="T2815" i="1" l="1"/>
  <c r="U2815" i="1" s="1"/>
  <c r="M2740" i="1"/>
  <c r="N2740" i="1" s="1"/>
  <c r="V2815" i="1" l="1"/>
  <c r="T2816" i="1"/>
  <c r="U2816" i="1" s="1"/>
  <c r="O2740" i="1"/>
  <c r="V2816" i="1" l="1"/>
  <c r="M2741" i="1"/>
  <c r="N2741" i="1" s="1"/>
  <c r="T2817" i="1" l="1"/>
  <c r="U2817" i="1" s="1"/>
  <c r="O2741" i="1"/>
  <c r="M2742" i="1"/>
  <c r="N2742" i="1" s="1"/>
  <c r="V2817" i="1" l="1"/>
  <c r="T2818" i="1"/>
  <c r="U2818" i="1" s="1"/>
  <c r="O2742" i="1"/>
  <c r="V2818" i="1" l="1"/>
  <c r="M2743" i="1"/>
  <c r="N2743" i="1" s="1"/>
  <c r="T2819" i="1" l="1"/>
  <c r="U2819" i="1" s="1"/>
  <c r="O2743" i="1"/>
  <c r="V2819" i="1" l="1"/>
  <c r="M2744" i="1"/>
  <c r="N2744" i="1" s="1"/>
  <c r="T2820" i="1" l="1"/>
  <c r="U2820" i="1" s="1"/>
  <c r="O2744" i="1"/>
  <c r="V2820" i="1" l="1"/>
  <c r="M2745" i="1"/>
  <c r="N2745" i="1" s="1"/>
  <c r="T2821" i="1" l="1"/>
  <c r="U2821" i="1" s="1"/>
  <c r="O2745" i="1"/>
  <c r="V2821" i="1" l="1"/>
  <c r="M2746" i="1"/>
  <c r="N2746" i="1" s="1"/>
  <c r="T2822" i="1" l="1"/>
  <c r="U2822" i="1" s="1"/>
  <c r="O2746" i="1"/>
  <c r="V2822" i="1" l="1"/>
  <c r="M2747" i="1"/>
  <c r="N2747" i="1" s="1"/>
  <c r="T2823" i="1" l="1"/>
  <c r="U2823" i="1" s="1"/>
  <c r="O2747" i="1"/>
  <c r="V2823" i="1" l="1"/>
  <c r="M2748" i="1"/>
  <c r="N2748" i="1" s="1"/>
  <c r="T2824" i="1" l="1"/>
  <c r="U2824" i="1" s="1"/>
  <c r="O2748" i="1"/>
  <c r="V2824" i="1" l="1"/>
  <c r="T2825" i="1"/>
  <c r="U2825" i="1" s="1"/>
  <c r="M2749" i="1"/>
  <c r="N2749" i="1" s="1"/>
  <c r="V2825" i="1" l="1"/>
  <c r="T2826" i="1"/>
  <c r="U2826" i="1" s="1"/>
  <c r="O2749" i="1"/>
  <c r="V2826" i="1" l="1"/>
  <c r="M2750" i="1"/>
  <c r="N2750" i="1" s="1"/>
  <c r="T2827" i="1" l="1"/>
  <c r="U2827" i="1" s="1"/>
  <c r="O2750" i="1"/>
  <c r="V2827" i="1" l="1"/>
  <c r="M2751" i="1"/>
  <c r="N2751" i="1" s="1"/>
  <c r="T2828" i="1" l="1"/>
  <c r="U2828" i="1" s="1"/>
  <c r="V2828" i="1"/>
  <c r="O2751" i="1"/>
  <c r="T2829" i="1" l="1"/>
  <c r="U2829" i="1" s="1"/>
  <c r="M2752" i="1"/>
  <c r="N2752" i="1" s="1"/>
  <c r="V2829" i="1" l="1"/>
  <c r="O2752" i="1"/>
  <c r="T2830" i="1" l="1"/>
  <c r="U2830" i="1" s="1"/>
  <c r="M2753" i="1"/>
  <c r="N2753" i="1" s="1"/>
  <c r="V2830" i="1" l="1"/>
  <c r="O2753" i="1"/>
  <c r="T2831" i="1" l="1"/>
  <c r="U2831" i="1" s="1"/>
  <c r="M2754" i="1"/>
  <c r="N2754" i="1" s="1"/>
  <c r="V2831" i="1" l="1"/>
  <c r="O2754" i="1"/>
  <c r="T2832" i="1" l="1"/>
  <c r="U2832" i="1" s="1"/>
  <c r="M2755" i="1"/>
  <c r="N2755" i="1" s="1"/>
  <c r="V2832" i="1" l="1"/>
  <c r="O2755" i="1"/>
  <c r="T2833" i="1" l="1"/>
  <c r="U2833" i="1" s="1"/>
  <c r="V2833" i="1" s="1"/>
  <c r="M2756" i="1"/>
  <c r="N2756" i="1" s="1"/>
  <c r="T2834" i="1" l="1"/>
  <c r="U2834" i="1" s="1"/>
  <c r="V2834" i="1" s="1"/>
  <c r="O2756" i="1"/>
  <c r="T2835" i="1" l="1"/>
  <c r="U2835" i="1" s="1"/>
  <c r="V2835" i="1"/>
  <c r="M2757" i="1"/>
  <c r="N2757" i="1" s="1"/>
  <c r="T2836" i="1" l="1"/>
  <c r="U2836" i="1" s="1"/>
  <c r="O2757" i="1"/>
  <c r="V2836" i="1" l="1"/>
  <c r="M2758" i="1"/>
  <c r="N2758" i="1" s="1"/>
  <c r="T2837" i="1" l="1"/>
  <c r="U2837" i="1" s="1"/>
  <c r="O2758" i="1"/>
  <c r="V2837" i="1" l="1"/>
  <c r="M2759" i="1"/>
  <c r="N2759" i="1" s="1"/>
  <c r="T2838" i="1" l="1"/>
  <c r="U2838" i="1" s="1"/>
  <c r="O2759" i="1"/>
  <c r="V2838" i="1" l="1"/>
  <c r="M2760" i="1"/>
  <c r="N2760" i="1" s="1"/>
  <c r="T2839" i="1" l="1"/>
  <c r="U2839" i="1" s="1"/>
  <c r="O2760" i="1"/>
  <c r="M2761" i="1"/>
  <c r="N2761" i="1" s="1"/>
  <c r="V2839" i="1" l="1"/>
  <c r="O2761" i="1"/>
  <c r="T2840" i="1" l="1"/>
  <c r="U2840" i="1" s="1"/>
  <c r="M2762" i="1"/>
  <c r="N2762" i="1" s="1"/>
  <c r="V2840" i="1" l="1"/>
  <c r="O2762" i="1"/>
  <c r="T2841" i="1" l="1"/>
  <c r="U2841" i="1" s="1"/>
  <c r="M2763" i="1"/>
  <c r="N2763" i="1" s="1"/>
  <c r="V2841" i="1" l="1"/>
  <c r="O2763" i="1"/>
  <c r="T2842" i="1" l="1"/>
  <c r="U2842" i="1" s="1"/>
  <c r="M2764" i="1"/>
  <c r="N2764" i="1" s="1"/>
  <c r="V2842" i="1" l="1"/>
  <c r="O2764" i="1"/>
  <c r="T2843" i="1" l="1"/>
  <c r="U2843" i="1" s="1"/>
  <c r="M2765" i="1"/>
  <c r="N2765" i="1" s="1"/>
  <c r="V2843" i="1" l="1"/>
  <c r="O2765" i="1"/>
  <c r="T2844" i="1" l="1"/>
  <c r="U2844" i="1" s="1"/>
  <c r="M2766" i="1"/>
  <c r="N2766" i="1" s="1"/>
  <c r="V2844" i="1" l="1"/>
  <c r="O2766" i="1"/>
  <c r="M2767" i="1"/>
  <c r="N2767" i="1" s="1"/>
  <c r="T2845" i="1" l="1"/>
  <c r="U2845" i="1" s="1"/>
  <c r="O2767" i="1"/>
  <c r="V2845" i="1" l="1"/>
  <c r="M2768" i="1"/>
  <c r="N2768" i="1" s="1"/>
  <c r="T2846" i="1" l="1"/>
  <c r="U2846" i="1" s="1"/>
  <c r="O2768" i="1"/>
  <c r="V2846" i="1" l="1"/>
  <c r="M2769" i="1"/>
  <c r="N2769" i="1" s="1"/>
  <c r="T2847" i="1" l="1"/>
  <c r="U2847" i="1" s="1"/>
  <c r="O2769" i="1"/>
  <c r="V2847" i="1" l="1"/>
  <c r="M2770" i="1"/>
  <c r="N2770" i="1" s="1"/>
  <c r="T2848" i="1" l="1"/>
  <c r="U2848" i="1" s="1"/>
  <c r="O2770" i="1"/>
  <c r="M2771" i="1"/>
  <c r="N2771" i="1" s="1"/>
  <c r="V2848" i="1" l="1"/>
  <c r="O2771" i="1"/>
  <c r="T2849" i="1" l="1"/>
  <c r="U2849" i="1" s="1"/>
  <c r="M2772" i="1"/>
  <c r="N2772" i="1" s="1"/>
  <c r="V2849" i="1" l="1"/>
  <c r="T2850" i="1"/>
  <c r="U2850" i="1" s="1"/>
  <c r="O2772" i="1"/>
  <c r="M2773" i="1"/>
  <c r="N2773" i="1" s="1"/>
  <c r="V2850" i="1" l="1"/>
  <c r="O2773" i="1"/>
  <c r="T2851" i="1" l="1"/>
  <c r="U2851" i="1" s="1"/>
  <c r="M2774" i="1"/>
  <c r="N2774" i="1" s="1"/>
  <c r="V2851" i="1" l="1"/>
  <c r="O2774" i="1"/>
  <c r="M2775" i="1"/>
  <c r="N2775" i="1" s="1"/>
  <c r="T2852" i="1" l="1"/>
  <c r="U2852" i="1" s="1"/>
  <c r="O2775" i="1"/>
  <c r="V2852" i="1" l="1"/>
  <c r="T2853" i="1"/>
  <c r="U2853" i="1" s="1"/>
  <c r="M2776" i="1"/>
  <c r="N2776" i="1" s="1"/>
  <c r="V2853" i="1" l="1"/>
  <c r="O2776" i="1"/>
  <c r="T2854" i="1" l="1"/>
  <c r="U2854" i="1" s="1"/>
  <c r="M2777" i="1"/>
  <c r="N2777" i="1" s="1"/>
  <c r="V2854" i="1" l="1"/>
  <c r="O2777" i="1"/>
  <c r="T2855" i="1" l="1"/>
  <c r="U2855" i="1" s="1"/>
  <c r="M2778" i="1"/>
  <c r="N2778" i="1" s="1"/>
  <c r="V2855" i="1" l="1"/>
  <c r="O2778" i="1"/>
  <c r="T2856" i="1" l="1"/>
  <c r="U2856" i="1" s="1"/>
  <c r="M2779" i="1"/>
  <c r="N2779" i="1" s="1"/>
  <c r="V2856" i="1" l="1"/>
  <c r="T2857" i="1"/>
  <c r="U2857" i="1" s="1"/>
  <c r="O2779" i="1"/>
  <c r="V2857" i="1" l="1"/>
  <c r="M2780" i="1"/>
  <c r="N2780" i="1" s="1"/>
  <c r="T2858" i="1" l="1"/>
  <c r="U2858" i="1" s="1"/>
  <c r="O2780" i="1"/>
  <c r="M2781" i="1"/>
  <c r="N2781" i="1" s="1"/>
  <c r="V2858" i="1" l="1"/>
  <c r="T2859" i="1"/>
  <c r="U2859" i="1" s="1"/>
  <c r="O2781" i="1"/>
  <c r="V2859" i="1" l="1"/>
  <c r="M2782" i="1"/>
  <c r="N2782" i="1" s="1"/>
  <c r="T2860" i="1" l="1"/>
  <c r="U2860" i="1" s="1"/>
  <c r="O2782" i="1"/>
  <c r="V2860" i="1" l="1"/>
  <c r="T2861" i="1"/>
  <c r="U2861" i="1" s="1"/>
  <c r="M2783" i="1"/>
  <c r="N2783" i="1" s="1"/>
  <c r="V2861" i="1" l="1"/>
  <c r="O2783" i="1"/>
  <c r="T2862" i="1" l="1"/>
  <c r="U2862" i="1" s="1"/>
  <c r="M2784" i="1"/>
  <c r="N2784" i="1" s="1"/>
  <c r="V2862" i="1" l="1"/>
  <c r="O2784" i="1"/>
  <c r="M2785" i="1"/>
  <c r="N2785" i="1" s="1"/>
  <c r="T2863" i="1" l="1"/>
  <c r="U2863" i="1" s="1"/>
  <c r="O2785" i="1"/>
  <c r="V2863" i="1" l="1"/>
  <c r="M2786" i="1"/>
  <c r="N2786" i="1" s="1"/>
  <c r="T2864" i="1" l="1"/>
  <c r="U2864" i="1" s="1"/>
  <c r="O2786" i="1"/>
  <c r="V2864" i="1" l="1"/>
  <c r="M2787" i="1"/>
  <c r="N2787" i="1" s="1"/>
  <c r="T2865" i="1" l="1"/>
  <c r="U2865" i="1" s="1"/>
  <c r="O2787" i="1"/>
  <c r="V2865" i="1" l="1"/>
  <c r="M2788" i="1"/>
  <c r="N2788" i="1" s="1"/>
  <c r="T2866" i="1" l="1"/>
  <c r="U2866" i="1" s="1"/>
  <c r="O2788" i="1"/>
  <c r="V2866" i="1" l="1"/>
  <c r="M2789" i="1"/>
  <c r="N2789" i="1" s="1"/>
  <c r="T2867" i="1" l="1"/>
  <c r="U2867" i="1" s="1"/>
  <c r="O2789" i="1"/>
  <c r="V2867" i="1" l="1"/>
  <c r="M2790" i="1"/>
  <c r="N2790" i="1" s="1"/>
  <c r="T2868" i="1" l="1"/>
  <c r="U2868" i="1" s="1"/>
  <c r="V2868" i="1" s="1"/>
  <c r="O2790" i="1"/>
  <c r="T2869" i="1" l="1"/>
  <c r="U2869" i="1" s="1"/>
  <c r="M2791" i="1"/>
  <c r="N2791" i="1" s="1"/>
  <c r="V2869" i="1" l="1"/>
  <c r="O2791" i="1"/>
  <c r="T2870" i="1" l="1"/>
  <c r="U2870" i="1" s="1"/>
  <c r="M2792" i="1"/>
  <c r="N2792" i="1" s="1"/>
  <c r="V2870" i="1" l="1"/>
  <c r="O2792" i="1"/>
  <c r="M2793" i="1"/>
  <c r="N2793" i="1" s="1"/>
  <c r="T2871" i="1" l="1"/>
  <c r="U2871" i="1" s="1"/>
  <c r="O2793" i="1"/>
  <c r="V2871" i="1" l="1"/>
  <c r="M2794" i="1"/>
  <c r="N2794" i="1" s="1"/>
  <c r="T2872" i="1" l="1"/>
  <c r="U2872" i="1" s="1"/>
  <c r="O2794" i="1"/>
  <c r="V2872" i="1" l="1"/>
  <c r="M2795" i="1"/>
  <c r="N2795" i="1" s="1"/>
  <c r="T2873" i="1" l="1"/>
  <c r="U2873" i="1" s="1"/>
  <c r="O2795" i="1"/>
  <c r="V2873" i="1" l="1"/>
  <c r="T2874" i="1"/>
  <c r="U2874" i="1" s="1"/>
  <c r="M2796" i="1"/>
  <c r="N2796" i="1" s="1"/>
  <c r="V2874" i="1" l="1"/>
  <c r="O2796" i="1"/>
  <c r="T2875" i="1" l="1"/>
  <c r="U2875" i="1" s="1"/>
  <c r="M2797" i="1"/>
  <c r="N2797" i="1" s="1"/>
  <c r="V2875" i="1" l="1"/>
  <c r="O2797" i="1"/>
  <c r="T2876" i="1" l="1"/>
  <c r="U2876" i="1" s="1"/>
  <c r="M2798" i="1"/>
  <c r="N2798" i="1" s="1"/>
  <c r="V2876" i="1" l="1"/>
  <c r="O2798" i="1"/>
  <c r="M2799" i="1"/>
  <c r="N2799" i="1" s="1"/>
  <c r="T2877" i="1" l="1"/>
  <c r="U2877" i="1" s="1"/>
  <c r="O2799" i="1"/>
  <c r="V2877" i="1" l="1"/>
  <c r="M2800" i="1"/>
  <c r="N2800" i="1" s="1"/>
  <c r="T2878" i="1" l="1"/>
  <c r="U2878" i="1" s="1"/>
  <c r="O2800" i="1"/>
  <c r="V2878" i="1" l="1"/>
  <c r="T2879" i="1"/>
  <c r="U2879" i="1" s="1"/>
  <c r="M2801" i="1"/>
  <c r="N2801" i="1" s="1"/>
  <c r="V2879" i="1" l="1"/>
  <c r="O2801" i="1"/>
  <c r="T2880" i="1" l="1"/>
  <c r="U2880" i="1" s="1"/>
  <c r="M2802" i="1"/>
  <c r="N2802" i="1" s="1"/>
  <c r="V2880" i="1" l="1"/>
  <c r="T2881" i="1"/>
  <c r="U2881" i="1" s="1"/>
  <c r="O2802" i="1"/>
  <c r="V2881" i="1" l="1"/>
  <c r="T2882" i="1"/>
  <c r="U2882" i="1" s="1"/>
  <c r="M2803" i="1"/>
  <c r="N2803" i="1" s="1"/>
  <c r="V2882" i="1" l="1"/>
  <c r="O2803" i="1"/>
  <c r="T2883" i="1" l="1"/>
  <c r="U2883" i="1" s="1"/>
  <c r="M2804" i="1"/>
  <c r="N2804" i="1" s="1"/>
  <c r="V2883" i="1" l="1"/>
  <c r="O2804" i="1"/>
  <c r="T2884" i="1" l="1"/>
  <c r="U2884" i="1" s="1"/>
  <c r="M2805" i="1"/>
  <c r="N2805" i="1" s="1"/>
  <c r="V2884" i="1" l="1"/>
  <c r="O2805" i="1"/>
  <c r="M2806" i="1"/>
  <c r="N2806" i="1" s="1"/>
  <c r="T2885" i="1" l="1"/>
  <c r="U2885" i="1" s="1"/>
  <c r="O2806" i="1"/>
  <c r="V2885" i="1" l="1"/>
  <c r="M2807" i="1"/>
  <c r="N2807" i="1" s="1"/>
  <c r="T2886" i="1" l="1"/>
  <c r="U2886" i="1" s="1"/>
  <c r="O2807" i="1"/>
  <c r="V2886" i="1" l="1"/>
  <c r="T2887" i="1"/>
  <c r="U2887" i="1" s="1"/>
  <c r="M2808" i="1"/>
  <c r="N2808" i="1" s="1"/>
  <c r="V2887" i="1" l="1"/>
  <c r="O2808" i="1"/>
  <c r="T2888" i="1" l="1"/>
  <c r="U2888" i="1" s="1"/>
  <c r="M2809" i="1"/>
  <c r="N2809" i="1" s="1"/>
  <c r="V2888" i="1" l="1"/>
  <c r="O2809" i="1"/>
  <c r="T2889" i="1" l="1"/>
  <c r="U2889" i="1" s="1"/>
  <c r="M2810" i="1"/>
  <c r="N2810" i="1" s="1"/>
  <c r="V2889" i="1" l="1"/>
  <c r="O2810" i="1"/>
  <c r="T2890" i="1" l="1"/>
  <c r="U2890" i="1" s="1"/>
  <c r="M2811" i="1"/>
  <c r="N2811" i="1" s="1"/>
  <c r="V2890" i="1" l="1"/>
  <c r="O2811" i="1"/>
  <c r="T2891" i="1" l="1"/>
  <c r="U2891" i="1" s="1"/>
  <c r="M2812" i="1"/>
  <c r="N2812" i="1" s="1"/>
  <c r="V2891" i="1" l="1"/>
  <c r="O2812" i="1"/>
  <c r="T2892" i="1" l="1"/>
  <c r="U2892" i="1" s="1"/>
  <c r="M2813" i="1"/>
  <c r="N2813" i="1" s="1"/>
  <c r="V2892" i="1" l="1"/>
  <c r="O2813" i="1"/>
  <c r="T2893" i="1" l="1"/>
  <c r="U2893" i="1" s="1"/>
  <c r="M2814" i="1"/>
  <c r="N2814" i="1" s="1"/>
  <c r="V2893" i="1" l="1"/>
  <c r="T2894" i="1"/>
  <c r="U2894" i="1" s="1"/>
  <c r="O2814" i="1"/>
  <c r="V2894" i="1" l="1"/>
  <c r="M2815" i="1"/>
  <c r="N2815" i="1" s="1"/>
  <c r="T2895" i="1" l="1"/>
  <c r="U2895" i="1" s="1"/>
  <c r="O2815" i="1"/>
  <c r="V2895" i="1" l="1"/>
  <c r="M2816" i="1"/>
  <c r="N2816" i="1" s="1"/>
  <c r="T2896" i="1" l="1"/>
  <c r="U2896" i="1" s="1"/>
  <c r="O2816" i="1"/>
  <c r="V2896" i="1" l="1"/>
  <c r="M2817" i="1"/>
  <c r="N2817" i="1" s="1"/>
  <c r="T2897" i="1" l="1"/>
  <c r="U2897" i="1" s="1"/>
  <c r="O2817" i="1"/>
  <c r="M2818" i="1"/>
  <c r="N2818" i="1" s="1"/>
  <c r="V2897" i="1" l="1"/>
  <c r="T2898" i="1"/>
  <c r="U2898" i="1" s="1"/>
  <c r="O2818" i="1"/>
  <c r="V2898" i="1" l="1"/>
  <c r="M2819" i="1"/>
  <c r="N2819" i="1" s="1"/>
  <c r="T2899" i="1" l="1"/>
  <c r="U2899" i="1" s="1"/>
  <c r="O2819" i="1"/>
  <c r="V2899" i="1" l="1"/>
  <c r="M2820" i="1"/>
  <c r="N2820" i="1" s="1"/>
  <c r="T2900" i="1" l="1"/>
  <c r="U2900" i="1" s="1"/>
  <c r="O2820" i="1"/>
  <c r="V2900" i="1" l="1"/>
  <c r="M2821" i="1"/>
  <c r="N2821" i="1" s="1"/>
  <c r="T2901" i="1" l="1"/>
  <c r="U2901" i="1" s="1"/>
  <c r="O2821" i="1"/>
  <c r="M2822" i="1"/>
  <c r="N2822" i="1" s="1"/>
  <c r="V2901" i="1" l="1"/>
  <c r="O2822" i="1"/>
  <c r="T2902" i="1" l="1"/>
  <c r="U2902" i="1" s="1"/>
  <c r="M2823" i="1"/>
  <c r="N2823" i="1" s="1"/>
  <c r="V2902" i="1" l="1"/>
  <c r="O2823" i="1"/>
  <c r="T2903" i="1" l="1"/>
  <c r="U2903" i="1" s="1"/>
  <c r="M2824" i="1"/>
  <c r="N2824" i="1" s="1"/>
  <c r="V2903" i="1" l="1"/>
  <c r="T2904" i="1"/>
  <c r="U2904" i="1" s="1"/>
  <c r="O2824" i="1"/>
  <c r="M2825" i="1"/>
  <c r="N2825" i="1" s="1"/>
  <c r="V2904" i="1" l="1"/>
  <c r="O2825" i="1"/>
  <c r="T2905" i="1" l="1"/>
  <c r="U2905" i="1" s="1"/>
  <c r="M2826" i="1"/>
  <c r="N2826" i="1" s="1"/>
  <c r="V2905" i="1" l="1"/>
  <c r="O2826" i="1"/>
  <c r="T2906" i="1" l="1"/>
  <c r="U2906" i="1" s="1"/>
  <c r="M2827" i="1"/>
  <c r="N2827" i="1" s="1"/>
  <c r="V2906" i="1" l="1"/>
  <c r="O2827" i="1"/>
  <c r="M2828" i="1"/>
  <c r="N2828" i="1" s="1"/>
  <c r="T2907" i="1" l="1"/>
  <c r="U2907" i="1" s="1"/>
  <c r="O2828" i="1"/>
  <c r="V2907" i="1" l="1"/>
  <c r="M2829" i="1"/>
  <c r="N2829" i="1" s="1"/>
  <c r="T2908" i="1" l="1"/>
  <c r="U2908" i="1" s="1"/>
  <c r="O2829" i="1"/>
  <c r="V2908" i="1" l="1"/>
  <c r="T2909" i="1"/>
  <c r="U2909" i="1" s="1"/>
  <c r="M2830" i="1"/>
  <c r="N2830" i="1" s="1"/>
  <c r="V2909" i="1" l="1"/>
  <c r="O2830" i="1"/>
  <c r="M2831" i="1"/>
  <c r="N2831" i="1" s="1"/>
  <c r="T2910" i="1" l="1"/>
  <c r="U2910" i="1" s="1"/>
  <c r="O2831" i="1"/>
  <c r="V2910" i="1" l="1"/>
  <c r="M2832" i="1"/>
  <c r="N2832" i="1" s="1"/>
  <c r="T2911" i="1" l="1"/>
  <c r="U2911" i="1" s="1"/>
  <c r="O2832" i="1"/>
  <c r="V2911" i="1" l="1"/>
  <c r="T2912" i="1"/>
  <c r="U2912" i="1" s="1"/>
  <c r="M2833" i="1"/>
  <c r="N2833" i="1" s="1"/>
  <c r="V2912" i="1" l="1"/>
  <c r="T2913" i="1"/>
  <c r="U2913" i="1" s="1"/>
  <c r="O2833" i="1"/>
  <c r="V2913" i="1" l="1"/>
  <c r="M2834" i="1"/>
  <c r="N2834" i="1" s="1"/>
  <c r="T2914" i="1" l="1"/>
  <c r="U2914" i="1" s="1"/>
  <c r="O2834" i="1"/>
  <c r="M2835" i="1"/>
  <c r="N2835" i="1" s="1"/>
  <c r="V2914" i="1" l="1"/>
  <c r="O2835" i="1"/>
  <c r="T2915" i="1" l="1"/>
  <c r="U2915" i="1" s="1"/>
  <c r="M2836" i="1"/>
  <c r="N2836" i="1" s="1"/>
  <c r="V2915" i="1" l="1"/>
  <c r="O2836" i="1"/>
  <c r="T2916" i="1" l="1"/>
  <c r="U2916" i="1" s="1"/>
  <c r="M2837" i="1"/>
  <c r="N2837" i="1" s="1"/>
  <c r="V2916" i="1" l="1"/>
  <c r="O2837" i="1"/>
  <c r="M2838" i="1"/>
  <c r="N2838" i="1" s="1"/>
  <c r="T2917" i="1" l="1"/>
  <c r="U2917" i="1" s="1"/>
  <c r="O2838" i="1"/>
  <c r="V2917" i="1" l="1"/>
  <c r="M2839" i="1"/>
  <c r="N2839" i="1" s="1"/>
  <c r="T2918" i="1" l="1"/>
  <c r="U2918" i="1" s="1"/>
  <c r="O2839" i="1"/>
  <c r="V2918" i="1" l="1"/>
  <c r="M2840" i="1"/>
  <c r="N2840" i="1" s="1"/>
  <c r="T2919" i="1" l="1"/>
  <c r="U2919" i="1" s="1"/>
  <c r="O2840" i="1"/>
  <c r="V2919" i="1" l="1"/>
  <c r="T2920" i="1"/>
  <c r="U2920" i="1" s="1"/>
  <c r="M2841" i="1"/>
  <c r="N2841" i="1" s="1"/>
  <c r="V2920" i="1" l="1"/>
  <c r="O2841" i="1"/>
  <c r="T2921" i="1" l="1"/>
  <c r="U2921" i="1" s="1"/>
  <c r="M2842" i="1"/>
  <c r="N2842" i="1" s="1"/>
  <c r="V2921" i="1" l="1"/>
  <c r="O2842" i="1"/>
  <c r="T2922" i="1" l="1"/>
  <c r="U2922" i="1" s="1"/>
  <c r="M2843" i="1"/>
  <c r="N2843" i="1" s="1"/>
  <c r="V2922" i="1" l="1"/>
  <c r="T2923" i="1"/>
  <c r="U2923" i="1" s="1"/>
  <c r="O2843" i="1"/>
  <c r="V2923" i="1" l="1"/>
  <c r="M2844" i="1"/>
  <c r="N2844" i="1" s="1"/>
  <c r="T2924" i="1" l="1"/>
  <c r="U2924" i="1" s="1"/>
  <c r="O2844" i="1"/>
  <c r="M2845" i="1"/>
  <c r="N2845" i="1" s="1"/>
  <c r="V2924" i="1" l="1"/>
  <c r="T2925" i="1"/>
  <c r="U2925" i="1" s="1"/>
  <c r="O2845" i="1"/>
  <c r="V2925" i="1" l="1"/>
  <c r="M2846" i="1"/>
  <c r="N2846" i="1" s="1"/>
  <c r="T2926" i="1" l="1"/>
  <c r="U2926" i="1" s="1"/>
  <c r="O2846" i="1"/>
  <c r="V2926" i="1" l="1"/>
  <c r="M2847" i="1"/>
  <c r="N2847" i="1" s="1"/>
  <c r="T2927" i="1" l="1"/>
  <c r="U2927" i="1" s="1"/>
  <c r="O2847" i="1"/>
  <c r="V2927" i="1" l="1"/>
  <c r="M2848" i="1"/>
  <c r="N2848" i="1" s="1"/>
  <c r="T2928" i="1" l="1"/>
  <c r="U2928" i="1" s="1"/>
  <c r="O2848" i="1"/>
  <c r="M2849" i="1"/>
  <c r="N2849" i="1" s="1"/>
  <c r="V2928" i="1" l="1"/>
  <c r="T2929" i="1"/>
  <c r="U2929" i="1" s="1"/>
  <c r="O2849" i="1"/>
  <c r="V2929" i="1" l="1"/>
  <c r="T2930" i="1"/>
  <c r="U2930" i="1" s="1"/>
  <c r="M2850" i="1"/>
  <c r="N2850" i="1" s="1"/>
  <c r="V2930" i="1" l="1"/>
  <c r="T2931" i="1"/>
  <c r="U2931" i="1" s="1"/>
  <c r="O2850" i="1"/>
  <c r="M2851" i="1"/>
  <c r="N2851" i="1" s="1"/>
  <c r="V2931" i="1" l="1"/>
  <c r="O2851" i="1"/>
  <c r="M2852" i="1"/>
  <c r="N2852" i="1" s="1"/>
  <c r="T2932" i="1" l="1"/>
  <c r="U2932" i="1" s="1"/>
  <c r="O2852" i="1"/>
  <c r="V2932" i="1" l="1"/>
  <c r="T2933" i="1"/>
  <c r="U2933" i="1" s="1"/>
  <c r="M2853" i="1"/>
  <c r="N2853" i="1" s="1"/>
  <c r="V2933" i="1" l="1"/>
  <c r="T2934" i="1"/>
  <c r="U2934" i="1" s="1"/>
  <c r="O2853" i="1"/>
  <c r="V2934" i="1" l="1"/>
  <c r="T2935" i="1"/>
  <c r="U2935" i="1" s="1"/>
  <c r="M2854" i="1"/>
  <c r="N2854" i="1" s="1"/>
  <c r="V2935" i="1" l="1"/>
  <c r="O2854" i="1"/>
  <c r="T2936" i="1" l="1"/>
  <c r="U2936" i="1" s="1"/>
  <c r="M2855" i="1"/>
  <c r="N2855" i="1" s="1"/>
  <c r="V2936" i="1" l="1"/>
  <c r="O2855" i="1"/>
  <c r="M2856" i="1"/>
  <c r="N2856" i="1" s="1"/>
  <c r="T2937" i="1" l="1"/>
  <c r="U2937" i="1" s="1"/>
  <c r="O2856" i="1"/>
  <c r="V2937" i="1" l="1"/>
  <c r="M2857" i="1"/>
  <c r="N2857" i="1" s="1"/>
  <c r="T2938" i="1" l="1"/>
  <c r="U2938" i="1" s="1"/>
  <c r="O2857" i="1"/>
  <c r="M2858" i="1"/>
  <c r="N2858" i="1" s="1"/>
  <c r="V2938" i="1" l="1"/>
  <c r="O2858" i="1"/>
  <c r="M2859" i="1"/>
  <c r="N2859" i="1" s="1"/>
  <c r="T2939" i="1" l="1"/>
  <c r="U2939" i="1" s="1"/>
  <c r="O2859" i="1"/>
  <c r="V2939" i="1" l="1"/>
  <c r="M2860" i="1"/>
  <c r="N2860" i="1" s="1"/>
  <c r="T2940" i="1" l="1"/>
  <c r="U2940" i="1" s="1"/>
  <c r="O2860" i="1"/>
  <c r="V2940" i="1" l="1"/>
  <c r="T2941" i="1"/>
  <c r="U2941" i="1" s="1"/>
  <c r="M2861" i="1"/>
  <c r="N2861" i="1" s="1"/>
  <c r="V2941" i="1" l="1"/>
  <c r="T2942" i="1"/>
  <c r="U2942" i="1" s="1"/>
  <c r="O2861" i="1"/>
  <c r="V2942" i="1" l="1"/>
  <c r="T2943" i="1"/>
  <c r="U2943" i="1" s="1"/>
  <c r="M2862" i="1"/>
  <c r="N2862" i="1" s="1"/>
  <c r="V2943" i="1" l="1"/>
  <c r="O2862" i="1"/>
  <c r="T2944" i="1" l="1"/>
  <c r="U2944" i="1" s="1"/>
  <c r="M2863" i="1"/>
  <c r="N2863" i="1" s="1"/>
  <c r="V2944" i="1" l="1"/>
  <c r="O2863" i="1"/>
  <c r="T2945" i="1" l="1"/>
  <c r="U2945" i="1" s="1"/>
  <c r="M2864" i="1"/>
  <c r="N2864" i="1" s="1"/>
  <c r="V2945" i="1" l="1"/>
  <c r="O2864" i="1"/>
  <c r="M2865" i="1"/>
  <c r="N2865" i="1" s="1"/>
  <c r="T2946" i="1" l="1"/>
  <c r="U2946" i="1" s="1"/>
  <c r="O2865" i="1"/>
  <c r="V2946" i="1" l="1"/>
  <c r="M2866" i="1"/>
  <c r="N2866" i="1" s="1"/>
  <c r="T2947" i="1" l="1"/>
  <c r="U2947" i="1" s="1"/>
  <c r="O2866" i="1"/>
  <c r="V2947" i="1" l="1"/>
  <c r="M2867" i="1"/>
  <c r="N2867" i="1" s="1"/>
  <c r="T2948" i="1" l="1"/>
  <c r="U2948" i="1" s="1"/>
  <c r="O2867" i="1"/>
  <c r="M2868" i="1"/>
  <c r="N2868" i="1" s="1"/>
  <c r="V2948" i="1" l="1"/>
  <c r="O2868" i="1"/>
  <c r="T2949" i="1" l="1"/>
  <c r="U2949" i="1" s="1"/>
  <c r="M2869" i="1"/>
  <c r="N2869" i="1" s="1"/>
  <c r="V2949" i="1" l="1"/>
  <c r="O2869" i="1"/>
  <c r="T2950" i="1" l="1"/>
  <c r="U2950" i="1" s="1"/>
  <c r="M2870" i="1"/>
  <c r="N2870" i="1" s="1"/>
  <c r="V2950" i="1" l="1"/>
  <c r="T2951" i="1"/>
  <c r="U2951" i="1" s="1"/>
  <c r="O2870" i="1"/>
  <c r="V2951" i="1" l="1"/>
  <c r="M2871" i="1"/>
  <c r="N2871" i="1" s="1"/>
  <c r="T2952" i="1" l="1"/>
  <c r="U2952" i="1" s="1"/>
  <c r="O2871" i="1"/>
  <c r="V2952" i="1" l="1"/>
  <c r="M2872" i="1"/>
  <c r="N2872" i="1" s="1"/>
  <c r="T2953" i="1" l="1"/>
  <c r="U2953" i="1" s="1"/>
  <c r="O2872" i="1"/>
  <c r="V2953" i="1" l="1"/>
  <c r="T2954" i="1"/>
  <c r="U2954" i="1" s="1"/>
  <c r="M2873" i="1"/>
  <c r="N2873" i="1" s="1"/>
  <c r="V2954" i="1" l="1"/>
  <c r="O2873" i="1"/>
  <c r="T2955" i="1" l="1"/>
  <c r="U2955" i="1" s="1"/>
  <c r="M2874" i="1"/>
  <c r="N2874" i="1" s="1"/>
  <c r="V2955" i="1" l="1"/>
  <c r="O2874" i="1"/>
  <c r="M2875" i="1"/>
  <c r="N2875" i="1" s="1"/>
  <c r="T2956" i="1" l="1"/>
  <c r="U2956" i="1" s="1"/>
  <c r="O2875" i="1"/>
  <c r="V2956" i="1" l="1"/>
  <c r="M2876" i="1"/>
  <c r="N2876" i="1" s="1"/>
  <c r="T2957" i="1" l="1"/>
  <c r="U2957" i="1" s="1"/>
  <c r="O2876" i="1"/>
  <c r="M2877" i="1"/>
  <c r="N2877" i="1" s="1"/>
  <c r="V2957" i="1" l="1"/>
  <c r="O2877" i="1"/>
  <c r="T2958" i="1" l="1"/>
  <c r="U2958" i="1" s="1"/>
  <c r="M2878" i="1"/>
  <c r="N2878" i="1" s="1"/>
  <c r="V2958" i="1" l="1"/>
  <c r="O2878" i="1"/>
  <c r="T2959" i="1" l="1"/>
  <c r="U2959" i="1" s="1"/>
  <c r="M2879" i="1"/>
  <c r="N2879" i="1" s="1"/>
  <c r="V2959" i="1" l="1"/>
  <c r="O2879" i="1"/>
  <c r="T2960" i="1" l="1"/>
  <c r="U2960" i="1" s="1"/>
  <c r="M2880" i="1"/>
  <c r="N2880" i="1" s="1"/>
  <c r="V2960" i="1" l="1"/>
  <c r="T2961" i="1"/>
  <c r="U2961" i="1" s="1"/>
  <c r="O2880" i="1"/>
  <c r="V2961" i="1" l="1"/>
  <c r="M2881" i="1"/>
  <c r="N2881" i="1" s="1"/>
  <c r="T2962" i="1" l="1"/>
  <c r="U2962" i="1" s="1"/>
  <c r="O2881" i="1"/>
  <c r="V2962" i="1" l="1"/>
  <c r="M2882" i="1"/>
  <c r="N2882" i="1" s="1"/>
  <c r="T2963" i="1" l="1"/>
  <c r="U2963" i="1" s="1"/>
  <c r="O2882" i="1"/>
  <c r="V2963" i="1" l="1"/>
  <c r="M2883" i="1"/>
  <c r="N2883" i="1" s="1"/>
  <c r="T2964" i="1" l="1"/>
  <c r="U2964" i="1" s="1"/>
  <c r="O2883" i="1"/>
  <c r="M2884" i="1"/>
  <c r="N2884" i="1" s="1"/>
  <c r="V2964" i="1" l="1"/>
  <c r="T2965" i="1"/>
  <c r="U2965" i="1" s="1"/>
  <c r="O2884" i="1"/>
  <c r="M2885" i="1"/>
  <c r="N2885" i="1" s="1"/>
  <c r="V2965" i="1" l="1"/>
  <c r="O2885" i="1"/>
  <c r="T2966" i="1" l="1"/>
  <c r="U2966" i="1" s="1"/>
  <c r="M2886" i="1"/>
  <c r="N2886" i="1" s="1"/>
  <c r="V2966" i="1" l="1"/>
  <c r="O2886" i="1"/>
  <c r="T2967" i="1" l="1"/>
  <c r="U2967" i="1" s="1"/>
  <c r="M2887" i="1"/>
  <c r="N2887" i="1" s="1"/>
  <c r="V2967" i="1" l="1"/>
  <c r="O2887" i="1"/>
  <c r="T2968" i="1" l="1"/>
  <c r="U2968" i="1" s="1"/>
  <c r="M2888" i="1"/>
  <c r="N2888" i="1" s="1"/>
  <c r="V2968" i="1" l="1"/>
  <c r="O2888" i="1"/>
  <c r="T2969" i="1" l="1"/>
  <c r="U2969" i="1" s="1"/>
  <c r="M2889" i="1"/>
  <c r="N2889" i="1" s="1"/>
  <c r="V2969" i="1" l="1"/>
  <c r="T2970" i="1"/>
  <c r="U2970" i="1" s="1"/>
  <c r="O2889" i="1"/>
  <c r="V2970" i="1" l="1"/>
  <c r="M2890" i="1"/>
  <c r="N2890" i="1" s="1"/>
  <c r="T2971" i="1" l="1"/>
  <c r="U2971" i="1" s="1"/>
  <c r="O2890" i="1"/>
  <c r="V2971" i="1" l="1"/>
  <c r="M2891" i="1"/>
  <c r="N2891" i="1" s="1"/>
  <c r="T2972" i="1" l="1"/>
  <c r="U2972" i="1" s="1"/>
  <c r="O2891" i="1"/>
  <c r="M2892" i="1"/>
  <c r="N2892" i="1" s="1"/>
  <c r="V2972" i="1" l="1"/>
  <c r="O2892" i="1"/>
  <c r="T2973" i="1" l="1"/>
  <c r="U2973" i="1" s="1"/>
  <c r="M2893" i="1"/>
  <c r="N2893" i="1" s="1"/>
  <c r="V2973" i="1" l="1"/>
  <c r="O2893" i="1"/>
  <c r="T2974" i="1" l="1"/>
  <c r="U2974" i="1" s="1"/>
  <c r="M2894" i="1"/>
  <c r="N2894" i="1" s="1"/>
  <c r="V2974" i="1" l="1"/>
  <c r="O2894" i="1"/>
  <c r="T2975" i="1" l="1"/>
  <c r="U2975" i="1" s="1"/>
  <c r="M2895" i="1"/>
  <c r="N2895" i="1" s="1"/>
  <c r="V2975" i="1" l="1"/>
  <c r="O2895" i="1"/>
  <c r="M2896" i="1"/>
  <c r="N2896" i="1" s="1"/>
  <c r="T2976" i="1" l="1"/>
  <c r="U2976" i="1" s="1"/>
  <c r="O2896" i="1"/>
  <c r="V2976" i="1" l="1"/>
  <c r="M2897" i="1"/>
  <c r="N2897" i="1" s="1"/>
  <c r="T2977" i="1" l="1"/>
  <c r="U2977" i="1" s="1"/>
  <c r="O2897" i="1"/>
  <c r="V2977" i="1" l="1"/>
  <c r="M2898" i="1"/>
  <c r="N2898" i="1" s="1"/>
  <c r="T2978" i="1" l="1"/>
  <c r="U2978" i="1" s="1"/>
  <c r="O2898" i="1"/>
  <c r="M2899" i="1"/>
  <c r="N2899" i="1" s="1"/>
  <c r="V2978" i="1" l="1"/>
  <c r="O2899" i="1"/>
  <c r="M2900" i="1"/>
  <c r="N2900" i="1" s="1"/>
  <c r="T2979" i="1" l="1"/>
  <c r="U2979" i="1" s="1"/>
  <c r="O2900" i="1"/>
  <c r="V2979" i="1" l="1"/>
  <c r="M2901" i="1"/>
  <c r="N2901" i="1" s="1"/>
  <c r="T2980" i="1" l="1"/>
  <c r="U2980" i="1" s="1"/>
  <c r="O2901" i="1"/>
  <c r="V2980" i="1" l="1"/>
  <c r="M2902" i="1"/>
  <c r="N2902" i="1" s="1"/>
  <c r="T2981" i="1" l="1"/>
  <c r="U2981" i="1" s="1"/>
  <c r="O2902" i="1"/>
  <c r="V2981" i="1" l="1"/>
  <c r="M2903" i="1"/>
  <c r="N2903" i="1" s="1"/>
  <c r="T2982" i="1" l="1"/>
  <c r="U2982" i="1" s="1"/>
  <c r="O2903" i="1"/>
  <c r="V2982" i="1" l="1"/>
  <c r="M2904" i="1"/>
  <c r="N2904" i="1" s="1"/>
  <c r="T2983" i="1" l="1"/>
  <c r="U2983" i="1" s="1"/>
  <c r="O2904" i="1"/>
  <c r="M2905" i="1"/>
  <c r="N2905" i="1" s="1"/>
  <c r="V2983" i="1" l="1"/>
  <c r="O2905" i="1"/>
  <c r="T2984" i="1" l="1"/>
  <c r="U2984" i="1" s="1"/>
  <c r="M2906" i="1"/>
  <c r="N2906" i="1" s="1"/>
  <c r="V2984" i="1" l="1"/>
  <c r="T2985" i="1"/>
  <c r="U2985" i="1" s="1"/>
  <c r="O2906" i="1"/>
  <c r="V2985" i="1" l="1"/>
  <c r="M2907" i="1"/>
  <c r="N2907" i="1" s="1"/>
  <c r="T2986" i="1" l="1"/>
  <c r="U2986" i="1" s="1"/>
  <c r="O2907" i="1"/>
  <c r="V2986" i="1" l="1"/>
  <c r="M2908" i="1"/>
  <c r="N2908" i="1" s="1"/>
  <c r="T2987" i="1" l="1"/>
  <c r="U2987" i="1" s="1"/>
  <c r="O2908" i="1"/>
  <c r="M2909" i="1"/>
  <c r="N2909" i="1" s="1"/>
  <c r="V2987" i="1" l="1"/>
  <c r="O2909" i="1"/>
  <c r="M2910" i="1"/>
  <c r="N2910" i="1" s="1"/>
  <c r="T2988" i="1" l="1"/>
  <c r="U2988" i="1" s="1"/>
  <c r="O2910" i="1"/>
  <c r="V2988" i="1" l="1"/>
  <c r="T2989" i="1"/>
  <c r="U2989" i="1" s="1"/>
  <c r="M2911" i="1"/>
  <c r="N2911" i="1" s="1"/>
  <c r="V2989" i="1" l="1"/>
  <c r="T2990" i="1"/>
  <c r="U2990" i="1" s="1"/>
  <c r="O2911" i="1"/>
  <c r="V2990" i="1" l="1"/>
  <c r="M2912" i="1"/>
  <c r="N2912" i="1" s="1"/>
  <c r="T2991" i="1" l="1"/>
  <c r="U2991" i="1" s="1"/>
  <c r="O2912" i="1"/>
  <c r="M2913" i="1"/>
  <c r="N2913" i="1" s="1"/>
  <c r="V2991" i="1" l="1"/>
  <c r="T2992" i="1"/>
  <c r="U2992" i="1" s="1"/>
  <c r="O2913" i="1"/>
  <c r="V2992" i="1" l="1"/>
  <c r="M2914" i="1"/>
  <c r="N2914" i="1" s="1"/>
  <c r="T2993" i="1" l="1"/>
  <c r="U2993" i="1" s="1"/>
  <c r="O2914" i="1"/>
  <c r="V2993" i="1" l="1"/>
  <c r="M2915" i="1"/>
  <c r="N2915" i="1" s="1"/>
  <c r="T2994" i="1" l="1"/>
  <c r="U2994" i="1" s="1"/>
  <c r="O2915" i="1"/>
  <c r="M2916" i="1"/>
  <c r="N2916" i="1" s="1"/>
  <c r="V2994" i="1" l="1"/>
  <c r="O2916" i="1"/>
  <c r="T2995" i="1" l="1"/>
  <c r="U2995" i="1" s="1"/>
  <c r="M2917" i="1"/>
  <c r="N2917" i="1" s="1"/>
  <c r="V2995" i="1" l="1"/>
  <c r="O2917" i="1"/>
  <c r="T2996" i="1" l="1"/>
  <c r="U2996" i="1" s="1"/>
  <c r="M2918" i="1"/>
  <c r="N2918" i="1" s="1"/>
  <c r="V2996" i="1" l="1"/>
  <c r="O2918" i="1"/>
  <c r="T2997" i="1" l="1"/>
  <c r="U2997" i="1" s="1"/>
  <c r="M2919" i="1"/>
  <c r="N2919" i="1" s="1"/>
  <c r="V2997" i="1" l="1"/>
  <c r="O2919" i="1"/>
  <c r="M2920" i="1"/>
  <c r="N2920" i="1" s="1"/>
  <c r="T2998" i="1" l="1"/>
  <c r="U2998" i="1" s="1"/>
  <c r="O2920" i="1"/>
  <c r="V2998" i="1" l="1"/>
  <c r="M2921" i="1"/>
  <c r="N2921" i="1" s="1"/>
  <c r="T2999" i="1" l="1"/>
  <c r="U2999" i="1" s="1"/>
  <c r="O2921" i="1"/>
  <c r="V2999" i="1" l="1"/>
  <c r="M2922" i="1"/>
  <c r="N2922" i="1" s="1"/>
  <c r="T3000" i="1" l="1"/>
  <c r="U3000" i="1" s="1"/>
  <c r="O2922" i="1"/>
  <c r="V3000" i="1" l="1"/>
  <c r="M2923" i="1"/>
  <c r="N2923" i="1" s="1"/>
  <c r="T3001" i="1" l="1"/>
  <c r="U3001" i="1" s="1"/>
  <c r="O2923" i="1"/>
  <c r="V3001" i="1" l="1"/>
  <c r="M2924" i="1"/>
  <c r="N2924" i="1" s="1"/>
  <c r="T3002" i="1" l="1"/>
  <c r="U3002" i="1" s="1"/>
  <c r="O2924" i="1"/>
  <c r="M2925" i="1"/>
  <c r="N2925" i="1" s="1"/>
  <c r="V3002" i="1" l="1"/>
  <c r="O2925" i="1"/>
  <c r="T3003" i="1" l="1"/>
  <c r="U3003" i="1" s="1"/>
  <c r="M2926" i="1"/>
  <c r="N2926" i="1" s="1"/>
  <c r="V3003" i="1" l="1"/>
  <c r="O2926" i="1"/>
  <c r="T3004" i="1" l="1"/>
  <c r="U3004" i="1" s="1"/>
  <c r="M2927" i="1"/>
  <c r="N2927" i="1" s="1"/>
  <c r="V3004" i="1" l="1"/>
  <c r="O2927" i="1"/>
  <c r="T3005" i="1" l="1"/>
  <c r="U3005" i="1" s="1"/>
  <c r="M2928" i="1"/>
  <c r="N2928" i="1" s="1"/>
  <c r="V3005" i="1" l="1"/>
  <c r="O2928" i="1"/>
  <c r="M2929" i="1"/>
  <c r="N2929" i="1" s="1"/>
  <c r="T3006" i="1" l="1"/>
  <c r="U3006" i="1" s="1"/>
  <c r="O2929" i="1"/>
  <c r="V3006" i="1" l="1"/>
  <c r="M2930" i="1"/>
  <c r="N2930" i="1" s="1"/>
  <c r="T3007" i="1" l="1"/>
  <c r="U3007" i="1" s="1"/>
  <c r="O2930" i="1"/>
  <c r="V3007" i="1" l="1"/>
  <c r="M2931" i="1"/>
  <c r="N2931" i="1" s="1"/>
  <c r="T3008" i="1" l="1"/>
  <c r="U3008" i="1" s="1"/>
  <c r="O2931" i="1"/>
  <c r="V3008" i="1" l="1"/>
  <c r="T3009" i="1"/>
  <c r="U3009" i="1" s="1"/>
  <c r="M2932" i="1"/>
  <c r="N2932" i="1" s="1"/>
  <c r="V3009" i="1" l="1"/>
  <c r="T3010" i="1"/>
  <c r="U3010" i="1" s="1"/>
  <c r="O2932" i="1"/>
  <c r="M2933" i="1"/>
  <c r="N2933" i="1" s="1"/>
  <c r="V3010" i="1" l="1"/>
  <c r="O2933" i="1"/>
  <c r="T3011" i="1" l="1"/>
  <c r="U3011" i="1" s="1"/>
  <c r="M2934" i="1"/>
  <c r="N2934" i="1" s="1"/>
  <c r="V3011" i="1" l="1"/>
  <c r="T3012" i="1"/>
  <c r="U3012" i="1" s="1"/>
  <c r="O2934" i="1"/>
  <c r="V3012" i="1" l="1"/>
  <c r="M2935" i="1"/>
  <c r="N2935" i="1" s="1"/>
  <c r="T3013" i="1" l="1"/>
  <c r="U3013" i="1" s="1"/>
  <c r="O2935" i="1"/>
  <c r="M2936" i="1"/>
  <c r="N2936" i="1" s="1"/>
  <c r="V3013" i="1" l="1"/>
  <c r="O2936" i="1"/>
  <c r="T3014" i="1" l="1"/>
  <c r="U3014" i="1" s="1"/>
  <c r="M2937" i="1"/>
  <c r="N2937" i="1" s="1"/>
  <c r="V3014" i="1" l="1"/>
  <c r="T3015" i="1"/>
  <c r="U3015" i="1" s="1"/>
  <c r="O2937" i="1"/>
  <c r="V3015" i="1" l="1"/>
  <c r="M2938" i="1"/>
  <c r="N2938" i="1" s="1"/>
  <c r="T3016" i="1" l="1"/>
  <c r="U3016" i="1" s="1"/>
  <c r="O2938" i="1"/>
  <c r="V3016" i="1" l="1"/>
  <c r="M2939" i="1"/>
  <c r="N2939" i="1" s="1"/>
  <c r="T3017" i="1" l="1"/>
  <c r="U3017" i="1" s="1"/>
  <c r="O2939" i="1"/>
  <c r="V3017" i="1" l="1"/>
  <c r="M2940" i="1"/>
  <c r="N2940" i="1" s="1"/>
  <c r="T3018" i="1" l="1"/>
  <c r="U3018" i="1" s="1"/>
  <c r="O2940" i="1"/>
  <c r="V3018" i="1" l="1"/>
  <c r="M2941" i="1"/>
  <c r="N2941" i="1" s="1"/>
  <c r="T3019" i="1" l="1"/>
  <c r="U3019" i="1" s="1"/>
  <c r="O2941" i="1"/>
  <c r="V3019" i="1" l="1"/>
  <c r="M2942" i="1"/>
  <c r="N2942" i="1" s="1"/>
  <c r="T3020" i="1" l="1"/>
  <c r="U3020" i="1" s="1"/>
  <c r="O2942" i="1"/>
  <c r="V3020" i="1" l="1"/>
  <c r="M2943" i="1"/>
  <c r="N2943" i="1" s="1"/>
  <c r="T3021" i="1" l="1"/>
  <c r="U3021" i="1" s="1"/>
  <c r="O2943" i="1"/>
  <c r="V3021" i="1" l="1"/>
  <c r="M2944" i="1"/>
  <c r="N2944" i="1" s="1"/>
  <c r="T3022" i="1" l="1"/>
  <c r="U3022" i="1" s="1"/>
  <c r="O2944" i="1"/>
  <c r="V3022" i="1" l="1"/>
  <c r="M2945" i="1"/>
  <c r="N2945" i="1" s="1"/>
  <c r="T3023" i="1" l="1"/>
  <c r="U3023" i="1" s="1"/>
  <c r="O2945" i="1"/>
  <c r="V3023" i="1" l="1"/>
  <c r="M2946" i="1"/>
  <c r="N2946" i="1" s="1"/>
  <c r="T3024" i="1" l="1"/>
  <c r="U3024" i="1" s="1"/>
  <c r="O2946" i="1"/>
  <c r="V3024" i="1" l="1"/>
  <c r="M2947" i="1"/>
  <c r="N2947" i="1" s="1"/>
  <c r="T3025" i="1" l="1"/>
  <c r="U3025" i="1" s="1"/>
  <c r="O2947" i="1"/>
  <c r="V3025" i="1" l="1"/>
  <c r="M2948" i="1"/>
  <c r="N2948" i="1" s="1"/>
  <c r="T3026" i="1" l="1"/>
  <c r="U3026" i="1" s="1"/>
  <c r="O2948" i="1"/>
  <c r="M2949" i="1"/>
  <c r="N2949" i="1" s="1"/>
  <c r="V3026" i="1" l="1"/>
  <c r="O2949" i="1"/>
  <c r="M2950" i="1"/>
  <c r="N2950" i="1" s="1"/>
  <c r="T3027" i="1" l="1"/>
  <c r="U3027" i="1" s="1"/>
  <c r="O2950" i="1"/>
  <c r="V3027" i="1" l="1"/>
  <c r="M2951" i="1"/>
  <c r="N2951" i="1" s="1"/>
  <c r="T3028" i="1" l="1"/>
  <c r="U3028" i="1" s="1"/>
  <c r="O2951" i="1"/>
  <c r="V3028" i="1" l="1"/>
  <c r="M2952" i="1"/>
  <c r="N2952" i="1" s="1"/>
  <c r="T3029" i="1" l="1"/>
  <c r="U3029" i="1" s="1"/>
  <c r="O2952" i="1"/>
  <c r="V3029" i="1" l="1"/>
  <c r="T3030" i="1"/>
  <c r="U3030" i="1" s="1"/>
  <c r="M2953" i="1"/>
  <c r="N2953" i="1" s="1"/>
  <c r="V3030" i="1" l="1"/>
  <c r="O2953" i="1"/>
  <c r="T3031" i="1" l="1"/>
  <c r="U3031" i="1" s="1"/>
  <c r="M2954" i="1"/>
  <c r="N2954" i="1" s="1"/>
  <c r="V3031" i="1" l="1"/>
  <c r="O2954" i="1"/>
  <c r="M2955" i="1"/>
  <c r="N2955" i="1" s="1"/>
  <c r="T3032" i="1" l="1"/>
  <c r="U3032" i="1" s="1"/>
  <c r="O2955" i="1"/>
  <c r="V3032" i="1" l="1"/>
  <c r="M2956" i="1"/>
  <c r="N2956" i="1" s="1"/>
  <c r="T3033" i="1" l="1"/>
  <c r="U3033" i="1" s="1"/>
  <c r="O2956" i="1"/>
  <c r="V3033" i="1" l="1"/>
  <c r="M2957" i="1"/>
  <c r="N2957" i="1" s="1"/>
  <c r="T3034" i="1" l="1"/>
  <c r="U3034" i="1" s="1"/>
  <c r="O2957" i="1"/>
  <c r="M2958" i="1"/>
  <c r="N2958" i="1" s="1"/>
  <c r="V3034" i="1" l="1"/>
  <c r="O2958" i="1"/>
  <c r="T3035" i="1" l="1"/>
  <c r="U3035" i="1" s="1"/>
  <c r="M2959" i="1"/>
  <c r="N2959" i="1" s="1"/>
  <c r="V3035" i="1" l="1"/>
  <c r="O2959" i="1"/>
  <c r="T3036" i="1" l="1"/>
  <c r="U3036" i="1" s="1"/>
  <c r="M2960" i="1"/>
  <c r="N2960" i="1" s="1"/>
  <c r="V3036" i="1" l="1"/>
  <c r="O2960" i="1"/>
  <c r="T3037" i="1" l="1"/>
  <c r="U3037" i="1" s="1"/>
  <c r="M2961" i="1"/>
  <c r="N2961" i="1" s="1"/>
  <c r="V3037" i="1" l="1"/>
  <c r="T3038" i="1"/>
  <c r="U3038" i="1" s="1"/>
  <c r="O2961" i="1"/>
  <c r="M2962" i="1"/>
  <c r="N2962" i="1" s="1"/>
  <c r="V3038" i="1" l="1"/>
  <c r="O2962" i="1"/>
  <c r="M2963" i="1"/>
  <c r="N2963" i="1" s="1"/>
  <c r="T3039" i="1" l="1"/>
  <c r="U3039" i="1" s="1"/>
  <c r="O2963" i="1"/>
  <c r="V3039" i="1" l="1"/>
  <c r="M2964" i="1"/>
  <c r="N2964" i="1" s="1"/>
  <c r="T3040" i="1" l="1"/>
  <c r="U3040" i="1" s="1"/>
  <c r="O2964" i="1"/>
  <c r="M2965" i="1"/>
  <c r="N2965" i="1" s="1"/>
  <c r="V3040" i="1" l="1"/>
  <c r="O2965" i="1"/>
  <c r="T3041" i="1" l="1"/>
  <c r="U3041" i="1" s="1"/>
  <c r="M2966" i="1"/>
  <c r="N2966" i="1" s="1"/>
  <c r="V3041" i="1" l="1"/>
  <c r="O2966" i="1"/>
  <c r="T3042" i="1" l="1"/>
  <c r="U3042" i="1" s="1"/>
  <c r="M2967" i="1"/>
  <c r="N2967" i="1" s="1"/>
  <c r="V3042" i="1" l="1"/>
  <c r="O2967" i="1"/>
  <c r="T3043" i="1" l="1"/>
  <c r="U3043" i="1" s="1"/>
  <c r="M2968" i="1"/>
  <c r="N2968" i="1" s="1"/>
  <c r="V3043" i="1" l="1"/>
  <c r="O2968" i="1"/>
  <c r="T3044" i="1" l="1"/>
  <c r="U3044" i="1" s="1"/>
  <c r="M2969" i="1"/>
  <c r="N2969" i="1" s="1"/>
  <c r="V3044" i="1" l="1"/>
  <c r="O2969" i="1"/>
  <c r="T3045" i="1" l="1"/>
  <c r="U3045" i="1" s="1"/>
  <c r="M2970" i="1"/>
  <c r="N2970" i="1" s="1"/>
  <c r="V3045" i="1" l="1"/>
  <c r="O2970" i="1"/>
  <c r="T3046" i="1" l="1"/>
  <c r="U3046" i="1" s="1"/>
  <c r="M2971" i="1"/>
  <c r="N2971" i="1" s="1"/>
  <c r="V3046" i="1" l="1"/>
  <c r="O2971" i="1"/>
  <c r="T3047" i="1" l="1"/>
  <c r="U3047" i="1" s="1"/>
  <c r="M2972" i="1"/>
  <c r="N2972" i="1" s="1"/>
  <c r="V3047" i="1" l="1"/>
  <c r="T3048" i="1"/>
  <c r="U3048" i="1" s="1"/>
  <c r="O2972" i="1"/>
  <c r="V3048" i="1" l="1"/>
  <c r="M2973" i="1"/>
  <c r="N2973" i="1" s="1"/>
  <c r="T3049" i="1" l="1"/>
  <c r="U3049" i="1" s="1"/>
  <c r="O2973" i="1"/>
  <c r="M2974" i="1"/>
  <c r="N2974" i="1" s="1"/>
  <c r="V3049" i="1" l="1"/>
  <c r="T3050" i="1"/>
  <c r="U3050" i="1" s="1"/>
  <c r="O2974" i="1"/>
  <c r="V3050" i="1" l="1"/>
  <c r="T3051" i="1"/>
  <c r="U3051" i="1" s="1"/>
  <c r="M2975" i="1"/>
  <c r="N2975" i="1" s="1"/>
  <c r="V3051" i="1" l="1"/>
  <c r="O2975" i="1"/>
  <c r="T3052" i="1" l="1"/>
  <c r="U3052" i="1" s="1"/>
  <c r="M2976" i="1"/>
  <c r="N2976" i="1" s="1"/>
  <c r="V3052" i="1" l="1"/>
  <c r="O2976" i="1"/>
  <c r="T3053" i="1" l="1"/>
  <c r="U3053" i="1" s="1"/>
  <c r="M2977" i="1"/>
  <c r="N2977" i="1" s="1"/>
  <c r="V3053" i="1" l="1"/>
  <c r="O2977" i="1"/>
  <c r="T3054" i="1" l="1"/>
  <c r="U3054" i="1" s="1"/>
  <c r="M2978" i="1"/>
  <c r="N2978" i="1" s="1"/>
  <c r="V3054" i="1" l="1"/>
  <c r="T3055" i="1"/>
  <c r="U3055" i="1" s="1"/>
  <c r="O2978" i="1"/>
  <c r="V3055" i="1" l="1"/>
  <c r="T3056" i="1"/>
  <c r="U3056" i="1" s="1"/>
  <c r="M2979" i="1"/>
  <c r="N2979" i="1" s="1"/>
  <c r="V3056" i="1" l="1"/>
  <c r="T3057" i="1"/>
  <c r="U3057" i="1" s="1"/>
  <c r="O2979" i="1"/>
  <c r="V3057" i="1" l="1"/>
  <c r="M2980" i="1"/>
  <c r="N2980" i="1" s="1"/>
  <c r="T3058" i="1" l="1"/>
  <c r="U3058" i="1" s="1"/>
  <c r="O2980" i="1"/>
  <c r="V3058" i="1" l="1"/>
  <c r="M2981" i="1"/>
  <c r="N2981" i="1" s="1"/>
  <c r="T3059" i="1" l="1"/>
  <c r="U3059" i="1" s="1"/>
  <c r="O2981" i="1"/>
  <c r="M2982" i="1"/>
  <c r="N2982" i="1" s="1"/>
  <c r="V3059" i="1" l="1"/>
  <c r="O2982" i="1"/>
  <c r="M2983" i="1"/>
  <c r="N2983" i="1" s="1"/>
  <c r="T3060" i="1" l="1"/>
  <c r="U3060" i="1" s="1"/>
  <c r="O2983" i="1"/>
  <c r="V3060" i="1" l="1"/>
  <c r="M2984" i="1"/>
  <c r="N2984" i="1" s="1"/>
  <c r="T3061" i="1" l="1"/>
  <c r="U3061" i="1" s="1"/>
  <c r="O2984" i="1"/>
  <c r="M2985" i="1"/>
  <c r="N2985" i="1" s="1"/>
  <c r="V3061" i="1" l="1"/>
  <c r="O2985" i="1"/>
  <c r="T3062" i="1" l="1"/>
  <c r="U3062" i="1" s="1"/>
  <c r="M2986" i="1"/>
  <c r="N2986" i="1" s="1"/>
  <c r="V3062" i="1" l="1"/>
  <c r="O2986" i="1"/>
  <c r="T3063" i="1" l="1"/>
  <c r="U3063" i="1" s="1"/>
  <c r="M2987" i="1"/>
  <c r="N2987" i="1" s="1"/>
  <c r="V3063" i="1" l="1"/>
  <c r="O2987" i="1"/>
  <c r="T3064" i="1" l="1"/>
  <c r="U3064" i="1" s="1"/>
  <c r="M2988" i="1"/>
  <c r="N2988" i="1" s="1"/>
  <c r="V3064" i="1" l="1"/>
  <c r="O2988" i="1"/>
  <c r="M2989" i="1"/>
  <c r="N2989" i="1" s="1"/>
  <c r="T3065" i="1" l="1"/>
  <c r="U3065" i="1" s="1"/>
  <c r="O2989" i="1"/>
  <c r="V3065" i="1" l="1"/>
  <c r="M2990" i="1"/>
  <c r="N2990" i="1" s="1"/>
  <c r="T3066" i="1" l="1"/>
  <c r="U3066" i="1" s="1"/>
  <c r="O2990" i="1"/>
  <c r="V3066" i="1" l="1"/>
  <c r="M2991" i="1"/>
  <c r="N2991" i="1" s="1"/>
  <c r="T3067" i="1" l="1"/>
  <c r="U3067" i="1" s="1"/>
  <c r="O2991" i="1"/>
  <c r="V3067" i="1" l="1"/>
  <c r="M2992" i="1"/>
  <c r="N2992" i="1" s="1"/>
  <c r="T3068" i="1" l="1"/>
  <c r="U3068" i="1" s="1"/>
  <c r="O2992" i="1"/>
  <c r="V3068" i="1" l="1"/>
  <c r="M2993" i="1"/>
  <c r="N2993" i="1" s="1"/>
  <c r="T3069" i="1" l="1"/>
  <c r="U3069" i="1" s="1"/>
  <c r="O2993" i="1"/>
  <c r="V3069" i="1" l="1"/>
  <c r="M2994" i="1"/>
  <c r="N2994" i="1" s="1"/>
  <c r="T3070" i="1" l="1"/>
  <c r="U3070" i="1" s="1"/>
  <c r="O2994" i="1"/>
  <c r="V3070" i="1" l="1"/>
  <c r="M2995" i="1"/>
  <c r="N2995" i="1" s="1"/>
  <c r="T3071" i="1" l="1"/>
  <c r="U3071" i="1" s="1"/>
  <c r="O2995" i="1"/>
  <c r="V3071" i="1" l="1"/>
  <c r="T3072" i="1"/>
  <c r="U3072" i="1" s="1"/>
  <c r="M2996" i="1"/>
  <c r="N2996" i="1" s="1"/>
  <c r="V3072" i="1" l="1"/>
  <c r="T3073" i="1"/>
  <c r="U3073" i="1" s="1"/>
  <c r="O2996" i="1"/>
  <c r="V3073" i="1" l="1"/>
  <c r="T3074" i="1"/>
  <c r="U3074" i="1" s="1"/>
  <c r="M2997" i="1"/>
  <c r="N2997" i="1" s="1"/>
  <c r="V3074" i="1" l="1"/>
  <c r="O2997" i="1"/>
  <c r="M2998" i="1"/>
  <c r="N2998" i="1" s="1"/>
  <c r="T3075" i="1" l="1"/>
  <c r="U3075" i="1" s="1"/>
  <c r="O2998" i="1"/>
  <c r="V3075" i="1" l="1"/>
  <c r="T3076" i="1"/>
  <c r="U3076" i="1" s="1"/>
  <c r="M2999" i="1"/>
  <c r="N2999" i="1" s="1"/>
  <c r="V3076" i="1" l="1"/>
  <c r="O2999" i="1"/>
  <c r="T3077" i="1" l="1"/>
  <c r="U3077" i="1" s="1"/>
  <c r="M3000" i="1"/>
  <c r="N3000" i="1" s="1"/>
  <c r="V3077" i="1" l="1"/>
  <c r="T3078" i="1"/>
  <c r="U3078" i="1" s="1"/>
  <c r="O3000" i="1"/>
  <c r="V3078" i="1" l="1"/>
  <c r="M3001" i="1"/>
  <c r="N3001" i="1" s="1"/>
  <c r="T3079" i="1" l="1"/>
  <c r="U3079" i="1" s="1"/>
  <c r="O3001" i="1"/>
  <c r="V3079" i="1" l="1"/>
  <c r="M3002" i="1"/>
  <c r="N3002" i="1" s="1"/>
  <c r="T3080" i="1" l="1"/>
  <c r="U3080" i="1" s="1"/>
  <c r="O3002" i="1"/>
  <c r="M3003" i="1"/>
  <c r="N3003" i="1" s="1"/>
  <c r="V3080" i="1" l="1"/>
  <c r="O3003" i="1"/>
  <c r="T3081" i="1" l="1"/>
  <c r="U3081" i="1" s="1"/>
  <c r="M3004" i="1"/>
  <c r="N3004" i="1" s="1"/>
  <c r="V3081" i="1" l="1"/>
  <c r="T3082" i="1"/>
  <c r="U3082" i="1" s="1"/>
  <c r="O3004" i="1"/>
  <c r="V3082" i="1" l="1"/>
  <c r="M3005" i="1"/>
  <c r="N3005" i="1" s="1"/>
  <c r="T3083" i="1" l="1"/>
  <c r="U3083" i="1" s="1"/>
  <c r="O3005" i="1"/>
  <c r="V3083" i="1" l="1"/>
  <c r="T3084" i="1"/>
  <c r="U3084" i="1" s="1"/>
  <c r="M3006" i="1"/>
  <c r="N3006" i="1" s="1"/>
  <c r="V3084" i="1" l="1"/>
  <c r="O3006" i="1"/>
  <c r="T3085" i="1" l="1"/>
  <c r="U3085" i="1" s="1"/>
  <c r="M3007" i="1"/>
  <c r="N3007" i="1" s="1"/>
  <c r="V3085" i="1" l="1"/>
  <c r="O3007" i="1"/>
  <c r="T3086" i="1" l="1"/>
  <c r="U3086" i="1" s="1"/>
  <c r="M3008" i="1"/>
  <c r="N3008" i="1" s="1"/>
  <c r="V3086" i="1" l="1"/>
  <c r="T3087" i="1"/>
  <c r="U3087" i="1" s="1"/>
  <c r="O3008" i="1"/>
  <c r="M3009" i="1"/>
  <c r="N3009" i="1" s="1"/>
  <c r="V3087" i="1" l="1"/>
  <c r="O3009" i="1"/>
  <c r="T3088" i="1" l="1"/>
  <c r="U3088" i="1" s="1"/>
  <c r="M3010" i="1"/>
  <c r="N3010" i="1" s="1"/>
  <c r="V3088" i="1" l="1"/>
  <c r="O3010" i="1"/>
  <c r="T3089" i="1" l="1"/>
  <c r="U3089" i="1" s="1"/>
  <c r="M3011" i="1"/>
  <c r="N3011" i="1" s="1"/>
  <c r="V3089" i="1" l="1"/>
  <c r="O3011" i="1"/>
  <c r="M3012" i="1"/>
  <c r="N3012" i="1" s="1"/>
  <c r="T3090" i="1" l="1"/>
  <c r="U3090" i="1" s="1"/>
  <c r="O3012" i="1"/>
  <c r="V3090" i="1" l="1"/>
  <c r="M3013" i="1"/>
  <c r="N3013" i="1" s="1"/>
  <c r="T3091" i="1" l="1"/>
  <c r="U3091" i="1" s="1"/>
  <c r="O3013" i="1"/>
  <c r="V3091" i="1" l="1"/>
  <c r="T3092" i="1"/>
  <c r="U3092" i="1" s="1"/>
  <c r="M3014" i="1"/>
  <c r="N3014" i="1" s="1"/>
  <c r="V3092" i="1" l="1"/>
  <c r="O3014" i="1"/>
  <c r="T3093" i="1" l="1"/>
  <c r="U3093" i="1" s="1"/>
  <c r="M3015" i="1"/>
  <c r="N3015" i="1" s="1"/>
  <c r="V3093" i="1" l="1"/>
  <c r="O3015" i="1"/>
  <c r="T3094" i="1" l="1"/>
  <c r="U3094" i="1" s="1"/>
  <c r="M3016" i="1"/>
  <c r="N3016" i="1" s="1"/>
  <c r="V3094" i="1" l="1"/>
  <c r="O3016" i="1"/>
  <c r="T3095" i="1" l="1"/>
  <c r="U3095" i="1" s="1"/>
  <c r="M3017" i="1"/>
  <c r="N3017" i="1" s="1"/>
  <c r="V3095" i="1" l="1"/>
  <c r="O3017" i="1"/>
  <c r="T3096" i="1" l="1"/>
  <c r="U3096" i="1" s="1"/>
  <c r="M3018" i="1"/>
  <c r="N3018" i="1" s="1"/>
  <c r="V3096" i="1" l="1"/>
  <c r="O3018" i="1"/>
  <c r="M3019" i="1"/>
  <c r="N3019" i="1" s="1"/>
  <c r="T3097" i="1" l="1"/>
  <c r="U3097" i="1" s="1"/>
  <c r="O3019" i="1"/>
  <c r="M3020" i="1"/>
  <c r="N3020" i="1" s="1"/>
  <c r="V3097" i="1" l="1"/>
  <c r="T3098" i="1"/>
  <c r="U3098" i="1" s="1"/>
  <c r="O3020" i="1"/>
  <c r="V3098" i="1" l="1"/>
  <c r="M3021" i="1"/>
  <c r="N3021" i="1" s="1"/>
  <c r="T3099" i="1" l="1"/>
  <c r="U3099" i="1" s="1"/>
  <c r="O3021" i="1"/>
  <c r="V3099" i="1" l="1"/>
  <c r="T3100" i="1"/>
  <c r="U3100" i="1" s="1"/>
  <c r="M3022" i="1"/>
  <c r="N3022" i="1" s="1"/>
  <c r="V3100" i="1" l="1"/>
  <c r="O3022" i="1"/>
  <c r="T3101" i="1" l="1"/>
  <c r="U3101" i="1" s="1"/>
  <c r="M3023" i="1"/>
  <c r="N3023" i="1" s="1"/>
  <c r="V3101" i="1" l="1"/>
  <c r="O3023" i="1"/>
  <c r="M3024" i="1"/>
  <c r="N3024" i="1" s="1"/>
  <c r="T3102" i="1" l="1"/>
  <c r="U3102" i="1" s="1"/>
  <c r="O3024" i="1"/>
  <c r="V3102" i="1" l="1"/>
  <c r="T3103" i="1"/>
  <c r="U3103" i="1" s="1"/>
  <c r="M3025" i="1"/>
  <c r="N3025" i="1" s="1"/>
  <c r="V3103" i="1" l="1"/>
  <c r="T3104" i="1"/>
  <c r="U3104" i="1" s="1"/>
  <c r="O3025" i="1"/>
  <c r="V3104" i="1" l="1"/>
  <c r="M3026" i="1"/>
  <c r="N3026" i="1" s="1"/>
  <c r="T3105" i="1" l="1"/>
  <c r="U3105" i="1" s="1"/>
  <c r="O3026" i="1"/>
  <c r="M3027" i="1"/>
  <c r="N3027" i="1" s="1"/>
  <c r="V3105" i="1" l="1"/>
  <c r="O3027" i="1"/>
  <c r="T3106" i="1" l="1"/>
  <c r="U3106" i="1" s="1"/>
  <c r="M3028" i="1"/>
  <c r="N3028" i="1" s="1"/>
  <c r="V3106" i="1" l="1"/>
  <c r="O3028" i="1"/>
  <c r="T3107" i="1" l="1"/>
  <c r="U3107" i="1" s="1"/>
  <c r="M3029" i="1"/>
  <c r="N3029" i="1" s="1"/>
  <c r="V3107" i="1" l="1"/>
  <c r="O3029" i="1"/>
  <c r="T3108" i="1" l="1"/>
  <c r="U3108" i="1" s="1"/>
  <c r="M3030" i="1"/>
  <c r="N3030" i="1" s="1"/>
  <c r="V3108" i="1" l="1"/>
  <c r="T3109" i="1"/>
  <c r="U3109" i="1" s="1"/>
  <c r="O3030" i="1"/>
  <c r="M3031" i="1"/>
  <c r="N3031" i="1" s="1"/>
  <c r="V3109" i="1" l="1"/>
  <c r="T3110" i="1"/>
  <c r="U3110" i="1" s="1"/>
  <c r="O3031" i="1"/>
  <c r="V3110" i="1" l="1"/>
  <c r="M3032" i="1"/>
  <c r="N3032" i="1" s="1"/>
  <c r="T3111" i="1" l="1"/>
  <c r="U3111" i="1" s="1"/>
  <c r="O3032" i="1"/>
  <c r="V3111" i="1" l="1"/>
  <c r="M3033" i="1"/>
  <c r="N3033" i="1" s="1"/>
  <c r="T3112" i="1" l="1"/>
  <c r="U3112" i="1" s="1"/>
  <c r="O3033" i="1"/>
  <c r="V3112" i="1" l="1"/>
  <c r="M3034" i="1"/>
  <c r="N3034" i="1" s="1"/>
  <c r="T3113" i="1" l="1"/>
  <c r="U3113" i="1" s="1"/>
  <c r="O3034" i="1"/>
  <c r="V3113" i="1" l="1"/>
  <c r="M3035" i="1"/>
  <c r="N3035" i="1" s="1"/>
  <c r="T3114" i="1" l="1"/>
  <c r="U3114" i="1" s="1"/>
  <c r="O3035" i="1"/>
  <c r="V3114" i="1" l="1"/>
  <c r="M3036" i="1"/>
  <c r="N3036" i="1" s="1"/>
  <c r="T3115" i="1" l="1"/>
  <c r="U3115" i="1" s="1"/>
  <c r="O3036" i="1"/>
  <c r="V3115" i="1" l="1"/>
  <c r="M3037" i="1"/>
  <c r="N3037" i="1" s="1"/>
  <c r="T3116" i="1" l="1"/>
  <c r="U3116" i="1" s="1"/>
  <c r="O3037" i="1"/>
  <c r="V3116" i="1" l="1"/>
  <c r="T3117" i="1"/>
  <c r="U3117" i="1" s="1"/>
  <c r="M3038" i="1"/>
  <c r="N3038" i="1" s="1"/>
  <c r="V3117" i="1" l="1"/>
  <c r="O3038" i="1"/>
  <c r="T3118" i="1" l="1"/>
  <c r="U3118" i="1" s="1"/>
  <c r="M3039" i="1"/>
  <c r="N3039" i="1" s="1"/>
  <c r="V3118" i="1" l="1"/>
  <c r="O3039" i="1"/>
  <c r="T3119" i="1" l="1"/>
  <c r="U3119" i="1" s="1"/>
  <c r="M3040" i="1"/>
  <c r="N3040" i="1" s="1"/>
  <c r="V3119" i="1" l="1"/>
  <c r="O3040" i="1"/>
  <c r="T3120" i="1" l="1"/>
  <c r="U3120" i="1" s="1"/>
  <c r="M3041" i="1"/>
  <c r="N3041" i="1" s="1"/>
  <c r="V3120" i="1" l="1"/>
  <c r="O3041" i="1"/>
  <c r="T3121" i="1" l="1"/>
  <c r="U3121" i="1" s="1"/>
  <c r="M3042" i="1"/>
  <c r="N3042" i="1" s="1"/>
  <c r="V3121" i="1" l="1"/>
  <c r="O3042" i="1"/>
  <c r="T3122" i="1" l="1"/>
  <c r="U3122" i="1" s="1"/>
  <c r="M3043" i="1"/>
  <c r="N3043" i="1" s="1"/>
  <c r="V3122" i="1" l="1"/>
  <c r="T3123" i="1"/>
  <c r="U3123" i="1" s="1"/>
  <c r="O3043" i="1"/>
  <c r="V3123" i="1" l="1"/>
  <c r="M3044" i="1"/>
  <c r="N3044" i="1" s="1"/>
  <c r="T3124" i="1" l="1"/>
  <c r="U3124" i="1" s="1"/>
  <c r="O3044" i="1"/>
  <c r="M3045" i="1"/>
  <c r="N3045" i="1" s="1"/>
  <c r="V3124" i="1" l="1"/>
  <c r="O3045" i="1"/>
  <c r="M3046" i="1"/>
  <c r="N3046" i="1" s="1"/>
  <c r="T3125" i="1" l="1"/>
  <c r="U3125" i="1" s="1"/>
  <c r="O3046" i="1"/>
  <c r="V3125" i="1" l="1"/>
  <c r="M3047" i="1"/>
  <c r="N3047" i="1" s="1"/>
  <c r="T3126" i="1" l="1"/>
  <c r="U3126" i="1" s="1"/>
  <c r="O3047" i="1"/>
  <c r="V3126" i="1" l="1"/>
  <c r="M3048" i="1"/>
  <c r="N3048" i="1" s="1"/>
  <c r="T3127" i="1" l="1"/>
  <c r="U3127" i="1" s="1"/>
  <c r="O3048" i="1"/>
  <c r="V3127" i="1" l="1"/>
  <c r="M3049" i="1"/>
  <c r="N3049" i="1" s="1"/>
  <c r="T3128" i="1" l="1"/>
  <c r="U3128" i="1" s="1"/>
  <c r="O3049" i="1"/>
  <c r="V3128" i="1" l="1"/>
  <c r="T3129" i="1"/>
  <c r="U3129" i="1" s="1"/>
  <c r="M3050" i="1"/>
  <c r="N3050" i="1" s="1"/>
  <c r="V3129" i="1" l="1"/>
  <c r="O3050" i="1"/>
  <c r="M3051" i="1"/>
  <c r="N3051" i="1" s="1"/>
  <c r="T3130" i="1" l="1"/>
  <c r="U3130" i="1" s="1"/>
  <c r="O3051" i="1"/>
  <c r="V3130" i="1" l="1"/>
  <c r="M3052" i="1"/>
  <c r="N3052" i="1" s="1"/>
  <c r="T3131" i="1" l="1"/>
  <c r="U3131" i="1" s="1"/>
  <c r="O3052" i="1"/>
  <c r="V3131" i="1" l="1"/>
  <c r="M3053" i="1"/>
  <c r="N3053" i="1" s="1"/>
  <c r="T3132" i="1" l="1"/>
  <c r="U3132" i="1" s="1"/>
  <c r="O3053" i="1"/>
  <c r="M3054" i="1"/>
  <c r="N3054" i="1" s="1"/>
  <c r="V3132" i="1" l="1"/>
  <c r="O3054" i="1"/>
  <c r="M3055" i="1"/>
  <c r="N3055" i="1" s="1"/>
  <c r="T3133" i="1" l="1"/>
  <c r="U3133" i="1" s="1"/>
  <c r="O3055" i="1"/>
  <c r="V3133" i="1" l="1"/>
  <c r="M3056" i="1"/>
  <c r="N3056" i="1" s="1"/>
  <c r="T3134" i="1" l="1"/>
  <c r="U3134" i="1" s="1"/>
  <c r="O3056" i="1"/>
  <c r="V3134" i="1" l="1"/>
  <c r="M3057" i="1"/>
  <c r="N3057" i="1" s="1"/>
  <c r="T3135" i="1" l="1"/>
  <c r="U3135" i="1" s="1"/>
  <c r="O3057" i="1"/>
  <c r="V3135" i="1" l="1"/>
  <c r="M3058" i="1"/>
  <c r="N3058" i="1" s="1"/>
  <c r="T3136" i="1" l="1"/>
  <c r="U3136" i="1" s="1"/>
  <c r="O3058" i="1"/>
  <c r="M3059" i="1"/>
  <c r="N3059" i="1" s="1"/>
  <c r="V3136" i="1" l="1"/>
  <c r="O3059" i="1"/>
  <c r="T3137" i="1" l="1"/>
  <c r="U3137" i="1" s="1"/>
  <c r="M3060" i="1"/>
  <c r="N3060" i="1" s="1"/>
  <c r="V3137" i="1" l="1"/>
  <c r="O3060" i="1"/>
  <c r="M3061" i="1"/>
  <c r="N3061" i="1" s="1"/>
  <c r="T3138" i="1" l="1"/>
  <c r="U3138" i="1" s="1"/>
  <c r="O3061" i="1"/>
  <c r="V3138" i="1" l="1"/>
  <c r="M3062" i="1"/>
  <c r="N3062" i="1" s="1"/>
  <c r="T3139" i="1" l="1"/>
  <c r="U3139" i="1" s="1"/>
  <c r="O3062" i="1"/>
  <c r="M3063" i="1"/>
  <c r="N3063" i="1" s="1"/>
  <c r="V3139" i="1" l="1"/>
  <c r="O3063" i="1"/>
  <c r="T3140" i="1" l="1"/>
  <c r="U3140" i="1" s="1"/>
  <c r="M3064" i="1"/>
  <c r="N3064" i="1" s="1"/>
  <c r="V3140" i="1" l="1"/>
  <c r="O3064" i="1"/>
  <c r="T3141" i="1" l="1"/>
  <c r="U3141" i="1" s="1"/>
  <c r="M3065" i="1"/>
  <c r="N3065" i="1" s="1"/>
  <c r="V3141" i="1" l="1"/>
  <c r="O3065" i="1"/>
  <c r="T3142" i="1" l="1"/>
  <c r="U3142" i="1" s="1"/>
  <c r="M3066" i="1"/>
  <c r="N3066" i="1" s="1"/>
  <c r="V3142" i="1" l="1"/>
  <c r="O3066" i="1"/>
  <c r="T3143" i="1" l="1"/>
  <c r="U3143" i="1" s="1"/>
  <c r="M3067" i="1"/>
  <c r="N3067" i="1" s="1"/>
  <c r="V3143" i="1" l="1"/>
  <c r="O3067" i="1"/>
  <c r="T3144" i="1" l="1"/>
  <c r="U3144" i="1" s="1"/>
  <c r="M3068" i="1"/>
  <c r="N3068" i="1" s="1"/>
  <c r="V3144" i="1" l="1"/>
  <c r="O3068" i="1"/>
  <c r="T3145" i="1" l="1"/>
  <c r="U3145" i="1" s="1"/>
  <c r="M3069" i="1"/>
  <c r="N3069" i="1" s="1"/>
  <c r="V3145" i="1" l="1"/>
  <c r="T3146" i="1"/>
  <c r="U3146" i="1" s="1"/>
  <c r="O3069" i="1"/>
  <c r="M3070" i="1"/>
  <c r="N3070" i="1" s="1"/>
  <c r="V3146" i="1" l="1"/>
  <c r="O3070" i="1"/>
  <c r="T3147" i="1" l="1"/>
  <c r="U3147" i="1" s="1"/>
  <c r="M3071" i="1"/>
  <c r="N3071" i="1" s="1"/>
  <c r="V3147" i="1" l="1"/>
  <c r="T3148" i="1"/>
  <c r="U3148" i="1" s="1"/>
  <c r="O3071" i="1"/>
  <c r="V3148" i="1" l="1"/>
  <c r="M3072" i="1"/>
  <c r="N3072" i="1" s="1"/>
  <c r="T3149" i="1" l="1"/>
  <c r="U3149" i="1" s="1"/>
  <c r="O3072" i="1"/>
  <c r="V3149" i="1" l="1"/>
  <c r="M3073" i="1"/>
  <c r="N3073" i="1" s="1"/>
  <c r="T3150" i="1" l="1"/>
  <c r="U3150" i="1" s="1"/>
  <c r="O3073" i="1"/>
  <c r="V3150" i="1" l="1"/>
  <c r="M3074" i="1"/>
  <c r="N3074" i="1" s="1"/>
  <c r="T3151" i="1" l="1"/>
  <c r="U3151" i="1" s="1"/>
  <c r="O3074" i="1"/>
  <c r="V3151" i="1" l="1"/>
  <c r="M3075" i="1"/>
  <c r="N3075" i="1" s="1"/>
  <c r="T3152" i="1" l="1"/>
  <c r="U3152" i="1" s="1"/>
  <c r="O3075" i="1"/>
  <c r="V3152" i="1" l="1"/>
  <c r="T3153" i="1"/>
  <c r="U3153" i="1" s="1"/>
  <c r="M3076" i="1"/>
  <c r="N3076" i="1" s="1"/>
  <c r="V3153" i="1" l="1"/>
  <c r="O3076" i="1"/>
  <c r="T3154" i="1" l="1"/>
  <c r="U3154" i="1" s="1"/>
  <c r="M3077" i="1"/>
  <c r="N3077" i="1" s="1"/>
  <c r="V3154" i="1" l="1"/>
  <c r="O3077" i="1"/>
  <c r="M3078" i="1"/>
  <c r="N3078" i="1" s="1"/>
  <c r="T3155" i="1" l="1"/>
  <c r="U3155" i="1" s="1"/>
  <c r="O3078" i="1"/>
  <c r="V3155" i="1" l="1"/>
  <c r="M3079" i="1"/>
  <c r="N3079" i="1" s="1"/>
  <c r="T3156" i="1" l="1"/>
  <c r="U3156" i="1" s="1"/>
  <c r="O3079" i="1"/>
  <c r="M3080" i="1"/>
  <c r="N3080" i="1" s="1"/>
  <c r="V3156" i="1" l="1"/>
  <c r="O3080" i="1"/>
  <c r="T3157" i="1" l="1"/>
  <c r="U3157" i="1" s="1"/>
  <c r="M3081" i="1"/>
  <c r="N3081" i="1" s="1"/>
  <c r="V3157" i="1" l="1"/>
  <c r="O3081" i="1"/>
  <c r="T3158" i="1" l="1"/>
  <c r="U3158" i="1" s="1"/>
  <c r="M3082" i="1"/>
  <c r="N3082" i="1" s="1"/>
  <c r="V3158" i="1" l="1"/>
  <c r="T3159" i="1"/>
  <c r="U3159" i="1" s="1"/>
  <c r="O3082" i="1"/>
  <c r="V3159" i="1" l="1"/>
  <c r="T3160" i="1"/>
  <c r="U3160" i="1" s="1"/>
  <c r="M3083" i="1"/>
  <c r="N3083" i="1" s="1"/>
  <c r="V3160" i="1" l="1"/>
  <c r="O3083" i="1"/>
  <c r="M3084" i="1"/>
  <c r="N3084" i="1" s="1"/>
  <c r="T3161" i="1" l="1"/>
  <c r="U3161" i="1" s="1"/>
  <c r="O3084" i="1"/>
  <c r="V3161" i="1" l="1"/>
  <c r="M3085" i="1"/>
  <c r="N3085" i="1" s="1"/>
  <c r="T3162" i="1" l="1"/>
  <c r="U3162" i="1" s="1"/>
  <c r="O3085" i="1"/>
  <c r="V3162" i="1" l="1"/>
  <c r="T3163" i="1"/>
  <c r="U3163" i="1" s="1"/>
  <c r="M3086" i="1"/>
  <c r="N3086" i="1" s="1"/>
  <c r="V3163" i="1" l="1"/>
  <c r="O3086" i="1"/>
  <c r="M3087" i="1"/>
  <c r="N3087" i="1" s="1"/>
  <c r="T3164" i="1" l="1"/>
  <c r="U3164" i="1" s="1"/>
  <c r="O3087" i="1"/>
  <c r="V3164" i="1" l="1"/>
  <c r="T3165" i="1"/>
  <c r="U3165" i="1" s="1"/>
  <c r="M3088" i="1"/>
  <c r="N3088" i="1" s="1"/>
  <c r="V3165" i="1" l="1"/>
  <c r="O3088" i="1"/>
  <c r="T3166" i="1" l="1"/>
  <c r="U3166" i="1" s="1"/>
  <c r="M3089" i="1"/>
  <c r="N3089" i="1" s="1"/>
  <c r="V3166" i="1" l="1"/>
  <c r="O3089" i="1"/>
  <c r="T3167" i="1" l="1"/>
  <c r="U3167" i="1" s="1"/>
  <c r="M3090" i="1"/>
  <c r="N3090" i="1" s="1"/>
  <c r="V3167" i="1" l="1"/>
  <c r="O3090" i="1"/>
  <c r="T3168" i="1" l="1"/>
  <c r="U3168" i="1" s="1"/>
  <c r="M3091" i="1"/>
  <c r="N3091" i="1" s="1"/>
  <c r="V3168" i="1" l="1"/>
  <c r="T3169" i="1"/>
  <c r="U3169" i="1" s="1"/>
  <c r="O3091" i="1"/>
  <c r="V3169" i="1" l="1"/>
  <c r="T3170" i="1"/>
  <c r="U3170" i="1" s="1"/>
  <c r="M3092" i="1"/>
  <c r="N3092" i="1" s="1"/>
  <c r="V3170" i="1" l="1"/>
  <c r="T3171" i="1"/>
  <c r="U3171" i="1" s="1"/>
  <c r="O3092" i="1"/>
  <c r="M3093" i="1"/>
  <c r="N3093" i="1" s="1"/>
  <c r="V3171" i="1" l="1"/>
  <c r="T3172" i="1"/>
  <c r="U3172" i="1" s="1"/>
  <c r="O3093" i="1"/>
  <c r="V3172" i="1" l="1"/>
  <c r="M3094" i="1"/>
  <c r="N3094" i="1" s="1"/>
  <c r="T3173" i="1" l="1"/>
  <c r="U3173" i="1" s="1"/>
  <c r="O3094" i="1"/>
  <c r="V3173" i="1" l="1"/>
  <c r="M3095" i="1"/>
  <c r="N3095" i="1" s="1"/>
  <c r="T3174" i="1" l="1"/>
  <c r="U3174" i="1" s="1"/>
  <c r="O3095" i="1"/>
  <c r="M3096" i="1"/>
  <c r="N3096" i="1" s="1"/>
  <c r="V3174" i="1" l="1"/>
  <c r="O3096" i="1"/>
  <c r="T3175" i="1" l="1"/>
  <c r="U3175" i="1" s="1"/>
  <c r="M3097" i="1"/>
  <c r="N3097" i="1" s="1"/>
  <c r="V3175" i="1" l="1"/>
  <c r="O3097" i="1"/>
  <c r="T3176" i="1" l="1"/>
  <c r="U3176" i="1" s="1"/>
  <c r="M3098" i="1"/>
  <c r="N3098" i="1" s="1"/>
  <c r="V3176" i="1" l="1"/>
  <c r="T3177" i="1"/>
  <c r="U3177" i="1" s="1"/>
  <c r="O3098" i="1"/>
  <c r="V3177" i="1" l="1"/>
  <c r="M3099" i="1"/>
  <c r="N3099" i="1" s="1"/>
  <c r="T3178" i="1" l="1"/>
  <c r="U3178" i="1" s="1"/>
  <c r="O3099" i="1"/>
  <c r="V3178" i="1" l="1"/>
  <c r="T3179" i="1"/>
  <c r="U3179" i="1" s="1"/>
  <c r="M3100" i="1"/>
  <c r="N3100" i="1" s="1"/>
  <c r="V3179" i="1" l="1"/>
  <c r="O3100" i="1"/>
  <c r="T3180" i="1" l="1"/>
  <c r="U3180" i="1" s="1"/>
  <c r="M3101" i="1"/>
  <c r="N3101" i="1" s="1"/>
  <c r="V3180" i="1" l="1"/>
  <c r="O3101" i="1"/>
  <c r="T3181" i="1" l="1"/>
  <c r="U3181" i="1" s="1"/>
  <c r="M3102" i="1"/>
  <c r="N3102" i="1" s="1"/>
  <c r="V3181" i="1" l="1"/>
  <c r="O3102" i="1"/>
  <c r="M3103" i="1"/>
  <c r="N3103" i="1" s="1"/>
  <c r="T3182" i="1" l="1"/>
  <c r="U3182" i="1" s="1"/>
  <c r="O3103" i="1"/>
  <c r="V3182" i="1" l="1"/>
  <c r="M3104" i="1"/>
  <c r="N3104" i="1" s="1"/>
  <c r="T3183" i="1" l="1"/>
  <c r="U3183" i="1" s="1"/>
  <c r="O3104" i="1"/>
  <c r="V3183" i="1" l="1"/>
  <c r="T3184" i="1"/>
  <c r="U3184" i="1" s="1"/>
  <c r="M3105" i="1"/>
  <c r="N3105" i="1" s="1"/>
  <c r="V3184" i="1" l="1"/>
  <c r="T3185" i="1"/>
  <c r="U3185" i="1" s="1"/>
  <c r="O3105" i="1"/>
  <c r="M3106" i="1"/>
  <c r="N3106" i="1" s="1"/>
  <c r="V3185" i="1" l="1"/>
  <c r="T3186" i="1"/>
  <c r="U3186" i="1" s="1"/>
  <c r="O3106" i="1"/>
  <c r="V3186" i="1" l="1"/>
  <c r="M3107" i="1"/>
  <c r="N3107" i="1" s="1"/>
  <c r="T3187" i="1" l="1"/>
  <c r="U3187" i="1" s="1"/>
  <c r="O3107" i="1"/>
  <c r="V3187" i="1" l="1"/>
  <c r="M3108" i="1"/>
  <c r="N3108" i="1" s="1"/>
  <c r="T3188" i="1" l="1"/>
  <c r="U3188" i="1" s="1"/>
  <c r="O3108" i="1"/>
  <c r="V3188" i="1" l="1"/>
  <c r="M3109" i="1"/>
  <c r="N3109" i="1" s="1"/>
  <c r="T3189" i="1" l="1"/>
  <c r="U3189" i="1" s="1"/>
  <c r="O3109" i="1"/>
  <c r="M3110" i="1"/>
  <c r="N3110" i="1" s="1"/>
  <c r="V3189" i="1" l="1"/>
  <c r="T3190" i="1"/>
  <c r="U3190" i="1" s="1"/>
  <c r="O3110" i="1"/>
  <c r="V3190" i="1" l="1"/>
  <c r="M3111" i="1"/>
  <c r="N3111" i="1" s="1"/>
  <c r="T3191" i="1" l="1"/>
  <c r="U3191" i="1" s="1"/>
  <c r="O3111" i="1"/>
  <c r="V3191" i="1" l="1"/>
  <c r="M3112" i="1"/>
  <c r="N3112" i="1" s="1"/>
  <c r="T3192" i="1" l="1"/>
  <c r="U3192" i="1" s="1"/>
  <c r="O3112" i="1"/>
  <c r="M3113" i="1"/>
  <c r="N3113" i="1" s="1"/>
  <c r="V3192" i="1" l="1"/>
  <c r="T3193" i="1"/>
  <c r="U3193" i="1" s="1"/>
  <c r="O3113" i="1"/>
  <c r="V3193" i="1" l="1"/>
  <c r="T3194" i="1"/>
  <c r="U3194" i="1" s="1"/>
  <c r="M3114" i="1"/>
  <c r="N3114" i="1" s="1"/>
  <c r="V3194" i="1" l="1"/>
  <c r="O3114" i="1"/>
  <c r="T3195" i="1" l="1"/>
  <c r="U3195" i="1" s="1"/>
  <c r="M3115" i="1"/>
  <c r="N3115" i="1" s="1"/>
  <c r="V3195" i="1" l="1"/>
  <c r="T3196" i="1"/>
  <c r="U3196" i="1" s="1"/>
  <c r="O3115" i="1"/>
  <c r="M3116" i="1"/>
  <c r="N3116" i="1" s="1"/>
  <c r="V3196" i="1" l="1"/>
  <c r="O3116" i="1"/>
  <c r="T3197" i="1" l="1"/>
  <c r="U3197" i="1" s="1"/>
  <c r="M3117" i="1"/>
  <c r="N3117" i="1" s="1"/>
  <c r="V3197" i="1" l="1"/>
  <c r="O3117" i="1"/>
  <c r="T3198" i="1" l="1"/>
  <c r="U3198" i="1" s="1"/>
  <c r="M3118" i="1"/>
  <c r="N3118" i="1" s="1"/>
  <c r="V3198" i="1" l="1"/>
  <c r="T3199" i="1"/>
  <c r="U3199" i="1" s="1"/>
  <c r="O3118" i="1"/>
  <c r="M3119" i="1"/>
  <c r="N3119" i="1" s="1"/>
  <c r="V3199" i="1" l="1"/>
  <c r="O3119" i="1"/>
  <c r="M3120" i="1"/>
  <c r="N3120" i="1" s="1"/>
  <c r="T3200" i="1" l="1"/>
  <c r="U3200" i="1" s="1"/>
  <c r="O3120" i="1"/>
  <c r="M3121" i="1"/>
  <c r="N3121" i="1" s="1"/>
  <c r="V3200" i="1" l="1"/>
  <c r="T3201" i="1"/>
  <c r="U3201" i="1" s="1"/>
  <c r="O3121" i="1"/>
  <c r="V3201" i="1" l="1"/>
  <c r="M3122" i="1"/>
  <c r="N3122" i="1" s="1"/>
  <c r="T3202" i="1" l="1"/>
  <c r="U3202" i="1" s="1"/>
  <c r="O3122" i="1"/>
  <c r="V3202" i="1" l="1"/>
  <c r="M3123" i="1"/>
  <c r="N3123" i="1" s="1"/>
  <c r="T3203" i="1" l="1"/>
  <c r="U3203" i="1" s="1"/>
  <c r="O3123" i="1"/>
  <c r="V3203" i="1" l="1"/>
  <c r="M3124" i="1"/>
  <c r="N3124" i="1" s="1"/>
  <c r="T3204" i="1" l="1"/>
  <c r="U3204" i="1" s="1"/>
  <c r="O3124" i="1"/>
  <c r="M3125" i="1"/>
  <c r="N3125" i="1" s="1"/>
  <c r="V3204" i="1" l="1"/>
  <c r="O3125" i="1"/>
  <c r="M3126" i="1"/>
  <c r="N3126" i="1" s="1"/>
  <c r="T3205" i="1" l="1"/>
  <c r="U3205" i="1" s="1"/>
  <c r="O3126" i="1"/>
  <c r="V3205" i="1" l="1"/>
  <c r="M3127" i="1"/>
  <c r="N3127" i="1" s="1"/>
  <c r="T3206" i="1" l="1"/>
  <c r="U3206" i="1" s="1"/>
  <c r="O3127" i="1"/>
  <c r="M3128" i="1"/>
  <c r="N3128" i="1" s="1"/>
  <c r="V3206" i="1" l="1"/>
  <c r="O3128" i="1"/>
  <c r="T3207" i="1" l="1"/>
  <c r="U3207" i="1" s="1"/>
  <c r="M3129" i="1"/>
  <c r="N3129" i="1" s="1"/>
  <c r="V3207" i="1" l="1"/>
  <c r="O3129" i="1"/>
  <c r="T3208" i="1" l="1"/>
  <c r="U3208" i="1" s="1"/>
  <c r="M3130" i="1"/>
  <c r="N3130" i="1" s="1"/>
  <c r="V3208" i="1" l="1"/>
  <c r="O3130" i="1"/>
  <c r="T3209" i="1" l="1"/>
  <c r="U3209" i="1" s="1"/>
  <c r="M3131" i="1"/>
  <c r="N3131" i="1" s="1"/>
  <c r="V3209" i="1" l="1"/>
  <c r="O3131" i="1"/>
  <c r="T3210" i="1" l="1"/>
  <c r="U3210" i="1" s="1"/>
  <c r="M3132" i="1"/>
  <c r="N3132" i="1" s="1"/>
  <c r="V3210" i="1" l="1"/>
  <c r="O3132" i="1"/>
  <c r="T3211" i="1" l="1"/>
  <c r="U3211" i="1" s="1"/>
  <c r="M3133" i="1"/>
  <c r="N3133" i="1" s="1"/>
  <c r="V3211" i="1" l="1"/>
  <c r="O3133" i="1"/>
  <c r="T3212" i="1" l="1"/>
  <c r="U3212" i="1" s="1"/>
  <c r="M3134" i="1"/>
  <c r="N3134" i="1" s="1"/>
  <c r="V3212" i="1" l="1"/>
  <c r="O3134" i="1"/>
  <c r="T3213" i="1" l="1"/>
  <c r="U3213" i="1" s="1"/>
  <c r="M3135" i="1"/>
  <c r="N3135" i="1" s="1"/>
  <c r="V3213" i="1" l="1"/>
  <c r="O3135" i="1"/>
  <c r="M3136" i="1"/>
  <c r="N3136" i="1" s="1"/>
  <c r="T3214" i="1" l="1"/>
  <c r="U3214" i="1" s="1"/>
  <c r="O3136" i="1"/>
  <c r="V3214" i="1" l="1"/>
  <c r="M3137" i="1"/>
  <c r="N3137" i="1" s="1"/>
  <c r="T3215" i="1" l="1"/>
  <c r="U3215" i="1" s="1"/>
  <c r="O3137" i="1"/>
  <c r="V3215" i="1" l="1"/>
  <c r="T3216" i="1"/>
  <c r="U3216" i="1" s="1"/>
  <c r="M3138" i="1"/>
  <c r="N3138" i="1" s="1"/>
  <c r="V3216" i="1" l="1"/>
  <c r="O3138" i="1"/>
  <c r="M3139" i="1"/>
  <c r="N3139" i="1" s="1"/>
  <c r="T3217" i="1" l="1"/>
  <c r="U3217" i="1" s="1"/>
  <c r="O3139" i="1"/>
  <c r="V3217" i="1" l="1"/>
  <c r="T3218" i="1"/>
  <c r="U3218" i="1" s="1"/>
  <c r="M3140" i="1"/>
  <c r="N3140" i="1" s="1"/>
  <c r="V3218" i="1" l="1"/>
  <c r="T3219" i="1"/>
  <c r="U3219" i="1" s="1"/>
  <c r="O3140" i="1"/>
  <c r="V3219" i="1" l="1"/>
  <c r="M3141" i="1"/>
  <c r="N3141" i="1" s="1"/>
  <c r="T3220" i="1" l="1"/>
  <c r="U3220" i="1" s="1"/>
  <c r="O3141" i="1"/>
  <c r="V3220" i="1" l="1"/>
  <c r="T3221" i="1"/>
  <c r="U3221" i="1" s="1"/>
  <c r="M3142" i="1"/>
  <c r="N3142" i="1" s="1"/>
  <c r="V3221" i="1" l="1"/>
  <c r="O3142" i="1"/>
  <c r="T3222" i="1" l="1"/>
  <c r="U3222" i="1" s="1"/>
  <c r="M3143" i="1"/>
  <c r="N3143" i="1" s="1"/>
  <c r="V3222" i="1" l="1"/>
  <c r="O3143" i="1"/>
  <c r="M3144" i="1"/>
  <c r="N3144" i="1" s="1"/>
  <c r="T3223" i="1" l="1"/>
  <c r="U3223" i="1" s="1"/>
  <c r="O3144" i="1"/>
  <c r="V3223" i="1" l="1"/>
  <c r="T3224" i="1"/>
  <c r="U3224" i="1" s="1"/>
  <c r="M3145" i="1"/>
  <c r="N3145" i="1" s="1"/>
  <c r="V3224" i="1" l="1"/>
  <c r="O3145" i="1"/>
  <c r="T3225" i="1" l="1"/>
  <c r="U3225" i="1" s="1"/>
  <c r="M3146" i="1"/>
  <c r="N3146" i="1" s="1"/>
  <c r="V3225" i="1" l="1"/>
  <c r="T3226" i="1"/>
  <c r="U3226" i="1" s="1"/>
  <c r="O3146" i="1"/>
  <c r="V3226" i="1" l="1"/>
  <c r="M3147" i="1"/>
  <c r="N3147" i="1" s="1"/>
  <c r="T3227" i="1" l="1"/>
  <c r="U3227" i="1" s="1"/>
  <c r="O3147" i="1"/>
  <c r="V3227" i="1" l="1"/>
  <c r="T3228" i="1"/>
  <c r="U3228" i="1" s="1"/>
  <c r="M3148" i="1"/>
  <c r="N3148" i="1" s="1"/>
  <c r="V3228" i="1" l="1"/>
  <c r="O3148" i="1"/>
  <c r="T3229" i="1" l="1"/>
  <c r="U3229" i="1" s="1"/>
  <c r="M3149" i="1"/>
  <c r="N3149" i="1" s="1"/>
  <c r="V3229" i="1" l="1"/>
  <c r="T3230" i="1"/>
  <c r="U3230" i="1" s="1"/>
  <c r="O3149" i="1"/>
  <c r="M3150" i="1"/>
  <c r="N3150" i="1" s="1"/>
  <c r="V3230" i="1" l="1"/>
  <c r="T3231" i="1"/>
  <c r="U3231" i="1" s="1"/>
  <c r="O3150" i="1"/>
  <c r="V3231" i="1" l="1"/>
  <c r="T3232" i="1"/>
  <c r="U3232" i="1" s="1"/>
  <c r="M3151" i="1"/>
  <c r="N3151" i="1" s="1"/>
  <c r="V3232" i="1" l="1"/>
  <c r="T3233" i="1"/>
  <c r="U3233" i="1" s="1"/>
  <c r="O3151" i="1"/>
  <c r="M3152" i="1"/>
  <c r="N3152" i="1" s="1"/>
  <c r="V3233" i="1" l="1"/>
  <c r="T3234" i="1"/>
  <c r="U3234" i="1" s="1"/>
  <c r="O3152" i="1"/>
  <c r="V3234" i="1" l="1"/>
  <c r="T3235" i="1"/>
  <c r="U3235" i="1" s="1"/>
  <c r="M3153" i="1"/>
  <c r="N3153" i="1" s="1"/>
  <c r="V3235" i="1" l="1"/>
  <c r="O3153" i="1"/>
  <c r="T3236" i="1" l="1"/>
  <c r="U3236" i="1" s="1"/>
  <c r="M3154" i="1"/>
  <c r="N3154" i="1" s="1"/>
  <c r="V3236" i="1" l="1"/>
  <c r="O3154" i="1"/>
  <c r="M3155" i="1"/>
  <c r="N3155" i="1" s="1"/>
  <c r="T3237" i="1" l="1"/>
  <c r="U3237" i="1" s="1"/>
  <c r="O3155" i="1"/>
  <c r="V3237" i="1" l="1"/>
  <c r="M3156" i="1"/>
  <c r="N3156" i="1" s="1"/>
  <c r="T3238" i="1" l="1"/>
  <c r="U3238" i="1" s="1"/>
  <c r="O3156" i="1"/>
  <c r="M3157" i="1"/>
  <c r="N3157" i="1" s="1"/>
  <c r="V3238" i="1" l="1"/>
  <c r="O3157" i="1"/>
  <c r="T3239" i="1" l="1"/>
  <c r="U3239" i="1" s="1"/>
  <c r="M3158" i="1"/>
  <c r="N3158" i="1" s="1"/>
  <c r="V3239" i="1" l="1"/>
  <c r="O3158" i="1"/>
  <c r="T3240" i="1" l="1"/>
  <c r="U3240" i="1" s="1"/>
  <c r="M3159" i="1"/>
  <c r="N3159" i="1" s="1"/>
  <c r="V3240" i="1" l="1"/>
  <c r="T3241" i="1"/>
  <c r="U3241" i="1" s="1"/>
  <c r="O3159" i="1"/>
  <c r="V3241" i="1" l="1"/>
  <c r="M3160" i="1"/>
  <c r="N3160" i="1" s="1"/>
  <c r="T3242" i="1" l="1"/>
  <c r="U3242" i="1" s="1"/>
  <c r="O3160" i="1"/>
  <c r="M3161" i="1"/>
  <c r="N3161" i="1" s="1"/>
  <c r="V3242" i="1" l="1"/>
  <c r="T3243" i="1"/>
  <c r="U3243" i="1" s="1"/>
  <c r="O3161" i="1"/>
  <c r="M3162" i="1"/>
  <c r="N3162" i="1" s="1"/>
  <c r="V3243" i="1" l="1"/>
  <c r="O3162" i="1"/>
  <c r="T3244" i="1" l="1"/>
  <c r="U3244" i="1" s="1"/>
  <c r="M3163" i="1"/>
  <c r="N3163" i="1" s="1"/>
  <c r="V3244" i="1" l="1"/>
  <c r="O3163" i="1"/>
  <c r="T3245" i="1" l="1"/>
  <c r="U3245" i="1" s="1"/>
  <c r="M3164" i="1"/>
  <c r="N3164" i="1" s="1"/>
  <c r="V3245" i="1" l="1"/>
  <c r="O3164" i="1"/>
  <c r="M3165" i="1"/>
  <c r="N3165" i="1" s="1"/>
  <c r="T3246" i="1" l="1"/>
  <c r="U3246" i="1" s="1"/>
  <c r="O3165" i="1"/>
  <c r="V3246" i="1" l="1"/>
  <c r="M3166" i="1"/>
  <c r="N3166" i="1" s="1"/>
  <c r="T3247" i="1" l="1"/>
  <c r="U3247" i="1" s="1"/>
  <c r="O3166" i="1"/>
  <c r="V3247" i="1" l="1"/>
  <c r="M3167" i="1"/>
  <c r="N3167" i="1" s="1"/>
  <c r="T3248" i="1" l="1"/>
  <c r="U3248" i="1" s="1"/>
  <c r="O3167" i="1"/>
  <c r="M3168" i="1"/>
  <c r="N3168" i="1" s="1"/>
  <c r="V3248" i="1" l="1"/>
  <c r="T3249" i="1"/>
  <c r="U3249" i="1" s="1"/>
  <c r="O3168" i="1"/>
  <c r="V3249" i="1" l="1"/>
  <c r="M3169" i="1"/>
  <c r="N3169" i="1" s="1"/>
  <c r="T3250" i="1" l="1"/>
  <c r="U3250" i="1" s="1"/>
  <c r="O3169" i="1"/>
  <c r="V3250" i="1" l="1"/>
  <c r="M3170" i="1"/>
  <c r="N3170" i="1" s="1"/>
  <c r="T3251" i="1" l="1"/>
  <c r="U3251" i="1" s="1"/>
  <c r="O3170" i="1"/>
  <c r="V3251" i="1" l="1"/>
  <c r="T3252" i="1"/>
  <c r="U3252" i="1" s="1"/>
  <c r="M3171" i="1"/>
  <c r="N3171" i="1" s="1"/>
  <c r="V3252" i="1" l="1"/>
  <c r="O3171" i="1"/>
  <c r="M3172" i="1"/>
  <c r="N3172" i="1" s="1"/>
  <c r="T3253" i="1" l="1"/>
  <c r="U3253" i="1" s="1"/>
  <c r="O3172" i="1"/>
  <c r="V3253" i="1" l="1"/>
  <c r="M3173" i="1"/>
  <c r="N3173" i="1" s="1"/>
  <c r="T3254" i="1" l="1"/>
  <c r="U3254" i="1" s="1"/>
  <c r="O3173" i="1"/>
  <c r="M3174" i="1"/>
  <c r="N3174" i="1" s="1"/>
  <c r="V3254" i="1" l="1"/>
  <c r="T3255" i="1"/>
  <c r="U3255" i="1" s="1"/>
  <c r="O3174" i="1"/>
  <c r="V3255" i="1" l="1"/>
  <c r="T3256" i="1"/>
  <c r="U3256" i="1" s="1"/>
  <c r="M3175" i="1"/>
  <c r="N3175" i="1" s="1"/>
  <c r="V3256" i="1" l="1"/>
  <c r="O3175" i="1"/>
  <c r="M3176" i="1"/>
  <c r="N3176" i="1" s="1"/>
  <c r="T3257" i="1" l="1"/>
  <c r="U3257" i="1" s="1"/>
  <c r="O3176" i="1"/>
  <c r="V3257" i="1" l="1"/>
  <c r="M3177" i="1"/>
  <c r="N3177" i="1" s="1"/>
  <c r="T3258" i="1" l="1"/>
  <c r="U3258" i="1" s="1"/>
  <c r="O3177" i="1"/>
  <c r="V3258" i="1" l="1"/>
  <c r="M3178" i="1"/>
  <c r="N3178" i="1" s="1"/>
  <c r="T3259" i="1" l="1"/>
  <c r="U3259" i="1" s="1"/>
  <c r="O3178" i="1"/>
  <c r="V3259" i="1" l="1"/>
  <c r="M3179" i="1"/>
  <c r="N3179" i="1" s="1"/>
  <c r="T3260" i="1" l="1"/>
  <c r="U3260" i="1" s="1"/>
  <c r="O3179" i="1"/>
  <c r="V3260" i="1" l="1"/>
  <c r="M3180" i="1"/>
  <c r="N3180" i="1" s="1"/>
  <c r="T3261" i="1" l="1"/>
  <c r="U3261" i="1" s="1"/>
  <c r="O3180" i="1"/>
  <c r="M3181" i="1"/>
  <c r="N3181" i="1" s="1"/>
  <c r="V3261" i="1" l="1"/>
  <c r="T3262" i="1"/>
  <c r="U3262" i="1" s="1"/>
  <c r="O3181" i="1"/>
  <c r="V3262" i="1" l="1"/>
  <c r="M3182" i="1"/>
  <c r="N3182" i="1" s="1"/>
  <c r="T3263" i="1" l="1"/>
  <c r="U3263" i="1" s="1"/>
  <c r="O3182" i="1"/>
  <c r="V3263" i="1" l="1"/>
  <c r="M3183" i="1"/>
  <c r="N3183" i="1" s="1"/>
  <c r="T3264" i="1" l="1"/>
  <c r="U3264" i="1" s="1"/>
  <c r="O3183" i="1"/>
  <c r="M3184" i="1"/>
  <c r="N3184" i="1" s="1"/>
  <c r="V3264" i="1" l="1"/>
  <c r="O3184" i="1"/>
  <c r="T3265" i="1" l="1"/>
  <c r="U3265" i="1" s="1"/>
  <c r="M3185" i="1"/>
  <c r="N3185" i="1" s="1"/>
  <c r="V3265" i="1" l="1"/>
  <c r="T3266" i="1"/>
  <c r="U3266" i="1" s="1"/>
  <c r="O3185" i="1"/>
  <c r="V3266" i="1" l="1"/>
  <c r="T3267" i="1"/>
  <c r="U3267" i="1" s="1"/>
  <c r="M3186" i="1"/>
  <c r="N3186" i="1" s="1"/>
  <c r="V3267" i="1" l="1"/>
  <c r="O3186" i="1"/>
  <c r="T3268" i="1" l="1"/>
  <c r="U3268" i="1" s="1"/>
  <c r="M3187" i="1"/>
  <c r="N3187" i="1" s="1"/>
  <c r="V3268" i="1" l="1"/>
  <c r="T3269" i="1"/>
  <c r="U3269" i="1" s="1"/>
  <c r="O3187" i="1"/>
  <c r="M3188" i="1"/>
  <c r="N3188" i="1" s="1"/>
  <c r="V3269" i="1" l="1"/>
  <c r="O3188" i="1"/>
  <c r="T3270" i="1" l="1"/>
  <c r="U3270" i="1" s="1"/>
  <c r="M3189" i="1"/>
  <c r="N3189" i="1" s="1"/>
  <c r="V3270" i="1" l="1"/>
  <c r="O3189" i="1"/>
  <c r="T3271" i="1" l="1"/>
  <c r="U3271" i="1" s="1"/>
  <c r="M3190" i="1"/>
  <c r="N3190" i="1" s="1"/>
  <c r="V3271" i="1" l="1"/>
  <c r="T3272" i="1"/>
  <c r="U3272" i="1" s="1"/>
  <c r="O3190" i="1"/>
  <c r="M3191" i="1"/>
  <c r="N3191" i="1" s="1"/>
  <c r="V3272" i="1" l="1"/>
  <c r="T3273" i="1"/>
  <c r="U3273" i="1" s="1"/>
  <c r="O3191" i="1"/>
  <c r="V3273" i="1" l="1"/>
  <c r="T3274" i="1"/>
  <c r="U3274" i="1" s="1"/>
  <c r="M3192" i="1"/>
  <c r="N3192" i="1" s="1"/>
  <c r="V3274" i="1" l="1"/>
  <c r="O3192" i="1"/>
  <c r="M3193" i="1"/>
  <c r="N3193" i="1" s="1"/>
  <c r="T3275" i="1" l="1"/>
  <c r="U3275" i="1" s="1"/>
  <c r="O3193" i="1"/>
  <c r="V3275" i="1" l="1"/>
  <c r="M3194" i="1"/>
  <c r="N3194" i="1" s="1"/>
  <c r="T3276" i="1" l="1"/>
  <c r="U3276" i="1" s="1"/>
  <c r="O3194" i="1"/>
  <c r="V3276" i="1" l="1"/>
  <c r="M3195" i="1"/>
  <c r="N3195" i="1" s="1"/>
  <c r="T3277" i="1" l="1"/>
  <c r="U3277" i="1" s="1"/>
  <c r="O3195" i="1"/>
  <c r="V3277" i="1" l="1"/>
  <c r="M3196" i="1"/>
  <c r="N3196" i="1" s="1"/>
  <c r="T3278" i="1" l="1"/>
  <c r="U3278" i="1" s="1"/>
  <c r="O3196" i="1"/>
  <c r="V3278" i="1" l="1"/>
  <c r="M3197" i="1"/>
  <c r="N3197" i="1" s="1"/>
  <c r="T3279" i="1" l="1"/>
  <c r="U3279" i="1" s="1"/>
  <c r="O3197" i="1"/>
  <c r="V3279" i="1" l="1"/>
  <c r="M3198" i="1"/>
  <c r="N3198" i="1" s="1"/>
  <c r="T3280" i="1" l="1"/>
  <c r="U3280" i="1" s="1"/>
  <c r="O3198" i="1"/>
  <c r="V3280" i="1" l="1"/>
  <c r="M3199" i="1"/>
  <c r="N3199" i="1" s="1"/>
  <c r="T3281" i="1" l="1"/>
  <c r="U3281" i="1" s="1"/>
  <c r="O3199" i="1"/>
  <c r="M3200" i="1"/>
  <c r="N3200" i="1" s="1"/>
  <c r="V3281" i="1" l="1"/>
  <c r="O3200" i="1"/>
  <c r="T3282" i="1" l="1"/>
  <c r="U3282" i="1" s="1"/>
  <c r="M3201" i="1"/>
  <c r="N3201" i="1" s="1"/>
  <c r="V3282" i="1" l="1"/>
  <c r="O3201" i="1"/>
  <c r="M3202" i="1"/>
  <c r="N3202" i="1" s="1"/>
  <c r="T3283" i="1" l="1"/>
  <c r="U3283" i="1" s="1"/>
  <c r="O3202" i="1"/>
  <c r="M3203" i="1"/>
  <c r="N3203" i="1" s="1"/>
  <c r="V3283" i="1" l="1"/>
  <c r="O3203" i="1"/>
  <c r="T3284" i="1" l="1"/>
  <c r="U3284" i="1" s="1"/>
  <c r="M3204" i="1"/>
  <c r="N3204" i="1" s="1"/>
  <c r="V3284" i="1" l="1"/>
  <c r="O3204" i="1"/>
  <c r="M3205" i="1"/>
  <c r="N3205" i="1" s="1"/>
  <c r="T3285" i="1" l="1"/>
  <c r="U3285" i="1" s="1"/>
  <c r="O3205" i="1"/>
  <c r="V3285" i="1" l="1"/>
  <c r="M3206" i="1"/>
  <c r="N3206" i="1" s="1"/>
  <c r="T3286" i="1" l="1"/>
  <c r="U3286" i="1" s="1"/>
  <c r="O3206" i="1"/>
  <c r="V3286" i="1" l="1"/>
  <c r="M3207" i="1"/>
  <c r="N3207" i="1" s="1"/>
  <c r="T3287" i="1" l="1"/>
  <c r="U3287" i="1" s="1"/>
  <c r="O3207" i="1"/>
  <c r="V3287" i="1" l="1"/>
  <c r="M3208" i="1"/>
  <c r="N3208" i="1" s="1"/>
  <c r="T3288" i="1" l="1"/>
  <c r="U3288" i="1" s="1"/>
  <c r="O3208" i="1"/>
  <c r="V3288" i="1" l="1"/>
  <c r="M3209" i="1"/>
  <c r="N3209" i="1" s="1"/>
  <c r="T3289" i="1" l="1"/>
  <c r="U3289" i="1" s="1"/>
  <c r="O3209" i="1"/>
  <c r="M3210" i="1"/>
  <c r="N3210" i="1" s="1"/>
  <c r="V3289" i="1" l="1"/>
  <c r="O3210" i="1"/>
  <c r="M3211" i="1"/>
  <c r="N3211" i="1" s="1"/>
  <c r="T3290" i="1" l="1"/>
  <c r="U3290" i="1" s="1"/>
  <c r="O3211" i="1"/>
  <c r="V3290" i="1" l="1"/>
  <c r="M3212" i="1"/>
  <c r="N3212" i="1" s="1"/>
  <c r="T3291" i="1" l="1"/>
  <c r="U3291" i="1" s="1"/>
  <c r="O3212" i="1"/>
  <c r="V3291" i="1" l="1"/>
  <c r="M3213" i="1"/>
  <c r="N3213" i="1" s="1"/>
  <c r="T3292" i="1" l="1"/>
  <c r="U3292" i="1" s="1"/>
  <c r="O3213" i="1"/>
  <c r="V3292" i="1" l="1"/>
  <c r="M3214" i="1"/>
  <c r="N3214" i="1" s="1"/>
  <c r="T3293" i="1" l="1"/>
  <c r="U3293" i="1" s="1"/>
  <c r="O3214" i="1"/>
  <c r="M3215" i="1"/>
  <c r="N3215" i="1" s="1"/>
  <c r="V3293" i="1" l="1"/>
  <c r="O3215" i="1"/>
  <c r="T3294" i="1" l="1"/>
  <c r="U3294" i="1" s="1"/>
  <c r="M3216" i="1"/>
  <c r="N3216" i="1" s="1"/>
  <c r="V3294" i="1" l="1"/>
  <c r="O3216" i="1"/>
  <c r="T3295" i="1" l="1"/>
  <c r="U3295" i="1" s="1"/>
  <c r="M3217" i="1"/>
  <c r="N3217" i="1" s="1"/>
  <c r="V3295" i="1" l="1"/>
  <c r="T3296" i="1"/>
  <c r="U3296" i="1" s="1"/>
  <c r="O3217" i="1"/>
  <c r="M3218" i="1"/>
  <c r="N3218" i="1" s="1"/>
  <c r="V3296" i="1" l="1"/>
  <c r="O3218" i="1"/>
  <c r="T3297" i="1" l="1"/>
  <c r="U3297" i="1" s="1"/>
  <c r="M3219" i="1"/>
  <c r="N3219" i="1" s="1"/>
  <c r="V3297" i="1" l="1"/>
  <c r="O3219" i="1"/>
  <c r="T3298" i="1" l="1"/>
  <c r="U3298" i="1" s="1"/>
  <c r="M3220" i="1"/>
  <c r="N3220" i="1" s="1"/>
  <c r="V3298" i="1" l="1"/>
  <c r="O3220" i="1"/>
  <c r="T3299" i="1" l="1"/>
  <c r="U3299" i="1" s="1"/>
  <c r="M3221" i="1"/>
  <c r="N3221" i="1" s="1"/>
  <c r="V3299" i="1" l="1"/>
  <c r="O3221" i="1"/>
  <c r="T3300" i="1" l="1"/>
  <c r="U3300" i="1" s="1"/>
  <c r="M3222" i="1"/>
  <c r="N3222" i="1" s="1"/>
  <c r="V3300" i="1" l="1"/>
  <c r="O3222" i="1"/>
  <c r="T3301" i="1" l="1"/>
  <c r="U3301" i="1" s="1"/>
  <c r="M3223" i="1"/>
  <c r="N3223" i="1" s="1"/>
  <c r="V3301" i="1" l="1"/>
  <c r="O3223" i="1"/>
  <c r="T3302" i="1" l="1"/>
  <c r="U3302" i="1" s="1"/>
  <c r="M3224" i="1"/>
  <c r="N3224" i="1" s="1"/>
  <c r="V3302" i="1" l="1"/>
  <c r="T3303" i="1"/>
  <c r="U3303" i="1" s="1"/>
  <c r="O3224" i="1"/>
  <c r="V3303" i="1" l="1"/>
  <c r="M3225" i="1"/>
  <c r="N3225" i="1" s="1"/>
  <c r="T3304" i="1" l="1"/>
  <c r="U3304" i="1" s="1"/>
  <c r="O3225" i="1"/>
  <c r="V3304" i="1" l="1"/>
  <c r="T3305" i="1"/>
  <c r="U3305" i="1" s="1"/>
  <c r="M3226" i="1"/>
  <c r="N3226" i="1" s="1"/>
  <c r="V3305" i="1" l="1"/>
  <c r="T3306" i="1"/>
  <c r="U3306" i="1" s="1"/>
  <c r="O3226" i="1"/>
  <c r="M3227" i="1"/>
  <c r="N3227" i="1" s="1"/>
  <c r="V3306" i="1" l="1"/>
  <c r="T3307" i="1"/>
  <c r="U3307" i="1" s="1"/>
  <c r="O3227" i="1"/>
  <c r="V3307" i="1" l="1"/>
  <c r="T3308" i="1"/>
  <c r="U3308" i="1" s="1"/>
  <c r="M3228" i="1"/>
  <c r="N3228" i="1" s="1"/>
  <c r="V3308" i="1" l="1"/>
  <c r="T3309" i="1"/>
  <c r="U3309" i="1" s="1"/>
  <c r="O3228" i="1"/>
  <c r="V3309" i="1" l="1"/>
  <c r="T3310" i="1"/>
  <c r="U3310" i="1" s="1"/>
  <c r="M3229" i="1"/>
  <c r="N3229" i="1" s="1"/>
  <c r="V3310" i="1" l="1"/>
  <c r="O3229" i="1"/>
  <c r="T3311" i="1" l="1"/>
  <c r="U3311" i="1" s="1"/>
  <c r="M3230" i="1"/>
  <c r="N3230" i="1" s="1"/>
  <c r="V3311" i="1" l="1"/>
  <c r="O3230" i="1"/>
  <c r="T3312" i="1" l="1"/>
  <c r="U3312" i="1" s="1"/>
  <c r="M3231" i="1"/>
  <c r="N3231" i="1" s="1"/>
  <c r="V3312" i="1" l="1"/>
  <c r="T3313" i="1"/>
  <c r="U3313" i="1" s="1"/>
  <c r="O3231" i="1"/>
  <c r="V3313" i="1" l="1"/>
  <c r="M3232" i="1"/>
  <c r="N3232" i="1" s="1"/>
  <c r="T3314" i="1" l="1"/>
  <c r="U3314" i="1" s="1"/>
  <c r="O3232" i="1"/>
  <c r="V3314" i="1" l="1"/>
  <c r="T3315" i="1"/>
  <c r="U3315" i="1" s="1"/>
  <c r="M3233" i="1"/>
  <c r="N3233" i="1" s="1"/>
  <c r="V3315" i="1" l="1"/>
  <c r="T3316" i="1"/>
  <c r="U3316" i="1" s="1"/>
  <c r="O3233" i="1"/>
  <c r="V3316" i="1" l="1"/>
  <c r="T3317" i="1"/>
  <c r="U3317" i="1" s="1"/>
  <c r="M3234" i="1"/>
  <c r="N3234" i="1" s="1"/>
  <c r="V3317" i="1" l="1"/>
  <c r="O3234" i="1"/>
  <c r="T3318" i="1" l="1"/>
  <c r="U3318" i="1" s="1"/>
  <c r="M3235" i="1"/>
  <c r="N3235" i="1" s="1"/>
  <c r="V3318" i="1" l="1"/>
  <c r="O3235" i="1"/>
  <c r="M3236" i="1"/>
  <c r="N3236" i="1" s="1"/>
  <c r="T3319" i="1" l="1"/>
  <c r="U3319" i="1" s="1"/>
  <c r="O3236" i="1"/>
  <c r="V3319" i="1" l="1"/>
  <c r="M3237" i="1"/>
  <c r="N3237" i="1" s="1"/>
  <c r="T3320" i="1" l="1"/>
  <c r="U3320" i="1" s="1"/>
  <c r="O3237" i="1"/>
  <c r="V3320" i="1" l="1"/>
  <c r="M3238" i="1"/>
  <c r="N3238" i="1" s="1"/>
  <c r="T3321" i="1" l="1"/>
  <c r="U3321" i="1" s="1"/>
  <c r="O3238" i="1"/>
  <c r="M3239" i="1"/>
  <c r="N3239" i="1" s="1"/>
  <c r="V3321" i="1" l="1"/>
  <c r="O3239" i="1"/>
  <c r="T3322" i="1" l="1"/>
  <c r="U3322" i="1" s="1"/>
  <c r="M3240" i="1"/>
  <c r="N3240" i="1" s="1"/>
  <c r="V3322" i="1" l="1"/>
  <c r="O3240" i="1"/>
  <c r="M3241" i="1"/>
  <c r="N3241" i="1" s="1"/>
  <c r="T3323" i="1" l="1"/>
  <c r="U3323" i="1" s="1"/>
  <c r="O3241" i="1"/>
  <c r="V3323" i="1" l="1"/>
  <c r="M3242" i="1"/>
  <c r="N3242" i="1" s="1"/>
  <c r="T3324" i="1" l="1"/>
  <c r="U3324" i="1" s="1"/>
  <c r="O3242" i="1"/>
  <c r="V3324" i="1" l="1"/>
  <c r="M3243" i="1"/>
  <c r="N3243" i="1" s="1"/>
  <c r="T3325" i="1" l="1"/>
  <c r="U3325" i="1" s="1"/>
  <c r="O3243" i="1"/>
  <c r="V3325" i="1" l="1"/>
  <c r="T3326" i="1"/>
  <c r="U3326" i="1" s="1"/>
  <c r="M3244" i="1"/>
  <c r="N3244" i="1" s="1"/>
  <c r="V3326" i="1" l="1"/>
  <c r="T3327" i="1"/>
  <c r="U3327" i="1" s="1"/>
  <c r="O3244" i="1"/>
  <c r="V3327" i="1" l="1"/>
  <c r="M3245" i="1"/>
  <c r="N3245" i="1" s="1"/>
  <c r="T3328" i="1" l="1"/>
  <c r="U3328" i="1" s="1"/>
  <c r="O3245" i="1"/>
  <c r="V3328" i="1" l="1"/>
  <c r="T3329" i="1"/>
  <c r="U3329" i="1" s="1"/>
  <c r="M3246" i="1"/>
  <c r="N3246" i="1" s="1"/>
  <c r="V3329" i="1" l="1"/>
  <c r="O3246" i="1"/>
  <c r="M3247" i="1"/>
  <c r="N3247" i="1" s="1"/>
  <c r="T3330" i="1" l="1"/>
  <c r="U3330" i="1" s="1"/>
  <c r="O3247" i="1"/>
  <c r="M3248" i="1"/>
  <c r="N3248" i="1" s="1"/>
  <c r="V3330" i="1" l="1"/>
  <c r="T3331" i="1"/>
  <c r="U3331" i="1" s="1"/>
  <c r="O3248" i="1"/>
  <c r="M3249" i="1"/>
  <c r="N3249" i="1" s="1"/>
  <c r="V3331" i="1" l="1"/>
  <c r="O3249" i="1"/>
  <c r="T3332" i="1" l="1"/>
  <c r="U3332" i="1" s="1"/>
  <c r="M3250" i="1"/>
  <c r="N3250" i="1" s="1"/>
  <c r="V3332" i="1" l="1"/>
  <c r="O3250" i="1"/>
  <c r="T3333" i="1" l="1"/>
  <c r="U3333" i="1" s="1"/>
  <c r="M3251" i="1"/>
  <c r="N3251" i="1" s="1"/>
  <c r="V3333" i="1" l="1"/>
  <c r="O3251" i="1"/>
  <c r="M3252" i="1"/>
  <c r="N3252" i="1" s="1"/>
  <c r="T3334" i="1" l="1"/>
  <c r="U3334" i="1" s="1"/>
  <c r="O3252" i="1"/>
  <c r="M3253" i="1"/>
  <c r="N3253" i="1" s="1"/>
  <c r="V3334" i="1" l="1"/>
  <c r="O3253" i="1"/>
  <c r="M3254" i="1"/>
  <c r="N3254" i="1" s="1"/>
  <c r="T3335" i="1" l="1"/>
  <c r="U3335" i="1" s="1"/>
  <c r="O3254" i="1"/>
  <c r="V3335" i="1" l="1"/>
  <c r="M3255" i="1"/>
  <c r="N3255" i="1" s="1"/>
  <c r="T3336" i="1" l="1"/>
  <c r="U3336" i="1" s="1"/>
  <c r="V3336" i="1"/>
  <c r="O3255" i="1"/>
  <c r="M3256" i="1"/>
  <c r="N3256" i="1" s="1"/>
  <c r="T3337" i="1" l="1"/>
  <c r="U3337" i="1" s="1"/>
  <c r="O3256" i="1"/>
  <c r="V3337" i="1" l="1"/>
  <c r="M3257" i="1"/>
  <c r="N3257" i="1" s="1"/>
  <c r="T3338" i="1" l="1"/>
  <c r="U3338" i="1" s="1"/>
  <c r="O3257" i="1"/>
  <c r="V3338" i="1" l="1"/>
  <c r="M3258" i="1"/>
  <c r="N3258" i="1" s="1"/>
  <c r="T3339" i="1" l="1"/>
  <c r="U3339" i="1" s="1"/>
  <c r="O3258" i="1"/>
  <c r="M3259" i="1"/>
  <c r="N3259" i="1" s="1"/>
  <c r="V3339" i="1" l="1"/>
  <c r="O3259" i="1"/>
  <c r="T3340" i="1" l="1"/>
  <c r="U3340" i="1" s="1"/>
  <c r="M3260" i="1"/>
  <c r="N3260" i="1" s="1"/>
  <c r="V3340" i="1" l="1"/>
  <c r="O3260" i="1"/>
  <c r="T3341" i="1" l="1"/>
  <c r="U3341" i="1" s="1"/>
  <c r="M3261" i="1"/>
  <c r="N3261" i="1" s="1"/>
  <c r="V3341" i="1" l="1"/>
  <c r="O3261" i="1"/>
  <c r="T3342" i="1" l="1"/>
  <c r="U3342" i="1" s="1"/>
  <c r="M3262" i="1"/>
  <c r="N3262" i="1" s="1"/>
  <c r="V3342" i="1" l="1"/>
  <c r="O3262" i="1"/>
  <c r="M3263" i="1"/>
  <c r="N3263" i="1" s="1"/>
  <c r="T3343" i="1" l="1"/>
  <c r="U3343" i="1" s="1"/>
  <c r="O3263" i="1"/>
  <c r="V3343" i="1" l="1"/>
  <c r="M3264" i="1"/>
  <c r="N3264" i="1" s="1"/>
  <c r="T3344" i="1" l="1"/>
  <c r="U3344" i="1" s="1"/>
  <c r="O3264" i="1"/>
  <c r="V3344" i="1" l="1"/>
  <c r="M3265" i="1"/>
  <c r="N3265" i="1" s="1"/>
  <c r="T3345" i="1" l="1"/>
  <c r="U3345" i="1" s="1"/>
  <c r="O3265" i="1"/>
  <c r="M3266" i="1"/>
  <c r="N3266" i="1" s="1"/>
  <c r="V3345" i="1" l="1"/>
  <c r="O3266" i="1"/>
  <c r="T3346" i="1" l="1"/>
  <c r="U3346" i="1" s="1"/>
  <c r="M3267" i="1"/>
  <c r="N3267" i="1" s="1"/>
  <c r="V3346" i="1" l="1"/>
  <c r="O3267" i="1"/>
  <c r="T3347" i="1" l="1"/>
  <c r="U3347" i="1" s="1"/>
  <c r="M3268" i="1"/>
  <c r="N3268" i="1" s="1"/>
  <c r="V3347" i="1" l="1"/>
  <c r="O3268" i="1"/>
  <c r="T3348" i="1" l="1"/>
  <c r="U3348" i="1" s="1"/>
  <c r="M3269" i="1"/>
  <c r="N3269" i="1" s="1"/>
  <c r="V3348" i="1" l="1"/>
  <c r="O3269" i="1"/>
  <c r="T3349" i="1" l="1"/>
  <c r="U3349" i="1" s="1"/>
  <c r="M3270" i="1"/>
  <c r="N3270" i="1" s="1"/>
  <c r="V3349" i="1" l="1"/>
  <c r="O3270" i="1"/>
  <c r="T3350" i="1" l="1"/>
  <c r="U3350" i="1" s="1"/>
  <c r="M3271" i="1"/>
  <c r="N3271" i="1" s="1"/>
  <c r="V3350" i="1" l="1"/>
  <c r="O3271" i="1"/>
  <c r="T3351" i="1" l="1"/>
  <c r="U3351" i="1" s="1"/>
  <c r="M3272" i="1"/>
  <c r="N3272" i="1" s="1"/>
  <c r="V3351" i="1" l="1"/>
  <c r="O3272" i="1"/>
  <c r="M3273" i="1"/>
  <c r="N3273" i="1" s="1"/>
  <c r="T3352" i="1" l="1"/>
  <c r="U3352" i="1" s="1"/>
  <c r="O3273" i="1"/>
  <c r="V3352" i="1" l="1"/>
  <c r="M3274" i="1"/>
  <c r="N3274" i="1" s="1"/>
  <c r="T3353" i="1" l="1"/>
  <c r="U3353" i="1" s="1"/>
  <c r="O3274" i="1"/>
  <c r="V3353" i="1" l="1"/>
  <c r="M3275" i="1"/>
  <c r="N3275" i="1" s="1"/>
  <c r="T3354" i="1" l="1"/>
  <c r="U3354" i="1" s="1"/>
  <c r="O3275" i="1"/>
  <c r="M3276" i="1"/>
  <c r="N3276" i="1" s="1"/>
  <c r="V3354" i="1" l="1"/>
  <c r="O3276" i="1"/>
  <c r="T3355" i="1" l="1"/>
  <c r="U3355" i="1" s="1"/>
  <c r="M3277" i="1"/>
  <c r="N3277" i="1" s="1"/>
  <c r="V3355" i="1" l="1"/>
  <c r="T3356" i="1"/>
  <c r="U3356" i="1" s="1"/>
  <c r="O3277" i="1"/>
  <c r="V3356" i="1" l="1"/>
  <c r="T3357" i="1"/>
  <c r="U3357" i="1" s="1"/>
  <c r="M3278" i="1"/>
  <c r="N3278" i="1" s="1"/>
  <c r="V3357" i="1" l="1"/>
  <c r="O3278" i="1"/>
  <c r="T3358" i="1" l="1"/>
  <c r="U3358" i="1" s="1"/>
  <c r="M3279" i="1"/>
  <c r="N3279" i="1" s="1"/>
  <c r="V3358" i="1" l="1"/>
  <c r="O3279" i="1"/>
  <c r="M3280" i="1"/>
  <c r="N3280" i="1" s="1"/>
  <c r="T3359" i="1" l="1"/>
  <c r="U3359" i="1" s="1"/>
  <c r="O3280" i="1"/>
  <c r="M3281" i="1"/>
  <c r="N3281" i="1" s="1"/>
  <c r="V3359" i="1" l="1"/>
  <c r="T3360" i="1"/>
  <c r="U3360" i="1" s="1"/>
  <c r="O3281" i="1"/>
  <c r="V3360" i="1" l="1"/>
  <c r="M3282" i="1"/>
  <c r="N3282" i="1" s="1"/>
  <c r="T3361" i="1" l="1"/>
  <c r="U3361" i="1" s="1"/>
  <c r="O3282" i="1"/>
  <c r="V3361" i="1" l="1"/>
  <c r="T3362" i="1"/>
  <c r="U3362" i="1" s="1"/>
  <c r="M3283" i="1"/>
  <c r="N3283" i="1" s="1"/>
  <c r="V3362" i="1" l="1"/>
  <c r="O3283" i="1"/>
  <c r="T3363" i="1" l="1"/>
  <c r="U3363" i="1" s="1"/>
  <c r="M3284" i="1"/>
  <c r="N3284" i="1" s="1"/>
  <c r="V3363" i="1" l="1"/>
  <c r="O3284" i="1"/>
  <c r="M3285" i="1"/>
  <c r="N3285" i="1" s="1"/>
  <c r="T3364" i="1" l="1"/>
  <c r="U3364" i="1" s="1"/>
  <c r="O3285" i="1"/>
  <c r="V3364" i="1" l="1"/>
  <c r="T3365" i="1"/>
  <c r="U3365" i="1" s="1"/>
  <c r="M3286" i="1"/>
  <c r="N3286" i="1" s="1"/>
  <c r="V3365" i="1" l="1"/>
  <c r="O3286" i="1"/>
  <c r="T3366" i="1" l="1"/>
  <c r="U3366" i="1" s="1"/>
  <c r="M3287" i="1"/>
  <c r="N3287" i="1" s="1"/>
  <c r="V3366" i="1" l="1"/>
  <c r="O3287" i="1"/>
  <c r="M3288" i="1"/>
  <c r="N3288" i="1" s="1"/>
  <c r="T3367" i="1" l="1"/>
  <c r="U3367" i="1" s="1"/>
  <c r="O3288" i="1"/>
  <c r="M3289" i="1"/>
  <c r="N3289" i="1" s="1"/>
  <c r="V3367" i="1" l="1"/>
  <c r="O3289" i="1"/>
  <c r="M3290" i="1"/>
  <c r="N3290" i="1" s="1"/>
  <c r="T3368" i="1" l="1"/>
  <c r="U3368" i="1" s="1"/>
  <c r="O3290" i="1"/>
  <c r="V3368" i="1" l="1"/>
  <c r="M3291" i="1"/>
  <c r="N3291" i="1" s="1"/>
  <c r="T3369" i="1" l="1"/>
  <c r="U3369" i="1" s="1"/>
  <c r="O3291" i="1"/>
  <c r="V3369" i="1" l="1"/>
  <c r="M3292" i="1"/>
  <c r="N3292" i="1" s="1"/>
  <c r="T3370" i="1" l="1"/>
  <c r="U3370" i="1" s="1"/>
  <c r="O3292" i="1"/>
  <c r="M3293" i="1"/>
  <c r="N3293" i="1" s="1"/>
  <c r="V3370" i="1" l="1"/>
  <c r="O3293" i="1"/>
  <c r="T3371" i="1" l="1"/>
  <c r="U3371" i="1" s="1"/>
  <c r="M3294" i="1"/>
  <c r="N3294" i="1" s="1"/>
  <c r="V3371" i="1" l="1"/>
  <c r="O3294" i="1"/>
  <c r="M3295" i="1"/>
  <c r="N3295" i="1" s="1"/>
  <c r="T3372" i="1" l="1"/>
  <c r="U3372" i="1" s="1"/>
  <c r="O3295" i="1"/>
  <c r="V3372" i="1" l="1"/>
  <c r="M3296" i="1"/>
  <c r="N3296" i="1" s="1"/>
  <c r="T3373" i="1" l="1"/>
  <c r="U3373" i="1" s="1"/>
  <c r="O3296" i="1"/>
  <c r="M3297" i="1"/>
  <c r="N3297" i="1" s="1"/>
  <c r="V3373" i="1" l="1"/>
  <c r="O3297" i="1"/>
  <c r="T3374" i="1" l="1"/>
  <c r="U3374" i="1" s="1"/>
  <c r="M3298" i="1"/>
  <c r="N3298" i="1" s="1"/>
  <c r="V3374" i="1" l="1"/>
  <c r="T3375" i="1"/>
  <c r="U3375" i="1" s="1"/>
  <c r="O3298" i="1"/>
  <c r="M3299" i="1"/>
  <c r="N3299" i="1" s="1"/>
  <c r="V3375" i="1" l="1"/>
  <c r="O3299" i="1"/>
  <c r="T3376" i="1" l="1"/>
  <c r="U3376" i="1" s="1"/>
  <c r="M3300" i="1"/>
  <c r="N3300" i="1" s="1"/>
  <c r="V3376" i="1" l="1"/>
  <c r="T3377" i="1"/>
  <c r="U3377" i="1" s="1"/>
  <c r="O3300" i="1"/>
  <c r="V3377" i="1" l="1"/>
  <c r="M3301" i="1"/>
  <c r="N3301" i="1" s="1"/>
  <c r="T3378" i="1" l="1"/>
  <c r="U3378" i="1" s="1"/>
  <c r="O3301" i="1"/>
  <c r="V3378" i="1" l="1"/>
  <c r="M3302" i="1"/>
  <c r="N3302" i="1" s="1"/>
  <c r="T3379" i="1" l="1"/>
  <c r="U3379" i="1" s="1"/>
  <c r="O3302" i="1"/>
  <c r="V3379" i="1" l="1"/>
  <c r="T3380" i="1"/>
  <c r="U3380" i="1" s="1"/>
  <c r="M3303" i="1"/>
  <c r="N3303" i="1" s="1"/>
  <c r="V3380" i="1" l="1"/>
  <c r="O3303" i="1"/>
  <c r="M3304" i="1"/>
  <c r="N3304" i="1" s="1"/>
  <c r="T3381" i="1" l="1"/>
  <c r="U3381" i="1" s="1"/>
  <c r="O3304" i="1"/>
  <c r="V3381" i="1" l="1"/>
  <c r="M3305" i="1"/>
  <c r="N3305" i="1" s="1"/>
  <c r="T3382" i="1" l="1"/>
  <c r="U3382" i="1" s="1"/>
  <c r="O3305" i="1"/>
  <c r="V3382" i="1" l="1"/>
  <c r="M3306" i="1"/>
  <c r="N3306" i="1" s="1"/>
  <c r="T3383" i="1" l="1"/>
  <c r="U3383" i="1" s="1"/>
  <c r="O3306" i="1"/>
  <c r="M3307" i="1"/>
  <c r="N3307" i="1" s="1"/>
  <c r="V3383" i="1" l="1"/>
  <c r="O3307" i="1"/>
  <c r="T3384" i="1" l="1"/>
  <c r="U3384" i="1" s="1"/>
  <c r="M3308" i="1"/>
  <c r="N3308" i="1" s="1"/>
  <c r="V3384" i="1" l="1"/>
  <c r="O3308" i="1"/>
  <c r="T3385" i="1" l="1"/>
  <c r="U3385" i="1" s="1"/>
  <c r="M3309" i="1"/>
  <c r="N3309" i="1" s="1"/>
  <c r="V3385" i="1" l="1"/>
  <c r="O3309" i="1"/>
  <c r="T3386" i="1" l="1"/>
  <c r="U3386" i="1" s="1"/>
  <c r="M3310" i="1"/>
  <c r="N3310" i="1" s="1"/>
  <c r="V3386" i="1" l="1"/>
  <c r="O3310" i="1"/>
  <c r="M3311" i="1"/>
  <c r="N3311" i="1" s="1"/>
  <c r="T3387" i="1" l="1"/>
  <c r="U3387" i="1" s="1"/>
  <c r="O3311" i="1"/>
  <c r="V3387" i="1" l="1"/>
  <c r="M3312" i="1"/>
  <c r="N3312" i="1" s="1"/>
  <c r="T3388" i="1" l="1"/>
  <c r="U3388" i="1" s="1"/>
  <c r="O3312" i="1"/>
  <c r="V3388" i="1" l="1"/>
  <c r="M3313" i="1"/>
  <c r="N3313" i="1" s="1"/>
  <c r="T3389" i="1" l="1"/>
  <c r="U3389" i="1" s="1"/>
  <c r="O3313" i="1"/>
  <c r="M3314" i="1"/>
  <c r="N3314" i="1" s="1"/>
  <c r="V3389" i="1" l="1"/>
  <c r="T3390" i="1"/>
  <c r="U3390" i="1" s="1"/>
  <c r="O3314" i="1"/>
  <c r="M3315" i="1"/>
  <c r="N3315" i="1" s="1"/>
  <c r="V3390" i="1" l="1"/>
  <c r="O3315" i="1"/>
  <c r="M3316" i="1"/>
  <c r="N3316" i="1" s="1"/>
  <c r="T3391" i="1" l="1"/>
  <c r="U3391" i="1" s="1"/>
  <c r="O3316" i="1"/>
  <c r="V3391" i="1" l="1"/>
  <c r="M3317" i="1"/>
  <c r="N3317" i="1" s="1"/>
  <c r="T3392" i="1" l="1"/>
  <c r="U3392" i="1" s="1"/>
  <c r="O3317" i="1"/>
  <c r="M3318" i="1"/>
  <c r="N3318" i="1" s="1"/>
  <c r="V3392" i="1" l="1"/>
  <c r="T3393" i="1"/>
  <c r="U3393" i="1" s="1"/>
  <c r="O3318" i="1"/>
  <c r="V3393" i="1" l="1"/>
  <c r="T3394" i="1"/>
  <c r="U3394" i="1" s="1"/>
  <c r="M3319" i="1"/>
  <c r="N3319" i="1" s="1"/>
  <c r="V3394" i="1" l="1"/>
  <c r="O3319" i="1"/>
  <c r="T3395" i="1" l="1"/>
  <c r="U3395" i="1" s="1"/>
  <c r="M3320" i="1"/>
  <c r="N3320" i="1" s="1"/>
  <c r="V3395" i="1" l="1"/>
  <c r="O3320" i="1"/>
  <c r="M3321" i="1"/>
  <c r="N3321" i="1" s="1"/>
  <c r="T3396" i="1" l="1"/>
  <c r="U3396" i="1" s="1"/>
  <c r="O3321" i="1"/>
  <c r="V3396" i="1" l="1"/>
  <c r="M3322" i="1"/>
  <c r="N3322" i="1" s="1"/>
  <c r="T3397" i="1" l="1"/>
  <c r="U3397" i="1" s="1"/>
  <c r="O3322" i="1"/>
  <c r="V3397" i="1" l="1"/>
  <c r="M3323" i="1"/>
  <c r="N3323" i="1" s="1"/>
  <c r="T3398" i="1" l="1"/>
  <c r="U3398" i="1" s="1"/>
  <c r="O3323" i="1"/>
  <c r="V3398" i="1" l="1"/>
  <c r="M3324" i="1"/>
  <c r="N3324" i="1" s="1"/>
  <c r="T3399" i="1" l="1"/>
  <c r="U3399" i="1" s="1"/>
  <c r="O3324" i="1"/>
  <c r="V3399" i="1" l="1"/>
  <c r="M3325" i="1"/>
  <c r="N3325" i="1" s="1"/>
  <c r="T3400" i="1" l="1"/>
  <c r="U3400" i="1" s="1"/>
  <c r="O3325" i="1"/>
  <c r="M3326" i="1"/>
  <c r="N3326" i="1" s="1"/>
  <c r="V3400" i="1" l="1"/>
  <c r="O3326" i="1"/>
  <c r="M3327" i="1"/>
  <c r="N3327" i="1" s="1"/>
  <c r="T3401" i="1" l="1"/>
  <c r="U3401" i="1" s="1"/>
  <c r="O3327" i="1"/>
  <c r="V3401" i="1" l="1"/>
  <c r="M3328" i="1"/>
  <c r="N3328" i="1" s="1"/>
  <c r="T3402" i="1" l="1"/>
  <c r="U3402" i="1" s="1"/>
  <c r="O3328" i="1"/>
  <c r="M3329" i="1"/>
  <c r="N3329" i="1" s="1"/>
  <c r="V3402" i="1" l="1"/>
  <c r="O3329" i="1"/>
  <c r="T3403" i="1" l="1"/>
  <c r="U3403" i="1" s="1"/>
  <c r="M3330" i="1"/>
  <c r="N3330" i="1" s="1"/>
  <c r="V3403" i="1" l="1"/>
  <c r="O3330" i="1"/>
  <c r="T3404" i="1" l="1"/>
  <c r="U3404" i="1" s="1"/>
  <c r="M3331" i="1"/>
  <c r="N3331" i="1" s="1"/>
  <c r="V3404" i="1" l="1"/>
  <c r="O3331" i="1"/>
  <c r="M3332" i="1"/>
  <c r="N3332" i="1" s="1"/>
  <c r="T3405" i="1" l="1"/>
  <c r="U3405" i="1" s="1"/>
  <c r="O3332" i="1"/>
  <c r="M3333" i="1"/>
  <c r="N3333" i="1" s="1"/>
  <c r="V3405" i="1" l="1"/>
  <c r="O3333" i="1"/>
  <c r="T3406" i="1" l="1"/>
  <c r="U3406" i="1" s="1"/>
  <c r="M3334" i="1"/>
  <c r="N3334" i="1" s="1"/>
  <c r="V3406" i="1" l="1"/>
  <c r="O3334" i="1"/>
  <c r="M3335" i="1"/>
  <c r="N3335" i="1" s="1"/>
  <c r="T3407" i="1" l="1"/>
  <c r="U3407" i="1" s="1"/>
  <c r="O3335" i="1"/>
  <c r="V3407" i="1" l="1"/>
  <c r="M3336" i="1"/>
  <c r="N3336" i="1" s="1"/>
  <c r="T3408" i="1" l="1"/>
  <c r="U3408" i="1" s="1"/>
  <c r="O3336" i="1"/>
  <c r="M3337" i="1"/>
  <c r="N3337" i="1" s="1"/>
  <c r="V3408" i="1" l="1"/>
  <c r="O3337" i="1"/>
  <c r="T3409" i="1" l="1"/>
  <c r="U3409" i="1" s="1"/>
  <c r="M3338" i="1"/>
  <c r="N3338" i="1" s="1"/>
  <c r="V3409" i="1" l="1"/>
  <c r="T3410" i="1"/>
  <c r="U3410" i="1" s="1"/>
  <c r="O3338" i="1"/>
  <c r="M3339" i="1"/>
  <c r="N3339" i="1" s="1"/>
  <c r="V3410" i="1" l="1"/>
  <c r="T3411" i="1"/>
  <c r="U3411" i="1" s="1"/>
  <c r="O3339" i="1"/>
  <c r="V3411" i="1" l="1"/>
  <c r="M3340" i="1"/>
  <c r="N3340" i="1" s="1"/>
  <c r="T3412" i="1" l="1"/>
  <c r="U3412" i="1" s="1"/>
  <c r="O3340" i="1"/>
  <c r="V3412" i="1" l="1"/>
  <c r="M3341" i="1"/>
  <c r="N3341" i="1" s="1"/>
  <c r="T3413" i="1" l="1"/>
  <c r="U3413" i="1" s="1"/>
  <c r="O3341" i="1"/>
  <c r="V3413" i="1" l="1"/>
  <c r="M3342" i="1"/>
  <c r="N3342" i="1" s="1"/>
  <c r="T3414" i="1" l="1"/>
  <c r="U3414" i="1" s="1"/>
  <c r="O3342" i="1"/>
  <c r="M3343" i="1"/>
  <c r="N3343" i="1" s="1"/>
  <c r="V3414" i="1" l="1"/>
  <c r="O3343" i="1"/>
  <c r="T3415" i="1" l="1"/>
  <c r="U3415" i="1" s="1"/>
  <c r="M3344" i="1"/>
  <c r="N3344" i="1" s="1"/>
  <c r="V3415" i="1" l="1"/>
  <c r="O3344" i="1"/>
  <c r="M3345" i="1"/>
  <c r="N3345" i="1" s="1"/>
  <c r="T3416" i="1" l="1"/>
  <c r="U3416" i="1" s="1"/>
  <c r="O3345" i="1"/>
  <c r="V3416" i="1" l="1"/>
  <c r="T3417" i="1"/>
  <c r="U3417" i="1" s="1"/>
  <c r="M3346" i="1"/>
  <c r="N3346" i="1" s="1"/>
  <c r="V3417" i="1" l="1"/>
  <c r="T3418" i="1"/>
  <c r="U3418" i="1" s="1"/>
  <c r="O3346" i="1"/>
  <c r="V3418" i="1" l="1"/>
  <c r="M3347" i="1"/>
  <c r="N3347" i="1" s="1"/>
  <c r="T3419" i="1" l="1"/>
  <c r="U3419" i="1" s="1"/>
  <c r="O3347" i="1"/>
  <c r="M3348" i="1"/>
  <c r="N3348" i="1" s="1"/>
  <c r="V3419" i="1" l="1"/>
  <c r="O3348" i="1"/>
  <c r="T3420" i="1" l="1"/>
  <c r="U3420" i="1" s="1"/>
  <c r="M3349" i="1"/>
  <c r="N3349" i="1" s="1"/>
  <c r="V3420" i="1" l="1"/>
  <c r="T3421" i="1"/>
  <c r="U3421" i="1" s="1"/>
  <c r="O3349" i="1"/>
  <c r="V3421" i="1" l="1"/>
  <c r="M3350" i="1"/>
  <c r="N3350" i="1" s="1"/>
  <c r="T3422" i="1" l="1"/>
  <c r="U3422" i="1" s="1"/>
  <c r="O3350" i="1"/>
  <c r="V3422" i="1" l="1"/>
  <c r="T3423" i="1"/>
  <c r="U3423" i="1" s="1"/>
  <c r="M3351" i="1"/>
  <c r="N3351" i="1" s="1"/>
  <c r="V3423" i="1" l="1"/>
  <c r="O3351" i="1"/>
  <c r="M3352" i="1"/>
  <c r="N3352" i="1" s="1"/>
  <c r="T3424" i="1" l="1"/>
  <c r="U3424" i="1" s="1"/>
  <c r="O3352" i="1"/>
  <c r="V3424" i="1" l="1"/>
  <c r="M3353" i="1"/>
  <c r="N3353" i="1" s="1"/>
  <c r="T3425" i="1" l="1"/>
  <c r="U3425" i="1" s="1"/>
  <c r="O3353" i="1"/>
  <c r="V3425" i="1" l="1"/>
  <c r="M3354" i="1"/>
  <c r="N3354" i="1" s="1"/>
  <c r="T3426" i="1" l="1"/>
  <c r="U3426" i="1" s="1"/>
  <c r="O3354" i="1"/>
  <c r="V3426" i="1" l="1"/>
  <c r="M3355" i="1"/>
  <c r="N3355" i="1" s="1"/>
  <c r="T3427" i="1" l="1"/>
  <c r="U3427" i="1" s="1"/>
  <c r="O3355" i="1"/>
  <c r="M3356" i="1"/>
  <c r="N3356" i="1" s="1"/>
  <c r="V3427" i="1" l="1"/>
  <c r="O3356" i="1"/>
  <c r="T3428" i="1" l="1"/>
  <c r="U3428" i="1" s="1"/>
  <c r="M3357" i="1"/>
  <c r="N3357" i="1" s="1"/>
  <c r="V3428" i="1" l="1"/>
  <c r="T3429" i="1"/>
  <c r="U3429" i="1" s="1"/>
  <c r="O3357" i="1"/>
  <c r="V3429" i="1" l="1"/>
  <c r="T3430" i="1"/>
  <c r="U3430" i="1" s="1"/>
  <c r="M3358" i="1"/>
  <c r="N3358" i="1" s="1"/>
  <c r="V3430" i="1" l="1"/>
  <c r="T3431" i="1"/>
  <c r="U3431" i="1" s="1"/>
  <c r="O3358" i="1"/>
  <c r="V3431" i="1" l="1"/>
  <c r="T3432" i="1"/>
  <c r="U3432" i="1" s="1"/>
  <c r="M3359" i="1"/>
  <c r="N3359" i="1" s="1"/>
  <c r="V3432" i="1" l="1"/>
  <c r="O3359" i="1"/>
  <c r="M3360" i="1"/>
  <c r="N3360" i="1" s="1"/>
  <c r="T3433" i="1" l="1"/>
  <c r="U3433" i="1" s="1"/>
  <c r="O3360" i="1"/>
  <c r="M3361" i="1"/>
  <c r="N3361" i="1" s="1"/>
  <c r="V3433" i="1" l="1"/>
  <c r="O3361" i="1"/>
  <c r="T3434" i="1" l="1"/>
  <c r="U3434" i="1" s="1"/>
  <c r="M3362" i="1"/>
  <c r="N3362" i="1" s="1"/>
  <c r="V3434" i="1" l="1"/>
  <c r="T3435" i="1"/>
  <c r="U3435" i="1" s="1"/>
  <c r="O3362" i="1"/>
  <c r="M3363" i="1"/>
  <c r="N3363" i="1" s="1"/>
  <c r="V3435" i="1" l="1"/>
  <c r="O3363" i="1"/>
  <c r="T3436" i="1" l="1"/>
  <c r="U3436" i="1" s="1"/>
  <c r="M3364" i="1"/>
  <c r="N3364" i="1" s="1"/>
  <c r="V3436" i="1" l="1"/>
  <c r="O3364" i="1"/>
  <c r="M3365" i="1"/>
  <c r="N3365" i="1" s="1"/>
  <c r="T3437" i="1" l="1"/>
  <c r="U3437" i="1" s="1"/>
  <c r="O3365" i="1"/>
  <c r="V3437" i="1" l="1"/>
  <c r="M3366" i="1"/>
  <c r="N3366" i="1" s="1"/>
  <c r="T3438" i="1" l="1"/>
  <c r="U3438" i="1" s="1"/>
  <c r="O3366" i="1"/>
  <c r="V3438" i="1" l="1"/>
  <c r="M3367" i="1"/>
  <c r="N3367" i="1" s="1"/>
  <c r="T3439" i="1" l="1"/>
  <c r="U3439" i="1" s="1"/>
  <c r="O3367" i="1"/>
  <c r="V3439" i="1" l="1"/>
  <c r="T3440" i="1"/>
  <c r="U3440" i="1" s="1"/>
  <c r="M3368" i="1"/>
  <c r="N3368" i="1" s="1"/>
  <c r="V3440" i="1" l="1"/>
  <c r="O3368" i="1"/>
  <c r="T3441" i="1" l="1"/>
  <c r="U3441" i="1" s="1"/>
  <c r="M3369" i="1"/>
  <c r="N3369" i="1" s="1"/>
  <c r="V3441" i="1" l="1"/>
  <c r="O3369" i="1"/>
  <c r="T3442" i="1" l="1"/>
  <c r="U3442" i="1" s="1"/>
  <c r="M3370" i="1"/>
  <c r="N3370" i="1" s="1"/>
  <c r="V3442" i="1" l="1"/>
  <c r="O3370" i="1"/>
  <c r="M3371" i="1"/>
  <c r="N3371" i="1" s="1"/>
  <c r="T3443" i="1" l="1"/>
  <c r="U3443" i="1" s="1"/>
  <c r="O3371" i="1"/>
  <c r="V3443" i="1" l="1"/>
  <c r="M3372" i="1"/>
  <c r="N3372" i="1" s="1"/>
  <c r="T3444" i="1" l="1"/>
  <c r="U3444" i="1" s="1"/>
  <c r="O3372" i="1"/>
  <c r="V3444" i="1" l="1"/>
  <c r="M3373" i="1"/>
  <c r="N3373" i="1" s="1"/>
  <c r="T3445" i="1" l="1"/>
  <c r="U3445" i="1" s="1"/>
  <c r="O3373" i="1"/>
  <c r="V3445" i="1" l="1"/>
  <c r="M3374" i="1"/>
  <c r="N3374" i="1" s="1"/>
  <c r="T3446" i="1" l="1"/>
  <c r="U3446" i="1" s="1"/>
  <c r="O3374" i="1"/>
  <c r="V3446" i="1" l="1"/>
  <c r="M3375" i="1"/>
  <c r="N3375" i="1" s="1"/>
  <c r="T3447" i="1" l="1"/>
  <c r="U3447" i="1" s="1"/>
  <c r="O3375" i="1"/>
  <c r="M3376" i="1"/>
  <c r="N3376" i="1" s="1"/>
  <c r="V3447" i="1" l="1"/>
  <c r="O3376" i="1"/>
  <c r="M3377" i="1"/>
  <c r="N3377" i="1" s="1"/>
  <c r="T3448" i="1" l="1"/>
  <c r="U3448" i="1" s="1"/>
  <c r="O3377" i="1"/>
  <c r="V3448" i="1" l="1"/>
  <c r="T3449" i="1"/>
  <c r="U3449" i="1" s="1"/>
  <c r="M3378" i="1"/>
  <c r="N3378" i="1" s="1"/>
  <c r="V3449" i="1" l="1"/>
  <c r="O3378" i="1"/>
  <c r="M3379" i="1"/>
  <c r="N3379" i="1" s="1"/>
  <c r="T3450" i="1" l="1"/>
  <c r="U3450" i="1" s="1"/>
  <c r="O3379" i="1"/>
  <c r="M3380" i="1"/>
  <c r="N3380" i="1" s="1"/>
  <c r="V3450" i="1" l="1"/>
  <c r="T3451" i="1"/>
  <c r="U3451" i="1" s="1"/>
  <c r="O3380" i="1"/>
  <c r="M3381" i="1"/>
  <c r="N3381" i="1" s="1"/>
  <c r="V3451" i="1" l="1"/>
  <c r="O3381" i="1"/>
  <c r="T3452" i="1" l="1"/>
  <c r="U3452" i="1" s="1"/>
  <c r="M3382" i="1"/>
  <c r="N3382" i="1" s="1"/>
  <c r="V3452" i="1" l="1"/>
  <c r="O3382" i="1"/>
  <c r="T3453" i="1" l="1"/>
  <c r="U3453" i="1" s="1"/>
  <c r="M3383" i="1"/>
  <c r="N3383" i="1" s="1"/>
  <c r="V3453" i="1" l="1"/>
  <c r="T3454" i="1"/>
  <c r="U3454" i="1" s="1"/>
  <c r="O3383" i="1"/>
  <c r="M3384" i="1"/>
  <c r="N3384" i="1" s="1"/>
  <c r="V3454" i="1" l="1"/>
  <c r="O3384" i="1"/>
  <c r="T3455" i="1" l="1"/>
  <c r="U3455" i="1" s="1"/>
  <c r="M3385" i="1"/>
  <c r="N3385" i="1" s="1"/>
  <c r="V3455" i="1" l="1"/>
  <c r="T3456" i="1"/>
  <c r="U3456" i="1" s="1"/>
  <c r="O3385" i="1"/>
  <c r="V3456" i="1" l="1"/>
  <c r="M3386" i="1"/>
  <c r="N3386" i="1" s="1"/>
  <c r="T3457" i="1" l="1"/>
  <c r="U3457" i="1" s="1"/>
  <c r="O3386" i="1"/>
  <c r="M3387" i="1"/>
  <c r="N3387" i="1" s="1"/>
  <c r="V3457" i="1" l="1"/>
  <c r="O3387" i="1"/>
  <c r="T3458" i="1" l="1"/>
  <c r="U3458" i="1" s="1"/>
  <c r="M3388" i="1"/>
  <c r="N3388" i="1" s="1"/>
  <c r="V3458" i="1" l="1"/>
  <c r="O3388" i="1"/>
  <c r="M3389" i="1"/>
  <c r="N3389" i="1" s="1"/>
  <c r="T3459" i="1" l="1"/>
  <c r="U3459" i="1" s="1"/>
  <c r="O3389" i="1"/>
  <c r="M3390" i="1"/>
  <c r="N3390" i="1" s="1"/>
  <c r="V3459" i="1" l="1"/>
  <c r="T3460" i="1"/>
  <c r="U3460" i="1" s="1"/>
  <c r="O3390" i="1"/>
  <c r="V3460" i="1" l="1"/>
  <c r="T3461" i="1"/>
  <c r="U3461" i="1" s="1"/>
  <c r="M3391" i="1"/>
  <c r="N3391" i="1" s="1"/>
  <c r="V3461" i="1" l="1"/>
  <c r="O3391" i="1"/>
  <c r="T3462" i="1" l="1"/>
  <c r="U3462" i="1" s="1"/>
  <c r="M3392" i="1"/>
  <c r="N3392" i="1" s="1"/>
  <c r="V3462" i="1" l="1"/>
  <c r="O3392" i="1"/>
  <c r="M3393" i="1"/>
  <c r="N3393" i="1" s="1"/>
  <c r="T3463" i="1" l="1"/>
  <c r="U3463" i="1" s="1"/>
  <c r="O3393" i="1"/>
  <c r="V3463" i="1" l="1"/>
  <c r="M3394" i="1"/>
  <c r="N3394" i="1" s="1"/>
  <c r="T3464" i="1" l="1"/>
  <c r="U3464" i="1" s="1"/>
  <c r="O3394" i="1"/>
  <c r="V3464" i="1" l="1"/>
  <c r="M3395" i="1"/>
  <c r="N3395" i="1" s="1"/>
  <c r="T3465" i="1" l="1"/>
  <c r="U3465" i="1" s="1"/>
  <c r="O3395" i="1"/>
  <c r="V3465" i="1" l="1"/>
  <c r="M3396" i="1"/>
  <c r="N3396" i="1" s="1"/>
  <c r="T3466" i="1" l="1"/>
  <c r="U3466" i="1" s="1"/>
  <c r="O3396" i="1"/>
  <c r="V3466" i="1" l="1"/>
  <c r="M3397" i="1"/>
  <c r="N3397" i="1" s="1"/>
  <c r="T3467" i="1" l="1"/>
  <c r="U3467" i="1" s="1"/>
  <c r="O3397" i="1"/>
  <c r="V3467" i="1" l="1"/>
  <c r="T3468" i="1"/>
  <c r="U3468" i="1" s="1"/>
  <c r="M3398" i="1"/>
  <c r="N3398" i="1" s="1"/>
  <c r="V3468" i="1" l="1"/>
  <c r="O3398" i="1"/>
  <c r="M3399" i="1"/>
  <c r="N3399" i="1" s="1"/>
  <c r="T3469" i="1" l="1"/>
  <c r="U3469" i="1" s="1"/>
  <c r="O3399" i="1"/>
  <c r="V3469" i="1" l="1"/>
  <c r="T3470" i="1"/>
  <c r="U3470" i="1" s="1"/>
  <c r="M3400" i="1"/>
  <c r="N3400" i="1" s="1"/>
  <c r="V3470" i="1" l="1"/>
  <c r="T3471" i="1"/>
  <c r="U3471" i="1" s="1"/>
  <c r="O3400" i="1"/>
  <c r="V3471" i="1" l="1"/>
  <c r="M3401" i="1"/>
  <c r="N3401" i="1" s="1"/>
  <c r="T3472" i="1" l="1"/>
  <c r="U3472" i="1" s="1"/>
  <c r="O3401" i="1"/>
  <c r="V3472" i="1" l="1"/>
  <c r="T3473" i="1"/>
  <c r="U3473" i="1" s="1"/>
  <c r="M3402" i="1"/>
  <c r="N3402" i="1" s="1"/>
  <c r="V3473" i="1" l="1"/>
  <c r="T3474" i="1"/>
  <c r="U3474" i="1" s="1"/>
  <c r="O3402" i="1"/>
  <c r="M3403" i="1"/>
  <c r="N3403" i="1" s="1"/>
  <c r="V3474" i="1" l="1"/>
  <c r="O3403" i="1"/>
  <c r="T3475" i="1" l="1"/>
  <c r="U3475" i="1" s="1"/>
  <c r="M3404" i="1"/>
  <c r="N3404" i="1" s="1"/>
  <c r="V3475" i="1" l="1"/>
  <c r="T3476" i="1"/>
  <c r="U3476" i="1" s="1"/>
  <c r="O3404" i="1"/>
  <c r="V3476" i="1" l="1"/>
  <c r="M3405" i="1"/>
  <c r="N3405" i="1" s="1"/>
  <c r="T3477" i="1" l="1"/>
  <c r="U3477" i="1" s="1"/>
  <c r="O3405" i="1"/>
  <c r="M3406" i="1"/>
  <c r="N3406" i="1" s="1"/>
  <c r="V3477" i="1" l="1"/>
  <c r="O3406" i="1"/>
  <c r="T3478" i="1" l="1"/>
  <c r="U3478" i="1" s="1"/>
  <c r="M3407" i="1"/>
  <c r="N3407" i="1" s="1"/>
  <c r="V3478" i="1" l="1"/>
  <c r="O3407" i="1"/>
  <c r="T3479" i="1" l="1"/>
  <c r="U3479" i="1" s="1"/>
  <c r="M3408" i="1"/>
  <c r="N3408" i="1" s="1"/>
  <c r="V3479" i="1" l="1"/>
  <c r="O3408" i="1"/>
  <c r="T3480" i="1" l="1"/>
  <c r="U3480" i="1" s="1"/>
  <c r="M3409" i="1"/>
  <c r="N3409" i="1" s="1"/>
  <c r="V3480" i="1" l="1"/>
  <c r="T3481" i="1"/>
  <c r="U3481" i="1" s="1"/>
  <c r="O3409" i="1"/>
  <c r="V3481" i="1" l="1"/>
  <c r="M3410" i="1"/>
  <c r="N3410" i="1" s="1"/>
  <c r="T3482" i="1" l="1"/>
  <c r="U3482" i="1" s="1"/>
  <c r="O3410" i="1"/>
  <c r="M3411" i="1"/>
  <c r="N3411" i="1" s="1"/>
  <c r="V3482" i="1" l="1"/>
  <c r="T3483" i="1"/>
  <c r="U3483" i="1" s="1"/>
  <c r="O3411" i="1"/>
  <c r="V3483" i="1" l="1"/>
  <c r="M3412" i="1"/>
  <c r="N3412" i="1" s="1"/>
  <c r="T3484" i="1" l="1"/>
  <c r="U3484" i="1" s="1"/>
  <c r="O3412" i="1"/>
  <c r="M3413" i="1"/>
  <c r="N3413" i="1" s="1"/>
  <c r="V3484" i="1" l="1"/>
  <c r="O3413" i="1"/>
  <c r="T3485" i="1" l="1"/>
  <c r="U3485" i="1" s="1"/>
  <c r="M3414" i="1"/>
  <c r="N3414" i="1" s="1"/>
  <c r="V3485" i="1" l="1"/>
  <c r="O3414" i="1"/>
  <c r="T3486" i="1" l="1"/>
  <c r="U3486" i="1" s="1"/>
  <c r="M3415" i="1"/>
  <c r="N3415" i="1" s="1"/>
  <c r="V3486" i="1" l="1"/>
  <c r="O3415" i="1"/>
  <c r="T3487" i="1" l="1"/>
  <c r="U3487" i="1" s="1"/>
  <c r="M3416" i="1"/>
  <c r="N3416" i="1" s="1"/>
  <c r="V3487" i="1" l="1"/>
  <c r="O3416" i="1"/>
  <c r="T3488" i="1" l="1"/>
  <c r="U3488" i="1" s="1"/>
  <c r="M3417" i="1"/>
  <c r="N3417" i="1" s="1"/>
  <c r="V3488" i="1" l="1"/>
  <c r="O3417" i="1"/>
  <c r="M3418" i="1"/>
  <c r="N3418" i="1" s="1"/>
  <c r="T3489" i="1" l="1"/>
  <c r="U3489" i="1" s="1"/>
  <c r="O3418" i="1"/>
  <c r="V3489" i="1" l="1"/>
  <c r="M3419" i="1"/>
  <c r="N3419" i="1" s="1"/>
  <c r="T3490" i="1" l="1"/>
  <c r="U3490" i="1" s="1"/>
  <c r="O3419" i="1"/>
  <c r="M3420" i="1"/>
  <c r="N3420" i="1" s="1"/>
  <c r="V3490" i="1" l="1"/>
  <c r="O3420" i="1"/>
  <c r="T3491" i="1" l="1"/>
  <c r="U3491" i="1" s="1"/>
  <c r="M3421" i="1"/>
  <c r="N3421" i="1" s="1"/>
  <c r="V3491" i="1" l="1"/>
  <c r="O3421" i="1"/>
  <c r="T3492" i="1" l="1"/>
  <c r="U3492" i="1" s="1"/>
  <c r="M3422" i="1"/>
  <c r="N3422" i="1" s="1"/>
  <c r="V3492" i="1" l="1"/>
  <c r="T3493" i="1"/>
  <c r="U3493" i="1" s="1"/>
  <c r="O3422" i="1"/>
  <c r="V3493" i="1" l="1"/>
  <c r="M3423" i="1"/>
  <c r="N3423" i="1" s="1"/>
  <c r="T3494" i="1" l="1"/>
  <c r="U3494" i="1" s="1"/>
  <c r="O3423" i="1"/>
  <c r="V3494" i="1" l="1"/>
  <c r="M3424" i="1"/>
  <c r="N3424" i="1" s="1"/>
  <c r="T3495" i="1" l="1"/>
  <c r="U3495" i="1" s="1"/>
  <c r="O3424" i="1"/>
  <c r="M3425" i="1"/>
  <c r="N3425" i="1" s="1"/>
  <c r="V3495" i="1" l="1"/>
  <c r="O3425" i="1"/>
  <c r="M3426" i="1"/>
  <c r="N3426" i="1" s="1"/>
  <c r="T3496" i="1" l="1"/>
  <c r="U3496" i="1" s="1"/>
  <c r="O3426" i="1"/>
  <c r="M3427" i="1"/>
  <c r="N3427" i="1" s="1"/>
  <c r="V3496" i="1" l="1"/>
  <c r="O3427" i="1"/>
  <c r="T3497" i="1" l="1"/>
  <c r="U3497" i="1" s="1"/>
  <c r="M3428" i="1"/>
  <c r="N3428" i="1" s="1"/>
  <c r="V3497" i="1" l="1"/>
  <c r="O3428" i="1"/>
  <c r="M3429" i="1"/>
  <c r="N3429" i="1" s="1"/>
  <c r="T3498" i="1" l="1"/>
  <c r="U3498" i="1" s="1"/>
  <c r="O3429" i="1"/>
  <c r="V3498" i="1" l="1"/>
  <c r="M3430" i="1"/>
  <c r="N3430" i="1" s="1"/>
  <c r="T3499" i="1" l="1"/>
  <c r="U3499" i="1" s="1"/>
  <c r="O3430" i="1"/>
  <c r="V3499" i="1" l="1"/>
  <c r="T3500" i="1"/>
  <c r="U3500" i="1" s="1"/>
  <c r="M3431" i="1"/>
  <c r="N3431" i="1" s="1"/>
  <c r="V3500" i="1" l="1"/>
  <c r="T3501" i="1"/>
  <c r="U3501" i="1" s="1"/>
  <c r="O3431" i="1"/>
  <c r="V3501" i="1" l="1"/>
  <c r="M3432" i="1"/>
  <c r="N3432" i="1" s="1"/>
  <c r="T3502" i="1" l="1"/>
  <c r="U3502" i="1" s="1"/>
  <c r="O3432" i="1"/>
  <c r="V3502" i="1" l="1"/>
  <c r="M3433" i="1"/>
  <c r="N3433" i="1" s="1"/>
  <c r="T3503" i="1" l="1"/>
  <c r="U3503" i="1" s="1"/>
  <c r="O3433" i="1"/>
  <c r="M3434" i="1"/>
  <c r="N3434" i="1" s="1"/>
  <c r="V3503" i="1" l="1"/>
  <c r="T3504" i="1"/>
  <c r="U3504" i="1" s="1"/>
  <c r="O3434" i="1"/>
  <c r="V3504" i="1" l="1"/>
  <c r="T3505" i="1"/>
  <c r="U3505" i="1" s="1"/>
  <c r="M3435" i="1"/>
  <c r="N3435" i="1" s="1"/>
  <c r="V3505" i="1" l="1"/>
  <c r="T3506" i="1"/>
  <c r="U3506" i="1" s="1"/>
  <c r="O3435" i="1"/>
  <c r="V3506" i="1" l="1"/>
  <c r="T3507" i="1"/>
  <c r="U3507" i="1" s="1"/>
  <c r="M3436" i="1"/>
  <c r="N3436" i="1" s="1"/>
  <c r="V3507" i="1" l="1"/>
  <c r="O3436" i="1"/>
  <c r="M3437" i="1"/>
  <c r="N3437" i="1" s="1"/>
  <c r="T3508" i="1" l="1"/>
  <c r="U3508" i="1" s="1"/>
  <c r="O3437" i="1"/>
  <c r="V3508" i="1" l="1"/>
  <c r="M3438" i="1"/>
  <c r="N3438" i="1" s="1"/>
  <c r="T3509" i="1" l="1"/>
  <c r="U3509" i="1" s="1"/>
  <c r="O3438" i="1"/>
  <c r="M3439" i="1"/>
  <c r="N3439" i="1" s="1"/>
  <c r="V3509" i="1" l="1"/>
  <c r="O3439" i="1"/>
  <c r="T3510" i="1" l="1"/>
  <c r="U3510" i="1" s="1"/>
  <c r="M3440" i="1"/>
  <c r="N3440" i="1" s="1"/>
  <c r="V3510" i="1" l="1"/>
  <c r="O3440" i="1"/>
  <c r="T3511" i="1" l="1"/>
  <c r="U3511" i="1" s="1"/>
  <c r="M3441" i="1"/>
  <c r="N3441" i="1" s="1"/>
  <c r="V3511" i="1" l="1"/>
  <c r="O3441" i="1"/>
  <c r="M3442" i="1"/>
  <c r="N3442" i="1" s="1"/>
  <c r="T3512" i="1" l="1"/>
  <c r="U3512" i="1" s="1"/>
  <c r="O3442" i="1"/>
  <c r="V3512" i="1" l="1"/>
  <c r="M3443" i="1"/>
  <c r="N3443" i="1" s="1"/>
  <c r="T3513" i="1" l="1"/>
  <c r="U3513" i="1" s="1"/>
  <c r="O3443" i="1"/>
  <c r="M3444" i="1"/>
  <c r="N3444" i="1" s="1"/>
  <c r="V3513" i="1" l="1"/>
  <c r="O3444" i="1"/>
  <c r="M3445" i="1"/>
  <c r="N3445" i="1" s="1"/>
  <c r="T3514" i="1" l="1"/>
  <c r="U3514" i="1" s="1"/>
  <c r="O3445" i="1"/>
  <c r="V3514" i="1" l="1"/>
  <c r="M3446" i="1"/>
  <c r="N3446" i="1" s="1"/>
  <c r="T3515" i="1" l="1"/>
  <c r="U3515" i="1" s="1"/>
  <c r="O3446" i="1"/>
  <c r="M3447" i="1"/>
  <c r="N3447" i="1" s="1"/>
  <c r="V3515" i="1" l="1"/>
  <c r="O3447" i="1"/>
  <c r="T3516" i="1" l="1"/>
  <c r="U3516" i="1" s="1"/>
  <c r="M3448" i="1"/>
  <c r="N3448" i="1" s="1"/>
  <c r="V3516" i="1" l="1"/>
  <c r="T3517" i="1"/>
  <c r="U3517" i="1" s="1"/>
  <c r="O3448" i="1"/>
  <c r="V3517" i="1" l="1"/>
  <c r="M3449" i="1"/>
  <c r="N3449" i="1" s="1"/>
  <c r="T3518" i="1" l="1"/>
  <c r="U3518" i="1" s="1"/>
  <c r="O3449" i="1"/>
  <c r="V3518" i="1" l="1"/>
  <c r="T3519" i="1"/>
  <c r="U3519" i="1" s="1"/>
  <c r="M3450" i="1"/>
  <c r="N3450" i="1" s="1"/>
  <c r="V3519" i="1" l="1"/>
  <c r="O3450" i="1"/>
  <c r="T3520" i="1" l="1"/>
  <c r="U3520" i="1" s="1"/>
  <c r="M3451" i="1"/>
  <c r="N3451" i="1" s="1"/>
  <c r="V3520" i="1" l="1"/>
  <c r="O3451" i="1"/>
  <c r="T3521" i="1" l="1"/>
  <c r="U3521" i="1" s="1"/>
  <c r="M3452" i="1"/>
  <c r="N3452" i="1" s="1"/>
  <c r="V3521" i="1" l="1"/>
  <c r="O3452" i="1"/>
  <c r="M3453" i="1"/>
  <c r="N3453" i="1" s="1"/>
  <c r="T3522" i="1" l="1"/>
  <c r="U3522" i="1" s="1"/>
  <c r="O3453" i="1"/>
  <c r="V3522" i="1" l="1"/>
  <c r="T3523" i="1"/>
  <c r="U3523" i="1" s="1"/>
  <c r="M3454" i="1"/>
  <c r="N3454" i="1" s="1"/>
  <c r="V3523" i="1" l="1"/>
  <c r="O3454" i="1"/>
  <c r="M3455" i="1"/>
  <c r="N3455" i="1" s="1"/>
  <c r="T3524" i="1" l="1"/>
  <c r="U3524" i="1" s="1"/>
  <c r="O3455" i="1"/>
  <c r="V3524" i="1" l="1"/>
  <c r="T3525" i="1"/>
  <c r="U3525" i="1" s="1"/>
  <c r="M3456" i="1"/>
  <c r="N3456" i="1" s="1"/>
  <c r="V3525" i="1" l="1"/>
  <c r="O3456" i="1"/>
  <c r="M3457" i="1"/>
  <c r="N3457" i="1" s="1"/>
  <c r="T3526" i="1" l="1"/>
  <c r="U3526" i="1" s="1"/>
  <c r="O3457" i="1"/>
  <c r="M3458" i="1"/>
  <c r="N3458" i="1" s="1"/>
  <c r="V3526" i="1" l="1"/>
  <c r="O3458" i="1"/>
  <c r="M3459" i="1"/>
  <c r="N3459" i="1" s="1"/>
  <c r="T3527" i="1" l="1"/>
  <c r="U3527" i="1" s="1"/>
  <c r="O3459" i="1"/>
  <c r="V3527" i="1" l="1"/>
  <c r="M3460" i="1"/>
  <c r="N3460" i="1" s="1"/>
  <c r="T3528" i="1" l="1"/>
  <c r="U3528" i="1" s="1"/>
  <c r="O3460" i="1"/>
  <c r="M3461" i="1"/>
  <c r="N3461" i="1" s="1"/>
  <c r="V3528" i="1" l="1"/>
  <c r="O3461" i="1"/>
  <c r="T3529" i="1" l="1"/>
  <c r="U3529" i="1" s="1"/>
  <c r="M3462" i="1"/>
  <c r="N3462" i="1" s="1"/>
  <c r="V3529" i="1" l="1"/>
  <c r="O3462" i="1"/>
  <c r="T3530" i="1" l="1"/>
  <c r="U3530" i="1" s="1"/>
  <c r="M3463" i="1"/>
  <c r="N3463" i="1" s="1"/>
  <c r="V3530" i="1" l="1"/>
  <c r="O3463" i="1"/>
  <c r="M3464" i="1"/>
  <c r="N3464" i="1" s="1"/>
  <c r="T3531" i="1" l="1"/>
  <c r="U3531" i="1" s="1"/>
  <c r="O3464" i="1"/>
  <c r="V3531" i="1" l="1"/>
  <c r="M3465" i="1"/>
  <c r="N3465" i="1" s="1"/>
  <c r="T3532" i="1" l="1"/>
  <c r="U3532" i="1" s="1"/>
  <c r="O3465" i="1"/>
  <c r="V3532" i="1" l="1"/>
  <c r="M3466" i="1"/>
  <c r="N3466" i="1" s="1"/>
  <c r="T3533" i="1" l="1"/>
  <c r="U3533" i="1" s="1"/>
  <c r="O3466" i="1"/>
  <c r="M3467" i="1"/>
  <c r="N3467" i="1" s="1"/>
  <c r="V3533" i="1" l="1"/>
  <c r="O3467" i="1"/>
  <c r="T3534" i="1" l="1"/>
  <c r="U3534" i="1" s="1"/>
  <c r="M3468" i="1"/>
  <c r="N3468" i="1" s="1"/>
  <c r="V3534" i="1" l="1"/>
  <c r="O3468" i="1"/>
  <c r="T3535" i="1" l="1"/>
  <c r="U3535" i="1" s="1"/>
  <c r="M3469" i="1"/>
  <c r="N3469" i="1" s="1"/>
  <c r="V3535" i="1" l="1"/>
  <c r="T3536" i="1"/>
  <c r="U3536" i="1" s="1"/>
  <c r="O3469" i="1"/>
  <c r="M3470" i="1"/>
  <c r="N3470" i="1" s="1"/>
  <c r="V3536" i="1" l="1"/>
  <c r="T3537" i="1"/>
  <c r="U3537" i="1" s="1"/>
  <c r="O3470" i="1"/>
  <c r="V3537" i="1" l="1"/>
  <c r="M3471" i="1"/>
  <c r="N3471" i="1" s="1"/>
  <c r="T3538" i="1" l="1"/>
  <c r="U3538" i="1" s="1"/>
  <c r="O3471" i="1"/>
  <c r="V3538" i="1" l="1"/>
  <c r="M3472" i="1"/>
  <c r="N3472" i="1" s="1"/>
  <c r="T3539" i="1" l="1"/>
  <c r="U3539" i="1" s="1"/>
  <c r="O3472" i="1"/>
  <c r="V3539" i="1" l="1"/>
  <c r="T3540" i="1"/>
  <c r="U3540" i="1" s="1"/>
  <c r="M3473" i="1"/>
  <c r="N3473" i="1" s="1"/>
  <c r="V3540" i="1" l="1"/>
  <c r="T3541" i="1"/>
  <c r="U3541" i="1" s="1"/>
  <c r="O3473" i="1"/>
  <c r="V3541" i="1" l="1"/>
  <c r="T3542" i="1"/>
  <c r="U3542" i="1" s="1"/>
  <c r="M3474" i="1"/>
  <c r="N3474" i="1" s="1"/>
  <c r="V3542" i="1" l="1"/>
  <c r="O3474" i="1"/>
  <c r="M3475" i="1"/>
  <c r="N3475" i="1" s="1"/>
  <c r="T3543" i="1" l="1"/>
  <c r="U3543" i="1" s="1"/>
  <c r="O3475" i="1"/>
  <c r="V3543" i="1" l="1"/>
  <c r="T3544" i="1"/>
  <c r="U3544" i="1" s="1"/>
  <c r="M3476" i="1"/>
  <c r="N3476" i="1" s="1"/>
  <c r="V3544" i="1" l="1"/>
  <c r="O3476" i="1"/>
  <c r="T3545" i="1" l="1"/>
  <c r="U3545" i="1" s="1"/>
  <c r="V3545" i="1"/>
  <c r="M3477" i="1"/>
  <c r="N3477" i="1" s="1"/>
  <c r="T3546" i="1" l="1"/>
  <c r="U3546" i="1" s="1"/>
  <c r="O3477" i="1"/>
  <c r="V3546" i="1" l="1"/>
  <c r="M3478" i="1"/>
  <c r="N3478" i="1" s="1"/>
  <c r="T3547" i="1" l="1"/>
  <c r="U3547" i="1" s="1"/>
  <c r="O3478" i="1"/>
  <c r="V3547" i="1" l="1"/>
  <c r="M3479" i="1"/>
  <c r="N3479" i="1" s="1"/>
  <c r="T3548" i="1" l="1"/>
  <c r="U3548" i="1" s="1"/>
  <c r="O3479" i="1"/>
  <c r="M3480" i="1"/>
  <c r="N3480" i="1" s="1"/>
  <c r="V3548" i="1" l="1"/>
  <c r="O3480" i="1"/>
  <c r="T3549" i="1" l="1"/>
  <c r="U3549" i="1" s="1"/>
  <c r="M3481" i="1"/>
  <c r="N3481" i="1" s="1"/>
  <c r="V3549" i="1" l="1"/>
  <c r="O3481" i="1"/>
  <c r="M3482" i="1"/>
  <c r="N3482" i="1" s="1"/>
  <c r="T3550" i="1" l="1"/>
  <c r="U3550" i="1" s="1"/>
  <c r="O3482" i="1"/>
  <c r="V3550" i="1" l="1"/>
  <c r="M3483" i="1"/>
  <c r="N3483" i="1" s="1"/>
  <c r="T3551" i="1" l="1"/>
  <c r="U3551" i="1" s="1"/>
  <c r="O3483" i="1"/>
  <c r="V3551" i="1" l="1"/>
  <c r="M3484" i="1"/>
  <c r="N3484" i="1" s="1"/>
  <c r="T3552" i="1" l="1"/>
  <c r="U3552" i="1" s="1"/>
  <c r="O3484" i="1"/>
  <c r="V3552" i="1" l="1"/>
  <c r="T3553" i="1"/>
  <c r="U3553" i="1" s="1"/>
  <c r="M3485" i="1"/>
  <c r="N3485" i="1" s="1"/>
  <c r="V3553" i="1" l="1"/>
  <c r="T3554" i="1"/>
  <c r="U3554" i="1" s="1"/>
  <c r="O3485" i="1"/>
  <c r="M3486" i="1"/>
  <c r="N3486" i="1" s="1"/>
  <c r="V3554" i="1" l="1"/>
  <c r="O3486" i="1"/>
  <c r="T3555" i="1" l="1"/>
  <c r="U3555" i="1" s="1"/>
  <c r="M3487" i="1"/>
  <c r="N3487" i="1" s="1"/>
  <c r="V3555" i="1" l="1"/>
  <c r="O3487" i="1"/>
  <c r="T3556" i="1" l="1"/>
  <c r="U3556" i="1" s="1"/>
  <c r="M3488" i="1"/>
  <c r="N3488" i="1" s="1"/>
  <c r="V3556" i="1" l="1"/>
  <c r="T3557" i="1"/>
  <c r="U3557" i="1" s="1"/>
  <c r="O3488" i="1"/>
  <c r="M3489" i="1"/>
  <c r="N3489" i="1" s="1"/>
  <c r="V3557" i="1" l="1"/>
  <c r="T3558" i="1"/>
  <c r="U3558" i="1" s="1"/>
  <c r="O3489" i="1"/>
  <c r="V3558" i="1" l="1"/>
  <c r="M3490" i="1"/>
  <c r="N3490" i="1" s="1"/>
  <c r="T3559" i="1" l="1"/>
  <c r="U3559" i="1" s="1"/>
  <c r="O3490" i="1"/>
  <c r="M3491" i="1"/>
  <c r="N3491" i="1" s="1"/>
  <c r="V3559" i="1" l="1"/>
  <c r="O3491" i="1"/>
  <c r="T3560" i="1" l="1"/>
  <c r="U3560" i="1" s="1"/>
  <c r="M3492" i="1"/>
  <c r="N3492" i="1" s="1"/>
  <c r="V3560" i="1" l="1"/>
  <c r="O3492" i="1"/>
  <c r="T3561" i="1" l="1"/>
  <c r="U3561" i="1" s="1"/>
  <c r="M3493" i="1"/>
  <c r="N3493" i="1" s="1"/>
  <c r="V3561" i="1" l="1"/>
  <c r="O3493" i="1"/>
  <c r="T3562" i="1" l="1"/>
  <c r="U3562" i="1" s="1"/>
  <c r="M3494" i="1"/>
  <c r="N3494" i="1" s="1"/>
  <c r="V3562" i="1" l="1"/>
  <c r="T3563" i="1"/>
  <c r="U3563" i="1" s="1"/>
  <c r="O3494" i="1"/>
  <c r="V3563" i="1" l="1"/>
  <c r="T3564" i="1"/>
  <c r="U3564" i="1" s="1"/>
  <c r="M3495" i="1"/>
  <c r="N3495" i="1" s="1"/>
  <c r="V3564" i="1" l="1"/>
  <c r="T3565" i="1"/>
  <c r="U3565" i="1" s="1"/>
  <c r="O3495" i="1"/>
  <c r="V3565" i="1" l="1"/>
  <c r="M3496" i="1"/>
  <c r="N3496" i="1" s="1"/>
  <c r="T3566" i="1" l="1"/>
  <c r="U3566" i="1" s="1"/>
  <c r="O3496" i="1"/>
  <c r="M3497" i="1"/>
  <c r="N3497" i="1" s="1"/>
  <c r="V3566" i="1" l="1"/>
  <c r="T3567" i="1"/>
  <c r="U3567" i="1" s="1"/>
  <c r="O3497" i="1"/>
  <c r="V3567" i="1" l="1"/>
  <c r="M3498" i="1"/>
  <c r="N3498" i="1" s="1"/>
  <c r="T3568" i="1" l="1"/>
  <c r="U3568" i="1" s="1"/>
  <c r="O3498" i="1"/>
  <c r="M3499" i="1"/>
  <c r="N3499" i="1" s="1"/>
  <c r="V3568" i="1" l="1"/>
  <c r="O3499" i="1"/>
  <c r="T3569" i="1" l="1"/>
  <c r="U3569" i="1" s="1"/>
  <c r="M3500" i="1"/>
  <c r="N3500" i="1" s="1"/>
  <c r="V3569" i="1" l="1"/>
  <c r="O3500" i="1"/>
  <c r="M3501" i="1"/>
  <c r="N3501" i="1" s="1"/>
  <c r="T3570" i="1" l="1"/>
  <c r="U3570" i="1" s="1"/>
  <c r="O3501" i="1"/>
  <c r="V3570" i="1" l="1"/>
  <c r="M3502" i="1"/>
  <c r="N3502" i="1" s="1"/>
  <c r="T3571" i="1" l="1"/>
  <c r="U3571" i="1" s="1"/>
  <c r="O3502" i="1"/>
  <c r="V3571" i="1" l="1"/>
  <c r="M3503" i="1"/>
  <c r="N3503" i="1" s="1"/>
  <c r="T3572" i="1" l="1"/>
  <c r="U3572" i="1" s="1"/>
  <c r="O3503" i="1"/>
  <c r="V3572" i="1" l="1"/>
  <c r="M3504" i="1"/>
  <c r="N3504" i="1" s="1"/>
  <c r="T3573" i="1" l="1"/>
  <c r="U3573" i="1" s="1"/>
  <c r="O3504" i="1"/>
  <c r="V3573" i="1" l="1"/>
  <c r="M3505" i="1"/>
  <c r="N3505" i="1" s="1"/>
  <c r="T3574" i="1" l="1"/>
  <c r="U3574" i="1" s="1"/>
  <c r="O3505" i="1"/>
  <c r="M3506" i="1"/>
  <c r="N3506" i="1" s="1"/>
  <c r="V3574" i="1" l="1"/>
  <c r="T3575" i="1"/>
  <c r="U3575" i="1" s="1"/>
  <c r="O3506" i="1"/>
  <c r="M3507" i="1"/>
  <c r="N3507" i="1" s="1"/>
  <c r="V3575" i="1" l="1"/>
  <c r="O3507" i="1"/>
  <c r="T3576" i="1" l="1"/>
  <c r="U3576" i="1" s="1"/>
  <c r="M3508" i="1"/>
  <c r="N3508" i="1" s="1"/>
  <c r="V3576" i="1" l="1"/>
  <c r="O3508" i="1"/>
  <c r="T3577" i="1" l="1"/>
  <c r="U3577" i="1" s="1"/>
  <c r="M3509" i="1"/>
  <c r="N3509" i="1" s="1"/>
  <c r="V3577" i="1" l="1"/>
  <c r="O3509" i="1"/>
  <c r="T3578" i="1" l="1"/>
  <c r="U3578" i="1" s="1"/>
  <c r="M3510" i="1"/>
  <c r="N3510" i="1" s="1"/>
  <c r="V3578" i="1" l="1"/>
  <c r="O3510" i="1"/>
  <c r="T3579" i="1" l="1"/>
  <c r="U3579" i="1" s="1"/>
  <c r="M3511" i="1"/>
  <c r="N3511" i="1" s="1"/>
  <c r="V3579" i="1" l="1"/>
  <c r="O3511" i="1"/>
  <c r="M3512" i="1"/>
  <c r="N3512" i="1" s="1"/>
  <c r="T3580" i="1" l="1"/>
  <c r="U3580" i="1" s="1"/>
  <c r="O3512" i="1"/>
  <c r="V3580" i="1" l="1"/>
  <c r="M3513" i="1"/>
  <c r="N3513" i="1" s="1"/>
  <c r="T3581" i="1" l="1"/>
  <c r="U3581" i="1" s="1"/>
  <c r="O3513" i="1"/>
  <c r="V3581" i="1" l="1"/>
  <c r="T3582" i="1"/>
  <c r="U3582" i="1" s="1"/>
  <c r="M3514" i="1"/>
  <c r="N3514" i="1" s="1"/>
  <c r="V3582" i="1" l="1"/>
  <c r="T3583" i="1"/>
  <c r="U3583" i="1" s="1"/>
  <c r="O3514" i="1"/>
  <c r="M3515" i="1"/>
  <c r="N3515" i="1" s="1"/>
  <c r="V3583" i="1" l="1"/>
  <c r="T3584" i="1"/>
  <c r="U3584" i="1" s="1"/>
  <c r="O3515" i="1"/>
  <c r="V3584" i="1" l="1"/>
  <c r="T3585" i="1"/>
  <c r="U3585" i="1" s="1"/>
  <c r="M3516" i="1"/>
  <c r="N3516" i="1" s="1"/>
  <c r="V3585" i="1" l="1"/>
  <c r="O3516" i="1"/>
  <c r="T3586" i="1" l="1"/>
  <c r="U3586" i="1" s="1"/>
  <c r="M3517" i="1"/>
  <c r="N3517" i="1" s="1"/>
  <c r="V3586" i="1" l="1"/>
  <c r="T3587" i="1"/>
  <c r="U3587" i="1" s="1"/>
  <c r="O3517" i="1"/>
  <c r="V3587" i="1" l="1"/>
  <c r="M3518" i="1"/>
  <c r="N3518" i="1" s="1"/>
  <c r="T3588" i="1" l="1"/>
  <c r="U3588" i="1" s="1"/>
  <c r="O3518" i="1"/>
  <c r="V3588" i="1" l="1"/>
  <c r="M3519" i="1"/>
  <c r="N3519" i="1" s="1"/>
  <c r="T3589" i="1" l="1"/>
  <c r="U3589" i="1" s="1"/>
  <c r="O3519" i="1"/>
  <c r="V3589" i="1" l="1"/>
  <c r="M3520" i="1"/>
  <c r="N3520" i="1" s="1"/>
  <c r="T3590" i="1" l="1"/>
  <c r="U3590" i="1" s="1"/>
  <c r="O3520" i="1"/>
  <c r="V3590" i="1" l="1"/>
  <c r="M3521" i="1"/>
  <c r="N3521" i="1" s="1"/>
  <c r="T3591" i="1" l="1"/>
  <c r="U3591" i="1" s="1"/>
  <c r="O3521" i="1"/>
  <c r="M3522" i="1"/>
  <c r="N3522" i="1" s="1"/>
  <c r="V3591" i="1" l="1"/>
  <c r="O3522" i="1"/>
  <c r="T3592" i="1" l="1"/>
  <c r="U3592" i="1" s="1"/>
  <c r="M3523" i="1"/>
  <c r="N3523" i="1" s="1"/>
  <c r="V3592" i="1" l="1"/>
  <c r="O3523" i="1"/>
  <c r="T3593" i="1" l="1"/>
  <c r="U3593" i="1" s="1"/>
  <c r="M3524" i="1"/>
  <c r="N3524" i="1" s="1"/>
  <c r="V3593" i="1" l="1"/>
  <c r="T3594" i="1"/>
  <c r="U3594" i="1" s="1"/>
  <c r="O3524" i="1"/>
  <c r="M3525" i="1"/>
  <c r="N3525" i="1" s="1"/>
  <c r="V3594" i="1" l="1"/>
  <c r="O3525" i="1"/>
  <c r="T3595" i="1" l="1"/>
  <c r="U3595" i="1" s="1"/>
  <c r="M3526" i="1"/>
  <c r="N3526" i="1" s="1"/>
  <c r="V3595" i="1" l="1"/>
  <c r="O3526" i="1"/>
  <c r="T3596" i="1" l="1"/>
  <c r="U3596" i="1" s="1"/>
  <c r="M3527" i="1"/>
  <c r="N3527" i="1" s="1"/>
  <c r="V3596" i="1" l="1"/>
  <c r="O3527" i="1"/>
  <c r="T3597" i="1" l="1"/>
  <c r="U3597" i="1" s="1"/>
  <c r="M3528" i="1"/>
  <c r="N3528" i="1" s="1"/>
  <c r="V3597" i="1" l="1"/>
  <c r="O3528" i="1"/>
  <c r="T3598" i="1" l="1"/>
  <c r="U3598" i="1" s="1"/>
  <c r="M3529" i="1"/>
  <c r="N3529" i="1" s="1"/>
  <c r="V3598" i="1" l="1"/>
  <c r="O3529" i="1"/>
  <c r="M3530" i="1"/>
  <c r="N3530" i="1" s="1"/>
  <c r="T3599" i="1" l="1"/>
  <c r="U3599" i="1" s="1"/>
  <c r="O3530" i="1"/>
  <c r="V3599" i="1" l="1"/>
  <c r="M3531" i="1"/>
  <c r="N3531" i="1" s="1"/>
  <c r="T3600" i="1" l="1"/>
  <c r="U3600" i="1" s="1"/>
  <c r="O3531" i="1"/>
  <c r="V3600" i="1" l="1"/>
  <c r="M3532" i="1"/>
  <c r="N3532" i="1" s="1"/>
  <c r="T3601" i="1" l="1"/>
  <c r="U3601" i="1" s="1"/>
  <c r="O3532" i="1"/>
  <c r="V3601" i="1" l="1"/>
  <c r="M3533" i="1"/>
  <c r="N3533" i="1" s="1"/>
  <c r="T3602" i="1" l="1"/>
  <c r="U3602" i="1" s="1"/>
  <c r="O3533" i="1"/>
  <c r="V3602" i="1" l="1"/>
  <c r="M3534" i="1"/>
  <c r="N3534" i="1" s="1"/>
  <c r="T3603" i="1" l="1"/>
  <c r="U3603" i="1" s="1"/>
  <c r="O3534" i="1"/>
  <c r="V3603" i="1" l="1"/>
  <c r="M3535" i="1"/>
  <c r="N3535" i="1" s="1"/>
  <c r="T3604" i="1" l="1"/>
  <c r="U3604" i="1" s="1"/>
  <c r="O3535" i="1"/>
  <c r="V3604" i="1" l="1"/>
  <c r="M3536" i="1"/>
  <c r="N3536" i="1" s="1"/>
  <c r="T3605" i="1" l="1"/>
  <c r="U3605" i="1" s="1"/>
  <c r="O3536" i="1"/>
  <c r="V3605" i="1" l="1"/>
  <c r="M3537" i="1"/>
  <c r="N3537" i="1" s="1"/>
  <c r="T3606" i="1" l="1"/>
  <c r="U3606" i="1" s="1"/>
  <c r="O3537" i="1"/>
  <c r="M3538" i="1"/>
  <c r="N3538" i="1" s="1"/>
  <c r="V3606" i="1" l="1"/>
  <c r="O3538" i="1"/>
  <c r="T3607" i="1" l="1"/>
  <c r="U3607" i="1" s="1"/>
  <c r="M3539" i="1"/>
  <c r="N3539" i="1" s="1"/>
  <c r="V3607" i="1" l="1"/>
  <c r="O3539" i="1"/>
  <c r="T3608" i="1" l="1"/>
  <c r="U3608" i="1" s="1"/>
  <c r="M3540" i="1"/>
  <c r="N3540" i="1" s="1"/>
  <c r="V3608" i="1" l="1"/>
  <c r="T3609" i="1"/>
  <c r="U3609" i="1" s="1"/>
  <c r="O3540" i="1"/>
  <c r="M3541" i="1"/>
  <c r="N3541" i="1" s="1"/>
  <c r="V3609" i="1" l="1"/>
  <c r="T3610" i="1"/>
  <c r="U3610" i="1" s="1"/>
  <c r="O3541" i="1"/>
  <c r="V3610" i="1" l="1"/>
  <c r="T3611" i="1"/>
  <c r="U3611" i="1" s="1"/>
  <c r="M3542" i="1"/>
  <c r="N3542" i="1" s="1"/>
  <c r="V3611" i="1" l="1"/>
  <c r="O3542" i="1"/>
  <c r="M3543" i="1"/>
  <c r="N3543" i="1" s="1"/>
  <c r="T3612" i="1" l="1"/>
  <c r="U3612" i="1" s="1"/>
  <c r="O3543" i="1"/>
  <c r="V3612" i="1" l="1"/>
  <c r="M3544" i="1"/>
  <c r="N3544" i="1" s="1"/>
  <c r="T3613" i="1" l="1"/>
  <c r="U3613" i="1" s="1"/>
  <c r="O3544" i="1"/>
  <c r="M3545" i="1"/>
  <c r="N3545" i="1" s="1"/>
  <c r="V3613" i="1" l="1"/>
  <c r="O3545" i="1"/>
  <c r="M3546" i="1"/>
  <c r="N3546" i="1" s="1"/>
  <c r="T3614" i="1" l="1"/>
  <c r="U3614" i="1" s="1"/>
  <c r="O3546" i="1"/>
  <c r="V3614" i="1" l="1"/>
  <c r="T3615" i="1"/>
  <c r="U3615" i="1" s="1"/>
  <c r="M3547" i="1"/>
  <c r="N3547" i="1" s="1"/>
  <c r="V3615" i="1" l="1"/>
  <c r="O3547" i="1"/>
  <c r="T3616" i="1" l="1"/>
  <c r="U3616" i="1" s="1"/>
  <c r="M3548" i="1"/>
  <c r="N3548" i="1" s="1"/>
  <c r="V3616" i="1" l="1"/>
  <c r="O3548" i="1"/>
  <c r="M3549" i="1"/>
  <c r="N3549" i="1" s="1"/>
  <c r="T3617" i="1" l="1"/>
  <c r="U3617" i="1" s="1"/>
  <c r="O3549" i="1"/>
  <c r="V3617" i="1" l="1"/>
  <c r="T3618" i="1"/>
  <c r="U3618" i="1" s="1"/>
  <c r="M3550" i="1"/>
  <c r="N3550" i="1" s="1"/>
  <c r="V3618" i="1" l="1"/>
  <c r="O3550" i="1"/>
  <c r="T3619" i="1" l="1"/>
  <c r="U3619" i="1" s="1"/>
  <c r="M3551" i="1"/>
  <c r="N3551" i="1" s="1"/>
  <c r="V3619" i="1" l="1"/>
  <c r="T3620" i="1"/>
  <c r="U3620" i="1" s="1"/>
  <c r="O3551" i="1"/>
  <c r="M3552" i="1"/>
  <c r="N3552" i="1" s="1"/>
  <c r="V3620" i="1" l="1"/>
  <c r="O3552" i="1"/>
  <c r="T3621" i="1" l="1"/>
  <c r="U3621" i="1" s="1"/>
  <c r="M3553" i="1"/>
  <c r="N3553" i="1" s="1"/>
  <c r="V3621" i="1" l="1"/>
  <c r="O3553" i="1"/>
  <c r="M3554" i="1"/>
  <c r="N3554" i="1" s="1"/>
  <c r="T3622" i="1" l="1"/>
  <c r="U3622" i="1" s="1"/>
  <c r="O3554" i="1"/>
  <c r="V3622" i="1" l="1"/>
  <c r="M3555" i="1"/>
  <c r="N3555" i="1" s="1"/>
  <c r="T3623" i="1" l="1"/>
  <c r="U3623" i="1" s="1"/>
  <c r="O3555" i="1"/>
  <c r="V3623" i="1" l="1"/>
  <c r="M3556" i="1"/>
  <c r="N3556" i="1" s="1"/>
  <c r="T3624" i="1" l="1"/>
  <c r="U3624" i="1" s="1"/>
  <c r="O3556" i="1"/>
  <c r="M3557" i="1"/>
  <c r="N3557" i="1" s="1"/>
  <c r="V3624" i="1" l="1"/>
  <c r="O3557" i="1"/>
  <c r="T3625" i="1" l="1"/>
  <c r="U3625" i="1" s="1"/>
  <c r="M3558" i="1"/>
  <c r="N3558" i="1" s="1"/>
  <c r="V3625" i="1" l="1"/>
  <c r="O3558" i="1"/>
  <c r="T3626" i="1" l="1"/>
  <c r="U3626" i="1" s="1"/>
  <c r="M3559" i="1"/>
  <c r="N3559" i="1" s="1"/>
  <c r="V3626" i="1" l="1"/>
  <c r="O3559" i="1"/>
  <c r="T3627" i="1" l="1"/>
  <c r="U3627" i="1" s="1"/>
  <c r="M3560" i="1"/>
  <c r="N3560" i="1" s="1"/>
  <c r="V3627" i="1" l="1"/>
  <c r="T3628" i="1"/>
  <c r="U3628" i="1" s="1"/>
  <c r="O3560" i="1"/>
  <c r="M3561" i="1"/>
  <c r="N3561" i="1" s="1"/>
  <c r="V3628" i="1" l="1"/>
  <c r="O3561" i="1"/>
  <c r="M3562" i="1"/>
  <c r="N3562" i="1" s="1"/>
  <c r="T3629" i="1" l="1"/>
  <c r="U3629" i="1" s="1"/>
  <c r="O3562" i="1"/>
  <c r="M3563" i="1"/>
  <c r="N3563" i="1" s="1"/>
  <c r="V3629" i="1" l="1"/>
  <c r="O3563" i="1"/>
  <c r="M3564" i="1"/>
  <c r="N3564" i="1" s="1"/>
  <c r="T3630" i="1" l="1"/>
  <c r="U3630" i="1" s="1"/>
  <c r="O3564" i="1"/>
  <c r="M3565" i="1"/>
  <c r="N3565" i="1" s="1"/>
  <c r="V3630" i="1" l="1"/>
  <c r="O3565" i="1"/>
  <c r="T3631" i="1" l="1"/>
  <c r="U3631" i="1" s="1"/>
  <c r="M3566" i="1"/>
  <c r="N3566" i="1" s="1"/>
  <c r="V3631" i="1" l="1"/>
  <c r="O3566" i="1"/>
  <c r="T3632" i="1" l="1"/>
  <c r="U3632" i="1" s="1"/>
  <c r="M3567" i="1"/>
  <c r="N3567" i="1" s="1"/>
  <c r="V3632" i="1" l="1"/>
  <c r="O3567" i="1"/>
  <c r="M3568" i="1"/>
  <c r="N3568" i="1" s="1"/>
  <c r="T3633" i="1" l="1"/>
  <c r="U3633" i="1" s="1"/>
  <c r="O3568" i="1"/>
  <c r="V3633" i="1" l="1"/>
  <c r="M3569" i="1"/>
  <c r="N3569" i="1" s="1"/>
  <c r="T3634" i="1" l="1"/>
  <c r="U3634" i="1" s="1"/>
  <c r="O3569" i="1"/>
  <c r="M3570" i="1"/>
  <c r="N3570" i="1" s="1"/>
  <c r="V3634" i="1" l="1"/>
  <c r="O3570" i="1"/>
  <c r="T3635" i="1" l="1"/>
  <c r="U3635" i="1" s="1"/>
  <c r="M3571" i="1"/>
  <c r="N3571" i="1" s="1"/>
  <c r="V3635" i="1" l="1"/>
  <c r="T3636" i="1"/>
  <c r="U3636" i="1" s="1"/>
  <c r="O3571" i="1"/>
  <c r="M3572" i="1"/>
  <c r="N3572" i="1" s="1"/>
  <c r="V3636" i="1" l="1"/>
  <c r="O3572" i="1"/>
  <c r="T3637" i="1" l="1"/>
  <c r="U3637" i="1" s="1"/>
  <c r="M3573" i="1"/>
  <c r="N3573" i="1" s="1"/>
  <c r="V3637" i="1" l="1"/>
  <c r="O3573" i="1"/>
  <c r="T3638" i="1" l="1"/>
  <c r="U3638" i="1" s="1"/>
  <c r="M3574" i="1"/>
  <c r="N3574" i="1" s="1"/>
  <c r="V3638" i="1" l="1"/>
  <c r="O3574" i="1"/>
  <c r="T3639" i="1" l="1"/>
  <c r="U3639" i="1" s="1"/>
  <c r="M3575" i="1"/>
  <c r="N3575" i="1" s="1"/>
  <c r="V3639" i="1" l="1"/>
  <c r="T3640" i="1"/>
  <c r="U3640" i="1" s="1"/>
  <c r="O3575" i="1"/>
  <c r="V3640" i="1" l="1"/>
  <c r="M3576" i="1"/>
  <c r="N3576" i="1" s="1"/>
  <c r="T3641" i="1" l="1"/>
  <c r="U3641" i="1" s="1"/>
  <c r="O3576" i="1"/>
  <c r="M3577" i="1"/>
  <c r="N3577" i="1" s="1"/>
  <c r="V3641" i="1" l="1"/>
  <c r="O3577" i="1"/>
  <c r="T3642" i="1" l="1"/>
  <c r="U3642" i="1" s="1"/>
  <c r="M3578" i="1"/>
  <c r="N3578" i="1" s="1"/>
  <c r="V3642" i="1" l="1"/>
  <c r="O3578" i="1"/>
  <c r="T3643" i="1" l="1"/>
  <c r="U3643" i="1" s="1"/>
  <c r="M3579" i="1"/>
  <c r="N3579" i="1" s="1"/>
  <c r="V3643" i="1" l="1"/>
  <c r="O3579" i="1"/>
  <c r="T3644" i="1" l="1"/>
  <c r="U3644" i="1" s="1"/>
  <c r="M3580" i="1"/>
  <c r="N3580" i="1" s="1"/>
  <c r="V3644" i="1" l="1"/>
  <c r="O3580" i="1"/>
  <c r="M3581" i="1"/>
  <c r="N3581" i="1" s="1"/>
  <c r="T3645" i="1" l="1"/>
  <c r="U3645" i="1" s="1"/>
  <c r="O3581" i="1"/>
  <c r="V3645" i="1" l="1"/>
  <c r="M3582" i="1"/>
  <c r="N3582" i="1" s="1"/>
  <c r="T3646" i="1" l="1"/>
  <c r="U3646" i="1" s="1"/>
  <c r="O3582" i="1"/>
  <c r="V3646" i="1" l="1"/>
  <c r="M3583" i="1"/>
  <c r="N3583" i="1" s="1"/>
  <c r="T3647" i="1" l="1"/>
  <c r="U3647" i="1" s="1"/>
  <c r="O3583" i="1"/>
  <c r="V3647" i="1" l="1"/>
  <c r="M3584" i="1"/>
  <c r="N3584" i="1" s="1"/>
  <c r="T3648" i="1" l="1"/>
  <c r="U3648" i="1" s="1"/>
  <c r="O3584" i="1"/>
  <c r="M3585" i="1"/>
  <c r="N3585" i="1" s="1"/>
  <c r="V3648" i="1" l="1"/>
  <c r="O3585" i="1"/>
  <c r="T3649" i="1" l="1"/>
  <c r="U3649" i="1" s="1"/>
  <c r="M3586" i="1"/>
  <c r="N3586" i="1" s="1"/>
  <c r="V3649" i="1" l="1"/>
  <c r="T3650" i="1"/>
  <c r="U3650" i="1" s="1"/>
  <c r="O3586" i="1"/>
  <c r="V3650" i="1" l="1"/>
  <c r="T3651" i="1"/>
  <c r="U3651" i="1" s="1"/>
  <c r="M3587" i="1"/>
  <c r="N3587" i="1" s="1"/>
  <c r="V3651" i="1" l="1"/>
  <c r="O3587" i="1"/>
  <c r="M3588" i="1"/>
  <c r="N3588" i="1" s="1"/>
  <c r="T3652" i="1" l="1"/>
  <c r="U3652" i="1" s="1"/>
  <c r="O3588" i="1"/>
  <c r="V3652" i="1" l="1"/>
  <c r="M3589" i="1"/>
  <c r="N3589" i="1" s="1"/>
  <c r="T3653" i="1" l="1"/>
  <c r="U3653" i="1" s="1"/>
  <c r="O3589" i="1"/>
  <c r="M3590" i="1"/>
  <c r="N3590" i="1" s="1"/>
  <c r="V3653" i="1" l="1"/>
  <c r="O3590" i="1"/>
  <c r="T3654" i="1" l="1"/>
  <c r="U3654" i="1" s="1"/>
  <c r="M3591" i="1"/>
  <c r="N3591" i="1" s="1"/>
  <c r="V3654" i="1" l="1"/>
  <c r="O3591" i="1"/>
  <c r="T3655" i="1" l="1"/>
  <c r="U3655" i="1" s="1"/>
  <c r="M3592" i="1"/>
  <c r="N3592" i="1" s="1"/>
  <c r="V3655" i="1" l="1"/>
  <c r="T3656" i="1"/>
  <c r="U3656" i="1" s="1"/>
  <c r="O3592" i="1"/>
  <c r="V3656" i="1" l="1"/>
  <c r="M3593" i="1"/>
  <c r="N3593" i="1" s="1"/>
  <c r="T3657" i="1" l="1"/>
  <c r="U3657" i="1" s="1"/>
  <c r="O3593" i="1"/>
  <c r="V3657" i="1" l="1"/>
  <c r="T3658" i="1"/>
  <c r="U3658" i="1" s="1"/>
  <c r="M3594" i="1"/>
  <c r="N3594" i="1" s="1"/>
  <c r="V3658" i="1" l="1"/>
  <c r="O3594" i="1"/>
  <c r="M3595" i="1"/>
  <c r="N3595" i="1" s="1"/>
  <c r="T3659" i="1" l="1"/>
  <c r="U3659" i="1" s="1"/>
  <c r="O3595" i="1"/>
  <c r="V3659" i="1" l="1"/>
  <c r="T3660" i="1"/>
  <c r="U3660" i="1" s="1"/>
  <c r="M3596" i="1"/>
  <c r="N3596" i="1" s="1"/>
  <c r="V3660" i="1" l="1"/>
  <c r="O3596" i="1"/>
  <c r="M3597" i="1"/>
  <c r="N3597" i="1" s="1"/>
  <c r="T3661" i="1" l="1"/>
  <c r="U3661" i="1" s="1"/>
  <c r="O3597" i="1"/>
  <c r="V3661" i="1" l="1"/>
  <c r="M3598" i="1"/>
  <c r="N3598" i="1" s="1"/>
  <c r="T3662" i="1" l="1"/>
  <c r="U3662" i="1" s="1"/>
  <c r="O3598" i="1"/>
  <c r="M3599" i="1"/>
  <c r="N3599" i="1" s="1"/>
  <c r="V3662" i="1" l="1"/>
  <c r="T3663" i="1"/>
  <c r="U3663" i="1" s="1"/>
  <c r="O3599" i="1"/>
  <c r="V3663" i="1" l="1"/>
  <c r="M3600" i="1"/>
  <c r="N3600" i="1" s="1"/>
  <c r="T3664" i="1" l="1"/>
  <c r="U3664" i="1" s="1"/>
  <c r="O3600" i="1"/>
  <c r="V3664" i="1" l="1"/>
  <c r="T3665" i="1"/>
  <c r="U3665" i="1" s="1"/>
  <c r="M3601" i="1"/>
  <c r="N3601" i="1" s="1"/>
  <c r="V3665" i="1" l="1"/>
  <c r="O3601" i="1"/>
  <c r="M3602" i="1"/>
  <c r="N3602" i="1" s="1"/>
  <c r="T3666" i="1" l="1"/>
  <c r="U3666" i="1" s="1"/>
  <c r="O3602" i="1"/>
  <c r="V3666" i="1" l="1"/>
  <c r="M3603" i="1"/>
  <c r="N3603" i="1" s="1"/>
  <c r="T3667" i="1" l="1"/>
  <c r="U3667" i="1" s="1"/>
  <c r="O3603" i="1"/>
  <c r="V3667" i="1" l="1"/>
  <c r="M3604" i="1"/>
  <c r="N3604" i="1" s="1"/>
  <c r="T3668" i="1" l="1"/>
  <c r="U3668" i="1" s="1"/>
  <c r="O3604" i="1"/>
  <c r="V3668" i="1" l="1"/>
  <c r="M3605" i="1"/>
  <c r="N3605" i="1" s="1"/>
  <c r="T3669" i="1" l="1"/>
  <c r="U3669" i="1" s="1"/>
  <c r="O3605" i="1"/>
  <c r="V3669" i="1" l="1"/>
  <c r="M3606" i="1"/>
  <c r="N3606" i="1" s="1"/>
  <c r="T3670" i="1" l="1"/>
  <c r="U3670" i="1" s="1"/>
  <c r="O3606" i="1"/>
  <c r="M3607" i="1"/>
  <c r="N3607" i="1" s="1"/>
  <c r="V3670" i="1" l="1"/>
  <c r="O3607" i="1"/>
  <c r="T3671" i="1" l="1"/>
  <c r="U3671" i="1" s="1"/>
  <c r="M3608" i="1"/>
  <c r="N3608" i="1" s="1"/>
  <c r="V3671" i="1" l="1"/>
  <c r="T3672" i="1"/>
  <c r="U3672" i="1" s="1"/>
  <c r="O3608" i="1"/>
  <c r="V3672" i="1" l="1"/>
  <c r="M3609" i="1"/>
  <c r="N3609" i="1" s="1"/>
  <c r="T3673" i="1" l="1"/>
  <c r="U3673" i="1" s="1"/>
  <c r="O3609" i="1"/>
  <c r="M3610" i="1"/>
  <c r="N3610" i="1" s="1"/>
  <c r="V3673" i="1" l="1"/>
  <c r="O3610" i="1"/>
  <c r="T3674" i="1" l="1"/>
  <c r="U3674" i="1" s="1"/>
  <c r="M3611" i="1"/>
  <c r="N3611" i="1" s="1"/>
  <c r="V3674" i="1" l="1"/>
  <c r="O3611" i="1"/>
  <c r="T3675" i="1" l="1"/>
  <c r="U3675" i="1" s="1"/>
  <c r="M3612" i="1"/>
  <c r="N3612" i="1" s="1"/>
  <c r="V3675" i="1" l="1"/>
  <c r="O3612" i="1"/>
  <c r="M3613" i="1"/>
  <c r="N3613" i="1" s="1"/>
  <c r="T3676" i="1" l="1"/>
  <c r="U3676" i="1" s="1"/>
  <c r="O3613" i="1"/>
  <c r="V3676" i="1" l="1"/>
  <c r="T3677" i="1"/>
  <c r="U3677" i="1" s="1"/>
  <c r="M3614" i="1"/>
  <c r="N3614" i="1" s="1"/>
  <c r="V3677" i="1" l="1"/>
  <c r="T3678" i="1"/>
  <c r="U3678" i="1" s="1"/>
  <c r="O3614" i="1"/>
  <c r="V3678" i="1" l="1"/>
  <c r="M3615" i="1"/>
  <c r="N3615" i="1" s="1"/>
  <c r="T3679" i="1" l="1"/>
  <c r="U3679" i="1" s="1"/>
  <c r="O3615" i="1"/>
  <c r="M3616" i="1"/>
  <c r="N3616" i="1" s="1"/>
  <c r="V3679" i="1" l="1"/>
  <c r="O3616" i="1"/>
  <c r="T3680" i="1" l="1"/>
  <c r="U3680" i="1" s="1"/>
  <c r="M3617" i="1"/>
  <c r="N3617" i="1" s="1"/>
  <c r="V3680" i="1" l="1"/>
  <c r="O3617" i="1"/>
  <c r="T3681" i="1" l="1"/>
  <c r="U3681" i="1" s="1"/>
  <c r="M3618" i="1"/>
  <c r="N3618" i="1" s="1"/>
  <c r="V3681" i="1" l="1"/>
  <c r="O3618" i="1"/>
  <c r="T3682" i="1" l="1"/>
  <c r="U3682" i="1" s="1"/>
  <c r="M3619" i="1"/>
  <c r="N3619" i="1" s="1"/>
  <c r="V3682" i="1" l="1"/>
  <c r="O3619" i="1"/>
  <c r="T3683" i="1" l="1"/>
  <c r="U3683" i="1" s="1"/>
  <c r="M3620" i="1"/>
  <c r="N3620" i="1" s="1"/>
  <c r="V3683" i="1" l="1"/>
  <c r="O3620" i="1"/>
  <c r="M3621" i="1"/>
  <c r="N3621" i="1" s="1"/>
  <c r="T3684" i="1" l="1"/>
  <c r="U3684" i="1" s="1"/>
  <c r="O3621" i="1"/>
  <c r="V3684" i="1" l="1"/>
  <c r="M3622" i="1"/>
  <c r="N3622" i="1" s="1"/>
  <c r="T3685" i="1" l="1"/>
  <c r="U3685" i="1" s="1"/>
  <c r="O3622" i="1"/>
  <c r="M3623" i="1"/>
  <c r="N3623" i="1" s="1"/>
  <c r="V3685" i="1" l="1"/>
  <c r="O3623" i="1"/>
  <c r="T3686" i="1" l="1"/>
  <c r="U3686" i="1" s="1"/>
  <c r="M3624" i="1"/>
  <c r="N3624" i="1" s="1"/>
  <c r="V3686" i="1" l="1"/>
  <c r="O3624" i="1"/>
  <c r="T3687" i="1" l="1"/>
  <c r="U3687" i="1" s="1"/>
  <c r="M3625" i="1"/>
  <c r="N3625" i="1" s="1"/>
  <c r="V3687" i="1" l="1"/>
  <c r="T3688" i="1"/>
  <c r="U3688" i="1" s="1"/>
  <c r="O3625" i="1"/>
  <c r="V3688" i="1" l="1"/>
  <c r="T3689" i="1"/>
  <c r="U3689" i="1" s="1"/>
  <c r="M3626" i="1"/>
  <c r="N3626" i="1" s="1"/>
  <c r="V3689" i="1" l="1"/>
  <c r="O3626" i="1"/>
  <c r="T3690" i="1" l="1"/>
  <c r="U3690" i="1" s="1"/>
  <c r="M3627" i="1"/>
  <c r="N3627" i="1" s="1"/>
  <c r="V3690" i="1" l="1"/>
  <c r="O3627" i="1"/>
  <c r="M3628" i="1"/>
  <c r="N3628" i="1" s="1"/>
  <c r="T3691" i="1" l="1"/>
  <c r="U3691" i="1" s="1"/>
  <c r="O3628" i="1"/>
  <c r="V3691" i="1" l="1"/>
  <c r="M3629" i="1"/>
  <c r="N3629" i="1" s="1"/>
  <c r="T3692" i="1" l="1"/>
  <c r="U3692" i="1" s="1"/>
  <c r="O3629" i="1"/>
  <c r="V3692" i="1" l="1"/>
  <c r="M3630" i="1"/>
  <c r="N3630" i="1" s="1"/>
  <c r="T3693" i="1" l="1"/>
  <c r="U3693" i="1" s="1"/>
  <c r="O3630" i="1"/>
  <c r="V3693" i="1" l="1"/>
  <c r="T3694" i="1"/>
  <c r="U3694" i="1" s="1"/>
  <c r="M3631" i="1"/>
  <c r="N3631" i="1" s="1"/>
  <c r="V3694" i="1" l="1"/>
  <c r="O3631" i="1"/>
  <c r="M3632" i="1"/>
  <c r="N3632" i="1" s="1"/>
  <c r="T3695" i="1" l="1"/>
  <c r="U3695" i="1" s="1"/>
  <c r="O3632" i="1"/>
  <c r="V3695" i="1" l="1"/>
  <c r="M3633" i="1"/>
  <c r="N3633" i="1" s="1"/>
  <c r="T3696" i="1" l="1"/>
  <c r="U3696" i="1" s="1"/>
  <c r="O3633" i="1"/>
  <c r="V3696" i="1" l="1"/>
  <c r="M3634" i="1"/>
  <c r="N3634" i="1" s="1"/>
  <c r="T3697" i="1" l="1"/>
  <c r="U3697" i="1" s="1"/>
  <c r="O3634" i="1"/>
  <c r="V3697" i="1" l="1"/>
  <c r="M3635" i="1"/>
  <c r="N3635" i="1" s="1"/>
  <c r="T3698" i="1" l="1"/>
  <c r="U3698" i="1" s="1"/>
  <c r="O3635" i="1"/>
  <c r="M3636" i="1"/>
  <c r="N3636" i="1" s="1"/>
  <c r="V3698" i="1" l="1"/>
  <c r="O3636" i="1"/>
  <c r="M3637" i="1"/>
  <c r="N3637" i="1" s="1"/>
  <c r="T3699" i="1" l="1"/>
  <c r="U3699" i="1" s="1"/>
  <c r="O3637" i="1"/>
  <c r="V3699" i="1" l="1"/>
  <c r="M3638" i="1"/>
  <c r="N3638" i="1" s="1"/>
  <c r="T3700" i="1" l="1"/>
  <c r="U3700" i="1" s="1"/>
  <c r="O3638" i="1"/>
  <c r="M3639" i="1"/>
  <c r="N3639" i="1" s="1"/>
  <c r="V3700" i="1" l="1"/>
  <c r="T3701" i="1"/>
  <c r="U3701" i="1" s="1"/>
  <c r="O3639" i="1"/>
  <c r="M3640" i="1"/>
  <c r="N3640" i="1" s="1"/>
  <c r="V3701" i="1" l="1"/>
  <c r="O3640" i="1"/>
  <c r="M3641" i="1"/>
  <c r="N3641" i="1" s="1"/>
  <c r="T3702" i="1" l="1"/>
  <c r="U3702" i="1" s="1"/>
  <c r="O3641" i="1"/>
  <c r="V3702" i="1" l="1"/>
  <c r="M3642" i="1"/>
  <c r="N3642" i="1" s="1"/>
  <c r="T3703" i="1" l="1"/>
  <c r="U3703" i="1" s="1"/>
  <c r="O3642" i="1"/>
  <c r="V3703" i="1" l="1"/>
  <c r="M3643" i="1"/>
  <c r="N3643" i="1" s="1"/>
  <c r="T3704" i="1" l="1"/>
  <c r="U3704" i="1" s="1"/>
  <c r="O3643" i="1"/>
  <c r="V3704" i="1" l="1"/>
  <c r="T3705" i="1"/>
  <c r="U3705" i="1" s="1"/>
  <c r="M3644" i="1"/>
  <c r="N3644" i="1" s="1"/>
  <c r="V3705" i="1" l="1"/>
  <c r="T3706" i="1"/>
  <c r="U3706" i="1" s="1"/>
  <c r="O3644" i="1"/>
  <c r="V3706" i="1" l="1"/>
  <c r="M3645" i="1"/>
  <c r="N3645" i="1" s="1"/>
  <c r="T3707" i="1" l="1"/>
  <c r="U3707" i="1" s="1"/>
  <c r="O3645" i="1"/>
  <c r="V3707" i="1" l="1"/>
  <c r="T3708" i="1"/>
  <c r="U3708" i="1" s="1"/>
  <c r="M3646" i="1"/>
  <c r="N3646" i="1" s="1"/>
  <c r="V3708" i="1" l="1"/>
  <c r="T3709" i="1"/>
  <c r="U3709" i="1" s="1"/>
  <c r="O3646" i="1"/>
  <c r="M3647" i="1"/>
  <c r="N3647" i="1" s="1"/>
  <c r="V3709" i="1" l="1"/>
  <c r="O3647" i="1"/>
  <c r="M3648" i="1"/>
  <c r="N3648" i="1" s="1"/>
  <c r="T3710" i="1" l="1"/>
  <c r="U3710" i="1" s="1"/>
  <c r="O3648" i="1"/>
  <c r="M3649" i="1"/>
  <c r="N3649" i="1" s="1"/>
  <c r="V3710" i="1" l="1"/>
  <c r="T3711" i="1"/>
  <c r="U3711" i="1" s="1"/>
  <c r="O3649" i="1"/>
  <c r="V3711" i="1" l="1"/>
  <c r="M3650" i="1"/>
  <c r="N3650" i="1" s="1"/>
  <c r="T3712" i="1" l="1"/>
  <c r="U3712" i="1" s="1"/>
  <c r="O3650" i="1"/>
  <c r="M3651" i="1"/>
  <c r="N3651" i="1" s="1"/>
  <c r="V3712" i="1" l="1"/>
  <c r="T3713" i="1"/>
  <c r="U3713" i="1" s="1"/>
  <c r="O3651" i="1"/>
  <c r="V3713" i="1" l="1"/>
  <c r="T3714" i="1"/>
  <c r="U3714" i="1" s="1"/>
  <c r="M3652" i="1"/>
  <c r="N3652" i="1" s="1"/>
  <c r="V3714" i="1" l="1"/>
  <c r="O3652" i="1"/>
  <c r="T3715" i="1" l="1"/>
  <c r="U3715" i="1" s="1"/>
  <c r="M3653" i="1"/>
  <c r="N3653" i="1" s="1"/>
  <c r="V3715" i="1" l="1"/>
  <c r="O3653" i="1"/>
  <c r="T3716" i="1" l="1"/>
  <c r="U3716" i="1" s="1"/>
  <c r="M3654" i="1"/>
  <c r="N3654" i="1" s="1"/>
  <c r="V3716" i="1" l="1"/>
  <c r="O3654" i="1"/>
  <c r="M3655" i="1"/>
  <c r="N3655" i="1" s="1"/>
  <c r="T3717" i="1" l="1"/>
  <c r="U3717" i="1" s="1"/>
  <c r="O3655" i="1"/>
  <c r="V3717" i="1" l="1"/>
  <c r="T3718" i="1"/>
  <c r="U3718" i="1" s="1"/>
  <c r="M3656" i="1"/>
  <c r="N3656" i="1" s="1"/>
  <c r="V3718" i="1" l="1"/>
  <c r="O3656" i="1"/>
  <c r="T3719" i="1" l="1"/>
  <c r="U3719" i="1" s="1"/>
  <c r="M3657" i="1"/>
  <c r="N3657" i="1" s="1"/>
  <c r="V3719" i="1" l="1"/>
  <c r="T3720" i="1"/>
  <c r="U3720" i="1" s="1"/>
  <c r="O3657" i="1"/>
  <c r="M3658" i="1"/>
  <c r="N3658" i="1" s="1"/>
  <c r="V3720" i="1" l="1"/>
  <c r="O3658" i="1"/>
  <c r="T3721" i="1" l="1"/>
  <c r="U3721" i="1" s="1"/>
  <c r="M3659" i="1"/>
  <c r="N3659" i="1" s="1"/>
  <c r="V3721" i="1" l="1"/>
  <c r="T3722" i="1"/>
  <c r="U3722" i="1" s="1"/>
  <c r="O3659" i="1"/>
  <c r="M3660" i="1"/>
  <c r="N3660" i="1" s="1"/>
  <c r="V3722" i="1" l="1"/>
  <c r="T3723" i="1"/>
  <c r="U3723" i="1" s="1"/>
  <c r="O3660" i="1"/>
  <c r="M3661" i="1"/>
  <c r="N3661" i="1" s="1"/>
  <c r="V3723" i="1" l="1"/>
  <c r="O3661" i="1"/>
  <c r="T3724" i="1" l="1"/>
  <c r="U3724" i="1" s="1"/>
  <c r="M3662" i="1"/>
  <c r="N3662" i="1" s="1"/>
  <c r="V3724" i="1" l="1"/>
  <c r="O3662" i="1"/>
  <c r="T3725" i="1" l="1"/>
  <c r="U3725" i="1" s="1"/>
  <c r="M3663" i="1"/>
  <c r="N3663" i="1" s="1"/>
  <c r="V3725" i="1" l="1"/>
  <c r="O3663" i="1"/>
  <c r="M3664" i="1"/>
  <c r="N3664" i="1" s="1"/>
  <c r="T3726" i="1" l="1"/>
  <c r="U3726" i="1" s="1"/>
  <c r="O3664" i="1"/>
  <c r="V3726" i="1" l="1"/>
  <c r="M3665" i="1"/>
  <c r="N3665" i="1" s="1"/>
  <c r="T3727" i="1" l="1"/>
  <c r="U3727" i="1" s="1"/>
  <c r="O3665" i="1"/>
  <c r="V3727" i="1" l="1"/>
  <c r="T3728" i="1"/>
  <c r="U3728" i="1" s="1"/>
  <c r="M3666" i="1"/>
  <c r="N3666" i="1" s="1"/>
  <c r="V3728" i="1" l="1"/>
  <c r="T3729" i="1"/>
  <c r="U3729" i="1" s="1"/>
  <c r="O3666" i="1"/>
  <c r="V3729" i="1" l="1"/>
  <c r="T3730" i="1"/>
  <c r="U3730" i="1" s="1"/>
  <c r="M3667" i="1"/>
  <c r="N3667" i="1" s="1"/>
  <c r="V3730" i="1" l="1"/>
  <c r="O3667" i="1"/>
  <c r="M3668" i="1"/>
  <c r="N3668" i="1" s="1"/>
  <c r="T3731" i="1" l="1"/>
  <c r="U3731" i="1" s="1"/>
  <c r="O3668" i="1"/>
  <c r="V3731" i="1" l="1"/>
  <c r="T3732" i="1"/>
  <c r="U3732" i="1" s="1"/>
  <c r="M3669" i="1"/>
  <c r="N3669" i="1" s="1"/>
  <c r="V3732" i="1" l="1"/>
  <c r="O3669" i="1"/>
  <c r="T3733" i="1" l="1"/>
  <c r="U3733" i="1" s="1"/>
  <c r="M3670" i="1"/>
  <c r="N3670" i="1" s="1"/>
  <c r="V3733" i="1" l="1"/>
  <c r="O3670" i="1"/>
  <c r="T3734" i="1" l="1"/>
  <c r="U3734" i="1" s="1"/>
  <c r="M3671" i="1"/>
  <c r="N3671" i="1" s="1"/>
  <c r="V3734" i="1" l="1"/>
  <c r="O3671" i="1"/>
  <c r="T3735" i="1" l="1"/>
  <c r="U3735" i="1" s="1"/>
  <c r="M3672" i="1"/>
  <c r="N3672" i="1" s="1"/>
  <c r="V3735" i="1" l="1"/>
  <c r="O3672" i="1"/>
  <c r="T3736" i="1" l="1"/>
  <c r="U3736" i="1" s="1"/>
  <c r="M3673" i="1"/>
  <c r="N3673" i="1" s="1"/>
  <c r="V3736" i="1" l="1"/>
  <c r="T3737" i="1"/>
  <c r="U3737" i="1" s="1"/>
  <c r="O3673" i="1"/>
  <c r="V3737" i="1" l="1"/>
  <c r="T3738" i="1"/>
  <c r="U3738" i="1" s="1"/>
  <c r="M3674" i="1"/>
  <c r="N3674" i="1" s="1"/>
  <c r="V3738" i="1" l="1"/>
  <c r="O3674" i="1"/>
  <c r="M3675" i="1"/>
  <c r="N3675" i="1" s="1"/>
  <c r="T3739" i="1" l="1"/>
  <c r="U3739" i="1" s="1"/>
  <c r="O3675" i="1"/>
  <c r="V3739" i="1" l="1"/>
  <c r="M3676" i="1"/>
  <c r="N3676" i="1" s="1"/>
  <c r="T3740" i="1" l="1"/>
  <c r="U3740" i="1" s="1"/>
  <c r="O3676" i="1"/>
  <c r="V3740" i="1" l="1"/>
  <c r="M3677" i="1"/>
  <c r="N3677" i="1" s="1"/>
  <c r="T3741" i="1" l="1"/>
  <c r="U3741" i="1" s="1"/>
  <c r="O3677" i="1"/>
  <c r="V3741" i="1" l="1"/>
  <c r="T3742" i="1"/>
  <c r="U3742" i="1" s="1"/>
  <c r="M3678" i="1"/>
  <c r="N3678" i="1" s="1"/>
  <c r="V3742" i="1" l="1"/>
  <c r="O3678" i="1"/>
  <c r="M3679" i="1"/>
  <c r="N3679" i="1" s="1"/>
  <c r="T3743" i="1" l="1"/>
  <c r="U3743" i="1" s="1"/>
  <c r="O3679" i="1"/>
  <c r="V3743" i="1" l="1"/>
  <c r="T3744" i="1"/>
  <c r="U3744" i="1" s="1"/>
  <c r="M3680" i="1"/>
  <c r="N3680" i="1" s="1"/>
  <c r="V3744" i="1" l="1"/>
  <c r="O3680" i="1"/>
  <c r="T3745" i="1" l="1"/>
  <c r="U3745" i="1" s="1"/>
  <c r="M3681" i="1"/>
  <c r="N3681" i="1" s="1"/>
  <c r="V3745" i="1" l="1"/>
  <c r="O3681" i="1"/>
  <c r="T3746" i="1" l="1"/>
  <c r="U3746" i="1" s="1"/>
  <c r="M3682" i="1"/>
  <c r="N3682" i="1" s="1"/>
  <c r="V3746" i="1" l="1"/>
  <c r="T3747" i="1"/>
  <c r="U3747" i="1" s="1"/>
  <c r="O3682" i="1"/>
  <c r="M3683" i="1"/>
  <c r="N3683" i="1" s="1"/>
  <c r="V3747" i="1" l="1"/>
  <c r="O3683" i="1"/>
  <c r="T3748" i="1" l="1"/>
  <c r="U3748" i="1" s="1"/>
  <c r="M3684" i="1"/>
  <c r="N3684" i="1" s="1"/>
  <c r="V3748" i="1" l="1"/>
  <c r="T3749" i="1"/>
  <c r="U3749" i="1" s="1"/>
  <c r="O3684" i="1"/>
  <c r="V3749" i="1" l="1"/>
  <c r="M3685" i="1"/>
  <c r="N3685" i="1" s="1"/>
  <c r="T3750" i="1" l="1"/>
  <c r="U3750" i="1" s="1"/>
  <c r="O3685" i="1"/>
  <c r="V3750" i="1" l="1"/>
  <c r="M3686" i="1"/>
  <c r="N3686" i="1" s="1"/>
  <c r="T3751" i="1" l="1"/>
  <c r="U3751" i="1" s="1"/>
  <c r="O3686" i="1"/>
  <c r="V3751" i="1" l="1"/>
  <c r="M3687" i="1"/>
  <c r="N3687" i="1" s="1"/>
  <c r="T3752" i="1" l="1"/>
  <c r="U3752" i="1" s="1"/>
  <c r="O3687" i="1"/>
  <c r="M3688" i="1"/>
  <c r="N3688" i="1" s="1"/>
  <c r="V3752" i="1" l="1"/>
  <c r="O3688" i="1"/>
  <c r="T3753" i="1" l="1"/>
  <c r="U3753" i="1" s="1"/>
  <c r="M3689" i="1"/>
  <c r="N3689" i="1" s="1"/>
  <c r="V3753" i="1" l="1"/>
  <c r="O3689" i="1"/>
  <c r="T3754" i="1" l="1"/>
  <c r="U3754" i="1" s="1"/>
  <c r="M3690" i="1"/>
  <c r="N3690" i="1" s="1"/>
  <c r="V3754" i="1" l="1"/>
  <c r="O3690" i="1"/>
  <c r="T3755" i="1" l="1"/>
  <c r="U3755" i="1" s="1"/>
  <c r="M3691" i="1"/>
  <c r="N3691" i="1" s="1"/>
  <c r="V3755" i="1" l="1"/>
  <c r="O3691" i="1"/>
  <c r="T3756" i="1" l="1"/>
  <c r="U3756" i="1" s="1"/>
  <c r="M3692" i="1"/>
  <c r="N3692" i="1" s="1"/>
  <c r="V3756" i="1" l="1"/>
  <c r="O3692" i="1"/>
  <c r="M3693" i="1"/>
  <c r="N3693" i="1" s="1"/>
  <c r="T3757" i="1" l="1"/>
  <c r="U3757" i="1" s="1"/>
  <c r="O3693" i="1"/>
  <c r="V3757" i="1" l="1"/>
  <c r="M3694" i="1"/>
  <c r="N3694" i="1" s="1"/>
  <c r="T3758" i="1" l="1"/>
  <c r="U3758" i="1" s="1"/>
  <c r="O3694" i="1"/>
  <c r="M3695" i="1"/>
  <c r="N3695" i="1" s="1"/>
  <c r="V3758" i="1" l="1"/>
  <c r="O3695" i="1"/>
  <c r="T3759" i="1" l="1"/>
  <c r="U3759" i="1" s="1"/>
  <c r="M3696" i="1"/>
  <c r="N3696" i="1" s="1"/>
  <c r="V3759" i="1" l="1"/>
  <c r="O3696" i="1"/>
  <c r="M3697" i="1"/>
  <c r="N3697" i="1" s="1"/>
  <c r="T3760" i="1" l="1"/>
  <c r="U3760" i="1" s="1"/>
  <c r="O3697" i="1"/>
  <c r="V3760" i="1" l="1"/>
  <c r="T3761" i="1"/>
  <c r="U3761" i="1" s="1"/>
  <c r="M3698" i="1"/>
  <c r="N3698" i="1" s="1"/>
  <c r="V3761" i="1" l="1"/>
  <c r="O3698" i="1"/>
  <c r="T3762" i="1" l="1"/>
  <c r="U3762" i="1" s="1"/>
  <c r="M3699" i="1"/>
  <c r="N3699" i="1" s="1"/>
  <c r="V3762" i="1" l="1"/>
  <c r="O3699" i="1"/>
  <c r="M3700" i="1"/>
  <c r="N3700" i="1" s="1"/>
  <c r="T3763" i="1" l="1"/>
  <c r="U3763" i="1" s="1"/>
  <c r="O3700" i="1"/>
  <c r="V3763" i="1" l="1"/>
  <c r="T3764" i="1"/>
  <c r="U3764" i="1" s="1"/>
  <c r="M3701" i="1"/>
  <c r="N3701" i="1" s="1"/>
  <c r="V3764" i="1" l="1"/>
  <c r="O3701" i="1"/>
  <c r="T3765" i="1" l="1"/>
  <c r="U3765" i="1" s="1"/>
  <c r="M3702" i="1"/>
  <c r="N3702" i="1" s="1"/>
  <c r="V3765" i="1" l="1"/>
  <c r="O3702" i="1"/>
  <c r="T3766" i="1" l="1"/>
  <c r="U3766" i="1" s="1"/>
  <c r="M3703" i="1"/>
  <c r="N3703" i="1" s="1"/>
  <c r="V3766" i="1" l="1"/>
  <c r="O3703" i="1"/>
  <c r="M3704" i="1"/>
  <c r="N3704" i="1" s="1"/>
  <c r="T3767" i="1" l="1"/>
  <c r="U3767" i="1" s="1"/>
  <c r="O3704" i="1"/>
  <c r="V3767" i="1" l="1"/>
  <c r="M3705" i="1"/>
  <c r="N3705" i="1" s="1"/>
  <c r="T3768" i="1" l="1"/>
  <c r="U3768" i="1" s="1"/>
  <c r="O3705" i="1"/>
  <c r="V3768" i="1" l="1"/>
  <c r="M3706" i="1"/>
  <c r="N3706" i="1" s="1"/>
  <c r="T3769" i="1" l="1"/>
  <c r="U3769" i="1" s="1"/>
  <c r="O3706" i="1"/>
  <c r="V3769" i="1" l="1"/>
  <c r="M3707" i="1"/>
  <c r="N3707" i="1" s="1"/>
  <c r="T3770" i="1" l="1"/>
  <c r="U3770" i="1" s="1"/>
  <c r="O3707" i="1"/>
  <c r="V3770" i="1" l="1"/>
  <c r="T3771" i="1"/>
  <c r="U3771" i="1" s="1"/>
  <c r="M3708" i="1"/>
  <c r="N3708" i="1" s="1"/>
  <c r="V3771" i="1" l="1"/>
  <c r="T3772" i="1"/>
  <c r="U3772" i="1" s="1"/>
  <c r="O3708" i="1"/>
  <c r="V3772" i="1" l="1"/>
  <c r="M3709" i="1"/>
  <c r="N3709" i="1" s="1"/>
  <c r="T3773" i="1" l="1"/>
  <c r="U3773" i="1" s="1"/>
  <c r="V3773" i="1"/>
  <c r="O3709" i="1"/>
  <c r="T3774" i="1" l="1"/>
  <c r="U3774" i="1" s="1"/>
  <c r="V3774" i="1" s="1"/>
  <c r="M3710" i="1"/>
  <c r="N3710" i="1" s="1"/>
  <c r="T3775" i="1" l="1"/>
  <c r="U3775" i="1" s="1"/>
  <c r="O3710" i="1"/>
  <c r="V3775" i="1" l="1"/>
  <c r="M3711" i="1"/>
  <c r="N3711" i="1" s="1"/>
  <c r="T3776" i="1" l="1"/>
  <c r="U3776" i="1" s="1"/>
  <c r="O3711" i="1"/>
  <c r="V3776" i="1" l="1"/>
  <c r="M3712" i="1"/>
  <c r="N3712" i="1" s="1"/>
  <c r="T3777" i="1" l="1"/>
  <c r="U3777" i="1" s="1"/>
  <c r="O3712" i="1"/>
  <c r="V3777" i="1" l="1"/>
  <c r="M3713" i="1"/>
  <c r="N3713" i="1" s="1"/>
  <c r="T3778" i="1" l="1"/>
  <c r="U3778" i="1" s="1"/>
  <c r="O3713" i="1"/>
  <c r="M3714" i="1"/>
  <c r="N3714" i="1" s="1"/>
  <c r="V3778" i="1" l="1"/>
  <c r="O3714" i="1"/>
  <c r="T3779" i="1" l="1"/>
  <c r="U3779" i="1" s="1"/>
  <c r="M3715" i="1"/>
  <c r="N3715" i="1" s="1"/>
  <c r="V3779" i="1" l="1"/>
  <c r="O3715" i="1"/>
  <c r="T3780" i="1" l="1"/>
  <c r="U3780" i="1" s="1"/>
  <c r="M3716" i="1"/>
  <c r="N3716" i="1" s="1"/>
  <c r="V3780" i="1" l="1"/>
  <c r="T3781" i="1"/>
  <c r="U3781" i="1" s="1"/>
  <c r="O3716" i="1"/>
  <c r="V3781" i="1" l="1"/>
  <c r="M3717" i="1"/>
  <c r="N3717" i="1" s="1"/>
  <c r="T3782" i="1" l="1"/>
  <c r="U3782" i="1" s="1"/>
  <c r="O3717" i="1"/>
  <c r="V3782" i="1" l="1"/>
  <c r="M3718" i="1"/>
  <c r="N3718" i="1" s="1"/>
  <c r="T3783" i="1" l="1"/>
  <c r="U3783" i="1" s="1"/>
  <c r="O3718" i="1"/>
  <c r="M3719" i="1"/>
  <c r="N3719" i="1" s="1"/>
  <c r="V3783" i="1" l="1"/>
  <c r="O3719" i="1"/>
  <c r="T3784" i="1" l="1"/>
  <c r="U3784" i="1" s="1"/>
  <c r="M3720" i="1"/>
  <c r="N3720" i="1" s="1"/>
  <c r="V3784" i="1" l="1"/>
  <c r="T3785" i="1"/>
  <c r="U3785" i="1" s="1"/>
  <c r="O3720" i="1"/>
  <c r="M3721" i="1"/>
  <c r="N3721" i="1" s="1"/>
  <c r="V3785" i="1" l="1"/>
  <c r="T3786" i="1"/>
  <c r="U3786" i="1" s="1"/>
  <c r="O3721" i="1"/>
  <c r="V3786" i="1" l="1"/>
  <c r="M3722" i="1"/>
  <c r="N3722" i="1" s="1"/>
  <c r="T3787" i="1" l="1"/>
  <c r="U3787" i="1" s="1"/>
  <c r="O3722" i="1"/>
  <c r="V3787" i="1" l="1"/>
  <c r="M3723" i="1"/>
  <c r="N3723" i="1" s="1"/>
  <c r="T3788" i="1" l="1"/>
  <c r="U3788" i="1" s="1"/>
  <c r="O3723" i="1"/>
  <c r="M3724" i="1"/>
  <c r="N3724" i="1" s="1"/>
  <c r="V3788" i="1" l="1"/>
  <c r="O3724" i="1"/>
  <c r="T3789" i="1" l="1"/>
  <c r="U3789" i="1" s="1"/>
  <c r="M3725" i="1"/>
  <c r="N3725" i="1" s="1"/>
  <c r="V3789" i="1" l="1"/>
  <c r="O3725" i="1"/>
  <c r="T3790" i="1" l="1"/>
  <c r="U3790" i="1" s="1"/>
  <c r="M3726" i="1"/>
  <c r="N3726" i="1" s="1"/>
  <c r="V3790" i="1" l="1"/>
  <c r="O3726" i="1"/>
  <c r="M3727" i="1"/>
  <c r="N3727" i="1" s="1"/>
  <c r="T3791" i="1" l="1"/>
  <c r="U3791" i="1" s="1"/>
  <c r="V3791" i="1"/>
  <c r="O3727" i="1"/>
  <c r="T3792" i="1" l="1"/>
  <c r="U3792" i="1" s="1"/>
  <c r="V3792" i="1"/>
  <c r="M3728" i="1"/>
  <c r="N3728" i="1" s="1"/>
  <c r="T3793" i="1" l="1"/>
  <c r="U3793" i="1" s="1"/>
  <c r="O3728" i="1"/>
  <c r="V3793" i="1" l="1"/>
  <c r="M3729" i="1"/>
  <c r="N3729" i="1" s="1"/>
  <c r="T3794" i="1" l="1"/>
  <c r="U3794" i="1" s="1"/>
  <c r="O3729" i="1"/>
  <c r="V3794" i="1" l="1"/>
  <c r="T3795" i="1"/>
  <c r="U3795" i="1" s="1"/>
  <c r="M3730" i="1"/>
  <c r="N3730" i="1" s="1"/>
  <c r="V3795" i="1" l="1"/>
  <c r="T3796" i="1"/>
  <c r="U3796" i="1" s="1"/>
  <c r="O3730" i="1"/>
  <c r="M3731" i="1"/>
  <c r="N3731" i="1" s="1"/>
  <c r="V3796" i="1" l="1"/>
  <c r="O3731" i="1"/>
  <c r="T3797" i="1" l="1"/>
  <c r="U3797" i="1" s="1"/>
  <c r="M3732" i="1"/>
  <c r="N3732" i="1" s="1"/>
  <c r="V3797" i="1" l="1"/>
  <c r="T3798" i="1"/>
  <c r="U3798" i="1" s="1"/>
  <c r="O3732" i="1"/>
  <c r="V3798" i="1" l="1"/>
  <c r="M3733" i="1"/>
  <c r="N3733" i="1" s="1"/>
  <c r="T3799" i="1" l="1"/>
  <c r="U3799" i="1" s="1"/>
  <c r="O3733" i="1"/>
  <c r="V3799" i="1" l="1"/>
  <c r="M3734" i="1"/>
  <c r="N3734" i="1" s="1"/>
  <c r="T3800" i="1" l="1"/>
  <c r="U3800" i="1" s="1"/>
  <c r="O3734" i="1"/>
  <c r="M3735" i="1"/>
  <c r="N3735" i="1" s="1"/>
  <c r="V3800" i="1" l="1"/>
  <c r="O3735" i="1"/>
  <c r="T3801" i="1" l="1"/>
  <c r="U3801" i="1" s="1"/>
  <c r="M3736" i="1"/>
  <c r="N3736" i="1" s="1"/>
  <c r="V3801" i="1" l="1"/>
  <c r="O3736" i="1"/>
  <c r="T3802" i="1" l="1"/>
  <c r="U3802" i="1" s="1"/>
  <c r="M3737" i="1"/>
  <c r="N3737" i="1" s="1"/>
  <c r="V3802" i="1" l="1"/>
  <c r="O3737" i="1"/>
  <c r="M3738" i="1"/>
  <c r="N3738" i="1" s="1"/>
  <c r="T3803" i="1" l="1"/>
  <c r="U3803" i="1" s="1"/>
  <c r="O3738" i="1"/>
  <c r="V3803" i="1" l="1"/>
  <c r="T3804" i="1"/>
  <c r="U3804" i="1" s="1"/>
  <c r="M3739" i="1"/>
  <c r="N3739" i="1" s="1"/>
  <c r="V3804" i="1" l="1"/>
  <c r="O3739" i="1"/>
  <c r="M3740" i="1"/>
  <c r="N3740" i="1" s="1"/>
  <c r="T3805" i="1" l="1"/>
  <c r="U3805" i="1" s="1"/>
  <c r="O3740" i="1"/>
  <c r="V3805" i="1" l="1"/>
  <c r="M3741" i="1"/>
  <c r="N3741" i="1" s="1"/>
  <c r="T3806" i="1" l="1"/>
  <c r="U3806" i="1" s="1"/>
  <c r="O3741" i="1"/>
  <c r="V3806" i="1" l="1"/>
  <c r="T3807" i="1"/>
  <c r="U3807" i="1" s="1"/>
  <c r="M3742" i="1"/>
  <c r="N3742" i="1" s="1"/>
  <c r="V3807" i="1" l="1"/>
  <c r="O3742" i="1"/>
  <c r="T3808" i="1" l="1"/>
  <c r="U3808" i="1" s="1"/>
  <c r="M3743" i="1"/>
  <c r="N3743" i="1" s="1"/>
  <c r="V3808" i="1" l="1"/>
  <c r="T3809" i="1"/>
  <c r="U3809" i="1" s="1"/>
  <c r="O3743" i="1"/>
  <c r="V3809" i="1" l="1"/>
  <c r="M3744" i="1"/>
  <c r="N3744" i="1" s="1"/>
  <c r="T3810" i="1" l="1"/>
  <c r="U3810" i="1" s="1"/>
  <c r="O3744" i="1"/>
  <c r="V3810" i="1" l="1"/>
  <c r="M3745" i="1"/>
  <c r="N3745" i="1" s="1"/>
  <c r="T3811" i="1" l="1"/>
  <c r="U3811" i="1" s="1"/>
  <c r="O3745" i="1"/>
  <c r="M3746" i="1"/>
  <c r="N3746" i="1" s="1"/>
  <c r="V3811" i="1" l="1"/>
  <c r="O3746" i="1"/>
  <c r="T3812" i="1" l="1"/>
  <c r="U3812" i="1" s="1"/>
  <c r="M3747" i="1"/>
  <c r="N3747" i="1" s="1"/>
  <c r="V3812" i="1" l="1"/>
  <c r="O3747" i="1"/>
  <c r="M3748" i="1"/>
  <c r="N3748" i="1" s="1"/>
  <c r="T3813" i="1" l="1"/>
  <c r="U3813" i="1" s="1"/>
  <c r="O3748" i="1"/>
  <c r="V3813" i="1" l="1"/>
  <c r="M3749" i="1"/>
  <c r="N3749" i="1" s="1"/>
  <c r="T3814" i="1" l="1"/>
  <c r="U3814" i="1" s="1"/>
  <c r="O3749" i="1"/>
  <c r="V3814" i="1" l="1"/>
  <c r="M3750" i="1"/>
  <c r="N3750" i="1" l="1"/>
  <c r="O3750" i="1" s="1"/>
  <c r="T3815" i="1"/>
  <c r="U3815" i="1" s="1"/>
  <c r="M3751" i="1"/>
  <c r="N3751" i="1" s="1"/>
  <c r="V3815" i="1" l="1"/>
  <c r="O3751" i="1"/>
  <c r="T3816" i="1" l="1"/>
  <c r="U3816" i="1" s="1"/>
  <c r="M3752" i="1"/>
  <c r="N3752" i="1" s="1"/>
  <c r="V3816" i="1" l="1"/>
  <c r="O3752" i="1"/>
  <c r="T3817" i="1" l="1"/>
  <c r="U3817" i="1" s="1"/>
  <c r="M3753" i="1"/>
  <c r="N3753" i="1" s="1"/>
  <c r="V3817" i="1" l="1"/>
  <c r="O3753" i="1"/>
  <c r="M3754" i="1"/>
  <c r="N3754" i="1" s="1"/>
  <c r="T3818" i="1" l="1"/>
  <c r="U3818" i="1" s="1"/>
  <c r="O3754" i="1"/>
  <c r="M3755" i="1"/>
  <c r="N3755" i="1" s="1"/>
  <c r="V3818" i="1" l="1"/>
  <c r="T3819" i="1"/>
  <c r="U3819" i="1" s="1"/>
  <c r="O3755" i="1"/>
  <c r="V3819" i="1" l="1"/>
  <c r="M3756" i="1"/>
  <c r="N3756" i="1" s="1"/>
  <c r="T3820" i="1" l="1"/>
  <c r="U3820" i="1" s="1"/>
  <c r="O3756" i="1"/>
  <c r="M3757" i="1"/>
  <c r="N3757" i="1" s="1"/>
  <c r="V3820" i="1" l="1"/>
  <c r="T3821" i="1"/>
  <c r="U3821" i="1" s="1"/>
  <c r="O3757" i="1"/>
  <c r="V3821" i="1" l="1"/>
  <c r="T3822" i="1"/>
  <c r="U3822" i="1" s="1"/>
  <c r="M3758" i="1"/>
  <c r="N3758" i="1" s="1"/>
  <c r="V3822" i="1" l="1"/>
  <c r="O3758" i="1"/>
  <c r="M3759" i="1"/>
  <c r="N3759" i="1" s="1"/>
  <c r="T3823" i="1" l="1"/>
  <c r="U3823" i="1" s="1"/>
  <c r="O3759" i="1"/>
  <c r="V3823" i="1" l="1"/>
  <c r="M3760" i="1"/>
  <c r="N3760" i="1" s="1"/>
  <c r="T3824" i="1" l="1"/>
  <c r="U3824" i="1" s="1"/>
  <c r="O3760" i="1"/>
  <c r="V3824" i="1" l="1"/>
  <c r="M3761" i="1"/>
  <c r="N3761" i="1" s="1"/>
  <c r="T3825" i="1" l="1"/>
  <c r="U3825" i="1" s="1"/>
  <c r="O3761" i="1"/>
  <c r="M3762" i="1"/>
  <c r="N3762" i="1" s="1"/>
  <c r="V3825" i="1" l="1"/>
  <c r="O3762" i="1"/>
  <c r="T3826" i="1" l="1"/>
  <c r="U3826" i="1" s="1"/>
  <c r="M3763" i="1"/>
  <c r="N3763" i="1" s="1"/>
  <c r="V3826" i="1" l="1"/>
  <c r="T3827" i="1"/>
  <c r="U3827" i="1" s="1"/>
  <c r="O3763" i="1"/>
  <c r="V3827" i="1" l="1"/>
  <c r="T3828" i="1"/>
  <c r="U3828" i="1" s="1"/>
  <c r="M3764" i="1"/>
  <c r="N3764" i="1" s="1"/>
  <c r="V3828" i="1" l="1"/>
  <c r="T3829" i="1"/>
  <c r="U3829" i="1" s="1"/>
  <c r="O3764" i="1"/>
  <c r="M3765" i="1"/>
  <c r="N3765" i="1" s="1"/>
  <c r="V3829" i="1" l="1"/>
  <c r="O3765" i="1"/>
  <c r="T3830" i="1" l="1"/>
  <c r="U3830" i="1" s="1"/>
  <c r="M3766" i="1"/>
  <c r="N3766" i="1" s="1"/>
  <c r="V3830" i="1" l="1"/>
  <c r="T3831" i="1"/>
  <c r="U3831" i="1" s="1"/>
  <c r="O3766" i="1"/>
  <c r="V3831" i="1" l="1"/>
  <c r="M3767" i="1"/>
  <c r="N3767" i="1" s="1"/>
  <c r="T3832" i="1" l="1"/>
  <c r="U3832" i="1" s="1"/>
  <c r="O3767" i="1"/>
  <c r="V3832" i="1" l="1"/>
  <c r="M3768" i="1"/>
  <c r="N3768" i="1" s="1"/>
  <c r="T3833" i="1" l="1"/>
  <c r="U3833" i="1" s="1"/>
  <c r="O3768" i="1"/>
  <c r="V3833" i="1" l="1"/>
  <c r="M3769" i="1"/>
  <c r="N3769" i="1" s="1"/>
  <c r="T3834" i="1" l="1"/>
  <c r="U3834" i="1" s="1"/>
  <c r="O3769" i="1"/>
  <c r="M3770" i="1"/>
  <c r="N3770" i="1" s="1"/>
  <c r="V3834" i="1" l="1"/>
  <c r="O3770" i="1"/>
  <c r="T3835" i="1" l="1"/>
  <c r="U3835" i="1" s="1"/>
  <c r="M3771" i="1"/>
  <c r="N3771" i="1" s="1"/>
  <c r="V3835" i="1" l="1"/>
  <c r="O3771" i="1"/>
  <c r="M3772" i="1"/>
  <c r="N3772" i="1" s="1"/>
  <c r="T3836" i="1" l="1"/>
  <c r="U3836" i="1" s="1"/>
  <c r="O3772" i="1"/>
  <c r="V3836" i="1" l="1"/>
  <c r="M3773" i="1"/>
  <c r="N3773" i="1" s="1"/>
  <c r="T3837" i="1" l="1"/>
  <c r="U3837" i="1" s="1"/>
  <c r="O3773" i="1"/>
  <c r="V3837" i="1" l="1"/>
  <c r="M3774" i="1"/>
  <c r="N3774" i="1" s="1"/>
  <c r="T3838" i="1" l="1"/>
  <c r="U3838" i="1" s="1"/>
  <c r="O3774" i="1"/>
  <c r="M3775" i="1"/>
  <c r="N3775" i="1" s="1"/>
  <c r="V3838" i="1" l="1"/>
  <c r="O3775" i="1"/>
  <c r="T3839" i="1" l="1"/>
  <c r="U3839" i="1" s="1"/>
  <c r="M3776" i="1"/>
  <c r="N3776" i="1" s="1"/>
  <c r="V3839" i="1" l="1"/>
  <c r="O3776" i="1"/>
  <c r="T3840" i="1" l="1"/>
  <c r="U3840" i="1" s="1"/>
  <c r="M3777" i="1"/>
  <c r="N3777" i="1" s="1"/>
  <c r="V3840" i="1" l="1"/>
  <c r="O3777" i="1"/>
  <c r="T3841" i="1" l="1"/>
  <c r="U3841" i="1" s="1"/>
  <c r="M3778" i="1"/>
  <c r="N3778" i="1" s="1"/>
  <c r="V3841" i="1" l="1"/>
  <c r="O3778" i="1"/>
  <c r="M3779" i="1"/>
  <c r="N3779" i="1" s="1"/>
  <c r="T3842" i="1" l="1"/>
  <c r="U3842" i="1" s="1"/>
  <c r="O3779" i="1"/>
  <c r="V3842" i="1" l="1"/>
  <c r="T3843" i="1"/>
  <c r="U3843" i="1" s="1"/>
  <c r="M3780" i="1"/>
  <c r="N3780" i="1" s="1"/>
  <c r="V3843" i="1" l="1"/>
  <c r="O3780" i="1"/>
  <c r="T3844" i="1" l="1"/>
  <c r="U3844" i="1" s="1"/>
  <c r="M3781" i="1"/>
  <c r="N3781" i="1" s="1"/>
  <c r="V3844" i="1" l="1"/>
  <c r="O3781" i="1"/>
  <c r="T3845" i="1" l="1"/>
  <c r="U3845" i="1" s="1"/>
  <c r="M3782" i="1"/>
  <c r="N3782" i="1" s="1"/>
  <c r="V3845" i="1" l="1"/>
  <c r="T3846" i="1"/>
  <c r="U3846" i="1" s="1"/>
  <c r="O3782" i="1"/>
  <c r="M3783" i="1"/>
  <c r="N3783" i="1" s="1"/>
  <c r="V3846" i="1" l="1"/>
  <c r="O3783" i="1"/>
  <c r="T3847" i="1" l="1"/>
  <c r="U3847" i="1" s="1"/>
  <c r="M3784" i="1"/>
  <c r="N3784" i="1" s="1"/>
  <c r="V3847" i="1" l="1"/>
  <c r="O3784" i="1"/>
  <c r="T3848" i="1" l="1"/>
  <c r="U3848" i="1" s="1"/>
  <c r="M3785" i="1"/>
  <c r="N3785" i="1" s="1"/>
  <c r="V3848" i="1" l="1"/>
  <c r="O3785" i="1"/>
  <c r="M3786" i="1"/>
  <c r="N3786" i="1" s="1"/>
  <c r="T3849" i="1" l="1"/>
  <c r="U3849" i="1" s="1"/>
  <c r="O3786" i="1"/>
  <c r="V3849" i="1" l="1"/>
  <c r="M3787" i="1"/>
  <c r="N3787" i="1" s="1"/>
  <c r="T3850" i="1" l="1"/>
  <c r="U3850" i="1" s="1"/>
  <c r="O3787" i="1"/>
  <c r="M3788" i="1"/>
  <c r="N3788" i="1" s="1"/>
  <c r="V3850" i="1" l="1"/>
  <c r="O3788" i="1"/>
  <c r="T3851" i="1" l="1"/>
  <c r="U3851" i="1" s="1"/>
  <c r="M3789" i="1"/>
  <c r="N3789" i="1" s="1"/>
  <c r="V3851" i="1" l="1"/>
  <c r="T3852" i="1"/>
  <c r="U3852" i="1" s="1"/>
  <c r="O3789" i="1"/>
  <c r="V3852" i="1" l="1"/>
  <c r="T3853" i="1"/>
  <c r="U3853" i="1" s="1"/>
  <c r="M3790" i="1"/>
  <c r="N3790" i="1" s="1"/>
  <c r="V3853" i="1" l="1"/>
  <c r="O3790" i="1"/>
  <c r="T3854" i="1" l="1"/>
  <c r="U3854" i="1" s="1"/>
  <c r="M3791" i="1"/>
  <c r="N3791" i="1" s="1"/>
  <c r="V3854" i="1" l="1"/>
  <c r="O3791" i="1"/>
  <c r="T3855" i="1" l="1"/>
  <c r="U3855" i="1" s="1"/>
  <c r="M3792" i="1"/>
  <c r="N3792" i="1" s="1"/>
  <c r="V3855" i="1" l="1"/>
  <c r="O3792" i="1"/>
  <c r="M3793" i="1"/>
  <c r="N3793" i="1" s="1"/>
  <c r="T3856" i="1" l="1"/>
  <c r="U3856" i="1" s="1"/>
  <c r="O3793" i="1"/>
  <c r="V3856" i="1" l="1"/>
  <c r="M3794" i="1"/>
  <c r="N3794" i="1" s="1"/>
  <c r="T3857" i="1" l="1"/>
  <c r="U3857" i="1" s="1"/>
  <c r="O3794" i="1"/>
  <c r="M3795" i="1"/>
  <c r="N3795" i="1" s="1"/>
  <c r="V3857" i="1" l="1"/>
  <c r="O3795" i="1"/>
  <c r="T3858" i="1" l="1"/>
  <c r="U3858" i="1" s="1"/>
  <c r="M3796" i="1"/>
  <c r="N3796" i="1" s="1"/>
  <c r="V3858" i="1" l="1"/>
  <c r="T3859" i="1"/>
  <c r="U3859" i="1" s="1"/>
  <c r="O3796" i="1"/>
  <c r="V3859" i="1" l="1"/>
  <c r="M3797" i="1"/>
  <c r="N3797" i="1" s="1"/>
  <c r="T3860" i="1" l="1"/>
  <c r="U3860" i="1" s="1"/>
  <c r="O3797" i="1"/>
  <c r="M3798" i="1"/>
  <c r="N3798" i="1" s="1"/>
  <c r="V3860" i="1" l="1"/>
  <c r="O3798" i="1"/>
  <c r="T3861" i="1" l="1"/>
  <c r="U3861" i="1" s="1"/>
  <c r="M3799" i="1"/>
  <c r="N3799" i="1" s="1"/>
  <c r="V3861" i="1" l="1"/>
  <c r="T3862" i="1"/>
  <c r="U3862" i="1" s="1"/>
  <c r="O3799" i="1"/>
  <c r="V3862" i="1" l="1"/>
  <c r="M3800" i="1"/>
  <c r="N3800" i="1" s="1"/>
  <c r="T3863" i="1" l="1"/>
  <c r="U3863" i="1" s="1"/>
  <c r="O3800" i="1"/>
  <c r="V3863" i="1" l="1"/>
  <c r="M3801" i="1"/>
  <c r="N3801" i="1" s="1"/>
  <c r="T3864" i="1" l="1"/>
  <c r="U3864" i="1" s="1"/>
  <c r="V3864" i="1"/>
  <c r="T3865" i="1"/>
  <c r="U3865" i="1" s="1"/>
  <c r="O3801" i="1"/>
  <c r="M3802" i="1"/>
  <c r="N3802" i="1" s="1"/>
  <c r="V3865" i="1" l="1"/>
  <c r="O3802" i="1"/>
  <c r="T3866" i="1" l="1"/>
  <c r="U3866" i="1" s="1"/>
  <c r="M3803" i="1"/>
  <c r="N3803" i="1" s="1"/>
  <c r="V3866" i="1" l="1"/>
  <c r="O3803" i="1"/>
  <c r="T3867" i="1" l="1"/>
  <c r="U3867" i="1" s="1"/>
  <c r="M3804" i="1"/>
  <c r="N3804" i="1" s="1"/>
  <c r="V3867" i="1" l="1"/>
  <c r="O3804" i="1"/>
  <c r="M3805" i="1"/>
  <c r="N3805" i="1" s="1"/>
  <c r="T3868" i="1" l="1"/>
  <c r="U3868" i="1" s="1"/>
  <c r="O3805" i="1"/>
  <c r="V3868" i="1" l="1"/>
  <c r="T3869" i="1"/>
  <c r="U3869" i="1" s="1"/>
  <c r="M3806" i="1"/>
  <c r="N3806" i="1" s="1"/>
  <c r="V3869" i="1" l="1"/>
  <c r="O3806" i="1"/>
  <c r="T3870" i="1" l="1"/>
  <c r="U3870" i="1" s="1"/>
  <c r="M3807" i="1"/>
  <c r="N3807" i="1" s="1"/>
  <c r="V3870" i="1" l="1"/>
  <c r="O3807" i="1"/>
  <c r="T3871" i="1" l="1"/>
  <c r="U3871" i="1" s="1"/>
  <c r="M3808" i="1"/>
  <c r="N3808" i="1" s="1"/>
  <c r="V3871" i="1" l="1"/>
  <c r="O3808" i="1"/>
  <c r="M3809" i="1"/>
  <c r="N3809" i="1" s="1"/>
  <c r="T3872" i="1" l="1"/>
  <c r="U3872" i="1" s="1"/>
  <c r="O3809" i="1"/>
  <c r="V3872" i="1" l="1"/>
  <c r="M3810" i="1"/>
  <c r="N3810" i="1" s="1"/>
  <c r="T3873" i="1" l="1"/>
  <c r="U3873" i="1" s="1"/>
  <c r="O3810" i="1"/>
  <c r="M3811" i="1"/>
  <c r="N3811" i="1" s="1"/>
  <c r="V3873" i="1" l="1"/>
  <c r="O3811" i="1"/>
  <c r="M3812" i="1"/>
  <c r="N3812" i="1" s="1"/>
  <c r="T3874" i="1" l="1"/>
  <c r="U3874" i="1" s="1"/>
  <c r="O3812" i="1"/>
  <c r="V3874" i="1" l="1"/>
  <c r="M3813" i="1"/>
  <c r="N3813" i="1" s="1"/>
  <c r="T3875" i="1" l="1"/>
  <c r="U3875" i="1" s="1"/>
  <c r="O3813" i="1"/>
  <c r="V3875" i="1" l="1"/>
  <c r="M3814" i="1"/>
  <c r="N3814" i="1" s="1"/>
  <c r="T3876" i="1" l="1"/>
  <c r="U3876" i="1" s="1"/>
  <c r="O3814" i="1"/>
  <c r="V3876" i="1" l="1"/>
  <c r="M3815" i="1"/>
  <c r="N3815" i="1" s="1"/>
  <c r="T3877" i="1" l="1"/>
  <c r="U3877" i="1" s="1"/>
  <c r="O3815" i="1"/>
  <c r="V3877" i="1" l="1"/>
  <c r="M3816" i="1"/>
  <c r="N3816" i="1" s="1"/>
  <c r="T3878" i="1" l="1"/>
  <c r="U3878" i="1" s="1"/>
  <c r="O3816" i="1"/>
  <c r="V3878" i="1" l="1"/>
  <c r="M3817" i="1"/>
  <c r="N3817" i="1" s="1"/>
  <c r="T3879" i="1" l="1"/>
  <c r="U3879" i="1" s="1"/>
  <c r="O3817" i="1"/>
  <c r="M3818" i="1"/>
  <c r="N3818" i="1" s="1"/>
  <c r="V3879" i="1" l="1"/>
  <c r="O3818" i="1"/>
  <c r="T3880" i="1" l="1"/>
  <c r="U3880" i="1" s="1"/>
  <c r="M3819" i="1"/>
  <c r="N3819" i="1" l="1"/>
  <c r="O3819" i="1" s="1"/>
  <c r="V3880" i="1"/>
  <c r="T3881" i="1"/>
  <c r="U3881" i="1" s="1"/>
  <c r="M3820" i="1"/>
  <c r="N3820" i="1" s="1"/>
  <c r="V3881" i="1" l="1"/>
  <c r="O3820" i="1"/>
  <c r="T3882" i="1" l="1"/>
  <c r="U3882" i="1" s="1"/>
  <c r="M3821" i="1"/>
  <c r="N3821" i="1" s="1"/>
  <c r="V3882" i="1" l="1"/>
  <c r="O3821" i="1"/>
  <c r="T3883" i="1" l="1"/>
  <c r="U3883" i="1" s="1"/>
  <c r="M3822" i="1"/>
  <c r="N3822" i="1" s="1"/>
  <c r="V3883" i="1" l="1"/>
  <c r="T3884" i="1"/>
  <c r="U3884" i="1" s="1"/>
  <c r="O3822" i="1"/>
  <c r="M3823" i="1"/>
  <c r="N3823" i="1" s="1"/>
  <c r="V3884" i="1" l="1"/>
  <c r="O3823" i="1"/>
  <c r="T3885" i="1" l="1"/>
  <c r="U3885" i="1" s="1"/>
  <c r="M3824" i="1"/>
  <c r="N3824" i="1" s="1"/>
  <c r="V3885" i="1" l="1"/>
  <c r="T3886" i="1"/>
  <c r="U3886" i="1" s="1"/>
  <c r="O3824" i="1"/>
  <c r="V3886" i="1" l="1"/>
  <c r="M3825" i="1"/>
  <c r="N3825" i="1" s="1"/>
  <c r="T3887" i="1" l="1"/>
  <c r="U3887" i="1" s="1"/>
  <c r="O3825" i="1"/>
  <c r="V3887" i="1" l="1"/>
  <c r="M3826" i="1"/>
  <c r="N3826" i="1" s="1"/>
  <c r="T3888" i="1" l="1"/>
  <c r="U3888" i="1" s="1"/>
  <c r="O3826" i="1"/>
  <c r="M3827" i="1"/>
  <c r="N3827" i="1" s="1"/>
  <c r="V3888" i="1" l="1"/>
  <c r="O3827" i="1"/>
  <c r="T3889" i="1" l="1"/>
  <c r="U3889" i="1" s="1"/>
  <c r="M3828" i="1"/>
  <c r="N3828" i="1" s="1"/>
  <c r="V3889" i="1" l="1"/>
  <c r="O3828" i="1"/>
  <c r="T3890" i="1" l="1"/>
  <c r="U3890" i="1" s="1"/>
  <c r="M3829" i="1"/>
  <c r="N3829" i="1" s="1"/>
  <c r="V3890" i="1" l="1"/>
  <c r="T3891" i="1"/>
  <c r="U3891" i="1" s="1"/>
  <c r="O3829" i="1"/>
  <c r="V3891" i="1" l="1"/>
  <c r="M3830" i="1"/>
  <c r="N3830" i="1" s="1"/>
  <c r="T3892" i="1" l="1"/>
  <c r="U3892" i="1" s="1"/>
  <c r="O3830" i="1"/>
  <c r="M3831" i="1"/>
  <c r="N3831" i="1" s="1"/>
  <c r="V3892" i="1" l="1"/>
  <c r="O3831" i="1"/>
  <c r="T3893" i="1" l="1"/>
  <c r="U3893" i="1" s="1"/>
  <c r="M3832" i="1"/>
  <c r="N3832" i="1" s="1"/>
  <c r="V3893" i="1" l="1"/>
  <c r="T3894" i="1"/>
  <c r="U3894" i="1" s="1"/>
  <c r="O3832" i="1"/>
  <c r="V3894" i="1" l="1"/>
  <c r="M3833" i="1"/>
  <c r="N3833" i="1" s="1"/>
  <c r="T3895" i="1" l="1"/>
  <c r="U3895" i="1" s="1"/>
  <c r="O3833" i="1"/>
  <c r="M3834" i="1"/>
  <c r="N3834" i="1" s="1"/>
  <c r="V3895" i="1" l="1"/>
  <c r="O3834" i="1"/>
  <c r="T3896" i="1" l="1"/>
  <c r="U3896" i="1" s="1"/>
  <c r="M3835" i="1"/>
  <c r="N3835" i="1" s="1"/>
  <c r="V3896" i="1" l="1"/>
  <c r="O3835" i="1"/>
  <c r="M3836" i="1"/>
  <c r="N3836" i="1" s="1"/>
  <c r="T3897" i="1" l="1"/>
  <c r="U3897" i="1" s="1"/>
  <c r="O3836" i="1"/>
  <c r="V3897" i="1" l="1"/>
  <c r="M3837" i="1"/>
  <c r="N3837" i="1" s="1"/>
  <c r="T3898" i="1" l="1"/>
  <c r="U3898" i="1" s="1"/>
  <c r="O3837" i="1"/>
  <c r="V3898" i="1" l="1"/>
  <c r="M3838" i="1"/>
  <c r="N3838" i="1" s="1"/>
  <c r="T3899" i="1" l="1"/>
  <c r="U3899" i="1" s="1"/>
  <c r="O3838" i="1"/>
  <c r="V3899" i="1" l="1"/>
  <c r="T3900" i="1"/>
  <c r="U3900" i="1" s="1"/>
  <c r="M3839" i="1"/>
  <c r="N3839" i="1" s="1"/>
  <c r="V3900" i="1" l="1"/>
  <c r="O3839" i="1"/>
  <c r="T3901" i="1" l="1"/>
  <c r="U3901" i="1" s="1"/>
  <c r="M3840" i="1"/>
  <c r="N3840" i="1" s="1"/>
  <c r="V3901" i="1" l="1"/>
  <c r="O3840" i="1"/>
  <c r="M3841" i="1"/>
  <c r="N3841" i="1" s="1"/>
  <c r="T3902" i="1" l="1"/>
  <c r="U3902" i="1" s="1"/>
  <c r="O3841" i="1"/>
  <c r="M3842" i="1"/>
  <c r="N3842" i="1" s="1"/>
  <c r="V3902" i="1" l="1"/>
  <c r="O3842" i="1"/>
  <c r="T3903" i="1" l="1"/>
  <c r="U3903" i="1" s="1"/>
  <c r="M3843" i="1"/>
  <c r="N3843" i="1" s="1"/>
  <c r="V3903" i="1" l="1"/>
  <c r="T3904" i="1"/>
  <c r="U3904" i="1" s="1"/>
  <c r="O3843" i="1"/>
  <c r="M3844" i="1"/>
  <c r="N3844" i="1" s="1"/>
  <c r="V3904" i="1" l="1"/>
  <c r="T3905" i="1"/>
  <c r="U3905" i="1" s="1"/>
  <c r="O3844" i="1"/>
  <c r="V3905" i="1" l="1"/>
  <c r="T3906" i="1"/>
  <c r="U3906" i="1" s="1"/>
  <c r="M3845" i="1"/>
  <c r="N3845" i="1" s="1"/>
  <c r="V3906" i="1" l="1"/>
  <c r="O3845" i="1"/>
  <c r="T3907" i="1" l="1"/>
  <c r="U3907" i="1" s="1"/>
  <c r="V3907" i="1" s="1"/>
  <c r="M3846" i="1"/>
  <c r="N3846" i="1" s="1"/>
  <c r="T3908" i="1" l="1"/>
  <c r="U3908" i="1" s="1"/>
  <c r="O3846" i="1"/>
  <c r="V3908" i="1" l="1"/>
  <c r="M3847" i="1"/>
  <c r="N3847" i="1" s="1"/>
  <c r="T3909" i="1" l="1"/>
  <c r="U3909" i="1" s="1"/>
  <c r="O3847" i="1"/>
  <c r="V3909" i="1" l="1"/>
  <c r="T3910" i="1"/>
  <c r="U3910" i="1" s="1"/>
  <c r="M3848" i="1"/>
  <c r="N3848" i="1" s="1"/>
  <c r="V3910" i="1" l="1"/>
  <c r="T3911" i="1"/>
  <c r="U3911" i="1" s="1"/>
  <c r="O3848" i="1"/>
  <c r="V3911" i="1" l="1"/>
  <c r="T3912" i="1"/>
  <c r="U3912" i="1" s="1"/>
  <c r="M3849" i="1"/>
  <c r="N3849" i="1" s="1"/>
  <c r="V3912" i="1" l="1"/>
  <c r="T3913" i="1"/>
  <c r="U3913" i="1" s="1"/>
  <c r="O3849" i="1"/>
  <c r="M3850" i="1"/>
  <c r="N3850" i="1" s="1"/>
  <c r="V3913" i="1" l="1"/>
  <c r="T3914" i="1"/>
  <c r="U3914" i="1" s="1"/>
  <c r="O3850" i="1"/>
  <c r="V3914" i="1" l="1"/>
  <c r="M3851" i="1"/>
  <c r="N3851" i="1" s="1"/>
  <c r="T3915" i="1" l="1"/>
  <c r="U3915" i="1" s="1"/>
  <c r="V3915" i="1"/>
  <c r="O3851" i="1"/>
  <c r="T3916" i="1" l="1"/>
  <c r="U3916" i="1" s="1"/>
  <c r="M3852" i="1"/>
  <c r="N3852" i="1" s="1"/>
  <c r="V3916" i="1" l="1"/>
  <c r="O3852" i="1"/>
  <c r="M3853" i="1"/>
  <c r="N3853" i="1" s="1"/>
  <c r="T3917" i="1" l="1"/>
  <c r="U3917" i="1" s="1"/>
  <c r="V3917" i="1"/>
  <c r="O3853" i="1"/>
  <c r="T3918" i="1" l="1"/>
  <c r="U3918" i="1" s="1"/>
  <c r="M3854" i="1"/>
  <c r="N3854" i="1" s="1"/>
  <c r="V3918" i="1" l="1"/>
  <c r="O3854" i="1"/>
  <c r="T3919" i="1" l="1"/>
  <c r="U3919" i="1" s="1"/>
  <c r="M3855" i="1"/>
  <c r="N3855" i="1" s="1"/>
  <c r="V3919" i="1" l="1"/>
  <c r="O3855" i="1"/>
  <c r="T3920" i="1" l="1"/>
  <c r="U3920" i="1" s="1"/>
  <c r="M3856" i="1"/>
  <c r="N3856" i="1" s="1"/>
  <c r="V3920" i="1" l="1"/>
  <c r="O3856" i="1"/>
  <c r="M3857" i="1"/>
  <c r="N3857" i="1" s="1"/>
  <c r="T3921" i="1" l="1"/>
  <c r="U3921" i="1" s="1"/>
  <c r="O3857" i="1"/>
  <c r="V3921" i="1" l="1"/>
  <c r="M3858" i="1"/>
  <c r="N3858" i="1" s="1"/>
  <c r="T3922" i="1" l="1"/>
  <c r="U3922" i="1" s="1"/>
  <c r="O3858" i="1"/>
  <c r="M3859" i="1"/>
  <c r="N3859" i="1" s="1"/>
  <c r="V3922" i="1" l="1"/>
  <c r="O3859" i="1"/>
  <c r="T3923" i="1" l="1"/>
  <c r="U3923" i="1" s="1"/>
  <c r="M3860" i="1"/>
  <c r="N3860" i="1" s="1"/>
  <c r="V3923" i="1" l="1"/>
  <c r="T3924" i="1"/>
  <c r="U3924" i="1" s="1"/>
  <c r="O3860" i="1"/>
  <c r="M3861" i="1"/>
  <c r="N3861" i="1" s="1"/>
  <c r="V3924" i="1" l="1"/>
  <c r="O3861" i="1"/>
  <c r="T3925" i="1" l="1"/>
  <c r="U3925" i="1" s="1"/>
  <c r="M3862" i="1"/>
  <c r="N3862" i="1" s="1"/>
  <c r="V3925" i="1" l="1"/>
  <c r="O3862" i="1"/>
  <c r="M3863" i="1"/>
  <c r="N3863" i="1" s="1"/>
  <c r="T3926" i="1" l="1"/>
  <c r="U3926" i="1" s="1"/>
  <c r="O3863" i="1"/>
  <c r="V3926" i="1" l="1"/>
  <c r="T3927" i="1"/>
  <c r="U3927" i="1" s="1"/>
  <c r="M3864" i="1"/>
  <c r="N3864" i="1" s="1"/>
  <c r="V3927" i="1" l="1"/>
  <c r="O3864" i="1"/>
  <c r="T3928" i="1" l="1"/>
  <c r="U3928" i="1" s="1"/>
  <c r="M3865" i="1"/>
  <c r="N3865" i="1" s="1"/>
  <c r="V3928" i="1" l="1"/>
  <c r="O3865" i="1"/>
  <c r="M3866" i="1"/>
  <c r="N3866" i="1" s="1"/>
  <c r="T3929" i="1" l="1"/>
  <c r="U3929" i="1" s="1"/>
  <c r="V3929" i="1" s="1"/>
  <c r="O3866" i="1"/>
  <c r="T3930" i="1" l="1"/>
  <c r="U3930" i="1" s="1"/>
  <c r="V3930" i="1"/>
  <c r="M3867" i="1"/>
  <c r="N3867" i="1" s="1"/>
  <c r="T3931" i="1" l="1"/>
  <c r="U3931" i="1" s="1"/>
  <c r="V3931" i="1"/>
  <c r="O3867" i="1"/>
  <c r="M3868" i="1"/>
  <c r="N3868" i="1" s="1"/>
  <c r="T3932" i="1" l="1"/>
  <c r="U3932" i="1" s="1"/>
  <c r="O3868" i="1"/>
  <c r="V3932" i="1" l="1"/>
  <c r="T3933" i="1"/>
  <c r="U3933" i="1" s="1"/>
  <c r="M3869" i="1"/>
  <c r="N3869" i="1" s="1"/>
  <c r="V3933" i="1" l="1"/>
  <c r="T3934" i="1"/>
  <c r="U3934" i="1" s="1"/>
  <c r="O3869" i="1"/>
  <c r="V3934" i="1" l="1"/>
  <c r="M3870" i="1"/>
  <c r="N3870" i="1" s="1"/>
  <c r="T3935" i="1" l="1"/>
  <c r="U3935" i="1" s="1"/>
  <c r="O3870" i="1"/>
  <c r="V3935" i="1" l="1"/>
  <c r="T3936" i="1"/>
  <c r="U3936" i="1" s="1"/>
  <c r="M3871" i="1"/>
  <c r="N3871" i="1" s="1"/>
  <c r="V3936" i="1" l="1"/>
  <c r="T3937" i="1"/>
  <c r="U3937" i="1" s="1"/>
  <c r="O3871" i="1"/>
  <c r="M3872" i="1"/>
  <c r="N3872" i="1" s="1"/>
  <c r="V3937" i="1" l="1"/>
  <c r="O3872" i="1"/>
  <c r="M3873" i="1"/>
  <c r="N3873" i="1" s="1"/>
  <c r="T3938" i="1" l="1"/>
  <c r="U3938" i="1" s="1"/>
  <c r="O3873" i="1"/>
  <c r="V3938" i="1" l="1"/>
  <c r="T3939" i="1"/>
  <c r="U3939" i="1" s="1"/>
  <c r="M3874" i="1"/>
  <c r="N3874" i="1" s="1"/>
  <c r="V3939" i="1" l="1"/>
  <c r="T3940" i="1"/>
  <c r="U3940" i="1" s="1"/>
  <c r="O3874" i="1"/>
  <c r="M3875" i="1"/>
  <c r="N3875" i="1" s="1"/>
  <c r="V3940" i="1" l="1"/>
  <c r="T3941" i="1"/>
  <c r="U3941" i="1" s="1"/>
  <c r="O3875" i="1"/>
  <c r="V3941" i="1" l="1"/>
  <c r="M3876" i="1"/>
  <c r="N3876" i="1" s="1"/>
  <c r="T3942" i="1" l="1"/>
  <c r="U3942" i="1" s="1"/>
  <c r="O3876" i="1"/>
  <c r="M3877" i="1"/>
  <c r="N3877" i="1" s="1"/>
  <c r="V3942" i="1" l="1"/>
  <c r="O3877" i="1"/>
  <c r="T3943" i="1" l="1"/>
  <c r="U3943" i="1" s="1"/>
  <c r="M3878" i="1"/>
  <c r="N3878" i="1" s="1"/>
  <c r="V3943" i="1" l="1"/>
  <c r="O3878" i="1"/>
  <c r="T3944" i="1" l="1"/>
  <c r="U3944" i="1" s="1"/>
  <c r="M3879" i="1"/>
  <c r="N3879" i="1" s="1"/>
  <c r="V3944" i="1" l="1"/>
  <c r="O3879" i="1"/>
  <c r="M3880" i="1"/>
  <c r="N3880" i="1" s="1"/>
  <c r="T3945" i="1" l="1"/>
  <c r="U3945" i="1" s="1"/>
  <c r="O3880" i="1"/>
  <c r="M3881" i="1"/>
  <c r="N3881" i="1" s="1"/>
  <c r="V3945" i="1" l="1"/>
  <c r="T3946" i="1"/>
  <c r="U3946" i="1" s="1"/>
  <c r="O3881" i="1"/>
  <c r="V3946" i="1" l="1"/>
  <c r="M3882" i="1"/>
  <c r="N3882" i="1" s="1"/>
  <c r="T3947" i="1" l="1"/>
  <c r="U3947" i="1" s="1"/>
  <c r="O3882" i="1"/>
  <c r="V3947" i="1" l="1"/>
  <c r="M3883" i="1"/>
  <c r="N3883" i="1" s="1"/>
  <c r="T3948" i="1" l="1"/>
  <c r="U3948" i="1" s="1"/>
  <c r="V3948" i="1" s="1"/>
  <c r="O3883" i="1"/>
  <c r="M3884" i="1"/>
  <c r="N3884" i="1" s="1"/>
  <c r="T3949" i="1" l="1"/>
  <c r="U3949" i="1" s="1"/>
  <c r="V3949" i="1"/>
  <c r="O3884" i="1"/>
  <c r="T3950" i="1" l="1"/>
  <c r="U3950" i="1" s="1"/>
  <c r="V3950" i="1" s="1"/>
  <c r="M3885" i="1"/>
  <c r="N3885" i="1" s="1"/>
  <c r="T3951" i="1" l="1"/>
  <c r="U3951" i="1" s="1"/>
  <c r="V3951" i="1" s="1"/>
  <c r="O3885" i="1"/>
  <c r="M3886" i="1"/>
  <c r="N3886" i="1" s="1"/>
  <c r="T3952" i="1" l="1"/>
  <c r="U3952" i="1" s="1"/>
  <c r="O3886" i="1"/>
  <c r="V3952" i="1" l="1"/>
  <c r="T3953" i="1"/>
  <c r="U3953" i="1" s="1"/>
  <c r="M3887" i="1"/>
  <c r="N3887" i="1" s="1"/>
  <c r="V3953" i="1" l="1"/>
  <c r="T3954" i="1"/>
  <c r="U3954" i="1" s="1"/>
  <c r="O3887" i="1"/>
  <c r="V3954" i="1" l="1"/>
  <c r="M3888" i="1"/>
  <c r="N3888" i="1" s="1"/>
  <c r="T3955" i="1" l="1"/>
  <c r="U3955" i="1" s="1"/>
  <c r="V3955" i="1" s="1"/>
  <c r="O3888" i="1"/>
  <c r="M3889" i="1"/>
  <c r="N3889" i="1" s="1"/>
  <c r="T3956" i="1" l="1"/>
  <c r="U3956" i="1" s="1"/>
  <c r="V3956" i="1" s="1"/>
  <c r="O3889" i="1"/>
  <c r="T3957" i="1" l="1"/>
  <c r="U3957" i="1" s="1"/>
  <c r="M3890" i="1"/>
  <c r="N3890" i="1" s="1"/>
  <c r="V3957" i="1" l="1"/>
  <c r="O3890" i="1"/>
  <c r="M3891" i="1"/>
  <c r="N3891" i="1" s="1"/>
  <c r="T3958" i="1" l="1"/>
  <c r="U3958" i="1" s="1"/>
  <c r="V3958" i="1" s="1"/>
  <c r="O3891" i="1"/>
  <c r="T3959" i="1" l="1"/>
  <c r="U3959" i="1" s="1"/>
  <c r="V3959" i="1" s="1"/>
  <c r="M3892" i="1"/>
  <c r="N3892" i="1" s="1"/>
  <c r="T3960" i="1" l="1"/>
  <c r="U3960" i="1" s="1"/>
  <c r="O3892" i="1"/>
  <c r="M3893" i="1"/>
  <c r="N3893" i="1" s="1"/>
  <c r="V3960" i="1" l="1"/>
  <c r="O3893" i="1"/>
  <c r="M3894" i="1"/>
  <c r="N3894" i="1" s="1"/>
  <c r="T3961" i="1" l="1"/>
  <c r="U3961" i="1" s="1"/>
  <c r="O3894" i="1"/>
  <c r="V3961" i="1" l="1"/>
  <c r="T3962" i="1"/>
  <c r="U3962" i="1" s="1"/>
  <c r="M3895" i="1"/>
  <c r="N3895" i="1" s="1"/>
  <c r="V3962" i="1" l="1"/>
  <c r="T3963" i="1"/>
  <c r="U3963" i="1" s="1"/>
  <c r="O3895" i="1"/>
  <c r="V3963" i="1" l="1"/>
  <c r="T3964" i="1"/>
  <c r="U3964" i="1" s="1"/>
  <c r="M3896" i="1"/>
  <c r="N3896" i="1" s="1"/>
  <c r="V3964" i="1" l="1"/>
  <c r="O3896" i="1"/>
  <c r="T3965" i="1" l="1"/>
  <c r="U3965" i="1" s="1"/>
  <c r="V3965" i="1" s="1"/>
  <c r="M3897" i="1"/>
  <c r="N3897" i="1" s="1"/>
  <c r="T3966" i="1" l="1"/>
  <c r="U3966" i="1" s="1"/>
  <c r="O3897" i="1"/>
  <c r="V3966" i="1" l="1"/>
  <c r="M3898" i="1"/>
  <c r="N3898" i="1" s="1"/>
  <c r="T3967" i="1" l="1"/>
  <c r="U3967" i="1" s="1"/>
  <c r="O3898" i="1"/>
  <c r="V3967" i="1" l="1"/>
  <c r="T3968" i="1"/>
  <c r="U3968" i="1" s="1"/>
  <c r="M3899" i="1"/>
  <c r="N3899" i="1" s="1"/>
  <c r="V3968" i="1" l="1"/>
  <c r="O3899" i="1"/>
  <c r="T3969" i="1" l="1"/>
  <c r="U3969" i="1" s="1"/>
  <c r="M3900" i="1"/>
  <c r="N3900" i="1" s="1"/>
  <c r="V3969" i="1" l="1"/>
  <c r="T3970" i="1"/>
  <c r="U3970" i="1" s="1"/>
  <c r="O3900" i="1"/>
  <c r="V3970" i="1" l="1"/>
  <c r="M3901" i="1"/>
  <c r="N3901" i="1" s="1"/>
  <c r="T3971" i="1" l="1"/>
  <c r="U3971" i="1" s="1"/>
  <c r="O3901" i="1"/>
  <c r="M3902" i="1"/>
  <c r="N3902" i="1" s="1"/>
  <c r="V3971" i="1" l="1"/>
  <c r="T3972" i="1"/>
  <c r="U3972" i="1" s="1"/>
  <c r="O3902" i="1"/>
  <c r="M3903" i="1"/>
  <c r="N3903" i="1" s="1"/>
  <c r="V3972" i="1" l="1"/>
  <c r="T3973" i="1"/>
  <c r="U3973" i="1" s="1"/>
  <c r="O3903" i="1"/>
  <c r="V3973" i="1" l="1"/>
  <c r="T3974" i="1"/>
  <c r="U3974" i="1" s="1"/>
  <c r="M3904" i="1"/>
  <c r="N3904" i="1" s="1"/>
  <c r="V3974" i="1" l="1"/>
  <c r="O3904" i="1"/>
  <c r="T3975" i="1" l="1"/>
  <c r="U3975" i="1" s="1"/>
  <c r="M3905" i="1"/>
  <c r="N3905" i="1" s="1"/>
  <c r="V3975" i="1" l="1"/>
  <c r="O3905" i="1"/>
  <c r="T3976" i="1" l="1"/>
  <c r="U3976" i="1" s="1"/>
  <c r="M3906" i="1"/>
  <c r="N3906" i="1" s="1"/>
  <c r="V3976" i="1" l="1"/>
  <c r="T3977" i="1"/>
  <c r="U3977" i="1" s="1"/>
  <c r="O3906" i="1"/>
  <c r="M3907" i="1"/>
  <c r="N3907" i="1" s="1"/>
  <c r="V3977" i="1" l="1"/>
  <c r="O3907" i="1"/>
  <c r="T3978" i="1" l="1"/>
  <c r="U3978" i="1" s="1"/>
  <c r="M3908" i="1"/>
  <c r="N3908" i="1" s="1"/>
  <c r="V3978" i="1" l="1"/>
  <c r="O3908" i="1"/>
  <c r="M3909" i="1"/>
  <c r="N3909" i="1" s="1"/>
  <c r="T3979" i="1" l="1"/>
  <c r="U3979" i="1" s="1"/>
  <c r="O3909" i="1"/>
  <c r="V3979" i="1" l="1"/>
  <c r="M3910" i="1"/>
  <c r="N3910" i="1" s="1"/>
  <c r="T3980" i="1" l="1"/>
  <c r="U3980" i="1" s="1"/>
  <c r="O3910" i="1"/>
  <c r="V3980" i="1" l="1"/>
  <c r="M3911" i="1"/>
  <c r="N3911" i="1" s="1"/>
  <c r="T3981" i="1" l="1"/>
  <c r="U3981" i="1" s="1"/>
  <c r="O3911" i="1"/>
  <c r="V3981" i="1" l="1"/>
  <c r="M3912" i="1"/>
  <c r="N3912" i="1" s="1"/>
  <c r="T3982" i="1" l="1"/>
  <c r="U3982" i="1" s="1"/>
  <c r="O3912" i="1"/>
  <c r="V3982" i="1" l="1"/>
  <c r="T3983" i="1"/>
  <c r="U3983" i="1" s="1"/>
  <c r="M3913" i="1"/>
  <c r="N3913" i="1" s="1"/>
  <c r="V3983" i="1" l="1"/>
  <c r="T3984" i="1"/>
  <c r="U3984" i="1" s="1"/>
  <c r="O3913" i="1"/>
  <c r="V3984" i="1" l="1"/>
  <c r="M3914" i="1"/>
  <c r="N3914" i="1" s="1"/>
  <c r="T3985" i="1" l="1"/>
  <c r="U3985" i="1" s="1"/>
  <c r="O3914" i="1"/>
  <c r="V3985" i="1" l="1"/>
  <c r="T3986" i="1"/>
  <c r="U3986" i="1" s="1"/>
  <c r="M3915" i="1"/>
  <c r="N3915" i="1" s="1"/>
  <c r="V3986" i="1" l="1"/>
  <c r="O3915" i="1"/>
  <c r="T3987" i="1" l="1"/>
  <c r="U3987" i="1" s="1"/>
  <c r="M3916" i="1"/>
  <c r="N3916" i="1" s="1"/>
  <c r="V3987" i="1" l="1"/>
  <c r="O3916" i="1"/>
  <c r="M3917" i="1"/>
  <c r="N3917" i="1" s="1"/>
  <c r="T3988" i="1" l="1"/>
  <c r="U3988" i="1" s="1"/>
  <c r="O3917" i="1"/>
  <c r="V3988" i="1" l="1"/>
  <c r="M3918" i="1"/>
  <c r="N3918" i="1" s="1"/>
  <c r="T3989" i="1" l="1"/>
  <c r="U3989" i="1" s="1"/>
  <c r="O3918" i="1"/>
  <c r="V3989" i="1" l="1"/>
  <c r="T3990" i="1"/>
  <c r="U3990" i="1" s="1"/>
  <c r="M3919" i="1"/>
  <c r="N3919" i="1" s="1"/>
  <c r="V3990" i="1" l="1"/>
  <c r="T3991" i="1"/>
  <c r="U3991" i="1" s="1"/>
  <c r="O3919" i="1"/>
  <c r="V3991" i="1" l="1"/>
  <c r="M3920" i="1"/>
  <c r="N3920" i="1" s="1"/>
  <c r="T3992" i="1" l="1"/>
  <c r="U3992" i="1" s="1"/>
  <c r="O3920" i="1"/>
  <c r="V3992" i="1" l="1"/>
  <c r="M3921" i="1"/>
  <c r="N3921" i="1" s="1"/>
  <c r="T3993" i="1" l="1"/>
  <c r="U3993" i="1" s="1"/>
  <c r="O3921" i="1"/>
  <c r="M3922" i="1"/>
  <c r="N3922" i="1" s="1"/>
  <c r="V3993" i="1" l="1"/>
  <c r="O3922" i="1"/>
  <c r="T3994" i="1" l="1"/>
  <c r="U3994" i="1" s="1"/>
  <c r="M3923" i="1"/>
  <c r="N3923" i="1" s="1"/>
  <c r="V3994" i="1" l="1"/>
  <c r="O3923" i="1"/>
  <c r="M3924" i="1"/>
  <c r="N3924" i="1" s="1"/>
  <c r="T3995" i="1" l="1"/>
  <c r="U3995" i="1" s="1"/>
  <c r="O3924" i="1"/>
  <c r="V3995" i="1" l="1"/>
  <c r="T3996" i="1"/>
  <c r="U3996" i="1" s="1"/>
  <c r="M3925" i="1"/>
  <c r="N3925" i="1" s="1"/>
  <c r="V3996" i="1" l="1"/>
  <c r="O3925" i="1"/>
  <c r="T3997" i="1" l="1"/>
  <c r="U3997" i="1" s="1"/>
  <c r="V3997" i="1" s="1"/>
  <c r="M3926" i="1"/>
  <c r="N3926" i="1" s="1"/>
  <c r="T3998" i="1" l="1"/>
  <c r="U3998" i="1" s="1"/>
  <c r="V3998" i="1" s="1"/>
  <c r="O3926" i="1"/>
  <c r="M3927" i="1"/>
  <c r="N3927" i="1" s="1"/>
  <c r="T3999" i="1" l="1"/>
  <c r="U3999" i="1" s="1"/>
  <c r="O3927" i="1"/>
  <c r="V3999" i="1" l="1"/>
  <c r="M3928" i="1"/>
  <c r="N3928" i="1" s="1"/>
  <c r="T4000" i="1" l="1"/>
  <c r="U4000" i="1" s="1"/>
  <c r="O3928" i="1"/>
  <c r="V4000" i="1" l="1"/>
  <c r="M3929" i="1"/>
  <c r="N3929" i="1" s="1"/>
  <c r="T4001" i="1" l="1"/>
  <c r="U4001" i="1" s="1"/>
  <c r="O3929" i="1"/>
  <c r="V4001" i="1" l="1"/>
  <c r="T4002" i="1"/>
  <c r="U4002" i="1" s="1"/>
  <c r="M3930" i="1"/>
  <c r="N3930" i="1" s="1"/>
  <c r="V4002" i="1" l="1"/>
  <c r="O3930" i="1"/>
  <c r="T4003" i="1" l="1"/>
  <c r="U4003" i="1" s="1"/>
  <c r="M3931" i="1"/>
  <c r="N3931" i="1" s="1"/>
  <c r="V4003" i="1" l="1"/>
  <c r="O3931" i="1"/>
  <c r="T4004" i="1" l="1"/>
  <c r="U4004" i="1" s="1"/>
  <c r="M3932" i="1"/>
  <c r="N3932" i="1" s="1"/>
  <c r="V4004" i="1" l="1"/>
  <c r="O3932" i="1"/>
  <c r="M3933" i="1"/>
  <c r="N3933" i="1" s="1"/>
  <c r="T4005" i="1" l="1"/>
  <c r="U4005" i="1" s="1"/>
  <c r="O3933" i="1"/>
  <c r="V4005" i="1" l="1"/>
  <c r="M3934" i="1"/>
  <c r="N3934" i="1" s="1"/>
  <c r="T4006" i="1" l="1"/>
  <c r="U4006" i="1" s="1"/>
  <c r="O3934" i="1"/>
  <c r="M3935" i="1"/>
  <c r="N3935" i="1" s="1"/>
  <c r="V4006" i="1" l="1"/>
  <c r="T4007" i="1"/>
  <c r="U4007" i="1" s="1"/>
  <c r="O3935" i="1"/>
  <c r="V4007" i="1" l="1"/>
  <c r="T4008" i="1"/>
  <c r="U4008" i="1" s="1"/>
  <c r="M3936" i="1"/>
  <c r="N3936" i="1" s="1"/>
  <c r="V4008" i="1" l="1"/>
  <c r="O3936" i="1"/>
  <c r="T4009" i="1" l="1"/>
  <c r="U4009" i="1" s="1"/>
  <c r="M3937" i="1"/>
  <c r="N3937" i="1" s="1"/>
  <c r="V4009" i="1" l="1"/>
  <c r="T4010" i="1"/>
  <c r="U4010" i="1" s="1"/>
  <c r="O3937" i="1"/>
  <c r="V4010" i="1" l="1"/>
  <c r="M3938" i="1"/>
  <c r="N3938" i="1" s="1"/>
  <c r="T4011" i="1" l="1"/>
  <c r="U4011" i="1" s="1"/>
  <c r="O3938" i="1"/>
  <c r="V4011" i="1" l="1"/>
  <c r="M3939" i="1"/>
  <c r="N3939" i="1" s="1"/>
  <c r="T4012" i="1" l="1"/>
  <c r="U4012" i="1" s="1"/>
  <c r="O3939" i="1"/>
  <c r="V4012" i="1" l="1"/>
  <c r="M3940" i="1"/>
  <c r="N3940" i="1" s="1"/>
  <c r="T4013" i="1" l="1"/>
  <c r="U4013" i="1" s="1"/>
  <c r="O3940" i="1"/>
  <c r="M3941" i="1"/>
  <c r="N3941" i="1" s="1"/>
  <c r="V4013" i="1" l="1"/>
  <c r="T4014" i="1"/>
  <c r="U4014" i="1" s="1"/>
  <c r="O3941" i="1"/>
  <c r="V4014" i="1" l="1"/>
  <c r="T4015" i="1"/>
  <c r="U4015" i="1" s="1"/>
  <c r="M3942" i="1"/>
  <c r="N3942" i="1" s="1"/>
  <c r="V4015" i="1" l="1"/>
  <c r="O3942" i="1"/>
  <c r="T4016" i="1" l="1"/>
  <c r="U4016" i="1" s="1"/>
  <c r="M3943" i="1"/>
  <c r="N3943" i="1" s="1"/>
  <c r="V4016" i="1" l="1"/>
  <c r="O3943" i="1"/>
  <c r="T4017" i="1" l="1"/>
  <c r="U4017" i="1" s="1"/>
  <c r="M3944" i="1"/>
  <c r="N3944" i="1" s="1"/>
  <c r="V4017" i="1" l="1"/>
  <c r="O3944" i="1"/>
  <c r="T4018" i="1" l="1"/>
  <c r="U4018" i="1" s="1"/>
  <c r="M3945" i="1"/>
  <c r="N3945" i="1" s="1"/>
  <c r="V4018" i="1" l="1"/>
  <c r="O3945" i="1"/>
  <c r="M3946" i="1"/>
  <c r="N3946" i="1" s="1"/>
  <c r="T4019" i="1" l="1"/>
  <c r="U4019" i="1" s="1"/>
  <c r="O3946" i="1"/>
  <c r="V4019" i="1" l="1"/>
  <c r="T4020" i="1"/>
  <c r="U4020" i="1" s="1"/>
  <c r="M3947" i="1"/>
  <c r="N3947" i="1" s="1"/>
  <c r="V4020" i="1" l="1"/>
  <c r="T4021" i="1"/>
  <c r="U4021" i="1" s="1"/>
  <c r="O3947" i="1"/>
  <c r="V4021" i="1" l="1"/>
  <c r="T4022" i="1"/>
  <c r="U4022" i="1" s="1"/>
  <c r="M3948" i="1"/>
  <c r="N3948" i="1" s="1"/>
  <c r="V4022" i="1" l="1"/>
  <c r="O3948" i="1"/>
  <c r="M3949" i="1"/>
  <c r="N3949" i="1" s="1"/>
  <c r="T4023" i="1" l="1"/>
  <c r="U4023" i="1" s="1"/>
  <c r="O3949" i="1"/>
  <c r="V4023" i="1" l="1"/>
  <c r="M3950" i="1"/>
  <c r="N3950" i="1" s="1"/>
  <c r="T4024" i="1" l="1"/>
  <c r="U4024" i="1" s="1"/>
  <c r="O3950" i="1"/>
  <c r="M3951" i="1"/>
  <c r="N3951" i="1" s="1"/>
  <c r="V4024" i="1" l="1"/>
  <c r="O3951" i="1"/>
  <c r="T4025" i="1" l="1"/>
  <c r="U4025" i="1" s="1"/>
  <c r="M3952" i="1"/>
  <c r="N3952" i="1" s="1"/>
  <c r="V4025" i="1" l="1"/>
  <c r="T4026" i="1"/>
  <c r="U4026" i="1" s="1"/>
  <c r="O3952" i="1"/>
  <c r="M3953" i="1"/>
  <c r="N3953" i="1" s="1"/>
  <c r="V4026" i="1" l="1"/>
  <c r="T4027" i="1"/>
  <c r="U4027" i="1" s="1"/>
  <c r="O3953" i="1"/>
  <c r="M3954" i="1"/>
  <c r="N3954" i="1" s="1"/>
  <c r="V4027" i="1" l="1"/>
  <c r="T4028" i="1"/>
  <c r="U4028" i="1" s="1"/>
  <c r="O3954" i="1"/>
  <c r="M3955" i="1"/>
  <c r="N3955" i="1" s="1"/>
  <c r="V4028" i="1" l="1"/>
  <c r="T4029" i="1"/>
  <c r="U4029" i="1" s="1"/>
  <c r="O3955" i="1"/>
  <c r="V4029" i="1" l="1"/>
  <c r="T4030" i="1"/>
  <c r="U4030" i="1" s="1"/>
  <c r="M3956" i="1"/>
  <c r="N3956" i="1" s="1"/>
  <c r="V4030" i="1" l="1"/>
  <c r="T4031" i="1"/>
  <c r="U4031" i="1" s="1"/>
  <c r="O3956" i="1"/>
  <c r="V4031" i="1" l="1"/>
  <c r="T4032" i="1"/>
  <c r="U4032" i="1" s="1"/>
  <c r="M3957" i="1"/>
  <c r="N3957" i="1" s="1"/>
  <c r="V4032" i="1" l="1"/>
  <c r="T4033" i="1"/>
  <c r="U4033" i="1" s="1"/>
  <c r="O3957" i="1"/>
  <c r="M3958" i="1"/>
  <c r="N3958" i="1" s="1"/>
  <c r="V4033" i="1" l="1"/>
  <c r="T4034" i="1"/>
  <c r="U4034" i="1" s="1"/>
  <c r="O3958" i="1"/>
  <c r="V4034" i="1" l="1"/>
  <c r="T4035" i="1"/>
  <c r="U4035" i="1" s="1"/>
  <c r="M3959" i="1"/>
  <c r="N3959" i="1" s="1"/>
  <c r="V4035" i="1" l="1"/>
  <c r="T4036" i="1"/>
  <c r="U4036" i="1" s="1"/>
  <c r="O3959" i="1"/>
  <c r="V4036" i="1" l="1"/>
  <c r="M3960" i="1"/>
  <c r="N3960" i="1" s="1"/>
  <c r="T4037" i="1" l="1"/>
  <c r="U4037" i="1" s="1"/>
  <c r="V4037" i="1" s="1"/>
  <c r="O3960" i="1"/>
  <c r="M3961" i="1"/>
  <c r="N3961" i="1" s="1"/>
  <c r="T4038" i="1" l="1"/>
  <c r="U4038" i="1" s="1"/>
  <c r="O3961" i="1"/>
  <c r="V4038" i="1" l="1"/>
  <c r="M3962" i="1"/>
  <c r="N3962" i="1" s="1"/>
  <c r="T4039" i="1" l="1"/>
  <c r="U4039" i="1" s="1"/>
  <c r="O3962" i="1"/>
  <c r="V4039" i="1" l="1"/>
  <c r="M3963" i="1"/>
  <c r="N3963" i="1" s="1"/>
  <c r="T4040" i="1" l="1"/>
  <c r="U4040" i="1" s="1"/>
  <c r="O3963" i="1"/>
  <c r="M3964" i="1"/>
  <c r="N3964" i="1" s="1"/>
  <c r="V4040" i="1" l="1"/>
  <c r="T4041" i="1"/>
  <c r="U4041" i="1" s="1"/>
  <c r="O3964" i="1"/>
  <c r="M3965" i="1"/>
  <c r="N3965" i="1" s="1"/>
  <c r="V4041" i="1" l="1"/>
  <c r="O3965" i="1"/>
  <c r="T4042" i="1" l="1"/>
  <c r="U4042" i="1" s="1"/>
  <c r="M3966" i="1"/>
  <c r="N3966" i="1" s="1"/>
  <c r="V4042" i="1" l="1"/>
  <c r="O3966" i="1"/>
  <c r="M3967" i="1"/>
  <c r="N3967" i="1" s="1"/>
  <c r="T4043" i="1" l="1"/>
  <c r="U4043" i="1" s="1"/>
  <c r="O3967" i="1"/>
  <c r="V4043" i="1" l="1"/>
  <c r="M3968" i="1"/>
  <c r="N3968" i="1" s="1"/>
  <c r="T4044" i="1" l="1"/>
  <c r="U4044" i="1" s="1"/>
  <c r="O3968" i="1"/>
  <c r="V4044" i="1" l="1"/>
  <c r="M3969" i="1"/>
  <c r="N3969" i="1" s="1"/>
  <c r="T4045" i="1" l="1"/>
  <c r="U4045" i="1" s="1"/>
  <c r="O3969" i="1"/>
  <c r="V4045" i="1" l="1"/>
  <c r="T4046" i="1"/>
  <c r="U4046" i="1" s="1"/>
  <c r="M3970" i="1"/>
  <c r="N3970" i="1" s="1"/>
  <c r="V4046" i="1" l="1"/>
  <c r="O3970" i="1"/>
  <c r="T4047" i="1" l="1"/>
  <c r="U4047" i="1" s="1"/>
  <c r="M3971" i="1"/>
  <c r="N3971" i="1" s="1"/>
  <c r="V4047" i="1" l="1"/>
  <c r="O3971" i="1"/>
  <c r="M3972" i="1"/>
  <c r="N3972" i="1" s="1"/>
  <c r="T4048" i="1" l="1"/>
  <c r="U4048" i="1" s="1"/>
  <c r="O3972" i="1"/>
  <c r="V4048" i="1" l="1"/>
  <c r="M3973" i="1"/>
  <c r="N3973" i="1" s="1"/>
  <c r="T4049" i="1" l="1"/>
  <c r="U4049" i="1" s="1"/>
  <c r="O3973" i="1"/>
  <c r="V4049" i="1" l="1"/>
  <c r="M3974" i="1"/>
  <c r="N3974" i="1" s="1"/>
  <c r="T4050" i="1" l="1"/>
  <c r="U4050" i="1" s="1"/>
  <c r="O3974" i="1"/>
  <c r="V4050" i="1" l="1"/>
  <c r="M3975" i="1"/>
  <c r="N3975" i="1" s="1"/>
  <c r="T4051" i="1" l="1"/>
  <c r="U4051" i="1" s="1"/>
  <c r="O3975" i="1"/>
  <c r="V4051" i="1" l="1"/>
  <c r="M3976" i="1"/>
  <c r="N3976" i="1" s="1"/>
  <c r="T4052" i="1" l="1"/>
  <c r="U4052" i="1" s="1"/>
  <c r="O3976" i="1"/>
  <c r="V4052" i="1" l="1"/>
  <c r="M3977" i="1"/>
  <c r="N3977" i="1" s="1"/>
  <c r="T4053" i="1" l="1"/>
  <c r="U4053" i="1" s="1"/>
  <c r="O3977" i="1"/>
  <c r="V4053" i="1" l="1"/>
  <c r="M3978" i="1"/>
  <c r="N3978" i="1" s="1"/>
  <c r="T4054" i="1" l="1"/>
  <c r="U4054" i="1" s="1"/>
  <c r="O3978" i="1"/>
  <c r="V4054" i="1" l="1"/>
  <c r="M3979" i="1"/>
  <c r="N3979" i="1" s="1"/>
  <c r="T4055" i="1" l="1"/>
  <c r="U4055" i="1" s="1"/>
  <c r="O3979" i="1"/>
  <c r="M3980" i="1"/>
  <c r="N3980" i="1" s="1"/>
  <c r="V4055" i="1" l="1"/>
  <c r="O3980" i="1"/>
  <c r="M3981" i="1"/>
  <c r="N3981" i="1" s="1"/>
  <c r="T4056" i="1" l="1"/>
  <c r="U4056" i="1" s="1"/>
  <c r="O3981" i="1"/>
  <c r="V4056" i="1" l="1"/>
  <c r="M3982" i="1"/>
  <c r="N3982" i="1" s="1"/>
  <c r="T4057" i="1" l="1"/>
  <c r="U4057" i="1" s="1"/>
  <c r="O3982" i="1"/>
  <c r="M3983" i="1"/>
  <c r="N3983" i="1" s="1"/>
  <c r="V4057" i="1" l="1"/>
  <c r="T4058" i="1"/>
  <c r="U4058" i="1" s="1"/>
  <c r="O3983" i="1"/>
  <c r="M3984" i="1"/>
  <c r="N3984" i="1" s="1"/>
  <c r="V4058" i="1" l="1"/>
  <c r="O3984" i="1"/>
  <c r="M3985" i="1"/>
  <c r="N3985" i="1" s="1"/>
  <c r="T4059" i="1" l="1"/>
  <c r="U4059" i="1" s="1"/>
  <c r="O3985" i="1"/>
  <c r="V4059" i="1" l="1"/>
  <c r="M3986" i="1"/>
  <c r="N3986" i="1" s="1"/>
  <c r="T4060" i="1" l="1"/>
  <c r="U4060" i="1" s="1"/>
  <c r="O3986" i="1"/>
  <c r="V4060" i="1" l="1"/>
  <c r="M3987" i="1"/>
  <c r="N3987" i="1" s="1"/>
  <c r="T4061" i="1" l="1"/>
  <c r="U4061" i="1" s="1"/>
  <c r="O3987" i="1"/>
  <c r="V4061" i="1" l="1"/>
  <c r="T4062" i="1"/>
  <c r="U4062" i="1" s="1"/>
  <c r="M3988" i="1"/>
  <c r="N3988" i="1" s="1"/>
  <c r="V4062" i="1" l="1"/>
  <c r="T4063" i="1"/>
  <c r="U4063" i="1" s="1"/>
  <c r="O3988" i="1"/>
  <c r="V4063" i="1" l="1"/>
  <c r="T4064" i="1"/>
  <c r="U4064" i="1" s="1"/>
  <c r="M3989" i="1"/>
  <c r="N3989" i="1" s="1"/>
  <c r="V4064" i="1" l="1"/>
  <c r="T4065" i="1"/>
  <c r="U4065" i="1" s="1"/>
  <c r="O3989" i="1"/>
  <c r="V4065" i="1" l="1"/>
  <c r="M3990" i="1"/>
  <c r="N3990" i="1" s="1"/>
  <c r="T4066" i="1" l="1"/>
  <c r="U4066" i="1" s="1"/>
  <c r="O3990" i="1"/>
  <c r="M3991" i="1"/>
  <c r="N3991" i="1" s="1"/>
  <c r="V4066" i="1" l="1"/>
  <c r="T4067" i="1"/>
  <c r="U4067" i="1" s="1"/>
  <c r="O3991" i="1"/>
  <c r="V4067" i="1" l="1"/>
  <c r="M3992" i="1"/>
  <c r="N3992" i="1" s="1"/>
  <c r="T4068" i="1" l="1"/>
  <c r="U4068" i="1" s="1"/>
  <c r="O3992" i="1"/>
  <c r="M3993" i="1"/>
  <c r="N3993" i="1" s="1"/>
  <c r="V4068" i="1" l="1"/>
  <c r="O3993" i="1"/>
  <c r="M3994" i="1"/>
  <c r="N3994" i="1" s="1"/>
  <c r="T4069" i="1" l="1"/>
  <c r="U4069" i="1" s="1"/>
  <c r="O3994" i="1"/>
  <c r="V4069" i="1" l="1"/>
  <c r="T4070" i="1"/>
  <c r="U4070" i="1" s="1"/>
  <c r="M3995" i="1"/>
  <c r="N3995" i="1" s="1"/>
  <c r="V4070" i="1" l="1"/>
  <c r="O3995" i="1"/>
  <c r="M3996" i="1"/>
  <c r="N3996" i="1" s="1"/>
  <c r="T4071" i="1" l="1"/>
  <c r="U4071" i="1" s="1"/>
  <c r="O3996" i="1"/>
  <c r="V4071" i="1" l="1"/>
  <c r="T4072" i="1"/>
  <c r="U4072" i="1" s="1"/>
  <c r="M3997" i="1"/>
  <c r="N3997" i="1" s="1"/>
  <c r="V4072" i="1" l="1"/>
  <c r="O3997" i="1"/>
  <c r="T4073" i="1" l="1"/>
  <c r="U4073" i="1" s="1"/>
  <c r="M3998" i="1"/>
  <c r="N3998" i="1" s="1"/>
  <c r="V4073" i="1" l="1"/>
  <c r="O3998" i="1"/>
  <c r="T4074" i="1" l="1"/>
  <c r="U4074" i="1" s="1"/>
  <c r="M3999" i="1"/>
  <c r="N3999" i="1" s="1"/>
  <c r="V4074" i="1" l="1"/>
  <c r="O3999" i="1"/>
  <c r="M4000" i="1"/>
  <c r="N4000" i="1" s="1"/>
  <c r="T4075" i="1" l="1"/>
  <c r="U4075" i="1" s="1"/>
  <c r="O4000" i="1"/>
  <c r="V4075" i="1" l="1"/>
  <c r="T4076" i="1"/>
  <c r="U4076" i="1" s="1"/>
  <c r="M4001" i="1"/>
  <c r="N4001" i="1" s="1"/>
  <c r="V4076" i="1" l="1"/>
  <c r="O4001" i="1"/>
  <c r="T4077" i="1" l="1"/>
  <c r="U4077" i="1" s="1"/>
  <c r="M4002" i="1"/>
  <c r="N4002" i="1" s="1"/>
  <c r="V4077" i="1" l="1"/>
  <c r="O4002" i="1"/>
  <c r="M4003" i="1"/>
  <c r="N4003" i="1" s="1"/>
  <c r="T4078" i="1" l="1"/>
  <c r="U4078" i="1" s="1"/>
  <c r="O4003" i="1"/>
  <c r="V4078" i="1" l="1"/>
  <c r="M4004" i="1"/>
  <c r="N4004" i="1" s="1"/>
  <c r="T4079" i="1" l="1"/>
  <c r="U4079" i="1" s="1"/>
  <c r="O4004" i="1"/>
  <c r="V4079" i="1" l="1"/>
  <c r="M4005" i="1"/>
  <c r="N4005" i="1" s="1"/>
  <c r="T4080" i="1" l="1"/>
  <c r="U4080" i="1" s="1"/>
  <c r="O4005" i="1"/>
  <c r="V4080" i="1" l="1"/>
  <c r="T4081" i="1"/>
  <c r="U4081" i="1" s="1"/>
  <c r="M4006" i="1"/>
  <c r="N4006" i="1" s="1"/>
  <c r="V4081" i="1" l="1"/>
  <c r="T4082" i="1"/>
  <c r="U4082" i="1" s="1"/>
  <c r="O4006" i="1"/>
  <c r="V4082" i="1" l="1"/>
  <c r="M4007" i="1"/>
  <c r="N4007" i="1" s="1"/>
  <c r="T4083" i="1" l="1"/>
  <c r="U4083" i="1" s="1"/>
  <c r="O4007" i="1"/>
  <c r="V4083" i="1" l="1"/>
  <c r="M4008" i="1"/>
  <c r="N4008" i="1" s="1"/>
  <c r="T4084" i="1" l="1"/>
  <c r="U4084" i="1" s="1"/>
  <c r="O4008" i="1"/>
  <c r="V4084" i="1" l="1"/>
  <c r="M4009" i="1"/>
  <c r="N4009" i="1" s="1"/>
  <c r="T4085" i="1" l="1"/>
  <c r="U4085" i="1" s="1"/>
  <c r="O4009" i="1"/>
  <c r="V4085" i="1" l="1"/>
  <c r="M4010" i="1"/>
  <c r="N4010" i="1" s="1"/>
  <c r="T4086" i="1" l="1"/>
  <c r="U4086" i="1" s="1"/>
  <c r="O4010" i="1"/>
  <c r="V4086" i="1" l="1"/>
  <c r="T4087" i="1"/>
  <c r="U4087" i="1" s="1"/>
  <c r="M4011" i="1"/>
  <c r="N4011" i="1" s="1"/>
  <c r="V4087" i="1" l="1"/>
  <c r="O4011" i="1"/>
  <c r="T4088" i="1" l="1"/>
  <c r="U4088" i="1" s="1"/>
  <c r="M4012" i="1"/>
  <c r="N4012" i="1" s="1"/>
  <c r="V4088" i="1" l="1"/>
  <c r="T4089" i="1"/>
  <c r="U4089" i="1" s="1"/>
  <c r="O4012" i="1"/>
  <c r="V4089" i="1" l="1"/>
  <c r="M4013" i="1"/>
  <c r="N4013" i="1" s="1"/>
  <c r="T4090" i="1" l="1"/>
  <c r="U4090" i="1" s="1"/>
  <c r="O4013" i="1"/>
  <c r="V4090" i="1" l="1"/>
  <c r="M4014" i="1"/>
  <c r="N4014" i="1" s="1"/>
  <c r="T4091" i="1" l="1"/>
  <c r="U4091" i="1" s="1"/>
  <c r="O4014" i="1"/>
  <c r="M4015" i="1"/>
  <c r="N4015" i="1" s="1"/>
  <c r="V4091" i="1" l="1"/>
  <c r="O4015" i="1"/>
  <c r="T4092" i="1" l="1"/>
  <c r="U4092" i="1" s="1"/>
  <c r="M4016" i="1"/>
  <c r="N4016" i="1" s="1"/>
  <c r="V4092" i="1" l="1"/>
  <c r="O4016" i="1"/>
  <c r="M4017" i="1"/>
  <c r="N4017" i="1" s="1"/>
  <c r="T4093" i="1" l="1"/>
  <c r="U4093" i="1" s="1"/>
  <c r="O4017" i="1"/>
  <c r="V4093" i="1" l="1"/>
  <c r="T4094" i="1"/>
  <c r="U4094" i="1" s="1"/>
  <c r="M4018" i="1"/>
  <c r="N4018" i="1" s="1"/>
  <c r="V4094" i="1" l="1"/>
  <c r="O4018" i="1"/>
  <c r="T4095" i="1" l="1"/>
  <c r="U4095" i="1" s="1"/>
  <c r="M4019" i="1"/>
  <c r="N4019" i="1" s="1"/>
  <c r="V4095" i="1" l="1"/>
  <c r="O4019" i="1"/>
  <c r="T4096" i="1" l="1"/>
  <c r="U4096" i="1" s="1"/>
  <c r="M4020" i="1"/>
  <c r="N4020" i="1" s="1"/>
  <c r="V4096" i="1" l="1"/>
  <c r="T4097" i="1"/>
  <c r="U4097" i="1" s="1"/>
  <c r="O4020" i="1"/>
  <c r="V4097" i="1" l="1"/>
  <c r="T4098" i="1"/>
  <c r="U4098" i="1" s="1"/>
  <c r="M4021" i="1"/>
  <c r="N4021" i="1" s="1"/>
  <c r="V4098" i="1" l="1"/>
  <c r="T4099" i="1"/>
  <c r="U4099" i="1" s="1"/>
  <c r="O4021" i="1"/>
  <c r="M4022" i="1"/>
  <c r="N4022" i="1" s="1"/>
  <c r="V4099" i="1" l="1"/>
  <c r="T4100" i="1"/>
  <c r="U4100" i="1" s="1"/>
  <c r="O4022" i="1"/>
  <c r="V4100" i="1" l="1"/>
  <c r="M4023" i="1"/>
  <c r="N4023" i="1" s="1"/>
  <c r="T4101" i="1" l="1"/>
  <c r="U4101" i="1" s="1"/>
  <c r="O4023" i="1"/>
  <c r="V4101" i="1" l="1"/>
  <c r="M4024" i="1"/>
  <c r="N4024" i="1" s="1"/>
  <c r="T4102" i="1" l="1"/>
  <c r="U4102" i="1" s="1"/>
  <c r="O4024" i="1"/>
  <c r="V4102" i="1" l="1"/>
  <c r="M4025" i="1"/>
  <c r="N4025" i="1" s="1"/>
  <c r="T4103" i="1" l="1"/>
  <c r="U4103" i="1" s="1"/>
  <c r="O4025" i="1"/>
  <c r="M4026" i="1"/>
  <c r="N4026" i="1" s="1"/>
  <c r="V4103" i="1" l="1"/>
  <c r="O4026" i="1"/>
  <c r="T4104" i="1" l="1"/>
  <c r="U4104" i="1" s="1"/>
  <c r="M4027" i="1"/>
  <c r="N4027" i="1" s="1"/>
  <c r="V4104" i="1" l="1"/>
  <c r="T4105" i="1"/>
  <c r="U4105" i="1" s="1"/>
  <c r="O4027" i="1"/>
  <c r="V4105" i="1" l="1"/>
  <c r="M4028" i="1"/>
  <c r="N4028" i="1" s="1"/>
  <c r="T4106" i="1" l="1"/>
  <c r="U4106" i="1" s="1"/>
  <c r="O4028" i="1"/>
  <c r="V4106" i="1" l="1"/>
  <c r="M4029" i="1"/>
  <c r="N4029" i="1" s="1"/>
  <c r="T4107" i="1" l="1"/>
  <c r="U4107" i="1" s="1"/>
  <c r="O4029" i="1"/>
  <c r="M4030" i="1"/>
  <c r="N4030" i="1" s="1"/>
  <c r="V4107" i="1" l="1"/>
  <c r="T4108" i="1"/>
  <c r="U4108" i="1" s="1"/>
  <c r="O4030" i="1"/>
  <c r="V4108" i="1" l="1"/>
  <c r="M4031" i="1"/>
  <c r="N4031" i="1" s="1"/>
  <c r="T4109" i="1" l="1"/>
  <c r="U4109" i="1" s="1"/>
  <c r="V4109" i="1" s="1"/>
  <c r="O4031" i="1"/>
  <c r="M4032" i="1"/>
  <c r="N4032" i="1" s="1"/>
  <c r="T4110" i="1" l="1"/>
  <c r="U4110" i="1" s="1"/>
  <c r="O4032" i="1"/>
  <c r="M4033" i="1"/>
  <c r="N4033" i="1" s="1"/>
  <c r="V4110" i="1" l="1"/>
  <c r="O4033" i="1"/>
  <c r="M4034" i="1"/>
  <c r="N4034" i="1" s="1"/>
  <c r="T4111" i="1" l="1"/>
  <c r="U4111" i="1" s="1"/>
  <c r="O4034" i="1"/>
  <c r="M4035" i="1"/>
  <c r="N4035" i="1" s="1"/>
  <c r="V4111" i="1" l="1"/>
  <c r="T4112" i="1"/>
  <c r="U4112" i="1" s="1"/>
  <c r="O4035" i="1"/>
  <c r="V4112" i="1" l="1"/>
  <c r="T4113" i="1"/>
  <c r="U4113" i="1" s="1"/>
  <c r="M4036" i="1"/>
  <c r="N4036" i="1" s="1"/>
  <c r="V4113" i="1" l="1"/>
  <c r="O4036" i="1"/>
  <c r="T4114" i="1" l="1"/>
  <c r="U4114" i="1" s="1"/>
  <c r="M4037" i="1"/>
  <c r="N4037" i="1" s="1"/>
  <c r="V4114" i="1" l="1"/>
  <c r="O4037" i="1"/>
  <c r="T4115" i="1" l="1"/>
  <c r="U4115" i="1" s="1"/>
  <c r="M4038" i="1"/>
  <c r="N4038" i="1" s="1"/>
  <c r="V4115" i="1" l="1"/>
  <c r="O4038" i="1"/>
  <c r="T4116" i="1" l="1"/>
  <c r="U4116" i="1" s="1"/>
  <c r="M4039" i="1"/>
  <c r="N4039" i="1" s="1"/>
  <c r="V4116" i="1" l="1"/>
  <c r="O4039" i="1"/>
  <c r="M4040" i="1"/>
  <c r="N4040" i="1" s="1"/>
  <c r="T4117" i="1" l="1"/>
  <c r="U4117" i="1" s="1"/>
  <c r="O4040" i="1"/>
  <c r="V4117" i="1" l="1"/>
  <c r="T4118" i="1"/>
  <c r="U4118" i="1" s="1"/>
  <c r="M4041" i="1"/>
  <c r="N4041" i="1" s="1"/>
  <c r="V4118" i="1" l="1"/>
  <c r="O4041" i="1"/>
  <c r="M4042" i="1"/>
  <c r="N4042" i="1" s="1"/>
  <c r="T4119" i="1" l="1"/>
  <c r="U4119" i="1" s="1"/>
  <c r="O4042" i="1"/>
  <c r="V4119" i="1" l="1"/>
  <c r="M4043" i="1"/>
  <c r="N4043" i="1" s="1"/>
  <c r="T4120" i="1" l="1"/>
  <c r="U4120" i="1" s="1"/>
  <c r="O4043" i="1"/>
  <c r="V4120" i="1" l="1"/>
  <c r="M4044" i="1"/>
  <c r="N4044" i="1" s="1"/>
  <c r="T4121" i="1" l="1"/>
  <c r="U4121" i="1" s="1"/>
  <c r="O4044" i="1"/>
  <c r="M4045" i="1"/>
  <c r="N4045" i="1" s="1"/>
  <c r="V4121" i="1" l="1"/>
  <c r="O4045" i="1"/>
  <c r="M4046" i="1"/>
  <c r="N4046" i="1" s="1"/>
  <c r="T4122" i="1" l="1"/>
  <c r="U4122" i="1" s="1"/>
  <c r="O4046" i="1"/>
  <c r="V4122" i="1" l="1"/>
  <c r="T4123" i="1"/>
  <c r="U4123" i="1" s="1"/>
  <c r="M4047" i="1"/>
  <c r="N4047" i="1" s="1"/>
  <c r="V4123" i="1" l="1"/>
  <c r="T4124" i="1"/>
  <c r="U4124" i="1" s="1"/>
  <c r="O4047" i="1"/>
  <c r="V4124" i="1" l="1"/>
  <c r="T4125" i="1"/>
  <c r="U4125" i="1" s="1"/>
  <c r="M4048" i="1"/>
  <c r="N4048" i="1" s="1"/>
  <c r="V4125" i="1" l="1"/>
  <c r="T4126" i="1"/>
  <c r="U4126" i="1" s="1"/>
  <c r="O4048" i="1"/>
  <c r="M4049" i="1"/>
  <c r="N4049" i="1" s="1"/>
  <c r="V4126" i="1" l="1"/>
  <c r="O4049" i="1"/>
  <c r="T4127" i="1" l="1"/>
  <c r="U4127" i="1" s="1"/>
  <c r="M4050" i="1"/>
  <c r="N4050" i="1" s="1"/>
  <c r="V4127" i="1" l="1"/>
  <c r="O4050" i="1"/>
  <c r="T4128" i="1" l="1"/>
  <c r="U4128" i="1" s="1"/>
  <c r="M4051" i="1"/>
  <c r="N4051" i="1" s="1"/>
  <c r="V4128" i="1" l="1"/>
  <c r="O4051" i="1"/>
  <c r="M4052" i="1"/>
  <c r="N4052" i="1" s="1"/>
  <c r="T4129" i="1" l="1"/>
  <c r="U4129" i="1" s="1"/>
  <c r="O4052" i="1"/>
  <c r="V4129" i="1" l="1"/>
  <c r="T4130" i="1"/>
  <c r="U4130" i="1" s="1"/>
  <c r="M4053" i="1"/>
  <c r="N4053" i="1" s="1"/>
  <c r="V4130" i="1" l="1"/>
  <c r="T4131" i="1"/>
  <c r="U4131" i="1" s="1"/>
  <c r="O4053" i="1"/>
  <c r="V4131" i="1" l="1"/>
  <c r="T4132" i="1"/>
  <c r="U4132" i="1" s="1"/>
  <c r="M4054" i="1"/>
  <c r="N4054" i="1" s="1"/>
  <c r="V4132" i="1" l="1"/>
  <c r="T4133" i="1"/>
  <c r="U4133" i="1" s="1"/>
  <c r="O4054" i="1"/>
  <c r="V4133" i="1" l="1"/>
  <c r="M4055" i="1"/>
  <c r="N4055" i="1" s="1"/>
  <c r="T4134" i="1" l="1"/>
  <c r="U4134" i="1" s="1"/>
  <c r="O4055" i="1"/>
  <c r="M4056" i="1"/>
  <c r="N4056" i="1" s="1"/>
  <c r="V4134" i="1" l="1"/>
  <c r="T4135" i="1"/>
  <c r="U4135" i="1" s="1"/>
  <c r="O4056" i="1"/>
  <c r="V4135" i="1" l="1"/>
  <c r="T4136" i="1"/>
  <c r="U4136" i="1" s="1"/>
  <c r="M4057" i="1"/>
  <c r="N4057" i="1" s="1"/>
  <c r="V4136" i="1" l="1"/>
  <c r="O4057" i="1"/>
  <c r="T4137" i="1" l="1"/>
  <c r="U4137" i="1" s="1"/>
  <c r="M4058" i="1"/>
  <c r="N4058" i="1" s="1"/>
  <c r="V4137" i="1" l="1"/>
  <c r="O4058" i="1"/>
  <c r="M4059" i="1"/>
  <c r="N4059" i="1" s="1"/>
  <c r="T4138" i="1" l="1"/>
  <c r="U4138" i="1" s="1"/>
  <c r="O4059" i="1"/>
  <c r="V4138" i="1" l="1"/>
  <c r="M4060" i="1"/>
  <c r="N4060" i="1" s="1"/>
  <c r="T4139" i="1" l="1"/>
  <c r="U4139" i="1" s="1"/>
  <c r="V4139" i="1" s="1"/>
  <c r="O4060" i="1"/>
  <c r="T4140" i="1" l="1"/>
  <c r="U4140" i="1" s="1"/>
  <c r="M4061" i="1"/>
  <c r="N4061" i="1" s="1"/>
  <c r="V4140" i="1" l="1"/>
  <c r="T4141" i="1"/>
  <c r="U4141" i="1" s="1"/>
  <c r="O4061" i="1"/>
  <c r="V4141" i="1" l="1"/>
  <c r="T4142" i="1"/>
  <c r="U4142" i="1" s="1"/>
  <c r="M4062" i="1"/>
  <c r="N4062" i="1" s="1"/>
  <c r="V4142" i="1" l="1"/>
  <c r="O4062" i="1"/>
  <c r="T4143" i="1" l="1"/>
  <c r="U4143" i="1" s="1"/>
  <c r="M4063" i="1"/>
  <c r="N4063" i="1" s="1"/>
  <c r="V4143" i="1" l="1"/>
  <c r="T4144" i="1"/>
  <c r="U4144" i="1" s="1"/>
  <c r="O4063" i="1"/>
  <c r="M4064" i="1"/>
  <c r="N4064" i="1" s="1"/>
  <c r="V4144" i="1" l="1"/>
  <c r="O4064" i="1"/>
  <c r="T4145" i="1" l="1"/>
  <c r="U4145" i="1" s="1"/>
  <c r="M4065" i="1"/>
  <c r="N4065" i="1" s="1"/>
  <c r="V4145" i="1" l="1"/>
  <c r="O4065" i="1"/>
  <c r="M4066" i="1"/>
  <c r="N4066" i="1" s="1"/>
  <c r="T4146" i="1" l="1"/>
  <c r="U4146" i="1" s="1"/>
  <c r="O4066" i="1"/>
  <c r="V4146" i="1" l="1"/>
  <c r="M4067" i="1"/>
  <c r="N4067" i="1" s="1"/>
  <c r="T4147" i="1" l="1"/>
  <c r="U4147" i="1" s="1"/>
  <c r="O4067" i="1"/>
  <c r="V4147" i="1" l="1"/>
  <c r="T4148" i="1"/>
  <c r="U4148" i="1" s="1"/>
  <c r="M4068" i="1"/>
  <c r="N4068" i="1" s="1"/>
  <c r="V4148" i="1" l="1"/>
  <c r="O4068" i="1"/>
  <c r="T4149" i="1" l="1"/>
  <c r="U4149" i="1" s="1"/>
  <c r="M4069" i="1"/>
  <c r="N4069" i="1" s="1"/>
  <c r="V4149" i="1" l="1"/>
  <c r="O4069" i="1"/>
  <c r="M4070" i="1"/>
  <c r="N4070" i="1" s="1"/>
  <c r="T4150" i="1" l="1"/>
  <c r="U4150" i="1" s="1"/>
  <c r="O4070" i="1"/>
  <c r="M4071" i="1"/>
  <c r="N4071" i="1" s="1"/>
  <c r="V4150" i="1" l="1"/>
  <c r="O4071" i="1"/>
  <c r="T4151" i="1" l="1"/>
  <c r="U4151" i="1" s="1"/>
  <c r="M4072" i="1"/>
  <c r="N4072" i="1" s="1"/>
  <c r="V4151" i="1" l="1"/>
  <c r="O4072" i="1"/>
  <c r="T4152" i="1" l="1"/>
  <c r="U4152" i="1" s="1"/>
  <c r="M4073" i="1"/>
  <c r="N4073" i="1" s="1"/>
  <c r="V4152" i="1" l="1"/>
  <c r="O4073" i="1"/>
  <c r="M4074" i="1"/>
  <c r="N4074" i="1" s="1"/>
  <c r="T4153" i="1" l="1"/>
  <c r="U4153" i="1" s="1"/>
  <c r="O4074" i="1"/>
  <c r="V4153" i="1" l="1"/>
  <c r="T4154" i="1"/>
  <c r="U4154" i="1" s="1"/>
  <c r="M4075" i="1"/>
  <c r="N4075" i="1" s="1"/>
  <c r="V4154" i="1" l="1"/>
  <c r="O4075" i="1"/>
  <c r="M4076" i="1"/>
  <c r="N4076" i="1" s="1"/>
  <c r="T4155" i="1" l="1"/>
  <c r="U4155" i="1" s="1"/>
  <c r="O4076" i="1"/>
  <c r="V4155" i="1" l="1"/>
  <c r="T4156" i="1"/>
  <c r="U4156" i="1" s="1"/>
  <c r="M4077" i="1"/>
  <c r="N4077" i="1" s="1"/>
  <c r="V4156" i="1" l="1"/>
  <c r="O4077" i="1"/>
  <c r="T4157" i="1" l="1"/>
  <c r="U4157" i="1" s="1"/>
  <c r="M4078" i="1"/>
  <c r="N4078" i="1" s="1"/>
  <c r="V4157" i="1" l="1"/>
  <c r="T4158" i="1"/>
  <c r="U4158" i="1" s="1"/>
  <c r="O4078" i="1"/>
  <c r="V4158" i="1" l="1"/>
  <c r="T4159" i="1"/>
  <c r="U4159" i="1" s="1"/>
  <c r="M4079" i="1"/>
  <c r="N4079" i="1" s="1"/>
  <c r="V4159" i="1" l="1"/>
  <c r="O4079" i="1"/>
  <c r="M4080" i="1"/>
  <c r="N4080" i="1" s="1"/>
  <c r="T4160" i="1" l="1"/>
  <c r="U4160" i="1" s="1"/>
  <c r="O4080" i="1"/>
  <c r="V4160" i="1" l="1"/>
  <c r="M4081" i="1"/>
  <c r="N4081" i="1" s="1"/>
  <c r="T4161" i="1" l="1"/>
  <c r="U4161" i="1" s="1"/>
  <c r="O4081" i="1"/>
  <c r="V4161" i="1" l="1"/>
  <c r="M4082" i="1"/>
  <c r="N4082" i="1" s="1"/>
  <c r="T4162" i="1" l="1"/>
  <c r="U4162" i="1" s="1"/>
  <c r="O4082" i="1"/>
  <c r="M4083" i="1"/>
  <c r="N4083" i="1" s="1"/>
  <c r="V4162" i="1" l="1"/>
  <c r="O4083" i="1"/>
  <c r="T4163" i="1" l="1"/>
  <c r="U4163" i="1" s="1"/>
  <c r="M4084" i="1"/>
  <c r="N4084" i="1" s="1"/>
  <c r="V4163" i="1" l="1"/>
  <c r="O4084" i="1"/>
  <c r="M4085" i="1"/>
  <c r="N4085" i="1" s="1"/>
  <c r="T4164" i="1" l="1"/>
  <c r="U4164" i="1" s="1"/>
  <c r="O4085" i="1"/>
  <c r="V4164" i="1" l="1"/>
  <c r="M4086" i="1"/>
  <c r="N4086" i="1" s="1"/>
  <c r="T4165" i="1" l="1"/>
  <c r="U4165" i="1" s="1"/>
  <c r="O4086" i="1"/>
  <c r="V4165" i="1" l="1"/>
  <c r="T4166" i="1"/>
  <c r="U4166" i="1" s="1"/>
  <c r="M4087" i="1"/>
  <c r="N4087" i="1" s="1"/>
  <c r="V4166" i="1" l="1"/>
  <c r="O4087" i="1"/>
  <c r="T4167" i="1" l="1"/>
  <c r="U4167" i="1" s="1"/>
  <c r="M4088" i="1"/>
  <c r="N4088" i="1" s="1"/>
  <c r="V4167" i="1" l="1"/>
  <c r="O4088" i="1"/>
  <c r="T4168" i="1" l="1"/>
  <c r="U4168" i="1" s="1"/>
  <c r="M4089" i="1"/>
  <c r="N4089" i="1" s="1"/>
  <c r="V4168" i="1" l="1"/>
  <c r="O4089" i="1"/>
  <c r="T4169" i="1" l="1"/>
  <c r="U4169" i="1" s="1"/>
  <c r="M4090" i="1"/>
  <c r="N4090" i="1" s="1"/>
  <c r="V4169" i="1" l="1"/>
  <c r="O4090" i="1"/>
  <c r="M4091" i="1"/>
  <c r="N4091" i="1" s="1"/>
  <c r="T4170" i="1" l="1"/>
  <c r="U4170" i="1" s="1"/>
  <c r="O4091" i="1"/>
  <c r="V4170" i="1" l="1"/>
  <c r="T4171" i="1"/>
  <c r="U4171" i="1" s="1"/>
  <c r="M4092" i="1"/>
  <c r="N4092" i="1" s="1"/>
  <c r="V4171" i="1" l="1"/>
  <c r="T4172" i="1"/>
  <c r="U4172" i="1" s="1"/>
  <c r="O4092" i="1"/>
  <c r="M4093" i="1"/>
  <c r="N4093" i="1" s="1"/>
  <c r="V4172" i="1" l="1"/>
  <c r="O4093" i="1"/>
  <c r="T4173" i="1" l="1"/>
  <c r="U4173" i="1" s="1"/>
  <c r="M4094" i="1"/>
  <c r="N4094" i="1" s="1"/>
  <c r="V4173" i="1" l="1"/>
  <c r="O4094" i="1"/>
  <c r="T4174" i="1" l="1"/>
  <c r="U4174" i="1" s="1"/>
  <c r="M4095" i="1"/>
  <c r="N4095" i="1" s="1"/>
  <c r="V4174" i="1" l="1"/>
  <c r="T4175" i="1"/>
  <c r="U4175" i="1" s="1"/>
  <c r="O4095" i="1"/>
  <c r="M4096" i="1"/>
  <c r="N4096" i="1" s="1"/>
  <c r="V4175" i="1" l="1"/>
  <c r="O4096" i="1"/>
  <c r="T4176" i="1" l="1"/>
  <c r="U4176" i="1" s="1"/>
  <c r="M4097" i="1"/>
  <c r="N4097" i="1" s="1"/>
  <c r="V4176" i="1" l="1"/>
  <c r="O4097" i="1"/>
  <c r="T4177" i="1" l="1"/>
  <c r="U4177" i="1" s="1"/>
  <c r="M4098" i="1"/>
  <c r="N4098" i="1" s="1"/>
  <c r="V4177" i="1" l="1"/>
  <c r="O4098" i="1"/>
  <c r="M4099" i="1"/>
  <c r="N4099" i="1" s="1"/>
  <c r="T4178" i="1" l="1"/>
  <c r="U4178" i="1" s="1"/>
  <c r="O4099" i="1"/>
  <c r="V4178" i="1" l="1"/>
  <c r="M4100" i="1"/>
  <c r="N4100" i="1" s="1"/>
  <c r="T4179" i="1" l="1"/>
  <c r="U4179" i="1" s="1"/>
  <c r="O4100" i="1"/>
  <c r="M4101" i="1"/>
  <c r="N4101" i="1" s="1"/>
  <c r="V4179" i="1" l="1"/>
  <c r="O4101" i="1"/>
  <c r="T4180" i="1" l="1"/>
  <c r="U4180" i="1" s="1"/>
  <c r="M4102" i="1"/>
  <c r="N4102" i="1" s="1"/>
  <c r="V4180" i="1" l="1"/>
  <c r="O4102" i="1"/>
  <c r="T4181" i="1" l="1"/>
  <c r="U4181" i="1" s="1"/>
  <c r="M4103" i="1"/>
  <c r="N4103" i="1" s="1"/>
  <c r="V4181" i="1" l="1"/>
  <c r="O4103" i="1"/>
  <c r="M4104" i="1"/>
  <c r="N4104" i="1" s="1"/>
  <c r="T4182" i="1" l="1"/>
  <c r="U4182" i="1" s="1"/>
  <c r="O4104" i="1"/>
  <c r="V4182" i="1" l="1"/>
  <c r="T4183" i="1"/>
  <c r="U4183" i="1" s="1"/>
  <c r="M4105" i="1"/>
  <c r="N4105" i="1" s="1"/>
  <c r="V4183" i="1" l="1"/>
  <c r="O4105" i="1"/>
  <c r="T4184" i="1" l="1"/>
  <c r="U4184" i="1" s="1"/>
  <c r="M4106" i="1"/>
  <c r="N4106" i="1" s="1"/>
  <c r="V4184" i="1" l="1"/>
  <c r="O4106" i="1"/>
  <c r="T4185" i="1" l="1"/>
  <c r="U4185" i="1" s="1"/>
  <c r="M4107" i="1"/>
  <c r="N4107" i="1" s="1"/>
  <c r="V4185" i="1" l="1"/>
  <c r="O4107" i="1"/>
  <c r="M4108" i="1"/>
  <c r="N4108" i="1" s="1"/>
  <c r="T4186" i="1" l="1"/>
  <c r="U4186" i="1" s="1"/>
  <c r="O4108" i="1"/>
  <c r="V4186" i="1" l="1"/>
  <c r="M4109" i="1"/>
  <c r="N4109" i="1" s="1"/>
  <c r="T4187" i="1" l="1"/>
  <c r="U4187" i="1" s="1"/>
  <c r="O4109" i="1"/>
  <c r="V4187" i="1" l="1"/>
  <c r="M4110" i="1"/>
  <c r="N4110" i="1" s="1"/>
  <c r="T4188" i="1" l="1"/>
  <c r="U4188" i="1" s="1"/>
  <c r="O4110" i="1"/>
  <c r="M4111" i="1"/>
  <c r="N4111" i="1" s="1"/>
  <c r="V4188" i="1" l="1"/>
  <c r="O4111" i="1"/>
  <c r="T4189" i="1" l="1"/>
  <c r="U4189" i="1" s="1"/>
  <c r="M4112" i="1"/>
  <c r="N4112" i="1" s="1"/>
  <c r="V4189" i="1" l="1"/>
  <c r="T4190" i="1"/>
  <c r="U4190" i="1" s="1"/>
  <c r="O4112" i="1"/>
  <c r="V4190" i="1" l="1"/>
  <c r="M4113" i="1"/>
  <c r="N4113" i="1" s="1"/>
  <c r="T4191" i="1" l="1"/>
  <c r="U4191" i="1" s="1"/>
  <c r="O4113" i="1"/>
  <c r="V4191" i="1" l="1"/>
  <c r="M4114" i="1"/>
  <c r="N4114" i="1" s="1"/>
  <c r="T4192" i="1" l="1"/>
  <c r="U4192" i="1" s="1"/>
  <c r="O4114" i="1"/>
  <c r="V4192" i="1" l="1"/>
  <c r="M4115" i="1"/>
  <c r="N4115" i="1" s="1"/>
  <c r="T4193" i="1" l="1"/>
  <c r="U4193" i="1" s="1"/>
  <c r="O4115" i="1"/>
  <c r="M4116" i="1"/>
  <c r="N4116" i="1" s="1"/>
  <c r="V4193" i="1" l="1"/>
  <c r="T4194" i="1"/>
  <c r="U4194" i="1" s="1"/>
  <c r="O4116" i="1"/>
  <c r="V4194" i="1" l="1"/>
  <c r="T4195" i="1"/>
  <c r="U4195" i="1" s="1"/>
  <c r="M4117" i="1"/>
  <c r="N4117" i="1" s="1"/>
  <c r="V4195" i="1" l="1"/>
  <c r="O4117" i="1"/>
  <c r="T4196" i="1" l="1"/>
  <c r="U4196" i="1" s="1"/>
  <c r="M4118" i="1"/>
  <c r="N4118" i="1" s="1"/>
  <c r="V4196" i="1" l="1"/>
  <c r="O4118" i="1"/>
  <c r="T4197" i="1" l="1"/>
  <c r="U4197" i="1" s="1"/>
  <c r="V4197" i="1" s="1"/>
  <c r="M4119" i="1"/>
  <c r="N4119" i="1" s="1"/>
  <c r="T4198" i="1" l="1"/>
  <c r="U4198" i="1" s="1"/>
  <c r="O4119" i="1"/>
  <c r="V4198" i="1" l="1"/>
  <c r="M4120" i="1"/>
  <c r="N4120" i="1" s="1"/>
  <c r="T4199" i="1" l="1"/>
  <c r="U4199" i="1" s="1"/>
  <c r="O4120" i="1"/>
  <c r="V4199" i="1" l="1"/>
  <c r="M4121" i="1"/>
  <c r="N4121" i="1" s="1"/>
  <c r="T4200" i="1" l="1"/>
  <c r="U4200" i="1" s="1"/>
  <c r="O4121" i="1"/>
  <c r="M4122" i="1"/>
  <c r="N4122" i="1" s="1"/>
  <c r="V4200" i="1" l="1"/>
  <c r="O4122" i="1"/>
  <c r="T4201" i="1" l="1"/>
  <c r="U4201" i="1" s="1"/>
  <c r="M4123" i="1"/>
  <c r="N4123" i="1" s="1"/>
  <c r="V4201" i="1" l="1"/>
  <c r="T4202" i="1"/>
  <c r="U4202" i="1" s="1"/>
  <c r="O4123" i="1"/>
  <c r="M4124" i="1"/>
  <c r="N4124" i="1" s="1"/>
  <c r="V4202" i="1" l="1"/>
  <c r="O4124" i="1"/>
  <c r="T4203" i="1" l="1"/>
  <c r="U4203" i="1" s="1"/>
  <c r="M4125" i="1"/>
  <c r="N4125" i="1" s="1"/>
  <c r="V4203" i="1" l="1"/>
  <c r="O4125" i="1"/>
  <c r="T4204" i="1" l="1"/>
  <c r="U4204" i="1" s="1"/>
  <c r="M4126" i="1"/>
  <c r="N4126" i="1" s="1"/>
  <c r="V4204" i="1" l="1"/>
  <c r="T4205" i="1"/>
  <c r="U4205" i="1" s="1"/>
  <c r="O4126" i="1"/>
  <c r="M4127" i="1"/>
  <c r="N4127" i="1" s="1"/>
  <c r="V4205" i="1" l="1"/>
  <c r="O4127" i="1"/>
  <c r="T4206" i="1" l="1"/>
  <c r="U4206" i="1" s="1"/>
  <c r="M4128" i="1"/>
  <c r="N4128" i="1" s="1"/>
  <c r="V4206" i="1" l="1"/>
  <c r="T4207" i="1"/>
  <c r="U4207" i="1" s="1"/>
  <c r="O4128" i="1"/>
  <c r="V4207" i="1" l="1"/>
  <c r="T4208" i="1"/>
  <c r="U4208" i="1" s="1"/>
  <c r="M4129" i="1"/>
  <c r="N4129" i="1" s="1"/>
  <c r="V4208" i="1" l="1"/>
  <c r="O4129" i="1"/>
  <c r="T4209" i="1" l="1"/>
  <c r="U4209" i="1" s="1"/>
  <c r="M4130" i="1"/>
  <c r="N4130" i="1" s="1"/>
  <c r="V4209" i="1" l="1"/>
  <c r="O4130" i="1"/>
  <c r="T4210" i="1" l="1"/>
  <c r="U4210" i="1" s="1"/>
  <c r="M4131" i="1"/>
  <c r="N4131" i="1" s="1"/>
  <c r="V4210" i="1" l="1"/>
  <c r="T4211" i="1"/>
  <c r="U4211" i="1" s="1"/>
  <c r="O4131" i="1"/>
  <c r="M4132" i="1"/>
  <c r="N4132" i="1" s="1"/>
  <c r="V4211" i="1" l="1"/>
  <c r="O4132" i="1"/>
  <c r="T4212" i="1" l="1"/>
  <c r="U4212" i="1" s="1"/>
  <c r="M4133" i="1"/>
  <c r="N4133" i="1" s="1"/>
  <c r="V4212" i="1" l="1"/>
  <c r="T4213" i="1"/>
  <c r="U4213" i="1" s="1"/>
  <c r="O4133" i="1"/>
  <c r="M4134" i="1"/>
  <c r="N4134" i="1" s="1"/>
  <c r="V4213" i="1" l="1"/>
  <c r="T4214" i="1"/>
  <c r="U4214" i="1" s="1"/>
  <c r="O4134" i="1"/>
  <c r="V4214" i="1" l="1"/>
  <c r="M4135" i="1"/>
  <c r="N4135" i="1" s="1"/>
  <c r="T4215" i="1" l="1"/>
  <c r="U4215" i="1" s="1"/>
  <c r="O4135" i="1"/>
  <c r="M4136" i="1"/>
  <c r="N4136" i="1" s="1"/>
  <c r="V4215" i="1" l="1"/>
  <c r="T4216" i="1"/>
  <c r="U4216" i="1" s="1"/>
  <c r="O4136" i="1"/>
  <c r="V4216" i="1" l="1"/>
  <c r="M4137" i="1"/>
  <c r="N4137" i="1" s="1"/>
  <c r="T4217" i="1" l="1"/>
  <c r="U4217" i="1" s="1"/>
  <c r="O4137" i="1"/>
  <c r="V4217" i="1" l="1"/>
  <c r="M4138" i="1"/>
  <c r="N4138" i="1" s="1"/>
  <c r="T4218" i="1" l="1"/>
  <c r="U4218" i="1" s="1"/>
  <c r="O4138" i="1"/>
  <c r="V4218" i="1" l="1"/>
  <c r="T4219" i="1"/>
  <c r="U4219" i="1" s="1"/>
  <c r="M4139" i="1"/>
  <c r="N4139" i="1" s="1"/>
  <c r="V4219" i="1" l="1"/>
  <c r="O4139" i="1"/>
  <c r="T4220" i="1" l="1"/>
  <c r="U4220" i="1" s="1"/>
  <c r="M4140" i="1"/>
  <c r="N4140" i="1" s="1"/>
  <c r="V4220" i="1" l="1"/>
  <c r="O4140" i="1"/>
  <c r="T4221" i="1" l="1"/>
  <c r="U4221" i="1" s="1"/>
  <c r="M4141" i="1"/>
  <c r="N4141" i="1" s="1"/>
  <c r="V4221" i="1" l="1"/>
  <c r="O4141" i="1"/>
  <c r="M4142" i="1"/>
  <c r="N4142" i="1" s="1"/>
  <c r="T4222" i="1" l="1"/>
  <c r="U4222" i="1" s="1"/>
  <c r="O4142" i="1"/>
  <c r="V4222" i="1" l="1"/>
  <c r="M4143" i="1"/>
  <c r="N4143" i="1" s="1"/>
  <c r="T4223" i="1" l="1"/>
  <c r="U4223" i="1" s="1"/>
  <c r="O4143" i="1"/>
  <c r="M4144" i="1"/>
  <c r="N4144" i="1" s="1"/>
  <c r="V4223" i="1" l="1"/>
  <c r="O4144" i="1"/>
  <c r="T4224" i="1" l="1"/>
  <c r="U4224" i="1" s="1"/>
  <c r="M4145" i="1"/>
  <c r="N4145" i="1" s="1"/>
  <c r="V4224" i="1" l="1"/>
  <c r="O4145" i="1"/>
  <c r="T4225" i="1" l="1"/>
  <c r="U4225" i="1" s="1"/>
  <c r="M4146" i="1"/>
  <c r="N4146" i="1" s="1"/>
  <c r="V4225" i="1" l="1"/>
  <c r="T4226" i="1"/>
  <c r="U4226" i="1" s="1"/>
  <c r="O4146" i="1"/>
  <c r="M4147" i="1"/>
  <c r="N4147" i="1" s="1"/>
  <c r="V4226" i="1" l="1"/>
  <c r="O4147" i="1"/>
  <c r="T4227" i="1" l="1"/>
  <c r="U4227" i="1" s="1"/>
  <c r="M4148" i="1"/>
  <c r="N4148" i="1" s="1"/>
  <c r="V4227" i="1" l="1"/>
  <c r="O4148" i="1"/>
  <c r="T4228" i="1" l="1"/>
  <c r="U4228" i="1" s="1"/>
  <c r="M4149" i="1"/>
  <c r="N4149" i="1" s="1"/>
  <c r="V4228" i="1" l="1"/>
  <c r="O4149" i="1"/>
  <c r="T4229" i="1" l="1"/>
  <c r="U4229" i="1" s="1"/>
  <c r="M4150" i="1"/>
  <c r="N4150" i="1" s="1"/>
  <c r="V4229" i="1" l="1"/>
  <c r="T4230" i="1"/>
  <c r="U4230" i="1" s="1"/>
  <c r="O4150" i="1"/>
  <c r="V4230" i="1" l="1"/>
  <c r="T4231" i="1"/>
  <c r="U4231" i="1" s="1"/>
  <c r="M4151" i="1"/>
  <c r="N4151" i="1" s="1"/>
  <c r="V4231" i="1" l="1"/>
  <c r="O4151" i="1"/>
  <c r="M4152" i="1"/>
  <c r="N4152" i="1" s="1"/>
  <c r="T4232" i="1" l="1"/>
  <c r="U4232" i="1" s="1"/>
  <c r="O4152" i="1"/>
  <c r="M4153" i="1"/>
  <c r="N4153" i="1" s="1"/>
  <c r="V4232" i="1" l="1"/>
  <c r="T4233" i="1"/>
  <c r="U4233" i="1" s="1"/>
  <c r="O4153" i="1"/>
  <c r="V4233" i="1" l="1"/>
  <c r="M4154" i="1"/>
  <c r="N4154" i="1" s="1"/>
  <c r="T4234" i="1" l="1"/>
  <c r="U4234" i="1" s="1"/>
  <c r="O4154" i="1"/>
  <c r="V4234" i="1" l="1"/>
  <c r="M4155" i="1"/>
  <c r="N4155" i="1" s="1"/>
  <c r="T4235" i="1" l="1"/>
  <c r="U4235" i="1" s="1"/>
  <c r="O4155" i="1"/>
  <c r="M4156" i="1"/>
  <c r="N4156" i="1" s="1"/>
  <c r="V4235" i="1" l="1"/>
  <c r="O4156" i="1"/>
  <c r="M4157" i="1"/>
  <c r="N4157" i="1" s="1"/>
  <c r="T4236" i="1" l="1"/>
  <c r="U4236" i="1" s="1"/>
  <c r="O4157" i="1"/>
  <c r="V4236" i="1" l="1"/>
  <c r="M4158" i="1"/>
  <c r="N4158" i="1" s="1"/>
  <c r="T4237" i="1" l="1"/>
  <c r="U4237" i="1" s="1"/>
  <c r="O4158" i="1"/>
  <c r="V4237" i="1" l="1"/>
  <c r="M4159" i="1"/>
  <c r="N4159" i="1" s="1"/>
  <c r="T4238" i="1" l="1"/>
  <c r="U4238" i="1" s="1"/>
  <c r="V4238" i="1" s="1"/>
  <c r="O4159" i="1"/>
  <c r="T4239" i="1" l="1"/>
  <c r="U4239" i="1" s="1"/>
  <c r="M4160" i="1"/>
  <c r="N4160" i="1" s="1"/>
  <c r="V4239" i="1" l="1"/>
  <c r="O4160" i="1"/>
  <c r="T4240" i="1" l="1"/>
  <c r="U4240" i="1" s="1"/>
  <c r="M4161" i="1"/>
  <c r="N4161" i="1" s="1"/>
  <c r="V4240" i="1" l="1"/>
  <c r="T4241" i="1"/>
  <c r="U4241" i="1" s="1"/>
  <c r="O4161" i="1"/>
  <c r="V4241" i="1" l="1"/>
  <c r="M4162" i="1"/>
  <c r="N4162" i="1" s="1"/>
  <c r="T4242" i="1" l="1"/>
  <c r="U4242" i="1" s="1"/>
  <c r="O4162" i="1"/>
  <c r="V4242" i="1" l="1"/>
  <c r="T4243" i="1"/>
  <c r="U4243" i="1" s="1"/>
  <c r="M4163" i="1"/>
  <c r="N4163" i="1" s="1"/>
  <c r="V4243" i="1" l="1"/>
  <c r="T4244" i="1"/>
  <c r="U4244" i="1" s="1"/>
  <c r="O4163" i="1"/>
  <c r="V4244" i="1" l="1"/>
  <c r="M4164" i="1"/>
  <c r="N4164" i="1" s="1"/>
  <c r="T4245" i="1" l="1"/>
  <c r="U4245" i="1" s="1"/>
  <c r="O4164" i="1"/>
  <c r="M4165" i="1"/>
  <c r="N4165" i="1" s="1"/>
  <c r="V4245" i="1" l="1"/>
  <c r="O4165" i="1"/>
  <c r="T4246" i="1" l="1"/>
  <c r="U4246" i="1" s="1"/>
  <c r="M4166" i="1"/>
  <c r="N4166" i="1" s="1"/>
  <c r="V4246" i="1" l="1"/>
  <c r="O4166" i="1"/>
  <c r="M4167" i="1"/>
  <c r="N4167" i="1" s="1"/>
  <c r="T4247" i="1" l="1"/>
  <c r="U4247" i="1" s="1"/>
  <c r="O4167" i="1"/>
  <c r="V4247" i="1" l="1"/>
  <c r="M4168" i="1"/>
  <c r="N4168" i="1" s="1"/>
  <c r="T4248" i="1" l="1"/>
  <c r="U4248" i="1" s="1"/>
  <c r="O4168" i="1"/>
  <c r="V4248" i="1" l="1"/>
  <c r="T4249" i="1"/>
  <c r="U4249" i="1" s="1"/>
  <c r="M4169" i="1"/>
  <c r="N4169" i="1" s="1"/>
  <c r="V4249" i="1" l="1"/>
  <c r="T4250" i="1"/>
  <c r="U4250" i="1" s="1"/>
  <c r="O4169" i="1"/>
  <c r="V4250" i="1" l="1"/>
  <c r="M4170" i="1"/>
  <c r="N4170" i="1" s="1"/>
  <c r="T4251" i="1" l="1"/>
  <c r="U4251" i="1" s="1"/>
  <c r="O4170" i="1"/>
  <c r="V4251" i="1" l="1"/>
  <c r="T4252" i="1"/>
  <c r="U4252" i="1" s="1"/>
  <c r="M4171" i="1"/>
  <c r="N4171" i="1" s="1"/>
  <c r="V4252" i="1" l="1"/>
  <c r="O4171" i="1"/>
  <c r="M4172" i="1"/>
  <c r="N4172" i="1" s="1"/>
  <c r="T4253" i="1" l="1"/>
  <c r="U4253" i="1" s="1"/>
  <c r="O4172" i="1"/>
  <c r="V4253" i="1" l="1"/>
  <c r="M4173" i="1"/>
  <c r="N4173" i="1" s="1"/>
  <c r="T4254" i="1" l="1"/>
  <c r="U4254" i="1" s="1"/>
  <c r="O4173" i="1"/>
  <c r="V4254" i="1" l="1"/>
  <c r="T4255" i="1"/>
  <c r="U4255" i="1" s="1"/>
  <c r="M4174" i="1"/>
  <c r="N4174" i="1" s="1"/>
  <c r="V4255" i="1" l="1"/>
  <c r="O4174" i="1"/>
  <c r="T4256" i="1" l="1"/>
  <c r="U4256" i="1" s="1"/>
  <c r="M4175" i="1"/>
  <c r="N4175" i="1" s="1"/>
  <c r="V4256" i="1" l="1"/>
  <c r="O4175" i="1"/>
  <c r="M4176" i="1"/>
  <c r="N4176" i="1" s="1"/>
  <c r="T4257" i="1" l="1"/>
  <c r="U4257" i="1" s="1"/>
  <c r="O4176" i="1"/>
  <c r="M4177" i="1"/>
  <c r="N4177" i="1" s="1"/>
  <c r="V4257" i="1" l="1"/>
  <c r="O4177" i="1"/>
  <c r="T4258" i="1" l="1"/>
  <c r="U4258" i="1" s="1"/>
  <c r="M4178" i="1"/>
  <c r="N4178" i="1" s="1"/>
  <c r="V4258" i="1" l="1"/>
  <c r="O4178" i="1"/>
  <c r="T4259" i="1" l="1"/>
  <c r="U4259" i="1" s="1"/>
  <c r="M4179" i="1"/>
  <c r="N4179" i="1" s="1"/>
  <c r="V4259" i="1" l="1"/>
  <c r="O4179" i="1"/>
  <c r="T4260" i="1" l="1"/>
  <c r="U4260" i="1" s="1"/>
  <c r="M4180" i="1"/>
  <c r="N4180" i="1" s="1"/>
  <c r="V4260" i="1" l="1"/>
  <c r="O4180" i="1"/>
  <c r="T4261" i="1" l="1"/>
  <c r="U4261" i="1" s="1"/>
  <c r="M4181" i="1"/>
  <c r="N4181" i="1" s="1"/>
  <c r="V4261" i="1" l="1"/>
  <c r="O4181" i="1"/>
  <c r="T4262" i="1" l="1"/>
  <c r="U4262" i="1" s="1"/>
  <c r="M4182" i="1"/>
  <c r="N4182" i="1" s="1"/>
  <c r="V4262" i="1" l="1"/>
  <c r="T4263" i="1"/>
  <c r="U4263" i="1" s="1"/>
  <c r="O4182" i="1"/>
  <c r="V4263" i="1" l="1"/>
  <c r="M4183" i="1"/>
  <c r="N4183" i="1" s="1"/>
  <c r="T4264" i="1" l="1"/>
  <c r="U4264" i="1" s="1"/>
  <c r="O4183" i="1"/>
  <c r="V4264" i="1" l="1"/>
  <c r="M4184" i="1"/>
  <c r="N4184" i="1" s="1"/>
  <c r="T4265" i="1" l="1"/>
  <c r="U4265" i="1" s="1"/>
  <c r="O4184" i="1"/>
  <c r="M4185" i="1"/>
  <c r="N4185" i="1" s="1"/>
  <c r="V4265" i="1" l="1"/>
  <c r="T4266" i="1"/>
  <c r="U4266" i="1" s="1"/>
  <c r="O4185" i="1"/>
  <c r="V4266" i="1" l="1"/>
  <c r="T4267" i="1"/>
  <c r="U4267" i="1" s="1"/>
  <c r="M4186" i="1"/>
  <c r="N4186" i="1" s="1"/>
  <c r="V4267" i="1" l="1"/>
  <c r="O4186" i="1"/>
  <c r="T4268" i="1" l="1"/>
  <c r="U4268" i="1" s="1"/>
  <c r="M4187" i="1"/>
  <c r="N4187" i="1" s="1"/>
  <c r="V4268" i="1" l="1"/>
  <c r="O4187" i="1"/>
  <c r="T4269" i="1" l="1"/>
  <c r="U4269" i="1" s="1"/>
  <c r="M4188" i="1"/>
  <c r="N4188" i="1" s="1"/>
  <c r="V4269" i="1" l="1"/>
  <c r="O4188" i="1"/>
  <c r="M4189" i="1"/>
  <c r="N4189" i="1" s="1"/>
  <c r="T4270" i="1" l="1"/>
  <c r="U4270" i="1" s="1"/>
  <c r="O4189" i="1"/>
  <c r="V4270" i="1" l="1"/>
  <c r="M4190" i="1"/>
  <c r="N4190" i="1" s="1"/>
  <c r="T4271" i="1" l="1"/>
  <c r="U4271" i="1" s="1"/>
  <c r="O4190" i="1"/>
  <c r="M4191" i="1"/>
  <c r="N4191" i="1" s="1"/>
  <c r="V4271" i="1" l="1"/>
  <c r="O4191" i="1"/>
  <c r="T4272" i="1" l="1"/>
  <c r="U4272" i="1" s="1"/>
  <c r="M4192" i="1"/>
  <c r="N4192" i="1" s="1"/>
  <c r="V4272" i="1" l="1"/>
  <c r="O4192" i="1"/>
  <c r="M4193" i="1"/>
  <c r="N4193" i="1" s="1"/>
  <c r="T4273" i="1" l="1"/>
  <c r="U4273" i="1" s="1"/>
  <c r="O4193" i="1"/>
  <c r="V4273" i="1" l="1"/>
  <c r="M4194" i="1"/>
  <c r="N4194" i="1" s="1"/>
  <c r="T4274" i="1" l="1"/>
  <c r="U4274" i="1" s="1"/>
  <c r="O4194" i="1"/>
  <c r="V4274" i="1" l="1"/>
  <c r="M4195" i="1"/>
  <c r="N4195" i="1" s="1"/>
  <c r="T4275" i="1" l="1"/>
  <c r="U4275" i="1" s="1"/>
  <c r="O4195" i="1"/>
  <c r="V4275" i="1" l="1"/>
  <c r="M4196" i="1"/>
  <c r="N4196" i="1" s="1"/>
  <c r="T4276" i="1" l="1"/>
  <c r="U4276" i="1" s="1"/>
  <c r="O4196" i="1"/>
  <c r="V4276" i="1" l="1"/>
  <c r="T4277" i="1"/>
  <c r="U4277" i="1" s="1"/>
  <c r="M4197" i="1"/>
  <c r="N4197" i="1" s="1"/>
  <c r="V4277" i="1" l="1"/>
  <c r="O4197" i="1"/>
  <c r="T4278" i="1" l="1"/>
  <c r="U4278" i="1" s="1"/>
  <c r="M4198" i="1"/>
  <c r="N4198" i="1" s="1"/>
  <c r="V4278" i="1" l="1"/>
  <c r="T4279" i="1"/>
  <c r="U4279" i="1" s="1"/>
  <c r="O4198" i="1"/>
  <c r="V4279" i="1" l="1"/>
  <c r="T4280" i="1"/>
  <c r="U4280" i="1" s="1"/>
  <c r="M4199" i="1"/>
  <c r="N4199" i="1" s="1"/>
  <c r="V4280" i="1" l="1"/>
  <c r="O4199" i="1"/>
  <c r="M4200" i="1"/>
  <c r="N4200" i="1" s="1"/>
  <c r="T4281" i="1" l="1"/>
  <c r="U4281" i="1" s="1"/>
  <c r="O4200" i="1"/>
  <c r="V4281" i="1" l="1"/>
  <c r="M4201" i="1"/>
  <c r="N4201" i="1" s="1"/>
  <c r="T4282" i="1" l="1"/>
  <c r="U4282" i="1" s="1"/>
  <c r="O4201" i="1"/>
  <c r="V4282" i="1" l="1"/>
  <c r="T4283" i="1"/>
  <c r="U4283" i="1" s="1"/>
  <c r="M4202" i="1"/>
  <c r="N4202" i="1" s="1"/>
  <c r="V4283" i="1" l="1"/>
  <c r="O4202" i="1"/>
  <c r="T4284" i="1" l="1"/>
  <c r="U4284" i="1" s="1"/>
  <c r="M4203" i="1"/>
  <c r="N4203" i="1" s="1"/>
  <c r="V4284" i="1" l="1"/>
  <c r="O4203" i="1"/>
  <c r="T4285" i="1" l="1"/>
  <c r="U4285" i="1" s="1"/>
  <c r="M4204" i="1"/>
  <c r="N4204" i="1" s="1"/>
  <c r="V4285" i="1" l="1"/>
  <c r="O4204" i="1"/>
  <c r="T4286" i="1" l="1"/>
  <c r="U4286" i="1" s="1"/>
  <c r="M4205" i="1"/>
  <c r="N4205" i="1" s="1"/>
  <c r="V4286" i="1" l="1"/>
  <c r="O4205" i="1"/>
  <c r="T4287" i="1" l="1"/>
  <c r="U4287" i="1" s="1"/>
  <c r="M4206" i="1"/>
  <c r="N4206" i="1" s="1"/>
  <c r="V4287" i="1" l="1"/>
  <c r="T4288" i="1"/>
  <c r="U4288" i="1" s="1"/>
  <c r="O4206" i="1"/>
  <c r="V4288" i="1" l="1"/>
  <c r="M4207" i="1"/>
  <c r="N4207" i="1" s="1"/>
  <c r="T4289" i="1" l="1"/>
  <c r="U4289" i="1" s="1"/>
  <c r="O4207" i="1"/>
  <c r="V4289" i="1" l="1"/>
  <c r="M4208" i="1"/>
  <c r="N4208" i="1" s="1"/>
  <c r="T4290" i="1" l="1"/>
  <c r="U4290" i="1" s="1"/>
  <c r="O4208" i="1"/>
  <c r="V4290" i="1" l="1"/>
  <c r="T4291" i="1"/>
  <c r="U4291" i="1" s="1"/>
  <c r="M4209" i="1"/>
  <c r="N4209" i="1" s="1"/>
  <c r="V4291" i="1" l="1"/>
  <c r="O4209" i="1"/>
  <c r="M4210" i="1"/>
  <c r="N4210" i="1" s="1"/>
  <c r="T4292" i="1" l="1"/>
  <c r="U4292" i="1" s="1"/>
  <c r="O4210" i="1"/>
  <c r="V4292" i="1" l="1"/>
  <c r="M4211" i="1"/>
  <c r="N4211" i="1" s="1"/>
  <c r="T4293" i="1" l="1"/>
  <c r="U4293" i="1" s="1"/>
  <c r="O4211" i="1"/>
  <c r="M4212" i="1"/>
  <c r="N4212" i="1" s="1"/>
  <c r="V4293" i="1" l="1"/>
  <c r="O4212" i="1"/>
  <c r="M4213" i="1"/>
  <c r="N4213" i="1" s="1"/>
  <c r="T4294" i="1" l="1"/>
  <c r="U4294" i="1" s="1"/>
  <c r="O4213" i="1"/>
  <c r="M4214" i="1"/>
  <c r="N4214" i="1" s="1"/>
  <c r="V4294" i="1" l="1"/>
  <c r="O4214" i="1"/>
  <c r="T4295" i="1" l="1"/>
  <c r="U4295" i="1" s="1"/>
  <c r="M4215" i="1"/>
  <c r="N4215" i="1" s="1"/>
  <c r="V4295" i="1" l="1"/>
  <c r="O4215" i="1"/>
  <c r="M4216" i="1"/>
  <c r="N4216" i="1" s="1"/>
  <c r="T4296" i="1" l="1"/>
  <c r="U4296" i="1" s="1"/>
  <c r="O4216" i="1"/>
  <c r="V4296" i="1" l="1"/>
  <c r="M4217" i="1"/>
  <c r="N4217" i="1" s="1"/>
  <c r="T4297" i="1" l="1"/>
  <c r="U4297" i="1" s="1"/>
  <c r="O4217" i="1"/>
  <c r="M4218" i="1"/>
  <c r="N4218" i="1" s="1"/>
  <c r="V4297" i="1" l="1"/>
  <c r="O4218" i="1"/>
  <c r="M4219" i="1"/>
  <c r="N4219" i="1" s="1"/>
  <c r="T4298" i="1" l="1"/>
  <c r="O4219" i="1"/>
  <c r="U4298" i="1" l="1"/>
  <c r="V4298" i="1" s="1"/>
  <c r="T4299" i="1"/>
  <c r="U4299" i="1" s="1"/>
  <c r="M4220" i="1"/>
  <c r="N4220" i="1" s="1"/>
  <c r="V4299" i="1" l="1"/>
  <c r="O4220" i="1"/>
  <c r="T4300" i="1" l="1"/>
  <c r="U4300" i="1" s="1"/>
  <c r="M4221" i="1"/>
  <c r="N4221" i="1" s="1"/>
  <c r="V4300" i="1" l="1"/>
  <c r="O4221" i="1"/>
  <c r="T4301" i="1" l="1"/>
  <c r="U4301" i="1" s="1"/>
  <c r="M4222" i="1"/>
  <c r="N4222" i="1" s="1"/>
  <c r="V4301" i="1" l="1"/>
  <c r="O4222" i="1"/>
  <c r="M4223" i="1"/>
  <c r="N4223" i="1" s="1"/>
  <c r="T4302" i="1" l="1"/>
  <c r="U4302" i="1" s="1"/>
  <c r="O4223" i="1"/>
  <c r="V4302" i="1" l="1"/>
  <c r="M4224" i="1"/>
  <c r="N4224" i="1" s="1"/>
  <c r="T4303" i="1" l="1"/>
  <c r="U4303" i="1" s="1"/>
  <c r="V4303" i="1"/>
  <c r="O4224" i="1"/>
  <c r="T4304" i="1" l="1"/>
  <c r="U4304" i="1" s="1"/>
  <c r="M4225" i="1"/>
  <c r="N4225" i="1" s="1"/>
  <c r="V4304" i="1" l="1"/>
  <c r="T4305" i="1"/>
  <c r="U4305" i="1" s="1"/>
  <c r="O4225" i="1"/>
  <c r="M4226" i="1"/>
  <c r="N4226" i="1" s="1"/>
  <c r="V4305" i="1" l="1"/>
  <c r="O4226" i="1"/>
  <c r="M4227" i="1"/>
  <c r="N4227" i="1" s="1"/>
  <c r="T4306" i="1" l="1"/>
  <c r="U4306" i="1" s="1"/>
  <c r="O4227" i="1"/>
  <c r="V4306" i="1" l="1"/>
  <c r="M4228" i="1"/>
  <c r="N4228" i="1" s="1"/>
  <c r="T4307" i="1" l="1"/>
  <c r="U4307" i="1" s="1"/>
  <c r="O4228" i="1"/>
  <c r="M4229" i="1"/>
  <c r="N4229" i="1" s="1"/>
  <c r="V4307" i="1" l="1"/>
  <c r="O4229" i="1"/>
  <c r="M4230" i="1"/>
  <c r="N4230" i="1" s="1"/>
  <c r="T4308" i="1" l="1"/>
  <c r="U4308" i="1" s="1"/>
  <c r="O4230" i="1"/>
  <c r="M4231" i="1"/>
  <c r="N4231" i="1" s="1"/>
  <c r="V4308" i="1" l="1"/>
  <c r="O4231" i="1"/>
  <c r="M4232" i="1"/>
  <c r="N4232" i="1" s="1"/>
  <c r="T4309" i="1" l="1"/>
  <c r="U4309" i="1" s="1"/>
  <c r="O4232" i="1"/>
  <c r="V4309" i="1" l="1"/>
  <c r="T4310" i="1"/>
  <c r="U4310" i="1" s="1"/>
  <c r="M4233" i="1"/>
  <c r="N4233" i="1" s="1"/>
  <c r="V4310" i="1" l="1"/>
  <c r="O4233" i="1"/>
  <c r="M4234" i="1"/>
  <c r="N4234" i="1" s="1"/>
  <c r="T4311" i="1" l="1"/>
  <c r="U4311" i="1" s="1"/>
  <c r="O4234" i="1"/>
  <c r="M4235" i="1"/>
  <c r="N4235" i="1" s="1"/>
  <c r="V4311" i="1" l="1"/>
  <c r="O4235" i="1"/>
  <c r="T4312" i="1" l="1"/>
  <c r="U4312" i="1" s="1"/>
  <c r="M4236" i="1"/>
  <c r="N4236" i="1" s="1"/>
  <c r="V4312" i="1" l="1"/>
  <c r="O4236" i="1"/>
  <c r="M4237" i="1"/>
  <c r="N4237" i="1" s="1"/>
  <c r="T4313" i="1" l="1"/>
  <c r="U4313" i="1" s="1"/>
  <c r="O4237" i="1"/>
  <c r="V4313" i="1" l="1"/>
  <c r="M4238" i="1"/>
  <c r="N4238" i="1" s="1"/>
  <c r="T4314" i="1" l="1"/>
  <c r="U4314" i="1" s="1"/>
  <c r="O4238" i="1"/>
  <c r="V4314" i="1" l="1"/>
  <c r="M4239" i="1"/>
  <c r="N4239" i="1" s="1"/>
  <c r="T4315" i="1" l="1"/>
  <c r="U4315" i="1" s="1"/>
  <c r="O4239" i="1"/>
  <c r="V4315" i="1" l="1"/>
  <c r="T4316" i="1"/>
  <c r="U4316" i="1" s="1"/>
  <c r="M4240" i="1"/>
  <c r="N4240" i="1" s="1"/>
  <c r="V4316" i="1" l="1"/>
  <c r="O4240" i="1"/>
  <c r="T4317" i="1" l="1"/>
  <c r="U4317" i="1" s="1"/>
  <c r="M4241" i="1"/>
  <c r="N4241" i="1" s="1"/>
  <c r="V4317" i="1" l="1"/>
  <c r="O4241" i="1"/>
  <c r="T4318" i="1" l="1"/>
  <c r="U4318" i="1" s="1"/>
  <c r="M4242" i="1"/>
  <c r="N4242" i="1" s="1"/>
  <c r="V4318" i="1" l="1"/>
  <c r="T4319" i="1"/>
  <c r="U4319" i="1" s="1"/>
  <c r="O4242" i="1"/>
  <c r="M4243" i="1"/>
  <c r="N4243" i="1" s="1"/>
  <c r="V4319" i="1" l="1"/>
  <c r="O4243" i="1"/>
  <c r="T4320" i="1" l="1"/>
  <c r="U4320" i="1" s="1"/>
  <c r="M4244" i="1"/>
  <c r="N4244" i="1" s="1"/>
  <c r="V4320" i="1" l="1"/>
  <c r="T4321" i="1"/>
  <c r="U4321" i="1" s="1"/>
  <c r="O4244" i="1"/>
  <c r="M4245" i="1"/>
  <c r="N4245" i="1" s="1"/>
  <c r="V4321" i="1" l="1"/>
  <c r="T4322" i="1"/>
  <c r="U4322" i="1" s="1"/>
  <c r="O4245" i="1"/>
  <c r="M4246" i="1"/>
  <c r="N4246" i="1" s="1"/>
  <c r="V4322" i="1" l="1"/>
  <c r="O4246" i="1"/>
  <c r="T4323" i="1" l="1"/>
  <c r="U4323" i="1" s="1"/>
  <c r="M4247" i="1"/>
  <c r="N4247" i="1" s="1"/>
  <c r="V4323" i="1" l="1"/>
  <c r="O4247" i="1"/>
  <c r="T4324" i="1" l="1"/>
  <c r="U4324" i="1" s="1"/>
  <c r="M4248" i="1"/>
  <c r="N4248" i="1" s="1"/>
  <c r="V4324" i="1" l="1"/>
  <c r="O4248" i="1"/>
  <c r="T4325" i="1" l="1"/>
  <c r="U4325" i="1" s="1"/>
  <c r="M4249" i="1"/>
  <c r="N4249" i="1" s="1"/>
  <c r="V4325" i="1" l="1"/>
  <c r="O4249" i="1"/>
  <c r="M4250" i="1"/>
  <c r="N4250" i="1" s="1"/>
  <c r="T4326" i="1" l="1"/>
  <c r="U4326" i="1" s="1"/>
  <c r="O4250" i="1"/>
  <c r="M4251" i="1"/>
  <c r="N4251" i="1" s="1"/>
  <c r="V4326" i="1" l="1"/>
  <c r="O4251" i="1"/>
  <c r="T4327" i="1" l="1"/>
  <c r="U4327" i="1" s="1"/>
  <c r="M4252" i="1"/>
  <c r="N4252" i="1" s="1"/>
  <c r="V4327" i="1" l="1"/>
  <c r="O4252" i="1"/>
  <c r="T4328" i="1" l="1"/>
  <c r="U4328" i="1" s="1"/>
  <c r="M4253" i="1"/>
  <c r="N4253" i="1" s="1"/>
  <c r="V4328" i="1" l="1"/>
  <c r="O4253" i="1"/>
  <c r="M4254" i="1"/>
  <c r="N4254" i="1" s="1"/>
  <c r="T4329" i="1" l="1"/>
  <c r="U4329" i="1" s="1"/>
  <c r="O4254" i="1"/>
  <c r="V4329" i="1" l="1"/>
  <c r="M4255" i="1"/>
  <c r="N4255" i="1" s="1"/>
  <c r="T4330" i="1" l="1"/>
  <c r="U4330" i="1" s="1"/>
  <c r="O4255" i="1"/>
  <c r="V4330" i="1" l="1"/>
  <c r="M4256" i="1"/>
  <c r="N4256" i="1" s="1"/>
  <c r="T4331" i="1" l="1"/>
  <c r="U4331" i="1" s="1"/>
  <c r="O4256" i="1"/>
  <c r="M4257" i="1"/>
  <c r="N4257" i="1" s="1"/>
  <c r="V4331" i="1" l="1"/>
  <c r="O4257" i="1"/>
  <c r="M4258" i="1"/>
  <c r="N4258" i="1" s="1"/>
  <c r="T4332" i="1" l="1"/>
  <c r="U4332" i="1" s="1"/>
  <c r="O4258" i="1"/>
  <c r="V4332" i="1" l="1"/>
  <c r="M4259" i="1"/>
  <c r="N4259" i="1" s="1"/>
  <c r="T4333" i="1" l="1"/>
  <c r="U4333" i="1" s="1"/>
  <c r="O4259" i="1"/>
  <c r="V4333" i="1" l="1"/>
  <c r="T4334" i="1"/>
  <c r="U4334" i="1" s="1"/>
  <c r="M4260" i="1"/>
  <c r="N4260" i="1" s="1"/>
  <c r="V4334" i="1" l="1"/>
  <c r="O4260" i="1"/>
  <c r="M4261" i="1"/>
  <c r="N4261" i="1" s="1"/>
  <c r="T4335" i="1" l="1"/>
  <c r="U4335" i="1" s="1"/>
  <c r="O4261" i="1"/>
  <c r="V4335" i="1" l="1"/>
  <c r="M4262" i="1"/>
  <c r="N4262" i="1" s="1"/>
  <c r="T4336" i="1" l="1"/>
  <c r="U4336" i="1" s="1"/>
  <c r="O4262" i="1"/>
  <c r="V4336" i="1" l="1"/>
  <c r="M4263" i="1"/>
  <c r="N4263" i="1" s="1"/>
  <c r="T4337" i="1" l="1"/>
  <c r="U4337" i="1" s="1"/>
  <c r="O4263" i="1"/>
  <c r="M4264" i="1"/>
  <c r="N4264" i="1" s="1"/>
  <c r="V4337" i="1" l="1"/>
  <c r="T4338" i="1"/>
  <c r="U4338" i="1" s="1"/>
  <c r="O4264" i="1"/>
  <c r="M4265" i="1"/>
  <c r="N4265" i="1" s="1"/>
  <c r="V4338" i="1" l="1"/>
  <c r="T4339" i="1"/>
  <c r="U4339" i="1" s="1"/>
  <c r="O4265" i="1"/>
  <c r="V4339" i="1" l="1"/>
  <c r="M4266" i="1"/>
  <c r="N4266" i="1" s="1"/>
  <c r="T4340" i="1" l="1"/>
  <c r="U4340" i="1" s="1"/>
  <c r="O4266" i="1"/>
  <c r="M4267" i="1"/>
  <c r="N4267" i="1" s="1"/>
  <c r="V4340" i="1" l="1"/>
  <c r="T4341" i="1"/>
  <c r="U4341" i="1" s="1"/>
  <c r="O4267" i="1"/>
  <c r="V4341" i="1" l="1"/>
  <c r="M4268" i="1"/>
  <c r="N4268" i="1" s="1"/>
  <c r="T4342" i="1" l="1"/>
  <c r="U4342" i="1" s="1"/>
  <c r="O4268" i="1"/>
  <c r="M4269" i="1"/>
  <c r="N4269" i="1" s="1"/>
  <c r="V4342" i="1" l="1"/>
  <c r="O4269" i="1"/>
  <c r="M4270" i="1"/>
  <c r="N4270" i="1" s="1"/>
  <c r="T4343" i="1" l="1"/>
  <c r="U4343" i="1" s="1"/>
  <c r="O4270" i="1"/>
  <c r="V4343" i="1" l="1"/>
  <c r="M4271" i="1"/>
  <c r="N4271" i="1" s="1"/>
  <c r="T4344" i="1" l="1"/>
  <c r="U4344" i="1" s="1"/>
  <c r="O4271" i="1"/>
  <c r="V4344" i="1" l="1"/>
  <c r="M4272" i="1"/>
  <c r="N4272" i="1" s="1"/>
  <c r="T4345" i="1" l="1"/>
  <c r="U4345" i="1" s="1"/>
  <c r="O4272" i="1"/>
  <c r="V4345" i="1" l="1"/>
  <c r="T4346" i="1"/>
  <c r="U4346" i="1" s="1"/>
  <c r="M4273" i="1"/>
  <c r="N4273" i="1" s="1"/>
  <c r="V4346" i="1" l="1"/>
  <c r="O4273" i="1"/>
  <c r="M4274" i="1"/>
  <c r="N4274" i="1" s="1"/>
  <c r="T4347" i="1" l="1"/>
  <c r="U4347" i="1" s="1"/>
  <c r="O4274" i="1"/>
  <c r="V4347" i="1" l="1"/>
  <c r="M4275" i="1"/>
  <c r="N4275" i="1" s="1"/>
  <c r="T4348" i="1" l="1"/>
  <c r="U4348" i="1" s="1"/>
  <c r="O4275" i="1"/>
  <c r="V4348" i="1" l="1"/>
  <c r="T4349" i="1"/>
  <c r="U4349" i="1" s="1"/>
  <c r="M4276" i="1"/>
  <c r="N4276" i="1" s="1"/>
  <c r="V4349" i="1" l="1"/>
  <c r="O4276" i="1"/>
  <c r="T4350" i="1" l="1"/>
  <c r="U4350" i="1" s="1"/>
  <c r="M4277" i="1"/>
  <c r="N4277" i="1" s="1"/>
  <c r="V4350" i="1" l="1"/>
  <c r="T4351" i="1"/>
  <c r="U4351" i="1" s="1"/>
  <c r="O4277" i="1"/>
  <c r="V4351" i="1" l="1"/>
  <c r="T4352" i="1"/>
  <c r="U4352" i="1" s="1"/>
  <c r="M4278" i="1"/>
  <c r="N4278" i="1" s="1"/>
  <c r="V4352" i="1" l="1"/>
  <c r="O4278" i="1"/>
  <c r="T4353" i="1" l="1"/>
  <c r="U4353" i="1" s="1"/>
  <c r="M4279" i="1"/>
  <c r="N4279" i="1" s="1"/>
  <c r="V4353" i="1" l="1"/>
  <c r="O4279" i="1"/>
  <c r="T4354" i="1" l="1"/>
  <c r="U4354" i="1" s="1"/>
  <c r="M4280" i="1"/>
  <c r="N4280" i="1" s="1"/>
  <c r="V4354" i="1" l="1"/>
  <c r="T4355" i="1"/>
  <c r="U4355" i="1" s="1"/>
  <c r="O4280" i="1"/>
  <c r="V4355" i="1" l="1"/>
  <c r="M4281" i="1"/>
  <c r="N4281" i="1" s="1"/>
  <c r="T4356" i="1" l="1"/>
  <c r="U4356" i="1" s="1"/>
  <c r="O4281" i="1"/>
  <c r="V4356" i="1" l="1"/>
  <c r="T4357" i="1"/>
  <c r="U4357" i="1" s="1"/>
  <c r="M4282" i="1"/>
  <c r="N4282" i="1" s="1"/>
  <c r="V4357" i="1" l="1"/>
  <c r="T4358" i="1"/>
  <c r="U4358" i="1" s="1"/>
  <c r="O4282" i="1"/>
  <c r="V4358" i="1" l="1"/>
  <c r="M4283" i="1"/>
  <c r="N4283" i="1" s="1"/>
  <c r="T4359" i="1" l="1"/>
  <c r="U4359" i="1" s="1"/>
  <c r="O4283" i="1"/>
  <c r="V4359" i="1" l="1"/>
  <c r="M4284" i="1"/>
  <c r="N4284" i="1" s="1"/>
  <c r="T4360" i="1" l="1"/>
  <c r="U4360" i="1" s="1"/>
  <c r="O4284" i="1"/>
  <c r="V4360" i="1" l="1"/>
  <c r="M4285" i="1"/>
  <c r="N4285" i="1" s="1"/>
  <c r="T4361" i="1" l="1"/>
  <c r="U4361" i="1" s="1"/>
  <c r="O4285" i="1"/>
  <c r="M4286" i="1"/>
  <c r="N4286" i="1" s="1"/>
  <c r="V4361" i="1" l="1"/>
  <c r="T4362" i="1"/>
  <c r="U4362" i="1" s="1"/>
  <c r="O4286" i="1"/>
  <c r="V4362" i="1" l="1"/>
  <c r="M4287" i="1"/>
  <c r="N4287" i="1" s="1"/>
  <c r="T4363" i="1" l="1"/>
  <c r="U4363" i="1" s="1"/>
  <c r="O4287" i="1"/>
  <c r="V4363" i="1" l="1"/>
  <c r="M4288" i="1"/>
  <c r="N4288" i="1" s="1"/>
  <c r="T4364" i="1" l="1"/>
  <c r="U4364" i="1" s="1"/>
  <c r="O4288" i="1"/>
  <c r="M4289" i="1"/>
  <c r="N4289" i="1" s="1"/>
  <c r="V4364" i="1" l="1"/>
  <c r="T4365" i="1"/>
  <c r="U4365" i="1" s="1"/>
  <c r="O4289" i="1"/>
  <c r="M4290" i="1"/>
  <c r="N4290" i="1" s="1"/>
  <c r="V4365" i="1" l="1"/>
  <c r="O4290" i="1"/>
  <c r="T4366" i="1" l="1"/>
  <c r="U4366" i="1" s="1"/>
  <c r="M4291" i="1"/>
  <c r="N4291" i="1" s="1"/>
  <c r="V4366" i="1" l="1"/>
  <c r="T4367" i="1"/>
  <c r="U4367" i="1" s="1"/>
  <c r="O4291" i="1"/>
  <c r="M4292" i="1"/>
  <c r="N4292" i="1" s="1"/>
  <c r="V4367" i="1" l="1"/>
  <c r="O4292" i="1"/>
  <c r="T4368" i="1" l="1"/>
  <c r="U4368" i="1" s="1"/>
  <c r="M4293" i="1"/>
  <c r="N4293" i="1" s="1"/>
  <c r="V4368" i="1" l="1"/>
  <c r="O4293" i="1"/>
  <c r="M4294" i="1"/>
  <c r="N4294" i="1" s="1"/>
  <c r="T4369" i="1" l="1"/>
  <c r="U4369" i="1" s="1"/>
  <c r="O4294" i="1"/>
  <c r="V4369" i="1" l="1"/>
  <c r="T4370" i="1"/>
  <c r="U4370" i="1" s="1"/>
  <c r="M4295" i="1"/>
  <c r="N4295" i="1" s="1"/>
  <c r="V4370" i="1" l="1"/>
  <c r="O4295" i="1"/>
  <c r="T4371" i="1" l="1"/>
  <c r="U4371" i="1" s="1"/>
  <c r="M4296" i="1"/>
  <c r="N4296" i="1" s="1"/>
  <c r="V4371" i="1" l="1"/>
  <c r="T4372" i="1"/>
  <c r="U4372" i="1" s="1"/>
  <c r="O4296" i="1"/>
  <c r="M4297" i="1"/>
  <c r="N4297" i="1" s="1"/>
  <c r="V4372" i="1" l="1"/>
  <c r="O4297" i="1"/>
  <c r="T4373" i="1" l="1"/>
  <c r="U4373" i="1" s="1"/>
  <c r="M4298" i="1"/>
  <c r="N4298" i="1" s="1"/>
  <c r="V4373" i="1" l="1"/>
  <c r="O4298" i="1"/>
  <c r="T4374" i="1" l="1"/>
  <c r="U4374" i="1" s="1"/>
  <c r="M4299" i="1"/>
  <c r="N4299" i="1" s="1"/>
  <c r="V4374" i="1" l="1"/>
  <c r="O4299" i="1"/>
  <c r="T4375" i="1" l="1"/>
  <c r="U4375" i="1" s="1"/>
  <c r="M4300" i="1"/>
  <c r="N4300" i="1" s="1"/>
  <c r="V4375" i="1" l="1"/>
  <c r="O4300" i="1"/>
  <c r="M4301" i="1"/>
  <c r="N4301" i="1" s="1"/>
  <c r="T4376" i="1" l="1"/>
  <c r="U4376" i="1" s="1"/>
  <c r="O4301" i="1"/>
  <c r="V4376" i="1" l="1"/>
  <c r="M4302" i="1"/>
  <c r="N4302" i="1" s="1"/>
  <c r="T4377" i="1" l="1"/>
  <c r="U4377" i="1" s="1"/>
  <c r="O4302" i="1"/>
  <c r="V4377" i="1" l="1"/>
  <c r="M4303" i="1"/>
  <c r="N4303" i="1" s="1"/>
  <c r="T4378" i="1" l="1"/>
  <c r="U4378" i="1" s="1"/>
  <c r="O4303" i="1"/>
  <c r="M4304" i="1"/>
  <c r="N4304" i="1" s="1"/>
  <c r="V4378" i="1" l="1"/>
  <c r="O4304" i="1"/>
  <c r="M4305" i="1"/>
  <c r="N4305" i="1" s="1"/>
  <c r="T4379" i="1" l="1"/>
  <c r="U4379" i="1" s="1"/>
  <c r="O4305" i="1"/>
  <c r="V4379" i="1" l="1"/>
  <c r="T4380" i="1"/>
  <c r="U4380" i="1" s="1"/>
  <c r="M4306" i="1"/>
  <c r="N4306" i="1" s="1"/>
  <c r="V4380" i="1" l="1"/>
  <c r="T4381" i="1"/>
  <c r="U4381" i="1" s="1"/>
  <c r="O4306" i="1"/>
  <c r="M4307" i="1"/>
  <c r="N4307" i="1" s="1"/>
  <c r="V4381" i="1" l="1"/>
  <c r="O4307" i="1"/>
  <c r="T4382" i="1" l="1"/>
  <c r="U4382" i="1" s="1"/>
  <c r="M4308" i="1"/>
  <c r="N4308" i="1" s="1"/>
  <c r="V4382" i="1" l="1"/>
  <c r="T4383" i="1"/>
  <c r="U4383" i="1" s="1"/>
  <c r="O4308" i="1"/>
  <c r="M4309" i="1"/>
  <c r="N4309" i="1" s="1"/>
  <c r="V4383" i="1" l="1"/>
  <c r="O4309" i="1"/>
  <c r="M4310" i="1"/>
  <c r="N4310" i="1" s="1"/>
  <c r="T4384" i="1" l="1"/>
  <c r="U4384" i="1" s="1"/>
  <c r="O4310" i="1"/>
  <c r="V4384" i="1" l="1"/>
  <c r="M4311" i="1"/>
  <c r="N4311" i="1" s="1"/>
  <c r="T4385" i="1" l="1"/>
  <c r="U4385" i="1" s="1"/>
  <c r="O4311" i="1"/>
  <c r="V4385" i="1" l="1"/>
  <c r="M4312" i="1"/>
  <c r="N4312" i="1" s="1"/>
  <c r="T4386" i="1" l="1"/>
  <c r="U4386" i="1" s="1"/>
  <c r="O4312" i="1"/>
  <c r="V4386" i="1" l="1"/>
  <c r="M4313" i="1"/>
  <c r="N4313" i="1" s="1"/>
  <c r="T4387" i="1" l="1"/>
  <c r="U4387" i="1" s="1"/>
  <c r="O4313" i="1"/>
  <c r="V4387" i="1" l="1"/>
  <c r="M4314" i="1"/>
  <c r="N4314" i="1" s="1"/>
  <c r="T4388" i="1" l="1"/>
  <c r="U4388" i="1" s="1"/>
  <c r="O4314" i="1"/>
  <c r="M4315" i="1"/>
  <c r="N4315" i="1" s="1"/>
  <c r="V4388" i="1" l="1"/>
  <c r="T4389" i="1"/>
  <c r="U4389" i="1" s="1"/>
  <c r="O4315" i="1"/>
  <c r="V4389" i="1" l="1"/>
  <c r="M4316" i="1"/>
  <c r="N4316" i="1" s="1"/>
  <c r="T4390" i="1" l="1"/>
  <c r="U4390" i="1" s="1"/>
  <c r="O4316" i="1"/>
  <c r="M4317" i="1"/>
  <c r="N4317" i="1" s="1"/>
  <c r="V4390" i="1" l="1"/>
  <c r="T4391" i="1"/>
  <c r="U4391" i="1" s="1"/>
  <c r="O4317" i="1"/>
  <c r="V4391" i="1" l="1"/>
  <c r="M4318" i="1"/>
  <c r="N4318" i="1" s="1"/>
  <c r="T4392" i="1" l="1"/>
  <c r="U4392" i="1" s="1"/>
  <c r="O4318" i="1"/>
  <c r="V4392" i="1" l="1"/>
  <c r="M4319" i="1"/>
  <c r="N4319" i="1" s="1"/>
  <c r="T4393" i="1" l="1"/>
  <c r="U4393" i="1" s="1"/>
  <c r="O4319" i="1"/>
  <c r="V4393" i="1" l="1"/>
  <c r="M4320" i="1"/>
  <c r="N4320" i="1" s="1"/>
  <c r="T4394" i="1" l="1"/>
  <c r="U4394" i="1" s="1"/>
  <c r="O4320" i="1"/>
  <c r="M4321" i="1"/>
  <c r="N4321" i="1" s="1"/>
  <c r="V4394" i="1" l="1"/>
  <c r="T4395" i="1"/>
  <c r="U4395" i="1" s="1"/>
  <c r="O4321" i="1"/>
  <c r="V4395" i="1" l="1"/>
  <c r="M4322" i="1"/>
  <c r="N4322" i="1" s="1"/>
  <c r="T4396" i="1" l="1"/>
  <c r="U4396" i="1" s="1"/>
  <c r="O4322" i="1"/>
  <c r="V4396" i="1" l="1"/>
  <c r="M4323" i="1"/>
  <c r="N4323" i="1" s="1"/>
  <c r="T4397" i="1" l="1"/>
  <c r="U4397" i="1" s="1"/>
  <c r="O4323" i="1"/>
  <c r="V4397" i="1" l="1"/>
  <c r="M4324" i="1"/>
  <c r="N4324" i="1" s="1"/>
  <c r="T4398" i="1" l="1"/>
  <c r="U4398" i="1" s="1"/>
  <c r="O4324" i="1"/>
  <c r="V4398" i="1" l="1"/>
  <c r="M4325" i="1"/>
  <c r="N4325" i="1" s="1"/>
  <c r="T4399" i="1" l="1"/>
  <c r="U4399" i="1" s="1"/>
  <c r="O4325" i="1"/>
  <c r="V4399" i="1" l="1"/>
  <c r="T4400" i="1"/>
  <c r="U4400" i="1" s="1"/>
  <c r="M4326" i="1"/>
  <c r="N4326" i="1" s="1"/>
  <c r="V4400" i="1" l="1"/>
  <c r="T4401" i="1"/>
  <c r="U4401" i="1" s="1"/>
  <c r="O4326" i="1"/>
  <c r="V4401" i="1" l="1"/>
  <c r="M4327" i="1"/>
  <c r="N4327" i="1" s="1"/>
  <c r="T4402" i="1" l="1"/>
  <c r="U4402" i="1" s="1"/>
  <c r="O4327" i="1"/>
  <c r="M4328" i="1"/>
  <c r="N4328" i="1" s="1"/>
  <c r="V4402" i="1" l="1"/>
  <c r="T4403" i="1"/>
  <c r="U4403" i="1" s="1"/>
  <c r="O4328" i="1"/>
  <c r="V4403" i="1" l="1"/>
  <c r="M4329" i="1"/>
  <c r="N4329" i="1" s="1"/>
  <c r="T4404" i="1" l="1"/>
  <c r="U4404" i="1" s="1"/>
  <c r="O4329" i="1"/>
  <c r="M4330" i="1"/>
  <c r="N4330" i="1" s="1"/>
  <c r="V4404" i="1" l="1"/>
  <c r="O4330" i="1"/>
  <c r="T4405" i="1" l="1"/>
  <c r="U4405" i="1" s="1"/>
  <c r="M4331" i="1"/>
  <c r="N4331" i="1" s="1"/>
  <c r="V4405" i="1" l="1"/>
  <c r="T4406" i="1"/>
  <c r="U4406" i="1" s="1"/>
  <c r="O4331" i="1"/>
  <c r="V4406" i="1" l="1"/>
  <c r="T4407" i="1"/>
  <c r="U4407" i="1" s="1"/>
  <c r="M4332" i="1"/>
  <c r="N4332" i="1" s="1"/>
  <c r="V4407" i="1" l="1"/>
  <c r="O4332" i="1"/>
  <c r="M4333" i="1"/>
  <c r="N4333" i="1" s="1"/>
  <c r="T4408" i="1" l="1"/>
  <c r="U4408" i="1" s="1"/>
  <c r="O4333" i="1"/>
  <c r="V4408" i="1" l="1"/>
  <c r="M4334" i="1"/>
  <c r="N4334" i="1" s="1"/>
  <c r="T4409" i="1" l="1"/>
  <c r="U4409" i="1" s="1"/>
  <c r="O4334" i="1"/>
  <c r="M4335" i="1"/>
  <c r="N4335" i="1" s="1"/>
  <c r="V4409" i="1" l="1"/>
  <c r="O4335" i="1"/>
  <c r="T4410" i="1" l="1"/>
  <c r="U4410" i="1" s="1"/>
  <c r="M4336" i="1"/>
  <c r="N4336" i="1" s="1"/>
  <c r="V4410" i="1" l="1"/>
  <c r="O4336" i="1"/>
  <c r="T4411" i="1" l="1"/>
  <c r="U4411" i="1" s="1"/>
  <c r="M4337" i="1"/>
  <c r="N4337" i="1" s="1"/>
  <c r="V4411" i="1" l="1"/>
  <c r="O4337" i="1"/>
  <c r="T4412" i="1" l="1"/>
  <c r="U4412" i="1" s="1"/>
  <c r="M4338" i="1"/>
  <c r="N4338" i="1" s="1"/>
  <c r="V4412" i="1" l="1"/>
  <c r="T4413" i="1"/>
  <c r="U4413" i="1" s="1"/>
  <c r="O4338" i="1"/>
  <c r="V4413" i="1" l="1"/>
  <c r="M4339" i="1"/>
  <c r="N4339" i="1" s="1"/>
  <c r="T4414" i="1" l="1"/>
  <c r="U4414" i="1" s="1"/>
  <c r="O4339" i="1"/>
  <c r="M4340" i="1"/>
  <c r="N4340" i="1" s="1"/>
  <c r="V4414" i="1" l="1"/>
  <c r="T4415" i="1"/>
  <c r="U4415" i="1" s="1"/>
  <c r="O4340" i="1"/>
  <c r="V4415" i="1" l="1"/>
  <c r="T4416" i="1"/>
  <c r="U4416" i="1" s="1"/>
  <c r="M4341" i="1"/>
  <c r="N4341" i="1" s="1"/>
  <c r="V4416" i="1" l="1"/>
  <c r="O4341" i="1"/>
  <c r="M4342" i="1"/>
  <c r="N4342" i="1" s="1"/>
  <c r="T4417" i="1" l="1"/>
  <c r="U4417" i="1" s="1"/>
  <c r="O4342" i="1"/>
  <c r="V4417" i="1" l="1"/>
  <c r="T4418" i="1"/>
  <c r="U4418" i="1" s="1"/>
  <c r="M4343" i="1"/>
  <c r="N4343" i="1" s="1"/>
  <c r="V4418" i="1" l="1"/>
  <c r="T4419" i="1"/>
  <c r="U4419" i="1" s="1"/>
  <c r="O4343" i="1"/>
  <c r="M4344" i="1"/>
  <c r="N4344" i="1" s="1"/>
  <c r="V4419" i="1" l="1"/>
  <c r="O4344" i="1"/>
  <c r="T4420" i="1" l="1"/>
  <c r="U4420" i="1" s="1"/>
  <c r="M4345" i="1"/>
  <c r="N4345" i="1" s="1"/>
  <c r="V4420" i="1" l="1"/>
  <c r="T4421" i="1"/>
  <c r="U4421" i="1" s="1"/>
  <c r="O4345" i="1"/>
  <c r="V4421" i="1" l="1"/>
  <c r="T4422" i="1"/>
  <c r="U4422" i="1" s="1"/>
  <c r="M4346" i="1"/>
  <c r="N4346" i="1" s="1"/>
  <c r="V4422" i="1" l="1"/>
  <c r="T4423" i="1"/>
  <c r="U4423" i="1" s="1"/>
  <c r="O4346" i="1"/>
  <c r="V4423" i="1" l="1"/>
  <c r="T4424" i="1"/>
  <c r="U4424" i="1" s="1"/>
  <c r="M4347" i="1"/>
  <c r="N4347" i="1" s="1"/>
  <c r="V4424" i="1" l="1"/>
  <c r="T4425" i="1"/>
  <c r="U4425" i="1" s="1"/>
  <c r="O4347" i="1"/>
  <c r="V4425" i="1" l="1"/>
  <c r="M4348" i="1"/>
  <c r="N4348" i="1" s="1"/>
  <c r="T4426" i="1" l="1"/>
  <c r="U4426" i="1" s="1"/>
  <c r="O4348" i="1"/>
  <c r="V4426" i="1" l="1"/>
  <c r="M4349" i="1"/>
  <c r="N4349" i="1" s="1"/>
  <c r="T4427" i="1" l="1"/>
  <c r="U4427" i="1" s="1"/>
  <c r="O4349" i="1"/>
  <c r="M4350" i="1"/>
  <c r="N4350" i="1" s="1"/>
  <c r="V4427" i="1" l="1"/>
  <c r="T4428" i="1"/>
  <c r="U4428" i="1" s="1"/>
  <c r="O4350" i="1"/>
  <c r="V4428" i="1" l="1"/>
  <c r="M4351" i="1"/>
  <c r="N4351" i="1" s="1"/>
  <c r="T4429" i="1" l="1"/>
  <c r="U4429" i="1" s="1"/>
  <c r="O4351" i="1"/>
  <c r="M4352" i="1"/>
  <c r="N4352" i="1" s="1"/>
  <c r="V4429" i="1" l="1"/>
  <c r="O4352" i="1"/>
  <c r="M4353" i="1"/>
  <c r="N4353" i="1" s="1"/>
  <c r="T4430" i="1" l="1"/>
  <c r="U4430" i="1" s="1"/>
  <c r="O4353" i="1"/>
  <c r="V4430" i="1" l="1"/>
  <c r="M4354" i="1"/>
  <c r="N4354" i="1" s="1"/>
  <c r="T4431" i="1" l="1"/>
  <c r="U4431" i="1" s="1"/>
  <c r="O4354" i="1"/>
  <c r="M4355" i="1"/>
  <c r="N4355" i="1" s="1"/>
  <c r="V4431" i="1" l="1"/>
  <c r="O4355" i="1"/>
  <c r="T4432" i="1" l="1"/>
  <c r="U4432" i="1" s="1"/>
  <c r="M4356" i="1"/>
  <c r="N4356" i="1" s="1"/>
  <c r="V4432" i="1" l="1"/>
  <c r="O4356" i="1"/>
  <c r="T4433" i="1" l="1"/>
  <c r="U4433" i="1" s="1"/>
  <c r="M4357" i="1"/>
  <c r="N4357" i="1" s="1"/>
  <c r="V4433" i="1" l="1"/>
  <c r="O4357" i="1"/>
  <c r="M4358" i="1"/>
  <c r="N4358" i="1" s="1"/>
  <c r="T4434" i="1" l="1"/>
  <c r="U4434" i="1" s="1"/>
  <c r="O4358" i="1"/>
  <c r="V4434" i="1" l="1"/>
  <c r="M4359" i="1"/>
  <c r="N4359" i="1" s="1"/>
  <c r="T4435" i="1" l="1"/>
  <c r="U4435" i="1" s="1"/>
  <c r="O4359" i="1"/>
  <c r="V4435" i="1" l="1"/>
  <c r="T4436" i="1"/>
  <c r="U4436" i="1" s="1"/>
  <c r="M4360" i="1"/>
  <c r="N4360" i="1" s="1"/>
  <c r="V4436" i="1" l="1"/>
  <c r="T4437" i="1"/>
  <c r="U4437" i="1" s="1"/>
  <c r="O4360" i="1"/>
  <c r="V4437" i="1" l="1"/>
  <c r="T4438" i="1"/>
  <c r="U4438" i="1" s="1"/>
  <c r="M4361" i="1"/>
  <c r="N4361" i="1" s="1"/>
  <c r="V4438" i="1" l="1"/>
  <c r="T4439" i="1"/>
  <c r="U4439" i="1" s="1"/>
  <c r="O4361" i="1"/>
  <c r="M4362" i="1"/>
  <c r="N4362" i="1" s="1"/>
  <c r="V4439" i="1" l="1"/>
  <c r="O4362" i="1"/>
  <c r="T4440" i="1" l="1"/>
  <c r="U4440" i="1" s="1"/>
  <c r="M4363" i="1"/>
  <c r="N4363" i="1" s="1"/>
  <c r="V4440" i="1" l="1"/>
  <c r="O4363" i="1"/>
  <c r="T4441" i="1" l="1"/>
  <c r="U4441" i="1" s="1"/>
  <c r="M4364" i="1"/>
  <c r="N4364" i="1" s="1"/>
  <c r="V4441" i="1" l="1"/>
  <c r="O4364" i="1"/>
  <c r="T4442" i="1" l="1"/>
  <c r="U4442" i="1" s="1"/>
  <c r="M4365" i="1"/>
  <c r="N4365" i="1" s="1"/>
  <c r="V4442" i="1" l="1"/>
  <c r="O4365" i="1"/>
  <c r="T4443" i="1" l="1"/>
  <c r="U4443" i="1" s="1"/>
  <c r="M4366" i="1"/>
  <c r="N4366" i="1" s="1"/>
  <c r="V4443" i="1" l="1"/>
  <c r="T4444" i="1"/>
  <c r="U4444" i="1" s="1"/>
  <c r="O4366" i="1"/>
  <c r="V4444" i="1" l="1"/>
  <c r="M4367" i="1"/>
  <c r="N4367" i="1" s="1"/>
  <c r="T4445" i="1" l="1"/>
  <c r="U4445" i="1" s="1"/>
  <c r="O4367" i="1"/>
  <c r="M4368" i="1"/>
  <c r="N4368" i="1" s="1"/>
  <c r="V4445" i="1" l="1"/>
  <c r="T4446" i="1"/>
  <c r="U4446" i="1" s="1"/>
  <c r="O4368" i="1"/>
  <c r="V4446" i="1" l="1"/>
  <c r="M4369" i="1"/>
  <c r="N4369" i="1" s="1"/>
  <c r="T4447" i="1" l="1"/>
  <c r="U4447" i="1" s="1"/>
  <c r="O4369" i="1"/>
  <c r="V4447" i="1" l="1"/>
  <c r="M4370" i="1"/>
  <c r="N4370" i="1" s="1"/>
  <c r="T4448" i="1" l="1"/>
  <c r="U4448" i="1" s="1"/>
  <c r="O4370" i="1"/>
  <c r="M4371" i="1"/>
  <c r="N4371" i="1" s="1"/>
  <c r="V4448" i="1" l="1"/>
  <c r="T4449" i="1"/>
  <c r="U4449" i="1" s="1"/>
  <c r="O4371" i="1"/>
  <c r="V4449" i="1" l="1"/>
  <c r="T4450" i="1"/>
  <c r="U4450" i="1" s="1"/>
  <c r="M4372" i="1"/>
  <c r="N4372" i="1" s="1"/>
  <c r="V4450" i="1" l="1"/>
  <c r="T4451" i="1"/>
  <c r="U4451" i="1" s="1"/>
  <c r="O4372" i="1"/>
  <c r="M4373" i="1"/>
  <c r="N4373" i="1" s="1"/>
  <c r="V4451" i="1" l="1"/>
  <c r="T4452" i="1"/>
  <c r="U4452" i="1" s="1"/>
  <c r="O4373" i="1"/>
  <c r="V4452" i="1" l="1"/>
  <c r="M4374" i="1"/>
  <c r="N4374" i="1" s="1"/>
  <c r="T4453" i="1" l="1"/>
  <c r="U4453" i="1" s="1"/>
  <c r="O4374" i="1"/>
  <c r="V4453" i="1" l="1"/>
  <c r="M4375" i="1"/>
  <c r="N4375" i="1" s="1"/>
  <c r="T4454" i="1" l="1"/>
  <c r="U4454" i="1" s="1"/>
  <c r="O4375" i="1"/>
  <c r="M4376" i="1"/>
  <c r="N4376" i="1" s="1"/>
  <c r="V4454" i="1" l="1"/>
  <c r="O4376" i="1"/>
  <c r="T4455" i="1" l="1"/>
  <c r="U4455" i="1" s="1"/>
  <c r="M4377" i="1"/>
  <c r="N4377" i="1" s="1"/>
  <c r="V4455" i="1" l="1"/>
  <c r="O4377" i="1"/>
  <c r="T4456" i="1" l="1"/>
  <c r="U4456" i="1" s="1"/>
  <c r="M4378" i="1"/>
  <c r="N4378" i="1" s="1"/>
  <c r="V4456" i="1" l="1"/>
  <c r="O4378" i="1"/>
  <c r="T4457" i="1" l="1"/>
  <c r="U4457" i="1" s="1"/>
  <c r="M4379" i="1"/>
  <c r="N4379" i="1" s="1"/>
  <c r="V4457" i="1" l="1"/>
  <c r="O4379" i="1"/>
  <c r="T4458" i="1" l="1"/>
  <c r="U4458" i="1" s="1"/>
  <c r="M4380" i="1"/>
  <c r="N4380" i="1" s="1"/>
  <c r="V4458" i="1" l="1"/>
  <c r="O4380" i="1"/>
  <c r="M4381" i="1"/>
  <c r="N4381" i="1" s="1"/>
  <c r="T4459" i="1" l="1"/>
  <c r="U4459" i="1" s="1"/>
  <c r="O4381" i="1"/>
  <c r="V4459" i="1" l="1"/>
  <c r="M4382" i="1"/>
  <c r="N4382" i="1" s="1"/>
  <c r="T4460" i="1" l="1"/>
  <c r="U4460" i="1" s="1"/>
  <c r="O4382" i="1"/>
  <c r="V4460" i="1" l="1"/>
  <c r="T4461" i="1"/>
  <c r="U4461" i="1" s="1"/>
  <c r="M4383" i="1"/>
  <c r="N4383" i="1" s="1"/>
  <c r="V4461" i="1" l="1"/>
  <c r="T4462" i="1"/>
  <c r="U4462" i="1" s="1"/>
  <c r="O4383" i="1"/>
  <c r="M4384" i="1"/>
  <c r="N4384" i="1" s="1"/>
  <c r="V4462" i="1" l="1"/>
  <c r="O4384" i="1"/>
  <c r="T4463" i="1" l="1"/>
  <c r="U4463" i="1" s="1"/>
  <c r="M4385" i="1"/>
  <c r="N4385" i="1" s="1"/>
  <c r="V4463" i="1" l="1"/>
  <c r="T4464" i="1"/>
  <c r="U4464" i="1" s="1"/>
  <c r="O4385" i="1"/>
  <c r="M4386" i="1"/>
  <c r="N4386" i="1" s="1"/>
  <c r="V4464" i="1" l="1"/>
  <c r="O4386" i="1"/>
  <c r="M4387" i="1"/>
  <c r="N4387" i="1" s="1"/>
  <c r="T4465" i="1" l="1"/>
  <c r="U4465" i="1" s="1"/>
  <c r="O4387" i="1"/>
  <c r="V4465" i="1" l="1"/>
  <c r="M4388" i="1"/>
  <c r="N4388" i="1" s="1"/>
  <c r="T4466" i="1" l="1"/>
  <c r="U4466" i="1" s="1"/>
  <c r="O4388" i="1"/>
  <c r="M4389" i="1"/>
  <c r="N4389" i="1" s="1"/>
  <c r="V4466" i="1" l="1"/>
  <c r="O4389" i="1"/>
  <c r="T4467" i="1" l="1"/>
  <c r="U4467" i="1" s="1"/>
  <c r="M4390" i="1"/>
  <c r="N4390" i="1" s="1"/>
  <c r="V4467" i="1" l="1"/>
  <c r="O4390" i="1"/>
  <c r="T4468" i="1" l="1"/>
  <c r="U4468" i="1" s="1"/>
  <c r="M4391" i="1"/>
  <c r="N4391" i="1" s="1"/>
  <c r="V4468" i="1" l="1"/>
  <c r="T4469" i="1"/>
  <c r="U4469" i="1" s="1"/>
  <c r="O4391" i="1"/>
  <c r="V4469" i="1" l="1"/>
  <c r="T4470" i="1"/>
  <c r="U4470" i="1" s="1"/>
  <c r="M4392" i="1"/>
  <c r="N4392" i="1" s="1"/>
  <c r="V4470" i="1" l="1"/>
  <c r="T4471" i="1"/>
  <c r="U4471" i="1" s="1"/>
  <c r="O4392" i="1"/>
  <c r="M4393" i="1"/>
  <c r="N4393" i="1" s="1"/>
  <c r="V4471" i="1" l="1"/>
  <c r="T4472" i="1"/>
  <c r="U4472" i="1" s="1"/>
  <c r="O4393" i="1"/>
  <c r="V4472" i="1" l="1"/>
  <c r="M4394" i="1"/>
  <c r="N4394" i="1" s="1"/>
  <c r="T4473" i="1" l="1"/>
  <c r="U4473" i="1" s="1"/>
  <c r="O4394" i="1"/>
  <c r="M4395" i="1"/>
  <c r="N4395" i="1" s="1"/>
  <c r="V4473" i="1" l="1"/>
  <c r="T4474" i="1"/>
  <c r="U4474" i="1" s="1"/>
  <c r="O4395" i="1"/>
  <c r="V4474" i="1" l="1"/>
  <c r="T4475" i="1"/>
  <c r="U4475" i="1" s="1"/>
  <c r="M4396" i="1"/>
  <c r="N4396" i="1" s="1"/>
  <c r="V4475" i="1" l="1"/>
  <c r="O4396" i="1"/>
  <c r="M4397" i="1"/>
  <c r="N4397" i="1" s="1"/>
  <c r="T4476" i="1" l="1"/>
  <c r="U4476" i="1" s="1"/>
  <c r="O4397" i="1"/>
  <c r="M4398" i="1"/>
  <c r="N4398" i="1" s="1"/>
  <c r="V4476" i="1" l="1"/>
  <c r="O4398" i="1"/>
  <c r="T4477" i="1" l="1"/>
  <c r="U4477" i="1" s="1"/>
  <c r="M4399" i="1"/>
  <c r="N4399" i="1" s="1"/>
  <c r="V4477" i="1" l="1"/>
  <c r="O4399" i="1"/>
  <c r="T4478" i="1" l="1"/>
  <c r="U4478" i="1" s="1"/>
  <c r="M4400" i="1"/>
  <c r="N4400" i="1" s="1"/>
  <c r="V4478" i="1" l="1"/>
  <c r="O4400" i="1"/>
  <c r="M4401" i="1"/>
  <c r="N4401" i="1" s="1"/>
  <c r="T4479" i="1" l="1"/>
  <c r="U4479" i="1" s="1"/>
  <c r="O4401" i="1"/>
  <c r="V4479" i="1" l="1"/>
  <c r="M4402" i="1"/>
  <c r="N4402" i="1" s="1"/>
  <c r="T4480" i="1" l="1"/>
  <c r="U4480" i="1" s="1"/>
  <c r="O4402" i="1"/>
  <c r="V4480" i="1" l="1"/>
  <c r="T4481" i="1"/>
  <c r="U4481" i="1" s="1"/>
  <c r="M4403" i="1"/>
  <c r="N4403" i="1" s="1"/>
  <c r="V4481" i="1" l="1"/>
  <c r="O4403" i="1"/>
  <c r="T4482" i="1" l="1"/>
  <c r="U4482" i="1" s="1"/>
  <c r="M4404" i="1"/>
  <c r="N4404" i="1" s="1"/>
  <c r="V4482" i="1" l="1"/>
  <c r="O4404" i="1"/>
  <c r="M4405" i="1"/>
  <c r="N4405" i="1" s="1"/>
  <c r="T4483" i="1" l="1"/>
  <c r="U4483" i="1" s="1"/>
  <c r="O4405" i="1"/>
  <c r="V4483" i="1" l="1"/>
  <c r="M4406" i="1"/>
  <c r="N4406" i="1" s="1"/>
  <c r="T4484" i="1" l="1"/>
  <c r="U4484" i="1" s="1"/>
  <c r="O4406" i="1"/>
  <c r="V4484" i="1" l="1"/>
  <c r="T4485" i="1"/>
  <c r="U4485" i="1" s="1"/>
  <c r="M4407" i="1"/>
  <c r="N4407" i="1" s="1"/>
  <c r="V4485" i="1" l="1"/>
  <c r="T4486" i="1"/>
  <c r="U4486" i="1" s="1"/>
  <c r="O4407" i="1"/>
  <c r="V4486" i="1" l="1"/>
  <c r="T4487" i="1"/>
  <c r="U4487" i="1" s="1"/>
  <c r="M4408" i="1"/>
  <c r="N4408" i="1" s="1"/>
  <c r="V4487" i="1" l="1"/>
  <c r="T4488" i="1"/>
  <c r="U4488" i="1" s="1"/>
  <c r="O4408" i="1"/>
  <c r="V4488" i="1" l="1"/>
  <c r="M4409" i="1"/>
  <c r="N4409" i="1" s="1"/>
  <c r="T4489" i="1" l="1"/>
  <c r="U4489" i="1" s="1"/>
  <c r="O4409" i="1"/>
  <c r="V4489" i="1" l="1"/>
  <c r="M4410" i="1"/>
  <c r="N4410" i="1" s="1"/>
  <c r="T4490" i="1" l="1"/>
  <c r="U4490" i="1" s="1"/>
  <c r="O4410" i="1"/>
  <c r="V4490" i="1" l="1"/>
  <c r="M4411" i="1"/>
  <c r="N4411" i="1" s="1"/>
  <c r="T4491" i="1" l="1"/>
  <c r="U4491" i="1" s="1"/>
  <c r="O4411" i="1"/>
  <c r="M4412" i="1"/>
  <c r="N4412" i="1" s="1"/>
  <c r="V4491" i="1" l="1"/>
  <c r="O4412" i="1"/>
  <c r="M4413" i="1"/>
  <c r="N4413" i="1" s="1"/>
  <c r="T4492" i="1" l="1"/>
  <c r="U4492" i="1" s="1"/>
  <c r="O4413" i="1"/>
  <c r="V4492" i="1" l="1"/>
  <c r="T4493" i="1"/>
  <c r="U4493" i="1" s="1"/>
  <c r="M4414" i="1"/>
  <c r="N4414" i="1" s="1"/>
  <c r="V4493" i="1" l="1"/>
  <c r="T4494" i="1"/>
  <c r="U4494" i="1" s="1"/>
  <c r="O4414" i="1"/>
  <c r="M4415" i="1"/>
  <c r="N4415" i="1" s="1"/>
  <c r="V4494" i="1" l="1"/>
  <c r="O4415" i="1"/>
  <c r="T4495" i="1" l="1"/>
  <c r="U4495" i="1" s="1"/>
  <c r="M4416" i="1"/>
  <c r="N4416" i="1" s="1"/>
  <c r="V4495" i="1" l="1"/>
  <c r="O4416" i="1"/>
  <c r="M4417" i="1"/>
  <c r="N4417" i="1" s="1"/>
  <c r="T4496" i="1" l="1"/>
  <c r="U4496" i="1" s="1"/>
  <c r="O4417" i="1"/>
  <c r="V4496" i="1" l="1"/>
  <c r="M4418" i="1"/>
  <c r="N4418" i="1" s="1"/>
  <c r="T4497" i="1" l="1"/>
  <c r="U4497" i="1" s="1"/>
  <c r="O4418" i="1"/>
  <c r="V4497" i="1" l="1"/>
  <c r="T4498" i="1"/>
  <c r="U4498" i="1" s="1"/>
  <c r="M4419" i="1"/>
  <c r="N4419" i="1" s="1"/>
  <c r="V4498" i="1" l="1"/>
  <c r="O4419" i="1"/>
  <c r="M4420" i="1"/>
  <c r="N4420" i="1" s="1"/>
  <c r="T4499" i="1" l="1"/>
  <c r="U4499" i="1" s="1"/>
  <c r="O4420" i="1"/>
  <c r="V4499" i="1" l="1"/>
  <c r="M4421" i="1"/>
  <c r="N4421" i="1" s="1"/>
  <c r="T4500" i="1" l="1"/>
  <c r="U4500" i="1" s="1"/>
  <c r="O4421" i="1"/>
  <c r="V4500" i="1" l="1"/>
  <c r="M4422" i="1"/>
  <c r="N4422" i="1" s="1"/>
  <c r="T4501" i="1" l="1"/>
  <c r="U4501" i="1" s="1"/>
  <c r="O4422" i="1"/>
  <c r="M4423" i="1"/>
  <c r="N4423" i="1" s="1"/>
  <c r="V4501" i="1" l="1"/>
  <c r="O4423" i="1"/>
  <c r="M4424" i="1"/>
  <c r="N4424" i="1" s="1"/>
  <c r="T4502" i="1" l="1"/>
  <c r="U4502" i="1" s="1"/>
  <c r="O4424" i="1"/>
  <c r="M4425" i="1"/>
  <c r="N4425" i="1" s="1"/>
  <c r="V4502" i="1" l="1"/>
  <c r="O4425" i="1"/>
  <c r="T4503" i="1" l="1"/>
  <c r="U4503" i="1" s="1"/>
  <c r="M4426" i="1"/>
  <c r="N4426" i="1" s="1"/>
  <c r="V4503" i="1" l="1"/>
  <c r="T4504" i="1"/>
  <c r="U4504" i="1" s="1"/>
  <c r="O4426" i="1"/>
  <c r="V4504" i="1" l="1"/>
  <c r="T4505" i="1"/>
  <c r="U4505" i="1" s="1"/>
  <c r="M4427" i="1"/>
  <c r="N4427" i="1" s="1"/>
  <c r="V4505" i="1" l="1"/>
  <c r="T4506" i="1"/>
  <c r="U4506" i="1" s="1"/>
  <c r="O4427" i="1"/>
  <c r="V4506" i="1" l="1"/>
  <c r="T4507" i="1"/>
  <c r="U4507" i="1" s="1"/>
  <c r="M4428" i="1"/>
  <c r="N4428" i="1" s="1"/>
  <c r="V4507" i="1" l="1"/>
  <c r="T4508" i="1"/>
  <c r="U4508" i="1" s="1"/>
  <c r="O4428" i="1"/>
  <c r="V4508" i="1" l="1"/>
  <c r="M4429" i="1"/>
  <c r="N4429" i="1" s="1"/>
  <c r="T4509" i="1" l="1"/>
  <c r="U4509" i="1" s="1"/>
  <c r="O4429" i="1"/>
  <c r="V4509" i="1" l="1"/>
  <c r="T4510" i="1"/>
  <c r="U4510" i="1" s="1"/>
  <c r="M4430" i="1"/>
  <c r="N4430" i="1" s="1"/>
  <c r="V4510" i="1" l="1"/>
  <c r="T4511" i="1"/>
  <c r="U4511" i="1" s="1"/>
  <c r="O4430" i="1"/>
  <c r="M4431" i="1"/>
  <c r="N4431" i="1" s="1"/>
  <c r="V4511" i="1" l="1"/>
  <c r="O4431" i="1"/>
  <c r="T4512" i="1" l="1"/>
  <c r="U4512" i="1" s="1"/>
  <c r="M4432" i="1"/>
  <c r="N4432" i="1" s="1"/>
  <c r="V4512" i="1" l="1"/>
  <c r="O4432" i="1"/>
  <c r="M4433" i="1"/>
  <c r="N4433" i="1" s="1"/>
  <c r="T4513" i="1" l="1"/>
  <c r="U4513" i="1" s="1"/>
  <c r="O4433" i="1"/>
  <c r="V4513" i="1" l="1"/>
  <c r="M4434" i="1"/>
  <c r="N4434" i="1" s="1"/>
  <c r="T4514" i="1" l="1"/>
  <c r="U4514" i="1" s="1"/>
  <c r="O4434" i="1"/>
  <c r="V4514" i="1" l="1"/>
  <c r="T4515" i="1"/>
  <c r="U4515" i="1" s="1"/>
  <c r="M4435" i="1"/>
  <c r="N4435" i="1" s="1"/>
  <c r="V4515" i="1" l="1"/>
  <c r="T4516" i="1"/>
  <c r="U4516" i="1" s="1"/>
  <c r="O4435" i="1"/>
  <c r="V4516" i="1" l="1"/>
  <c r="T4517" i="1"/>
  <c r="U4517" i="1" s="1"/>
  <c r="M4436" i="1"/>
  <c r="N4436" i="1" s="1"/>
  <c r="V4517" i="1" l="1"/>
  <c r="T4518" i="1"/>
  <c r="U4518" i="1" s="1"/>
  <c r="O4436" i="1"/>
  <c r="V4518" i="1" l="1"/>
  <c r="T4519" i="1"/>
  <c r="U4519" i="1" s="1"/>
  <c r="M4437" i="1"/>
  <c r="N4437" i="1" s="1"/>
  <c r="V4519" i="1" l="1"/>
  <c r="T4520" i="1"/>
  <c r="U4520" i="1" s="1"/>
  <c r="O4437" i="1"/>
  <c r="V4520" i="1" l="1"/>
  <c r="T4521" i="1"/>
  <c r="U4521" i="1" s="1"/>
  <c r="M4438" i="1"/>
  <c r="N4438" i="1" s="1"/>
  <c r="V4521" i="1" l="1"/>
  <c r="O4438" i="1"/>
  <c r="M4439" i="1"/>
  <c r="N4439" i="1" s="1"/>
  <c r="T4522" i="1" l="1"/>
  <c r="U4522" i="1" s="1"/>
  <c r="O4439" i="1"/>
  <c r="V4522" i="1" l="1"/>
  <c r="M4440" i="1"/>
  <c r="N4440" i="1" s="1"/>
  <c r="T4523" i="1" l="1"/>
  <c r="U4523" i="1" s="1"/>
  <c r="O4440" i="1"/>
  <c r="M4441" i="1"/>
  <c r="N4441" i="1" s="1"/>
  <c r="V4523" i="1" l="1"/>
  <c r="O4441" i="1"/>
  <c r="T4524" i="1" l="1"/>
  <c r="U4524" i="1" s="1"/>
  <c r="M4442" i="1"/>
  <c r="N4442" i="1" s="1"/>
  <c r="V4524" i="1" l="1"/>
  <c r="T4525" i="1"/>
  <c r="U4525" i="1" s="1"/>
  <c r="O4442" i="1"/>
  <c r="V4525" i="1" l="1"/>
  <c r="T4526" i="1"/>
  <c r="U4526" i="1" s="1"/>
  <c r="M4443" i="1"/>
  <c r="N4443" i="1" s="1"/>
  <c r="V4526" i="1" l="1"/>
  <c r="T4527" i="1"/>
  <c r="U4527" i="1" s="1"/>
  <c r="O4443" i="1"/>
  <c r="M4444" i="1"/>
  <c r="N4444" i="1" s="1"/>
  <c r="V4527" i="1" l="1"/>
  <c r="T4528" i="1"/>
  <c r="U4528" i="1" s="1"/>
  <c r="O4444" i="1"/>
  <c r="V4528" i="1" l="1"/>
  <c r="T4529" i="1"/>
  <c r="U4529" i="1" s="1"/>
  <c r="M4445" i="1"/>
  <c r="N4445" i="1" s="1"/>
  <c r="V4529" i="1" l="1"/>
  <c r="T4530" i="1"/>
  <c r="U4530" i="1" s="1"/>
  <c r="O4445" i="1"/>
  <c r="V4530" i="1" l="1"/>
  <c r="T4531" i="1"/>
  <c r="U4531" i="1" s="1"/>
  <c r="M4446" i="1"/>
  <c r="N4446" i="1" s="1"/>
  <c r="V4531" i="1" l="1"/>
  <c r="T4532" i="1"/>
  <c r="U4532" i="1" s="1"/>
  <c r="O4446" i="1"/>
  <c r="V4532" i="1" l="1"/>
  <c r="M4447" i="1"/>
  <c r="N4447" i="1" s="1"/>
  <c r="T4533" i="1" l="1"/>
  <c r="U4533" i="1" s="1"/>
  <c r="O4447" i="1"/>
  <c r="M4448" i="1"/>
  <c r="N4448" i="1" s="1"/>
  <c r="V4533" i="1" l="1"/>
  <c r="O4448" i="1"/>
  <c r="T4534" i="1" l="1"/>
  <c r="U4534" i="1" s="1"/>
  <c r="M4449" i="1"/>
  <c r="N4449" i="1" s="1"/>
  <c r="V4534" i="1" l="1"/>
  <c r="T4535" i="1"/>
  <c r="U4535" i="1" s="1"/>
  <c r="O4449" i="1"/>
  <c r="V4535" i="1" l="1"/>
  <c r="T4536" i="1"/>
  <c r="U4536" i="1" s="1"/>
  <c r="M4450" i="1"/>
  <c r="N4450" i="1" s="1"/>
  <c r="V4536" i="1" l="1"/>
  <c r="O4450" i="1"/>
  <c r="M4451" i="1"/>
  <c r="N4451" i="1" s="1"/>
  <c r="T4537" i="1" l="1"/>
  <c r="U4537" i="1" s="1"/>
  <c r="O4451" i="1"/>
  <c r="V4537" i="1" l="1"/>
  <c r="M4452" i="1"/>
  <c r="N4452" i="1" s="1"/>
  <c r="T4538" i="1" l="1"/>
  <c r="U4538" i="1" s="1"/>
  <c r="O4452" i="1"/>
  <c r="V4538" i="1" l="1"/>
  <c r="T4539" i="1"/>
  <c r="U4539" i="1" s="1"/>
  <c r="M4453" i="1"/>
  <c r="N4453" i="1" s="1"/>
  <c r="V4539" i="1" l="1"/>
  <c r="O4453" i="1"/>
  <c r="T4540" i="1" l="1"/>
  <c r="U4540" i="1" s="1"/>
  <c r="M4454" i="1"/>
  <c r="N4454" i="1" s="1"/>
  <c r="V4540" i="1" l="1"/>
  <c r="T4541" i="1"/>
  <c r="U4541" i="1" s="1"/>
  <c r="O4454" i="1"/>
  <c r="V4541" i="1" l="1"/>
  <c r="T4542" i="1"/>
  <c r="U4542" i="1" s="1"/>
  <c r="M4455" i="1"/>
  <c r="N4455" i="1" s="1"/>
  <c r="V4542" i="1" l="1"/>
  <c r="T4543" i="1"/>
  <c r="U4543" i="1" s="1"/>
  <c r="O4455" i="1"/>
  <c r="V4543" i="1" l="1"/>
  <c r="T4544" i="1"/>
  <c r="U4544" i="1" s="1"/>
  <c r="M4456" i="1"/>
  <c r="N4456" i="1" s="1"/>
  <c r="V4544" i="1" l="1"/>
  <c r="O4456" i="1"/>
  <c r="M4457" i="1"/>
  <c r="N4457" i="1" s="1"/>
  <c r="T4545" i="1" l="1"/>
  <c r="U4545" i="1" s="1"/>
  <c r="O4457" i="1"/>
  <c r="V4545" i="1" l="1"/>
  <c r="T4546" i="1"/>
  <c r="U4546" i="1" s="1"/>
  <c r="M4458" i="1"/>
  <c r="N4458" i="1" s="1"/>
  <c r="V4546" i="1" l="1"/>
  <c r="O4458" i="1"/>
  <c r="M4459" i="1"/>
  <c r="N4459" i="1" s="1"/>
  <c r="T4547" i="1" l="1"/>
  <c r="U4547" i="1" s="1"/>
  <c r="O4459" i="1"/>
  <c r="M4460" i="1"/>
  <c r="N4460" i="1" s="1"/>
  <c r="V4547" i="1" l="1"/>
  <c r="O4460" i="1"/>
  <c r="T4548" i="1" l="1"/>
  <c r="U4548" i="1" s="1"/>
  <c r="M4461" i="1"/>
  <c r="N4461" i="1" s="1"/>
  <c r="V4548" i="1" l="1"/>
  <c r="O4461" i="1"/>
  <c r="T4549" i="1" l="1"/>
  <c r="U4549" i="1" s="1"/>
  <c r="M4462" i="1"/>
  <c r="N4462" i="1" s="1"/>
  <c r="V4549" i="1" l="1"/>
  <c r="O4462" i="1"/>
  <c r="M4463" i="1"/>
  <c r="N4463" i="1" s="1"/>
  <c r="T4550" i="1" l="1"/>
  <c r="U4550" i="1" s="1"/>
  <c r="O4463" i="1"/>
  <c r="V4550" i="1" l="1"/>
  <c r="M4464" i="1"/>
  <c r="N4464" i="1" s="1"/>
  <c r="T4551" i="1" l="1"/>
  <c r="U4551" i="1" s="1"/>
  <c r="O4464" i="1"/>
  <c r="V4551" i="1" l="1"/>
  <c r="T4552" i="1"/>
  <c r="U4552" i="1" s="1"/>
  <c r="M4465" i="1"/>
  <c r="N4465" i="1" s="1"/>
  <c r="V4552" i="1" l="1"/>
  <c r="T4553" i="1"/>
  <c r="U4553" i="1" s="1"/>
  <c r="O4465" i="1"/>
  <c r="V4553" i="1" l="1"/>
  <c r="M4466" i="1"/>
  <c r="N4466" i="1" s="1"/>
  <c r="T4554" i="1" l="1"/>
  <c r="U4554" i="1" s="1"/>
  <c r="O4466" i="1"/>
  <c r="M4467" i="1"/>
  <c r="N4467" i="1" s="1"/>
  <c r="V4554" i="1" l="1"/>
  <c r="O4467" i="1"/>
  <c r="T4555" i="1" l="1"/>
  <c r="U4555" i="1" s="1"/>
  <c r="M4468" i="1"/>
  <c r="N4468" i="1" s="1"/>
  <c r="V4555" i="1" l="1"/>
  <c r="O4468" i="1"/>
  <c r="T4556" i="1" l="1"/>
  <c r="U4556" i="1" s="1"/>
  <c r="M4469" i="1"/>
  <c r="N4469" i="1" s="1"/>
  <c r="V4556" i="1" l="1"/>
  <c r="T4557" i="1"/>
  <c r="U4557" i="1" s="1"/>
  <c r="O4469" i="1"/>
  <c r="V4557" i="1" l="1"/>
  <c r="M4470" i="1"/>
  <c r="N4470" i="1" s="1"/>
  <c r="T4558" i="1" l="1"/>
  <c r="U4558" i="1" s="1"/>
  <c r="O4470" i="1"/>
  <c r="V4558" i="1" l="1"/>
  <c r="M4471" i="1"/>
  <c r="N4471" i="1" s="1"/>
  <c r="T4559" i="1" l="1"/>
  <c r="U4559" i="1" s="1"/>
  <c r="O4471" i="1"/>
  <c r="V4559" i="1" l="1"/>
  <c r="T4560" i="1"/>
  <c r="U4560" i="1" s="1"/>
  <c r="M4472" i="1"/>
  <c r="N4472" i="1" s="1"/>
  <c r="V4560" i="1" l="1"/>
  <c r="O4472" i="1"/>
  <c r="M4473" i="1"/>
  <c r="N4473" i="1" s="1"/>
  <c r="T4561" i="1" l="1"/>
  <c r="U4561" i="1" s="1"/>
  <c r="O4473" i="1"/>
  <c r="M4474" i="1"/>
  <c r="N4474" i="1" s="1"/>
  <c r="V4561" i="1" l="1"/>
  <c r="O4474" i="1"/>
  <c r="T4562" i="1" l="1"/>
  <c r="U4562" i="1" s="1"/>
  <c r="M4475" i="1"/>
  <c r="N4475" i="1" s="1"/>
  <c r="V4562" i="1" l="1"/>
  <c r="T4563" i="1"/>
  <c r="U4563" i="1" s="1"/>
  <c r="O4475" i="1"/>
  <c r="V4563" i="1" l="1"/>
  <c r="M4476" i="1"/>
  <c r="N4476" i="1" s="1"/>
  <c r="T4564" i="1" l="1"/>
  <c r="U4564" i="1" s="1"/>
  <c r="O4476" i="1"/>
  <c r="V4564" i="1" l="1"/>
  <c r="M4477" i="1"/>
  <c r="N4477" i="1" s="1"/>
  <c r="T4565" i="1" l="1"/>
  <c r="U4565" i="1" s="1"/>
  <c r="V4565" i="1" s="1"/>
  <c r="O4477" i="1"/>
  <c r="T4566" i="1" l="1"/>
  <c r="U4566" i="1" s="1"/>
  <c r="V4566" i="1"/>
  <c r="T4567" i="1"/>
  <c r="U4567" i="1" s="1"/>
  <c r="M4478" i="1"/>
  <c r="N4478" i="1" s="1"/>
  <c r="V4567" i="1" l="1"/>
  <c r="T4568" i="1"/>
  <c r="U4568" i="1" s="1"/>
  <c r="O4478" i="1"/>
  <c r="M4479" i="1"/>
  <c r="N4479" i="1" s="1"/>
  <c r="V4568" i="1" l="1"/>
  <c r="O4479" i="1"/>
  <c r="T4569" i="1" l="1"/>
  <c r="U4569" i="1" s="1"/>
  <c r="M4480" i="1"/>
  <c r="N4480" i="1" s="1"/>
  <c r="V4569" i="1" l="1"/>
  <c r="O4480" i="1"/>
  <c r="T4570" i="1" l="1"/>
  <c r="U4570" i="1" s="1"/>
  <c r="M4481" i="1"/>
  <c r="N4481" i="1" s="1"/>
  <c r="V4570" i="1" l="1"/>
  <c r="O4481" i="1"/>
  <c r="T4571" i="1" l="1"/>
  <c r="U4571" i="1" s="1"/>
  <c r="M4482" i="1"/>
  <c r="N4482" i="1" s="1"/>
  <c r="V4571" i="1" l="1"/>
  <c r="O4482" i="1"/>
  <c r="T4572" i="1" l="1"/>
  <c r="U4572" i="1" s="1"/>
  <c r="M4483" i="1"/>
  <c r="N4483" i="1" s="1"/>
  <c r="V4572" i="1" l="1"/>
  <c r="T4573" i="1"/>
  <c r="U4573" i="1" s="1"/>
  <c r="O4483" i="1"/>
  <c r="V4573" i="1" l="1"/>
  <c r="M4484" i="1"/>
  <c r="N4484" i="1" s="1"/>
  <c r="T4574" i="1" l="1"/>
  <c r="U4574" i="1" s="1"/>
  <c r="O4484" i="1"/>
  <c r="V4574" i="1" l="1"/>
  <c r="M4485" i="1"/>
  <c r="N4485" i="1" s="1"/>
  <c r="T4575" i="1" l="1"/>
  <c r="U4575" i="1" s="1"/>
  <c r="O4485" i="1"/>
  <c r="V4575" i="1" l="1"/>
  <c r="T4576" i="1"/>
  <c r="U4576" i="1" s="1"/>
  <c r="M4486" i="1"/>
  <c r="N4486" i="1" s="1"/>
  <c r="V4576" i="1" l="1"/>
  <c r="O4486" i="1"/>
  <c r="M4487" i="1"/>
  <c r="N4487" i="1" s="1"/>
  <c r="T4577" i="1" l="1"/>
  <c r="U4577" i="1" s="1"/>
  <c r="O4487" i="1"/>
  <c r="V4577" i="1" l="1"/>
  <c r="T4578" i="1"/>
  <c r="U4578" i="1" s="1"/>
  <c r="M4488" i="1"/>
  <c r="N4488" i="1" s="1"/>
  <c r="V4578" i="1" l="1"/>
  <c r="O4488" i="1"/>
  <c r="M4489" i="1"/>
  <c r="N4489" i="1" s="1"/>
  <c r="T4579" i="1" l="1"/>
  <c r="U4579" i="1" s="1"/>
  <c r="O4489" i="1"/>
  <c r="V4579" i="1" l="1"/>
  <c r="T4580" i="1"/>
  <c r="U4580" i="1" s="1"/>
  <c r="M4490" i="1"/>
  <c r="N4490" i="1" s="1"/>
  <c r="V4580" i="1" l="1"/>
  <c r="T4581" i="1"/>
  <c r="U4581" i="1" s="1"/>
  <c r="O4490" i="1"/>
  <c r="V4581" i="1" l="1"/>
  <c r="T4582" i="1"/>
  <c r="U4582" i="1" s="1"/>
  <c r="M4491" i="1"/>
  <c r="N4491" i="1" s="1"/>
  <c r="V4582" i="1" l="1"/>
  <c r="O4491" i="1"/>
  <c r="M4492" i="1"/>
  <c r="N4492" i="1" s="1"/>
  <c r="T4583" i="1" l="1"/>
  <c r="U4583" i="1" s="1"/>
  <c r="O4492" i="1"/>
  <c r="V4583" i="1" l="1"/>
  <c r="M4493" i="1"/>
  <c r="N4493" i="1" s="1"/>
  <c r="T4584" i="1" l="1"/>
  <c r="U4584" i="1" s="1"/>
  <c r="O4493" i="1"/>
  <c r="V4584" i="1" l="1"/>
  <c r="M4494" i="1"/>
  <c r="N4494" i="1" s="1"/>
  <c r="T4585" i="1" l="1"/>
  <c r="U4585" i="1" s="1"/>
  <c r="O4494" i="1"/>
  <c r="V4585" i="1" l="1"/>
  <c r="M4495" i="1"/>
  <c r="N4495" i="1" s="1"/>
  <c r="T4586" i="1" l="1"/>
  <c r="U4586" i="1" s="1"/>
  <c r="O4495" i="1"/>
  <c r="V4586" i="1" l="1"/>
  <c r="M4496" i="1"/>
  <c r="N4496" i="1" s="1"/>
  <c r="T4587" i="1" l="1"/>
  <c r="U4587" i="1" s="1"/>
  <c r="O4496" i="1"/>
  <c r="V4587" i="1" l="1"/>
  <c r="M4497" i="1"/>
  <c r="N4497" i="1" s="1"/>
  <c r="T4588" i="1" l="1"/>
  <c r="U4588" i="1" s="1"/>
  <c r="O4497" i="1"/>
  <c r="V4588" i="1" l="1"/>
  <c r="M4498" i="1"/>
  <c r="N4498" i="1" s="1"/>
  <c r="T4589" i="1" l="1"/>
  <c r="U4589" i="1" s="1"/>
  <c r="O4498" i="1"/>
  <c r="M4499" i="1"/>
  <c r="N4499" i="1" s="1"/>
  <c r="V4589" i="1" l="1"/>
  <c r="O4499" i="1"/>
  <c r="T4590" i="1" l="1"/>
  <c r="U4590" i="1" s="1"/>
  <c r="M4500" i="1"/>
  <c r="N4500" i="1" s="1"/>
  <c r="V4590" i="1" l="1"/>
  <c r="O4500" i="1"/>
  <c r="T4591" i="1" l="1"/>
  <c r="U4591" i="1" s="1"/>
  <c r="M4501" i="1"/>
  <c r="N4501" i="1" s="1"/>
  <c r="V4591" i="1" l="1"/>
  <c r="T4592" i="1"/>
  <c r="U4592" i="1" s="1"/>
  <c r="O4501" i="1"/>
  <c r="V4592" i="1" l="1"/>
  <c r="T4593" i="1"/>
  <c r="U4593" i="1" s="1"/>
  <c r="M4502" i="1"/>
  <c r="N4502" i="1" s="1"/>
  <c r="V4593" i="1" l="1"/>
  <c r="T4594" i="1"/>
  <c r="U4594" i="1" s="1"/>
  <c r="O4502" i="1"/>
  <c r="M4503" i="1"/>
  <c r="N4503" i="1" s="1"/>
  <c r="V4594" i="1" l="1"/>
  <c r="O4503" i="1"/>
  <c r="M4504" i="1"/>
  <c r="N4504" i="1" s="1"/>
  <c r="T4595" i="1" l="1"/>
  <c r="U4595" i="1" s="1"/>
  <c r="O4504" i="1"/>
  <c r="V4595" i="1" l="1"/>
  <c r="M4505" i="1"/>
  <c r="N4505" i="1" s="1"/>
  <c r="T4596" i="1" l="1"/>
  <c r="U4596" i="1" s="1"/>
  <c r="O4505" i="1"/>
  <c r="M4506" i="1"/>
  <c r="N4506" i="1" s="1"/>
  <c r="V4596" i="1" l="1"/>
  <c r="O4506" i="1"/>
  <c r="T4597" i="1" l="1"/>
  <c r="U4597" i="1" s="1"/>
  <c r="M4507" i="1"/>
  <c r="N4507" i="1" s="1"/>
  <c r="V4597" i="1" l="1"/>
  <c r="T4598" i="1"/>
  <c r="U4598" i="1" s="1"/>
  <c r="O4507" i="1"/>
  <c r="V4598" i="1" l="1"/>
  <c r="T4599" i="1"/>
  <c r="U4599" i="1" s="1"/>
  <c r="M4508" i="1"/>
  <c r="N4508" i="1" s="1"/>
  <c r="V4599" i="1" l="1"/>
  <c r="T4600" i="1"/>
  <c r="U4600" i="1" s="1"/>
  <c r="O4508" i="1"/>
  <c r="V4600" i="1" l="1"/>
  <c r="M4509" i="1"/>
  <c r="N4509" i="1" s="1"/>
  <c r="T4601" i="1" l="1"/>
  <c r="U4601" i="1" s="1"/>
  <c r="O4509" i="1"/>
  <c r="M4510" i="1"/>
  <c r="N4510" i="1" s="1"/>
  <c r="V4601" i="1" l="1"/>
  <c r="O4510" i="1"/>
  <c r="T4602" i="1" l="1"/>
  <c r="U4602" i="1" s="1"/>
  <c r="M4511" i="1"/>
  <c r="N4511" i="1" s="1"/>
  <c r="V4602" i="1" l="1"/>
  <c r="O4511" i="1"/>
  <c r="T4603" i="1" l="1"/>
  <c r="U4603" i="1" s="1"/>
  <c r="M4512" i="1"/>
  <c r="N4512" i="1" s="1"/>
  <c r="V4603" i="1" l="1"/>
  <c r="O4512" i="1"/>
  <c r="M4513" i="1"/>
  <c r="N4513" i="1" s="1"/>
  <c r="T4604" i="1" l="1"/>
  <c r="U4604" i="1" s="1"/>
  <c r="O4513" i="1"/>
  <c r="M4514" i="1"/>
  <c r="N4514" i="1" s="1"/>
  <c r="V4604" i="1" l="1"/>
  <c r="T4605" i="1"/>
  <c r="U4605" i="1" s="1"/>
  <c r="O4514" i="1"/>
  <c r="V4605" i="1" l="1"/>
  <c r="M4515" i="1"/>
  <c r="N4515" i="1" s="1"/>
  <c r="T4606" i="1" l="1"/>
  <c r="U4606" i="1" s="1"/>
  <c r="O4515" i="1"/>
  <c r="M4516" i="1"/>
  <c r="N4516" i="1" s="1"/>
  <c r="V4606" i="1" l="1"/>
  <c r="O4516" i="1"/>
  <c r="M4517" i="1"/>
  <c r="N4517" i="1" s="1"/>
  <c r="T4607" i="1" l="1"/>
  <c r="U4607" i="1" s="1"/>
  <c r="O4517" i="1"/>
  <c r="M4518" i="1"/>
  <c r="N4518" i="1" s="1"/>
  <c r="V4607" i="1" l="1"/>
  <c r="T4608" i="1"/>
  <c r="U4608" i="1" s="1"/>
  <c r="O4518" i="1"/>
  <c r="M4519" i="1"/>
  <c r="N4519" i="1" s="1"/>
  <c r="V4608" i="1" l="1"/>
  <c r="O4519" i="1"/>
  <c r="T4609" i="1" l="1"/>
  <c r="U4609" i="1" s="1"/>
  <c r="M4520" i="1"/>
  <c r="N4520" i="1" s="1"/>
  <c r="V4609" i="1" l="1"/>
  <c r="T4610" i="1"/>
  <c r="U4610" i="1" s="1"/>
  <c r="O4520" i="1"/>
  <c r="V4610" i="1" l="1"/>
  <c r="M4521" i="1"/>
  <c r="N4521" i="1" s="1"/>
  <c r="T4611" i="1" l="1"/>
  <c r="U4611" i="1" s="1"/>
  <c r="O4521" i="1"/>
  <c r="V4611" i="1" l="1"/>
  <c r="M4522" i="1"/>
  <c r="N4522" i="1" s="1"/>
  <c r="T4612" i="1" l="1"/>
  <c r="U4612" i="1" s="1"/>
  <c r="O4522" i="1"/>
  <c r="M4523" i="1"/>
  <c r="N4523" i="1" s="1"/>
  <c r="V4612" i="1" l="1"/>
  <c r="O4523" i="1"/>
  <c r="T4613" i="1" l="1"/>
  <c r="U4613" i="1" s="1"/>
  <c r="M4524" i="1"/>
  <c r="N4524" i="1" s="1"/>
  <c r="V4613" i="1" l="1"/>
  <c r="O4524" i="1"/>
  <c r="M4525" i="1"/>
  <c r="N4525" i="1" s="1"/>
  <c r="T4614" i="1" l="1"/>
  <c r="U4614" i="1" s="1"/>
  <c r="O4525" i="1"/>
  <c r="V4614" i="1" l="1"/>
  <c r="T4615" i="1"/>
  <c r="U4615" i="1" s="1"/>
  <c r="M4526" i="1"/>
  <c r="N4526" i="1" s="1"/>
  <c r="V4615" i="1" l="1"/>
  <c r="T4616" i="1"/>
  <c r="U4616" i="1" s="1"/>
  <c r="O4526" i="1"/>
  <c r="V4616" i="1" l="1"/>
  <c r="T4617" i="1"/>
  <c r="U4617" i="1" s="1"/>
  <c r="M4527" i="1"/>
  <c r="N4527" i="1" s="1"/>
  <c r="V4617" i="1" l="1"/>
  <c r="T4618" i="1"/>
  <c r="U4618" i="1" s="1"/>
  <c r="O4527" i="1"/>
  <c r="M4528" i="1"/>
  <c r="N4528" i="1" s="1"/>
  <c r="V4618" i="1" l="1"/>
  <c r="T4619" i="1"/>
  <c r="U4619" i="1" s="1"/>
  <c r="O4528" i="1"/>
  <c r="M4529" i="1"/>
  <c r="N4529" i="1" s="1"/>
  <c r="V4619" i="1" l="1"/>
  <c r="T4620" i="1"/>
  <c r="U4620" i="1" s="1"/>
  <c r="O4529" i="1"/>
  <c r="V4620" i="1" l="1"/>
  <c r="M4530" i="1"/>
  <c r="N4530" i="1" s="1"/>
  <c r="T4621" i="1" l="1"/>
  <c r="U4621" i="1" s="1"/>
  <c r="O4530" i="1"/>
  <c r="M4531" i="1"/>
  <c r="N4531" i="1" s="1"/>
  <c r="V4621" i="1" l="1"/>
  <c r="T4622" i="1"/>
  <c r="U4622" i="1" s="1"/>
  <c r="O4531" i="1"/>
  <c r="V4622" i="1" l="1"/>
  <c r="M4532" i="1"/>
  <c r="N4532" i="1" s="1"/>
  <c r="T4623" i="1" l="1"/>
  <c r="U4623" i="1" s="1"/>
  <c r="O4532" i="1"/>
  <c r="M4533" i="1"/>
  <c r="N4533" i="1" s="1"/>
  <c r="V4623" i="1" l="1"/>
  <c r="O4533" i="1"/>
  <c r="M4534" i="1"/>
  <c r="N4534" i="1" s="1"/>
  <c r="T4624" i="1" l="1"/>
  <c r="U4624" i="1" s="1"/>
  <c r="O4534" i="1"/>
  <c r="V4624" i="1" l="1"/>
  <c r="M4535" i="1"/>
  <c r="N4535" i="1" s="1"/>
  <c r="T4625" i="1" l="1"/>
  <c r="U4625" i="1" s="1"/>
  <c r="O4535" i="1"/>
  <c r="V4625" i="1" l="1"/>
  <c r="M4536" i="1"/>
  <c r="N4536" i="1" s="1"/>
  <c r="T4626" i="1" l="1"/>
  <c r="U4626" i="1" s="1"/>
  <c r="O4536" i="1"/>
  <c r="V4626" i="1" l="1"/>
  <c r="T4627" i="1"/>
  <c r="U4627" i="1" s="1"/>
  <c r="M4537" i="1"/>
  <c r="N4537" i="1" s="1"/>
  <c r="V4627" i="1" l="1"/>
  <c r="O4537" i="1"/>
  <c r="T4628" i="1" l="1"/>
  <c r="U4628" i="1" s="1"/>
  <c r="M4538" i="1"/>
  <c r="N4538" i="1" s="1"/>
  <c r="V4628" i="1" l="1"/>
  <c r="T4629" i="1"/>
  <c r="U4629" i="1" s="1"/>
  <c r="O4538" i="1"/>
  <c r="V4629" i="1" l="1"/>
  <c r="T4630" i="1"/>
  <c r="U4630" i="1" s="1"/>
  <c r="M4539" i="1"/>
  <c r="N4539" i="1" s="1"/>
  <c r="V4630" i="1" l="1"/>
  <c r="O4539" i="1"/>
  <c r="M4540" i="1"/>
  <c r="N4540" i="1" s="1"/>
  <c r="T4631" i="1" l="1"/>
  <c r="U4631" i="1" s="1"/>
  <c r="O4540" i="1"/>
  <c r="M4541" i="1"/>
  <c r="N4541" i="1" s="1"/>
  <c r="V4631" i="1" l="1"/>
  <c r="T4632" i="1"/>
  <c r="U4632" i="1" s="1"/>
  <c r="O4541" i="1"/>
  <c r="V4632" i="1" l="1"/>
  <c r="M4542" i="1"/>
  <c r="N4542" i="1" s="1"/>
  <c r="T4633" i="1" l="1"/>
  <c r="U4633" i="1" s="1"/>
  <c r="O4542" i="1"/>
  <c r="M4543" i="1"/>
  <c r="N4543" i="1" s="1"/>
  <c r="V4633" i="1" l="1"/>
  <c r="T4634" i="1"/>
  <c r="U4634" i="1" s="1"/>
  <c r="O4543" i="1"/>
  <c r="V4634" i="1" l="1"/>
  <c r="M4544" i="1"/>
  <c r="N4544" i="1" s="1"/>
  <c r="T4635" i="1" l="1"/>
  <c r="U4635" i="1" s="1"/>
  <c r="O4544" i="1"/>
  <c r="V4635" i="1" l="1"/>
  <c r="M4545" i="1"/>
  <c r="N4545" i="1" s="1"/>
  <c r="T4636" i="1" l="1"/>
  <c r="U4636" i="1" s="1"/>
  <c r="O4545" i="1"/>
  <c r="V4636" i="1" l="1"/>
  <c r="M4546" i="1"/>
  <c r="N4546" i="1" s="1"/>
  <c r="T4637" i="1" l="1"/>
  <c r="U4637" i="1" s="1"/>
  <c r="O4546" i="1"/>
  <c r="V4637" i="1" l="1"/>
  <c r="M4547" i="1"/>
  <c r="N4547" i="1" s="1"/>
  <c r="T4638" i="1" l="1"/>
  <c r="U4638" i="1" s="1"/>
  <c r="O4547" i="1"/>
  <c r="V4638" i="1" l="1"/>
  <c r="T4639" i="1"/>
  <c r="U4639" i="1" s="1"/>
  <c r="M4548" i="1"/>
  <c r="N4548" i="1" s="1"/>
  <c r="V4639" i="1" l="1"/>
  <c r="O4548" i="1"/>
  <c r="T4640" i="1" l="1"/>
  <c r="U4640" i="1" s="1"/>
  <c r="M4549" i="1"/>
  <c r="N4549" i="1" s="1"/>
  <c r="V4640" i="1" l="1"/>
  <c r="T4641" i="1"/>
  <c r="U4641" i="1" s="1"/>
  <c r="O4549" i="1"/>
  <c r="M4550" i="1"/>
  <c r="N4550" i="1" s="1"/>
  <c r="V4641" i="1" l="1"/>
  <c r="T4642" i="1"/>
  <c r="U4642" i="1" s="1"/>
  <c r="O4550" i="1"/>
  <c r="V4642" i="1" l="1"/>
  <c r="M4551" i="1"/>
  <c r="N4551" i="1" s="1"/>
  <c r="T4643" i="1" l="1"/>
  <c r="U4643" i="1" s="1"/>
  <c r="O4551" i="1"/>
  <c r="V4643" i="1" l="1"/>
  <c r="T4644" i="1"/>
  <c r="U4644" i="1" s="1"/>
  <c r="M4552" i="1"/>
  <c r="N4552" i="1" s="1"/>
  <c r="V4644" i="1" l="1"/>
  <c r="O4552" i="1"/>
  <c r="T4645" i="1" l="1"/>
  <c r="U4645" i="1" s="1"/>
  <c r="M4553" i="1"/>
  <c r="N4553" i="1" s="1"/>
  <c r="V4645" i="1" l="1"/>
  <c r="T4646" i="1"/>
  <c r="U4646" i="1" s="1"/>
  <c r="O4553" i="1"/>
  <c r="V4646" i="1" l="1"/>
  <c r="M4554" i="1"/>
  <c r="N4554" i="1" s="1"/>
  <c r="T4647" i="1" l="1"/>
  <c r="U4647" i="1" s="1"/>
  <c r="O4554" i="1"/>
  <c r="V4647" i="1" l="1"/>
  <c r="M4555" i="1"/>
  <c r="N4555" i="1" s="1"/>
  <c r="T4648" i="1" l="1"/>
  <c r="U4648" i="1" s="1"/>
  <c r="O4555" i="1"/>
  <c r="V4648" i="1" l="1"/>
  <c r="M4556" i="1"/>
  <c r="N4556" i="1" s="1"/>
  <c r="T4649" i="1" l="1"/>
  <c r="U4649" i="1" s="1"/>
  <c r="O4556" i="1"/>
  <c r="V4649" i="1" l="1"/>
  <c r="M4557" i="1"/>
  <c r="N4557" i="1" s="1"/>
  <c r="T4650" i="1" l="1"/>
  <c r="U4650" i="1" s="1"/>
  <c r="O4557" i="1"/>
  <c r="V4650" i="1" l="1"/>
  <c r="T4651" i="1"/>
  <c r="U4651" i="1" s="1"/>
  <c r="M4558" i="1"/>
  <c r="N4558" i="1" s="1"/>
  <c r="V4651" i="1" l="1"/>
  <c r="T4652" i="1"/>
  <c r="U4652" i="1" s="1"/>
  <c r="O4558" i="1"/>
  <c r="V4652" i="1" l="1"/>
  <c r="T4653" i="1"/>
  <c r="U4653" i="1" s="1"/>
  <c r="M4559" i="1"/>
  <c r="N4559" i="1" s="1"/>
  <c r="V4653" i="1" l="1"/>
  <c r="O4559" i="1"/>
  <c r="T4654" i="1" l="1"/>
  <c r="U4654" i="1" s="1"/>
  <c r="M4560" i="1"/>
  <c r="N4560" i="1" s="1"/>
  <c r="V4654" i="1" l="1"/>
  <c r="O4560" i="1"/>
  <c r="T4655" i="1" l="1"/>
  <c r="U4655" i="1" s="1"/>
  <c r="M4561" i="1"/>
  <c r="N4561" i="1" s="1"/>
  <c r="V4655" i="1" l="1"/>
  <c r="T4656" i="1"/>
  <c r="U4656" i="1" s="1"/>
  <c r="O4561" i="1"/>
  <c r="V4656" i="1" l="1"/>
  <c r="T4657" i="1"/>
  <c r="U4657" i="1" s="1"/>
  <c r="M4562" i="1"/>
  <c r="N4562" i="1" s="1"/>
  <c r="V4657" i="1" l="1"/>
  <c r="T4658" i="1"/>
  <c r="U4658" i="1" s="1"/>
  <c r="O4562" i="1"/>
  <c r="V4658" i="1" l="1"/>
  <c r="T4659" i="1"/>
  <c r="U4659" i="1" s="1"/>
  <c r="M4563" i="1"/>
  <c r="N4563" i="1" s="1"/>
  <c r="V4659" i="1" l="1"/>
  <c r="O4563" i="1"/>
  <c r="M4564" i="1"/>
  <c r="N4564" i="1" s="1"/>
  <c r="T4660" i="1" l="1"/>
  <c r="U4660" i="1" s="1"/>
  <c r="O4564" i="1"/>
  <c r="V4660" i="1" l="1"/>
  <c r="M4565" i="1"/>
  <c r="N4565" i="1" s="1"/>
  <c r="T4661" i="1" l="1"/>
  <c r="U4661" i="1" s="1"/>
  <c r="O4565" i="1"/>
  <c r="V4661" i="1" l="1"/>
  <c r="M4566" i="1"/>
  <c r="N4566" i="1" s="1"/>
  <c r="T4662" i="1" l="1"/>
  <c r="U4662" i="1" s="1"/>
  <c r="O4566" i="1"/>
  <c r="M4567" i="1"/>
  <c r="N4567" i="1" s="1"/>
  <c r="V4662" i="1" l="1"/>
  <c r="T4663" i="1"/>
  <c r="U4663" i="1" s="1"/>
  <c r="O4567" i="1"/>
  <c r="M4568" i="1"/>
  <c r="N4568" i="1" s="1"/>
  <c r="V4663" i="1" l="1"/>
  <c r="O4568" i="1"/>
  <c r="M4569" i="1"/>
  <c r="N4569" i="1" s="1"/>
  <c r="T4664" i="1" l="1"/>
  <c r="U4664" i="1" s="1"/>
  <c r="O4569" i="1"/>
  <c r="V4664" i="1" l="1"/>
  <c r="T4665" i="1"/>
  <c r="U4665" i="1" s="1"/>
  <c r="M4570" i="1"/>
  <c r="N4570" i="1" s="1"/>
  <c r="V4665" i="1" l="1"/>
  <c r="O4570" i="1"/>
  <c r="M4571" i="1"/>
  <c r="N4571" i="1" s="1"/>
  <c r="T4666" i="1" l="1"/>
  <c r="U4666" i="1" s="1"/>
  <c r="O4571" i="1"/>
  <c r="V4666" i="1" l="1"/>
  <c r="M4572" i="1"/>
  <c r="N4572" i="1" s="1"/>
  <c r="T4667" i="1" l="1"/>
  <c r="U4667" i="1" s="1"/>
  <c r="O4572" i="1"/>
  <c r="V4667" i="1" l="1"/>
  <c r="T4668" i="1"/>
  <c r="U4668" i="1" s="1"/>
  <c r="M4573" i="1"/>
  <c r="N4573" i="1" s="1"/>
  <c r="V4668" i="1" l="1"/>
  <c r="T4669" i="1"/>
  <c r="U4669" i="1" s="1"/>
  <c r="O4573" i="1"/>
  <c r="V4669" i="1" l="1"/>
  <c r="T4670" i="1"/>
  <c r="U4670" i="1" s="1"/>
  <c r="M4574" i="1"/>
  <c r="N4574" i="1" s="1"/>
  <c r="V4670" i="1" l="1"/>
  <c r="O4574" i="1"/>
  <c r="T4671" i="1" l="1"/>
  <c r="U4671" i="1" s="1"/>
  <c r="M4575" i="1"/>
  <c r="N4575" i="1" s="1"/>
  <c r="V4671" i="1" l="1"/>
  <c r="T4672" i="1"/>
  <c r="U4672" i="1" s="1"/>
  <c r="O4575" i="1"/>
  <c r="M4576" i="1"/>
  <c r="N4576" i="1" s="1"/>
  <c r="V4672" i="1" l="1"/>
  <c r="T4673" i="1"/>
  <c r="U4673" i="1" s="1"/>
  <c r="O4576" i="1"/>
  <c r="V4673" i="1" l="1"/>
  <c r="M4577" i="1"/>
  <c r="N4577" i="1" s="1"/>
  <c r="T4674" i="1" l="1"/>
  <c r="U4674" i="1" s="1"/>
  <c r="O4577" i="1"/>
  <c r="M4578" i="1"/>
  <c r="N4578" i="1" s="1"/>
  <c r="V4674" i="1" l="1"/>
  <c r="T4675" i="1"/>
  <c r="U4675" i="1" s="1"/>
  <c r="O4578" i="1"/>
  <c r="M4579" i="1"/>
  <c r="N4579" i="1" s="1"/>
  <c r="V4675" i="1" l="1"/>
  <c r="T4676" i="1"/>
  <c r="U4676" i="1" s="1"/>
  <c r="O4579" i="1"/>
  <c r="V4676" i="1" l="1"/>
  <c r="M4580" i="1"/>
  <c r="N4580" i="1" s="1"/>
  <c r="T4677" i="1" l="1"/>
  <c r="U4677" i="1" s="1"/>
  <c r="V4677" i="1" s="1"/>
  <c r="O4580" i="1"/>
  <c r="M4581" i="1"/>
  <c r="N4581" i="1" s="1"/>
  <c r="T4678" i="1" l="1"/>
  <c r="U4678" i="1" s="1"/>
  <c r="O4581" i="1"/>
  <c r="V4678" i="1" l="1"/>
  <c r="M4582" i="1"/>
  <c r="N4582" i="1" s="1"/>
  <c r="T4679" i="1" l="1"/>
  <c r="U4679" i="1" s="1"/>
  <c r="V4679" i="1" s="1"/>
  <c r="O4582" i="1"/>
  <c r="T4680" i="1" l="1"/>
  <c r="U4680" i="1" s="1"/>
  <c r="V4680" i="1"/>
  <c r="T4681" i="1"/>
  <c r="U4681" i="1" s="1"/>
  <c r="M4583" i="1"/>
  <c r="N4583" i="1" s="1"/>
  <c r="V4681" i="1" l="1"/>
  <c r="T4682" i="1"/>
  <c r="U4682" i="1" s="1"/>
  <c r="O4583" i="1"/>
  <c r="M4584" i="1"/>
  <c r="N4584" i="1" s="1"/>
  <c r="V4682" i="1" l="1"/>
  <c r="O4584" i="1"/>
  <c r="T4683" i="1" l="1"/>
  <c r="U4683" i="1" s="1"/>
  <c r="M4585" i="1"/>
  <c r="N4585" i="1" s="1"/>
  <c r="V4683" i="1" l="1"/>
  <c r="O4585" i="1"/>
  <c r="T4684" i="1" l="1"/>
  <c r="U4684" i="1" s="1"/>
  <c r="M4586" i="1"/>
  <c r="N4586" i="1" s="1"/>
  <c r="V4684" i="1" l="1"/>
  <c r="O4586" i="1"/>
  <c r="M4587" i="1"/>
  <c r="N4587" i="1" s="1"/>
  <c r="T4685" i="1" l="1"/>
  <c r="U4685" i="1" s="1"/>
  <c r="O4587" i="1"/>
  <c r="V4685" i="1" l="1"/>
  <c r="M4588" i="1"/>
  <c r="N4588" i="1" s="1"/>
  <c r="T4686" i="1" l="1"/>
  <c r="U4686" i="1" s="1"/>
  <c r="O4588" i="1"/>
  <c r="V4686" i="1" l="1"/>
  <c r="T4687" i="1"/>
  <c r="U4687" i="1" s="1"/>
  <c r="M4589" i="1"/>
  <c r="N4589" i="1" s="1"/>
  <c r="V4687" i="1" l="1"/>
  <c r="T4688" i="1"/>
  <c r="U4688" i="1" s="1"/>
  <c r="O4589" i="1"/>
  <c r="V4688" i="1" l="1"/>
  <c r="T4689" i="1"/>
  <c r="U4689" i="1" s="1"/>
  <c r="M4590" i="1"/>
  <c r="N4590" i="1" s="1"/>
  <c r="V4689" i="1" l="1"/>
  <c r="O4590" i="1"/>
  <c r="T4690" i="1" l="1"/>
  <c r="U4690" i="1" s="1"/>
  <c r="M4591" i="1"/>
  <c r="N4591" i="1" s="1"/>
  <c r="V4690" i="1" l="1"/>
  <c r="O4591" i="1"/>
  <c r="T4691" i="1" l="1"/>
  <c r="U4691" i="1" s="1"/>
  <c r="M4592" i="1"/>
  <c r="N4592" i="1" s="1"/>
  <c r="V4691" i="1" l="1"/>
  <c r="T4692" i="1"/>
  <c r="U4692" i="1" s="1"/>
  <c r="O4592" i="1"/>
  <c r="V4692" i="1" l="1"/>
  <c r="T4693" i="1"/>
  <c r="U4693" i="1" s="1"/>
  <c r="M4593" i="1"/>
  <c r="N4593" i="1" s="1"/>
  <c r="V4693" i="1" l="1"/>
  <c r="T4694" i="1"/>
  <c r="U4694" i="1" s="1"/>
  <c r="O4593" i="1"/>
  <c r="V4694" i="1" l="1"/>
  <c r="M4594" i="1"/>
  <c r="N4594" i="1" s="1"/>
  <c r="T4695" i="1" l="1"/>
  <c r="U4695" i="1" s="1"/>
  <c r="O4594" i="1"/>
  <c r="V4695" i="1" l="1"/>
  <c r="M4595" i="1"/>
  <c r="N4595" i="1" s="1"/>
  <c r="T4696" i="1" l="1"/>
  <c r="U4696" i="1" s="1"/>
  <c r="O4595" i="1"/>
  <c r="M4596" i="1"/>
  <c r="N4596" i="1" s="1"/>
  <c r="V4696" i="1" l="1"/>
  <c r="O4596" i="1"/>
  <c r="T4697" i="1" l="1"/>
  <c r="U4697" i="1" s="1"/>
  <c r="M4597" i="1"/>
  <c r="N4597" i="1" s="1"/>
  <c r="V4697" i="1" l="1"/>
  <c r="O4597" i="1"/>
  <c r="M4598" i="1"/>
  <c r="N4598" i="1" s="1"/>
  <c r="T4698" i="1" l="1"/>
  <c r="U4698" i="1" s="1"/>
  <c r="O4598" i="1"/>
  <c r="M4599" i="1"/>
  <c r="N4599" i="1" s="1"/>
  <c r="V4698" i="1" l="1"/>
  <c r="T4699" i="1"/>
  <c r="U4699" i="1" s="1"/>
  <c r="O4599" i="1"/>
  <c r="V4699" i="1" l="1"/>
  <c r="M4600" i="1"/>
  <c r="N4600" i="1" s="1"/>
  <c r="T4700" i="1" l="1"/>
  <c r="U4700" i="1" s="1"/>
  <c r="O4600" i="1"/>
  <c r="V4700" i="1" l="1"/>
  <c r="T4701" i="1"/>
  <c r="U4701" i="1" s="1"/>
  <c r="M4601" i="1"/>
  <c r="N4601" i="1" s="1"/>
  <c r="V4701" i="1" l="1"/>
  <c r="O4601" i="1"/>
  <c r="M4602" i="1"/>
  <c r="N4602" i="1" s="1"/>
  <c r="T4702" i="1" l="1"/>
  <c r="U4702" i="1" s="1"/>
  <c r="O4602" i="1"/>
  <c r="V4702" i="1" l="1"/>
  <c r="M4603" i="1"/>
  <c r="N4603" i="1" s="1"/>
  <c r="T4703" i="1" l="1"/>
  <c r="U4703" i="1" s="1"/>
  <c r="O4603" i="1"/>
  <c r="V4703" i="1" l="1"/>
  <c r="T4704" i="1"/>
  <c r="U4704" i="1" s="1"/>
  <c r="M4604" i="1"/>
  <c r="N4604" i="1" s="1"/>
  <c r="V4704" i="1" l="1"/>
  <c r="T4705" i="1"/>
  <c r="U4705" i="1" s="1"/>
  <c r="O4604" i="1"/>
  <c r="V4705" i="1" l="1"/>
  <c r="T4706" i="1"/>
  <c r="U4706" i="1" s="1"/>
  <c r="M4605" i="1"/>
  <c r="N4605" i="1" s="1"/>
  <c r="V4706" i="1" l="1"/>
  <c r="O4605" i="1"/>
  <c r="M4606" i="1"/>
  <c r="N4606" i="1" s="1"/>
  <c r="T4707" i="1" l="1"/>
  <c r="U4707" i="1" s="1"/>
  <c r="O4606" i="1"/>
  <c r="V4707" i="1" l="1"/>
  <c r="M4607" i="1"/>
  <c r="N4607" i="1" s="1"/>
  <c r="T4708" i="1" l="1"/>
  <c r="U4708" i="1" s="1"/>
  <c r="O4607" i="1"/>
  <c r="V4708" i="1" l="1"/>
  <c r="M4608" i="1"/>
  <c r="N4608" i="1" s="1"/>
  <c r="T4709" i="1" l="1"/>
  <c r="U4709" i="1" s="1"/>
  <c r="O4608" i="1"/>
  <c r="V4709" i="1" l="1"/>
  <c r="M4609" i="1"/>
  <c r="N4609" i="1" s="1"/>
  <c r="T4710" i="1" l="1"/>
  <c r="U4710" i="1" s="1"/>
  <c r="O4609" i="1"/>
  <c r="V4710" i="1" l="1"/>
  <c r="T4711" i="1"/>
  <c r="U4711" i="1" s="1"/>
  <c r="M4610" i="1"/>
  <c r="N4610" i="1" s="1"/>
  <c r="V4711" i="1" l="1"/>
  <c r="T4712" i="1"/>
  <c r="U4712" i="1" s="1"/>
  <c r="O4610" i="1"/>
  <c r="V4712" i="1" l="1"/>
  <c r="T4713" i="1"/>
  <c r="U4713" i="1" s="1"/>
  <c r="M4611" i="1"/>
  <c r="N4611" i="1" s="1"/>
  <c r="V4713" i="1" l="1"/>
  <c r="T4714" i="1"/>
  <c r="U4714" i="1" s="1"/>
  <c r="O4611" i="1"/>
  <c r="M4612" i="1"/>
  <c r="N4612" i="1" s="1"/>
  <c r="V4714" i="1" l="1"/>
  <c r="O4612" i="1"/>
  <c r="T4715" i="1" l="1"/>
  <c r="U4715" i="1" s="1"/>
  <c r="M4613" i="1"/>
  <c r="N4613" i="1" s="1"/>
  <c r="V4715" i="1" l="1"/>
  <c r="T4716" i="1"/>
  <c r="U4716" i="1" s="1"/>
  <c r="O4613" i="1"/>
  <c r="V4716" i="1" l="1"/>
  <c r="M4614" i="1"/>
  <c r="N4614" i="1" s="1"/>
  <c r="T4717" i="1" l="1"/>
  <c r="U4717" i="1" s="1"/>
  <c r="O4614" i="1"/>
  <c r="V4717" i="1" l="1"/>
  <c r="T4718" i="1"/>
  <c r="U4718" i="1" s="1"/>
  <c r="M4615" i="1"/>
  <c r="N4615" i="1" s="1"/>
  <c r="V4718" i="1" l="1"/>
  <c r="T4719" i="1"/>
  <c r="U4719" i="1" s="1"/>
  <c r="O4615" i="1"/>
  <c r="V4719" i="1" l="1"/>
  <c r="M4616" i="1"/>
  <c r="N4616" i="1" s="1"/>
  <c r="T4720" i="1" l="1"/>
  <c r="U4720" i="1" s="1"/>
  <c r="O4616" i="1"/>
  <c r="V4720" i="1" l="1"/>
  <c r="M4617" i="1"/>
  <c r="N4617" i="1" s="1"/>
  <c r="T4721" i="1" l="1"/>
  <c r="U4721" i="1" s="1"/>
  <c r="O4617" i="1"/>
  <c r="M4618" i="1"/>
  <c r="N4618" i="1" s="1"/>
  <c r="V4721" i="1" l="1"/>
  <c r="O4618" i="1"/>
  <c r="M4619" i="1"/>
  <c r="N4619" i="1" s="1"/>
  <c r="T4722" i="1" l="1"/>
  <c r="U4722" i="1" s="1"/>
  <c r="O4619" i="1"/>
  <c r="V4722" i="1" l="1"/>
  <c r="T4723" i="1"/>
  <c r="U4723" i="1" s="1"/>
  <c r="M4620" i="1"/>
  <c r="N4620" i="1" s="1"/>
  <c r="V4723" i="1" l="1"/>
  <c r="O4620" i="1"/>
  <c r="M4621" i="1"/>
  <c r="N4621" i="1" s="1"/>
  <c r="T4724" i="1" l="1"/>
  <c r="U4724" i="1" s="1"/>
  <c r="O4621" i="1"/>
  <c r="V4724" i="1" l="1"/>
  <c r="M4622" i="1"/>
  <c r="N4622" i="1" s="1"/>
  <c r="T4725" i="1" l="1"/>
  <c r="U4725" i="1" s="1"/>
  <c r="V4725" i="1" s="1"/>
  <c r="T4726" i="1"/>
  <c r="U4726" i="1" s="1"/>
  <c r="O4622" i="1"/>
  <c r="M4623" i="1"/>
  <c r="N4623" i="1" s="1"/>
  <c r="V4726" i="1" l="1"/>
  <c r="T4727" i="1"/>
  <c r="U4727" i="1" s="1"/>
  <c r="O4623" i="1"/>
  <c r="V4727" i="1" l="1"/>
  <c r="T4728" i="1"/>
  <c r="U4728" i="1" s="1"/>
  <c r="M4624" i="1"/>
  <c r="N4624" i="1" s="1"/>
  <c r="V4728" i="1" l="1"/>
  <c r="T4729" i="1"/>
  <c r="U4729" i="1" s="1"/>
  <c r="O4624" i="1"/>
  <c r="V4729" i="1" l="1"/>
  <c r="T4730" i="1"/>
  <c r="U4730" i="1" s="1"/>
  <c r="M4625" i="1"/>
  <c r="N4625" i="1" s="1"/>
  <c r="V4730" i="1" l="1"/>
  <c r="T4731" i="1"/>
  <c r="U4731" i="1" s="1"/>
  <c r="O4625" i="1"/>
  <c r="V4731" i="1" l="1"/>
  <c r="M4626" i="1"/>
  <c r="N4626" i="1" s="1"/>
  <c r="T4732" i="1" l="1"/>
  <c r="U4732" i="1" s="1"/>
  <c r="O4626" i="1"/>
  <c r="V4732" i="1" l="1"/>
  <c r="T4733" i="1"/>
  <c r="U4733" i="1" s="1"/>
  <c r="M4627" i="1"/>
  <c r="N4627" i="1" s="1"/>
  <c r="V4733" i="1" l="1"/>
  <c r="O4627" i="1"/>
  <c r="M4628" i="1"/>
  <c r="N4628" i="1" s="1"/>
  <c r="T4734" i="1" l="1"/>
  <c r="U4734" i="1" s="1"/>
  <c r="O4628" i="1"/>
  <c r="V4734" i="1" l="1"/>
  <c r="T4735" i="1"/>
  <c r="U4735" i="1" s="1"/>
  <c r="M4629" i="1"/>
  <c r="N4629" i="1" s="1"/>
  <c r="V4735" i="1" l="1"/>
  <c r="O4629" i="1"/>
  <c r="T4736" i="1" l="1"/>
  <c r="U4736" i="1" s="1"/>
  <c r="M4630" i="1"/>
  <c r="N4630" i="1" s="1"/>
  <c r="V4736" i="1" l="1"/>
  <c r="T4737" i="1"/>
  <c r="U4737" i="1" s="1"/>
  <c r="O4630" i="1"/>
  <c r="V4737" i="1" l="1"/>
  <c r="M4631" i="1"/>
  <c r="N4631" i="1" s="1"/>
  <c r="T4738" i="1" l="1"/>
  <c r="U4738" i="1" s="1"/>
  <c r="O4631" i="1"/>
  <c r="V4738" i="1" l="1"/>
  <c r="M4632" i="1"/>
  <c r="N4632" i="1" s="1"/>
  <c r="T4739" i="1" l="1"/>
  <c r="U4739" i="1" s="1"/>
  <c r="O4632" i="1"/>
  <c r="V4739" i="1" l="1"/>
  <c r="M4633" i="1"/>
  <c r="N4633" i="1" s="1"/>
  <c r="T4740" i="1" l="1"/>
  <c r="U4740" i="1" s="1"/>
  <c r="O4633" i="1"/>
  <c r="V4740" i="1" l="1"/>
  <c r="T4741" i="1"/>
  <c r="U4741" i="1" s="1"/>
  <c r="M4634" i="1"/>
  <c r="N4634" i="1" s="1"/>
  <c r="V4741" i="1" l="1"/>
  <c r="T4742" i="1"/>
  <c r="U4742" i="1" s="1"/>
  <c r="O4634" i="1"/>
  <c r="M4635" i="1"/>
  <c r="N4635" i="1" s="1"/>
  <c r="V4742" i="1" l="1"/>
  <c r="O4635" i="1"/>
  <c r="T4743" i="1" l="1"/>
  <c r="U4743" i="1" s="1"/>
  <c r="M4636" i="1"/>
  <c r="N4636" i="1" s="1"/>
  <c r="V4743" i="1" l="1"/>
  <c r="O4636" i="1"/>
  <c r="M4637" i="1"/>
  <c r="N4637" i="1" s="1"/>
  <c r="T4744" i="1" l="1"/>
  <c r="U4744" i="1" s="1"/>
  <c r="O4637" i="1"/>
  <c r="V4744" i="1" l="1"/>
  <c r="M4638" i="1"/>
  <c r="N4638" i="1" s="1"/>
  <c r="T4745" i="1" l="1"/>
  <c r="U4745" i="1" s="1"/>
  <c r="O4638" i="1"/>
  <c r="V4745" i="1" l="1"/>
  <c r="M4639" i="1"/>
  <c r="N4639" i="1" s="1"/>
  <c r="T4746" i="1" l="1"/>
  <c r="U4746" i="1" s="1"/>
  <c r="O4639" i="1"/>
  <c r="M4640" i="1"/>
  <c r="N4640" i="1" s="1"/>
  <c r="V4746" i="1" l="1"/>
  <c r="T4747" i="1"/>
  <c r="U4747" i="1" s="1"/>
  <c r="O4640" i="1"/>
  <c r="V4747" i="1" l="1"/>
  <c r="T4748" i="1"/>
  <c r="U4748" i="1" s="1"/>
  <c r="M4641" i="1"/>
  <c r="N4641" i="1" s="1"/>
  <c r="V4748" i="1" l="1"/>
  <c r="T4749" i="1"/>
  <c r="U4749" i="1" s="1"/>
  <c r="O4641" i="1"/>
  <c r="V4749" i="1" l="1"/>
  <c r="M4642" i="1"/>
  <c r="N4642" i="1" s="1"/>
  <c r="T4750" i="1" l="1"/>
  <c r="U4750" i="1" s="1"/>
  <c r="O4642" i="1"/>
  <c r="M4643" i="1"/>
  <c r="N4643" i="1" s="1"/>
  <c r="V4750" i="1" l="1"/>
  <c r="O4643" i="1"/>
  <c r="T4751" i="1" l="1"/>
  <c r="U4751" i="1" s="1"/>
  <c r="M4644" i="1"/>
  <c r="N4644" i="1" s="1"/>
  <c r="V4751" i="1" l="1"/>
  <c r="T4752" i="1"/>
  <c r="U4752" i="1" s="1"/>
  <c r="O4644" i="1"/>
  <c r="M4645" i="1"/>
  <c r="N4645" i="1" s="1"/>
  <c r="V4752" i="1" l="1"/>
  <c r="O4645" i="1"/>
  <c r="M4646" i="1"/>
  <c r="N4646" i="1" s="1"/>
  <c r="T4753" i="1" l="1"/>
  <c r="U4753" i="1" s="1"/>
  <c r="O4646" i="1"/>
  <c r="M4647" i="1"/>
  <c r="N4647" i="1" s="1"/>
  <c r="V4753" i="1" l="1"/>
  <c r="T4754" i="1"/>
  <c r="U4754" i="1" s="1"/>
  <c r="O4647" i="1"/>
  <c r="V4754" i="1" l="1"/>
  <c r="T4755" i="1"/>
  <c r="U4755" i="1" s="1"/>
  <c r="M4648" i="1"/>
  <c r="N4648" i="1" s="1"/>
  <c r="V4755" i="1" l="1"/>
  <c r="O4648" i="1"/>
  <c r="T4756" i="1" l="1"/>
  <c r="U4756" i="1" s="1"/>
  <c r="M4649" i="1"/>
  <c r="N4649" i="1" s="1"/>
  <c r="V4756" i="1" l="1"/>
  <c r="O4649" i="1"/>
  <c r="T4757" i="1" l="1"/>
  <c r="U4757" i="1" s="1"/>
  <c r="M4650" i="1"/>
  <c r="N4650" i="1" s="1"/>
  <c r="V4757" i="1" l="1"/>
  <c r="O4650" i="1"/>
  <c r="M4651" i="1"/>
  <c r="N4651" i="1" s="1"/>
  <c r="T4758" i="1" l="1"/>
  <c r="U4758" i="1" s="1"/>
  <c r="O4651" i="1"/>
  <c r="V4758" i="1" l="1"/>
  <c r="M4652" i="1"/>
  <c r="N4652" i="1" s="1"/>
  <c r="T4759" i="1" l="1"/>
  <c r="U4759" i="1" s="1"/>
  <c r="O4652" i="1"/>
  <c r="V4759" i="1" l="1"/>
  <c r="T4760" i="1"/>
  <c r="U4760" i="1" s="1"/>
  <c r="M4653" i="1"/>
  <c r="N4653" i="1" s="1"/>
  <c r="V4760" i="1" l="1"/>
  <c r="T4761" i="1"/>
  <c r="U4761" i="1" s="1"/>
  <c r="O4653" i="1"/>
  <c r="V4761" i="1" l="1"/>
  <c r="M4654" i="1"/>
  <c r="N4654" i="1" s="1"/>
  <c r="T4762" i="1" l="1"/>
  <c r="U4762" i="1" s="1"/>
  <c r="O4654" i="1"/>
  <c r="V4762" i="1" l="1"/>
  <c r="M4655" i="1"/>
  <c r="N4655" i="1" s="1"/>
  <c r="T4763" i="1" l="1"/>
  <c r="U4763" i="1" s="1"/>
  <c r="O4655" i="1"/>
  <c r="V4763" i="1" l="1"/>
  <c r="T4764" i="1"/>
  <c r="U4764" i="1" s="1"/>
  <c r="M4656" i="1"/>
  <c r="N4656" i="1" s="1"/>
  <c r="V4764" i="1" l="1"/>
  <c r="O4656" i="1"/>
  <c r="M4657" i="1"/>
  <c r="N4657" i="1" s="1"/>
  <c r="T4765" i="1" l="1"/>
  <c r="U4765" i="1" s="1"/>
  <c r="O4657" i="1"/>
  <c r="V4765" i="1" l="1"/>
  <c r="T4766" i="1"/>
  <c r="U4766" i="1" s="1"/>
  <c r="M4658" i="1"/>
  <c r="N4658" i="1" s="1"/>
  <c r="V4766" i="1" l="1"/>
  <c r="O4658" i="1"/>
  <c r="T4767" i="1" l="1"/>
  <c r="U4767" i="1" s="1"/>
  <c r="M4659" i="1"/>
  <c r="N4659" i="1" s="1"/>
  <c r="V4767" i="1" l="1"/>
  <c r="O4659" i="1"/>
  <c r="T4768" i="1" l="1"/>
  <c r="U4768" i="1" s="1"/>
  <c r="M4660" i="1"/>
  <c r="N4660" i="1" s="1"/>
  <c r="V4768" i="1" l="1"/>
  <c r="O4660" i="1"/>
  <c r="T4769" i="1" l="1"/>
  <c r="U4769" i="1" s="1"/>
  <c r="M4661" i="1"/>
  <c r="N4661" i="1" s="1"/>
  <c r="V4769" i="1" l="1"/>
  <c r="O4661" i="1"/>
  <c r="T4770" i="1" l="1"/>
  <c r="U4770" i="1" s="1"/>
  <c r="M4662" i="1"/>
  <c r="N4662" i="1" s="1"/>
  <c r="V4770" i="1" l="1"/>
  <c r="T4771" i="1"/>
  <c r="U4771" i="1" s="1"/>
  <c r="O4662" i="1"/>
  <c r="M4663" i="1"/>
  <c r="N4663" i="1" s="1"/>
  <c r="V4771" i="1" l="1"/>
  <c r="T4772" i="1"/>
  <c r="U4772" i="1" s="1"/>
  <c r="O4663" i="1"/>
  <c r="V4772" i="1" l="1"/>
  <c r="T4773" i="1"/>
  <c r="U4773" i="1" s="1"/>
  <c r="M4664" i="1"/>
  <c r="N4664" i="1" s="1"/>
  <c r="V4773" i="1" l="1"/>
  <c r="O4664" i="1"/>
  <c r="M4665" i="1"/>
  <c r="N4665" i="1" s="1"/>
  <c r="T4774" i="1" l="1"/>
  <c r="U4774" i="1" s="1"/>
  <c r="O4665" i="1"/>
  <c r="V4774" i="1" l="1"/>
  <c r="M4666" i="1"/>
  <c r="N4666" i="1" s="1"/>
  <c r="T4775" i="1" l="1"/>
  <c r="U4775" i="1" s="1"/>
  <c r="O4666" i="1"/>
  <c r="V4775" i="1" l="1"/>
  <c r="T4776" i="1"/>
  <c r="U4776" i="1" s="1"/>
  <c r="M4667" i="1"/>
  <c r="N4667" i="1" s="1"/>
  <c r="V4776" i="1" l="1"/>
  <c r="O4667" i="1"/>
  <c r="M4668" i="1"/>
  <c r="N4668" i="1" s="1"/>
  <c r="T4777" i="1" l="1"/>
  <c r="U4777" i="1" s="1"/>
  <c r="O4668" i="1"/>
  <c r="M4669" i="1"/>
  <c r="N4669" i="1" s="1"/>
  <c r="V4777" i="1" l="1"/>
  <c r="T4778" i="1"/>
  <c r="U4778" i="1" s="1"/>
  <c r="O4669" i="1"/>
  <c r="V4778" i="1" l="1"/>
  <c r="M4670" i="1"/>
  <c r="N4670" i="1" s="1"/>
  <c r="T4779" i="1" l="1"/>
  <c r="U4779" i="1" s="1"/>
  <c r="O4670" i="1"/>
  <c r="M4671" i="1"/>
  <c r="N4671" i="1" s="1"/>
  <c r="V4779" i="1" l="1"/>
  <c r="O4671" i="1"/>
  <c r="T4780" i="1" l="1"/>
  <c r="U4780" i="1" s="1"/>
  <c r="M4672" i="1"/>
  <c r="N4672" i="1" s="1"/>
  <c r="V4780" i="1" l="1"/>
  <c r="O4672" i="1"/>
  <c r="M4673" i="1"/>
  <c r="N4673" i="1" s="1"/>
  <c r="T4781" i="1" l="1"/>
  <c r="U4781" i="1" s="1"/>
  <c r="O4673" i="1"/>
  <c r="V4781" i="1" l="1"/>
  <c r="M4674" i="1"/>
  <c r="N4674" i="1" s="1"/>
  <c r="T4782" i="1" l="1"/>
  <c r="U4782" i="1" s="1"/>
  <c r="O4674" i="1"/>
  <c r="V4782" i="1" l="1"/>
  <c r="T4783" i="1"/>
  <c r="U4783" i="1" s="1"/>
  <c r="M4675" i="1"/>
  <c r="N4675" i="1" s="1"/>
  <c r="V4783" i="1" l="1"/>
  <c r="T4784" i="1"/>
  <c r="U4784" i="1" s="1"/>
  <c r="O4675" i="1"/>
  <c r="V4784" i="1" l="1"/>
  <c r="T4785" i="1"/>
  <c r="U4785" i="1" s="1"/>
  <c r="M4676" i="1"/>
  <c r="N4676" i="1" s="1"/>
  <c r="V4785" i="1" l="1"/>
  <c r="O4676" i="1"/>
  <c r="T4786" i="1" l="1"/>
  <c r="U4786" i="1" s="1"/>
  <c r="M4677" i="1"/>
  <c r="N4677" i="1" s="1"/>
  <c r="V4786" i="1" l="1"/>
  <c r="O4677" i="1"/>
  <c r="T4787" i="1" l="1"/>
  <c r="U4787" i="1" s="1"/>
  <c r="M4678" i="1"/>
  <c r="N4678" i="1" s="1"/>
  <c r="V4787" i="1" l="1"/>
  <c r="T4788" i="1"/>
  <c r="U4788" i="1" s="1"/>
  <c r="O4678" i="1"/>
  <c r="V4788" i="1" l="1"/>
  <c r="M4679" i="1"/>
  <c r="N4679" i="1" s="1"/>
  <c r="T4789" i="1" l="1"/>
  <c r="U4789" i="1" s="1"/>
  <c r="O4679" i="1"/>
  <c r="M4680" i="1"/>
  <c r="N4680" i="1" s="1"/>
  <c r="V4789" i="1" l="1"/>
  <c r="T4790" i="1"/>
  <c r="U4790" i="1" s="1"/>
  <c r="O4680" i="1"/>
  <c r="V4790" i="1" l="1"/>
  <c r="M4681" i="1"/>
  <c r="N4681" i="1" s="1"/>
  <c r="T4791" i="1" l="1"/>
  <c r="U4791" i="1" s="1"/>
  <c r="O4681" i="1"/>
  <c r="M4682" i="1"/>
  <c r="N4682" i="1" s="1"/>
  <c r="V4791" i="1" l="1"/>
  <c r="O4682" i="1"/>
  <c r="M4683" i="1"/>
  <c r="N4683" i="1" s="1"/>
  <c r="T4792" i="1" l="1"/>
  <c r="U4792" i="1" s="1"/>
  <c r="O4683" i="1"/>
  <c r="V4792" i="1" l="1"/>
  <c r="T4793" i="1"/>
  <c r="U4793" i="1" s="1"/>
  <c r="M4684" i="1"/>
  <c r="N4684" i="1" s="1"/>
  <c r="V4793" i="1" l="1"/>
  <c r="O4684" i="1"/>
  <c r="T4794" i="1" l="1"/>
  <c r="U4794" i="1" s="1"/>
  <c r="M4685" i="1"/>
  <c r="N4685" i="1" s="1"/>
  <c r="V4794" i="1" l="1"/>
  <c r="T4795" i="1"/>
  <c r="U4795" i="1" s="1"/>
  <c r="O4685" i="1"/>
  <c r="V4795" i="1" l="1"/>
  <c r="M4686" i="1"/>
  <c r="N4686" i="1" s="1"/>
  <c r="T4796" i="1" l="1"/>
  <c r="U4796" i="1" s="1"/>
  <c r="O4686" i="1"/>
  <c r="V4796" i="1" l="1"/>
  <c r="T4797" i="1"/>
  <c r="U4797" i="1" s="1"/>
  <c r="M4687" i="1"/>
  <c r="N4687" i="1" s="1"/>
  <c r="V4797" i="1" l="1"/>
  <c r="O4687" i="1"/>
  <c r="M4688" i="1"/>
  <c r="N4688" i="1" s="1"/>
  <c r="T4798" i="1" l="1"/>
  <c r="U4798" i="1" s="1"/>
  <c r="O4688" i="1"/>
  <c r="M4689" i="1"/>
  <c r="N4689" i="1" s="1"/>
  <c r="V4798" i="1" l="1"/>
  <c r="O4689" i="1"/>
  <c r="M4690" i="1"/>
  <c r="N4690" i="1" s="1"/>
  <c r="T4799" i="1" l="1"/>
  <c r="U4799" i="1" s="1"/>
  <c r="O4690" i="1"/>
  <c r="M4691" i="1"/>
  <c r="N4691" i="1" s="1"/>
  <c r="V4799" i="1" l="1"/>
  <c r="T4800" i="1"/>
  <c r="U4800" i="1" s="1"/>
  <c r="O4691" i="1"/>
  <c r="V4800" i="1" l="1"/>
  <c r="T4801" i="1"/>
  <c r="U4801" i="1" s="1"/>
  <c r="M4692" i="1"/>
  <c r="N4692" i="1" s="1"/>
  <c r="V4801" i="1" l="1"/>
  <c r="T4802" i="1"/>
  <c r="U4802" i="1" s="1"/>
  <c r="O4692" i="1"/>
  <c r="V4802" i="1" l="1"/>
  <c r="T4803" i="1"/>
  <c r="U4803" i="1" s="1"/>
  <c r="M4693" i="1"/>
  <c r="N4693" i="1" s="1"/>
  <c r="V4803" i="1" l="1"/>
  <c r="T4804" i="1"/>
  <c r="U4804" i="1" s="1"/>
  <c r="O4693" i="1"/>
  <c r="V4804" i="1" l="1"/>
  <c r="M4694" i="1"/>
  <c r="N4694" i="1" s="1"/>
  <c r="T4805" i="1" l="1"/>
  <c r="U4805" i="1" s="1"/>
  <c r="O4694" i="1"/>
  <c r="V4805" i="1" l="1"/>
  <c r="T4806" i="1"/>
  <c r="U4806" i="1" s="1"/>
  <c r="M4695" i="1"/>
  <c r="N4695" i="1" s="1"/>
  <c r="V4806" i="1" l="1"/>
  <c r="T4807" i="1"/>
  <c r="U4807" i="1" s="1"/>
  <c r="O4695" i="1"/>
  <c r="V4807" i="1" l="1"/>
  <c r="T4808" i="1"/>
  <c r="U4808" i="1" s="1"/>
  <c r="M4696" i="1"/>
  <c r="N4696" i="1" s="1"/>
  <c r="V4808" i="1" l="1"/>
  <c r="T4809" i="1"/>
  <c r="U4809" i="1" s="1"/>
  <c r="O4696" i="1"/>
  <c r="V4809" i="1" l="1"/>
  <c r="M4697" i="1"/>
  <c r="N4697" i="1" s="1"/>
  <c r="T4810" i="1" l="1"/>
  <c r="U4810" i="1" s="1"/>
  <c r="O4697" i="1"/>
  <c r="M4698" i="1"/>
  <c r="N4698" i="1" s="1"/>
  <c r="V4810" i="1" l="1"/>
  <c r="O4698" i="1"/>
  <c r="T4811" i="1" l="1"/>
  <c r="U4811" i="1" s="1"/>
  <c r="M4699" i="1"/>
  <c r="N4699" i="1" s="1"/>
  <c r="V4811" i="1" l="1"/>
  <c r="T4812" i="1"/>
  <c r="U4812" i="1" s="1"/>
  <c r="O4699" i="1"/>
  <c r="V4812" i="1" l="1"/>
  <c r="T4813" i="1"/>
  <c r="U4813" i="1" s="1"/>
  <c r="M4700" i="1"/>
  <c r="N4700" i="1" s="1"/>
  <c r="V4813" i="1" l="1"/>
  <c r="T4814" i="1"/>
  <c r="U4814" i="1" s="1"/>
  <c r="O4700" i="1"/>
  <c r="V4814" i="1" l="1"/>
  <c r="T4815" i="1"/>
  <c r="U4815" i="1" s="1"/>
  <c r="M4701" i="1"/>
  <c r="N4701" i="1" s="1"/>
  <c r="V4815" i="1" l="1"/>
  <c r="T4816" i="1"/>
  <c r="U4816" i="1" s="1"/>
  <c r="O4701" i="1"/>
  <c r="V4816" i="1" l="1"/>
  <c r="T4817" i="1"/>
  <c r="U4817" i="1" s="1"/>
  <c r="M4702" i="1"/>
  <c r="N4702" i="1" s="1"/>
  <c r="V4817" i="1" l="1"/>
  <c r="O4702" i="1"/>
  <c r="T4818" i="1" l="1"/>
  <c r="U4818" i="1" s="1"/>
  <c r="M4703" i="1"/>
  <c r="N4703" i="1" s="1"/>
  <c r="V4818" i="1" l="1"/>
  <c r="T4819" i="1"/>
  <c r="U4819" i="1" s="1"/>
  <c r="O4703" i="1"/>
  <c r="M4704" i="1"/>
  <c r="N4704" i="1" s="1"/>
  <c r="V4819" i="1" l="1"/>
  <c r="T4820" i="1"/>
  <c r="U4820" i="1" s="1"/>
  <c r="O4704" i="1"/>
  <c r="V4820" i="1" l="1"/>
  <c r="T4821" i="1"/>
  <c r="U4821" i="1" s="1"/>
  <c r="M4705" i="1"/>
  <c r="N4705" i="1" s="1"/>
  <c r="V4821" i="1" l="1"/>
  <c r="T4822" i="1"/>
  <c r="U4822" i="1" s="1"/>
  <c r="O4705" i="1"/>
  <c r="V4822" i="1" l="1"/>
  <c r="M4706" i="1"/>
  <c r="N4706" i="1" s="1"/>
  <c r="T4823" i="1" l="1"/>
  <c r="U4823" i="1" s="1"/>
  <c r="O4706" i="1"/>
  <c r="V4823" i="1" l="1"/>
  <c r="M4707" i="1"/>
  <c r="N4707" i="1" s="1"/>
  <c r="T4824" i="1" l="1"/>
  <c r="U4824" i="1" s="1"/>
  <c r="O4707" i="1"/>
  <c r="V4824" i="1" l="1"/>
  <c r="T4825" i="1"/>
  <c r="U4825" i="1" s="1"/>
  <c r="M4708" i="1"/>
  <c r="N4708" i="1" s="1"/>
  <c r="V4825" i="1" l="1"/>
  <c r="T4826" i="1"/>
  <c r="U4826" i="1" s="1"/>
  <c r="O4708" i="1"/>
  <c r="V4826" i="1" l="1"/>
  <c r="T4827" i="1"/>
  <c r="U4827" i="1" s="1"/>
  <c r="M4709" i="1"/>
  <c r="N4709" i="1" s="1"/>
  <c r="V4827" i="1" l="1"/>
  <c r="O4709" i="1"/>
  <c r="M4710" i="1"/>
  <c r="N4710" i="1" s="1"/>
  <c r="T4828" i="1" l="1"/>
  <c r="U4828" i="1" s="1"/>
  <c r="O4710" i="1"/>
  <c r="V4828" i="1" l="1"/>
  <c r="M4711" i="1"/>
  <c r="N4711" i="1" s="1"/>
  <c r="T4829" i="1" l="1"/>
  <c r="U4829" i="1" s="1"/>
  <c r="O4711" i="1"/>
  <c r="M4712" i="1"/>
  <c r="N4712" i="1" s="1"/>
  <c r="V4829" i="1" l="1"/>
  <c r="O4712" i="1"/>
  <c r="T4830" i="1" l="1"/>
  <c r="U4830" i="1" s="1"/>
  <c r="M4713" i="1"/>
  <c r="N4713" i="1" s="1"/>
  <c r="V4830" i="1" l="1"/>
  <c r="T4831" i="1"/>
  <c r="U4831" i="1" s="1"/>
  <c r="O4713" i="1"/>
  <c r="V4831" i="1" l="1"/>
  <c r="M4714" i="1"/>
  <c r="N4714" i="1" s="1"/>
  <c r="T4832" i="1" l="1"/>
  <c r="U4832" i="1" s="1"/>
  <c r="O4714" i="1"/>
  <c r="M4715" i="1"/>
  <c r="N4715" i="1" s="1"/>
  <c r="V4832" i="1" l="1"/>
  <c r="T4833" i="1"/>
  <c r="U4833" i="1" s="1"/>
  <c r="O4715" i="1"/>
  <c r="V4833" i="1" l="1"/>
  <c r="M4716" i="1"/>
  <c r="N4716" i="1" s="1"/>
  <c r="T4834" i="1" l="1"/>
  <c r="U4834" i="1" s="1"/>
  <c r="O4716" i="1"/>
  <c r="V4834" i="1" l="1"/>
  <c r="M4717" i="1"/>
  <c r="N4717" i="1" s="1"/>
  <c r="T4835" i="1" l="1"/>
  <c r="U4835" i="1" s="1"/>
  <c r="O4717" i="1"/>
  <c r="M4718" i="1"/>
  <c r="N4718" i="1" s="1"/>
  <c r="V4835" i="1" l="1"/>
  <c r="T4836" i="1"/>
  <c r="U4836" i="1" s="1"/>
  <c r="O4718" i="1"/>
  <c r="V4836" i="1" l="1"/>
  <c r="M4719" i="1"/>
  <c r="N4719" i="1" s="1"/>
  <c r="T4837" i="1" l="1"/>
  <c r="U4837" i="1" s="1"/>
  <c r="O4719" i="1"/>
  <c r="M4720" i="1"/>
  <c r="N4720" i="1" s="1"/>
  <c r="V4837" i="1" l="1"/>
  <c r="T4838" i="1"/>
  <c r="U4838" i="1" s="1"/>
  <c r="O4720" i="1"/>
  <c r="V4838" i="1" l="1"/>
  <c r="M4721" i="1"/>
  <c r="N4721" i="1" s="1"/>
  <c r="T4839" i="1" l="1"/>
  <c r="U4839" i="1" s="1"/>
  <c r="O4721" i="1"/>
  <c r="M4722" i="1"/>
  <c r="N4722" i="1" s="1"/>
  <c r="V4839" i="1" l="1"/>
  <c r="O4722" i="1"/>
  <c r="M4723" i="1"/>
  <c r="N4723" i="1" s="1"/>
  <c r="T4840" i="1" l="1"/>
  <c r="U4840" i="1" s="1"/>
  <c r="O4723" i="1"/>
  <c r="V4840" i="1" l="1"/>
  <c r="M4724" i="1"/>
  <c r="N4724" i="1" s="1"/>
  <c r="T4841" i="1" l="1"/>
  <c r="U4841" i="1" s="1"/>
  <c r="O4724" i="1"/>
  <c r="V4841" i="1" l="1"/>
  <c r="M4725" i="1"/>
  <c r="N4725" i="1" s="1"/>
  <c r="T4842" i="1" l="1"/>
  <c r="U4842" i="1" s="1"/>
  <c r="O4725" i="1"/>
  <c r="V4842" i="1" l="1"/>
  <c r="T4843" i="1"/>
  <c r="U4843" i="1" s="1"/>
  <c r="M4726" i="1"/>
  <c r="N4726" i="1" s="1"/>
  <c r="V4843" i="1" l="1"/>
  <c r="O4726" i="1"/>
  <c r="M4727" i="1"/>
  <c r="N4727" i="1" s="1"/>
  <c r="T4844" i="1" l="1"/>
  <c r="U4844" i="1" s="1"/>
  <c r="O4727" i="1"/>
  <c r="V4844" i="1" l="1"/>
  <c r="T4845" i="1"/>
  <c r="U4845" i="1" s="1"/>
  <c r="M4728" i="1"/>
  <c r="N4728" i="1" s="1"/>
  <c r="V4845" i="1" l="1"/>
  <c r="T4846" i="1"/>
  <c r="U4846" i="1" s="1"/>
  <c r="O4728" i="1"/>
  <c r="V4846" i="1" l="1"/>
  <c r="M4729" i="1"/>
  <c r="N4729" i="1" s="1"/>
  <c r="T4847" i="1" l="1"/>
  <c r="U4847" i="1" s="1"/>
  <c r="O4729" i="1"/>
  <c r="M4730" i="1"/>
  <c r="N4730" i="1" s="1"/>
  <c r="V4847" i="1" l="1"/>
  <c r="O4730" i="1"/>
  <c r="T4848" i="1" l="1"/>
  <c r="U4848" i="1" s="1"/>
  <c r="M4731" i="1"/>
  <c r="N4731" i="1" s="1"/>
  <c r="V4848" i="1" l="1"/>
  <c r="O4731" i="1"/>
  <c r="M4732" i="1"/>
  <c r="N4732" i="1" s="1"/>
  <c r="T4849" i="1" l="1"/>
  <c r="U4849" i="1" s="1"/>
  <c r="O4732" i="1"/>
  <c r="V4849" i="1" l="1"/>
  <c r="T4850" i="1"/>
  <c r="U4850" i="1" s="1"/>
  <c r="M4733" i="1"/>
  <c r="N4733" i="1" s="1"/>
  <c r="V4850" i="1" l="1"/>
  <c r="T4851" i="1"/>
  <c r="U4851" i="1" s="1"/>
  <c r="O4733" i="1"/>
  <c r="V4851" i="1" l="1"/>
  <c r="T4852" i="1"/>
  <c r="U4852" i="1" s="1"/>
  <c r="M4734" i="1"/>
  <c r="N4734" i="1" s="1"/>
  <c r="V4852" i="1" l="1"/>
  <c r="O4734" i="1"/>
  <c r="T4853" i="1" l="1"/>
  <c r="U4853" i="1" s="1"/>
  <c r="M4735" i="1"/>
  <c r="N4735" i="1" s="1"/>
  <c r="V4853" i="1" l="1"/>
  <c r="T4854" i="1"/>
  <c r="U4854" i="1" s="1"/>
  <c r="O4735" i="1"/>
  <c r="M4736" i="1"/>
  <c r="N4736" i="1" s="1"/>
  <c r="V4854" i="1" l="1"/>
  <c r="T4855" i="1"/>
  <c r="U4855" i="1" s="1"/>
  <c r="O4736" i="1"/>
  <c r="M4737" i="1"/>
  <c r="N4737" i="1" s="1"/>
  <c r="V4855" i="1" l="1"/>
  <c r="T4856" i="1"/>
  <c r="U4856" i="1" s="1"/>
  <c r="O4737" i="1"/>
  <c r="M4738" i="1"/>
  <c r="N4738" i="1" s="1"/>
  <c r="V4856" i="1" l="1"/>
  <c r="T4857" i="1"/>
  <c r="U4857" i="1" s="1"/>
  <c r="O4738" i="1"/>
  <c r="V4857" i="1" l="1"/>
  <c r="M4739" i="1"/>
  <c r="N4739" i="1" s="1"/>
  <c r="T4858" i="1" l="1"/>
  <c r="U4858" i="1" s="1"/>
  <c r="O4739" i="1"/>
  <c r="V4858" i="1" l="1"/>
  <c r="M4740" i="1"/>
  <c r="N4740" i="1" s="1"/>
  <c r="T4859" i="1" l="1"/>
  <c r="U4859" i="1" s="1"/>
  <c r="O4740" i="1"/>
  <c r="V4859" i="1" l="1"/>
  <c r="M4741" i="1"/>
  <c r="N4741" i="1" s="1"/>
  <c r="T4860" i="1" l="1"/>
  <c r="U4860" i="1" s="1"/>
  <c r="O4741" i="1"/>
  <c r="M4742" i="1"/>
  <c r="N4742" i="1" s="1"/>
  <c r="V4860" i="1" l="1"/>
  <c r="O4742" i="1"/>
  <c r="T4861" i="1" l="1"/>
  <c r="U4861" i="1" s="1"/>
  <c r="M4743" i="1"/>
  <c r="N4743" i="1" s="1"/>
  <c r="V4861" i="1" l="1"/>
  <c r="T4862" i="1"/>
  <c r="U4862" i="1" s="1"/>
  <c r="O4743" i="1"/>
  <c r="V4862" i="1" l="1"/>
  <c r="M4744" i="1"/>
  <c r="N4744" i="1" s="1"/>
  <c r="T4863" i="1" l="1"/>
  <c r="U4863" i="1" s="1"/>
  <c r="O4744" i="1"/>
  <c r="M4745" i="1"/>
  <c r="N4745" i="1" s="1"/>
  <c r="V4863" i="1" l="1"/>
  <c r="O4745" i="1"/>
  <c r="M4746" i="1"/>
  <c r="N4746" i="1" s="1"/>
  <c r="T4864" i="1" l="1"/>
  <c r="U4864" i="1" s="1"/>
  <c r="O4746" i="1"/>
  <c r="V4864" i="1" l="1"/>
  <c r="M4747" i="1"/>
  <c r="N4747" i="1" s="1"/>
  <c r="T4865" i="1" l="1"/>
  <c r="U4865" i="1" s="1"/>
  <c r="O4747" i="1"/>
  <c r="V4865" i="1" l="1"/>
  <c r="M4748" i="1"/>
  <c r="N4748" i="1" s="1"/>
  <c r="T4866" i="1" l="1"/>
  <c r="U4866" i="1" s="1"/>
  <c r="O4748" i="1"/>
  <c r="M4749" i="1"/>
  <c r="N4749" i="1" s="1"/>
  <c r="V4866" i="1" l="1"/>
  <c r="O4749" i="1"/>
  <c r="T4867" i="1" l="1"/>
  <c r="U4867" i="1" s="1"/>
  <c r="M4750" i="1"/>
  <c r="N4750" i="1" s="1"/>
  <c r="V4867" i="1" l="1"/>
  <c r="T4868" i="1"/>
  <c r="U4868" i="1" s="1"/>
  <c r="O4750" i="1"/>
  <c r="V4868" i="1" l="1"/>
  <c r="T4869" i="1"/>
  <c r="U4869" i="1" s="1"/>
  <c r="M4751" i="1"/>
  <c r="N4751" i="1" s="1"/>
  <c r="V4869" i="1" l="1"/>
  <c r="O4751" i="1"/>
  <c r="T4870" i="1" l="1"/>
  <c r="U4870" i="1" s="1"/>
  <c r="M4752" i="1"/>
  <c r="N4752" i="1" s="1"/>
  <c r="V4870" i="1" l="1"/>
  <c r="O4752" i="1"/>
  <c r="M4753" i="1"/>
  <c r="N4753" i="1" s="1"/>
  <c r="T4871" i="1" l="1"/>
  <c r="U4871" i="1" s="1"/>
  <c r="O4753" i="1"/>
  <c r="V4871" i="1" l="1"/>
  <c r="M4754" i="1"/>
  <c r="N4754" i="1" s="1"/>
  <c r="T4872" i="1" l="1"/>
  <c r="U4872" i="1" s="1"/>
  <c r="O4754" i="1"/>
  <c r="V4872" i="1" l="1"/>
  <c r="M4755" i="1"/>
  <c r="N4755" i="1" s="1"/>
  <c r="T4873" i="1" l="1"/>
  <c r="U4873" i="1" s="1"/>
  <c r="O4755" i="1"/>
  <c r="V4873" i="1" l="1"/>
  <c r="M4756" i="1"/>
  <c r="N4756" i="1" s="1"/>
  <c r="T4874" i="1" l="1"/>
  <c r="U4874" i="1" s="1"/>
  <c r="O4756" i="1"/>
  <c r="V4874" i="1" l="1"/>
  <c r="T4875" i="1"/>
  <c r="U4875" i="1" s="1"/>
  <c r="M4757" i="1"/>
  <c r="N4757" i="1" s="1"/>
  <c r="V4875" i="1" l="1"/>
  <c r="T4876" i="1"/>
  <c r="U4876" i="1" s="1"/>
  <c r="O4757" i="1"/>
  <c r="V4876" i="1" l="1"/>
  <c r="T4877" i="1"/>
  <c r="U4877" i="1" s="1"/>
  <c r="M4758" i="1"/>
  <c r="N4758" i="1" s="1"/>
  <c r="V4877" i="1" l="1"/>
  <c r="O4758" i="1"/>
  <c r="M4759" i="1"/>
  <c r="N4759" i="1" s="1"/>
  <c r="T4878" i="1" l="1"/>
  <c r="U4878" i="1" s="1"/>
  <c r="O4759" i="1"/>
  <c r="V4878" i="1" l="1"/>
  <c r="M4760" i="1"/>
  <c r="N4760" i="1" s="1"/>
  <c r="T4879" i="1" l="1"/>
  <c r="U4879" i="1" s="1"/>
  <c r="O4760" i="1"/>
  <c r="V4879" i="1" l="1"/>
  <c r="T4880" i="1"/>
  <c r="U4880" i="1" s="1"/>
  <c r="M4761" i="1"/>
  <c r="N4761" i="1" s="1"/>
  <c r="V4880" i="1" l="1"/>
  <c r="T4881" i="1"/>
  <c r="U4881" i="1" s="1"/>
  <c r="O4761" i="1"/>
  <c r="M4762" i="1"/>
  <c r="N4762" i="1" s="1"/>
  <c r="V4881" i="1" l="1"/>
  <c r="O4762" i="1"/>
  <c r="T4882" i="1" l="1"/>
  <c r="U4882" i="1" s="1"/>
  <c r="M4763" i="1"/>
  <c r="N4763" i="1" s="1"/>
  <c r="V4882" i="1" l="1"/>
  <c r="O4763" i="1"/>
  <c r="T4883" i="1" l="1"/>
  <c r="U4883" i="1" s="1"/>
  <c r="M4764" i="1"/>
  <c r="N4764" i="1" s="1"/>
  <c r="V4883" i="1" l="1"/>
  <c r="O4764" i="1"/>
  <c r="T4884" i="1" l="1"/>
  <c r="U4884" i="1" s="1"/>
  <c r="M4765" i="1"/>
  <c r="N4765" i="1" s="1"/>
  <c r="V4884" i="1" l="1"/>
  <c r="T4885" i="1"/>
  <c r="U4885" i="1" s="1"/>
  <c r="O4765" i="1"/>
  <c r="V4885" i="1" l="1"/>
  <c r="M4766" i="1"/>
  <c r="N4766" i="1" s="1"/>
  <c r="T4886" i="1" l="1"/>
  <c r="U4886" i="1" s="1"/>
  <c r="O4766" i="1"/>
  <c r="M4767" i="1"/>
  <c r="N4767" i="1" s="1"/>
  <c r="V4886" i="1" l="1"/>
  <c r="O4767" i="1"/>
  <c r="T4887" i="1" l="1"/>
  <c r="U4887" i="1" s="1"/>
  <c r="M4768" i="1"/>
  <c r="N4768" i="1" s="1"/>
  <c r="V4887" i="1" l="1"/>
  <c r="O4768" i="1"/>
  <c r="M4769" i="1"/>
  <c r="N4769" i="1" s="1"/>
  <c r="T4888" i="1" l="1"/>
  <c r="U4888" i="1" s="1"/>
  <c r="O4769" i="1"/>
  <c r="V4888" i="1" l="1"/>
  <c r="T4889" i="1"/>
  <c r="U4889" i="1" s="1"/>
  <c r="M4770" i="1"/>
  <c r="N4770" i="1" s="1"/>
  <c r="V4889" i="1" l="1"/>
  <c r="O4770" i="1"/>
  <c r="T4890" i="1" l="1"/>
  <c r="U4890" i="1" s="1"/>
  <c r="M4771" i="1"/>
  <c r="N4771" i="1" s="1"/>
  <c r="V4890" i="1" l="1"/>
  <c r="T4891" i="1"/>
  <c r="U4891" i="1" s="1"/>
  <c r="O4771" i="1"/>
  <c r="M4772" i="1"/>
  <c r="N4772" i="1" s="1"/>
  <c r="V4891" i="1" l="1"/>
  <c r="T4892" i="1"/>
  <c r="U4892" i="1" s="1"/>
  <c r="O4772" i="1"/>
  <c r="V4892" i="1" l="1"/>
  <c r="T4893" i="1"/>
  <c r="U4893" i="1" s="1"/>
  <c r="M4773" i="1"/>
  <c r="N4773" i="1" s="1"/>
  <c r="V4893" i="1" l="1"/>
  <c r="O4773" i="1"/>
  <c r="T4894" i="1" l="1"/>
  <c r="U4894" i="1" s="1"/>
  <c r="M4774" i="1"/>
  <c r="N4774" i="1" s="1"/>
  <c r="V4894" i="1" l="1"/>
  <c r="T4895" i="1"/>
  <c r="U4895" i="1" s="1"/>
  <c r="O4774" i="1"/>
  <c r="V4895" i="1" l="1"/>
  <c r="T4896" i="1"/>
  <c r="U4896" i="1" s="1"/>
  <c r="M4775" i="1"/>
  <c r="N4775" i="1" s="1"/>
  <c r="V4896" i="1" l="1"/>
  <c r="T4897" i="1"/>
  <c r="U4897" i="1" s="1"/>
  <c r="O4775" i="1"/>
  <c r="M4776" i="1"/>
  <c r="N4776" i="1" s="1"/>
  <c r="V4897" i="1" l="1"/>
  <c r="T4898" i="1"/>
  <c r="U4898" i="1" s="1"/>
  <c r="O4776" i="1"/>
  <c r="V4898" i="1" l="1"/>
  <c r="T4899" i="1"/>
  <c r="U4899" i="1" s="1"/>
  <c r="M4777" i="1"/>
  <c r="N4777" i="1" s="1"/>
  <c r="V4899" i="1" l="1"/>
  <c r="T4900" i="1"/>
  <c r="U4900" i="1" s="1"/>
  <c r="O4777" i="1"/>
  <c r="V4900" i="1" l="1"/>
  <c r="M4778" i="1"/>
  <c r="N4778" i="1" s="1"/>
  <c r="T4901" i="1" l="1"/>
  <c r="U4901" i="1" s="1"/>
  <c r="O4778" i="1"/>
  <c r="M4779" i="1"/>
  <c r="N4779" i="1" s="1"/>
  <c r="V4901" i="1" l="1"/>
  <c r="O4779" i="1"/>
  <c r="T4902" i="1" l="1"/>
  <c r="U4902" i="1" s="1"/>
  <c r="M4780" i="1"/>
  <c r="N4780" i="1" s="1"/>
  <c r="V4902" i="1" l="1"/>
  <c r="O4780" i="1"/>
  <c r="T4903" i="1" l="1"/>
  <c r="U4903" i="1" s="1"/>
  <c r="M4781" i="1"/>
  <c r="N4781" i="1" s="1"/>
  <c r="V4903" i="1" l="1"/>
  <c r="T4904" i="1"/>
  <c r="U4904" i="1" s="1"/>
  <c r="O4781" i="1"/>
  <c r="V4904" i="1" l="1"/>
  <c r="T4905" i="1"/>
  <c r="U4905" i="1" s="1"/>
  <c r="M4782" i="1"/>
  <c r="N4782" i="1" s="1"/>
  <c r="V4905" i="1" l="1"/>
  <c r="T4906" i="1"/>
  <c r="U4906" i="1" s="1"/>
  <c r="O4782" i="1"/>
  <c r="V4906" i="1" l="1"/>
  <c r="T4907" i="1"/>
  <c r="U4907" i="1" s="1"/>
  <c r="M4783" i="1"/>
  <c r="N4783" i="1" s="1"/>
  <c r="V4907" i="1" l="1"/>
  <c r="O4783" i="1"/>
  <c r="M4784" i="1"/>
  <c r="N4784" i="1" s="1"/>
  <c r="T4908" i="1" l="1"/>
  <c r="U4908" i="1" s="1"/>
  <c r="O4784" i="1"/>
  <c r="M4785" i="1"/>
  <c r="N4785" i="1" s="1"/>
  <c r="V4908" i="1" l="1"/>
  <c r="O4785" i="1"/>
  <c r="T4909" i="1" l="1"/>
  <c r="U4909" i="1" s="1"/>
  <c r="V4909" i="1"/>
  <c r="M4786" i="1"/>
  <c r="N4786" i="1" s="1"/>
  <c r="T4910" i="1" l="1"/>
  <c r="U4910" i="1" s="1"/>
  <c r="O4786" i="1"/>
  <c r="M4787" i="1"/>
  <c r="N4787" i="1" s="1"/>
  <c r="V4910" i="1" l="1"/>
  <c r="T4911" i="1"/>
  <c r="U4911" i="1" s="1"/>
  <c r="O4787" i="1"/>
  <c r="V4911" i="1" l="1"/>
  <c r="M4788" i="1"/>
  <c r="N4788" i="1" s="1"/>
  <c r="T4912" i="1" l="1"/>
  <c r="U4912" i="1" s="1"/>
  <c r="O4788" i="1"/>
  <c r="V4912" i="1" l="1"/>
  <c r="M4789" i="1"/>
  <c r="N4789" i="1" s="1"/>
  <c r="T4913" i="1" l="1"/>
  <c r="U4913" i="1" s="1"/>
  <c r="O4789" i="1"/>
  <c r="V4913" i="1" l="1"/>
  <c r="M4790" i="1"/>
  <c r="N4790" i="1" s="1"/>
  <c r="T4914" i="1" l="1"/>
  <c r="U4914" i="1" s="1"/>
  <c r="O4790" i="1"/>
  <c r="M4791" i="1"/>
  <c r="N4791" i="1" s="1"/>
  <c r="V4914" i="1" l="1"/>
  <c r="T4915" i="1"/>
  <c r="U4915" i="1" s="1"/>
  <c r="O4791" i="1"/>
  <c r="V4915" i="1" l="1"/>
  <c r="T4916" i="1"/>
  <c r="U4916" i="1" s="1"/>
  <c r="M4792" i="1"/>
  <c r="N4792" i="1" s="1"/>
  <c r="V4916" i="1" l="1"/>
  <c r="T4917" i="1"/>
  <c r="U4917" i="1" s="1"/>
  <c r="O4792" i="1"/>
  <c r="M4793" i="1"/>
  <c r="N4793" i="1" s="1"/>
  <c r="V4917" i="1" l="1"/>
  <c r="O4793" i="1"/>
  <c r="T4918" i="1" l="1"/>
  <c r="U4918" i="1" s="1"/>
  <c r="M4794" i="1"/>
  <c r="N4794" i="1" s="1"/>
  <c r="V4918" i="1" l="1"/>
  <c r="O4794" i="1"/>
  <c r="M4795" i="1"/>
  <c r="N4795" i="1" s="1"/>
  <c r="T4919" i="1" l="1"/>
  <c r="U4919" i="1" s="1"/>
  <c r="O4795" i="1"/>
  <c r="V4919" i="1" l="1"/>
  <c r="M4796" i="1"/>
  <c r="N4796" i="1" s="1"/>
  <c r="T4920" i="1" l="1"/>
  <c r="U4920" i="1" s="1"/>
  <c r="O4796" i="1"/>
  <c r="M4797" i="1"/>
  <c r="N4797" i="1" s="1"/>
  <c r="V4920" i="1" l="1"/>
  <c r="O4797" i="1"/>
  <c r="T4921" i="1" l="1"/>
  <c r="U4921" i="1" s="1"/>
  <c r="M4798" i="1"/>
  <c r="N4798" i="1" s="1"/>
  <c r="V4921" i="1" l="1"/>
  <c r="T4922" i="1"/>
  <c r="U4922" i="1" s="1"/>
  <c r="O4798" i="1"/>
  <c r="V4922" i="1" l="1"/>
  <c r="T4923" i="1"/>
  <c r="U4923" i="1" s="1"/>
  <c r="M4799" i="1"/>
  <c r="N4799" i="1" s="1"/>
  <c r="V4923" i="1" l="1"/>
  <c r="T4924" i="1"/>
  <c r="U4924" i="1" s="1"/>
  <c r="O4799" i="1"/>
  <c r="V4924" i="1" l="1"/>
  <c r="M4800" i="1"/>
  <c r="N4800" i="1" s="1"/>
  <c r="T4925" i="1" l="1"/>
  <c r="U4925" i="1" s="1"/>
  <c r="O4800" i="1"/>
  <c r="V4925" i="1" l="1"/>
  <c r="M4801" i="1"/>
  <c r="N4801" i="1" s="1"/>
  <c r="T4926" i="1" l="1"/>
  <c r="U4926" i="1" s="1"/>
  <c r="O4801" i="1"/>
  <c r="V4926" i="1" l="1"/>
  <c r="M4802" i="1"/>
  <c r="N4802" i="1" s="1"/>
  <c r="T4927" i="1" l="1"/>
  <c r="U4927" i="1" s="1"/>
  <c r="O4802" i="1"/>
  <c r="V4927" i="1" l="1"/>
  <c r="T4928" i="1"/>
  <c r="U4928" i="1" s="1"/>
  <c r="M4803" i="1"/>
  <c r="N4803" i="1" s="1"/>
  <c r="V4928" i="1" l="1"/>
  <c r="T4929" i="1"/>
  <c r="U4929" i="1" s="1"/>
  <c r="O4803" i="1"/>
  <c r="V4929" i="1" l="1"/>
  <c r="T4930" i="1"/>
  <c r="U4930" i="1" s="1"/>
  <c r="M4804" i="1"/>
  <c r="N4804" i="1" s="1"/>
  <c r="V4930" i="1" l="1"/>
  <c r="T4931" i="1"/>
  <c r="U4931" i="1" s="1"/>
  <c r="O4804" i="1"/>
  <c r="V4931" i="1" l="1"/>
  <c r="M4805" i="1"/>
  <c r="N4805" i="1" s="1"/>
  <c r="T4932" i="1" l="1"/>
  <c r="U4932" i="1" s="1"/>
  <c r="O4805" i="1"/>
  <c r="V4932" i="1" l="1"/>
  <c r="T4933" i="1"/>
  <c r="U4933" i="1" s="1"/>
  <c r="M4806" i="1"/>
  <c r="N4806" i="1" s="1"/>
  <c r="V4933" i="1" l="1"/>
  <c r="O4806" i="1"/>
  <c r="T4934" i="1" l="1"/>
  <c r="U4934" i="1" s="1"/>
  <c r="M4807" i="1"/>
  <c r="N4807" i="1" s="1"/>
  <c r="V4934" i="1" l="1"/>
  <c r="T4935" i="1"/>
  <c r="U4935" i="1" s="1"/>
  <c r="O4807" i="1"/>
  <c r="V4935" i="1" l="1"/>
  <c r="M4808" i="1"/>
  <c r="N4808" i="1" s="1"/>
  <c r="T4936" i="1" l="1"/>
  <c r="U4936" i="1" s="1"/>
  <c r="O4808" i="1"/>
  <c r="V4936" i="1" l="1"/>
  <c r="M4809" i="1"/>
  <c r="N4809" i="1" s="1"/>
  <c r="T4937" i="1" l="1"/>
  <c r="U4937" i="1" s="1"/>
  <c r="O4809" i="1"/>
  <c r="V4937" i="1" l="1"/>
  <c r="M4810" i="1"/>
  <c r="N4810" i="1" s="1"/>
  <c r="T4938" i="1" l="1"/>
  <c r="U4938" i="1" s="1"/>
  <c r="O4810" i="1"/>
  <c r="V4938" i="1" l="1"/>
  <c r="M4811" i="1"/>
  <c r="N4811" i="1" s="1"/>
  <c r="T4939" i="1" l="1"/>
  <c r="U4939" i="1" s="1"/>
  <c r="O4811" i="1"/>
  <c r="V4939" i="1" l="1"/>
  <c r="M4812" i="1"/>
  <c r="N4812" i="1" s="1"/>
  <c r="T4940" i="1" l="1"/>
  <c r="U4940" i="1" s="1"/>
  <c r="O4812" i="1"/>
  <c r="M4813" i="1"/>
  <c r="N4813" i="1" s="1"/>
  <c r="V4940" i="1" l="1"/>
  <c r="T4941" i="1"/>
  <c r="U4941" i="1" s="1"/>
  <c r="O4813" i="1"/>
  <c r="V4941" i="1" l="1"/>
  <c r="T4942" i="1"/>
  <c r="U4942" i="1" s="1"/>
  <c r="M4814" i="1"/>
  <c r="N4814" i="1" s="1"/>
  <c r="V4942" i="1" l="1"/>
  <c r="O4814" i="1"/>
  <c r="M4815" i="1"/>
  <c r="N4815" i="1" s="1"/>
  <c r="T4943" i="1" l="1"/>
  <c r="U4943" i="1" s="1"/>
  <c r="O4815" i="1"/>
  <c r="V4943" i="1" l="1"/>
  <c r="T4944" i="1"/>
  <c r="U4944" i="1" s="1"/>
  <c r="M4816" i="1"/>
  <c r="N4816" i="1" s="1"/>
  <c r="V4944" i="1" l="1"/>
  <c r="T4945" i="1"/>
  <c r="U4945" i="1" s="1"/>
  <c r="O4816" i="1"/>
  <c r="M4817" i="1"/>
  <c r="N4817" i="1" s="1"/>
  <c r="V4945" i="1" l="1"/>
  <c r="O4817" i="1"/>
  <c r="T4946" i="1" l="1"/>
  <c r="U4946" i="1" s="1"/>
  <c r="M4818" i="1"/>
  <c r="N4818" i="1" s="1"/>
  <c r="V4946" i="1" l="1"/>
  <c r="T4947" i="1"/>
  <c r="U4947" i="1" s="1"/>
  <c r="O4818" i="1"/>
  <c r="M4819" i="1"/>
  <c r="N4819" i="1" s="1"/>
  <c r="V4947" i="1" l="1"/>
  <c r="O4819" i="1"/>
  <c r="T4948" i="1" l="1"/>
  <c r="U4948" i="1" s="1"/>
  <c r="M4820" i="1"/>
  <c r="N4820" i="1" s="1"/>
  <c r="V4948" i="1" l="1"/>
  <c r="O4820" i="1"/>
  <c r="T4949" i="1" l="1"/>
  <c r="U4949" i="1" s="1"/>
  <c r="M4821" i="1"/>
  <c r="N4821" i="1" s="1"/>
  <c r="V4949" i="1" l="1"/>
  <c r="T4950" i="1"/>
  <c r="U4950" i="1" s="1"/>
  <c r="O4821" i="1"/>
  <c r="V4950" i="1" l="1"/>
  <c r="M4822" i="1"/>
  <c r="N4822" i="1" s="1"/>
  <c r="T4951" i="1" l="1"/>
  <c r="U4951" i="1" s="1"/>
  <c r="O4822" i="1"/>
  <c r="V4951" i="1" l="1"/>
  <c r="M4823" i="1"/>
  <c r="N4823" i="1" s="1"/>
  <c r="T4952" i="1" l="1"/>
  <c r="U4952" i="1" s="1"/>
  <c r="O4823" i="1"/>
  <c r="V4952" i="1" l="1"/>
  <c r="T4953" i="1"/>
  <c r="U4953" i="1" s="1"/>
  <c r="M4824" i="1"/>
  <c r="N4824" i="1" s="1"/>
  <c r="V4953" i="1" l="1"/>
  <c r="O4824" i="1"/>
  <c r="M4825" i="1"/>
  <c r="N4825" i="1" s="1"/>
  <c r="T4954" i="1" l="1"/>
  <c r="U4954" i="1" s="1"/>
  <c r="O4825" i="1"/>
  <c r="M4826" i="1"/>
  <c r="N4826" i="1" s="1"/>
  <c r="V4954" i="1" l="1"/>
  <c r="O4826" i="1"/>
  <c r="T4955" i="1" l="1"/>
  <c r="U4955" i="1" s="1"/>
  <c r="M4827" i="1"/>
  <c r="N4827" i="1" s="1"/>
  <c r="V4955" i="1" l="1"/>
  <c r="O4827" i="1"/>
  <c r="T4956" i="1" l="1"/>
  <c r="U4956" i="1" s="1"/>
  <c r="M4828" i="1"/>
  <c r="N4828" i="1" s="1"/>
  <c r="V4956" i="1" l="1"/>
  <c r="T4957" i="1"/>
  <c r="U4957" i="1" s="1"/>
  <c r="O4828" i="1"/>
  <c r="M4829" i="1"/>
  <c r="N4829" i="1" s="1"/>
  <c r="V4957" i="1" l="1"/>
  <c r="T4958" i="1"/>
  <c r="U4958" i="1" s="1"/>
  <c r="O4829" i="1"/>
  <c r="V4958" i="1" l="1"/>
  <c r="T4959" i="1"/>
  <c r="U4959" i="1" s="1"/>
  <c r="M4830" i="1"/>
  <c r="N4830" i="1" s="1"/>
  <c r="V4959" i="1" l="1"/>
  <c r="T4960" i="1"/>
  <c r="U4960" i="1" s="1"/>
  <c r="O4830" i="1"/>
  <c r="V4960" i="1" l="1"/>
  <c r="M4831" i="1"/>
  <c r="N4831" i="1" s="1"/>
  <c r="T4961" i="1" l="1"/>
  <c r="U4961" i="1" s="1"/>
  <c r="O4831" i="1"/>
  <c r="V4961" i="1" l="1"/>
  <c r="M4832" i="1"/>
  <c r="N4832" i="1" s="1"/>
  <c r="T4962" i="1" l="1"/>
  <c r="U4962" i="1" s="1"/>
  <c r="O4832" i="1"/>
  <c r="V4962" i="1" l="1"/>
  <c r="T4963" i="1"/>
  <c r="U4963" i="1" s="1"/>
  <c r="M4833" i="1"/>
  <c r="N4833" i="1" s="1"/>
  <c r="V4963" i="1" l="1"/>
  <c r="O4833" i="1"/>
  <c r="T4964" i="1" l="1"/>
  <c r="U4964" i="1" s="1"/>
  <c r="M4834" i="1"/>
  <c r="N4834" i="1" s="1"/>
  <c r="V4964" i="1" l="1"/>
  <c r="T4965" i="1"/>
  <c r="U4965" i="1" s="1"/>
  <c r="O4834" i="1"/>
  <c r="V4965" i="1" l="1"/>
  <c r="T4966" i="1"/>
  <c r="U4966" i="1" s="1"/>
  <c r="M4835" i="1"/>
  <c r="N4835" i="1" s="1"/>
  <c r="V4966" i="1" l="1"/>
  <c r="O4835" i="1"/>
  <c r="M4836" i="1"/>
  <c r="N4836" i="1" s="1"/>
  <c r="T4967" i="1" l="1"/>
  <c r="U4967" i="1" s="1"/>
  <c r="O4836" i="1"/>
  <c r="V4967" i="1" l="1"/>
  <c r="M4837" i="1"/>
  <c r="N4837" i="1" s="1"/>
  <c r="T4968" i="1" l="1"/>
  <c r="U4968" i="1" s="1"/>
  <c r="O4837" i="1"/>
  <c r="V4968" i="1" l="1"/>
  <c r="T4969" i="1"/>
  <c r="U4969" i="1" s="1"/>
  <c r="M4838" i="1"/>
  <c r="N4838" i="1" s="1"/>
  <c r="V4969" i="1" l="1"/>
  <c r="O4838" i="1"/>
  <c r="T4970" i="1" l="1"/>
  <c r="U4970" i="1" s="1"/>
  <c r="M4839" i="1"/>
  <c r="N4839" i="1" s="1"/>
  <c r="V4970" i="1" l="1"/>
  <c r="T4971" i="1"/>
  <c r="U4971" i="1" s="1"/>
  <c r="O4839" i="1"/>
  <c r="V4971" i="1" l="1"/>
  <c r="T4972" i="1"/>
  <c r="U4972" i="1" s="1"/>
  <c r="M4840" i="1"/>
  <c r="N4840" i="1" s="1"/>
  <c r="V4972" i="1" l="1"/>
  <c r="O4840" i="1"/>
  <c r="T4973" i="1" l="1"/>
  <c r="U4973" i="1" s="1"/>
  <c r="M4841" i="1"/>
  <c r="N4841" i="1" s="1"/>
  <c r="V4973" i="1" l="1"/>
  <c r="T4974" i="1"/>
  <c r="U4974" i="1" s="1"/>
  <c r="O4841" i="1"/>
  <c r="V4974" i="1" l="1"/>
  <c r="M4842" i="1"/>
  <c r="N4842" i="1" s="1"/>
  <c r="T4975" i="1" l="1"/>
  <c r="U4975" i="1" s="1"/>
  <c r="O4842" i="1"/>
  <c r="M4843" i="1"/>
  <c r="N4843" i="1" s="1"/>
  <c r="V4975" i="1" l="1"/>
  <c r="T4976" i="1"/>
  <c r="U4976" i="1" s="1"/>
  <c r="O4843" i="1"/>
  <c r="V4976" i="1" l="1"/>
  <c r="T4977" i="1"/>
  <c r="U4977" i="1" s="1"/>
  <c r="M4844" i="1"/>
  <c r="N4844" i="1" s="1"/>
  <c r="V4977" i="1" l="1"/>
  <c r="T4978" i="1"/>
  <c r="U4978" i="1" s="1"/>
  <c r="O4844" i="1"/>
  <c r="V4978" i="1" l="1"/>
  <c r="M4845" i="1"/>
  <c r="N4845" i="1" s="1"/>
  <c r="T4979" i="1" l="1"/>
  <c r="U4979" i="1" s="1"/>
  <c r="O4845" i="1"/>
  <c r="V4979" i="1" l="1"/>
  <c r="M4846" i="1"/>
  <c r="N4846" i="1" s="1"/>
  <c r="T4980" i="1" l="1"/>
  <c r="U4980" i="1" s="1"/>
  <c r="O4846" i="1"/>
  <c r="V4980" i="1" l="1"/>
  <c r="M4847" i="1"/>
  <c r="N4847" i="1" s="1"/>
  <c r="T4981" i="1" l="1"/>
  <c r="U4981" i="1" s="1"/>
  <c r="O4847" i="1"/>
  <c r="M4848" i="1"/>
  <c r="N4848" i="1" s="1"/>
  <c r="V4981" i="1" l="1"/>
  <c r="O4848" i="1"/>
  <c r="M4849" i="1"/>
  <c r="N4849" i="1" s="1"/>
  <c r="T4982" i="1" l="1"/>
  <c r="U4982" i="1" s="1"/>
  <c r="O4849" i="1"/>
  <c r="V4982" i="1" l="1"/>
  <c r="T4983" i="1"/>
  <c r="U4983" i="1" s="1"/>
  <c r="M4850" i="1"/>
  <c r="N4850" i="1" s="1"/>
  <c r="V4983" i="1" l="1"/>
  <c r="T4984" i="1"/>
  <c r="U4984" i="1" s="1"/>
  <c r="O4850" i="1"/>
  <c r="M4851" i="1"/>
  <c r="N4851" i="1" s="1"/>
  <c r="V4984" i="1" l="1"/>
  <c r="T4985" i="1"/>
  <c r="U4985" i="1" s="1"/>
  <c r="O4851" i="1"/>
  <c r="V4985" i="1" l="1"/>
  <c r="T4986" i="1"/>
  <c r="U4986" i="1" s="1"/>
  <c r="M4852" i="1"/>
  <c r="N4852" i="1" s="1"/>
  <c r="V4986" i="1" l="1"/>
  <c r="O4852" i="1"/>
  <c r="M4853" i="1"/>
  <c r="N4853" i="1" s="1"/>
  <c r="T4987" i="1" l="1"/>
  <c r="U4987" i="1" s="1"/>
  <c r="O4853" i="1"/>
  <c r="V4987" i="1" l="1"/>
  <c r="T4988" i="1"/>
  <c r="U4988" i="1" s="1"/>
  <c r="M4854" i="1"/>
  <c r="N4854" i="1" s="1"/>
  <c r="V4988" i="1" l="1"/>
  <c r="O4854" i="1"/>
  <c r="T4989" i="1" l="1"/>
  <c r="U4989" i="1" s="1"/>
  <c r="M4855" i="1"/>
  <c r="N4855" i="1" s="1"/>
  <c r="V4989" i="1" l="1"/>
  <c r="O4855" i="1"/>
  <c r="M4856" i="1"/>
  <c r="N4856" i="1" s="1"/>
  <c r="T4990" i="1" l="1"/>
  <c r="U4990" i="1" s="1"/>
  <c r="O4856" i="1"/>
  <c r="V4990" i="1" l="1"/>
  <c r="T4991" i="1"/>
  <c r="U4991" i="1" s="1"/>
  <c r="M4857" i="1"/>
  <c r="N4857" i="1" s="1"/>
  <c r="V4991" i="1" l="1"/>
  <c r="O4857" i="1"/>
  <c r="T4992" i="1" l="1"/>
  <c r="U4992" i="1" s="1"/>
  <c r="M4858" i="1"/>
  <c r="N4858" i="1" s="1"/>
  <c r="V4992" i="1" l="1"/>
  <c r="T4993" i="1"/>
  <c r="U4993" i="1" s="1"/>
  <c r="O4858" i="1"/>
  <c r="V4993" i="1" l="1"/>
  <c r="M4859" i="1"/>
  <c r="N4859" i="1" s="1"/>
  <c r="T4994" i="1" l="1"/>
  <c r="U4994" i="1" s="1"/>
  <c r="O4859" i="1"/>
  <c r="M4860" i="1"/>
  <c r="N4860" i="1" s="1"/>
  <c r="V4994" i="1" l="1"/>
  <c r="O4860" i="1"/>
  <c r="T4995" i="1" l="1"/>
  <c r="U4995" i="1" s="1"/>
  <c r="M4861" i="1"/>
  <c r="N4861" i="1" s="1"/>
  <c r="V4995" i="1" l="1"/>
  <c r="T4996" i="1"/>
  <c r="U4996" i="1" s="1"/>
  <c r="O4861" i="1"/>
  <c r="M4862" i="1"/>
  <c r="N4862" i="1" s="1"/>
  <c r="V4996" i="1" l="1"/>
  <c r="O4862" i="1"/>
  <c r="T4997" i="1" l="1"/>
  <c r="U4997" i="1" s="1"/>
  <c r="M4863" i="1"/>
  <c r="N4863" i="1" s="1"/>
  <c r="V4997" i="1" l="1"/>
  <c r="T4998" i="1"/>
  <c r="U4998" i="1" s="1"/>
  <c r="O4863" i="1"/>
  <c r="M4864" i="1"/>
  <c r="N4864" i="1" s="1"/>
  <c r="V4998" i="1" l="1"/>
  <c r="O4864" i="1"/>
  <c r="T4999" i="1" l="1"/>
  <c r="U4999" i="1" s="1"/>
  <c r="M4865" i="1"/>
  <c r="N4865" i="1" s="1"/>
  <c r="V4999" i="1" l="1"/>
  <c r="O4865" i="1"/>
  <c r="T5000" i="1" l="1"/>
  <c r="U5000" i="1" s="1"/>
  <c r="M4866" i="1"/>
  <c r="N4866" i="1" s="1"/>
  <c r="V5000" i="1" l="1"/>
  <c r="O4866" i="1"/>
  <c r="M4867" i="1"/>
  <c r="N4867" i="1" s="1"/>
  <c r="T5001" i="1" l="1"/>
  <c r="U5001" i="1" s="1"/>
  <c r="O4867" i="1"/>
  <c r="V5001" i="1" l="1"/>
  <c r="M4868" i="1"/>
  <c r="N4868" i="1" s="1"/>
  <c r="T5002" i="1" l="1"/>
  <c r="U5002" i="1" s="1"/>
  <c r="O4868" i="1"/>
  <c r="V5002" i="1" l="1"/>
  <c r="T5003" i="1"/>
  <c r="U5003" i="1" s="1"/>
  <c r="M4869" i="1"/>
  <c r="N4869" i="1" s="1"/>
  <c r="V5003" i="1" l="1"/>
  <c r="O4869" i="1"/>
  <c r="T5004" i="1" l="1"/>
  <c r="U5004" i="1" s="1"/>
  <c r="M4870" i="1"/>
  <c r="N4870" i="1" s="1"/>
  <c r="V5004" i="1" l="1"/>
  <c r="T5005" i="1"/>
  <c r="U5005" i="1" s="1"/>
  <c r="O4870" i="1"/>
  <c r="V5005" i="1" l="1"/>
  <c r="M4871" i="1"/>
  <c r="N4871" i="1" s="1"/>
  <c r="T5006" i="1" l="1"/>
  <c r="U5006" i="1" s="1"/>
  <c r="O4871" i="1"/>
  <c r="V5006" i="1" l="1"/>
  <c r="M4872" i="1"/>
  <c r="N4872" i="1" s="1"/>
  <c r="T5007" i="1" l="1"/>
  <c r="U5007" i="1" s="1"/>
  <c r="O4872" i="1"/>
  <c r="V5007" i="1" l="1"/>
  <c r="M4873" i="1"/>
  <c r="N4873" i="1" s="1"/>
  <c r="T5008" i="1" l="1"/>
  <c r="U5008" i="1" s="1"/>
  <c r="O4873" i="1"/>
  <c r="V5008" i="1" l="1"/>
  <c r="M4874" i="1"/>
  <c r="N4874" i="1" s="1"/>
  <c r="T5009" i="1" l="1"/>
  <c r="U5009" i="1" s="1"/>
  <c r="O4874" i="1"/>
  <c r="M4875" i="1"/>
  <c r="N4875" i="1" s="1"/>
  <c r="V5009" i="1" l="1"/>
  <c r="O4875" i="1"/>
  <c r="T5010" i="1" l="1"/>
  <c r="U5010" i="1" s="1"/>
  <c r="V5010" i="1"/>
  <c r="M4876" i="1"/>
  <c r="N4876" i="1" s="1"/>
  <c r="T5011" i="1" l="1"/>
  <c r="U5011" i="1" s="1"/>
  <c r="O4876" i="1"/>
  <c r="V5011" i="1" l="1"/>
  <c r="M4877" i="1"/>
  <c r="N4877" i="1" s="1"/>
  <c r="T5012" i="1" l="1"/>
  <c r="U5012" i="1" s="1"/>
  <c r="O4877" i="1"/>
  <c r="V5012" i="1" l="1"/>
  <c r="M4878" i="1"/>
  <c r="N4878" i="1" s="1"/>
  <c r="T5013" i="1" l="1"/>
  <c r="U5013" i="1" s="1"/>
  <c r="O4878" i="1"/>
  <c r="M4879" i="1"/>
  <c r="N4879" i="1" s="1"/>
  <c r="V5013" i="1" l="1"/>
  <c r="O4879" i="1"/>
  <c r="M4880" i="1"/>
  <c r="N4880" i="1" s="1"/>
  <c r="T5014" i="1" l="1"/>
  <c r="U5014" i="1" s="1"/>
  <c r="O4880" i="1"/>
  <c r="V5014" i="1" l="1"/>
  <c r="T5015" i="1"/>
  <c r="U5015" i="1" s="1"/>
  <c r="M4881" i="1"/>
  <c r="N4881" i="1" s="1"/>
  <c r="V5015" i="1" l="1"/>
  <c r="O4881" i="1"/>
  <c r="T5016" i="1" l="1"/>
  <c r="U5016" i="1" s="1"/>
  <c r="M4882" i="1"/>
  <c r="N4882" i="1" s="1"/>
  <c r="V5016" i="1" l="1"/>
  <c r="T5017" i="1"/>
  <c r="U5017" i="1" s="1"/>
  <c r="O4882" i="1"/>
  <c r="V5017" i="1" l="1"/>
  <c r="M4883" i="1"/>
  <c r="N4883" i="1" s="1"/>
  <c r="T5018" i="1" l="1"/>
  <c r="U5018" i="1" s="1"/>
  <c r="O4883" i="1"/>
  <c r="V5018" i="1" l="1"/>
  <c r="M4884" i="1"/>
  <c r="N4884" i="1" s="1"/>
  <c r="T5019" i="1" l="1"/>
  <c r="U5019" i="1" s="1"/>
  <c r="O4884" i="1"/>
  <c r="M4885" i="1"/>
  <c r="N4885" i="1" s="1"/>
  <c r="V5019" i="1" l="1"/>
  <c r="T5020" i="1"/>
  <c r="U5020" i="1" s="1"/>
  <c r="O4885" i="1"/>
  <c r="M4886" i="1"/>
  <c r="N4886" i="1" s="1"/>
  <c r="V5020" i="1" l="1"/>
  <c r="O4886" i="1"/>
  <c r="M4887" i="1"/>
  <c r="N4887" i="1" s="1"/>
  <c r="T5021" i="1" l="1"/>
  <c r="U5021" i="1" s="1"/>
  <c r="O4887" i="1"/>
  <c r="M4888" i="1"/>
  <c r="N4888" i="1" s="1"/>
  <c r="V5021" i="1" l="1"/>
  <c r="T5022" i="1"/>
  <c r="U5022" i="1" s="1"/>
  <c r="O4888" i="1"/>
  <c r="V5022" i="1" l="1"/>
  <c r="T5023" i="1"/>
  <c r="U5023" i="1" s="1"/>
  <c r="M4889" i="1"/>
  <c r="N4889" i="1" s="1"/>
  <c r="V5023" i="1" l="1"/>
  <c r="O4889" i="1"/>
  <c r="T5024" i="1" l="1"/>
  <c r="U5024" i="1" s="1"/>
  <c r="M4890" i="1"/>
  <c r="N4890" i="1" s="1"/>
  <c r="V5024" i="1" l="1"/>
  <c r="T5025" i="1"/>
  <c r="U5025" i="1" s="1"/>
  <c r="O4890" i="1"/>
  <c r="V5025" i="1" l="1"/>
  <c r="M4891" i="1"/>
  <c r="N4891" i="1" s="1"/>
  <c r="T5026" i="1" l="1"/>
  <c r="U5026" i="1" s="1"/>
  <c r="O4891" i="1"/>
  <c r="V5026" i="1" l="1"/>
  <c r="T5027" i="1"/>
  <c r="U5027" i="1" s="1"/>
  <c r="M4892" i="1"/>
  <c r="N4892" i="1" s="1"/>
  <c r="V5027" i="1" l="1"/>
  <c r="T5028" i="1"/>
  <c r="U5028" i="1" s="1"/>
  <c r="O4892" i="1"/>
  <c r="M4893" i="1"/>
  <c r="N4893" i="1" s="1"/>
  <c r="V5028" i="1" l="1"/>
  <c r="T5029" i="1"/>
  <c r="U5029" i="1" s="1"/>
  <c r="O4893" i="1"/>
  <c r="V5029" i="1" l="1"/>
  <c r="T5030" i="1"/>
  <c r="U5030" i="1" s="1"/>
  <c r="M4894" i="1"/>
  <c r="N4894" i="1" s="1"/>
  <c r="V5030" i="1" l="1"/>
  <c r="O4894" i="1"/>
  <c r="M4895" i="1"/>
  <c r="N4895" i="1" s="1"/>
  <c r="T5031" i="1" l="1"/>
  <c r="U5031" i="1" s="1"/>
  <c r="O4895" i="1"/>
  <c r="V5031" i="1" l="1"/>
  <c r="T5032" i="1"/>
  <c r="U5032" i="1" s="1"/>
  <c r="M4896" i="1"/>
  <c r="N4896" i="1" s="1"/>
  <c r="V5032" i="1" l="1"/>
  <c r="O4896" i="1"/>
  <c r="T5033" i="1" l="1"/>
  <c r="U5033" i="1" s="1"/>
  <c r="M4897" i="1"/>
  <c r="N4897" i="1" s="1"/>
  <c r="V5033" i="1" l="1"/>
  <c r="T5034" i="1"/>
  <c r="U5034" i="1" s="1"/>
  <c r="O4897" i="1"/>
  <c r="M4898" i="1"/>
  <c r="N4898" i="1" s="1"/>
  <c r="V5034" i="1" l="1"/>
  <c r="O4898" i="1"/>
  <c r="T5035" i="1" l="1"/>
  <c r="U5035" i="1" s="1"/>
  <c r="M4899" i="1"/>
  <c r="N4899" i="1" s="1"/>
  <c r="V5035" i="1" l="1"/>
  <c r="O4899" i="1"/>
  <c r="T5036" i="1" l="1"/>
  <c r="U5036" i="1" s="1"/>
  <c r="M4900" i="1"/>
  <c r="N4900" i="1" s="1"/>
  <c r="V5036" i="1" l="1"/>
  <c r="O4900" i="1"/>
  <c r="M4901" i="1"/>
  <c r="N4901" i="1" s="1"/>
  <c r="T5037" i="1" l="1"/>
  <c r="U5037" i="1" s="1"/>
  <c r="O4901" i="1"/>
  <c r="V5037" i="1" l="1"/>
  <c r="M4902" i="1"/>
  <c r="N4902" i="1" s="1"/>
  <c r="T5038" i="1" l="1"/>
  <c r="U5038" i="1" s="1"/>
  <c r="O4902" i="1"/>
  <c r="M4903" i="1"/>
  <c r="N4903" i="1" s="1"/>
  <c r="V5038" i="1" l="1"/>
  <c r="T5039" i="1"/>
  <c r="U5039" i="1" s="1"/>
  <c r="O4903" i="1"/>
  <c r="M4904" i="1"/>
  <c r="N4904" i="1" s="1"/>
  <c r="V5039" i="1" l="1"/>
  <c r="O4904" i="1"/>
  <c r="T5040" i="1" l="1"/>
  <c r="U5040" i="1" s="1"/>
  <c r="M4905" i="1"/>
  <c r="N4905" i="1" s="1"/>
  <c r="V5040" i="1" l="1"/>
  <c r="T5041" i="1"/>
  <c r="U5041" i="1" s="1"/>
  <c r="O4905" i="1"/>
  <c r="V5041" i="1" l="1"/>
  <c r="M4906" i="1"/>
  <c r="N4906" i="1" s="1"/>
  <c r="T5042" i="1" l="1"/>
  <c r="U5042" i="1" s="1"/>
  <c r="O4906" i="1"/>
  <c r="V5042" i="1" l="1"/>
  <c r="M4907" i="1"/>
  <c r="N4907" i="1" s="1"/>
  <c r="T5043" i="1" l="1"/>
  <c r="U5043" i="1" s="1"/>
  <c r="O4907" i="1"/>
  <c r="V5043" i="1" l="1"/>
  <c r="T5044" i="1"/>
  <c r="U5044" i="1" s="1"/>
  <c r="M4908" i="1"/>
  <c r="N4908" i="1" s="1"/>
  <c r="V5044" i="1" l="1"/>
  <c r="O4908" i="1"/>
  <c r="M4909" i="1"/>
  <c r="N4909" i="1" s="1"/>
  <c r="T5045" i="1" l="1"/>
  <c r="U5045" i="1" s="1"/>
  <c r="O4909" i="1"/>
  <c r="M4910" i="1"/>
  <c r="N4910" i="1" s="1"/>
  <c r="V5045" i="1" l="1"/>
  <c r="T5046" i="1"/>
  <c r="U5046" i="1" s="1"/>
  <c r="O4910" i="1"/>
  <c r="V5046" i="1" l="1"/>
  <c r="M4911" i="1"/>
  <c r="N4911" i="1" s="1"/>
  <c r="T5047" i="1" l="1"/>
  <c r="U5047" i="1" s="1"/>
  <c r="O4911" i="1"/>
  <c r="M4912" i="1"/>
  <c r="N4912" i="1" s="1"/>
  <c r="V5047" i="1" l="1"/>
  <c r="O4912" i="1"/>
  <c r="T5048" i="1" l="1"/>
  <c r="U5048" i="1" s="1"/>
  <c r="M4913" i="1"/>
  <c r="N4913" i="1" s="1"/>
  <c r="V5048" i="1" l="1"/>
  <c r="O4913" i="1"/>
  <c r="T5049" i="1" l="1"/>
  <c r="U5049" i="1" s="1"/>
  <c r="M4914" i="1"/>
  <c r="N4914" i="1" s="1"/>
  <c r="V5049" i="1" l="1"/>
  <c r="O4914" i="1"/>
  <c r="M4915" i="1"/>
  <c r="N4915" i="1" s="1"/>
  <c r="T5050" i="1" l="1"/>
  <c r="U5050" i="1" s="1"/>
  <c r="O4915" i="1"/>
  <c r="V5050" i="1" l="1"/>
  <c r="T5051" i="1"/>
  <c r="U5051" i="1" s="1"/>
  <c r="M4916" i="1"/>
  <c r="N4916" i="1" s="1"/>
  <c r="V5051" i="1" l="1"/>
  <c r="O4916" i="1"/>
  <c r="T5052" i="1" l="1"/>
  <c r="U5052" i="1" s="1"/>
  <c r="M4917" i="1"/>
  <c r="N4917" i="1" s="1"/>
  <c r="V5052" i="1" l="1"/>
  <c r="O4917" i="1"/>
  <c r="T5053" i="1" l="1"/>
  <c r="U5053" i="1" s="1"/>
  <c r="M4918" i="1"/>
  <c r="N4918" i="1" s="1"/>
  <c r="V5053" i="1" l="1"/>
  <c r="O4918" i="1"/>
  <c r="T5054" i="1" l="1"/>
  <c r="U5054" i="1" s="1"/>
  <c r="M4919" i="1"/>
  <c r="N4919" i="1" s="1"/>
  <c r="V5054" i="1" l="1"/>
  <c r="O4919" i="1"/>
  <c r="T5055" i="1" l="1"/>
  <c r="U5055" i="1" s="1"/>
  <c r="M4920" i="1"/>
  <c r="N4920" i="1" s="1"/>
  <c r="V5055" i="1" l="1"/>
  <c r="T5056" i="1"/>
  <c r="U5056" i="1" s="1"/>
  <c r="O4920" i="1"/>
  <c r="V5056" i="1" l="1"/>
  <c r="M4921" i="1"/>
  <c r="N4921" i="1" s="1"/>
  <c r="T5057" i="1" l="1"/>
  <c r="U5057" i="1" s="1"/>
  <c r="O4921" i="1"/>
  <c r="V5057" i="1" l="1"/>
  <c r="T5058" i="1"/>
  <c r="U5058" i="1" s="1"/>
  <c r="M4922" i="1"/>
  <c r="N4922" i="1" s="1"/>
  <c r="V5058" i="1" l="1"/>
  <c r="O4922" i="1"/>
  <c r="T5059" i="1" l="1"/>
  <c r="U5059" i="1" s="1"/>
  <c r="M4923" i="1"/>
  <c r="N4923" i="1" s="1"/>
  <c r="V5059" i="1" l="1"/>
  <c r="O4923" i="1"/>
  <c r="T5060" i="1" l="1"/>
  <c r="U5060" i="1" s="1"/>
  <c r="M4924" i="1"/>
  <c r="N4924" i="1" s="1"/>
  <c r="V5060" i="1" l="1"/>
  <c r="O4924" i="1"/>
  <c r="M4925" i="1"/>
  <c r="N4925" i="1" s="1"/>
  <c r="T5061" i="1" l="1"/>
  <c r="U5061" i="1" s="1"/>
  <c r="O4925" i="1"/>
  <c r="M4926" i="1"/>
  <c r="N4926" i="1" s="1"/>
  <c r="V5061" i="1" l="1"/>
  <c r="O4926" i="1"/>
  <c r="T5062" i="1" l="1"/>
  <c r="U5062" i="1" s="1"/>
  <c r="M4927" i="1"/>
  <c r="N4927" i="1" s="1"/>
  <c r="V5062" i="1" l="1"/>
  <c r="O4927" i="1"/>
  <c r="M4928" i="1"/>
  <c r="N4928" i="1" s="1"/>
  <c r="T5063" i="1" l="1"/>
  <c r="U5063" i="1" s="1"/>
  <c r="O4928" i="1"/>
  <c r="V5063" i="1" l="1"/>
  <c r="M4929" i="1"/>
  <c r="N4929" i="1" s="1"/>
  <c r="T5064" i="1" l="1"/>
  <c r="U5064" i="1" s="1"/>
  <c r="O4929" i="1"/>
  <c r="V5064" i="1" l="1"/>
  <c r="T5065" i="1"/>
  <c r="U5065" i="1" s="1"/>
  <c r="M4930" i="1"/>
  <c r="N4930" i="1" s="1"/>
  <c r="V5065" i="1" l="1"/>
  <c r="O4930" i="1"/>
  <c r="T5066" i="1" l="1"/>
  <c r="U5066" i="1" s="1"/>
  <c r="M4931" i="1"/>
  <c r="N4931" i="1" s="1"/>
  <c r="V5066" i="1" l="1"/>
  <c r="O4931" i="1"/>
  <c r="T5067" i="1" l="1"/>
  <c r="U5067" i="1" s="1"/>
  <c r="M4932" i="1"/>
  <c r="N4932" i="1" s="1"/>
  <c r="V5067" i="1" l="1"/>
  <c r="T5068" i="1"/>
  <c r="U5068" i="1" s="1"/>
  <c r="O4932" i="1"/>
  <c r="V5068" i="1" l="1"/>
  <c r="T5069" i="1"/>
  <c r="U5069" i="1" s="1"/>
  <c r="M4933" i="1"/>
  <c r="N4933" i="1" s="1"/>
  <c r="V5069" i="1" l="1"/>
  <c r="T5070" i="1"/>
  <c r="U5070" i="1" s="1"/>
  <c r="O4933" i="1"/>
  <c r="V5070" i="1" l="1"/>
  <c r="T5071" i="1"/>
  <c r="U5071" i="1" s="1"/>
  <c r="M4934" i="1"/>
  <c r="N4934" i="1" s="1"/>
  <c r="V5071" i="1" l="1"/>
  <c r="O4934" i="1"/>
  <c r="T5072" i="1" l="1"/>
  <c r="U5072" i="1" s="1"/>
  <c r="M4935" i="1"/>
  <c r="N4935" i="1" s="1"/>
  <c r="V5072" i="1" l="1"/>
  <c r="O4935" i="1"/>
  <c r="M4936" i="1"/>
  <c r="N4936" i="1" s="1"/>
  <c r="T5073" i="1" l="1"/>
  <c r="U5073" i="1" s="1"/>
  <c r="O4936" i="1"/>
  <c r="V5073" i="1" l="1"/>
  <c r="M4937" i="1"/>
  <c r="N4937" i="1" s="1"/>
  <c r="T5074" i="1" l="1"/>
  <c r="U5074" i="1" s="1"/>
  <c r="O4937" i="1"/>
  <c r="V5074" i="1" l="1"/>
  <c r="T5075" i="1"/>
  <c r="U5075" i="1" s="1"/>
  <c r="M4938" i="1"/>
  <c r="N4938" i="1" s="1"/>
  <c r="V5075" i="1" l="1"/>
  <c r="O4938" i="1"/>
  <c r="T5076" i="1" l="1"/>
  <c r="U5076" i="1" s="1"/>
  <c r="M4939" i="1"/>
  <c r="N4939" i="1" s="1"/>
  <c r="V5076" i="1" l="1"/>
  <c r="T5077" i="1"/>
  <c r="U5077" i="1" s="1"/>
  <c r="O4939" i="1"/>
  <c r="V5077" i="1" l="1"/>
  <c r="M4940" i="1"/>
  <c r="N4940" i="1" s="1"/>
  <c r="T5078" i="1" l="1"/>
  <c r="U5078" i="1" s="1"/>
  <c r="O4940" i="1"/>
  <c r="V5078" i="1" l="1"/>
  <c r="M4941" i="1"/>
  <c r="N4941" i="1" s="1"/>
  <c r="T5079" i="1" l="1"/>
  <c r="U5079" i="1" s="1"/>
  <c r="O4941" i="1"/>
  <c r="V5079" i="1" l="1"/>
  <c r="T5080" i="1"/>
  <c r="U5080" i="1" s="1"/>
  <c r="M4942" i="1"/>
  <c r="N4942" i="1" s="1"/>
  <c r="V5080" i="1" l="1"/>
  <c r="T5081" i="1"/>
  <c r="U5081" i="1" s="1"/>
  <c r="O4942" i="1"/>
  <c r="M4943" i="1"/>
  <c r="N4943" i="1" s="1"/>
  <c r="V5081" i="1" l="1"/>
  <c r="T5082" i="1"/>
  <c r="U5082" i="1" s="1"/>
  <c r="O4943" i="1"/>
  <c r="V5082" i="1" l="1"/>
  <c r="M4944" i="1"/>
  <c r="N4944" i="1" s="1"/>
  <c r="T5083" i="1" l="1"/>
  <c r="U5083" i="1" s="1"/>
  <c r="O4944" i="1"/>
  <c r="M4945" i="1"/>
  <c r="N4945" i="1" s="1"/>
  <c r="V5083" i="1" l="1"/>
  <c r="O4945" i="1"/>
  <c r="T5084" i="1" l="1"/>
  <c r="U5084" i="1" s="1"/>
  <c r="M4946" i="1"/>
  <c r="N4946" i="1" s="1"/>
  <c r="V5084" i="1" l="1"/>
  <c r="O4946" i="1"/>
  <c r="T5085" i="1" l="1"/>
  <c r="U5085" i="1" s="1"/>
  <c r="M4947" i="1"/>
  <c r="N4947" i="1" s="1"/>
  <c r="V5085" i="1" l="1"/>
  <c r="O4947" i="1"/>
  <c r="M4948" i="1"/>
  <c r="N4948" i="1" s="1"/>
  <c r="T5086" i="1" l="1"/>
  <c r="U5086" i="1" s="1"/>
  <c r="O4948" i="1"/>
  <c r="M4949" i="1"/>
  <c r="N4949" i="1" s="1"/>
  <c r="V5086" i="1" l="1"/>
  <c r="T5087" i="1"/>
  <c r="U5087" i="1" s="1"/>
  <c r="O4949" i="1"/>
  <c r="V5087" i="1" l="1"/>
  <c r="T5088" i="1"/>
  <c r="U5088" i="1" s="1"/>
  <c r="M4950" i="1"/>
  <c r="N4950" i="1" s="1"/>
  <c r="V5088" i="1" l="1"/>
  <c r="T5089" i="1"/>
  <c r="U5089" i="1" s="1"/>
  <c r="O4950" i="1"/>
  <c r="M4951" i="1"/>
  <c r="N4951" i="1" s="1"/>
  <c r="V5089" i="1" l="1"/>
  <c r="T5090" i="1"/>
  <c r="U5090" i="1" s="1"/>
  <c r="O4951" i="1"/>
  <c r="V5090" i="1" l="1"/>
  <c r="M4952" i="1"/>
  <c r="N4952" i="1" s="1"/>
  <c r="T5091" i="1" l="1"/>
  <c r="U5091" i="1" s="1"/>
  <c r="O4952" i="1"/>
  <c r="V5091" i="1" l="1"/>
  <c r="T5092" i="1"/>
  <c r="U5092" i="1" s="1"/>
  <c r="M4953" i="1"/>
  <c r="N4953" i="1" s="1"/>
  <c r="V5092" i="1" l="1"/>
  <c r="O4953" i="1"/>
  <c r="M4954" i="1"/>
  <c r="N4954" i="1" s="1"/>
  <c r="T5093" i="1" l="1"/>
  <c r="U5093" i="1" s="1"/>
  <c r="O4954" i="1"/>
  <c r="V5093" i="1" l="1"/>
  <c r="T5094" i="1"/>
  <c r="U5094" i="1" s="1"/>
  <c r="M4955" i="1"/>
  <c r="N4955" i="1" s="1"/>
  <c r="V5094" i="1" l="1"/>
  <c r="O4955" i="1"/>
  <c r="M4956" i="1"/>
  <c r="N4956" i="1" s="1"/>
  <c r="T5095" i="1" l="1"/>
  <c r="U5095" i="1" s="1"/>
  <c r="O4956" i="1"/>
  <c r="M4957" i="1"/>
  <c r="N4957" i="1" s="1"/>
  <c r="V5095" i="1" l="1"/>
  <c r="O4957" i="1"/>
  <c r="T5096" i="1" l="1"/>
  <c r="U5096" i="1" s="1"/>
  <c r="M4958" i="1"/>
  <c r="N4958" i="1" s="1"/>
  <c r="V5096" i="1" l="1"/>
  <c r="O4958" i="1"/>
  <c r="T5097" i="1" l="1"/>
  <c r="U5097" i="1" s="1"/>
  <c r="M4959" i="1"/>
  <c r="N4959" i="1" s="1"/>
  <c r="V5097" i="1" l="1"/>
  <c r="O4959" i="1"/>
  <c r="M4960" i="1"/>
  <c r="N4960" i="1" s="1"/>
  <c r="T5098" i="1" l="1"/>
  <c r="U5098" i="1" s="1"/>
  <c r="O4960" i="1"/>
  <c r="V5098" i="1" l="1"/>
  <c r="T5099" i="1"/>
  <c r="U5099" i="1" s="1"/>
  <c r="M4961" i="1"/>
  <c r="N4961" i="1" s="1"/>
  <c r="V5099" i="1" l="1"/>
  <c r="T5100" i="1"/>
  <c r="U5100" i="1" s="1"/>
  <c r="O4961" i="1"/>
  <c r="V5100" i="1" l="1"/>
  <c r="T5101" i="1"/>
  <c r="U5101" i="1" s="1"/>
  <c r="M4962" i="1"/>
  <c r="N4962" i="1" s="1"/>
  <c r="V5101" i="1" l="1"/>
  <c r="O4962" i="1"/>
  <c r="M4963" i="1"/>
  <c r="N4963" i="1" s="1"/>
  <c r="T5102" i="1" l="1"/>
  <c r="U5102" i="1" s="1"/>
  <c r="O4963" i="1"/>
  <c r="V5102" i="1" l="1"/>
  <c r="M4964" i="1"/>
  <c r="N4964" i="1" s="1"/>
  <c r="T5103" i="1" l="1"/>
  <c r="U5103" i="1" s="1"/>
  <c r="O4964" i="1"/>
  <c r="V5103" i="1" l="1"/>
  <c r="T5104" i="1"/>
  <c r="U5104" i="1" s="1"/>
  <c r="M4965" i="1"/>
  <c r="N4965" i="1" s="1"/>
  <c r="V5104" i="1" l="1"/>
  <c r="O4965" i="1"/>
  <c r="T5105" i="1" l="1"/>
  <c r="U5105" i="1" s="1"/>
  <c r="M4966" i="1"/>
  <c r="N4966" i="1" s="1"/>
  <c r="V5105" i="1" l="1"/>
  <c r="T5106" i="1"/>
  <c r="U5106" i="1" s="1"/>
  <c r="O4966" i="1"/>
  <c r="V5106" i="1" l="1"/>
  <c r="M4967" i="1"/>
  <c r="N4967" i="1" s="1"/>
  <c r="T5107" i="1" l="1"/>
  <c r="U5107" i="1" s="1"/>
  <c r="O4967" i="1"/>
  <c r="V5107" i="1" l="1"/>
  <c r="M4968" i="1"/>
  <c r="N4968" i="1" s="1"/>
  <c r="T5108" i="1" l="1"/>
  <c r="U5108" i="1" s="1"/>
  <c r="O4968" i="1"/>
  <c r="M4969" i="1"/>
  <c r="N4969" i="1" s="1"/>
  <c r="V5108" i="1" l="1"/>
  <c r="O4969" i="1"/>
  <c r="T5109" i="1" l="1"/>
  <c r="U5109" i="1" s="1"/>
  <c r="M4970" i="1"/>
  <c r="N4970" i="1" s="1"/>
  <c r="V5109" i="1" l="1"/>
  <c r="O4970" i="1"/>
  <c r="T5110" i="1" l="1"/>
  <c r="U5110" i="1" s="1"/>
  <c r="M4971" i="1"/>
  <c r="N4971" i="1" s="1"/>
  <c r="V5110" i="1" l="1"/>
  <c r="T5111" i="1"/>
  <c r="U5111" i="1" s="1"/>
  <c r="O4971" i="1"/>
  <c r="V5111" i="1" l="1"/>
  <c r="M4972" i="1"/>
  <c r="N4972" i="1" s="1"/>
  <c r="T5112" i="1" l="1"/>
  <c r="U5112" i="1" s="1"/>
  <c r="O4972" i="1"/>
  <c r="V5112" i="1" l="1"/>
  <c r="T5113" i="1"/>
  <c r="U5113" i="1" s="1"/>
  <c r="M4973" i="1"/>
  <c r="N4973" i="1" s="1"/>
  <c r="V5113" i="1" l="1"/>
  <c r="O4973" i="1"/>
  <c r="T5114" i="1" l="1"/>
  <c r="U5114" i="1" s="1"/>
  <c r="M4974" i="1"/>
  <c r="N4974" i="1" s="1"/>
  <c r="V5114" i="1" l="1"/>
  <c r="O4974" i="1"/>
  <c r="M4975" i="1"/>
  <c r="N4975" i="1" s="1"/>
  <c r="T5115" i="1" l="1"/>
  <c r="U5115" i="1" s="1"/>
  <c r="O4975" i="1"/>
  <c r="V5115" i="1" l="1"/>
  <c r="T5116" i="1"/>
  <c r="U5116" i="1" s="1"/>
  <c r="M4976" i="1"/>
  <c r="N4976" i="1" s="1"/>
  <c r="V5116" i="1" l="1"/>
  <c r="O4976" i="1"/>
  <c r="M4977" i="1"/>
  <c r="N4977" i="1" s="1"/>
  <c r="T5117" i="1" l="1"/>
  <c r="U5117" i="1" s="1"/>
  <c r="O4977" i="1"/>
  <c r="M4978" i="1"/>
  <c r="N4978" i="1" s="1"/>
  <c r="V5117" i="1" l="1"/>
  <c r="T5118" i="1"/>
  <c r="U5118" i="1" s="1"/>
  <c r="O4978" i="1"/>
  <c r="V5118" i="1" l="1"/>
  <c r="M4979" i="1"/>
  <c r="N4979" i="1" s="1"/>
  <c r="T5119" i="1" l="1"/>
  <c r="U5119" i="1" s="1"/>
  <c r="O4979" i="1"/>
  <c r="V5119" i="1" l="1"/>
  <c r="M4980" i="1"/>
  <c r="N4980" i="1" s="1"/>
  <c r="T5120" i="1" l="1"/>
  <c r="U5120" i="1" s="1"/>
  <c r="O4980" i="1"/>
  <c r="V5120" i="1" l="1"/>
  <c r="M4981" i="1"/>
  <c r="N4981" i="1" s="1"/>
  <c r="T5121" i="1" l="1"/>
  <c r="U5121" i="1" s="1"/>
  <c r="O4981" i="1"/>
  <c r="V5121" i="1" l="1"/>
  <c r="M4982" i="1"/>
  <c r="N4982" i="1" s="1"/>
  <c r="T5122" i="1" l="1"/>
  <c r="U5122" i="1" s="1"/>
  <c r="O4982" i="1"/>
  <c r="V5122" i="1" l="1"/>
  <c r="T5123" i="1"/>
  <c r="U5123" i="1" s="1"/>
  <c r="M4983" i="1"/>
  <c r="N4983" i="1" s="1"/>
  <c r="V5123" i="1" l="1"/>
  <c r="T5124" i="1"/>
  <c r="U5124" i="1" s="1"/>
  <c r="O4983" i="1"/>
  <c r="M4984" i="1"/>
  <c r="N4984" i="1" s="1"/>
  <c r="V5124" i="1" l="1"/>
  <c r="T5125" i="1"/>
  <c r="U5125" i="1" s="1"/>
  <c r="O4984" i="1"/>
  <c r="V5125" i="1" l="1"/>
  <c r="M4985" i="1"/>
  <c r="N4985" i="1" s="1"/>
  <c r="T5126" i="1" l="1"/>
  <c r="U5126" i="1" s="1"/>
  <c r="O4985" i="1"/>
  <c r="V5126" i="1" l="1"/>
  <c r="M4986" i="1"/>
  <c r="N4986" i="1" s="1"/>
  <c r="T5127" i="1" l="1"/>
  <c r="U5127" i="1" s="1"/>
  <c r="O4986" i="1"/>
  <c r="M4987" i="1"/>
  <c r="N4987" i="1" s="1"/>
  <c r="V5127" i="1" l="1"/>
  <c r="T5128" i="1"/>
  <c r="U5128" i="1" s="1"/>
  <c r="O4987" i="1"/>
  <c r="V5128" i="1" l="1"/>
  <c r="T5129" i="1"/>
  <c r="U5129" i="1" s="1"/>
  <c r="M4988" i="1"/>
  <c r="N4988" i="1" s="1"/>
  <c r="V5129" i="1" l="1"/>
  <c r="T5130" i="1"/>
  <c r="U5130" i="1" s="1"/>
  <c r="O4988" i="1"/>
  <c r="V5130" i="1" l="1"/>
  <c r="M4989" i="1"/>
  <c r="N4989" i="1" s="1"/>
  <c r="T5131" i="1" l="1"/>
  <c r="U5131" i="1" s="1"/>
  <c r="O4989" i="1"/>
  <c r="V5131" i="1" l="1"/>
  <c r="T5132" i="1"/>
  <c r="U5132" i="1" s="1"/>
  <c r="M4990" i="1"/>
  <c r="N4990" i="1" s="1"/>
  <c r="V5132" i="1" l="1"/>
  <c r="O4990" i="1"/>
  <c r="M4991" i="1"/>
  <c r="N4991" i="1" s="1"/>
  <c r="T5133" i="1" l="1"/>
  <c r="U5133" i="1" s="1"/>
  <c r="O4991" i="1"/>
  <c r="V5133" i="1" l="1"/>
  <c r="M4992" i="1"/>
  <c r="N4992" i="1" s="1"/>
  <c r="T5134" i="1" l="1"/>
  <c r="U5134" i="1" s="1"/>
  <c r="O4992" i="1"/>
  <c r="M4993" i="1"/>
  <c r="N4993" i="1" s="1"/>
  <c r="V5134" i="1" l="1"/>
  <c r="T5135" i="1"/>
  <c r="U5135" i="1" s="1"/>
  <c r="O4993" i="1"/>
  <c r="V5135" i="1" l="1"/>
  <c r="M4994" i="1"/>
  <c r="N4994" i="1" s="1"/>
  <c r="T5136" i="1" l="1"/>
  <c r="U5136" i="1" s="1"/>
  <c r="O4994" i="1"/>
  <c r="M4995" i="1"/>
  <c r="N4995" i="1" s="1"/>
  <c r="V5136" i="1" l="1"/>
  <c r="T5137" i="1"/>
  <c r="U5137" i="1" s="1"/>
  <c r="O4995" i="1"/>
  <c r="V5137" i="1" l="1"/>
  <c r="T5138" i="1"/>
  <c r="U5138" i="1" s="1"/>
  <c r="M4996" i="1"/>
  <c r="N4996" i="1" s="1"/>
  <c r="V5138" i="1" l="1"/>
  <c r="O4996" i="1"/>
  <c r="T5139" i="1" l="1"/>
  <c r="U5139" i="1" s="1"/>
  <c r="M4997" i="1"/>
  <c r="N4997" i="1" s="1"/>
  <c r="V5139" i="1" l="1"/>
  <c r="T5140" i="1"/>
  <c r="U5140" i="1" s="1"/>
  <c r="O4997" i="1"/>
  <c r="V5140" i="1" l="1"/>
  <c r="M4998" i="1"/>
  <c r="N4998" i="1" s="1"/>
  <c r="O4998" i="1" l="1"/>
  <c r="M4999" i="1" l="1"/>
  <c r="N4999" i="1" s="1"/>
  <c r="O4999" i="1" l="1"/>
  <c r="M5000" i="1"/>
  <c r="N5000" i="1" s="1"/>
  <c r="O5000" i="1" l="1"/>
  <c r="M5001" i="1" l="1"/>
  <c r="N5001" i="1" s="1"/>
  <c r="O5001" i="1" l="1"/>
  <c r="M5002" i="1"/>
  <c r="N5002" i="1" s="1"/>
  <c r="O5002" i="1" l="1"/>
  <c r="M5003" i="1" l="1"/>
  <c r="N5003" i="1" s="1"/>
  <c r="O5003" i="1" l="1"/>
  <c r="M5004" i="1" l="1"/>
  <c r="N5004" i="1" s="1"/>
  <c r="O5004" i="1" l="1"/>
  <c r="M5005" i="1" l="1"/>
  <c r="N5005" i="1" s="1"/>
  <c r="O5005" i="1" l="1"/>
  <c r="M5006" i="1"/>
  <c r="N5006" i="1" s="1"/>
  <c r="O5006" i="1" l="1"/>
  <c r="M5007" i="1" l="1"/>
  <c r="N5007" i="1" s="1"/>
  <c r="O5007" i="1" l="1"/>
  <c r="M5008" i="1"/>
  <c r="N5008" i="1" s="1"/>
  <c r="O5008" i="1" l="1"/>
  <c r="M5009" i="1"/>
  <c r="N5009" i="1" s="1"/>
  <c r="O5009" i="1" l="1"/>
  <c r="M5010" i="1" l="1"/>
  <c r="N5010" i="1" s="1"/>
  <c r="O5010" i="1" l="1"/>
  <c r="M5011" i="1" l="1"/>
  <c r="N5011" i="1" s="1"/>
  <c r="O5011" i="1" l="1"/>
  <c r="M5012" i="1" l="1"/>
  <c r="N5012" i="1" s="1"/>
  <c r="O5012" i="1" l="1"/>
  <c r="M5013" i="1" l="1"/>
  <c r="N5013" i="1" s="1"/>
  <c r="O5013" i="1" l="1"/>
  <c r="M5014" i="1"/>
  <c r="N5014" i="1" s="1"/>
  <c r="O5014" i="1" l="1"/>
  <c r="M5015" i="1" l="1"/>
  <c r="N5015" i="1" s="1"/>
  <c r="O5015" i="1" l="1"/>
  <c r="M5016" i="1" l="1"/>
  <c r="N5016" i="1" s="1"/>
  <c r="O5016" i="1" l="1"/>
  <c r="M5017" i="1"/>
  <c r="N5017" i="1" s="1"/>
  <c r="O5017" i="1" l="1"/>
  <c r="M5018" i="1" l="1"/>
  <c r="N5018" i="1" s="1"/>
  <c r="O5018" i="1" l="1"/>
  <c r="M5019" i="1" l="1"/>
  <c r="N5019" i="1" s="1"/>
  <c r="O5019" i="1" l="1"/>
  <c r="M5020" i="1" l="1"/>
  <c r="N5020" i="1" s="1"/>
  <c r="O5020" i="1" l="1"/>
  <c r="M5021" i="1"/>
  <c r="N5021" i="1" s="1"/>
  <c r="O5021" i="1" l="1"/>
  <c r="M5022" i="1"/>
  <c r="N5022" i="1" s="1"/>
  <c r="O5022" i="1" l="1"/>
  <c r="M5023" i="1" l="1"/>
  <c r="N5023" i="1" s="1"/>
  <c r="O5023" i="1" l="1"/>
  <c r="M5024" i="1"/>
  <c r="N5024" i="1" s="1"/>
  <c r="O5024" i="1" l="1"/>
  <c r="M5025" i="1" l="1"/>
  <c r="N5025" i="1" s="1"/>
  <c r="O5025" i="1" l="1"/>
  <c r="M5026" i="1"/>
  <c r="N5026" i="1" s="1"/>
  <c r="O5026" i="1" l="1"/>
  <c r="M5027" i="1" l="1"/>
  <c r="N5027" i="1" s="1"/>
  <c r="O5027" i="1" l="1"/>
  <c r="M5028" i="1" l="1"/>
  <c r="N5028" i="1" s="1"/>
  <c r="O5028" i="1" l="1"/>
  <c r="M5029" i="1" l="1"/>
  <c r="N5029" i="1" s="1"/>
  <c r="O5029" i="1" l="1"/>
  <c r="M5030" i="1" l="1"/>
  <c r="N5030" i="1" s="1"/>
  <c r="O5030" i="1" l="1"/>
  <c r="M5031" i="1"/>
  <c r="N5031" i="1" s="1"/>
  <c r="O5031" i="1" l="1"/>
  <c r="M5032" i="1" l="1"/>
  <c r="N5032" i="1" s="1"/>
  <c r="O5032" i="1" l="1"/>
  <c r="M5033" i="1" l="1"/>
  <c r="N5033" i="1" s="1"/>
  <c r="O5033" i="1" l="1"/>
  <c r="M5034" i="1"/>
  <c r="N5034" i="1" s="1"/>
  <c r="O5034" i="1" l="1"/>
  <c r="M5035" i="1" l="1"/>
  <c r="N5035" i="1" s="1"/>
  <c r="O5035" i="1" l="1"/>
  <c r="M5036" i="1" l="1"/>
  <c r="N5036" i="1" s="1"/>
  <c r="O5036" i="1" l="1"/>
  <c r="M5037" i="1" l="1"/>
  <c r="N5037" i="1" s="1"/>
  <c r="O5037" i="1" l="1"/>
  <c r="M5038" i="1"/>
  <c r="N5038" i="1" s="1"/>
  <c r="O5038" i="1" l="1"/>
  <c r="M5039" i="1" l="1"/>
  <c r="N5039" i="1" s="1"/>
  <c r="O5039" i="1" l="1"/>
  <c r="M5040" i="1" l="1"/>
  <c r="N5040" i="1" s="1"/>
  <c r="O5040" i="1" l="1"/>
  <c r="M5041" i="1"/>
  <c r="N5041" i="1" s="1"/>
  <c r="O5041" i="1" l="1"/>
  <c r="M5042" i="1" l="1"/>
  <c r="N5042" i="1" s="1"/>
  <c r="O5042" i="1" l="1"/>
  <c r="M5043" i="1" l="1"/>
  <c r="N5043" i="1" s="1"/>
  <c r="O5043" i="1" l="1"/>
  <c r="M5044" i="1" l="1"/>
  <c r="N5044" i="1" s="1"/>
  <c r="O5044" i="1" l="1"/>
  <c r="M5045" i="1" l="1"/>
  <c r="N5045" i="1" s="1"/>
  <c r="O5045" i="1" l="1"/>
  <c r="M5046" i="1" l="1"/>
  <c r="N5046" i="1" s="1"/>
  <c r="O5046" i="1" l="1"/>
  <c r="M5047" i="1" l="1"/>
  <c r="N5047" i="1" s="1"/>
  <c r="O5047" i="1" l="1"/>
  <c r="M5048" i="1" l="1"/>
  <c r="N5048" i="1" s="1"/>
  <c r="O5048" i="1" l="1"/>
  <c r="M5049" i="1" l="1"/>
  <c r="N5049" i="1" s="1"/>
  <c r="O5049" i="1" l="1"/>
  <c r="M5050" i="1"/>
  <c r="N5050" i="1" s="1"/>
  <c r="O5050" i="1" l="1"/>
  <c r="M5051" i="1" l="1"/>
  <c r="N5051" i="1" s="1"/>
  <c r="O5051" i="1" l="1"/>
  <c r="M5052" i="1" l="1"/>
  <c r="N5052" i="1" s="1"/>
  <c r="O5052" i="1" l="1"/>
  <c r="M5053" i="1" l="1"/>
  <c r="N5053" i="1" s="1"/>
  <c r="O5053" i="1" l="1"/>
  <c r="M5054" i="1"/>
  <c r="N5054" i="1" s="1"/>
  <c r="O5054" i="1" l="1"/>
  <c r="M5055" i="1" l="1"/>
  <c r="N5055" i="1" s="1"/>
  <c r="O5055" i="1" l="1"/>
  <c r="M5056" i="1" l="1"/>
  <c r="N5056" i="1" s="1"/>
  <c r="O5056" i="1" l="1"/>
  <c r="M5057" i="1"/>
  <c r="N5057" i="1" s="1"/>
  <c r="O5057" i="1" l="1"/>
  <c r="M5058" i="1" l="1"/>
  <c r="N5058" i="1" s="1"/>
  <c r="O5058" i="1" l="1"/>
  <c r="M5059" i="1" l="1"/>
  <c r="N5059" i="1" s="1"/>
  <c r="O5059" i="1" l="1"/>
  <c r="M5060" i="1"/>
  <c r="N5060" i="1" s="1"/>
  <c r="O5060" i="1" l="1"/>
  <c r="M5061" i="1"/>
  <c r="N5061" i="1" s="1"/>
  <c r="O5061" i="1" l="1"/>
  <c r="M5062" i="1" l="1"/>
  <c r="N5062" i="1" s="1"/>
  <c r="O5062" i="1" l="1"/>
  <c r="M5063" i="1"/>
  <c r="N5063" i="1" s="1"/>
  <c r="O5063" i="1" l="1"/>
  <c r="M5064" i="1"/>
  <c r="N5064" i="1" s="1"/>
  <c r="O5064" i="1" l="1"/>
  <c r="M5065" i="1"/>
  <c r="N5065" i="1" s="1"/>
  <c r="O5065" i="1" l="1"/>
  <c r="M5066" i="1" l="1"/>
  <c r="N5066" i="1" s="1"/>
  <c r="O5066" i="1"/>
  <c r="M5067" i="1" l="1"/>
  <c r="N5067" i="1" s="1"/>
  <c r="O5067" i="1" l="1"/>
  <c r="M5068" i="1" l="1"/>
  <c r="N5068" i="1" s="1"/>
  <c r="O5068" i="1" l="1"/>
  <c r="M5069" i="1"/>
  <c r="N5069" i="1" s="1"/>
  <c r="O5069" i="1" l="1"/>
  <c r="M5070" i="1" l="1"/>
  <c r="N5070" i="1" s="1"/>
  <c r="O5070" i="1" l="1"/>
  <c r="M5071" i="1" l="1"/>
  <c r="N5071" i="1" s="1"/>
  <c r="O5071" i="1" l="1"/>
  <c r="M5072" i="1"/>
  <c r="N5072" i="1" s="1"/>
  <c r="O5072" i="1" l="1"/>
  <c r="M5073" i="1" l="1"/>
  <c r="N5073" i="1" s="1"/>
  <c r="O5073" i="1" l="1"/>
  <c r="M5074" i="1" l="1"/>
  <c r="N5074" i="1" s="1"/>
  <c r="O5074" i="1" l="1"/>
  <c r="M5075" i="1"/>
  <c r="N5075" i="1" s="1"/>
  <c r="O5075" i="1" l="1"/>
  <c r="M5076" i="1" l="1"/>
  <c r="N5076" i="1" s="1"/>
  <c r="O5076" i="1" l="1"/>
  <c r="M5077" i="1" l="1"/>
  <c r="N5077" i="1" s="1"/>
  <c r="O5077" i="1" l="1"/>
  <c r="M5078" i="1"/>
  <c r="N5078" i="1" s="1"/>
  <c r="O5078" i="1" l="1"/>
  <c r="M5079" i="1" l="1"/>
  <c r="N5079" i="1" s="1"/>
  <c r="O5079" i="1" l="1"/>
  <c r="M5080" i="1" l="1"/>
  <c r="N5080" i="1" s="1"/>
  <c r="O5080" i="1" l="1"/>
  <c r="M5081" i="1"/>
  <c r="N5081" i="1" s="1"/>
  <c r="O5081" i="1" l="1"/>
  <c r="M5082" i="1" l="1"/>
  <c r="N5082" i="1" s="1"/>
  <c r="O5082" i="1" l="1"/>
  <c r="M5083" i="1" l="1"/>
  <c r="N5083" i="1" s="1"/>
  <c r="O5083" i="1" l="1"/>
  <c r="M5084" i="1" l="1"/>
  <c r="N5084" i="1" s="1"/>
  <c r="O5084" i="1" l="1"/>
  <c r="M5085" i="1" l="1"/>
  <c r="N5085" i="1" s="1"/>
  <c r="O5085" i="1" l="1"/>
  <c r="M5086" i="1" l="1"/>
  <c r="N5086" i="1" s="1"/>
  <c r="O5086" i="1" l="1"/>
  <c r="M5087" i="1" l="1"/>
  <c r="N5087" i="1" s="1"/>
  <c r="O5087" i="1" l="1"/>
  <c r="M5088" i="1"/>
  <c r="N5088" i="1" s="1"/>
  <c r="O5088" i="1" l="1"/>
  <c r="M5089" i="1" l="1"/>
  <c r="N5089" i="1" s="1"/>
  <c r="O5089" i="1" l="1"/>
  <c r="M5090" i="1" l="1"/>
  <c r="N5090" i="1" s="1"/>
  <c r="O5090" i="1" l="1"/>
  <c r="M5091" i="1" l="1"/>
  <c r="N5091" i="1" s="1"/>
  <c r="O5091" i="1" l="1"/>
  <c r="M5092" i="1" l="1"/>
  <c r="N5092" i="1" s="1"/>
  <c r="O5092" i="1" l="1"/>
  <c r="M5093" i="1"/>
  <c r="N5093" i="1" s="1"/>
  <c r="O5093" i="1" l="1"/>
  <c r="M5094" i="1" l="1"/>
  <c r="N5094" i="1" s="1"/>
  <c r="O5094" i="1" l="1"/>
  <c r="M5095" i="1"/>
  <c r="N5095" i="1" s="1"/>
  <c r="O5095" i="1" l="1"/>
  <c r="M5096" i="1" l="1"/>
  <c r="N5096" i="1" s="1"/>
  <c r="O5096" i="1" l="1"/>
  <c r="M5097" i="1" l="1"/>
  <c r="N5097" i="1" s="1"/>
  <c r="O5097" i="1" l="1"/>
  <c r="M5098" i="1"/>
  <c r="N5098" i="1" s="1"/>
  <c r="O5098" i="1" l="1"/>
  <c r="M5099" i="1" l="1"/>
  <c r="N5099" i="1" s="1"/>
  <c r="O5099" i="1" l="1"/>
  <c r="M5100" i="1" l="1"/>
  <c r="N5100" i="1" s="1"/>
  <c r="O5100" i="1" l="1"/>
  <c r="M5101" i="1"/>
  <c r="N5101" i="1" s="1"/>
  <c r="O5101" i="1" l="1"/>
  <c r="M5102" i="1" l="1"/>
  <c r="N5102" i="1" s="1"/>
  <c r="O5102" i="1" l="1"/>
  <c r="M5103" i="1" l="1"/>
  <c r="N5103" i="1" s="1"/>
  <c r="O5103" i="1" l="1"/>
  <c r="M5104" i="1" l="1"/>
  <c r="N5104" i="1" s="1"/>
  <c r="O5104" i="1" l="1"/>
  <c r="M5105" i="1"/>
  <c r="N5105" i="1" s="1"/>
  <c r="O5105" i="1" l="1"/>
  <c r="M5106" i="1" l="1"/>
  <c r="N5106" i="1" s="1"/>
  <c r="O5106" i="1" l="1"/>
  <c r="M5107" i="1" l="1"/>
  <c r="N5107" i="1" s="1"/>
  <c r="O5107" i="1" l="1"/>
  <c r="M5108" i="1" l="1"/>
  <c r="N5108" i="1" s="1"/>
  <c r="O5108" i="1" l="1"/>
  <c r="M5109" i="1" l="1"/>
  <c r="N5109" i="1" s="1"/>
  <c r="O5109" i="1" l="1"/>
  <c r="M5110" i="1"/>
  <c r="N5110" i="1" s="1"/>
  <c r="O5110" i="1" l="1"/>
  <c r="M5111" i="1" l="1"/>
  <c r="N5111" i="1" s="1"/>
  <c r="O5111" i="1" l="1"/>
  <c r="M5112" i="1" l="1"/>
  <c r="N5112" i="1" s="1"/>
  <c r="O5112" i="1" l="1"/>
  <c r="M5113" i="1" l="1"/>
  <c r="N5113" i="1" s="1"/>
  <c r="O5113" i="1" l="1"/>
  <c r="M5114" i="1"/>
  <c r="N5114" i="1" s="1"/>
  <c r="O5114" i="1" l="1"/>
  <c r="M5115" i="1" l="1"/>
  <c r="N5115" i="1" s="1"/>
  <c r="O5115" i="1" l="1"/>
  <c r="M5116" i="1"/>
  <c r="N5116" i="1" s="1"/>
  <c r="O5116" i="1" l="1"/>
  <c r="M5117" i="1" l="1"/>
  <c r="N5117" i="1" s="1"/>
  <c r="O5117" i="1" l="1"/>
  <c r="M5118" i="1" l="1"/>
  <c r="N5118" i="1" s="1"/>
  <c r="O5118" i="1" l="1"/>
  <c r="M5119" i="1" l="1"/>
  <c r="N5119" i="1" s="1"/>
  <c r="O5119" i="1" l="1"/>
  <c r="M5120" i="1" l="1"/>
  <c r="N5120" i="1" s="1"/>
  <c r="O5120" i="1" l="1"/>
  <c r="M5121" i="1" l="1"/>
  <c r="N5121" i="1" s="1"/>
  <c r="O5121" i="1" l="1"/>
  <c r="M5122" i="1" l="1"/>
  <c r="N5122" i="1" s="1"/>
  <c r="O5122" i="1" l="1"/>
  <c r="M5123" i="1" l="1"/>
  <c r="N5123" i="1" s="1"/>
  <c r="O5123" i="1" l="1"/>
  <c r="M5124" i="1" l="1"/>
  <c r="N5124" i="1" s="1"/>
  <c r="O5124" i="1" l="1"/>
  <c r="M5125" i="1"/>
  <c r="N5125" i="1" s="1"/>
  <c r="O5125" i="1" l="1"/>
  <c r="M5126" i="1" l="1"/>
  <c r="N5126" i="1" s="1"/>
  <c r="O5126" i="1" l="1"/>
  <c r="M5127" i="1" l="1"/>
  <c r="N5127" i="1" s="1"/>
  <c r="O5127" i="1" l="1"/>
  <c r="M5128" i="1" l="1"/>
  <c r="N5128" i="1" s="1"/>
  <c r="O5128" i="1" l="1"/>
  <c r="M5129" i="1"/>
  <c r="N5129" i="1" s="1"/>
  <c r="O5129" i="1" l="1"/>
  <c r="M5130" i="1"/>
  <c r="N5130" i="1" s="1"/>
  <c r="O5130" i="1" l="1"/>
  <c r="M5131" i="1"/>
  <c r="N5131" i="1" s="1"/>
  <c r="O5131" i="1" l="1"/>
  <c r="M5132" i="1" l="1"/>
  <c r="N5132" i="1" s="1"/>
  <c r="O5132" i="1" l="1"/>
  <c r="M5133" i="1" l="1"/>
  <c r="N5133" i="1" s="1"/>
  <c r="O5133" i="1" l="1"/>
  <c r="M5134" i="1"/>
  <c r="N5134" i="1" s="1"/>
  <c r="O5134" i="1" l="1"/>
  <c r="M5135" i="1" l="1"/>
  <c r="N5135" i="1" s="1"/>
  <c r="O5135" i="1" l="1"/>
  <c r="M5136" i="1" l="1"/>
  <c r="N5136" i="1" s="1"/>
  <c r="O5136" i="1" l="1"/>
  <c r="M5137" i="1"/>
  <c r="N5137" i="1" s="1"/>
  <c r="O5137" i="1" l="1"/>
  <c r="M5138" i="1" l="1"/>
  <c r="N5138" i="1" s="1"/>
  <c r="O5138" i="1" l="1"/>
  <c r="M5139" i="1" l="1"/>
  <c r="N5139" i="1" s="1"/>
  <c r="M5140" i="1" l="1"/>
  <c r="N5140" i="1" s="1"/>
  <c r="O5139" i="1"/>
  <c r="O5140" i="1" l="1"/>
</calcChain>
</file>

<file path=xl/comments1.xml><?xml version="1.0" encoding="utf-8"?>
<comments xmlns="http://schemas.openxmlformats.org/spreadsheetml/2006/main">
  <authors>
    <author>廖昱霖</author>
  </authors>
  <commentList>
    <comment ref="L1" authorId="0">
      <text>
        <r>
          <rPr>
            <b/>
            <sz val="9"/>
            <color indexed="81"/>
            <rFont val="細明體"/>
            <family val="3"/>
            <charset val="136"/>
          </rPr>
          <t>廖昱霖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量指標
2.價差指標
</t>
        </r>
      </text>
    </comment>
  </commentList>
</comments>
</file>

<file path=xl/sharedStrings.xml><?xml version="1.0" encoding="utf-8"?>
<sst xmlns="http://schemas.openxmlformats.org/spreadsheetml/2006/main" count="26" uniqueCount="21">
  <si>
    <t>日期</t>
    <phoneticPr fontId="1" type="noConversion"/>
  </si>
  <si>
    <t>加權指數</t>
    <phoneticPr fontId="1" type="noConversion"/>
  </si>
  <si>
    <t>成交量</t>
    <phoneticPr fontId="1" type="noConversion"/>
  </si>
  <si>
    <t>當月</t>
    <phoneticPr fontId="1" type="noConversion"/>
  </si>
  <si>
    <t>次月</t>
    <phoneticPr fontId="1" type="noConversion"/>
  </si>
  <si>
    <t>均價</t>
    <phoneticPr fontId="1" type="noConversion"/>
  </si>
  <si>
    <t>量指標</t>
    <phoneticPr fontId="1" type="noConversion"/>
  </si>
  <si>
    <t>指數漲跌</t>
    <phoneticPr fontId="1" type="noConversion"/>
  </si>
  <si>
    <t>交易口數</t>
    <phoneticPr fontId="1" type="noConversion"/>
  </si>
  <si>
    <t>資金</t>
    <phoneticPr fontId="1" type="noConversion"/>
  </si>
  <si>
    <t>留倉口數</t>
    <phoneticPr fontId="1" type="noConversion"/>
  </si>
  <si>
    <t>結算日</t>
    <phoneticPr fontId="1" type="noConversion"/>
  </si>
  <si>
    <t>期貨漲跌幅</t>
    <phoneticPr fontId="1" type="noConversion"/>
  </si>
  <si>
    <t>期貨量損益</t>
    <phoneticPr fontId="1" type="noConversion"/>
  </si>
  <si>
    <t>價差</t>
    <phoneticPr fontId="1" type="noConversion"/>
  </si>
  <si>
    <t>價差指標</t>
    <phoneticPr fontId="1" type="noConversion"/>
  </si>
  <si>
    <t>月初價差</t>
    <phoneticPr fontId="1" type="noConversion"/>
  </si>
  <si>
    <t>月累積指數漲跌幅</t>
    <phoneticPr fontId="1" type="noConversion"/>
  </si>
  <si>
    <t>結算日</t>
    <phoneticPr fontId="1" type="noConversion"/>
  </si>
  <si>
    <t>月初價差</t>
    <phoneticPr fontId="1" type="noConversion"/>
  </si>
  <si>
    <t>月累積期貨漲跌幅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</si>
</sst>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 applyBorder="1">
      <alignment vertical="center"/>
    </xf>
    <xf numFmtId="0" fontId="0" fillId="0" borderId="6" xfId="0" applyBorder="1">
      <alignment vertical="center"/>
    </xf>
    <xf numFmtId="10" fontId="0" fillId="0" borderId="7" xfId="0" applyNumberFormat="1" applyBorder="1">
      <alignment vertical="center"/>
    </xf>
    <xf numFmtId="1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作圖資料!$C$1</c:f>
              <c:strCache>
                <c:ptCount val="1"/>
                <c:pt idx="0">
                  <c:v>月累積指數漲跌幅</c:v>
                </c:pt>
              </c:strCache>
            </c:strRef>
          </c:tx>
          <c:spPr>
            <a:ln w="28575">
              <a:noFill/>
            </a:ln>
          </c:spPr>
          <c:xVal>
            <c:numRef>
              <c:f>作圖資料!$B$2:$B$247</c:f>
              <c:numCache>
                <c:formatCode>0.00%</c:formatCode>
                <c:ptCount val="246"/>
                <c:pt idx="0">
                  <c:v>0</c:v>
                </c:pt>
                <c:pt idx="1">
                  <c:v>-3.193086298782899E-3</c:v>
                </c:pt>
                <c:pt idx="2">
                  <c:v>5.6139738089671098E-3</c:v>
                </c:pt>
                <c:pt idx="3">
                  <c:v>1.3218071591486469E-2</c:v>
                </c:pt>
                <c:pt idx="4">
                  <c:v>1.494126651359351E-2</c:v>
                </c:pt>
                <c:pt idx="5">
                  <c:v>2.4318507064009953E-2</c:v>
                </c:pt>
                <c:pt idx="6">
                  <c:v>3.3934826781429894E-3</c:v>
                </c:pt>
                <c:pt idx="7">
                  <c:v>1.1351108351975281E-2</c:v>
                </c:pt>
                <c:pt idx="8">
                  <c:v>1.2344706222255919E-3</c:v>
                </c:pt>
                <c:pt idx="9">
                  <c:v>6.6980848788065206E-3</c:v>
                </c:pt>
                <c:pt idx="10">
                  <c:v>-8.5402580056892496E-4</c:v>
                </c:pt>
                <c:pt idx="11">
                  <c:v>8.2927701905624041E-3</c:v>
                </c:pt>
                <c:pt idx="12">
                  <c:v>6.016780746301631E-3</c:v>
                </c:pt>
                <c:pt idx="13">
                  <c:v>4.3513194828503909E-3</c:v>
                </c:pt>
                <c:pt idx="14">
                  <c:v>7.091493608238908E-3</c:v>
                </c:pt>
                <c:pt idx="15">
                  <c:v>8.2838309441988223E-3</c:v>
                </c:pt>
                <c:pt idx="16">
                  <c:v>7.4917171505248792E-3</c:v>
                </c:pt>
                <c:pt idx="17">
                  <c:v>7.5026156317905546E-3</c:v>
                </c:pt>
                <c:pt idx="18">
                  <c:v>1.1539311784796169E-3</c:v>
                </c:pt>
                <c:pt idx="19">
                  <c:v>-1.036861297834013E-2</c:v>
                </c:pt>
                <c:pt idx="20">
                  <c:v>1.5694924133862198E-3</c:v>
                </c:pt>
                <c:pt idx="21">
                  <c:v>1.1739372047790964E-2</c:v>
                </c:pt>
                <c:pt idx="22">
                  <c:v>-1.2934088455849313E-3</c:v>
                </c:pt>
                <c:pt idx="23">
                  <c:v>1.03042032703069E-2</c:v>
                </c:pt>
                <c:pt idx="24">
                  <c:v>1.9318061246291762E-2</c:v>
                </c:pt>
                <c:pt idx="25">
                  <c:v>-1.3848824515898528E-2</c:v>
                </c:pt>
                <c:pt idx="26">
                  <c:v>-1.0493252594553359E-3</c:v>
                </c:pt>
                <c:pt idx="27">
                  <c:v>-1.8571552722473683E-2</c:v>
                </c:pt>
                <c:pt idx="28">
                  <c:v>1.1967174758880095E-2</c:v>
                </c:pt>
                <c:pt idx="29">
                  <c:v>-1.673960833350141E-3</c:v>
                </c:pt>
                <c:pt idx="30">
                  <c:v>-1.4973094664813003E-3</c:v>
                </c:pt>
                <c:pt idx="31">
                  <c:v>5.5168182172999902E-3</c:v>
                </c:pt>
                <c:pt idx="32">
                  <c:v>-2.3652012388775123E-3</c:v>
                </c:pt>
                <c:pt idx="33">
                  <c:v>4.4456462092714588E-3</c:v>
                </c:pt>
                <c:pt idx="34">
                  <c:v>-1.0400745043117277E-2</c:v>
                </c:pt>
                <c:pt idx="35">
                  <c:v>-4.9987995094210591E-3</c:v>
                </c:pt>
                <c:pt idx="36">
                  <c:v>-2.7020736967658165E-2</c:v>
                </c:pt>
                <c:pt idx="37">
                  <c:v>-8.4173187709090103E-3</c:v>
                </c:pt>
                <c:pt idx="38">
                  <c:v>-2.9492408517284296E-3</c:v>
                </c:pt>
                <c:pt idx="39">
                  <c:v>-4.2053175436043144E-3</c:v>
                </c:pt>
                <c:pt idx="40">
                  <c:v>-1.6094148857667023E-2</c:v>
                </c:pt>
                <c:pt idx="41">
                  <c:v>-4.599292362504448E-3</c:v>
                </c:pt>
                <c:pt idx="42">
                  <c:v>-6.7007093509563465E-4</c:v>
                </c:pt>
                <c:pt idx="43">
                  <c:v>-2.7665287575031616E-3</c:v>
                </c:pt>
                <c:pt idx="44">
                  <c:v>-2.992882387673812E-3</c:v>
                </c:pt>
                <c:pt idx="45">
                  <c:v>-8.0563015093990664E-3</c:v>
                </c:pt>
                <c:pt idx="46">
                  <c:v>-1.2535184980631553E-2</c:v>
                </c:pt>
                <c:pt idx="47">
                  <c:v>-6.2993704721356902E-3</c:v>
                </c:pt>
                <c:pt idx="48">
                  <c:v>-1.1745284597280525E-2</c:v>
                </c:pt>
                <c:pt idx="49">
                  <c:v>-1.546650502448299E-2</c:v>
                </c:pt>
                <c:pt idx="50">
                  <c:v>4.6201783603738722E-3</c:v>
                </c:pt>
                <c:pt idx="51">
                  <c:v>4.2042095005874192E-3</c:v>
                </c:pt>
                <c:pt idx="52">
                  <c:v>3.4477948063853514E-3</c:v>
                </c:pt>
                <c:pt idx="53">
                  <c:v>-4.3574468833157409E-3</c:v>
                </c:pt>
                <c:pt idx="54">
                  <c:v>1.0918989074366614E-3</c:v>
                </c:pt>
                <c:pt idx="55">
                  <c:v>-4.8423628648043282E-3</c:v>
                </c:pt>
                <c:pt idx="56">
                  <c:v>-5.8435152159065362E-3</c:v>
                </c:pt>
                <c:pt idx="57">
                  <c:v>5.8610901627709211E-4</c:v>
                </c:pt>
                <c:pt idx="58">
                  <c:v>9.4756615877367167E-4</c:v>
                </c:pt>
                <c:pt idx="59">
                  <c:v>-3.7177940006601906E-3</c:v>
                </c:pt>
                <c:pt idx="60">
                  <c:v>1.715635951099026E-3</c:v>
                </c:pt>
                <c:pt idx="61">
                  <c:v>8.206765940064642E-3</c:v>
                </c:pt>
                <c:pt idx="62">
                  <c:v>3.4933023726837487E-3</c:v>
                </c:pt>
                <c:pt idx="63">
                  <c:v>3.1276023511781492E-3</c:v>
                </c:pt>
                <c:pt idx="64">
                  <c:v>-9.8674472913895528E-5</c:v>
                </c:pt>
                <c:pt idx="65">
                  <c:v>4.4127553607786751E-3</c:v>
                </c:pt>
                <c:pt idx="66">
                  <c:v>3.1955098677709515E-3</c:v>
                </c:pt>
                <c:pt idx="67">
                  <c:v>3.1937153555303688E-3</c:v>
                </c:pt>
                <c:pt idx="68">
                  <c:v>-5.0472820096304494E-3</c:v>
                </c:pt>
                <c:pt idx="69">
                  <c:v>-1.9812379499870469E-2</c:v>
                </c:pt>
                <c:pt idx="70">
                  <c:v>-1.444409729475904E-2</c:v>
                </c:pt>
                <c:pt idx="71">
                  <c:v>-8.7973838146561123E-3</c:v>
                </c:pt>
                <c:pt idx="72">
                  <c:v>-1.1922869255442947E-5</c:v>
                </c:pt>
                <c:pt idx="73">
                  <c:v>-5.770220823241301E-4</c:v>
                </c:pt>
                <c:pt idx="74">
                  <c:v>5.6927884711079901E-3</c:v>
                </c:pt>
                <c:pt idx="75">
                  <c:v>2.0691102825785013E-3</c:v>
                </c:pt>
                <c:pt idx="76">
                  <c:v>1.4672580932428847E-3</c:v>
                </c:pt>
                <c:pt idx="77">
                  <c:v>-2.5213681474210992E-3</c:v>
                </c:pt>
                <c:pt idx="78">
                  <c:v>-1.2120493514876651E-3</c:v>
                </c:pt>
                <c:pt idx="79">
                  <c:v>-2.4609125928112263E-3</c:v>
                </c:pt>
                <c:pt idx="80">
                  <c:v>-3.5360042642548217E-3</c:v>
                </c:pt>
                <c:pt idx="81">
                  <c:v>-1.6650405463764284E-2</c:v>
                </c:pt>
                <c:pt idx="82">
                  <c:v>-6.1972567681797264E-3</c:v>
                </c:pt>
                <c:pt idx="83">
                  <c:v>-3.8321542089613247E-3</c:v>
                </c:pt>
                <c:pt idx="84">
                  <c:v>-5.5048835239168703E-4</c:v>
                </c:pt>
                <c:pt idx="85">
                  <c:v>-1.0818101352965126E-3</c:v>
                </c:pt>
                <c:pt idx="86">
                  <c:v>6.284939300718051E-4</c:v>
                </c:pt>
                <c:pt idx="87">
                  <c:v>1.562140271234469E-3</c:v>
                </c:pt>
                <c:pt idx="88">
                  <c:v>-1.2186640241763635E-3</c:v>
                </c:pt>
                <c:pt idx="89">
                  <c:v>-4.7723039665135136E-3</c:v>
                </c:pt>
                <c:pt idx="90">
                  <c:v>-5.6299568932455246E-3</c:v>
                </c:pt>
                <c:pt idx="91">
                  <c:v>2.0202364614323454E-3</c:v>
                </c:pt>
                <c:pt idx="92">
                  <c:v>-1.8027689294249916E-3</c:v>
                </c:pt>
                <c:pt idx="93">
                  <c:v>-7.2369789145008134E-3</c:v>
                </c:pt>
                <c:pt idx="94">
                  <c:v>-2.5367836820003653E-2</c:v>
                </c:pt>
                <c:pt idx="95">
                  <c:v>-3.8272982082032669E-3</c:v>
                </c:pt>
                <c:pt idx="96">
                  <c:v>-2.2928943538386148E-3</c:v>
                </c:pt>
                <c:pt idx="97">
                  <c:v>1.9949840401278784E-4</c:v>
                </c:pt>
                <c:pt idx="98">
                  <c:v>-3.9381775219882176E-4</c:v>
                </c:pt>
                <c:pt idx="99">
                  <c:v>4.2688945981812498E-3</c:v>
                </c:pt>
                <c:pt idx="100">
                  <c:v>3.959673116347151E-3</c:v>
                </c:pt>
                <c:pt idx="101">
                  <c:v>4.1517936254777954E-3</c:v>
                </c:pt>
                <c:pt idx="102">
                  <c:v>-3.6134964026179883E-3</c:v>
                </c:pt>
                <c:pt idx="103">
                  <c:v>4.6105923674066851E-4</c:v>
                </c:pt>
                <c:pt idx="104">
                  <c:v>-2.9504654775510675E-3</c:v>
                </c:pt>
                <c:pt idx="105">
                  <c:v>-2.1562652754490985E-3</c:v>
                </c:pt>
                <c:pt idx="106">
                  <c:v>-9.2089379938536942E-3</c:v>
                </c:pt>
                <c:pt idx="107">
                  <c:v>-1.6878776311992083E-2</c:v>
                </c:pt>
                <c:pt idx="108">
                  <c:v>6.0069143370549138E-3</c:v>
                </c:pt>
                <c:pt idx="109">
                  <c:v>8.1989843299012932E-4</c:v>
                </c:pt>
                <c:pt idx="110">
                  <c:v>-8.1458161197816015E-3</c:v>
                </c:pt>
                <c:pt idx="111">
                  <c:v>-3.1581009469312527E-3</c:v>
                </c:pt>
                <c:pt idx="112">
                  <c:v>-5.4452939896375563E-3</c:v>
                </c:pt>
                <c:pt idx="113">
                  <c:v>-8.4198179231791404E-3</c:v>
                </c:pt>
                <c:pt idx="114">
                  <c:v>-5.1776730424789585E-3</c:v>
                </c:pt>
                <c:pt idx="115">
                  <c:v>-2.320748639979664E-3</c:v>
                </c:pt>
                <c:pt idx="116">
                  <c:v>-2.8362044773652118E-3</c:v>
                </c:pt>
                <c:pt idx="117">
                  <c:v>-1.662046490572644E-2</c:v>
                </c:pt>
                <c:pt idx="118">
                  <c:v>-2.5279258014138772E-2</c:v>
                </c:pt>
                <c:pt idx="119">
                  <c:v>-8.7914897243249746E-3</c:v>
                </c:pt>
                <c:pt idx="120">
                  <c:v>-9.6313139236010592E-3</c:v>
                </c:pt>
                <c:pt idx="121">
                  <c:v>-1.6442189292943943E-2</c:v>
                </c:pt>
                <c:pt idx="122">
                  <c:v>-3.1532950988424679E-2</c:v>
                </c:pt>
                <c:pt idx="123">
                  <c:v>-5.3829372507003814E-3</c:v>
                </c:pt>
                <c:pt idx="124">
                  <c:v>-2.7300098635348213E-2</c:v>
                </c:pt>
                <c:pt idx="125">
                  <c:v>-1.6088049671325377E-2</c:v>
                </c:pt>
                <c:pt idx="126">
                  <c:v>-3.8711926998101776E-3</c:v>
                </c:pt>
                <c:pt idx="127">
                  <c:v>-2.7556555617774814E-3</c:v>
                </c:pt>
                <c:pt idx="128">
                  <c:v>-5.3135470089294978E-3</c:v>
                </c:pt>
                <c:pt idx="129">
                  <c:v>-8.7009010782919116E-3</c:v>
                </c:pt>
                <c:pt idx="130">
                  <c:v>-1.3890125545365506E-2</c:v>
                </c:pt>
                <c:pt idx="131">
                  <c:v>-1.4521446311305142E-2</c:v>
                </c:pt>
                <c:pt idx="132">
                  <c:v>1.311785641323393E-3</c:v>
                </c:pt>
                <c:pt idx="133">
                  <c:v>-6.6870090242160396E-3</c:v>
                </c:pt>
                <c:pt idx="134">
                  <c:v>-3.307715384545995E-3</c:v>
                </c:pt>
                <c:pt idx="135">
                  <c:v>-6.7856958563393688E-3</c:v>
                </c:pt>
                <c:pt idx="136">
                  <c:v>-4.7804810404661335E-4</c:v>
                </c:pt>
                <c:pt idx="137">
                  <c:v>-3.5767006523774736E-3</c:v>
                </c:pt>
                <c:pt idx="138">
                  <c:v>-1.0028198734178817E-3</c:v>
                </c:pt>
                <c:pt idx="139">
                  <c:v>-4.196217272195879E-3</c:v>
                </c:pt>
                <c:pt idx="140">
                  <c:v>-9.9429037088777372E-3</c:v>
                </c:pt>
                <c:pt idx="141">
                  <c:v>-2.2456750995904606E-2</c:v>
                </c:pt>
                <c:pt idx="142">
                  <c:v>-1.380158389049102E-2</c:v>
                </c:pt>
                <c:pt idx="143">
                  <c:v>-5.8176953849649049E-3</c:v>
                </c:pt>
                <c:pt idx="144">
                  <c:v>-9.5788491172021928E-4</c:v>
                </c:pt>
                <c:pt idx="145">
                  <c:v>-1.9225514547142053E-3</c:v>
                </c:pt>
                <c:pt idx="146">
                  <c:v>1.6304202995804928E-3</c:v>
                </c:pt>
                <c:pt idx="147">
                  <c:v>1.9744858514214592E-3</c:v>
                </c:pt>
                <c:pt idx="148">
                  <c:v>-4.0743912075914546E-3</c:v>
                </c:pt>
                <c:pt idx="149">
                  <c:v>-1.0210077861025346E-2</c:v>
                </c:pt>
                <c:pt idx="150">
                  <c:v>-4.514341864694682E-3</c:v>
                </c:pt>
                <c:pt idx="151">
                  <c:v>-4.8563077537544519E-4</c:v>
                </c:pt>
                <c:pt idx="152">
                  <c:v>2.0302207753297719E-3</c:v>
                </c:pt>
                <c:pt idx="153">
                  <c:v>-2.30369871312186E-2</c:v>
                </c:pt>
                <c:pt idx="154">
                  <c:v>-8.1746623371701244E-3</c:v>
                </c:pt>
                <c:pt idx="155">
                  <c:v>-1.275678915388756E-2</c:v>
                </c:pt>
                <c:pt idx="156">
                  <c:v>-6.475686980154105E-4</c:v>
                </c:pt>
                <c:pt idx="157">
                  <c:v>-2.2261901685893815E-3</c:v>
                </c:pt>
                <c:pt idx="158">
                  <c:v>-5.078835657974623E-3</c:v>
                </c:pt>
                <c:pt idx="159">
                  <c:v>-9.3016846384397223E-4</c:v>
                </c:pt>
                <c:pt idx="160">
                  <c:v>-4.6573740373170303E-3</c:v>
                </c:pt>
                <c:pt idx="161">
                  <c:v>1.3441196016610313E-3</c:v>
                </c:pt>
                <c:pt idx="162">
                  <c:v>-1.1200284642579605E-3</c:v>
                </c:pt>
                <c:pt idx="163">
                  <c:v>-1.1834319526626835E-3</c:v>
                </c:pt>
                <c:pt idx="164">
                  <c:v>1.3034637856845777E-3</c:v>
                </c:pt>
                <c:pt idx="165">
                  <c:v>-2.2990934784713035E-2</c:v>
                </c:pt>
                <c:pt idx="166">
                  <c:v>-2.3272639575545706E-2</c:v>
                </c:pt>
                <c:pt idx="167">
                  <c:v>-5.0537378109039022E-3</c:v>
                </c:pt>
                <c:pt idx="168">
                  <c:v>1.1680936942215503E-3</c:v>
                </c:pt>
                <c:pt idx="169">
                  <c:v>-4.3406033974598968E-3</c:v>
                </c:pt>
                <c:pt idx="170">
                  <c:v>-5.9942244399018296E-3</c:v>
                </c:pt>
                <c:pt idx="171">
                  <c:v>-1.7544842246208781E-3</c:v>
                </c:pt>
                <c:pt idx="172">
                  <c:v>-3.1725501043448068E-3</c:v>
                </c:pt>
                <c:pt idx="173">
                  <c:v>-2.3788469442403981E-3</c:v>
                </c:pt>
                <c:pt idx="174">
                  <c:v>-2.825072486256075E-3</c:v>
                </c:pt>
                <c:pt idx="175">
                  <c:v>-6.9239999129216967E-3</c:v>
                </c:pt>
                <c:pt idx="176">
                  <c:v>-1.2730522841010172E-3</c:v>
                </c:pt>
                <c:pt idx="177">
                  <c:v>-1.5159746184462142E-2</c:v>
                </c:pt>
                <c:pt idx="178">
                  <c:v>-1.4281476458872011E-2</c:v>
                </c:pt>
                <c:pt idx="179">
                  <c:v>-9.1344418879041323E-3</c:v>
                </c:pt>
                <c:pt idx="180">
                  <c:v>-3.7981869078276276E-3</c:v>
                </c:pt>
                <c:pt idx="181">
                  <c:v>2.1843023074397117E-4</c:v>
                </c:pt>
                <c:pt idx="182">
                  <c:v>3.0958771204936397E-4</c:v>
                </c:pt>
                <c:pt idx="183">
                  <c:v>-2.0409532113873086E-3</c:v>
                </c:pt>
                <c:pt idx="184">
                  <c:v>8.6602228409016213E-4</c:v>
                </c:pt>
                <c:pt idx="185">
                  <c:v>-3.4988883072306631E-3</c:v>
                </c:pt>
                <c:pt idx="186">
                  <c:v>-1.7791669447813074E-3</c:v>
                </c:pt>
                <c:pt idx="187">
                  <c:v>-5.6948705823290924E-3</c:v>
                </c:pt>
                <c:pt idx="188">
                  <c:v>-2.1912750693376948E-3</c:v>
                </c:pt>
                <c:pt idx="189">
                  <c:v>-1.0983919059734282E-2</c:v>
                </c:pt>
                <c:pt idx="190">
                  <c:v>-7.5626823325491976E-3</c:v>
                </c:pt>
                <c:pt idx="191">
                  <c:v>-3.1276748079520633E-3</c:v>
                </c:pt>
                <c:pt idx="192">
                  <c:v>4.7666329170641397E-3</c:v>
                </c:pt>
                <c:pt idx="193">
                  <c:v>-4.0552203163068956E-4</c:v>
                </c:pt>
                <c:pt idx="194">
                  <c:v>3.0970943542736329E-3</c:v>
                </c:pt>
                <c:pt idx="195">
                  <c:v>3.6971759194233123E-3</c:v>
                </c:pt>
                <c:pt idx="196">
                  <c:v>-7.1997948434010528E-4</c:v>
                </c:pt>
                <c:pt idx="197">
                  <c:v>2.1424039163515651E-3</c:v>
                </c:pt>
                <c:pt idx="198">
                  <c:v>2.2344389507149565E-3</c:v>
                </c:pt>
                <c:pt idx="199">
                  <c:v>-4.2557384335106807E-4</c:v>
                </c:pt>
                <c:pt idx="200">
                  <c:v>-9.6124956248166971E-4</c:v>
                </c:pt>
                <c:pt idx="201">
                  <c:v>-1.4780469279627617E-2</c:v>
                </c:pt>
                <c:pt idx="202">
                  <c:v>-1.8135230058978213E-2</c:v>
                </c:pt>
                <c:pt idx="203">
                  <c:v>-6.21303840515397E-3</c:v>
                </c:pt>
                <c:pt idx="204">
                  <c:v>-6.6348345011395526E-3</c:v>
                </c:pt>
                <c:pt idx="205">
                  <c:v>-2.6715513466335494E-5</c:v>
                </c:pt>
                <c:pt idx="206">
                  <c:v>-7.7297802162227258E-3</c:v>
                </c:pt>
                <c:pt idx="207">
                  <c:v>-1.7911556497154368E-3</c:v>
                </c:pt>
                <c:pt idx="208">
                  <c:v>-1.3913278400648377E-2</c:v>
                </c:pt>
                <c:pt idx="209">
                  <c:v>-2.7087074291627378E-3</c:v>
                </c:pt>
                <c:pt idx="210">
                  <c:v>-4.8441570086237284E-3</c:v>
                </c:pt>
                <c:pt idx="211">
                  <c:v>-8.5125574315753072E-3</c:v>
                </c:pt>
                <c:pt idx="212">
                  <c:v>-6.2110278834464072E-3</c:v>
                </c:pt>
                <c:pt idx="213">
                  <c:v>-2.2352048540790204E-2</c:v>
                </c:pt>
                <c:pt idx="214">
                  <c:v>-1.3952538278446891E-2</c:v>
                </c:pt>
                <c:pt idx="215">
                  <c:v>-1.1592835912565769E-2</c:v>
                </c:pt>
                <c:pt idx="216">
                  <c:v>-6.8808582109768368E-3</c:v>
                </c:pt>
                <c:pt idx="217">
                  <c:v>-3.5534290752143871E-3</c:v>
                </c:pt>
                <c:pt idx="218">
                  <c:v>-5.8244497457093924E-4</c:v>
                </c:pt>
                <c:pt idx="219">
                  <c:v>2.1446591035021445E-3</c:v>
                </c:pt>
                <c:pt idx="220">
                  <c:v>-2.5658399673730292E-3</c:v>
                </c:pt>
                <c:pt idx="221">
                  <c:v>2.2857702637613109E-4</c:v>
                </c:pt>
                <c:pt idx="222">
                  <c:v>-1.4691524191734473E-3</c:v>
                </c:pt>
                <c:pt idx="223">
                  <c:v>-1.5498021771920278E-3</c:v>
                </c:pt>
                <c:pt idx="224">
                  <c:v>-3.4622670809004719E-3</c:v>
                </c:pt>
                <c:pt idx="225">
                  <c:v>-1.6591753206850024E-2</c:v>
                </c:pt>
                <c:pt idx="226">
                  <c:v>-1.1431454107613703E-2</c:v>
                </c:pt>
                <c:pt idx="227">
                  <c:v>-6.4516505205342023E-3</c:v>
                </c:pt>
                <c:pt idx="228">
                  <c:v>-5.8654817823078353E-4</c:v>
                </c:pt>
                <c:pt idx="229">
                  <c:v>2.5372471614537595E-4</c:v>
                </c:pt>
                <c:pt idx="230">
                  <c:v>-2.5069022120002282E-3</c:v>
                </c:pt>
                <c:pt idx="231">
                  <c:v>4.2648307585690937E-4</c:v>
                </c:pt>
                <c:pt idx="232">
                  <c:v>-1.4357371328873603E-3</c:v>
                </c:pt>
                <c:pt idx="233">
                  <c:v>-2.7476937665431578E-3</c:v>
                </c:pt>
                <c:pt idx="234">
                  <c:v>-6.4208110565089349E-4</c:v>
                </c:pt>
                <c:pt idx="235">
                  <c:v>-1.742274304035174E-4</c:v>
                </c:pt>
                <c:pt idx="236">
                  <c:v>-1.4287588884493996E-3</c:v>
                </c:pt>
                <c:pt idx="237">
                  <c:v>-1.7153148404383867E-2</c:v>
                </c:pt>
                <c:pt idx="238">
                  <c:v>-1.1755634791366432E-2</c:v>
                </c:pt>
                <c:pt idx="239">
                  <c:v>-3.5225231530081613E-3</c:v>
                </c:pt>
                <c:pt idx="240">
                  <c:v>1.7251113769851667E-3</c:v>
                </c:pt>
                <c:pt idx="241">
                  <c:v>-3.1465637319438855E-4</c:v>
                </c:pt>
                <c:pt idx="242">
                  <c:v>-1.2852203762863113E-3</c:v>
                </c:pt>
                <c:pt idx="243">
                  <c:v>-3.7012391638326925E-3</c:v>
                </c:pt>
                <c:pt idx="244">
                  <c:v>1.9459616686479109E-5</c:v>
                </c:pt>
                <c:pt idx="245">
                  <c:v>-2.381123898267723E-3</c:v>
                </c:pt>
              </c:numCache>
            </c:numRef>
          </c:xVal>
          <c:yVal>
            <c:numRef>
              <c:f>作圖資料!$C$2:$C$247</c:f>
              <c:numCache>
                <c:formatCode>0.00%</c:formatCode>
                <c:ptCount val="246"/>
                <c:pt idx="0">
                  <c:v>1.1402626810289362E-2</c:v>
                </c:pt>
                <c:pt idx="1">
                  <c:v>1.1211407379134508E-2</c:v>
                </c:pt>
                <c:pt idx="2">
                  <c:v>-4.6565278994499137E-2</c:v>
                </c:pt>
                <c:pt idx="3">
                  <c:v>-6.7775854122596679E-2</c:v>
                </c:pt>
                <c:pt idx="4">
                  <c:v>-3.7773879642702402E-2</c:v>
                </c:pt>
                <c:pt idx="5">
                  <c:v>0.11276396375032305</c:v>
                </c:pt>
                <c:pt idx="6">
                  <c:v>0.10612440007281276</c:v>
                </c:pt>
                <c:pt idx="7">
                  <c:v>1.879007139263833E-2</c:v>
                </c:pt>
                <c:pt idx="8">
                  <c:v>5.8364195098888683E-2</c:v>
                </c:pt>
                <c:pt idx="9">
                  <c:v>-3.3796913272333473E-2</c:v>
                </c:pt>
                <c:pt idx="10">
                  <c:v>2.6591666506136091E-2</c:v>
                </c:pt>
                <c:pt idx="11">
                  <c:v>-2.8359797891092109E-3</c:v>
                </c:pt>
                <c:pt idx="12">
                  <c:v>-3.8188241433990799E-2</c:v>
                </c:pt>
                <c:pt idx="13">
                  <c:v>-2.7208790291448626E-3</c:v>
                </c:pt>
                <c:pt idx="14">
                  <c:v>2.8003683077462371E-2</c:v>
                </c:pt>
                <c:pt idx="15">
                  <c:v>0.16432163808908262</c:v>
                </c:pt>
                <c:pt idx="16">
                  <c:v>9.9771183551440767E-2</c:v>
                </c:pt>
                <c:pt idx="17">
                  <c:v>-0.14153325205748124</c:v>
                </c:pt>
                <c:pt idx="18">
                  <c:v>5.374634115853727E-2</c:v>
                </c:pt>
                <c:pt idx="19">
                  <c:v>-2.0495584552523427E-3</c:v>
                </c:pt>
                <c:pt idx="20">
                  <c:v>-4.9323445311003855E-2</c:v>
                </c:pt>
                <c:pt idx="21">
                  <c:v>-2.6132258960822496E-2</c:v>
                </c:pt>
                <c:pt idx="22">
                  <c:v>-4.854443953075871E-2</c:v>
                </c:pt>
                <c:pt idx="23">
                  <c:v>-0.1403680625923811</c:v>
                </c:pt>
                <c:pt idx="24">
                  <c:v>-0.21044201456667033</c:v>
                </c:pt>
                <c:pt idx="25">
                  <c:v>5.6107712670487198E-2</c:v>
                </c:pt>
                <c:pt idx="26">
                  <c:v>-0.13755050531460578</c:v>
                </c:pt>
                <c:pt idx="27">
                  <c:v>0.16614354805785858</c:v>
                </c:pt>
                <c:pt idx="28">
                  <c:v>3.1197844002113895E-2</c:v>
                </c:pt>
                <c:pt idx="29">
                  <c:v>-5.488104121708326E-2</c:v>
                </c:pt>
                <c:pt idx="30">
                  <c:v>-2.0416401406973317E-2</c:v>
                </c:pt>
                <c:pt idx="31">
                  <c:v>-7.744058846060986E-2</c:v>
                </c:pt>
                <c:pt idx="32">
                  <c:v>-1.0306925199035866E-2</c:v>
                </c:pt>
                <c:pt idx="33">
                  <c:v>-0.16099561797663409</c:v>
                </c:pt>
                <c:pt idx="34">
                  <c:v>9.5552253731731707E-2</c:v>
                </c:pt>
                <c:pt idx="35">
                  <c:v>-0.18211550233500851</c:v>
                </c:pt>
                <c:pt idx="36">
                  <c:v>9.5102838539391499E-3</c:v>
                </c:pt>
                <c:pt idx="37">
                  <c:v>0.18763835656632133</c:v>
                </c:pt>
                <c:pt idx="38">
                  <c:v>0.15189362438980281</c:v>
                </c:pt>
                <c:pt idx="39">
                  <c:v>5.100958260882904E-2</c:v>
                </c:pt>
                <c:pt idx="40">
                  <c:v>3.7142445880623098E-2</c:v>
                </c:pt>
                <c:pt idx="41">
                  <c:v>6.4453337737035543E-2</c:v>
                </c:pt>
                <c:pt idx="42">
                  <c:v>5.4731261944922061E-2</c:v>
                </c:pt>
                <c:pt idx="43">
                  <c:v>-7.5107813253049827E-2</c:v>
                </c:pt>
                <c:pt idx="44">
                  <c:v>-8.6485672569530436E-2</c:v>
                </c:pt>
                <c:pt idx="45">
                  <c:v>-2.7535882952125057E-2</c:v>
                </c:pt>
                <c:pt idx="46">
                  <c:v>-6.9137772766920125E-2</c:v>
                </c:pt>
                <c:pt idx="47">
                  <c:v>-8.2888176456026419E-2</c:v>
                </c:pt>
                <c:pt idx="48">
                  <c:v>-5.7851940258552448E-2</c:v>
                </c:pt>
                <c:pt idx="49">
                  <c:v>0.10185825369614432</c:v>
                </c:pt>
                <c:pt idx="50">
                  <c:v>-2.5264854410658399E-2</c:v>
                </c:pt>
                <c:pt idx="51">
                  <c:v>0.10621195653372006</c:v>
                </c:pt>
                <c:pt idx="52">
                  <c:v>-9.3044622037985802E-2</c:v>
                </c:pt>
                <c:pt idx="53">
                  <c:v>-7.857907238899231E-3</c:v>
                </c:pt>
                <c:pt idx="54">
                  <c:v>2.0874537936288906E-2</c:v>
                </c:pt>
                <c:pt idx="55">
                  <c:v>-8.5192609755885829E-2</c:v>
                </c:pt>
                <c:pt idx="56">
                  <c:v>0.18555769522653032</c:v>
                </c:pt>
                <c:pt idx="57">
                  <c:v>8.2975433430618306E-2</c:v>
                </c:pt>
                <c:pt idx="58">
                  <c:v>2.3964372990116445E-2</c:v>
                </c:pt>
                <c:pt idx="59">
                  <c:v>3.6714343180707099E-2</c:v>
                </c:pt>
                <c:pt idx="60">
                  <c:v>3.0839687218337852E-2</c:v>
                </c:pt>
                <c:pt idx="61">
                  <c:v>-9.936904790037171E-3</c:v>
                </c:pt>
                <c:pt idx="62">
                  <c:v>-1.9350406017550004E-2</c:v>
                </c:pt>
                <c:pt idx="63">
                  <c:v>0.10998242353542476</c:v>
                </c:pt>
                <c:pt idx="64">
                  <c:v>3.4648836346037326E-2</c:v>
                </c:pt>
                <c:pt idx="65">
                  <c:v>-4.2189877154343858E-3</c:v>
                </c:pt>
                <c:pt idx="66">
                  <c:v>3.5310232016516174E-2</c:v>
                </c:pt>
                <c:pt idx="67">
                  <c:v>-0.13944715685914644</c:v>
                </c:pt>
                <c:pt idx="68">
                  <c:v>-5.1261137976104432E-2</c:v>
                </c:pt>
                <c:pt idx="69">
                  <c:v>-2.7162887398923141E-2</c:v>
                </c:pt>
                <c:pt idx="70">
                  <c:v>3.4423280638478104E-3</c:v>
                </c:pt>
                <c:pt idx="71">
                  <c:v>8.1676569480908068E-2</c:v>
                </c:pt>
                <c:pt idx="72">
                  <c:v>-1.4091128192986857E-2</c:v>
                </c:pt>
                <c:pt idx="73">
                  <c:v>4.1521403372987598E-2</c:v>
                </c:pt>
                <c:pt idx="74">
                  <c:v>-4.3293059177132998E-3</c:v>
                </c:pt>
                <c:pt idx="75">
                  <c:v>-1.7863985153050987E-2</c:v>
                </c:pt>
                <c:pt idx="76">
                  <c:v>4.2090800376567872E-2</c:v>
                </c:pt>
                <c:pt idx="77">
                  <c:v>-1.1578109511043322E-2</c:v>
                </c:pt>
                <c:pt idx="78">
                  <c:v>-6.2471592593324465E-2</c:v>
                </c:pt>
                <c:pt idx="79">
                  <c:v>3.4747875025689101E-2</c:v>
                </c:pt>
                <c:pt idx="80">
                  <c:v>6.132752090961735E-2</c:v>
                </c:pt>
                <c:pt idx="81">
                  <c:v>2.7464371971017254E-2</c:v>
                </c:pt>
                <c:pt idx="82">
                  <c:v>-2.8314971955895052E-2</c:v>
                </c:pt>
                <c:pt idx="83">
                  <c:v>-2.796895826925061E-2</c:v>
                </c:pt>
                <c:pt idx="84">
                  <c:v>-6.1506360283089645E-2</c:v>
                </c:pt>
                <c:pt idx="85">
                  <c:v>6.1824746758080806E-2</c:v>
                </c:pt>
                <c:pt idx="86">
                  <c:v>7.040620555059407E-2</c:v>
                </c:pt>
                <c:pt idx="87">
                  <c:v>4.1765233957935521E-3</c:v>
                </c:pt>
                <c:pt idx="88">
                  <c:v>1.5321007182732105E-2</c:v>
                </c:pt>
                <c:pt idx="89">
                  <c:v>-1.2092160479139746E-2</c:v>
                </c:pt>
                <c:pt idx="90">
                  <c:v>7.9782778774909024E-2</c:v>
                </c:pt>
                <c:pt idx="91">
                  <c:v>1.1088569325934605E-2</c:v>
                </c:pt>
                <c:pt idx="92">
                  <c:v>-0.11483202493244871</c:v>
                </c:pt>
                <c:pt idx="93">
                  <c:v>-3.5478499394402396E-3</c:v>
                </c:pt>
                <c:pt idx="94">
                  <c:v>6.6811210022238887E-2</c:v>
                </c:pt>
                <c:pt idx="95">
                  <c:v>2.7049426353255468E-2</c:v>
                </c:pt>
                <c:pt idx="96">
                  <c:v>2.033071765993899E-2</c:v>
                </c:pt>
                <c:pt idx="97">
                  <c:v>3.1242875056999742E-2</c:v>
                </c:pt>
                <c:pt idx="98">
                  <c:v>5.6861756150811349E-2</c:v>
                </c:pt>
                <c:pt idx="99">
                  <c:v>2.4270594311191163E-2</c:v>
                </c:pt>
                <c:pt idx="100">
                  <c:v>8.4529192058189206E-3</c:v>
                </c:pt>
                <c:pt idx="101">
                  <c:v>-1.8122326017062873E-2</c:v>
                </c:pt>
                <c:pt idx="102">
                  <c:v>3.1749264860390758E-2</c:v>
                </c:pt>
                <c:pt idx="103">
                  <c:v>-1.8417379809105849E-3</c:v>
                </c:pt>
                <c:pt idx="104">
                  <c:v>9.6050982841734855E-2</c:v>
                </c:pt>
                <c:pt idx="105">
                  <c:v>8.3312014326372807E-2</c:v>
                </c:pt>
                <c:pt idx="106">
                  <c:v>-9.4072438022845817E-2</c:v>
                </c:pt>
                <c:pt idx="107">
                  <c:v>3.8791859458352285E-2</c:v>
                </c:pt>
                <c:pt idx="108">
                  <c:v>7.1224841425079344E-2</c:v>
                </c:pt>
                <c:pt idx="109">
                  <c:v>-0.11274126348021785</c:v>
                </c:pt>
                <c:pt idx="110">
                  <c:v>-5.5374105239088478E-2</c:v>
                </c:pt>
                <c:pt idx="111">
                  <c:v>2.0616871570977802E-2</c:v>
                </c:pt>
                <c:pt idx="112">
                  <c:v>-3.4851593121373314E-2</c:v>
                </c:pt>
                <c:pt idx="113">
                  <c:v>3.6086019707466166E-2</c:v>
                </c:pt>
                <c:pt idx="114">
                  <c:v>0.10840592467616572</c:v>
                </c:pt>
                <c:pt idx="115">
                  <c:v>-5.5669288906736725E-3</c:v>
                </c:pt>
                <c:pt idx="116">
                  <c:v>-8.8512429053293706E-2</c:v>
                </c:pt>
                <c:pt idx="117">
                  <c:v>-0.18338002185558244</c:v>
                </c:pt>
                <c:pt idx="118">
                  <c:v>4.9214381936744989E-2</c:v>
                </c:pt>
                <c:pt idx="119">
                  <c:v>-0.17611810990072296</c:v>
                </c:pt>
                <c:pt idx="120">
                  <c:v>-9.5608072582216264E-2</c:v>
                </c:pt>
                <c:pt idx="121">
                  <c:v>-0.18340112766046679</c:v>
                </c:pt>
                <c:pt idx="122">
                  <c:v>8.4949195745187778E-2</c:v>
                </c:pt>
                <c:pt idx="123">
                  <c:v>-8.6068906760298325E-2</c:v>
                </c:pt>
                <c:pt idx="124">
                  <c:v>5.8945802347944776E-2</c:v>
                </c:pt>
                <c:pt idx="125">
                  <c:v>0.12208199859060076</c:v>
                </c:pt>
                <c:pt idx="126">
                  <c:v>0.16397096407358758</c:v>
                </c:pt>
                <c:pt idx="127">
                  <c:v>0.14100480154684369</c:v>
                </c:pt>
                <c:pt idx="128">
                  <c:v>-7.5736691518910382E-2</c:v>
                </c:pt>
                <c:pt idx="129">
                  <c:v>8.7588425267636216E-2</c:v>
                </c:pt>
                <c:pt idx="130">
                  <c:v>7.4169708841593796E-3</c:v>
                </c:pt>
                <c:pt idx="131">
                  <c:v>9.5993565664689529E-2</c:v>
                </c:pt>
                <c:pt idx="132">
                  <c:v>3.5114458673376037E-2</c:v>
                </c:pt>
                <c:pt idx="133">
                  <c:v>8.4645848211388763E-3</c:v>
                </c:pt>
                <c:pt idx="134">
                  <c:v>-1.9429126178590606E-3</c:v>
                </c:pt>
                <c:pt idx="135">
                  <c:v>6.0546209814747787E-2</c:v>
                </c:pt>
                <c:pt idx="136">
                  <c:v>-8.0391147960145903E-2</c:v>
                </c:pt>
                <c:pt idx="137">
                  <c:v>3.8072549880688644E-2</c:v>
                </c:pt>
                <c:pt idx="138">
                  <c:v>1.817818083123246E-2</c:v>
                </c:pt>
                <c:pt idx="139">
                  <c:v>-5.3985154927145063E-2</c:v>
                </c:pt>
                <c:pt idx="140">
                  <c:v>-5.7387328750814204E-3</c:v>
                </c:pt>
                <c:pt idx="141">
                  <c:v>2.4682734193922862E-2</c:v>
                </c:pt>
                <c:pt idx="142">
                  <c:v>2.8931516667986656E-2</c:v>
                </c:pt>
                <c:pt idx="143">
                  <c:v>3.025201600181715E-2</c:v>
                </c:pt>
                <c:pt idx="144">
                  <c:v>-4.8016737262700504E-3</c:v>
                </c:pt>
                <c:pt idx="145">
                  <c:v>1.6113984407886139E-2</c:v>
                </c:pt>
                <c:pt idx="146">
                  <c:v>6.0707113041665872E-2</c:v>
                </c:pt>
                <c:pt idx="147">
                  <c:v>3.7606589689506809E-2</c:v>
                </c:pt>
                <c:pt idx="148">
                  <c:v>-4.1058681358835059E-2</c:v>
                </c:pt>
                <c:pt idx="149">
                  <c:v>-4.4574977963860674E-2</c:v>
                </c:pt>
                <c:pt idx="150">
                  <c:v>5.8705664429917093E-2</c:v>
                </c:pt>
                <c:pt idx="151">
                  <c:v>1.4927473086070009E-2</c:v>
                </c:pt>
                <c:pt idx="152">
                  <c:v>-1.2676582253008384E-2</c:v>
                </c:pt>
                <c:pt idx="153">
                  <c:v>-1.4185666000486985E-2</c:v>
                </c:pt>
                <c:pt idx="154">
                  <c:v>-0.11077316431909756</c:v>
                </c:pt>
                <c:pt idx="155">
                  <c:v>-2.6593436117885672E-2</c:v>
                </c:pt>
                <c:pt idx="156">
                  <c:v>-2.4218803908767406E-2</c:v>
                </c:pt>
                <c:pt idx="157">
                  <c:v>4.6441291543877217E-3</c:v>
                </c:pt>
                <c:pt idx="158">
                  <c:v>-5.6993415923070279E-2</c:v>
                </c:pt>
                <c:pt idx="159">
                  <c:v>3.8356530127123367E-2</c:v>
                </c:pt>
                <c:pt idx="160">
                  <c:v>0.10666063931409853</c:v>
                </c:pt>
                <c:pt idx="161">
                  <c:v>-2.9105935612172562E-3</c:v>
                </c:pt>
                <c:pt idx="162">
                  <c:v>-4.7224108424768985E-2</c:v>
                </c:pt>
                <c:pt idx="163">
                  <c:v>-4.8708744247205615E-2</c:v>
                </c:pt>
                <c:pt idx="164">
                  <c:v>1.3830815100275728E-2</c:v>
                </c:pt>
                <c:pt idx="165">
                  <c:v>-3.8935842707812029E-2</c:v>
                </c:pt>
                <c:pt idx="166">
                  <c:v>5.939665628701718E-2</c:v>
                </c:pt>
                <c:pt idx="167">
                  <c:v>4.2070291681285177E-2</c:v>
                </c:pt>
                <c:pt idx="168">
                  <c:v>-4.0801037277480634E-2</c:v>
                </c:pt>
                <c:pt idx="169">
                  <c:v>-5.0360377257381961E-2</c:v>
                </c:pt>
                <c:pt idx="170">
                  <c:v>8.3089628397584825E-2</c:v>
                </c:pt>
                <c:pt idx="171">
                  <c:v>2.9905685075943822E-3</c:v>
                </c:pt>
                <c:pt idx="172">
                  <c:v>4.2682032042366647E-2</c:v>
                </c:pt>
                <c:pt idx="173">
                  <c:v>-2.8779066146891075E-2</c:v>
                </c:pt>
                <c:pt idx="174">
                  <c:v>1.4157421810379045E-3</c:v>
                </c:pt>
                <c:pt idx="175">
                  <c:v>6.5247206133380642E-2</c:v>
                </c:pt>
                <c:pt idx="176">
                  <c:v>-3.7410186101250464E-2</c:v>
                </c:pt>
                <c:pt idx="177">
                  <c:v>3.141597948894681E-2</c:v>
                </c:pt>
                <c:pt idx="178">
                  <c:v>-5.382887655210411E-2</c:v>
                </c:pt>
                <c:pt idx="179">
                  <c:v>5.0522242327606603E-2</c:v>
                </c:pt>
                <c:pt idx="180">
                  <c:v>1.4983226095663493E-2</c:v>
                </c:pt>
                <c:pt idx="181">
                  <c:v>-1.5328521467370959E-2</c:v>
                </c:pt>
                <c:pt idx="182">
                  <c:v>1.7622122601609558E-2</c:v>
                </c:pt>
                <c:pt idx="183">
                  <c:v>3.0363969989363193E-2</c:v>
                </c:pt>
                <c:pt idx="184">
                  <c:v>-2.9688871323035881E-3</c:v>
                </c:pt>
                <c:pt idx="185">
                  <c:v>1.3110629461781986E-2</c:v>
                </c:pt>
                <c:pt idx="186">
                  <c:v>2.6970605768368072E-2</c:v>
                </c:pt>
                <c:pt idx="187">
                  <c:v>-6.8804615063952079E-3</c:v>
                </c:pt>
                <c:pt idx="188">
                  <c:v>4.711015727081258E-2</c:v>
                </c:pt>
                <c:pt idx="189">
                  <c:v>2.206913198698679E-2</c:v>
                </c:pt>
                <c:pt idx="190">
                  <c:v>-2.0736489072435749E-2</c:v>
                </c:pt>
                <c:pt idx="191">
                  <c:v>-9.999946167387197E-3</c:v>
                </c:pt>
                <c:pt idx="192">
                  <c:v>-5.8689507643686634E-2</c:v>
                </c:pt>
                <c:pt idx="193">
                  <c:v>3.555307543980657E-2</c:v>
                </c:pt>
                <c:pt idx="194">
                  <c:v>-1.5048129917306863E-2</c:v>
                </c:pt>
                <c:pt idx="195">
                  <c:v>5.5655863603205846E-2</c:v>
                </c:pt>
                <c:pt idx="196">
                  <c:v>3.3226355755705317E-2</c:v>
                </c:pt>
                <c:pt idx="197">
                  <c:v>2.4986058277951528E-3</c:v>
                </c:pt>
                <c:pt idx="198">
                  <c:v>-1.1744012231922452E-2</c:v>
                </c:pt>
                <c:pt idx="199">
                  <c:v>1.5225271119888362E-2</c:v>
                </c:pt>
                <c:pt idx="200">
                  <c:v>-5.1157887563743176E-2</c:v>
                </c:pt>
                <c:pt idx="201">
                  <c:v>-1.4758706091407281E-2</c:v>
                </c:pt>
                <c:pt idx="202">
                  <c:v>-0.11402001281173368</c:v>
                </c:pt>
                <c:pt idx="203">
                  <c:v>3.8825257048258566E-2</c:v>
                </c:pt>
                <c:pt idx="204">
                  <c:v>3.3112972187454792E-2</c:v>
                </c:pt>
                <c:pt idx="205">
                  <c:v>-3.1217658257474579E-2</c:v>
                </c:pt>
                <c:pt idx="206">
                  <c:v>-1.8681201419104121E-2</c:v>
                </c:pt>
                <c:pt idx="207">
                  <c:v>-5.9323172862403628E-2</c:v>
                </c:pt>
                <c:pt idx="208">
                  <c:v>6.6907646588181935E-2</c:v>
                </c:pt>
                <c:pt idx="209">
                  <c:v>5.9030343610189773E-2</c:v>
                </c:pt>
                <c:pt idx="210">
                  <c:v>-2.1227385695597789E-2</c:v>
                </c:pt>
                <c:pt idx="211">
                  <c:v>-4.1670190076199431E-2</c:v>
                </c:pt>
                <c:pt idx="212">
                  <c:v>5.47435683752302E-2</c:v>
                </c:pt>
                <c:pt idx="213">
                  <c:v>4.6629415188981893E-2</c:v>
                </c:pt>
                <c:pt idx="214">
                  <c:v>1.2214021812497977E-2</c:v>
                </c:pt>
                <c:pt idx="215">
                  <c:v>1.215218750342717E-2</c:v>
                </c:pt>
                <c:pt idx="216">
                  <c:v>6.0128948366473534E-3</c:v>
                </c:pt>
                <c:pt idx="217">
                  <c:v>-3.4658589679652962E-2</c:v>
                </c:pt>
                <c:pt idx="218">
                  <c:v>2.7006701464592497E-2</c:v>
                </c:pt>
                <c:pt idx="219">
                  <c:v>1.4961550412525559E-2</c:v>
                </c:pt>
                <c:pt idx="220">
                  <c:v>4.9003582756099284E-2</c:v>
                </c:pt>
                <c:pt idx="221">
                  <c:v>-6.0664750973495885E-3</c:v>
                </c:pt>
                <c:pt idx="222">
                  <c:v>-1.0304600161596289E-2</c:v>
                </c:pt>
                <c:pt idx="223">
                  <c:v>3.876891349946221E-2</c:v>
                </c:pt>
                <c:pt idx="224">
                  <c:v>3.3559124676566965E-2</c:v>
                </c:pt>
                <c:pt idx="225">
                  <c:v>1.5109587505748978E-2</c:v>
                </c:pt>
                <c:pt idx="226">
                  <c:v>-2.0531881478379144E-2</c:v>
                </c:pt>
                <c:pt idx="227">
                  <c:v>2.2232393524444172E-2</c:v>
                </c:pt>
                <c:pt idx="228">
                  <c:v>1.9118428545217725E-2</c:v>
                </c:pt>
                <c:pt idx="229">
                  <c:v>-8.3607890838678367E-3</c:v>
                </c:pt>
                <c:pt idx="230">
                  <c:v>-1.1864749568465061E-2</c:v>
                </c:pt>
                <c:pt idx="231">
                  <c:v>4.7625212765552316E-2</c:v>
                </c:pt>
                <c:pt idx="232">
                  <c:v>-2.6384850247164526E-2</c:v>
                </c:pt>
                <c:pt idx="233">
                  <c:v>2.7685068001688018E-2</c:v>
                </c:pt>
                <c:pt idx="234">
                  <c:v>-1.4819631516283183E-2</c:v>
                </c:pt>
                <c:pt idx="235">
                  <c:v>4.5796924563212826E-3</c:v>
                </c:pt>
                <c:pt idx="236">
                  <c:v>2.7409780345528656E-3</c:v>
                </c:pt>
                <c:pt idx="237">
                  <c:v>-7.7767528350648485E-3</c:v>
                </c:pt>
                <c:pt idx="238">
                  <c:v>-1.1594232305214835E-2</c:v>
                </c:pt>
                <c:pt idx="239">
                  <c:v>1.3112184197634269E-2</c:v>
                </c:pt>
                <c:pt idx="240">
                  <c:v>-8.087944759594301E-2</c:v>
                </c:pt>
                <c:pt idx="241">
                  <c:v>-2.3811671146010016E-2</c:v>
                </c:pt>
                <c:pt idx="242">
                  <c:v>4.2796196076173576E-3</c:v>
                </c:pt>
                <c:pt idx="243">
                  <c:v>-1.9829892233731439E-3</c:v>
                </c:pt>
                <c:pt idx="244">
                  <c:v>5.2095442250515323E-2</c:v>
                </c:pt>
                <c:pt idx="245">
                  <c:v>2.7169733442622634E-2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作圖資料!$D$1</c:f>
              <c:strCache>
                <c:ptCount val="1"/>
                <c:pt idx="0">
                  <c:v>月累積期貨漲跌幅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作圖資料!$B$2:$B$247</c:f>
              <c:numCache>
                <c:formatCode>0.00%</c:formatCode>
                <c:ptCount val="246"/>
                <c:pt idx="0">
                  <c:v>0</c:v>
                </c:pt>
                <c:pt idx="1">
                  <c:v>-3.193086298782899E-3</c:v>
                </c:pt>
                <c:pt idx="2">
                  <c:v>5.6139738089671098E-3</c:v>
                </c:pt>
                <c:pt idx="3">
                  <c:v>1.3218071591486469E-2</c:v>
                </c:pt>
                <c:pt idx="4">
                  <c:v>1.494126651359351E-2</c:v>
                </c:pt>
                <c:pt idx="5">
                  <c:v>2.4318507064009953E-2</c:v>
                </c:pt>
                <c:pt idx="6">
                  <c:v>3.3934826781429894E-3</c:v>
                </c:pt>
                <c:pt idx="7">
                  <c:v>1.1351108351975281E-2</c:v>
                </c:pt>
                <c:pt idx="8">
                  <c:v>1.2344706222255919E-3</c:v>
                </c:pt>
                <c:pt idx="9">
                  <c:v>6.6980848788065206E-3</c:v>
                </c:pt>
                <c:pt idx="10">
                  <c:v>-8.5402580056892496E-4</c:v>
                </c:pt>
                <c:pt idx="11">
                  <c:v>8.2927701905624041E-3</c:v>
                </c:pt>
                <c:pt idx="12">
                  <c:v>6.016780746301631E-3</c:v>
                </c:pt>
                <c:pt idx="13">
                  <c:v>4.3513194828503909E-3</c:v>
                </c:pt>
                <c:pt idx="14">
                  <c:v>7.091493608238908E-3</c:v>
                </c:pt>
                <c:pt idx="15">
                  <c:v>8.2838309441988223E-3</c:v>
                </c:pt>
                <c:pt idx="16">
                  <c:v>7.4917171505248792E-3</c:v>
                </c:pt>
                <c:pt idx="17">
                  <c:v>7.5026156317905546E-3</c:v>
                </c:pt>
                <c:pt idx="18">
                  <c:v>1.1539311784796169E-3</c:v>
                </c:pt>
                <c:pt idx="19">
                  <c:v>-1.036861297834013E-2</c:v>
                </c:pt>
                <c:pt idx="20">
                  <c:v>1.5694924133862198E-3</c:v>
                </c:pt>
                <c:pt idx="21">
                  <c:v>1.1739372047790964E-2</c:v>
                </c:pt>
                <c:pt idx="22">
                  <c:v>-1.2934088455849313E-3</c:v>
                </c:pt>
                <c:pt idx="23">
                  <c:v>1.03042032703069E-2</c:v>
                </c:pt>
                <c:pt idx="24">
                  <c:v>1.9318061246291762E-2</c:v>
                </c:pt>
                <c:pt idx="25">
                  <c:v>-1.3848824515898528E-2</c:v>
                </c:pt>
                <c:pt idx="26">
                  <c:v>-1.0493252594553359E-3</c:v>
                </c:pt>
                <c:pt idx="27">
                  <c:v>-1.8571552722473683E-2</c:v>
                </c:pt>
                <c:pt idx="28">
                  <c:v>1.1967174758880095E-2</c:v>
                </c:pt>
                <c:pt idx="29">
                  <c:v>-1.673960833350141E-3</c:v>
                </c:pt>
                <c:pt idx="30">
                  <c:v>-1.4973094664813003E-3</c:v>
                </c:pt>
                <c:pt idx="31">
                  <c:v>5.5168182172999902E-3</c:v>
                </c:pt>
                <c:pt idx="32">
                  <c:v>-2.3652012388775123E-3</c:v>
                </c:pt>
                <c:pt idx="33">
                  <c:v>4.4456462092714588E-3</c:v>
                </c:pt>
                <c:pt idx="34">
                  <c:v>-1.0400745043117277E-2</c:v>
                </c:pt>
                <c:pt idx="35">
                  <c:v>-4.9987995094210591E-3</c:v>
                </c:pt>
                <c:pt idx="36">
                  <c:v>-2.7020736967658165E-2</c:v>
                </c:pt>
                <c:pt idx="37">
                  <c:v>-8.4173187709090103E-3</c:v>
                </c:pt>
                <c:pt idx="38">
                  <c:v>-2.9492408517284296E-3</c:v>
                </c:pt>
                <c:pt idx="39">
                  <c:v>-4.2053175436043144E-3</c:v>
                </c:pt>
                <c:pt idx="40">
                  <c:v>-1.6094148857667023E-2</c:v>
                </c:pt>
                <c:pt idx="41">
                  <c:v>-4.599292362504448E-3</c:v>
                </c:pt>
                <c:pt idx="42">
                  <c:v>-6.7007093509563465E-4</c:v>
                </c:pt>
                <c:pt idx="43">
                  <c:v>-2.7665287575031616E-3</c:v>
                </c:pt>
                <c:pt idx="44">
                  <c:v>-2.992882387673812E-3</c:v>
                </c:pt>
                <c:pt idx="45">
                  <c:v>-8.0563015093990664E-3</c:v>
                </c:pt>
                <c:pt idx="46">
                  <c:v>-1.2535184980631553E-2</c:v>
                </c:pt>
                <c:pt idx="47">
                  <c:v>-6.2993704721356902E-3</c:v>
                </c:pt>
                <c:pt idx="48">
                  <c:v>-1.1745284597280525E-2</c:v>
                </c:pt>
                <c:pt idx="49">
                  <c:v>-1.546650502448299E-2</c:v>
                </c:pt>
                <c:pt idx="50">
                  <c:v>4.6201783603738722E-3</c:v>
                </c:pt>
                <c:pt idx="51">
                  <c:v>4.2042095005874192E-3</c:v>
                </c:pt>
                <c:pt idx="52">
                  <c:v>3.4477948063853514E-3</c:v>
                </c:pt>
                <c:pt idx="53">
                  <c:v>-4.3574468833157409E-3</c:v>
                </c:pt>
                <c:pt idx="54">
                  <c:v>1.0918989074366614E-3</c:v>
                </c:pt>
                <c:pt idx="55">
                  <c:v>-4.8423628648043282E-3</c:v>
                </c:pt>
                <c:pt idx="56">
                  <c:v>-5.8435152159065362E-3</c:v>
                </c:pt>
                <c:pt idx="57">
                  <c:v>5.8610901627709211E-4</c:v>
                </c:pt>
                <c:pt idx="58">
                  <c:v>9.4756615877367167E-4</c:v>
                </c:pt>
                <c:pt idx="59">
                  <c:v>-3.7177940006601906E-3</c:v>
                </c:pt>
                <c:pt idx="60">
                  <c:v>1.715635951099026E-3</c:v>
                </c:pt>
                <c:pt idx="61">
                  <c:v>8.206765940064642E-3</c:v>
                </c:pt>
                <c:pt idx="62">
                  <c:v>3.4933023726837487E-3</c:v>
                </c:pt>
                <c:pt idx="63">
                  <c:v>3.1276023511781492E-3</c:v>
                </c:pt>
                <c:pt idx="64">
                  <c:v>-9.8674472913895528E-5</c:v>
                </c:pt>
                <c:pt idx="65">
                  <c:v>4.4127553607786751E-3</c:v>
                </c:pt>
                <c:pt idx="66">
                  <c:v>3.1955098677709515E-3</c:v>
                </c:pt>
                <c:pt idx="67">
                  <c:v>3.1937153555303688E-3</c:v>
                </c:pt>
                <c:pt idx="68">
                  <c:v>-5.0472820096304494E-3</c:v>
                </c:pt>
                <c:pt idx="69">
                  <c:v>-1.9812379499870469E-2</c:v>
                </c:pt>
                <c:pt idx="70">
                  <c:v>-1.444409729475904E-2</c:v>
                </c:pt>
                <c:pt idx="71">
                  <c:v>-8.7973838146561123E-3</c:v>
                </c:pt>
                <c:pt idx="72">
                  <c:v>-1.1922869255442947E-5</c:v>
                </c:pt>
                <c:pt idx="73">
                  <c:v>-5.770220823241301E-4</c:v>
                </c:pt>
                <c:pt idx="74">
                  <c:v>5.6927884711079901E-3</c:v>
                </c:pt>
                <c:pt idx="75">
                  <c:v>2.0691102825785013E-3</c:v>
                </c:pt>
                <c:pt idx="76">
                  <c:v>1.4672580932428847E-3</c:v>
                </c:pt>
                <c:pt idx="77">
                  <c:v>-2.5213681474210992E-3</c:v>
                </c:pt>
                <c:pt idx="78">
                  <c:v>-1.2120493514876651E-3</c:v>
                </c:pt>
                <c:pt idx="79">
                  <c:v>-2.4609125928112263E-3</c:v>
                </c:pt>
                <c:pt idx="80">
                  <c:v>-3.5360042642548217E-3</c:v>
                </c:pt>
                <c:pt idx="81">
                  <c:v>-1.6650405463764284E-2</c:v>
                </c:pt>
                <c:pt idx="82">
                  <c:v>-6.1972567681797264E-3</c:v>
                </c:pt>
                <c:pt idx="83">
                  <c:v>-3.8321542089613247E-3</c:v>
                </c:pt>
                <c:pt idx="84">
                  <c:v>-5.5048835239168703E-4</c:v>
                </c:pt>
                <c:pt idx="85">
                  <c:v>-1.0818101352965126E-3</c:v>
                </c:pt>
                <c:pt idx="86">
                  <c:v>6.284939300718051E-4</c:v>
                </c:pt>
                <c:pt idx="87">
                  <c:v>1.562140271234469E-3</c:v>
                </c:pt>
                <c:pt idx="88">
                  <c:v>-1.2186640241763635E-3</c:v>
                </c:pt>
                <c:pt idx="89">
                  <c:v>-4.7723039665135136E-3</c:v>
                </c:pt>
                <c:pt idx="90">
                  <c:v>-5.6299568932455246E-3</c:v>
                </c:pt>
                <c:pt idx="91">
                  <c:v>2.0202364614323454E-3</c:v>
                </c:pt>
                <c:pt idx="92">
                  <c:v>-1.8027689294249916E-3</c:v>
                </c:pt>
                <c:pt idx="93">
                  <c:v>-7.2369789145008134E-3</c:v>
                </c:pt>
                <c:pt idx="94">
                  <c:v>-2.5367836820003653E-2</c:v>
                </c:pt>
                <c:pt idx="95">
                  <c:v>-3.8272982082032669E-3</c:v>
                </c:pt>
                <c:pt idx="96">
                  <c:v>-2.2928943538386148E-3</c:v>
                </c:pt>
                <c:pt idx="97">
                  <c:v>1.9949840401278784E-4</c:v>
                </c:pt>
                <c:pt idx="98">
                  <c:v>-3.9381775219882176E-4</c:v>
                </c:pt>
                <c:pt idx="99">
                  <c:v>4.2688945981812498E-3</c:v>
                </c:pt>
                <c:pt idx="100">
                  <c:v>3.959673116347151E-3</c:v>
                </c:pt>
                <c:pt idx="101">
                  <c:v>4.1517936254777954E-3</c:v>
                </c:pt>
                <c:pt idx="102">
                  <c:v>-3.6134964026179883E-3</c:v>
                </c:pt>
                <c:pt idx="103">
                  <c:v>4.6105923674066851E-4</c:v>
                </c:pt>
                <c:pt idx="104">
                  <c:v>-2.9504654775510675E-3</c:v>
                </c:pt>
                <c:pt idx="105">
                  <c:v>-2.1562652754490985E-3</c:v>
                </c:pt>
                <c:pt idx="106">
                  <c:v>-9.2089379938536942E-3</c:v>
                </c:pt>
                <c:pt idx="107">
                  <c:v>-1.6878776311992083E-2</c:v>
                </c:pt>
                <c:pt idx="108">
                  <c:v>6.0069143370549138E-3</c:v>
                </c:pt>
                <c:pt idx="109">
                  <c:v>8.1989843299012932E-4</c:v>
                </c:pt>
                <c:pt idx="110">
                  <c:v>-8.1458161197816015E-3</c:v>
                </c:pt>
                <c:pt idx="111">
                  <c:v>-3.1581009469312527E-3</c:v>
                </c:pt>
                <c:pt idx="112">
                  <c:v>-5.4452939896375563E-3</c:v>
                </c:pt>
                <c:pt idx="113">
                  <c:v>-8.4198179231791404E-3</c:v>
                </c:pt>
                <c:pt idx="114">
                  <c:v>-5.1776730424789585E-3</c:v>
                </c:pt>
                <c:pt idx="115">
                  <c:v>-2.320748639979664E-3</c:v>
                </c:pt>
                <c:pt idx="116">
                  <c:v>-2.8362044773652118E-3</c:v>
                </c:pt>
                <c:pt idx="117">
                  <c:v>-1.662046490572644E-2</c:v>
                </c:pt>
                <c:pt idx="118">
                  <c:v>-2.5279258014138772E-2</c:v>
                </c:pt>
                <c:pt idx="119">
                  <c:v>-8.7914897243249746E-3</c:v>
                </c:pt>
                <c:pt idx="120">
                  <c:v>-9.6313139236010592E-3</c:v>
                </c:pt>
                <c:pt idx="121">
                  <c:v>-1.6442189292943943E-2</c:v>
                </c:pt>
                <c:pt idx="122">
                  <c:v>-3.1532950988424679E-2</c:v>
                </c:pt>
                <c:pt idx="123">
                  <c:v>-5.3829372507003814E-3</c:v>
                </c:pt>
                <c:pt idx="124">
                  <c:v>-2.7300098635348213E-2</c:v>
                </c:pt>
                <c:pt idx="125">
                  <c:v>-1.6088049671325377E-2</c:v>
                </c:pt>
                <c:pt idx="126">
                  <c:v>-3.8711926998101776E-3</c:v>
                </c:pt>
                <c:pt idx="127">
                  <c:v>-2.7556555617774814E-3</c:v>
                </c:pt>
                <c:pt idx="128">
                  <c:v>-5.3135470089294978E-3</c:v>
                </c:pt>
                <c:pt idx="129">
                  <c:v>-8.7009010782919116E-3</c:v>
                </c:pt>
                <c:pt idx="130">
                  <c:v>-1.3890125545365506E-2</c:v>
                </c:pt>
                <c:pt idx="131">
                  <c:v>-1.4521446311305142E-2</c:v>
                </c:pt>
                <c:pt idx="132">
                  <c:v>1.311785641323393E-3</c:v>
                </c:pt>
                <c:pt idx="133">
                  <c:v>-6.6870090242160396E-3</c:v>
                </c:pt>
                <c:pt idx="134">
                  <c:v>-3.307715384545995E-3</c:v>
                </c:pt>
                <c:pt idx="135">
                  <c:v>-6.7856958563393688E-3</c:v>
                </c:pt>
                <c:pt idx="136">
                  <c:v>-4.7804810404661335E-4</c:v>
                </c:pt>
                <c:pt idx="137">
                  <c:v>-3.5767006523774736E-3</c:v>
                </c:pt>
                <c:pt idx="138">
                  <c:v>-1.0028198734178817E-3</c:v>
                </c:pt>
                <c:pt idx="139">
                  <c:v>-4.196217272195879E-3</c:v>
                </c:pt>
                <c:pt idx="140">
                  <c:v>-9.9429037088777372E-3</c:v>
                </c:pt>
                <c:pt idx="141">
                  <c:v>-2.2456750995904606E-2</c:v>
                </c:pt>
                <c:pt idx="142">
                  <c:v>-1.380158389049102E-2</c:v>
                </c:pt>
                <c:pt idx="143">
                  <c:v>-5.8176953849649049E-3</c:v>
                </c:pt>
                <c:pt idx="144">
                  <c:v>-9.5788491172021928E-4</c:v>
                </c:pt>
                <c:pt idx="145">
                  <c:v>-1.9225514547142053E-3</c:v>
                </c:pt>
                <c:pt idx="146">
                  <c:v>1.6304202995804928E-3</c:v>
                </c:pt>
                <c:pt idx="147">
                  <c:v>1.9744858514214592E-3</c:v>
                </c:pt>
                <c:pt idx="148">
                  <c:v>-4.0743912075914546E-3</c:v>
                </c:pt>
                <c:pt idx="149">
                  <c:v>-1.0210077861025346E-2</c:v>
                </c:pt>
                <c:pt idx="150">
                  <c:v>-4.514341864694682E-3</c:v>
                </c:pt>
                <c:pt idx="151">
                  <c:v>-4.8563077537544519E-4</c:v>
                </c:pt>
                <c:pt idx="152">
                  <c:v>2.0302207753297719E-3</c:v>
                </c:pt>
                <c:pt idx="153">
                  <c:v>-2.30369871312186E-2</c:v>
                </c:pt>
                <c:pt idx="154">
                  <c:v>-8.1746623371701244E-3</c:v>
                </c:pt>
                <c:pt idx="155">
                  <c:v>-1.275678915388756E-2</c:v>
                </c:pt>
                <c:pt idx="156">
                  <c:v>-6.475686980154105E-4</c:v>
                </c:pt>
                <c:pt idx="157">
                  <c:v>-2.2261901685893815E-3</c:v>
                </c:pt>
                <c:pt idx="158">
                  <c:v>-5.078835657974623E-3</c:v>
                </c:pt>
                <c:pt idx="159">
                  <c:v>-9.3016846384397223E-4</c:v>
                </c:pt>
                <c:pt idx="160">
                  <c:v>-4.6573740373170303E-3</c:v>
                </c:pt>
                <c:pt idx="161">
                  <c:v>1.3441196016610313E-3</c:v>
                </c:pt>
                <c:pt idx="162">
                  <c:v>-1.1200284642579605E-3</c:v>
                </c:pt>
                <c:pt idx="163">
                  <c:v>-1.1834319526626835E-3</c:v>
                </c:pt>
                <c:pt idx="164">
                  <c:v>1.3034637856845777E-3</c:v>
                </c:pt>
                <c:pt idx="165">
                  <c:v>-2.2990934784713035E-2</c:v>
                </c:pt>
                <c:pt idx="166">
                  <c:v>-2.3272639575545706E-2</c:v>
                </c:pt>
                <c:pt idx="167">
                  <c:v>-5.0537378109039022E-3</c:v>
                </c:pt>
                <c:pt idx="168">
                  <c:v>1.1680936942215503E-3</c:v>
                </c:pt>
                <c:pt idx="169">
                  <c:v>-4.3406033974598968E-3</c:v>
                </c:pt>
                <c:pt idx="170">
                  <c:v>-5.9942244399018296E-3</c:v>
                </c:pt>
                <c:pt idx="171">
                  <c:v>-1.7544842246208781E-3</c:v>
                </c:pt>
                <c:pt idx="172">
                  <c:v>-3.1725501043448068E-3</c:v>
                </c:pt>
                <c:pt idx="173">
                  <c:v>-2.3788469442403981E-3</c:v>
                </c:pt>
                <c:pt idx="174">
                  <c:v>-2.825072486256075E-3</c:v>
                </c:pt>
                <c:pt idx="175">
                  <c:v>-6.9239999129216967E-3</c:v>
                </c:pt>
                <c:pt idx="176">
                  <c:v>-1.2730522841010172E-3</c:v>
                </c:pt>
                <c:pt idx="177">
                  <c:v>-1.5159746184462142E-2</c:v>
                </c:pt>
                <c:pt idx="178">
                  <c:v>-1.4281476458872011E-2</c:v>
                </c:pt>
                <c:pt idx="179">
                  <c:v>-9.1344418879041323E-3</c:v>
                </c:pt>
                <c:pt idx="180">
                  <c:v>-3.7981869078276276E-3</c:v>
                </c:pt>
                <c:pt idx="181">
                  <c:v>2.1843023074397117E-4</c:v>
                </c:pt>
                <c:pt idx="182">
                  <c:v>3.0958771204936397E-4</c:v>
                </c:pt>
                <c:pt idx="183">
                  <c:v>-2.0409532113873086E-3</c:v>
                </c:pt>
                <c:pt idx="184">
                  <c:v>8.6602228409016213E-4</c:v>
                </c:pt>
                <c:pt idx="185">
                  <c:v>-3.4988883072306631E-3</c:v>
                </c:pt>
                <c:pt idx="186">
                  <c:v>-1.7791669447813074E-3</c:v>
                </c:pt>
                <c:pt idx="187">
                  <c:v>-5.6948705823290924E-3</c:v>
                </c:pt>
                <c:pt idx="188">
                  <c:v>-2.1912750693376948E-3</c:v>
                </c:pt>
                <c:pt idx="189">
                  <c:v>-1.0983919059734282E-2</c:v>
                </c:pt>
                <c:pt idx="190">
                  <c:v>-7.5626823325491976E-3</c:v>
                </c:pt>
                <c:pt idx="191">
                  <c:v>-3.1276748079520633E-3</c:v>
                </c:pt>
                <c:pt idx="192">
                  <c:v>4.7666329170641397E-3</c:v>
                </c:pt>
                <c:pt idx="193">
                  <c:v>-4.0552203163068956E-4</c:v>
                </c:pt>
                <c:pt idx="194">
                  <c:v>3.0970943542736329E-3</c:v>
                </c:pt>
                <c:pt idx="195">
                  <c:v>3.6971759194233123E-3</c:v>
                </c:pt>
                <c:pt idx="196">
                  <c:v>-7.1997948434010528E-4</c:v>
                </c:pt>
                <c:pt idx="197">
                  <c:v>2.1424039163515651E-3</c:v>
                </c:pt>
                <c:pt idx="198">
                  <c:v>2.2344389507149565E-3</c:v>
                </c:pt>
                <c:pt idx="199">
                  <c:v>-4.2557384335106807E-4</c:v>
                </c:pt>
                <c:pt idx="200">
                  <c:v>-9.6124956248166971E-4</c:v>
                </c:pt>
                <c:pt idx="201">
                  <c:v>-1.4780469279627617E-2</c:v>
                </c:pt>
                <c:pt idx="202">
                  <c:v>-1.8135230058978213E-2</c:v>
                </c:pt>
                <c:pt idx="203">
                  <c:v>-6.21303840515397E-3</c:v>
                </c:pt>
                <c:pt idx="204">
                  <c:v>-6.6348345011395526E-3</c:v>
                </c:pt>
                <c:pt idx="205">
                  <c:v>-2.6715513466335494E-5</c:v>
                </c:pt>
                <c:pt idx="206">
                  <c:v>-7.7297802162227258E-3</c:v>
                </c:pt>
                <c:pt idx="207">
                  <c:v>-1.7911556497154368E-3</c:v>
                </c:pt>
                <c:pt idx="208">
                  <c:v>-1.3913278400648377E-2</c:v>
                </c:pt>
                <c:pt idx="209">
                  <c:v>-2.7087074291627378E-3</c:v>
                </c:pt>
                <c:pt idx="210">
                  <c:v>-4.8441570086237284E-3</c:v>
                </c:pt>
                <c:pt idx="211">
                  <c:v>-8.5125574315753072E-3</c:v>
                </c:pt>
                <c:pt idx="212">
                  <c:v>-6.2110278834464072E-3</c:v>
                </c:pt>
                <c:pt idx="213">
                  <c:v>-2.2352048540790204E-2</c:v>
                </c:pt>
                <c:pt idx="214">
                  <c:v>-1.3952538278446891E-2</c:v>
                </c:pt>
                <c:pt idx="215">
                  <c:v>-1.1592835912565769E-2</c:v>
                </c:pt>
                <c:pt idx="216">
                  <c:v>-6.8808582109768368E-3</c:v>
                </c:pt>
                <c:pt idx="217">
                  <c:v>-3.5534290752143871E-3</c:v>
                </c:pt>
                <c:pt idx="218">
                  <c:v>-5.8244497457093924E-4</c:v>
                </c:pt>
                <c:pt idx="219">
                  <c:v>2.1446591035021445E-3</c:v>
                </c:pt>
                <c:pt idx="220">
                  <c:v>-2.5658399673730292E-3</c:v>
                </c:pt>
                <c:pt idx="221">
                  <c:v>2.2857702637613109E-4</c:v>
                </c:pt>
                <c:pt idx="222">
                  <c:v>-1.4691524191734473E-3</c:v>
                </c:pt>
                <c:pt idx="223">
                  <c:v>-1.5498021771920278E-3</c:v>
                </c:pt>
                <c:pt idx="224">
                  <c:v>-3.4622670809004719E-3</c:v>
                </c:pt>
                <c:pt idx="225">
                  <c:v>-1.6591753206850024E-2</c:v>
                </c:pt>
                <c:pt idx="226">
                  <c:v>-1.1431454107613703E-2</c:v>
                </c:pt>
                <c:pt idx="227">
                  <c:v>-6.4516505205342023E-3</c:v>
                </c:pt>
                <c:pt idx="228">
                  <c:v>-5.8654817823078353E-4</c:v>
                </c:pt>
                <c:pt idx="229">
                  <c:v>2.5372471614537595E-4</c:v>
                </c:pt>
                <c:pt idx="230">
                  <c:v>-2.5069022120002282E-3</c:v>
                </c:pt>
                <c:pt idx="231">
                  <c:v>4.2648307585690937E-4</c:v>
                </c:pt>
                <c:pt idx="232">
                  <c:v>-1.4357371328873603E-3</c:v>
                </c:pt>
                <c:pt idx="233">
                  <c:v>-2.7476937665431578E-3</c:v>
                </c:pt>
                <c:pt idx="234">
                  <c:v>-6.4208110565089349E-4</c:v>
                </c:pt>
                <c:pt idx="235">
                  <c:v>-1.742274304035174E-4</c:v>
                </c:pt>
                <c:pt idx="236">
                  <c:v>-1.4287588884493996E-3</c:v>
                </c:pt>
                <c:pt idx="237">
                  <c:v>-1.7153148404383867E-2</c:v>
                </c:pt>
                <c:pt idx="238">
                  <c:v>-1.1755634791366432E-2</c:v>
                </c:pt>
                <c:pt idx="239">
                  <c:v>-3.5225231530081613E-3</c:v>
                </c:pt>
                <c:pt idx="240">
                  <c:v>1.7251113769851667E-3</c:v>
                </c:pt>
                <c:pt idx="241">
                  <c:v>-3.1465637319438855E-4</c:v>
                </c:pt>
                <c:pt idx="242">
                  <c:v>-1.2852203762863113E-3</c:v>
                </c:pt>
                <c:pt idx="243">
                  <c:v>-3.7012391638326925E-3</c:v>
                </c:pt>
                <c:pt idx="244">
                  <c:v>1.9459616686479109E-5</c:v>
                </c:pt>
                <c:pt idx="245">
                  <c:v>-2.381123898267723E-3</c:v>
                </c:pt>
              </c:numCache>
            </c:numRef>
          </c:xVal>
          <c:yVal>
            <c:numRef>
              <c:f>作圖資料!$D$2:$D$247</c:f>
              <c:numCache>
                <c:formatCode>0.00%</c:formatCode>
                <c:ptCount val="246"/>
                <c:pt idx="0">
                  <c:v>2.7530954115076112E-2</c:v>
                </c:pt>
                <c:pt idx="1">
                  <c:v>1.5859408486926796E-2</c:v>
                </c:pt>
                <c:pt idx="2">
                  <c:v>-5.3221288515406195E-2</c:v>
                </c:pt>
                <c:pt idx="3">
                  <c:v>-7.8437089954804251E-2</c:v>
                </c:pt>
                <c:pt idx="4">
                  <c:v>-2.9195940671350451E-2</c:v>
                </c:pt>
                <c:pt idx="5">
                  <c:v>8.9389067524115795E-2</c:v>
                </c:pt>
                <c:pt idx="6">
                  <c:v>0.10471976401180028</c:v>
                </c:pt>
                <c:pt idx="7">
                  <c:v>6.6146315650219556E-3</c:v>
                </c:pt>
                <c:pt idx="8">
                  <c:v>6.1122770199370846E-2</c:v>
                </c:pt>
                <c:pt idx="9">
                  <c:v>-3.9812646370023352E-2</c:v>
                </c:pt>
                <c:pt idx="10">
                  <c:v>2.8277634961439313E-2</c:v>
                </c:pt>
                <c:pt idx="11">
                  <c:v>-9.5533498759304836E-3</c:v>
                </c:pt>
                <c:pt idx="12">
                  <c:v>-4.2524005486968774E-2</c:v>
                </c:pt>
                <c:pt idx="13">
                  <c:v>-4.025974025974377E-3</c:v>
                </c:pt>
                <c:pt idx="14">
                  <c:v>2.3766233766234102E-2</c:v>
                </c:pt>
                <c:pt idx="15">
                  <c:v>0.15899053627760229</c:v>
                </c:pt>
                <c:pt idx="16">
                  <c:v>9.4360086767896201E-2</c:v>
                </c:pt>
                <c:pt idx="17">
                  <c:v>-0.15285996055226825</c:v>
                </c:pt>
                <c:pt idx="18">
                  <c:v>5.0867052023121362E-2</c:v>
                </c:pt>
                <c:pt idx="19">
                  <c:v>8.8790233074362845E-3</c:v>
                </c:pt>
                <c:pt idx="20">
                  <c:v>-4.7252747252747418E-2</c:v>
                </c:pt>
                <c:pt idx="21">
                  <c:v>-3.5930884540565144E-2</c:v>
                </c:pt>
                <c:pt idx="22">
                  <c:v>-4.5351743840019054E-2</c:v>
                </c:pt>
                <c:pt idx="23">
                  <c:v>-0.14790996784565902</c:v>
                </c:pt>
                <c:pt idx="24">
                  <c:v>-0.24026807357764146</c:v>
                </c:pt>
                <c:pt idx="25">
                  <c:v>8.8295687885010299E-2</c:v>
                </c:pt>
                <c:pt idx="26">
                  <c:v>-0.14796719595184049</c:v>
                </c:pt>
                <c:pt idx="27">
                  <c:v>0.19481054365733175</c:v>
                </c:pt>
                <c:pt idx="28">
                  <c:v>2.431923274533343E-2</c:v>
                </c:pt>
                <c:pt idx="29">
                  <c:v>-5.1851851851852371E-2</c:v>
                </c:pt>
                <c:pt idx="30">
                  <c:v>-1.5672306322350393E-2</c:v>
                </c:pt>
                <c:pt idx="31">
                  <c:v>-8.2866943491605061E-2</c:v>
                </c:pt>
                <c:pt idx="32">
                  <c:v>-6.7061143984217253E-3</c:v>
                </c:pt>
                <c:pt idx="33">
                  <c:v>-0.17339667458432295</c:v>
                </c:pt>
                <c:pt idx="34">
                  <c:v>0.10632183908045967</c:v>
                </c:pt>
                <c:pt idx="35">
                  <c:v>-0.1876086956521742</c:v>
                </c:pt>
                <c:pt idx="36">
                  <c:v>3.8325631965208107E-2</c:v>
                </c:pt>
                <c:pt idx="37">
                  <c:v>0.20475561426684297</c:v>
                </c:pt>
                <c:pt idx="38">
                  <c:v>0.15110619469026521</c:v>
                </c:pt>
                <c:pt idx="39">
                  <c:v>5.0000000000000044E-2</c:v>
                </c:pt>
                <c:pt idx="40">
                  <c:v>5.2777777777776702E-2</c:v>
                </c:pt>
                <c:pt idx="41">
                  <c:v>7.2008471584891875E-2</c:v>
                </c:pt>
                <c:pt idx="42">
                  <c:v>6.5235342691989828E-2</c:v>
                </c:pt>
                <c:pt idx="43">
                  <c:v>-7.563157068884363E-2</c:v>
                </c:pt>
                <c:pt idx="44">
                  <c:v>-8.8749363651789981E-2</c:v>
                </c:pt>
                <c:pt idx="45">
                  <c:v>-2.1657953696788912E-2</c:v>
                </c:pt>
                <c:pt idx="46">
                  <c:v>-5.6123432979749088E-2</c:v>
                </c:pt>
                <c:pt idx="47">
                  <c:v>-7.8649372040354049E-2</c:v>
                </c:pt>
                <c:pt idx="48">
                  <c:v>-5.2370203160270856E-2</c:v>
                </c:pt>
                <c:pt idx="49">
                  <c:v>0.1209716209716214</c:v>
                </c:pt>
                <c:pt idx="50">
                  <c:v>-2.6737967914438832E-2</c:v>
                </c:pt>
                <c:pt idx="51">
                  <c:v>0.10735455543358907</c:v>
                </c:pt>
                <c:pt idx="52">
                  <c:v>-9.7318768619662488E-2</c:v>
                </c:pt>
                <c:pt idx="53">
                  <c:v>-2.427720150077417E-3</c:v>
                </c:pt>
                <c:pt idx="54">
                  <c:v>2.3230088495575174E-2</c:v>
                </c:pt>
                <c:pt idx="55">
                  <c:v>-7.5648572051449481E-2</c:v>
                </c:pt>
                <c:pt idx="56">
                  <c:v>0.19632633587786241</c:v>
                </c:pt>
                <c:pt idx="57">
                  <c:v>8.5365853658536217E-2</c:v>
                </c:pt>
                <c:pt idx="58">
                  <c:v>1.8638125115334914E-2</c:v>
                </c:pt>
                <c:pt idx="59">
                  <c:v>4.3092522179974946E-2</c:v>
                </c:pt>
                <c:pt idx="60">
                  <c:v>3.3524405072086649E-2</c:v>
                </c:pt>
                <c:pt idx="61">
                  <c:v>-1.8081366147664646E-2</c:v>
                </c:pt>
                <c:pt idx="62">
                  <c:v>-2.3105674481821215E-2</c:v>
                </c:pt>
                <c:pt idx="63">
                  <c:v>0.10398613518197553</c:v>
                </c:pt>
                <c:pt idx="64">
                  <c:v>3.6184210526315486E-2</c:v>
                </c:pt>
                <c:pt idx="65">
                  <c:v>-1.0550113036925435E-2</c:v>
                </c:pt>
                <c:pt idx="66">
                  <c:v>3.4096075162903361E-2</c:v>
                </c:pt>
                <c:pt idx="67">
                  <c:v>-0.13773419203747084</c:v>
                </c:pt>
                <c:pt idx="68">
                  <c:v>-4.6475733150403209E-2</c:v>
                </c:pt>
                <c:pt idx="69">
                  <c:v>-5.8715596330275455E-3</c:v>
                </c:pt>
                <c:pt idx="70">
                  <c:v>1.725755017820263E-2</c:v>
                </c:pt>
                <c:pt idx="71">
                  <c:v>9.2750929368029977E-2</c:v>
                </c:pt>
                <c:pt idx="72">
                  <c:v>-1.6351558507920139E-2</c:v>
                </c:pt>
                <c:pt idx="73">
                  <c:v>4.4079515989628115E-2</c:v>
                </c:pt>
                <c:pt idx="74">
                  <c:v>-7.587003133761927E-3</c:v>
                </c:pt>
                <c:pt idx="75">
                  <c:v>-2.16126350789696E-2</c:v>
                </c:pt>
                <c:pt idx="76">
                  <c:v>3.7940379403794022E-2</c:v>
                </c:pt>
                <c:pt idx="77">
                  <c:v>-9.7911227154048319E-3</c:v>
                </c:pt>
                <c:pt idx="78">
                  <c:v>-6.001648804616655E-2</c:v>
                </c:pt>
                <c:pt idx="79">
                  <c:v>3.5393555203380833E-2</c:v>
                </c:pt>
                <c:pt idx="80">
                  <c:v>6.7461669505962218E-2</c:v>
                </c:pt>
                <c:pt idx="81">
                  <c:v>4.3103448275862544E-2</c:v>
                </c:pt>
                <c:pt idx="82">
                  <c:v>-2.5689223057643873E-2</c:v>
                </c:pt>
                <c:pt idx="83">
                  <c:v>-2.5570923126407741E-2</c:v>
                </c:pt>
                <c:pt idx="84">
                  <c:v>-6.3654353562004995E-2</c:v>
                </c:pt>
                <c:pt idx="85">
                  <c:v>6.1708860759494222E-2</c:v>
                </c:pt>
                <c:pt idx="86">
                  <c:v>6.9256198347107834E-2</c:v>
                </c:pt>
                <c:pt idx="87">
                  <c:v>1.234186979327534E-3</c:v>
                </c:pt>
                <c:pt idx="88">
                  <c:v>1.5251887228470151E-2</c:v>
                </c:pt>
                <c:pt idx="89">
                  <c:v>-8.6797624486066871E-3</c:v>
                </c:pt>
                <c:pt idx="90">
                  <c:v>8.6393088552914721E-2</c:v>
                </c:pt>
                <c:pt idx="91">
                  <c:v>8.2234510137533245E-3</c:v>
                </c:pt>
                <c:pt idx="92">
                  <c:v>-0.11092342342342321</c:v>
                </c:pt>
                <c:pt idx="93">
                  <c:v>1.9187719859283803E-3</c:v>
                </c:pt>
                <c:pt idx="94">
                  <c:v>9.3821510297483757E-2</c:v>
                </c:pt>
                <c:pt idx="95">
                  <c:v>3.1329635736771611E-2</c:v>
                </c:pt>
                <c:pt idx="96">
                  <c:v>2.3754007577965197E-2</c:v>
                </c:pt>
                <c:pt idx="97">
                  <c:v>3.2483259723606661E-2</c:v>
                </c:pt>
                <c:pt idx="98">
                  <c:v>5.9165053912081156E-2</c:v>
                </c:pt>
                <c:pt idx="99">
                  <c:v>2.0049472724905204E-2</c:v>
                </c:pt>
                <c:pt idx="100">
                  <c:v>4.3229497774945891E-3</c:v>
                </c:pt>
                <c:pt idx="101">
                  <c:v>-2.2690028992815026E-2</c:v>
                </c:pt>
                <c:pt idx="102">
                  <c:v>3.6356579117609478E-2</c:v>
                </c:pt>
                <c:pt idx="103">
                  <c:v>-1.99825152991151E-3</c:v>
                </c:pt>
                <c:pt idx="104">
                  <c:v>0.10106716886377898</c:v>
                </c:pt>
                <c:pt idx="105">
                  <c:v>8.5040631795811006E-2</c:v>
                </c:pt>
                <c:pt idx="106">
                  <c:v>-8.8103851883379103E-2</c:v>
                </c:pt>
                <c:pt idx="107">
                  <c:v>5.6226325757575912E-2</c:v>
                </c:pt>
                <c:pt idx="108">
                  <c:v>6.4142538975500596E-2</c:v>
                </c:pt>
                <c:pt idx="109">
                  <c:v>-0.11828631138975954</c:v>
                </c:pt>
                <c:pt idx="110">
                  <c:v>-4.7771836007129864E-2</c:v>
                </c:pt>
                <c:pt idx="111">
                  <c:v>2.0027537864563572E-2</c:v>
                </c:pt>
                <c:pt idx="112">
                  <c:v>-3.1714812538414683E-2</c:v>
                </c:pt>
                <c:pt idx="113">
                  <c:v>4.3561573837506806E-2</c:v>
                </c:pt>
                <c:pt idx="114">
                  <c:v>0.11662774978493373</c:v>
                </c:pt>
                <c:pt idx="115">
                  <c:v>-5.1962410171367823E-3</c:v>
                </c:pt>
                <c:pt idx="116">
                  <c:v>-8.5761957730811744E-2</c:v>
                </c:pt>
                <c:pt idx="117">
                  <c:v>-0.17361712659324358</c:v>
                </c:pt>
                <c:pt idx="118">
                  <c:v>7.644091117566143E-2</c:v>
                </c:pt>
                <c:pt idx="119">
                  <c:v>-0.17366384868892393</c:v>
                </c:pt>
                <c:pt idx="120">
                  <c:v>-8.7032201914708396E-2</c:v>
                </c:pt>
                <c:pt idx="121">
                  <c:v>-0.17422480620155056</c:v>
                </c:pt>
                <c:pt idx="122">
                  <c:v>0.12460833935888171</c:v>
                </c:pt>
                <c:pt idx="123">
                  <c:v>-7.9818299805320736E-2</c:v>
                </c:pt>
                <c:pt idx="124">
                  <c:v>9.3175217812197175E-2</c:v>
                </c:pt>
                <c:pt idx="125">
                  <c:v>0.14482602801626787</c:v>
                </c:pt>
                <c:pt idx="126">
                  <c:v>0.1656722354813045</c:v>
                </c:pt>
                <c:pt idx="127">
                  <c:v>0.14302782044717599</c:v>
                </c:pt>
                <c:pt idx="128">
                  <c:v>-6.9586082783443137E-2</c:v>
                </c:pt>
                <c:pt idx="129">
                  <c:v>0.10110713122761306</c:v>
                </c:pt>
                <c:pt idx="130">
                  <c:v>2.2573363431150906E-2</c:v>
                </c:pt>
                <c:pt idx="131">
                  <c:v>0.11270553064275068</c:v>
                </c:pt>
                <c:pt idx="132">
                  <c:v>3.4362416107382998E-2</c:v>
                </c:pt>
                <c:pt idx="133">
                  <c:v>1.7908496732025991E-2</c:v>
                </c:pt>
                <c:pt idx="134">
                  <c:v>1.5501873143000111E-3</c:v>
                </c:pt>
                <c:pt idx="135">
                  <c:v>6.7021691128718031E-2</c:v>
                </c:pt>
                <c:pt idx="136">
                  <c:v>-8.0199586223682617E-2</c:v>
                </c:pt>
                <c:pt idx="137">
                  <c:v>4.1019514137793811E-2</c:v>
                </c:pt>
                <c:pt idx="138">
                  <c:v>1.7857142857143016E-2</c:v>
                </c:pt>
                <c:pt idx="139">
                  <c:v>-4.7882367726529651E-2</c:v>
                </c:pt>
                <c:pt idx="140">
                  <c:v>4.6766435061462719E-3</c:v>
                </c:pt>
                <c:pt idx="141">
                  <c:v>4.6277392132842765E-2</c:v>
                </c:pt>
                <c:pt idx="142">
                  <c:v>4.2659644502962779E-2</c:v>
                </c:pt>
                <c:pt idx="143">
                  <c:v>3.503427265803527E-2</c:v>
                </c:pt>
                <c:pt idx="144">
                  <c:v>-4.4139283962726372E-3</c:v>
                </c:pt>
                <c:pt idx="145">
                  <c:v>1.6894808237760905E-2</c:v>
                </c:pt>
                <c:pt idx="146">
                  <c:v>5.5266658604426366E-2</c:v>
                </c:pt>
                <c:pt idx="147">
                  <c:v>3.5217688625483801E-2</c:v>
                </c:pt>
                <c:pt idx="148">
                  <c:v>-3.6468118024091112E-2</c:v>
                </c:pt>
                <c:pt idx="149">
                  <c:v>-3.6873840445268646E-2</c:v>
                </c:pt>
                <c:pt idx="150">
                  <c:v>6.0818148907927805E-2</c:v>
                </c:pt>
                <c:pt idx="151">
                  <c:v>1.4076512657510198E-2</c:v>
                </c:pt>
                <c:pt idx="152">
                  <c:v>-1.3834653575811373E-2</c:v>
                </c:pt>
                <c:pt idx="153">
                  <c:v>8.1131200741773046E-3</c:v>
                </c:pt>
                <c:pt idx="154">
                  <c:v>-0.10214244354371749</c:v>
                </c:pt>
                <c:pt idx="155">
                  <c:v>-1.3868899646735433E-2</c:v>
                </c:pt>
                <c:pt idx="156">
                  <c:v>-2.6689682645066992E-2</c:v>
                </c:pt>
                <c:pt idx="157">
                  <c:v>8.1777293171592103E-3</c:v>
                </c:pt>
                <c:pt idx="158">
                  <c:v>-5.4149659863945376E-2</c:v>
                </c:pt>
                <c:pt idx="159">
                  <c:v>3.5488505747126364E-2</c:v>
                </c:pt>
                <c:pt idx="160">
                  <c:v>0.11194444444444396</c:v>
                </c:pt>
                <c:pt idx="161">
                  <c:v>-4.4910179640713643E-3</c:v>
                </c:pt>
                <c:pt idx="162">
                  <c:v>-4.4274426188385396E-2</c:v>
                </c:pt>
                <c:pt idx="163">
                  <c:v>-4.4892048446551036E-2</c:v>
                </c:pt>
                <c:pt idx="164">
                  <c:v>9.2490336830479691E-3</c:v>
                </c:pt>
                <c:pt idx="165">
                  <c:v>-1.493162154619021E-2</c:v>
                </c:pt>
                <c:pt idx="166">
                  <c:v>8.4676833696441189E-2</c:v>
                </c:pt>
                <c:pt idx="167">
                  <c:v>4.5356662180350282E-2</c:v>
                </c:pt>
                <c:pt idx="168">
                  <c:v>-4.2484918495699908E-2</c:v>
                </c:pt>
                <c:pt idx="169">
                  <c:v>-4.6824542518837053E-2</c:v>
                </c:pt>
                <c:pt idx="170">
                  <c:v>8.6999716151007211E-2</c:v>
                </c:pt>
                <c:pt idx="171">
                  <c:v>6.9154488517748636E-3</c:v>
                </c:pt>
                <c:pt idx="172">
                  <c:v>4.520583637311093E-2</c:v>
                </c:pt>
                <c:pt idx="173">
                  <c:v>-2.671660424469402E-2</c:v>
                </c:pt>
                <c:pt idx="174">
                  <c:v>4.2438271604936517E-3</c:v>
                </c:pt>
                <c:pt idx="175">
                  <c:v>7.0793036750483873E-2</c:v>
                </c:pt>
                <c:pt idx="176">
                  <c:v>-3.4785748675975059E-2</c:v>
                </c:pt>
                <c:pt idx="177">
                  <c:v>4.5143291909713668E-2</c:v>
                </c:pt>
                <c:pt idx="178">
                  <c:v>-5.4170249355115718E-2</c:v>
                </c:pt>
                <c:pt idx="179">
                  <c:v>6.3928709802402617E-2</c:v>
                </c:pt>
                <c:pt idx="180">
                  <c:v>2.0420640743457952E-2</c:v>
                </c:pt>
                <c:pt idx="181">
                  <c:v>-1.3798896088312973E-2</c:v>
                </c:pt>
                <c:pt idx="182">
                  <c:v>1.59619836724747E-2</c:v>
                </c:pt>
                <c:pt idx="183">
                  <c:v>3.3365338454152127E-2</c:v>
                </c:pt>
                <c:pt idx="184">
                  <c:v>-6.1556329849010716E-3</c:v>
                </c:pt>
                <c:pt idx="185">
                  <c:v>1.743301743301684E-2</c:v>
                </c:pt>
                <c:pt idx="186">
                  <c:v>3.2395665206363722E-2</c:v>
                </c:pt>
                <c:pt idx="187">
                  <c:v>-1.4651189000342013E-3</c:v>
                </c:pt>
                <c:pt idx="188">
                  <c:v>5.1905461947302722E-2</c:v>
                </c:pt>
                <c:pt idx="189">
                  <c:v>3.3231640880365676E-2</c:v>
                </c:pt>
                <c:pt idx="190">
                  <c:v>-1.4660575799426034E-2</c:v>
                </c:pt>
                <c:pt idx="191">
                  <c:v>-9.3962630953666748E-3</c:v>
                </c:pt>
                <c:pt idx="192">
                  <c:v>-6.4184435544972107E-2</c:v>
                </c:pt>
                <c:pt idx="193">
                  <c:v>3.4789644012944487E-2</c:v>
                </c:pt>
                <c:pt idx="194">
                  <c:v>-1.634968301634987E-2</c:v>
                </c:pt>
                <c:pt idx="195">
                  <c:v>5.0445773614716583E-2</c:v>
                </c:pt>
                <c:pt idx="196">
                  <c:v>3.6078599806721678E-2</c:v>
                </c:pt>
                <c:pt idx="197">
                  <c:v>-1.7616580310882979E-3</c:v>
                </c:pt>
                <c:pt idx="198">
                  <c:v>-1.6124031007752171E-2</c:v>
                </c:pt>
                <c:pt idx="199">
                  <c:v>1.384228187919434E-2</c:v>
                </c:pt>
                <c:pt idx="200">
                  <c:v>-5.1054154609342595E-2</c:v>
                </c:pt>
                <c:pt idx="201">
                  <c:v>-2.650762094101089E-3</c:v>
                </c:pt>
                <c:pt idx="202">
                  <c:v>-9.9887514060742255E-2</c:v>
                </c:pt>
                <c:pt idx="203">
                  <c:v>4.3401906673357082E-2</c:v>
                </c:pt>
                <c:pt idx="204">
                  <c:v>4.0951920753805604E-2</c:v>
                </c:pt>
                <c:pt idx="205">
                  <c:v>-3.1711000116157684E-2</c:v>
                </c:pt>
                <c:pt idx="206">
                  <c:v>-9.4248429192843597E-3</c:v>
                </c:pt>
                <c:pt idx="207">
                  <c:v>-5.6915544675642304E-2</c:v>
                </c:pt>
                <c:pt idx="208">
                  <c:v>8.1664910432033722E-2</c:v>
                </c:pt>
                <c:pt idx="209">
                  <c:v>6.0913085937499778E-2</c:v>
                </c:pt>
                <c:pt idx="210">
                  <c:v>-1.5940857109853157E-2</c:v>
                </c:pt>
                <c:pt idx="211">
                  <c:v>-3.4825870646766122E-2</c:v>
                </c:pt>
                <c:pt idx="212">
                  <c:v>6.067332593414676E-2</c:v>
                </c:pt>
                <c:pt idx="213">
                  <c:v>7.0002376990729642E-2</c:v>
                </c:pt>
                <c:pt idx="214">
                  <c:v>2.6908353974330002E-2</c:v>
                </c:pt>
                <c:pt idx="215">
                  <c:v>2.3191300488237587E-2</c:v>
                </c:pt>
                <c:pt idx="216">
                  <c:v>1.2547735951990546E-2</c:v>
                </c:pt>
                <c:pt idx="217">
                  <c:v>-2.8969841098259952E-2</c:v>
                </c:pt>
                <c:pt idx="218">
                  <c:v>3.0702244054929162E-2</c:v>
                </c:pt>
                <c:pt idx="219">
                  <c:v>1.2575888985255634E-2</c:v>
                </c:pt>
                <c:pt idx="220">
                  <c:v>5.1727838591972164E-2</c:v>
                </c:pt>
                <c:pt idx="221">
                  <c:v>-7.1413997143439101E-3</c:v>
                </c:pt>
                <c:pt idx="222">
                  <c:v>-9.0479128110222407E-3</c:v>
                </c:pt>
                <c:pt idx="223">
                  <c:v>3.8961038961039085E-2</c:v>
                </c:pt>
                <c:pt idx="224">
                  <c:v>3.9082072351939612E-2</c:v>
                </c:pt>
                <c:pt idx="225">
                  <c:v>3.1636863823933492E-2</c:v>
                </c:pt>
                <c:pt idx="226">
                  <c:v>-1.2709416522241668E-2</c:v>
                </c:pt>
                <c:pt idx="227">
                  <c:v>2.7973395931143674E-2</c:v>
                </c:pt>
                <c:pt idx="228">
                  <c:v>2.0355750023780095E-2</c:v>
                </c:pt>
                <c:pt idx="229">
                  <c:v>-7.9268861326120543E-3</c:v>
                </c:pt>
                <c:pt idx="230">
                  <c:v>-1.0090531874764608E-2</c:v>
                </c:pt>
                <c:pt idx="231">
                  <c:v>4.8624988105433475E-2</c:v>
                </c:pt>
                <c:pt idx="232">
                  <c:v>-2.5844025844025564E-2</c:v>
                </c:pt>
                <c:pt idx="233">
                  <c:v>3.3598502573701117E-2</c:v>
                </c:pt>
                <c:pt idx="234">
                  <c:v>-1.4449291166848233E-2</c:v>
                </c:pt>
                <c:pt idx="235">
                  <c:v>2.3971971233629485E-3</c:v>
                </c:pt>
                <c:pt idx="236">
                  <c:v>4.9623231023709913E-3</c:v>
                </c:pt>
                <c:pt idx="237">
                  <c:v>9.6834264432030803E-3</c:v>
                </c:pt>
                <c:pt idx="238">
                  <c:v>2.0531964535697167E-3</c:v>
                </c:pt>
                <c:pt idx="239">
                  <c:v>1.8166494990167648E-2</c:v>
                </c:pt>
                <c:pt idx="240">
                  <c:v>-8.1187936741449307E-2</c:v>
                </c:pt>
                <c:pt idx="241">
                  <c:v>-2.335605453087386E-2</c:v>
                </c:pt>
                <c:pt idx="242">
                  <c:v>4.0086339808815818E-3</c:v>
                </c:pt>
                <c:pt idx="243">
                  <c:v>3.7960398071197332E-3</c:v>
                </c:pt>
                <c:pt idx="244">
                  <c:v>5.0389184760344374E-2</c:v>
                </c:pt>
                <c:pt idx="245">
                  <c:v>2.8981264637002457E-2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4720"/>
        <c:axId val="247456512"/>
      </c:scatterChart>
      <c:valAx>
        <c:axId val="247454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47456512"/>
        <c:crosses val="autoZero"/>
        <c:crossBetween val="midCat"/>
      </c:valAx>
      <c:valAx>
        <c:axId val="247456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74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圖表1"/>
  <sheetViews>
    <sheetView zoomScale="124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0</xdr:row>
          <xdr:rowOff>19050</xdr:rowOff>
        </xdr:from>
        <xdr:to>
          <xdr:col>16</xdr:col>
          <xdr:colOff>428625</xdr:colOff>
          <xdr:row>1</xdr:row>
          <xdr:rowOff>0</xdr:rowOff>
        </xdr:to>
        <xdr:sp macro="" textlink="">
          <xdr:nvSpPr>
            <xdr:cNvPr id="2050" name="Label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28575</xdr:rowOff>
        </xdr:from>
        <xdr:to>
          <xdr:col>7</xdr:col>
          <xdr:colOff>419100</xdr:colOff>
          <xdr:row>1</xdr:row>
          <xdr:rowOff>19050</xdr:rowOff>
        </xdr:to>
        <xdr:sp macro="" textlink="">
          <xdr:nvSpPr>
            <xdr:cNvPr id="2051" name="Label2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38100</xdr:rowOff>
        </xdr:from>
        <xdr:to>
          <xdr:col>11</xdr:col>
          <xdr:colOff>390525</xdr:colOff>
          <xdr:row>1</xdr:row>
          <xdr:rowOff>9525</xdr:rowOff>
        </xdr:to>
        <xdr:sp macro="" textlink="">
          <xdr:nvSpPr>
            <xdr:cNvPr id="2052" name="Label3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Y5146"/>
  <sheetViews>
    <sheetView tabSelected="1" workbookViewId="0">
      <pane xSplit="1" ySplit="1" topLeftCell="F80" activePane="bottomRight" state="frozen"/>
      <selection pane="topRight" activeCell="B1" sqref="B1"/>
      <selection pane="bottomLeft" activeCell="A2" sqref="A2"/>
      <selection pane="bottomRight" activeCell="T27" sqref="T27"/>
    </sheetView>
  </sheetViews>
  <sheetFormatPr defaultRowHeight="16.5" x14ac:dyDescent="0.25"/>
  <cols>
    <col min="1" max="1" width="10.375" bestFit="1" customWidth="1"/>
    <col min="6" max="6" width="7.25" bestFit="1" customWidth="1"/>
    <col min="7" max="8" width="12.25" bestFit="1" customWidth="1"/>
    <col min="9" max="9" width="9.5" bestFit="1" customWidth="1"/>
    <col min="10" max="10" width="9.5" customWidth="1"/>
    <col min="13" max="14" width="9.5" bestFit="1" customWidth="1"/>
    <col min="18" max="18" width="11.625" style="7" bestFit="1" customWidth="1"/>
    <col min="19" max="19" width="12.75" style="8" bestFit="1" customWidth="1"/>
    <col min="20" max="21" width="9" style="8"/>
    <col min="22" max="22" width="9" style="9"/>
    <col min="23" max="23" width="9.5" bestFit="1" customWidth="1"/>
    <col min="24" max="25" width="18.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>
        <v>5</v>
      </c>
      <c r="I1" t="s">
        <v>6</v>
      </c>
      <c r="J1" t="s">
        <v>15</v>
      </c>
      <c r="K1" t="s">
        <v>7</v>
      </c>
      <c r="L1">
        <v>2</v>
      </c>
      <c r="M1" s="14" t="s">
        <v>9</v>
      </c>
      <c r="N1" t="s">
        <v>10</v>
      </c>
      <c r="O1" t="s">
        <v>8</v>
      </c>
      <c r="P1" t="s">
        <v>11</v>
      </c>
      <c r="Q1">
        <v>1</v>
      </c>
      <c r="R1" s="4" t="s">
        <v>12</v>
      </c>
      <c r="S1" s="5" t="s">
        <v>13</v>
      </c>
      <c r="T1" s="5" t="s">
        <v>9</v>
      </c>
      <c r="U1" s="5" t="s">
        <v>10</v>
      </c>
      <c r="V1" s="6" t="s">
        <v>8</v>
      </c>
      <c r="W1" s="16" t="s">
        <v>16</v>
      </c>
      <c r="X1" s="16" t="s">
        <v>17</v>
      </c>
      <c r="Y1" s="16" t="s">
        <v>20</v>
      </c>
    </row>
    <row r="2" spans="1:25" x14ac:dyDescent="0.25">
      <c r="A2" s="1">
        <v>36046</v>
      </c>
      <c r="B2" s="2">
        <v>6942.26</v>
      </c>
      <c r="C2" s="2">
        <v>115971</v>
      </c>
      <c r="D2" s="2">
        <v>6865</v>
      </c>
      <c r="E2" s="2">
        <v>6849</v>
      </c>
      <c r="F2" s="13">
        <f>IF(P2=1,E2,D2)/B2-1</f>
        <v>-1.1128940719592806E-2</v>
      </c>
      <c r="G2" s="2"/>
      <c r="H2" s="2" t="str">
        <f ca="1">IF(ROW()&gt;$H$1,AVERAGE(OFFSET(C2,-$H$1+1,,$H$1)),"")</f>
        <v/>
      </c>
      <c r="I2">
        <f ca="1">IF(H2="",0,SIGN(C2-H2))</f>
        <v>0</v>
      </c>
      <c r="J2">
        <f>SIGN(F2)</f>
        <v>-1</v>
      </c>
      <c r="M2" s="14">
        <v>10000</v>
      </c>
      <c r="N2">
        <f>INT(M2*$Q$1/B2)*CHOOSE($L$1,I2,J2)</f>
        <v>-1</v>
      </c>
      <c r="P2">
        <f>COUNTIF(作圖資料!$A$3:$A$249,A2)</f>
        <v>0</v>
      </c>
      <c r="T2" s="8">
        <v>10000</v>
      </c>
      <c r="U2" s="8">
        <f ca="1">INT(T2*$Q$1/IF(P2=1,E2,D2))*I2</f>
        <v>0</v>
      </c>
    </row>
    <row r="3" spans="1:25" x14ac:dyDescent="0.25">
      <c r="A3" s="1">
        <v>36047</v>
      </c>
      <c r="B3" s="2">
        <v>6894.57</v>
      </c>
      <c r="C3" s="2">
        <v>112714</v>
      </c>
      <c r="D3" s="2">
        <v>6770</v>
      </c>
      <c r="E3" s="2">
        <v>6769</v>
      </c>
      <c r="F3" s="13">
        <f t="shared" ref="F3:F66" si="0">IF(P3=1,E3,D3)/B3-1</f>
        <v>-1.8067841794339512E-2</v>
      </c>
      <c r="G3" s="2"/>
      <c r="H3" s="2" t="str">
        <f t="shared" ref="H3:H66" ca="1" si="1">IF(ROW()&gt;$H$1,AVERAGE(OFFSET(C3,-$H$1+1,,$H$1)),"")</f>
        <v/>
      </c>
      <c r="I3">
        <f t="shared" ref="I3:I66" ca="1" si="2">IF(H3="",0,SIGN(C3-H3))</f>
        <v>0</v>
      </c>
      <c r="J3">
        <f>SIGN(F3)</f>
        <v>-1</v>
      </c>
      <c r="K3">
        <f>B3-B2</f>
        <v>-47.690000000000509</v>
      </c>
      <c r="L3">
        <f t="shared" ref="L3:L9" ca="1" si="3">I2*K3</f>
        <v>0</v>
      </c>
      <c r="M3" s="14">
        <f>M2+K3*N2</f>
        <v>10047.69</v>
      </c>
      <c r="N3">
        <f>INT(M3*$Q$1/B3)*CHOOSE($L$1,I3,J3)</f>
        <v>-1</v>
      </c>
      <c r="O3">
        <f t="shared" ref="O3:O60" si="4">ABS(N3-N2)</f>
        <v>0</v>
      </c>
      <c r="P3">
        <f>COUNTIF(作圖資料!$A$3:$A$249,A3)</f>
        <v>0</v>
      </c>
      <c r="R3" s="7">
        <f>D3-IF(P2=1,E2,D2)</f>
        <v>-95</v>
      </c>
      <c r="S3" s="8">
        <f ca="1">I2*R3</f>
        <v>0</v>
      </c>
      <c r="T3" s="8">
        <f ca="1">T2+R3*U2</f>
        <v>10000</v>
      </c>
      <c r="U3" s="8">
        <f ca="1">INT(T3*$Q$1/IF(P3=1,E3,D3))*I3</f>
        <v>0</v>
      </c>
      <c r="V3" s="9">
        <f ca="1">IF(P3=1,ABS(U3)+ABS(U2),ABS(U3-U2))</f>
        <v>0</v>
      </c>
      <c r="W3" s="3">
        <f>IF(P2=1,F2,W2)</f>
        <v>0</v>
      </c>
      <c r="X3" s="3">
        <f>IF(P2=1,K3/B2,(1+K3/B2)*(1+X2)-1)</f>
        <v>-6.8695208764869564E-3</v>
      </c>
      <c r="Y3" s="3">
        <f>IF(P2=1,R3/E2,(1+R3/D2)*(1+Y2)-1)</f>
        <v>-1.3838310269482901E-2</v>
      </c>
    </row>
    <row r="4" spans="1:25" x14ac:dyDescent="0.25">
      <c r="A4" s="1">
        <v>36048</v>
      </c>
      <c r="B4" s="2">
        <v>6803.83</v>
      </c>
      <c r="C4" s="2">
        <v>82413</v>
      </c>
      <c r="D4" s="2">
        <v>6730</v>
      </c>
      <c r="E4" s="2">
        <v>6685</v>
      </c>
      <c r="F4" s="13">
        <f t="shared" si="0"/>
        <v>-1.08512411391819E-2</v>
      </c>
      <c r="G4" s="2"/>
      <c r="H4" s="2" t="str">
        <f t="shared" ca="1" si="1"/>
        <v/>
      </c>
      <c r="I4">
        <f t="shared" ca="1" si="2"/>
        <v>0</v>
      </c>
      <c r="J4">
        <f t="shared" ref="J4:J66" si="5">SIGN(F4)</f>
        <v>-1</v>
      </c>
      <c r="K4">
        <f t="shared" ref="K4:K60" si="6">B4-B3</f>
        <v>-90.739999999999782</v>
      </c>
      <c r="L4">
        <f t="shared" ca="1" si="3"/>
        <v>0</v>
      </c>
      <c r="M4" s="14">
        <f>M3+K4*N3</f>
        <v>10138.43</v>
      </c>
      <c r="N4">
        <f t="shared" ref="N4:N66" si="7">INT(M4*$Q$1/B4)*CHOOSE($L$1,I4,J4)</f>
        <v>-1</v>
      </c>
      <c r="O4">
        <f t="shared" si="4"/>
        <v>0</v>
      </c>
      <c r="P4">
        <f>COUNTIF(作圖資料!$A$3:$A$249,A4)</f>
        <v>0</v>
      </c>
      <c r="R4" s="7">
        <f t="shared" ref="R4:R67" si="8">D4-IF(P3=1,E3,D3)</f>
        <v>-40</v>
      </c>
      <c r="S4" s="8">
        <f t="shared" ref="S4:S67" ca="1" si="9">I3*R4</f>
        <v>0</v>
      </c>
      <c r="T4" s="8">
        <f t="shared" ref="T4:T67" ca="1" si="10">T3+R4*U3</f>
        <v>10000</v>
      </c>
      <c r="U4" s="8">
        <f t="shared" ref="U4:U67" ca="1" si="11">INT(T4*$Q$1/IF(P4=1,E4,D4))*I4</f>
        <v>0</v>
      </c>
      <c r="V4" s="9">
        <f t="shared" ref="V4:V67" ca="1" si="12">IF(P4=1,ABS(U4)+ABS(U3),ABS(U4-U3))</f>
        <v>0</v>
      </c>
      <c r="W4" s="3">
        <f>IF(P3=1,F3,W3)</f>
        <v>0</v>
      </c>
      <c r="X4" s="3">
        <f>IF(P3=1,K4/B3,(1+K4/B3)*(1+X3)-1)</f>
        <v>-1.9940192386917244E-2</v>
      </c>
      <c r="Y4" s="3">
        <f t="shared" ref="Y4:Y67" si="13">IF(P3=1,R4/E3,(1+R4/D3)*(1+Y3)-1)</f>
        <v>-1.9664967225054619E-2</v>
      </c>
    </row>
    <row r="5" spans="1:25" x14ac:dyDescent="0.25">
      <c r="A5" s="1">
        <v>36049</v>
      </c>
      <c r="B5" s="2">
        <v>6841.83</v>
      </c>
      <c r="C5" s="2">
        <v>89132</v>
      </c>
      <c r="D5" s="2">
        <v>6769</v>
      </c>
      <c r="E5" s="2">
        <v>6684</v>
      </c>
      <c r="F5" s="13">
        <f t="shared" si="0"/>
        <v>-1.0644812864394448E-2</v>
      </c>
      <c r="G5" s="2"/>
      <c r="H5" s="2" t="str">
        <f t="shared" ca="1" si="1"/>
        <v/>
      </c>
      <c r="I5">
        <f t="shared" ca="1" si="2"/>
        <v>0</v>
      </c>
      <c r="J5">
        <f t="shared" si="5"/>
        <v>-1</v>
      </c>
      <c r="K5">
        <f t="shared" si="6"/>
        <v>38</v>
      </c>
      <c r="L5">
        <f t="shared" ca="1" si="3"/>
        <v>0</v>
      </c>
      <c r="M5" s="14">
        <f>M4+K5*N4</f>
        <v>10100.43</v>
      </c>
      <c r="N5">
        <f t="shared" si="7"/>
        <v>-1</v>
      </c>
      <c r="O5">
        <f t="shared" si="4"/>
        <v>0</v>
      </c>
      <c r="P5">
        <f>COUNTIF(作圖資料!$A$3:$A$249,A5)</f>
        <v>0</v>
      </c>
      <c r="R5" s="7">
        <f t="shared" si="8"/>
        <v>39</v>
      </c>
      <c r="S5" s="8">
        <f t="shared" ca="1" si="9"/>
        <v>0</v>
      </c>
      <c r="T5" s="8">
        <f t="shared" ca="1" si="10"/>
        <v>10000</v>
      </c>
      <c r="U5" s="8">
        <f t="shared" ca="1" si="11"/>
        <v>0</v>
      </c>
      <c r="V5" s="9">
        <f t="shared" ca="1" si="12"/>
        <v>0</v>
      </c>
      <c r="W5" s="3">
        <f t="shared" ref="W5:W67" si="14">IF(P4=1,F4,W4)</f>
        <v>0</v>
      </c>
      <c r="X5" s="3">
        <f>IF(P4=1,K5/B4,(1+K5/B4)*(1+X4)-1)</f>
        <v>-1.4466470572983559E-2</v>
      </c>
      <c r="Y5" s="3">
        <f t="shared" si="13"/>
        <v>-1.3983976693372147E-2</v>
      </c>
    </row>
    <row r="6" spans="1:25" x14ac:dyDescent="0.25">
      <c r="A6" s="1">
        <v>36052</v>
      </c>
      <c r="B6" s="2">
        <v>6860.17</v>
      </c>
      <c r="C6" s="2">
        <v>70725</v>
      </c>
      <c r="D6" s="2">
        <v>6818</v>
      </c>
      <c r="E6" s="2">
        <v>6739</v>
      </c>
      <c r="F6" s="13">
        <f t="shared" si="0"/>
        <v>-6.147077987863292E-3</v>
      </c>
      <c r="G6" s="2"/>
      <c r="H6" s="2">
        <f t="shared" ca="1" si="1"/>
        <v>94191</v>
      </c>
      <c r="I6">
        <f t="shared" ca="1" si="2"/>
        <v>-1</v>
      </c>
      <c r="J6">
        <f t="shared" si="5"/>
        <v>-1</v>
      </c>
      <c r="K6">
        <f t="shared" si="6"/>
        <v>18.340000000000146</v>
      </c>
      <c r="L6">
        <f t="shared" ca="1" si="3"/>
        <v>0</v>
      </c>
      <c r="M6" s="14">
        <f>M5+K6*N5</f>
        <v>10082.09</v>
      </c>
      <c r="N6">
        <f t="shared" si="7"/>
        <v>-1</v>
      </c>
      <c r="O6">
        <f t="shared" si="4"/>
        <v>0</v>
      </c>
      <c r="P6">
        <f>COUNTIF(作圖資料!$A$3:$A$249,A6)</f>
        <v>0</v>
      </c>
      <c r="R6" s="7">
        <f t="shared" si="8"/>
        <v>49</v>
      </c>
      <c r="S6" s="8">
        <f t="shared" ca="1" si="9"/>
        <v>0</v>
      </c>
      <c r="T6" s="8">
        <f t="shared" ca="1" si="10"/>
        <v>10000</v>
      </c>
      <c r="U6" s="8">
        <f t="shared" ca="1" si="11"/>
        <v>-1</v>
      </c>
      <c r="V6" s="9">
        <f t="shared" ca="1" si="12"/>
        <v>1</v>
      </c>
      <c r="W6" s="3">
        <f t="shared" si="14"/>
        <v>0</v>
      </c>
      <c r="X6" s="3">
        <f>IF(P5=1,K6/B5,(1+K6/B5)*(1+X5)-1)</f>
        <v>-1.1824679571205921E-2</v>
      </c>
      <c r="Y6" s="3">
        <f t="shared" si="13"/>
        <v>-6.846321922796772E-3</v>
      </c>
    </row>
    <row r="7" spans="1:25" x14ac:dyDescent="0.25">
      <c r="A7" s="1">
        <v>36053</v>
      </c>
      <c r="B7" s="2">
        <v>6857.96</v>
      </c>
      <c r="C7" s="2">
        <v>68774</v>
      </c>
      <c r="D7" s="2">
        <v>6825</v>
      </c>
      <c r="E7" s="2">
        <v>6720</v>
      </c>
      <c r="F7" s="13">
        <f t="shared" si="0"/>
        <v>-4.8060939404720449E-3</v>
      </c>
      <c r="G7" s="2"/>
      <c r="H7" s="2">
        <f t="shared" ca="1" si="1"/>
        <v>84751.6</v>
      </c>
      <c r="I7">
        <f t="shared" ca="1" si="2"/>
        <v>-1</v>
      </c>
      <c r="J7">
        <f t="shared" si="5"/>
        <v>-1</v>
      </c>
      <c r="K7">
        <f t="shared" si="6"/>
        <v>-2.2100000000000364</v>
      </c>
      <c r="L7">
        <f t="shared" ca="1" si="3"/>
        <v>2.2100000000000364</v>
      </c>
      <c r="M7" s="14">
        <f>M6+K7*N6</f>
        <v>10084.299999999999</v>
      </c>
      <c r="N7">
        <f>INT(M7*$Q$1/B7)*CHOOSE($L$1,I7,J7)</f>
        <v>-1</v>
      </c>
      <c r="O7">
        <f t="shared" si="4"/>
        <v>0</v>
      </c>
      <c r="P7">
        <f>COUNTIF(作圖資料!$A$3:$A$249,A7)</f>
        <v>0</v>
      </c>
      <c r="R7" s="7">
        <f t="shared" si="8"/>
        <v>7</v>
      </c>
      <c r="S7" s="8">
        <f t="shared" ca="1" si="9"/>
        <v>-7</v>
      </c>
      <c r="T7" s="8">
        <f t="shared" ca="1" si="10"/>
        <v>9993</v>
      </c>
      <c r="U7" s="8">
        <f t="shared" ca="1" si="11"/>
        <v>-1</v>
      </c>
      <c r="V7" s="9">
        <f t="shared" ca="1" si="12"/>
        <v>0</v>
      </c>
      <c r="W7" s="3">
        <f t="shared" si="14"/>
        <v>0</v>
      </c>
      <c r="X7" s="3">
        <f>IF(P6=1,K7/B6,(1+K7/B6)*(1+X6)-1)</f>
        <v>-1.2143019708279357E-2</v>
      </c>
      <c r="Y7" s="3">
        <f t="shared" si="13"/>
        <v>-5.8266569555716075E-3</v>
      </c>
    </row>
    <row r="8" spans="1:25" x14ac:dyDescent="0.25">
      <c r="A8" s="1">
        <v>36054</v>
      </c>
      <c r="B8" s="2">
        <v>6972.54</v>
      </c>
      <c r="C8" s="2">
        <v>81613</v>
      </c>
      <c r="D8" s="2">
        <v>6995</v>
      </c>
      <c r="E8" s="2">
        <v>6930</v>
      </c>
      <c r="F8" s="13">
        <f t="shared" si="0"/>
        <v>3.2212077664668382E-3</v>
      </c>
      <c r="G8" s="2"/>
      <c r="H8" s="2">
        <f t="shared" ca="1" si="1"/>
        <v>78531.399999999994</v>
      </c>
      <c r="I8">
        <f t="shared" ca="1" si="2"/>
        <v>1</v>
      </c>
      <c r="J8">
        <f t="shared" si="5"/>
        <v>1</v>
      </c>
      <c r="K8">
        <f t="shared" si="6"/>
        <v>114.57999999999993</v>
      </c>
      <c r="L8">
        <f t="shared" ca="1" si="3"/>
        <v>-114.57999999999993</v>
      </c>
      <c r="M8" s="14">
        <f t="shared" ref="M8:M60" si="15">M7+K8*N7</f>
        <v>9969.7199999999993</v>
      </c>
      <c r="N8">
        <f>INT(M8*$Q$1/B8)*CHOOSE($L$1,I8,J8)</f>
        <v>1</v>
      </c>
      <c r="O8">
        <f t="shared" si="4"/>
        <v>2</v>
      </c>
      <c r="P8">
        <f>COUNTIF(作圖資料!$A$3:$A$249,A8)</f>
        <v>0</v>
      </c>
      <c r="R8" s="7">
        <f t="shared" si="8"/>
        <v>170</v>
      </c>
      <c r="S8" s="8">
        <f t="shared" ca="1" si="9"/>
        <v>-170</v>
      </c>
      <c r="T8" s="8">
        <f t="shared" ca="1" si="10"/>
        <v>9823</v>
      </c>
      <c r="U8" s="8">
        <f t="shared" ca="1" si="11"/>
        <v>1</v>
      </c>
      <c r="V8" s="9">
        <f t="shared" ca="1" si="12"/>
        <v>2</v>
      </c>
      <c r="W8" s="3">
        <f t="shared" si="14"/>
        <v>0</v>
      </c>
      <c r="X8" s="3">
        <f t="shared" ref="X8:X67" si="16">IF(P7=1,K8/B7,(1+K8/B7)*(1+X7)-1)</f>
        <v>4.3616920138400683E-3</v>
      </c>
      <c r="Y8" s="3">
        <f t="shared" si="13"/>
        <v>1.8936635105608168E-2</v>
      </c>
    </row>
    <row r="9" spans="1:25" x14ac:dyDescent="0.25">
      <c r="A9" s="1">
        <v>36055</v>
      </c>
      <c r="B9" s="2">
        <v>7000.52</v>
      </c>
      <c r="C9" s="2">
        <v>111764</v>
      </c>
      <c r="D9" s="2">
        <v>6906</v>
      </c>
      <c r="E9" s="2">
        <v>6900</v>
      </c>
      <c r="F9" s="13">
        <f t="shared" si="0"/>
        <v>-1.3501854147977665E-2</v>
      </c>
      <c r="G9" s="2"/>
      <c r="H9" s="2">
        <f t="shared" ca="1" si="1"/>
        <v>84401.600000000006</v>
      </c>
      <c r="I9">
        <f t="shared" ca="1" si="2"/>
        <v>1</v>
      </c>
      <c r="J9">
        <f t="shared" si="5"/>
        <v>-1</v>
      </c>
      <c r="K9">
        <f t="shared" si="6"/>
        <v>27.980000000000473</v>
      </c>
      <c r="L9">
        <f t="shared" ca="1" si="3"/>
        <v>27.980000000000473</v>
      </c>
      <c r="M9" s="14">
        <f t="shared" si="15"/>
        <v>9997.7000000000007</v>
      </c>
      <c r="N9">
        <f t="shared" si="7"/>
        <v>-1</v>
      </c>
      <c r="O9">
        <f t="shared" si="4"/>
        <v>2</v>
      </c>
      <c r="P9">
        <f>COUNTIF(作圖資料!$A$3:$A$249,A9)</f>
        <v>0</v>
      </c>
      <c r="R9" s="7">
        <f t="shared" si="8"/>
        <v>-89</v>
      </c>
      <c r="S9" s="8">
        <f t="shared" ca="1" si="9"/>
        <v>-89</v>
      </c>
      <c r="T9" s="8">
        <f t="shared" ca="1" si="10"/>
        <v>9734</v>
      </c>
      <c r="U9" s="8">
        <f t="shared" ca="1" si="11"/>
        <v>1</v>
      </c>
      <c r="V9" s="9">
        <f t="shared" ca="1" si="12"/>
        <v>0</v>
      </c>
      <c r="W9" s="3">
        <f t="shared" si="14"/>
        <v>0</v>
      </c>
      <c r="X9" s="3">
        <f t="shared" si="16"/>
        <v>8.3920798126260188E-3</v>
      </c>
      <c r="Y9" s="3">
        <f t="shared" si="13"/>
        <v>5.9723233794610753E-3</v>
      </c>
    </row>
    <row r="10" spans="1:25" x14ac:dyDescent="0.25">
      <c r="A10" s="1">
        <v>36056</v>
      </c>
      <c r="B10" s="2">
        <v>6961.76</v>
      </c>
      <c r="C10" s="2">
        <v>78137</v>
      </c>
      <c r="D10" s="2">
        <v>6842</v>
      </c>
      <c r="E10" s="2">
        <v>6815</v>
      </c>
      <c r="F10" s="13">
        <f t="shared" si="0"/>
        <v>-1.7202546482498748E-2</v>
      </c>
      <c r="G10" s="2"/>
      <c r="H10" s="2">
        <f t="shared" ca="1" si="1"/>
        <v>82202.600000000006</v>
      </c>
      <c r="I10">
        <f t="shared" ca="1" si="2"/>
        <v>-1</v>
      </c>
      <c r="J10">
        <f t="shared" si="5"/>
        <v>-1</v>
      </c>
      <c r="K10">
        <f t="shared" si="6"/>
        <v>-38.760000000000218</v>
      </c>
      <c r="L10">
        <f t="shared" ref="L10:L60" ca="1" si="17">I9*K10</f>
        <v>-38.760000000000218</v>
      </c>
      <c r="M10" s="14">
        <f t="shared" si="15"/>
        <v>10036.460000000001</v>
      </c>
      <c r="N10">
        <f t="shared" si="7"/>
        <v>-1</v>
      </c>
      <c r="O10">
        <f t="shared" si="4"/>
        <v>0</v>
      </c>
      <c r="P10">
        <f>COUNTIF(作圖資料!$A$3:$A$249,A10)</f>
        <v>0</v>
      </c>
      <c r="R10" s="7">
        <f t="shared" si="8"/>
        <v>-64</v>
      </c>
      <c r="S10" s="8">
        <f t="shared" ca="1" si="9"/>
        <v>-64</v>
      </c>
      <c r="T10" s="8">
        <f t="shared" ca="1" si="10"/>
        <v>9670</v>
      </c>
      <c r="U10" s="8">
        <f t="shared" ca="1" si="11"/>
        <v>-1</v>
      </c>
      <c r="V10" s="9">
        <f t="shared" ca="1" si="12"/>
        <v>2</v>
      </c>
      <c r="W10" s="3">
        <f t="shared" si="14"/>
        <v>0</v>
      </c>
      <c r="X10" s="3">
        <f t="shared" si="16"/>
        <v>2.8088835624135999E-3</v>
      </c>
      <c r="Y10" s="3">
        <f t="shared" si="13"/>
        <v>-3.3503277494536521E-3</v>
      </c>
    </row>
    <row r="11" spans="1:25" x14ac:dyDescent="0.25">
      <c r="A11" s="1">
        <v>36057</v>
      </c>
      <c r="B11" s="2">
        <v>7149.59</v>
      </c>
      <c r="C11" s="2">
        <v>112886</v>
      </c>
      <c r="D11" s="2">
        <v>7039</v>
      </c>
      <c r="E11" s="2">
        <v>6996</v>
      </c>
      <c r="F11" s="13">
        <f t="shared" si="0"/>
        <v>-1.546801984449464E-2</v>
      </c>
      <c r="G11" s="2"/>
      <c r="H11" s="2">
        <f t="shared" ca="1" si="1"/>
        <v>90634.8</v>
      </c>
      <c r="I11">
        <f t="shared" ca="1" si="2"/>
        <v>1</v>
      </c>
      <c r="J11">
        <f t="shared" si="5"/>
        <v>-1</v>
      </c>
      <c r="K11">
        <f t="shared" si="6"/>
        <v>187.82999999999993</v>
      </c>
      <c r="L11">
        <f t="shared" ca="1" si="17"/>
        <v>-187.82999999999993</v>
      </c>
      <c r="M11" s="14">
        <f t="shared" si="15"/>
        <v>9848.630000000001</v>
      </c>
      <c r="N11">
        <f t="shared" si="7"/>
        <v>-1</v>
      </c>
      <c r="O11">
        <f t="shared" si="4"/>
        <v>0</v>
      </c>
      <c r="P11">
        <f>COUNTIF(作圖資料!$A$3:$A$249,A11)</f>
        <v>0</v>
      </c>
      <c r="R11" s="7">
        <f t="shared" si="8"/>
        <v>197</v>
      </c>
      <c r="S11" s="8">
        <f t="shared" ca="1" si="9"/>
        <v>-197</v>
      </c>
      <c r="T11" s="8">
        <f t="shared" ca="1" si="10"/>
        <v>9473</v>
      </c>
      <c r="U11" s="8">
        <f t="shared" ca="1" si="11"/>
        <v>1</v>
      </c>
      <c r="V11" s="9">
        <f t="shared" ca="1" si="12"/>
        <v>2</v>
      </c>
      <c r="W11" s="3">
        <f t="shared" si="14"/>
        <v>0</v>
      </c>
      <c r="X11" s="3">
        <f t="shared" si="16"/>
        <v>2.9864914307444757E-2</v>
      </c>
      <c r="Y11" s="3">
        <f t="shared" si="13"/>
        <v>2.5345957756737203E-2</v>
      </c>
    </row>
    <row r="12" spans="1:25" x14ac:dyDescent="0.25">
      <c r="A12" s="1">
        <v>36059</v>
      </c>
      <c r="B12" s="2">
        <v>7029.4</v>
      </c>
      <c r="C12" s="2">
        <v>124402</v>
      </c>
      <c r="D12" s="2">
        <v>6861</v>
      </c>
      <c r="E12" s="2">
        <v>6868</v>
      </c>
      <c r="F12" s="13">
        <f t="shared" si="0"/>
        <v>-2.3956525450251731E-2</v>
      </c>
      <c r="G12" s="2"/>
      <c r="H12" s="2">
        <f t="shared" ca="1" si="1"/>
        <v>101760.4</v>
      </c>
      <c r="I12">
        <f t="shared" ca="1" si="2"/>
        <v>1</v>
      </c>
      <c r="J12">
        <f t="shared" si="5"/>
        <v>-1</v>
      </c>
      <c r="K12">
        <f t="shared" si="6"/>
        <v>-120.19000000000051</v>
      </c>
      <c r="L12">
        <f t="shared" ca="1" si="17"/>
        <v>-120.19000000000051</v>
      </c>
      <c r="M12" s="14">
        <f t="shared" si="15"/>
        <v>9968.8200000000015</v>
      </c>
      <c r="N12">
        <f t="shared" si="7"/>
        <v>-1</v>
      </c>
      <c r="O12">
        <f t="shared" si="4"/>
        <v>0</v>
      </c>
      <c r="P12">
        <f>COUNTIF(作圖資料!$A$3:$A$249,A12)</f>
        <v>0</v>
      </c>
      <c r="R12" s="7">
        <f t="shared" si="8"/>
        <v>-178</v>
      </c>
      <c r="S12" s="8">
        <f t="shared" ca="1" si="9"/>
        <v>-178</v>
      </c>
      <c r="T12" s="8">
        <f t="shared" ca="1" si="10"/>
        <v>9295</v>
      </c>
      <c r="U12" s="8">
        <f t="shared" ca="1" si="11"/>
        <v>1</v>
      </c>
      <c r="V12" s="9">
        <f t="shared" ca="1" si="12"/>
        <v>0</v>
      </c>
      <c r="W12" s="3">
        <f t="shared" si="14"/>
        <v>0</v>
      </c>
      <c r="X12" s="3">
        <f t="shared" si="16"/>
        <v>1.2552108391215677E-2</v>
      </c>
      <c r="Y12" s="3">
        <f t="shared" si="13"/>
        <v>-5.8266569555709413E-4</v>
      </c>
    </row>
    <row r="13" spans="1:25" x14ac:dyDescent="0.25">
      <c r="A13" s="1">
        <v>36060</v>
      </c>
      <c r="B13" s="2">
        <v>7033.99</v>
      </c>
      <c r="C13" s="2">
        <v>78509</v>
      </c>
      <c r="D13" s="2">
        <v>6926</v>
      </c>
      <c r="E13" s="2">
        <v>6890</v>
      </c>
      <c r="F13" s="13">
        <f t="shared" si="0"/>
        <v>-1.5352595042074202E-2</v>
      </c>
      <c r="G13" s="2"/>
      <c r="H13" s="2">
        <f t="shared" ca="1" si="1"/>
        <v>101139.6</v>
      </c>
      <c r="I13">
        <f t="shared" ca="1" si="2"/>
        <v>-1</v>
      </c>
      <c r="J13">
        <f t="shared" si="5"/>
        <v>-1</v>
      </c>
      <c r="K13">
        <f t="shared" si="6"/>
        <v>4.5900000000001455</v>
      </c>
      <c r="L13">
        <f t="shared" ca="1" si="17"/>
        <v>4.5900000000001455</v>
      </c>
      <c r="M13" s="14">
        <f t="shared" si="15"/>
        <v>9964.2300000000014</v>
      </c>
      <c r="N13">
        <f t="shared" si="7"/>
        <v>-1</v>
      </c>
      <c r="O13">
        <f t="shared" si="4"/>
        <v>0</v>
      </c>
      <c r="P13">
        <f>COUNTIF(作圖資料!$A$3:$A$249,A13)</f>
        <v>0</v>
      </c>
      <c r="R13" s="7">
        <f t="shared" si="8"/>
        <v>65</v>
      </c>
      <c r="S13" s="8">
        <f t="shared" ca="1" si="9"/>
        <v>65</v>
      </c>
      <c r="T13" s="8">
        <f t="shared" ca="1" si="10"/>
        <v>9360</v>
      </c>
      <c r="U13" s="8">
        <f t="shared" ca="1" si="11"/>
        <v>-1</v>
      </c>
      <c r="V13" s="9">
        <f t="shared" ca="1" si="12"/>
        <v>2</v>
      </c>
      <c r="W13" s="3">
        <f t="shared" si="14"/>
        <v>0</v>
      </c>
      <c r="X13" s="3">
        <f t="shared" si="16"/>
        <v>1.3213276368214677E-2</v>
      </c>
      <c r="Y13" s="3">
        <f t="shared" si="13"/>
        <v>8.885651857247101E-3</v>
      </c>
    </row>
    <row r="14" spans="1:25" x14ac:dyDescent="0.25">
      <c r="A14" s="1">
        <v>36061</v>
      </c>
      <c r="B14" s="2">
        <v>6962.17</v>
      </c>
      <c r="C14" s="2">
        <v>85006</v>
      </c>
      <c r="D14" s="2">
        <v>6852</v>
      </c>
      <c r="E14" s="2">
        <v>6850</v>
      </c>
      <c r="F14" s="13">
        <f t="shared" si="0"/>
        <v>-1.5824089328470903E-2</v>
      </c>
      <c r="G14" s="2"/>
      <c r="H14" s="2">
        <f t="shared" ca="1" si="1"/>
        <v>95788</v>
      </c>
      <c r="I14">
        <f t="shared" ca="1" si="2"/>
        <v>-1</v>
      </c>
      <c r="J14">
        <f t="shared" si="5"/>
        <v>-1</v>
      </c>
      <c r="K14">
        <f t="shared" si="6"/>
        <v>-71.819999999999709</v>
      </c>
      <c r="L14">
        <f t="shared" ca="1" si="17"/>
        <v>71.819999999999709</v>
      </c>
      <c r="M14" s="14">
        <f t="shared" ref="M14:M24" si="18">M13+K14*N13</f>
        <v>10036.050000000001</v>
      </c>
      <c r="N14">
        <f t="shared" si="7"/>
        <v>-1</v>
      </c>
      <c r="O14">
        <f t="shared" si="4"/>
        <v>0</v>
      </c>
      <c r="P14">
        <f>COUNTIF(作圖資料!$A$3:$A$249,A14)</f>
        <v>0</v>
      </c>
      <c r="R14" s="7">
        <f t="shared" si="8"/>
        <v>-74</v>
      </c>
      <c r="S14" s="8">
        <f t="shared" ca="1" si="9"/>
        <v>74</v>
      </c>
      <c r="T14" s="8">
        <f t="shared" ca="1" si="10"/>
        <v>9434</v>
      </c>
      <c r="U14" s="8">
        <f t="shared" ca="1" si="11"/>
        <v>-1</v>
      </c>
      <c r="V14" s="9">
        <f t="shared" ca="1" si="12"/>
        <v>0</v>
      </c>
      <c r="W14" s="3">
        <f t="shared" si="14"/>
        <v>0</v>
      </c>
      <c r="X14" s="3">
        <f t="shared" si="16"/>
        <v>2.8679421398798421E-3</v>
      </c>
      <c r="Y14" s="3">
        <f t="shared" si="13"/>
        <v>-1.8936635105606392E-3</v>
      </c>
    </row>
    <row r="15" spans="1:25" x14ac:dyDescent="0.25">
      <c r="A15" s="1">
        <v>36062</v>
      </c>
      <c r="B15" s="2">
        <v>6979.95</v>
      </c>
      <c r="C15" s="2">
        <v>76336</v>
      </c>
      <c r="D15" s="2">
        <v>6890</v>
      </c>
      <c r="E15" s="2">
        <v>6858</v>
      </c>
      <c r="F15" s="13">
        <f t="shared" si="0"/>
        <v>-1.2886911797362455E-2</v>
      </c>
      <c r="G15" s="2"/>
      <c r="H15" s="2">
        <f t="shared" ca="1" si="1"/>
        <v>95427.8</v>
      </c>
      <c r="I15">
        <f t="shared" ca="1" si="2"/>
        <v>-1</v>
      </c>
      <c r="J15">
        <f t="shared" si="5"/>
        <v>-1</v>
      </c>
      <c r="K15">
        <f t="shared" si="6"/>
        <v>17.779999999999745</v>
      </c>
      <c r="L15">
        <f t="shared" ca="1" si="17"/>
        <v>-17.779999999999745</v>
      </c>
      <c r="M15" s="14">
        <f t="shared" si="18"/>
        <v>10018.27</v>
      </c>
      <c r="N15">
        <f t="shared" si="7"/>
        <v>-1</v>
      </c>
      <c r="O15">
        <f t="shared" si="4"/>
        <v>0</v>
      </c>
      <c r="P15">
        <f>COUNTIF(作圖資料!$A$3:$A$249,A15)</f>
        <v>0</v>
      </c>
      <c r="R15" s="7">
        <f t="shared" si="8"/>
        <v>38</v>
      </c>
      <c r="S15" s="8">
        <f t="shared" ca="1" si="9"/>
        <v>-38</v>
      </c>
      <c r="T15" s="8">
        <f t="shared" ca="1" si="10"/>
        <v>9396</v>
      </c>
      <c r="U15" s="8">
        <f t="shared" ca="1" si="11"/>
        <v>-1</v>
      </c>
      <c r="V15" s="9">
        <f t="shared" ca="1" si="12"/>
        <v>0</v>
      </c>
      <c r="W15" s="3">
        <f t="shared" si="14"/>
        <v>0</v>
      </c>
      <c r="X15" s="3">
        <f t="shared" si="16"/>
        <v>5.4290677675572496E-3</v>
      </c>
      <c r="Y15" s="3">
        <f t="shared" si="13"/>
        <v>3.6416605972324767E-3</v>
      </c>
    </row>
    <row r="16" spans="1:25" x14ac:dyDescent="0.25">
      <c r="A16" s="1">
        <v>36063</v>
      </c>
      <c r="B16" s="2">
        <v>6979.89</v>
      </c>
      <c r="C16" s="2">
        <v>58032</v>
      </c>
      <c r="D16" s="2">
        <v>6871</v>
      </c>
      <c r="E16" s="2">
        <v>6821</v>
      </c>
      <c r="F16" s="13">
        <f t="shared" si="0"/>
        <v>-1.560053238661363E-2</v>
      </c>
      <c r="G16" s="2"/>
      <c r="H16" s="2">
        <f t="shared" ca="1" si="1"/>
        <v>84457</v>
      </c>
      <c r="I16">
        <f t="shared" ca="1" si="2"/>
        <v>-1</v>
      </c>
      <c r="J16">
        <f t="shared" si="5"/>
        <v>-1</v>
      </c>
      <c r="K16">
        <f t="shared" si="6"/>
        <v>-5.9999999999490683E-2</v>
      </c>
      <c r="L16">
        <f t="shared" ca="1" si="17"/>
        <v>5.9999999999490683E-2</v>
      </c>
      <c r="M16" s="14">
        <f t="shared" si="18"/>
        <v>10018.33</v>
      </c>
      <c r="N16">
        <f t="shared" si="7"/>
        <v>-1</v>
      </c>
      <c r="O16">
        <f t="shared" si="4"/>
        <v>0</v>
      </c>
      <c r="P16">
        <f>COUNTIF(作圖資料!$A$3:$A$249,A16)</f>
        <v>0</v>
      </c>
      <c r="R16" s="7">
        <f t="shared" si="8"/>
        <v>-19</v>
      </c>
      <c r="S16" s="8">
        <f t="shared" ca="1" si="9"/>
        <v>19</v>
      </c>
      <c r="T16" s="8">
        <f t="shared" ca="1" si="10"/>
        <v>9415</v>
      </c>
      <c r="U16" s="8">
        <f t="shared" ca="1" si="11"/>
        <v>-1</v>
      </c>
      <c r="V16" s="9">
        <f t="shared" ca="1" si="12"/>
        <v>0</v>
      </c>
      <c r="W16" s="3">
        <f t="shared" si="14"/>
        <v>0</v>
      </c>
      <c r="X16" s="3">
        <f t="shared" si="16"/>
        <v>5.4204250489036099E-3</v>
      </c>
      <c r="Y16" s="3">
        <f t="shared" si="13"/>
        <v>8.7399854333591875E-4</v>
      </c>
    </row>
    <row r="17" spans="1:25" x14ac:dyDescent="0.25">
      <c r="A17" s="1">
        <v>36066</v>
      </c>
      <c r="B17" s="2">
        <v>6910.61</v>
      </c>
      <c r="C17" s="2">
        <v>44135</v>
      </c>
      <c r="D17" s="2">
        <v>6840</v>
      </c>
      <c r="E17" s="2">
        <v>6815</v>
      </c>
      <c r="F17" s="13">
        <f t="shared" si="0"/>
        <v>-1.0217621888661044E-2</v>
      </c>
      <c r="G17" s="2"/>
      <c r="H17" s="2">
        <f t="shared" ca="1" si="1"/>
        <v>68403.600000000006</v>
      </c>
      <c r="I17">
        <f t="shared" ca="1" si="2"/>
        <v>-1</v>
      </c>
      <c r="J17">
        <f t="shared" si="5"/>
        <v>-1</v>
      </c>
      <c r="K17">
        <f t="shared" si="6"/>
        <v>-69.280000000000655</v>
      </c>
      <c r="L17">
        <f t="shared" ca="1" si="17"/>
        <v>69.280000000000655</v>
      </c>
      <c r="M17" s="14">
        <f t="shared" si="18"/>
        <v>10087.61</v>
      </c>
      <c r="N17">
        <f t="shared" si="7"/>
        <v>-1</v>
      </c>
      <c r="O17">
        <f t="shared" si="4"/>
        <v>0</v>
      </c>
      <c r="P17">
        <f>COUNTIF(作圖資料!$A$3:$A$249,A17)</f>
        <v>0</v>
      </c>
      <c r="R17" s="7">
        <f t="shared" si="8"/>
        <v>-31</v>
      </c>
      <c r="S17" s="8">
        <f t="shared" ca="1" si="9"/>
        <v>31</v>
      </c>
      <c r="T17" s="8">
        <f t="shared" ca="1" si="10"/>
        <v>9446</v>
      </c>
      <c r="U17" s="8">
        <f t="shared" ca="1" si="11"/>
        <v>-1</v>
      </c>
      <c r="V17" s="9">
        <f t="shared" ca="1" si="12"/>
        <v>0</v>
      </c>
      <c r="W17" s="3">
        <f t="shared" si="14"/>
        <v>0</v>
      </c>
      <c r="X17" s="3">
        <f t="shared" si="16"/>
        <v>-4.5590340897631032E-3</v>
      </c>
      <c r="Y17" s="3">
        <f t="shared" si="13"/>
        <v>-3.6416605972321436E-3</v>
      </c>
    </row>
    <row r="18" spans="1:25" x14ac:dyDescent="0.25">
      <c r="A18" s="1">
        <v>36067</v>
      </c>
      <c r="B18" s="2">
        <v>6884.5</v>
      </c>
      <c r="C18" s="2">
        <v>58640</v>
      </c>
      <c r="D18" s="2">
        <v>6806</v>
      </c>
      <c r="E18" s="2">
        <v>6794</v>
      </c>
      <c r="F18" s="13">
        <f t="shared" si="0"/>
        <v>-1.1402425738978872E-2</v>
      </c>
      <c r="G18" s="2"/>
      <c r="H18" s="2">
        <f t="shared" ca="1" si="1"/>
        <v>64429.8</v>
      </c>
      <c r="I18">
        <f t="shared" ca="1" si="2"/>
        <v>-1</v>
      </c>
      <c r="J18">
        <f t="shared" si="5"/>
        <v>-1</v>
      </c>
      <c r="K18">
        <f t="shared" si="6"/>
        <v>-26.109999999999673</v>
      </c>
      <c r="L18">
        <f t="shared" ca="1" si="17"/>
        <v>26.109999999999673</v>
      </c>
      <c r="M18" s="14">
        <f t="shared" si="18"/>
        <v>10113.720000000001</v>
      </c>
      <c r="N18">
        <f t="shared" si="7"/>
        <v>-1</v>
      </c>
      <c r="O18">
        <f t="shared" si="4"/>
        <v>0</v>
      </c>
      <c r="P18">
        <f>COUNTIF(作圖資料!$A$3:$A$249,A18)</f>
        <v>0</v>
      </c>
      <c r="R18" s="7">
        <f t="shared" si="8"/>
        <v>-34</v>
      </c>
      <c r="S18" s="8">
        <f t="shared" ca="1" si="9"/>
        <v>34</v>
      </c>
      <c r="T18" s="8">
        <f t="shared" ca="1" si="10"/>
        <v>9480</v>
      </c>
      <c r="U18" s="8">
        <f t="shared" ca="1" si="11"/>
        <v>-1</v>
      </c>
      <c r="V18" s="9">
        <f t="shared" ca="1" si="12"/>
        <v>0</v>
      </c>
      <c r="W18" s="3">
        <f t="shared" si="14"/>
        <v>0</v>
      </c>
      <c r="X18" s="3">
        <f t="shared" si="16"/>
        <v>-8.3200571571790949E-3</v>
      </c>
      <c r="Y18" s="3">
        <f t="shared" si="13"/>
        <v>-8.5943190094681654E-3</v>
      </c>
    </row>
    <row r="19" spans="1:25" x14ac:dyDescent="0.25">
      <c r="A19" s="1">
        <v>36068</v>
      </c>
      <c r="B19" s="2">
        <v>6833.95</v>
      </c>
      <c r="C19" s="2">
        <v>55630</v>
      </c>
      <c r="D19" s="2">
        <v>6787</v>
      </c>
      <c r="E19" s="2">
        <v>6733</v>
      </c>
      <c r="F19" s="13">
        <f t="shared" si="0"/>
        <v>-6.8701117216251051E-3</v>
      </c>
      <c r="G19" s="2"/>
      <c r="H19" s="2">
        <f t="shared" ca="1" si="1"/>
        <v>58554.6</v>
      </c>
      <c r="I19">
        <f t="shared" ca="1" si="2"/>
        <v>-1</v>
      </c>
      <c r="J19">
        <f t="shared" si="5"/>
        <v>-1</v>
      </c>
      <c r="K19">
        <f t="shared" si="6"/>
        <v>-50.550000000000182</v>
      </c>
      <c r="L19">
        <f t="shared" ca="1" si="17"/>
        <v>50.550000000000182</v>
      </c>
      <c r="M19" s="14">
        <f t="shared" si="18"/>
        <v>10164.27</v>
      </c>
      <c r="N19">
        <f t="shared" si="7"/>
        <v>-1</v>
      </c>
      <c r="O19">
        <f t="shared" si="4"/>
        <v>0</v>
      </c>
      <c r="P19">
        <f>COUNTIF(作圖資料!$A$3:$A$249,A19)</f>
        <v>0</v>
      </c>
      <c r="R19" s="7">
        <f t="shared" si="8"/>
        <v>-19</v>
      </c>
      <c r="S19" s="8">
        <f t="shared" ca="1" si="9"/>
        <v>19</v>
      </c>
      <c r="T19" s="8">
        <f t="shared" ca="1" si="10"/>
        <v>9499</v>
      </c>
      <c r="U19" s="8">
        <f t="shared" ca="1" si="11"/>
        <v>-1</v>
      </c>
      <c r="V19" s="9">
        <f t="shared" ca="1" si="12"/>
        <v>0</v>
      </c>
      <c r="W19" s="3">
        <f t="shared" si="14"/>
        <v>0</v>
      </c>
      <c r="X19" s="3">
        <f t="shared" si="16"/>
        <v>-1.5601547622820067E-2</v>
      </c>
      <c r="Y19" s="3">
        <f t="shared" si="13"/>
        <v>-1.1361981063364723E-2</v>
      </c>
    </row>
    <row r="20" spans="1:25" x14ac:dyDescent="0.25">
      <c r="A20" s="1">
        <v>36069</v>
      </c>
      <c r="B20" s="2">
        <v>6702.06</v>
      </c>
      <c r="C20" s="2">
        <v>47760</v>
      </c>
      <c r="D20" s="2">
        <v>6620</v>
      </c>
      <c r="E20" s="2">
        <v>6605</v>
      </c>
      <c r="F20" s="13">
        <f t="shared" si="0"/>
        <v>-1.2243996621934206E-2</v>
      </c>
      <c r="G20" s="2"/>
      <c r="H20" s="2">
        <f t="shared" ca="1" si="1"/>
        <v>52839.4</v>
      </c>
      <c r="I20">
        <f t="shared" ca="1" si="2"/>
        <v>-1</v>
      </c>
      <c r="J20">
        <f t="shared" si="5"/>
        <v>-1</v>
      </c>
      <c r="K20">
        <f t="shared" si="6"/>
        <v>-131.88999999999942</v>
      </c>
      <c r="L20">
        <f t="shared" ca="1" si="17"/>
        <v>131.88999999999942</v>
      </c>
      <c r="M20" s="14">
        <f t="shared" si="18"/>
        <v>10296.16</v>
      </c>
      <c r="N20">
        <f t="shared" si="7"/>
        <v>-1</v>
      </c>
      <c r="O20">
        <f t="shared" si="4"/>
        <v>0</v>
      </c>
      <c r="P20">
        <f>COUNTIF(作圖資料!$A$3:$A$249,A20)</f>
        <v>0</v>
      </c>
      <c r="R20" s="7">
        <f t="shared" si="8"/>
        <v>-167</v>
      </c>
      <c r="S20" s="8">
        <f t="shared" ca="1" si="9"/>
        <v>167</v>
      </c>
      <c r="T20" s="8">
        <f t="shared" ca="1" si="10"/>
        <v>9666</v>
      </c>
      <c r="U20" s="8">
        <f t="shared" ca="1" si="11"/>
        <v>-1</v>
      </c>
      <c r="V20" s="9">
        <f t="shared" ca="1" si="12"/>
        <v>0</v>
      </c>
      <c r="W20" s="3">
        <f t="shared" si="14"/>
        <v>0</v>
      </c>
      <c r="X20" s="3">
        <f t="shared" si="16"/>
        <v>-3.4599683676497017E-2</v>
      </c>
      <c r="Y20" s="3">
        <f t="shared" si="13"/>
        <v>-3.5688273852876762E-2</v>
      </c>
    </row>
    <row r="21" spans="1:25" x14ac:dyDescent="0.25">
      <c r="A21" s="1">
        <v>36070</v>
      </c>
      <c r="B21" s="2">
        <v>6436</v>
      </c>
      <c r="C21" s="2">
        <v>62267</v>
      </c>
      <c r="D21" s="2">
        <v>6398</v>
      </c>
      <c r="E21" s="2">
        <v>6359</v>
      </c>
      <c r="F21" s="13">
        <f t="shared" si="0"/>
        <v>-5.9042883778744892E-3</v>
      </c>
      <c r="G21" s="2"/>
      <c r="H21" s="2">
        <f t="shared" ca="1" si="1"/>
        <v>53686.400000000001</v>
      </c>
      <c r="I21">
        <f t="shared" ca="1" si="2"/>
        <v>1</v>
      </c>
      <c r="J21">
        <f t="shared" si="5"/>
        <v>-1</v>
      </c>
      <c r="K21">
        <f t="shared" si="6"/>
        <v>-266.0600000000004</v>
      </c>
      <c r="L21">
        <f t="shared" ca="1" si="17"/>
        <v>266.0600000000004</v>
      </c>
      <c r="M21" s="14">
        <f t="shared" si="18"/>
        <v>10562.220000000001</v>
      </c>
      <c r="N21">
        <f t="shared" si="7"/>
        <v>-1</v>
      </c>
      <c r="O21">
        <f t="shared" si="4"/>
        <v>0</v>
      </c>
      <c r="P21">
        <f>COUNTIF(作圖資料!$A$3:$A$249,A21)</f>
        <v>0</v>
      </c>
      <c r="R21" s="7">
        <f t="shared" si="8"/>
        <v>-222</v>
      </c>
      <c r="S21" s="8">
        <f t="shared" ca="1" si="9"/>
        <v>222</v>
      </c>
      <c r="T21" s="8">
        <f t="shared" ca="1" si="10"/>
        <v>9888</v>
      </c>
      <c r="U21" s="8">
        <f t="shared" ca="1" si="11"/>
        <v>1</v>
      </c>
      <c r="V21" s="9">
        <f t="shared" ca="1" si="12"/>
        <v>2</v>
      </c>
      <c r="W21" s="3">
        <f t="shared" si="14"/>
        <v>0</v>
      </c>
      <c r="X21" s="3">
        <f t="shared" si="16"/>
        <v>-7.292437909268723E-2</v>
      </c>
      <c r="Y21" s="3">
        <f t="shared" si="13"/>
        <v>-6.8026219956299872E-2</v>
      </c>
    </row>
    <row r="22" spans="1:25" x14ac:dyDescent="0.25">
      <c r="A22" s="1">
        <v>36071</v>
      </c>
      <c r="B22" s="2">
        <v>6619.97</v>
      </c>
      <c r="C22" s="2">
        <v>71088</v>
      </c>
      <c r="D22" s="2">
        <v>6550</v>
      </c>
      <c r="E22" s="2">
        <v>6483</v>
      </c>
      <c r="F22" s="13">
        <f t="shared" si="0"/>
        <v>-1.0569534303025541E-2</v>
      </c>
      <c r="G22" s="2"/>
      <c r="H22" s="2">
        <f t="shared" ca="1" si="1"/>
        <v>59077</v>
      </c>
      <c r="I22">
        <f t="shared" ca="1" si="2"/>
        <v>1</v>
      </c>
      <c r="J22">
        <f t="shared" si="5"/>
        <v>-1</v>
      </c>
      <c r="K22">
        <f t="shared" si="6"/>
        <v>183.97000000000025</v>
      </c>
      <c r="L22">
        <f t="shared" ca="1" si="17"/>
        <v>183.97000000000025</v>
      </c>
      <c r="M22" s="14">
        <f t="shared" si="18"/>
        <v>10378.25</v>
      </c>
      <c r="N22">
        <f t="shared" si="7"/>
        <v>-1</v>
      </c>
      <c r="O22">
        <f t="shared" si="4"/>
        <v>0</v>
      </c>
      <c r="P22">
        <f>COUNTIF(作圖資料!$A$3:$A$249,A22)</f>
        <v>0</v>
      </c>
      <c r="R22" s="7">
        <f t="shared" si="8"/>
        <v>152</v>
      </c>
      <c r="S22" s="8">
        <f t="shared" ca="1" si="9"/>
        <v>152</v>
      </c>
      <c r="T22" s="8">
        <f t="shared" ca="1" si="10"/>
        <v>10040</v>
      </c>
      <c r="U22" s="8">
        <f t="shared" ca="1" si="11"/>
        <v>1</v>
      </c>
      <c r="V22" s="9">
        <f t="shared" ca="1" si="12"/>
        <v>0</v>
      </c>
      <c r="W22" s="3">
        <f t="shared" si="14"/>
        <v>0</v>
      </c>
      <c r="X22" s="3">
        <f t="shared" si="16"/>
        <v>-4.6424363247702938E-2</v>
      </c>
      <c r="Y22" s="3">
        <f t="shared" si="13"/>
        <v>-4.5884923525127297E-2</v>
      </c>
    </row>
    <row r="23" spans="1:25" x14ac:dyDescent="0.25">
      <c r="A23" s="1">
        <v>36074</v>
      </c>
      <c r="B23" s="2">
        <v>6534.65</v>
      </c>
      <c r="C23" s="2">
        <v>73546</v>
      </c>
      <c r="D23" s="2">
        <v>6450</v>
      </c>
      <c r="E23" s="2">
        <v>6391</v>
      </c>
      <c r="F23" s="13">
        <f t="shared" si="0"/>
        <v>-1.2954022021072209E-2</v>
      </c>
      <c r="G23" s="2"/>
      <c r="H23" s="2">
        <f t="shared" ca="1" si="1"/>
        <v>62058.2</v>
      </c>
      <c r="I23">
        <f t="shared" ca="1" si="2"/>
        <v>1</v>
      </c>
      <c r="J23">
        <f t="shared" si="5"/>
        <v>-1</v>
      </c>
      <c r="K23">
        <f t="shared" si="6"/>
        <v>-85.320000000000618</v>
      </c>
      <c r="L23">
        <f t="shared" ca="1" si="17"/>
        <v>-85.320000000000618</v>
      </c>
      <c r="M23" s="14">
        <f t="shared" si="18"/>
        <v>10463.57</v>
      </c>
      <c r="N23">
        <f t="shared" si="7"/>
        <v>-1</v>
      </c>
      <c r="O23">
        <f t="shared" si="4"/>
        <v>0</v>
      </c>
      <c r="P23">
        <f>COUNTIF(作圖資料!$A$3:$A$249,A23)</f>
        <v>0</v>
      </c>
      <c r="R23" s="7">
        <f t="shared" si="8"/>
        <v>-100</v>
      </c>
      <c r="S23" s="8">
        <f t="shared" ca="1" si="9"/>
        <v>-100</v>
      </c>
      <c r="T23" s="8">
        <f t="shared" ca="1" si="10"/>
        <v>9940</v>
      </c>
      <c r="U23" s="8">
        <f t="shared" ca="1" si="11"/>
        <v>1</v>
      </c>
      <c r="V23" s="9">
        <f t="shared" ca="1" si="12"/>
        <v>0</v>
      </c>
      <c r="W23" s="3">
        <f t="shared" si="14"/>
        <v>0</v>
      </c>
      <c r="X23" s="3">
        <f t="shared" si="16"/>
        <v>-5.8714309173093282E-2</v>
      </c>
      <c r="Y23" s="3">
        <f t="shared" si="13"/>
        <v>-6.0451565914056649E-2</v>
      </c>
    </row>
    <row r="24" spans="1:25" x14ac:dyDescent="0.25">
      <c r="A24" s="1">
        <v>36075</v>
      </c>
      <c r="B24" s="2">
        <v>6674.89</v>
      </c>
      <c r="C24" s="2">
        <v>76998</v>
      </c>
      <c r="D24" s="2">
        <v>6639</v>
      </c>
      <c r="E24" s="2">
        <v>6570</v>
      </c>
      <c r="F24" s="13">
        <f t="shared" si="0"/>
        <v>-5.3768676337737631E-3</v>
      </c>
      <c r="G24" s="2"/>
      <c r="H24" s="2">
        <f t="shared" ca="1" si="1"/>
        <v>66331.8</v>
      </c>
      <c r="I24">
        <f t="shared" ca="1" si="2"/>
        <v>1</v>
      </c>
      <c r="J24">
        <f t="shared" si="5"/>
        <v>-1</v>
      </c>
      <c r="K24">
        <f t="shared" si="6"/>
        <v>140.24000000000069</v>
      </c>
      <c r="L24">
        <f t="shared" ca="1" si="17"/>
        <v>140.24000000000069</v>
      </c>
      <c r="M24" s="14">
        <f t="shared" si="18"/>
        <v>10323.329999999998</v>
      </c>
      <c r="N24">
        <f t="shared" si="7"/>
        <v>-1</v>
      </c>
      <c r="O24">
        <f t="shared" si="4"/>
        <v>0</v>
      </c>
      <c r="P24">
        <f>COUNTIF(作圖資料!$A$3:$A$249,A24)</f>
        <v>0</v>
      </c>
      <c r="R24" s="7">
        <f t="shared" si="8"/>
        <v>189</v>
      </c>
      <c r="S24" s="8">
        <f t="shared" ca="1" si="9"/>
        <v>189</v>
      </c>
      <c r="T24" s="8">
        <f t="shared" ca="1" si="10"/>
        <v>10129</v>
      </c>
      <c r="U24" s="8">
        <f t="shared" ca="1" si="11"/>
        <v>1</v>
      </c>
      <c r="V24" s="9">
        <f t="shared" ca="1" si="12"/>
        <v>0</v>
      </c>
      <c r="W24" s="3">
        <f t="shared" si="14"/>
        <v>0</v>
      </c>
      <c r="X24" s="3">
        <f t="shared" si="16"/>
        <v>-3.8513394773459719E-2</v>
      </c>
      <c r="Y24" s="3">
        <f t="shared" si="13"/>
        <v>-3.2920611798980204E-2</v>
      </c>
    </row>
    <row r="25" spans="1:25" x14ac:dyDescent="0.25">
      <c r="A25" s="1">
        <v>36076</v>
      </c>
      <c r="B25" s="2">
        <v>6970.23</v>
      </c>
      <c r="C25" s="2">
        <v>127104</v>
      </c>
      <c r="D25" s="2">
        <v>6981</v>
      </c>
      <c r="E25" s="2">
        <v>6901</v>
      </c>
      <c r="F25" s="13">
        <f t="shared" si="0"/>
        <v>1.5451426997388218E-3</v>
      </c>
      <c r="G25" s="2"/>
      <c r="H25" s="2">
        <f t="shared" ca="1" si="1"/>
        <v>82200.600000000006</v>
      </c>
      <c r="I25">
        <f t="shared" ca="1" si="2"/>
        <v>1</v>
      </c>
      <c r="J25">
        <f t="shared" si="5"/>
        <v>1</v>
      </c>
      <c r="K25">
        <f t="shared" si="6"/>
        <v>295.33999999999924</v>
      </c>
      <c r="L25">
        <f t="shared" ca="1" si="17"/>
        <v>295.33999999999924</v>
      </c>
      <c r="M25" s="14">
        <f t="shared" si="15"/>
        <v>10027.989999999998</v>
      </c>
      <c r="N25">
        <f t="shared" si="7"/>
        <v>1</v>
      </c>
      <c r="O25">
        <f t="shared" si="4"/>
        <v>2</v>
      </c>
      <c r="P25">
        <f>COUNTIF(作圖資料!$A$3:$A$249,A25)</f>
        <v>0</v>
      </c>
      <c r="R25" s="7">
        <f t="shared" si="8"/>
        <v>342</v>
      </c>
      <c r="S25" s="8">
        <f t="shared" ca="1" si="9"/>
        <v>342</v>
      </c>
      <c r="T25" s="8">
        <f t="shared" ca="1" si="10"/>
        <v>10471</v>
      </c>
      <c r="U25" s="8">
        <f t="shared" ca="1" si="11"/>
        <v>1</v>
      </c>
      <c r="V25" s="9">
        <f t="shared" ca="1" si="12"/>
        <v>0</v>
      </c>
      <c r="W25" s="3">
        <f t="shared" si="14"/>
        <v>0</v>
      </c>
      <c r="X25" s="3">
        <f t="shared" si="16"/>
        <v>4.0289473456771585E-3</v>
      </c>
      <c r="Y25" s="3">
        <f t="shared" si="13"/>
        <v>1.6897305171158061E-2</v>
      </c>
    </row>
    <row r="26" spans="1:25" x14ac:dyDescent="0.25">
      <c r="A26" s="1">
        <v>36077</v>
      </c>
      <c r="B26" s="2">
        <v>6944.17</v>
      </c>
      <c r="C26" s="2">
        <v>128847</v>
      </c>
      <c r="D26" s="2">
        <v>6900</v>
      </c>
      <c r="E26" s="2">
        <v>6835</v>
      </c>
      <c r="F26" s="13">
        <f t="shared" si="0"/>
        <v>-6.3607313761040452E-3</v>
      </c>
      <c r="G26" s="2"/>
      <c r="H26" s="2">
        <f t="shared" ca="1" si="1"/>
        <v>95516.6</v>
      </c>
      <c r="I26">
        <f t="shared" ca="1" si="2"/>
        <v>1</v>
      </c>
      <c r="J26">
        <f t="shared" si="5"/>
        <v>-1</v>
      </c>
      <c r="K26">
        <f t="shared" si="6"/>
        <v>-26.059999999999491</v>
      </c>
      <c r="L26">
        <f t="shared" ca="1" si="17"/>
        <v>-26.059999999999491</v>
      </c>
      <c r="M26" s="14">
        <f t="shared" si="15"/>
        <v>10001.929999999998</v>
      </c>
      <c r="N26">
        <f t="shared" si="7"/>
        <v>-1</v>
      </c>
      <c r="O26">
        <f t="shared" si="4"/>
        <v>2</v>
      </c>
      <c r="P26">
        <f>COUNTIF(作圖資料!$A$3:$A$249,A26)</f>
        <v>0</v>
      </c>
      <c r="R26" s="7">
        <f t="shared" si="8"/>
        <v>-81</v>
      </c>
      <c r="S26" s="8">
        <f t="shared" ca="1" si="9"/>
        <v>-81</v>
      </c>
      <c r="T26" s="8">
        <f t="shared" ca="1" si="10"/>
        <v>10390</v>
      </c>
      <c r="U26" s="8">
        <f t="shared" ca="1" si="11"/>
        <v>1</v>
      </c>
      <c r="V26" s="9">
        <f t="shared" ca="1" si="12"/>
        <v>0</v>
      </c>
      <c r="W26" s="3">
        <f t="shared" si="14"/>
        <v>0</v>
      </c>
      <c r="X26" s="3">
        <f t="shared" si="16"/>
        <v>2.7512654380590362E-4</v>
      </c>
      <c r="Y26" s="3">
        <f t="shared" si="13"/>
        <v>5.0983248361251565E-3</v>
      </c>
    </row>
    <row r="27" spans="1:25" x14ac:dyDescent="0.25">
      <c r="A27" s="1">
        <v>36080</v>
      </c>
      <c r="B27" s="2">
        <v>6920.45</v>
      </c>
      <c r="C27" s="2">
        <v>77978</v>
      </c>
      <c r="D27" s="2">
        <v>6935</v>
      </c>
      <c r="E27" s="2">
        <v>6872</v>
      </c>
      <c r="F27" s="13">
        <f t="shared" si="0"/>
        <v>2.1024644351161914E-3</v>
      </c>
      <c r="G27" s="2"/>
      <c r="H27" s="2">
        <f t="shared" ca="1" si="1"/>
        <v>96894.6</v>
      </c>
      <c r="I27">
        <f t="shared" ca="1" si="2"/>
        <v>-1</v>
      </c>
      <c r="J27">
        <f t="shared" si="5"/>
        <v>1</v>
      </c>
      <c r="K27">
        <f t="shared" si="6"/>
        <v>-23.720000000000255</v>
      </c>
      <c r="L27">
        <f t="shared" ca="1" si="17"/>
        <v>-23.720000000000255</v>
      </c>
      <c r="M27" s="14">
        <f t="shared" si="15"/>
        <v>10025.649999999998</v>
      </c>
      <c r="N27">
        <f t="shared" si="7"/>
        <v>1</v>
      </c>
      <c r="O27">
        <f t="shared" si="4"/>
        <v>2</v>
      </c>
      <c r="P27">
        <f>COUNTIF(作圖資料!$A$3:$A$249,A27)</f>
        <v>0</v>
      </c>
      <c r="R27" s="7">
        <f t="shared" si="8"/>
        <v>35</v>
      </c>
      <c r="S27" s="8">
        <f t="shared" ca="1" si="9"/>
        <v>35</v>
      </c>
      <c r="T27" s="8">
        <f t="shared" ca="1" si="10"/>
        <v>10425</v>
      </c>
      <c r="U27" s="8">
        <f t="shared" ca="1" si="11"/>
        <v>-1</v>
      </c>
      <c r="V27" s="9">
        <f t="shared" ca="1" si="12"/>
        <v>2</v>
      </c>
      <c r="W27" s="3">
        <f t="shared" si="14"/>
        <v>0</v>
      </c>
      <c r="X27" s="3">
        <f t="shared" si="16"/>
        <v>-3.1416282305759546E-3</v>
      </c>
      <c r="Y27" s="3">
        <f t="shared" si="13"/>
        <v>1.0196649672250313E-2</v>
      </c>
    </row>
    <row r="28" spans="1:25" x14ac:dyDescent="0.25">
      <c r="A28" s="1">
        <v>36081</v>
      </c>
      <c r="B28" s="2">
        <v>6909.22</v>
      </c>
      <c r="C28" s="2">
        <v>96525</v>
      </c>
      <c r="D28" s="2">
        <v>6852</v>
      </c>
      <c r="E28" s="2">
        <v>6810</v>
      </c>
      <c r="F28" s="13">
        <f t="shared" si="0"/>
        <v>-8.2816873684729009E-3</v>
      </c>
      <c r="G28" s="2"/>
      <c r="H28" s="2">
        <f t="shared" ca="1" si="1"/>
        <v>101490.4</v>
      </c>
      <c r="I28">
        <f t="shared" ca="1" si="2"/>
        <v>-1</v>
      </c>
      <c r="J28">
        <f t="shared" si="5"/>
        <v>-1</v>
      </c>
      <c r="K28">
        <f t="shared" si="6"/>
        <v>-11.229999999999563</v>
      </c>
      <c r="L28">
        <f t="shared" ca="1" si="17"/>
        <v>11.229999999999563</v>
      </c>
      <c r="M28" s="14">
        <f t="shared" si="15"/>
        <v>10014.419999999998</v>
      </c>
      <c r="N28">
        <f t="shared" si="7"/>
        <v>-1</v>
      </c>
      <c r="O28">
        <f t="shared" si="4"/>
        <v>2</v>
      </c>
      <c r="P28">
        <f>COUNTIF(作圖資料!$A$3:$A$249,A28)</f>
        <v>0</v>
      </c>
      <c r="R28" s="7">
        <f t="shared" si="8"/>
        <v>-83</v>
      </c>
      <c r="S28" s="8">
        <f t="shared" ca="1" si="9"/>
        <v>83</v>
      </c>
      <c r="T28" s="8">
        <f t="shared" ca="1" si="10"/>
        <v>10508</v>
      </c>
      <c r="U28" s="8">
        <f t="shared" ca="1" si="11"/>
        <v>-1</v>
      </c>
      <c r="V28" s="9">
        <f t="shared" ca="1" si="12"/>
        <v>0</v>
      </c>
      <c r="W28" s="3">
        <f t="shared" si="14"/>
        <v>0</v>
      </c>
      <c r="X28" s="3">
        <f t="shared" si="16"/>
        <v>-4.759257071904277E-3</v>
      </c>
      <c r="Y28" s="3">
        <f t="shared" si="13"/>
        <v>-1.8936635105610833E-3</v>
      </c>
    </row>
    <row r="29" spans="1:25" x14ac:dyDescent="0.25">
      <c r="A29" s="1">
        <v>36082</v>
      </c>
      <c r="B29" s="2">
        <v>6819.12</v>
      </c>
      <c r="C29" s="2">
        <v>63898</v>
      </c>
      <c r="D29" s="2">
        <v>6775</v>
      </c>
      <c r="E29" s="2">
        <v>6740</v>
      </c>
      <c r="F29" s="13">
        <f t="shared" si="0"/>
        <v>-6.4700430554088806E-3</v>
      </c>
      <c r="G29" s="2"/>
      <c r="H29" s="2">
        <f t="shared" ca="1" si="1"/>
        <v>98870.399999999994</v>
      </c>
      <c r="I29">
        <f t="shared" ca="1" si="2"/>
        <v>-1</v>
      </c>
      <c r="J29">
        <f t="shared" si="5"/>
        <v>-1</v>
      </c>
      <c r="K29">
        <f t="shared" si="6"/>
        <v>-90.100000000000364</v>
      </c>
      <c r="L29">
        <f t="shared" ca="1" si="17"/>
        <v>90.100000000000364</v>
      </c>
      <c r="M29" s="14">
        <f t="shared" si="15"/>
        <v>10104.519999999999</v>
      </c>
      <c r="N29">
        <f t="shared" si="7"/>
        <v>-1</v>
      </c>
      <c r="O29">
        <f t="shared" si="4"/>
        <v>0</v>
      </c>
      <c r="P29">
        <f>COUNTIF(作圖資料!$A$3:$A$249,A29)</f>
        <v>0</v>
      </c>
      <c r="R29" s="7">
        <f t="shared" si="8"/>
        <v>-77</v>
      </c>
      <c r="S29" s="8">
        <f t="shared" ca="1" si="9"/>
        <v>77</v>
      </c>
      <c r="T29" s="8">
        <f t="shared" ca="1" si="10"/>
        <v>10585</v>
      </c>
      <c r="U29" s="8">
        <f t="shared" ca="1" si="11"/>
        <v>-1</v>
      </c>
      <c r="V29" s="9">
        <f t="shared" ca="1" si="12"/>
        <v>0</v>
      </c>
      <c r="W29" s="3">
        <f t="shared" si="14"/>
        <v>0</v>
      </c>
      <c r="X29" s="3">
        <f t="shared" si="16"/>
        <v>-1.7737739583363221E-2</v>
      </c>
      <c r="Y29" s="3">
        <f t="shared" si="13"/>
        <v>-1.3109978150036672E-2</v>
      </c>
    </row>
    <row r="30" spans="1:25" x14ac:dyDescent="0.25">
      <c r="A30" s="1">
        <v>36083</v>
      </c>
      <c r="B30" s="2">
        <v>6799.88</v>
      </c>
      <c r="C30" s="2">
        <v>54128</v>
      </c>
      <c r="D30" s="2">
        <v>6760</v>
      </c>
      <c r="E30" s="2">
        <v>6710</v>
      </c>
      <c r="F30" s="13">
        <f t="shared" si="0"/>
        <v>-5.8648093789890332E-3</v>
      </c>
      <c r="G30" s="2"/>
      <c r="H30" s="2">
        <f t="shared" ca="1" si="1"/>
        <v>84275.199999999997</v>
      </c>
      <c r="I30">
        <f t="shared" ca="1" si="2"/>
        <v>-1</v>
      </c>
      <c r="J30">
        <f t="shared" si="5"/>
        <v>-1</v>
      </c>
      <c r="K30">
        <f t="shared" si="6"/>
        <v>-19.239999999999782</v>
      </c>
      <c r="L30">
        <f t="shared" ca="1" si="17"/>
        <v>19.239999999999782</v>
      </c>
      <c r="M30" s="14">
        <f t="shared" si="15"/>
        <v>10123.759999999998</v>
      </c>
      <c r="N30">
        <f t="shared" si="7"/>
        <v>-1</v>
      </c>
      <c r="O30">
        <f t="shared" si="4"/>
        <v>0</v>
      </c>
      <c r="P30">
        <f>COUNTIF(作圖資料!$A$3:$A$249,A30)</f>
        <v>0</v>
      </c>
      <c r="R30" s="7">
        <f t="shared" si="8"/>
        <v>-15</v>
      </c>
      <c r="S30" s="8">
        <f t="shared" ca="1" si="9"/>
        <v>15</v>
      </c>
      <c r="T30" s="8">
        <f t="shared" ca="1" si="10"/>
        <v>10600</v>
      </c>
      <c r="U30" s="8">
        <f t="shared" ca="1" si="11"/>
        <v>-1</v>
      </c>
      <c r="V30" s="9">
        <f t="shared" ca="1" si="12"/>
        <v>0</v>
      </c>
      <c r="W30" s="3">
        <f t="shared" si="14"/>
        <v>0</v>
      </c>
      <c r="X30" s="3">
        <f t="shared" si="16"/>
        <v>-2.0509171364944345E-2</v>
      </c>
      <c r="Y30" s="3">
        <f t="shared" si="13"/>
        <v>-1.5294974508376025E-2</v>
      </c>
    </row>
    <row r="31" spans="1:25" x14ac:dyDescent="0.25">
      <c r="A31" s="1">
        <v>36085</v>
      </c>
      <c r="B31" s="2">
        <v>6901.19</v>
      </c>
      <c r="C31" s="2">
        <v>86610</v>
      </c>
      <c r="D31" s="2">
        <v>6908</v>
      </c>
      <c r="E31" s="2">
        <v>6875</v>
      </c>
      <c r="F31" s="13">
        <f t="shared" si="0"/>
        <v>9.8678633684912143E-4</v>
      </c>
      <c r="G31" s="2"/>
      <c r="H31" s="2">
        <f t="shared" ca="1" si="1"/>
        <v>75827.8</v>
      </c>
      <c r="I31">
        <f t="shared" ca="1" si="2"/>
        <v>1</v>
      </c>
      <c r="J31">
        <f t="shared" si="5"/>
        <v>1</v>
      </c>
      <c r="K31">
        <f t="shared" si="6"/>
        <v>101.30999999999949</v>
      </c>
      <c r="L31">
        <f t="shared" ca="1" si="17"/>
        <v>-101.30999999999949</v>
      </c>
      <c r="M31" s="14">
        <f t="shared" si="15"/>
        <v>10022.449999999999</v>
      </c>
      <c r="N31">
        <f t="shared" si="7"/>
        <v>1</v>
      </c>
      <c r="O31">
        <f t="shared" si="4"/>
        <v>2</v>
      </c>
      <c r="P31">
        <f>COUNTIF(作圖資料!$A$3:$A$249,A31)</f>
        <v>0</v>
      </c>
      <c r="R31" s="7">
        <f t="shared" si="8"/>
        <v>148</v>
      </c>
      <c r="S31" s="8">
        <f t="shared" ca="1" si="9"/>
        <v>-148</v>
      </c>
      <c r="T31" s="8">
        <f t="shared" ca="1" si="10"/>
        <v>10452</v>
      </c>
      <c r="U31" s="8">
        <f t="shared" ca="1" si="11"/>
        <v>1</v>
      </c>
      <c r="V31" s="9">
        <f t="shared" ca="1" si="12"/>
        <v>2</v>
      </c>
      <c r="W31" s="3">
        <f t="shared" si="14"/>
        <v>0</v>
      </c>
      <c r="X31" s="3">
        <f t="shared" si="16"/>
        <v>-5.9159409183752176E-3</v>
      </c>
      <c r="Y31" s="3">
        <f t="shared" si="13"/>
        <v>6.2636562272393448E-3</v>
      </c>
    </row>
    <row r="32" spans="1:25" x14ac:dyDescent="0.25">
      <c r="A32" s="1">
        <v>36087</v>
      </c>
      <c r="B32" s="2">
        <v>6904.56</v>
      </c>
      <c r="C32" s="2">
        <v>67410</v>
      </c>
      <c r="D32" s="2">
        <v>6900</v>
      </c>
      <c r="E32" s="2">
        <v>6863</v>
      </c>
      <c r="F32" s="13">
        <f t="shared" si="0"/>
        <v>-6.6043310507846176E-4</v>
      </c>
      <c r="G32" s="2"/>
      <c r="H32" s="2">
        <f t="shared" ca="1" si="1"/>
        <v>73714.2</v>
      </c>
      <c r="I32">
        <f t="shared" ca="1" si="2"/>
        <v>-1</v>
      </c>
      <c r="J32">
        <f t="shared" si="5"/>
        <v>-1</v>
      </c>
      <c r="K32">
        <f t="shared" si="6"/>
        <v>3.3700000000008004</v>
      </c>
      <c r="L32">
        <f t="shared" ca="1" si="17"/>
        <v>3.3700000000008004</v>
      </c>
      <c r="M32" s="14">
        <f t="shared" si="15"/>
        <v>10025.82</v>
      </c>
      <c r="N32">
        <f t="shared" si="7"/>
        <v>-1</v>
      </c>
      <c r="O32">
        <f t="shared" si="4"/>
        <v>2</v>
      </c>
      <c r="P32">
        <f>COUNTIF(作圖資料!$A$3:$A$249,A32)</f>
        <v>0</v>
      </c>
      <c r="R32" s="7">
        <f t="shared" si="8"/>
        <v>-8</v>
      </c>
      <c r="S32" s="8">
        <f t="shared" ca="1" si="9"/>
        <v>-8</v>
      </c>
      <c r="T32" s="8">
        <f t="shared" ca="1" si="10"/>
        <v>10444</v>
      </c>
      <c r="U32" s="8">
        <f t="shared" ca="1" si="11"/>
        <v>-1</v>
      </c>
      <c r="V32" s="9">
        <f t="shared" ca="1" si="12"/>
        <v>2</v>
      </c>
      <c r="W32" s="3">
        <f t="shared" si="14"/>
        <v>0</v>
      </c>
      <c r="X32" s="3">
        <f t="shared" si="16"/>
        <v>-5.4305082206658195E-3</v>
      </c>
      <c r="Y32" s="3">
        <f t="shared" si="13"/>
        <v>5.0983248361249345E-3</v>
      </c>
    </row>
    <row r="33" spans="1:25" x14ac:dyDescent="0.25">
      <c r="A33" s="1">
        <v>36088</v>
      </c>
      <c r="B33" s="2">
        <v>6848.72</v>
      </c>
      <c r="C33" s="2">
        <v>64137</v>
      </c>
      <c r="D33" s="2">
        <v>6812</v>
      </c>
      <c r="E33" s="2">
        <v>6750</v>
      </c>
      <c r="F33" s="13">
        <f t="shared" si="0"/>
        <v>-5.3615858145755757E-3</v>
      </c>
      <c r="G33" s="2"/>
      <c r="H33" s="2">
        <f t="shared" ca="1" si="1"/>
        <v>67236.600000000006</v>
      </c>
      <c r="I33">
        <f t="shared" ca="1" si="2"/>
        <v>-1</v>
      </c>
      <c r="J33">
        <f t="shared" si="5"/>
        <v>-1</v>
      </c>
      <c r="K33">
        <f t="shared" si="6"/>
        <v>-55.840000000000146</v>
      </c>
      <c r="L33">
        <f t="shared" ca="1" si="17"/>
        <v>55.840000000000146</v>
      </c>
      <c r="M33" s="14">
        <f t="shared" si="15"/>
        <v>10081.66</v>
      </c>
      <c r="N33">
        <f t="shared" si="7"/>
        <v>-1</v>
      </c>
      <c r="O33">
        <f t="shared" si="4"/>
        <v>0</v>
      </c>
      <c r="P33">
        <f>COUNTIF(作圖資料!$A$3:$A$249,A33)</f>
        <v>0</v>
      </c>
      <c r="R33" s="7">
        <f t="shared" si="8"/>
        <v>-88</v>
      </c>
      <c r="S33" s="8">
        <f t="shared" ca="1" si="9"/>
        <v>88</v>
      </c>
      <c r="T33" s="8">
        <f t="shared" ca="1" si="10"/>
        <v>10532</v>
      </c>
      <c r="U33" s="8">
        <f t="shared" ca="1" si="11"/>
        <v>-1</v>
      </c>
      <c r="V33" s="9">
        <f t="shared" ca="1" si="12"/>
        <v>0</v>
      </c>
      <c r="W33" s="3">
        <f t="shared" si="14"/>
        <v>0</v>
      </c>
      <c r="X33" s="3">
        <f t="shared" si="16"/>
        <v>-1.3473998380930663E-2</v>
      </c>
      <c r="Y33" s="3">
        <f t="shared" si="13"/>
        <v>-7.7203204661329128E-3</v>
      </c>
    </row>
    <row r="34" spans="1:25" x14ac:dyDescent="0.25">
      <c r="A34" s="1">
        <v>36089</v>
      </c>
      <c r="B34" s="2">
        <v>7021.42</v>
      </c>
      <c r="C34" s="2">
        <v>96381</v>
      </c>
      <c r="D34" s="2">
        <v>7054</v>
      </c>
      <c r="E34" s="2">
        <v>6999</v>
      </c>
      <c r="F34" s="13">
        <f t="shared" si="0"/>
        <v>-3.193086298782899E-3</v>
      </c>
      <c r="G34" s="2"/>
      <c r="H34" s="2">
        <f t="shared" ca="1" si="1"/>
        <v>73733.2</v>
      </c>
      <c r="I34">
        <f t="shared" ca="1" si="2"/>
        <v>1</v>
      </c>
      <c r="J34">
        <f t="shared" si="5"/>
        <v>-1</v>
      </c>
      <c r="K34">
        <f t="shared" si="6"/>
        <v>172.69999999999982</v>
      </c>
      <c r="L34">
        <f t="shared" ca="1" si="17"/>
        <v>-172.69999999999982</v>
      </c>
      <c r="M34" s="14">
        <f t="shared" si="15"/>
        <v>9908.9599999999991</v>
      </c>
      <c r="N34">
        <f t="shared" si="7"/>
        <v>-1</v>
      </c>
      <c r="O34">
        <f t="shared" si="4"/>
        <v>0</v>
      </c>
      <c r="P34">
        <f>COUNTIF(作圖資料!$A$3:$A$249,A34)</f>
        <v>1</v>
      </c>
      <c r="R34" s="7">
        <f t="shared" si="8"/>
        <v>242</v>
      </c>
      <c r="S34" s="8">
        <f t="shared" ca="1" si="9"/>
        <v>-242</v>
      </c>
      <c r="T34" s="8">
        <f t="shared" ca="1" si="10"/>
        <v>10290</v>
      </c>
      <c r="U34" s="8">
        <f t="shared" ca="1" si="11"/>
        <v>1</v>
      </c>
      <c r="V34" s="9">
        <f t="shared" ca="1" si="12"/>
        <v>2</v>
      </c>
      <c r="W34" s="3">
        <f>IF(P33=1,F33,W33)</f>
        <v>0</v>
      </c>
      <c r="X34" s="3">
        <f t="shared" si="16"/>
        <v>1.1402626810289362E-2</v>
      </c>
      <c r="Y34" s="3">
        <f t="shared" si="13"/>
        <v>2.7530954115076112E-2</v>
      </c>
    </row>
    <row r="35" spans="1:25" x14ac:dyDescent="0.25">
      <c r="A35" s="1">
        <v>36090</v>
      </c>
      <c r="B35" s="2">
        <v>6987.79</v>
      </c>
      <c r="C35" s="2">
        <v>85379</v>
      </c>
      <c r="D35" s="2">
        <v>6955</v>
      </c>
      <c r="E35" s="2">
        <v>6947</v>
      </c>
      <c r="F35" s="13">
        <f t="shared" si="0"/>
        <v>-4.6924707239341945E-3</v>
      </c>
      <c r="G35" s="2"/>
      <c r="H35" s="2">
        <f t="shared" ca="1" si="1"/>
        <v>79983.399999999994</v>
      </c>
      <c r="I35">
        <f t="shared" ca="1" si="2"/>
        <v>1</v>
      </c>
      <c r="J35">
        <f t="shared" si="5"/>
        <v>-1</v>
      </c>
      <c r="K35">
        <f t="shared" si="6"/>
        <v>-33.630000000000109</v>
      </c>
      <c r="L35">
        <f t="shared" ca="1" si="17"/>
        <v>-33.630000000000109</v>
      </c>
      <c r="M35" s="14">
        <f t="shared" si="15"/>
        <v>9942.59</v>
      </c>
      <c r="N35">
        <f t="shared" si="7"/>
        <v>-1</v>
      </c>
      <c r="O35">
        <f t="shared" si="4"/>
        <v>0</v>
      </c>
      <c r="P35">
        <f>COUNTIF(作圖資料!$A$3:$A$249,A35)</f>
        <v>0</v>
      </c>
      <c r="R35" s="7">
        <f t="shared" si="8"/>
        <v>-44</v>
      </c>
      <c r="S35" s="8">
        <f t="shared" ca="1" si="9"/>
        <v>-44</v>
      </c>
      <c r="T35" s="8">
        <f t="shared" ca="1" si="10"/>
        <v>10246</v>
      </c>
      <c r="U35" s="8">
        <f t="shared" ca="1" si="11"/>
        <v>1</v>
      </c>
      <c r="V35" s="9">
        <f t="shared" ca="1" si="12"/>
        <v>0</v>
      </c>
      <c r="W35" s="3">
        <f>IF(P34=1,F34,W34)</f>
        <v>-3.193086298782899E-3</v>
      </c>
      <c r="X35" s="3">
        <f>IF(P34=1,K35/B34,(1+K35/B34)*(1+X34)-1)</f>
        <v>-4.7896294481743163E-3</v>
      </c>
      <c r="Y35" s="3">
        <f t="shared" si="13"/>
        <v>-6.2866123731961706E-3</v>
      </c>
    </row>
    <row r="36" spans="1:25" x14ac:dyDescent="0.25">
      <c r="A36" s="1">
        <v>36091</v>
      </c>
      <c r="B36" s="2">
        <v>7055.46</v>
      </c>
      <c r="C36" s="2">
        <v>95600</v>
      </c>
      <c r="D36" s="2">
        <v>7015</v>
      </c>
      <c r="E36" s="2">
        <v>7000</v>
      </c>
      <c r="F36" s="13">
        <f t="shared" si="0"/>
        <v>-5.7345658539627031E-3</v>
      </c>
      <c r="G36" s="2"/>
      <c r="H36" s="2">
        <f t="shared" ca="1" si="1"/>
        <v>81781.399999999994</v>
      </c>
      <c r="I36">
        <f t="shared" ca="1" si="2"/>
        <v>1</v>
      </c>
      <c r="J36">
        <f t="shared" si="5"/>
        <v>-1</v>
      </c>
      <c r="K36">
        <f t="shared" si="6"/>
        <v>67.670000000000073</v>
      </c>
      <c r="L36">
        <f t="shared" ca="1" si="17"/>
        <v>67.670000000000073</v>
      </c>
      <c r="M36" s="14">
        <f t="shared" si="15"/>
        <v>9874.92</v>
      </c>
      <c r="N36">
        <f t="shared" si="7"/>
        <v>-1</v>
      </c>
      <c r="O36">
        <f t="shared" si="4"/>
        <v>0</v>
      </c>
      <c r="P36">
        <f>COUNTIF(作圖資料!$A$3:$A$249,A36)</f>
        <v>0</v>
      </c>
      <c r="R36" s="7">
        <f t="shared" si="8"/>
        <v>60</v>
      </c>
      <c r="S36" s="8">
        <f t="shared" ca="1" si="9"/>
        <v>60</v>
      </c>
      <c r="T36" s="8">
        <f t="shared" ca="1" si="10"/>
        <v>10306</v>
      </c>
      <c r="U36" s="8">
        <f t="shared" ca="1" si="11"/>
        <v>1</v>
      </c>
      <c r="V36" s="9">
        <f t="shared" ca="1" si="12"/>
        <v>0</v>
      </c>
      <c r="W36" s="3">
        <f t="shared" si="14"/>
        <v>-3.193086298782899E-3</v>
      </c>
      <c r="X36" s="3">
        <f>IF(P35=1,K36/B35,(1+K36/B35)*(1+X35)-1)</f>
        <v>4.8480221949407376E-3</v>
      </c>
      <c r="Y36" s="3">
        <f t="shared" si="13"/>
        <v>2.286040862980343E-3</v>
      </c>
    </row>
    <row r="37" spans="1:25" x14ac:dyDescent="0.25">
      <c r="A37" s="1">
        <v>36094</v>
      </c>
      <c r="B37" s="2">
        <v>7050.32</v>
      </c>
      <c r="C37" s="2">
        <v>73382</v>
      </c>
      <c r="D37" s="2">
        <v>7010</v>
      </c>
      <c r="E37" s="2">
        <v>6981</v>
      </c>
      <c r="F37" s="13">
        <f t="shared" si="0"/>
        <v>-5.7188893553767883E-3</v>
      </c>
      <c r="G37" s="2"/>
      <c r="H37" s="2">
        <f t="shared" ca="1" si="1"/>
        <v>82975.8</v>
      </c>
      <c r="I37">
        <f t="shared" ca="1" si="2"/>
        <v>-1</v>
      </c>
      <c r="J37">
        <f t="shared" si="5"/>
        <v>-1</v>
      </c>
      <c r="K37">
        <f t="shared" si="6"/>
        <v>-5.1400000000003274</v>
      </c>
      <c r="L37">
        <f t="shared" ca="1" si="17"/>
        <v>-5.1400000000003274</v>
      </c>
      <c r="M37" s="14">
        <f t="shared" si="15"/>
        <v>9880.0600000000013</v>
      </c>
      <c r="N37">
        <f t="shared" si="7"/>
        <v>-1</v>
      </c>
      <c r="O37">
        <f t="shared" si="4"/>
        <v>0</v>
      </c>
      <c r="P37">
        <f>COUNTIF(作圖資料!$A$3:$A$249,A37)</f>
        <v>0</v>
      </c>
      <c r="R37" s="7">
        <f t="shared" si="8"/>
        <v>-5</v>
      </c>
      <c r="S37" s="8">
        <f t="shared" ca="1" si="9"/>
        <v>-5</v>
      </c>
      <c r="T37" s="8">
        <f t="shared" ca="1" si="10"/>
        <v>10301</v>
      </c>
      <c r="U37" s="8">
        <f t="shared" ca="1" si="11"/>
        <v>-1</v>
      </c>
      <c r="V37" s="9">
        <f t="shared" ca="1" si="12"/>
        <v>2</v>
      </c>
      <c r="W37" s="3">
        <f t="shared" si="14"/>
        <v>-3.193086298782899E-3</v>
      </c>
      <c r="X37" s="3">
        <f t="shared" si="16"/>
        <v>4.1159765403580018E-3</v>
      </c>
      <c r="Y37" s="3">
        <f t="shared" si="13"/>
        <v>1.5716530932989858E-3</v>
      </c>
    </row>
    <row r="38" spans="1:25" x14ac:dyDescent="0.25">
      <c r="A38" s="1">
        <v>36095</v>
      </c>
      <c r="B38" s="2">
        <v>7036.63</v>
      </c>
      <c r="C38" s="2">
        <v>79984</v>
      </c>
      <c r="D38" s="2">
        <v>7014</v>
      </c>
      <c r="E38" s="2">
        <v>7003</v>
      </c>
      <c r="F38" s="13">
        <f t="shared" si="0"/>
        <v>-3.2160281271006452E-3</v>
      </c>
      <c r="G38" s="2"/>
      <c r="H38" s="2">
        <f t="shared" ca="1" si="1"/>
        <v>86145.2</v>
      </c>
      <c r="I38">
        <f t="shared" ca="1" si="2"/>
        <v>-1</v>
      </c>
      <c r="J38">
        <f t="shared" si="5"/>
        <v>-1</v>
      </c>
      <c r="K38">
        <f t="shared" si="6"/>
        <v>-13.6899999999996</v>
      </c>
      <c r="L38">
        <f t="shared" ca="1" si="17"/>
        <v>13.6899999999996</v>
      </c>
      <c r="M38" s="14">
        <f t="shared" si="15"/>
        <v>9893.75</v>
      </c>
      <c r="N38">
        <f t="shared" si="7"/>
        <v>-1</v>
      </c>
      <c r="O38">
        <f t="shared" si="4"/>
        <v>0</v>
      </c>
      <c r="P38">
        <f>COUNTIF(作圖資料!$A$3:$A$249,A38)</f>
        <v>0</v>
      </c>
      <c r="R38" s="7">
        <f t="shared" si="8"/>
        <v>4</v>
      </c>
      <c r="S38" s="8">
        <f t="shared" ca="1" si="9"/>
        <v>-4</v>
      </c>
      <c r="T38" s="8">
        <f t="shared" ca="1" si="10"/>
        <v>10297</v>
      </c>
      <c r="U38" s="8">
        <f t="shared" ca="1" si="11"/>
        <v>-1</v>
      </c>
      <c r="V38" s="9">
        <f t="shared" ca="1" si="12"/>
        <v>0</v>
      </c>
      <c r="W38" s="3">
        <f t="shared" si="14"/>
        <v>-3.193086298782899E-3</v>
      </c>
      <c r="X38" s="3">
        <f t="shared" si="16"/>
        <v>2.1662284836971857E-3</v>
      </c>
      <c r="Y38" s="3">
        <f t="shared" si="13"/>
        <v>2.1431633090442936E-3</v>
      </c>
    </row>
    <row r="39" spans="1:25" x14ac:dyDescent="0.25">
      <c r="A39" s="1">
        <v>36096</v>
      </c>
      <c r="B39" s="2">
        <v>6962.09</v>
      </c>
      <c r="C39" s="2">
        <v>90834</v>
      </c>
      <c r="D39" s="2">
        <v>6914</v>
      </c>
      <c r="E39" s="2">
        <v>6916</v>
      </c>
      <c r="F39" s="13">
        <f t="shared" si="0"/>
        <v>-6.9074085511678929E-3</v>
      </c>
      <c r="G39" s="2"/>
      <c r="H39" s="2">
        <f t="shared" ca="1" si="1"/>
        <v>85035.8</v>
      </c>
      <c r="I39">
        <f t="shared" ca="1" si="2"/>
        <v>1</v>
      </c>
      <c r="J39">
        <f t="shared" si="5"/>
        <v>-1</v>
      </c>
      <c r="K39">
        <f t="shared" si="6"/>
        <v>-74.539999999999964</v>
      </c>
      <c r="L39">
        <f t="shared" ca="1" si="17"/>
        <v>74.539999999999964</v>
      </c>
      <c r="M39" s="14">
        <f t="shared" si="15"/>
        <v>9968.2900000000009</v>
      </c>
      <c r="N39">
        <f t="shared" si="7"/>
        <v>-1</v>
      </c>
      <c r="O39">
        <f t="shared" si="4"/>
        <v>0</v>
      </c>
      <c r="P39">
        <f>COUNTIF(作圖資料!$A$3:$A$249,A39)</f>
        <v>0</v>
      </c>
      <c r="R39" s="7">
        <f t="shared" si="8"/>
        <v>-100</v>
      </c>
      <c r="S39" s="8">
        <f t="shared" ca="1" si="9"/>
        <v>100</v>
      </c>
      <c r="T39" s="8">
        <f t="shared" ca="1" si="10"/>
        <v>10397</v>
      </c>
      <c r="U39" s="8">
        <f t="shared" ca="1" si="11"/>
        <v>1</v>
      </c>
      <c r="V39" s="9">
        <f t="shared" ca="1" si="12"/>
        <v>2</v>
      </c>
      <c r="W39" s="3">
        <f t="shared" si="14"/>
        <v>-3.193086298782899E-3</v>
      </c>
      <c r="X39" s="3">
        <f t="shared" si="16"/>
        <v>-8.4498577210875281E-3</v>
      </c>
      <c r="Y39" s="3">
        <f t="shared" si="13"/>
        <v>-1.2144592084583405E-2</v>
      </c>
    </row>
    <row r="40" spans="1:25" x14ac:dyDescent="0.25">
      <c r="A40" s="1">
        <v>36097</v>
      </c>
      <c r="B40" s="2">
        <v>7016.89</v>
      </c>
      <c r="C40" s="2">
        <v>62708</v>
      </c>
      <c r="D40" s="2">
        <v>6965</v>
      </c>
      <c r="E40" s="2">
        <v>6949</v>
      </c>
      <c r="F40" s="13">
        <f t="shared" si="0"/>
        <v>-7.3950140304323009E-3</v>
      </c>
      <c r="G40" s="2"/>
      <c r="H40" s="2">
        <f t="shared" ca="1" si="1"/>
        <v>80501.600000000006</v>
      </c>
      <c r="I40">
        <f t="shared" ca="1" si="2"/>
        <v>-1</v>
      </c>
      <c r="J40">
        <f t="shared" si="5"/>
        <v>-1</v>
      </c>
      <c r="K40">
        <f t="shared" si="6"/>
        <v>54.800000000000182</v>
      </c>
      <c r="L40">
        <f t="shared" ca="1" si="17"/>
        <v>54.800000000000182</v>
      </c>
      <c r="M40" s="14">
        <f t="shared" si="15"/>
        <v>9913.4900000000016</v>
      </c>
      <c r="N40">
        <f t="shared" si="7"/>
        <v>-1</v>
      </c>
      <c r="O40">
        <f t="shared" si="4"/>
        <v>0</v>
      </c>
      <c r="P40">
        <f>COUNTIF(作圖資料!$A$3:$A$249,A40)</f>
        <v>0</v>
      </c>
      <c r="R40" s="7">
        <f t="shared" si="8"/>
        <v>51</v>
      </c>
      <c r="S40" s="8">
        <f t="shared" ca="1" si="9"/>
        <v>51</v>
      </c>
      <c r="T40" s="8">
        <f t="shared" ca="1" si="10"/>
        <v>10448</v>
      </c>
      <c r="U40" s="8">
        <f t="shared" ca="1" si="11"/>
        <v>-1</v>
      </c>
      <c r="V40" s="9">
        <f t="shared" ca="1" si="12"/>
        <v>2</v>
      </c>
      <c r="W40" s="3">
        <f t="shared" si="14"/>
        <v>-3.193086298782899E-3</v>
      </c>
      <c r="X40" s="3">
        <f t="shared" si="16"/>
        <v>-6.4516864110075733E-4</v>
      </c>
      <c r="Y40" s="3">
        <f t="shared" si="13"/>
        <v>-4.85783683383334E-3</v>
      </c>
    </row>
    <row r="41" spans="1:25" x14ac:dyDescent="0.25">
      <c r="A41" s="1">
        <v>36098</v>
      </c>
      <c r="B41" s="2">
        <v>7101.46</v>
      </c>
      <c r="C41" s="2">
        <v>89651</v>
      </c>
      <c r="D41" s="2">
        <v>7035</v>
      </c>
      <c r="E41" s="2">
        <v>7020</v>
      </c>
      <c r="F41" s="13">
        <f t="shared" si="0"/>
        <v>-9.3586389277697801E-3</v>
      </c>
      <c r="G41" s="2"/>
      <c r="H41" s="2">
        <f t="shared" ca="1" si="1"/>
        <v>79311.8</v>
      </c>
      <c r="I41">
        <f t="shared" ca="1" si="2"/>
        <v>1</v>
      </c>
      <c r="J41">
        <f t="shared" si="5"/>
        <v>-1</v>
      </c>
      <c r="K41">
        <f t="shared" si="6"/>
        <v>84.569999999999709</v>
      </c>
      <c r="L41">
        <f t="shared" ca="1" si="17"/>
        <v>-84.569999999999709</v>
      </c>
      <c r="M41" s="14">
        <f t="shared" si="15"/>
        <v>9828.9200000000019</v>
      </c>
      <c r="N41">
        <f t="shared" si="7"/>
        <v>-1</v>
      </c>
      <c r="O41">
        <f t="shared" si="4"/>
        <v>0</v>
      </c>
      <c r="P41">
        <f>COUNTIF(作圖資料!$A$3:$A$249,A41)</f>
        <v>0</v>
      </c>
      <c r="R41" s="7">
        <f t="shared" si="8"/>
        <v>70</v>
      </c>
      <c r="S41" s="8">
        <f t="shared" ca="1" si="9"/>
        <v>-70</v>
      </c>
      <c r="T41" s="8">
        <f t="shared" ca="1" si="10"/>
        <v>10378</v>
      </c>
      <c r="U41" s="8">
        <f t="shared" ca="1" si="11"/>
        <v>1</v>
      </c>
      <c r="V41" s="9">
        <f t="shared" ca="1" si="12"/>
        <v>2</v>
      </c>
      <c r="W41" s="3">
        <f t="shared" si="14"/>
        <v>-3.193086298782899E-3</v>
      </c>
      <c r="X41" s="3">
        <f t="shared" si="16"/>
        <v>1.1399403539455344E-2</v>
      </c>
      <c r="Y41" s="3">
        <f t="shared" si="13"/>
        <v>5.1435919417059939E-3</v>
      </c>
    </row>
    <row r="42" spans="1:25" x14ac:dyDescent="0.25">
      <c r="A42" s="1">
        <v>36099</v>
      </c>
      <c r="B42" s="2">
        <v>7165.98</v>
      </c>
      <c r="C42" s="2">
        <v>122175</v>
      </c>
      <c r="D42" s="2">
        <v>7118</v>
      </c>
      <c r="E42" s="2">
        <v>7093</v>
      </c>
      <c r="F42" s="13">
        <f t="shared" si="0"/>
        <v>-6.6955252456746273E-3</v>
      </c>
      <c r="G42" s="2"/>
      <c r="H42" s="2">
        <f t="shared" ca="1" si="1"/>
        <v>89070.399999999994</v>
      </c>
      <c r="I42">
        <f t="shared" ca="1" si="2"/>
        <v>1</v>
      </c>
      <c r="J42">
        <f t="shared" si="5"/>
        <v>-1</v>
      </c>
      <c r="K42">
        <f t="shared" si="6"/>
        <v>64.519999999999527</v>
      </c>
      <c r="L42">
        <f t="shared" ca="1" si="17"/>
        <v>64.519999999999527</v>
      </c>
      <c r="M42" s="14">
        <f t="shared" si="15"/>
        <v>9764.4000000000015</v>
      </c>
      <c r="N42">
        <f t="shared" si="7"/>
        <v>-1</v>
      </c>
      <c r="O42">
        <f t="shared" si="4"/>
        <v>0</v>
      </c>
      <c r="P42">
        <f>COUNTIF(作圖資料!$A$3:$A$249,A42)</f>
        <v>0</v>
      </c>
      <c r="R42" s="7">
        <f t="shared" si="8"/>
        <v>83</v>
      </c>
      <c r="S42" s="8">
        <f t="shared" ca="1" si="9"/>
        <v>83</v>
      </c>
      <c r="T42" s="8">
        <f t="shared" ca="1" si="10"/>
        <v>10461</v>
      </c>
      <c r="U42" s="8">
        <f t="shared" ca="1" si="11"/>
        <v>1</v>
      </c>
      <c r="V42" s="9">
        <f t="shared" ca="1" si="12"/>
        <v>0</v>
      </c>
      <c r="W42" s="3">
        <f t="shared" si="14"/>
        <v>-3.193086298782899E-3</v>
      </c>
      <c r="X42" s="3">
        <f t="shared" si="16"/>
        <v>2.0588427981804491E-2</v>
      </c>
      <c r="Y42" s="3">
        <f t="shared" si="13"/>
        <v>1.7002428918416967E-2</v>
      </c>
    </row>
    <row r="43" spans="1:25" x14ac:dyDescent="0.25">
      <c r="A43" s="1">
        <v>36101</v>
      </c>
      <c r="B43" s="2">
        <v>7218.09</v>
      </c>
      <c r="C43" s="2">
        <v>128141</v>
      </c>
      <c r="D43" s="2">
        <v>7181</v>
      </c>
      <c r="E43" s="2">
        <v>7177</v>
      </c>
      <c r="F43" s="13">
        <f t="shared" si="0"/>
        <v>-5.1384784617537482E-3</v>
      </c>
      <c r="G43" s="2"/>
      <c r="H43" s="2">
        <f t="shared" ca="1" si="1"/>
        <v>98701.8</v>
      </c>
      <c r="I43">
        <f t="shared" ca="1" si="2"/>
        <v>1</v>
      </c>
      <c r="J43">
        <f t="shared" si="5"/>
        <v>-1</v>
      </c>
      <c r="K43">
        <f t="shared" si="6"/>
        <v>52.110000000000582</v>
      </c>
      <c r="L43">
        <f t="shared" ca="1" si="17"/>
        <v>52.110000000000582</v>
      </c>
      <c r="M43" s="14">
        <f t="shared" si="15"/>
        <v>9712.2900000000009</v>
      </c>
      <c r="N43">
        <f t="shared" si="7"/>
        <v>-1</v>
      </c>
      <c r="O43">
        <f t="shared" si="4"/>
        <v>0</v>
      </c>
      <c r="P43">
        <f>COUNTIF(作圖資料!$A$3:$A$249,A43)</f>
        <v>0</v>
      </c>
      <c r="R43" s="7">
        <f t="shared" si="8"/>
        <v>63</v>
      </c>
      <c r="S43" s="8">
        <f t="shared" ca="1" si="9"/>
        <v>63</v>
      </c>
      <c r="T43" s="8">
        <f t="shared" ca="1" si="10"/>
        <v>10524</v>
      </c>
      <c r="U43" s="8">
        <f t="shared" ca="1" si="11"/>
        <v>1</v>
      </c>
      <c r="V43" s="9">
        <f t="shared" ca="1" si="12"/>
        <v>0</v>
      </c>
      <c r="W43" s="3">
        <f t="shared" si="14"/>
        <v>-3.193086298782899E-3</v>
      </c>
      <c r="X43" s="3">
        <f t="shared" si="16"/>
        <v>2.8010003674470596E-2</v>
      </c>
      <c r="Y43" s="3">
        <f t="shared" si="13"/>
        <v>2.600371481640229E-2</v>
      </c>
    </row>
    <row r="44" spans="1:25" x14ac:dyDescent="0.25">
      <c r="A44" s="1">
        <v>36102</v>
      </c>
      <c r="B44" s="2">
        <v>7071.44</v>
      </c>
      <c r="C44" s="2">
        <v>115710</v>
      </c>
      <c r="D44" s="2">
        <v>7080</v>
      </c>
      <c r="E44" s="2">
        <v>7085</v>
      </c>
      <c r="F44" s="13">
        <f t="shared" si="0"/>
        <v>1.2105030941365058E-3</v>
      </c>
      <c r="G44" s="2"/>
      <c r="H44" s="2">
        <f t="shared" ca="1" si="1"/>
        <v>103677</v>
      </c>
      <c r="I44">
        <f t="shared" ca="1" si="2"/>
        <v>1</v>
      </c>
      <c r="J44">
        <f t="shared" si="5"/>
        <v>1</v>
      </c>
      <c r="K44">
        <f t="shared" si="6"/>
        <v>-146.65000000000055</v>
      </c>
      <c r="L44">
        <f t="shared" ca="1" si="17"/>
        <v>-146.65000000000055</v>
      </c>
      <c r="M44" s="14">
        <f t="shared" si="15"/>
        <v>9858.9400000000023</v>
      </c>
      <c r="N44">
        <f t="shared" si="7"/>
        <v>1</v>
      </c>
      <c r="O44">
        <f t="shared" si="4"/>
        <v>2</v>
      </c>
      <c r="P44">
        <f>COUNTIF(作圖資料!$A$3:$A$249,A44)</f>
        <v>0</v>
      </c>
      <c r="R44" s="7">
        <f t="shared" si="8"/>
        <v>-101</v>
      </c>
      <c r="S44" s="8">
        <f t="shared" ca="1" si="9"/>
        <v>-101</v>
      </c>
      <c r="T44" s="8">
        <f t="shared" ca="1" si="10"/>
        <v>10423</v>
      </c>
      <c r="U44" s="8">
        <f t="shared" ca="1" si="11"/>
        <v>1</v>
      </c>
      <c r="V44" s="9">
        <f t="shared" ca="1" si="12"/>
        <v>0</v>
      </c>
      <c r="W44" s="3">
        <f t="shared" si="14"/>
        <v>-3.193086298782899E-3</v>
      </c>
      <c r="X44" s="3">
        <f t="shared" si="16"/>
        <v>7.1239151054915961E-3</v>
      </c>
      <c r="Y44" s="3">
        <f t="shared" si="13"/>
        <v>1.1573081868838431E-2</v>
      </c>
    </row>
    <row r="45" spans="1:25" x14ac:dyDescent="0.25">
      <c r="A45" s="1">
        <v>36103</v>
      </c>
      <c r="B45" s="2">
        <v>6905.32</v>
      </c>
      <c r="C45" s="2">
        <v>89048</v>
      </c>
      <c r="D45" s="2">
        <v>6958</v>
      </c>
      <c r="E45" s="2">
        <v>6945</v>
      </c>
      <c r="F45" s="13">
        <f t="shared" si="0"/>
        <v>7.6289006157572725E-3</v>
      </c>
      <c r="G45" s="2"/>
      <c r="H45" s="2">
        <f t="shared" ca="1" si="1"/>
        <v>108945</v>
      </c>
      <c r="I45">
        <f t="shared" ca="1" si="2"/>
        <v>-1</v>
      </c>
      <c r="J45">
        <f t="shared" si="5"/>
        <v>1</v>
      </c>
      <c r="K45">
        <f t="shared" si="6"/>
        <v>-166.11999999999989</v>
      </c>
      <c r="L45">
        <f t="shared" ca="1" si="17"/>
        <v>-166.11999999999989</v>
      </c>
      <c r="M45" s="14">
        <f t="shared" si="15"/>
        <v>9692.8200000000033</v>
      </c>
      <c r="N45">
        <f t="shared" si="7"/>
        <v>1</v>
      </c>
      <c r="O45">
        <f t="shared" si="4"/>
        <v>0</v>
      </c>
      <c r="P45">
        <f>COUNTIF(作圖資料!$A$3:$A$249,A45)</f>
        <v>0</v>
      </c>
      <c r="R45" s="7">
        <f t="shared" si="8"/>
        <v>-122</v>
      </c>
      <c r="S45" s="8">
        <f t="shared" ca="1" si="9"/>
        <v>-122</v>
      </c>
      <c r="T45" s="8">
        <f t="shared" ca="1" si="10"/>
        <v>10301</v>
      </c>
      <c r="U45" s="8">
        <f t="shared" ca="1" si="11"/>
        <v>-1</v>
      </c>
      <c r="V45" s="9">
        <f t="shared" ca="1" si="12"/>
        <v>2</v>
      </c>
      <c r="W45" s="3">
        <f t="shared" si="14"/>
        <v>-3.193086298782899E-3</v>
      </c>
      <c r="X45" s="3">
        <f t="shared" si="16"/>
        <v>-1.6535116828219731E-2</v>
      </c>
      <c r="Y45" s="3">
        <f t="shared" si="13"/>
        <v>-5.8579797113872401E-3</v>
      </c>
    </row>
    <row r="46" spans="1:25" x14ac:dyDescent="0.25">
      <c r="A46" s="1">
        <v>36104</v>
      </c>
      <c r="B46" s="2">
        <v>6957.27</v>
      </c>
      <c r="C46" s="2">
        <v>87281</v>
      </c>
      <c r="D46" s="2">
        <v>7015</v>
      </c>
      <c r="E46" s="2">
        <v>7008</v>
      </c>
      <c r="F46" s="13">
        <f t="shared" si="0"/>
        <v>8.2977949684286401E-3</v>
      </c>
      <c r="G46" s="2"/>
      <c r="H46" s="2">
        <f t="shared" ca="1" si="1"/>
        <v>108471</v>
      </c>
      <c r="I46">
        <f t="shared" ca="1" si="2"/>
        <v>-1</v>
      </c>
      <c r="J46">
        <f t="shared" si="5"/>
        <v>1</v>
      </c>
      <c r="K46">
        <f t="shared" si="6"/>
        <v>51.950000000000728</v>
      </c>
      <c r="L46">
        <f t="shared" ca="1" si="17"/>
        <v>-51.950000000000728</v>
      </c>
      <c r="M46" s="14">
        <f t="shared" si="15"/>
        <v>9744.7700000000041</v>
      </c>
      <c r="N46">
        <f t="shared" si="7"/>
        <v>1</v>
      </c>
      <c r="O46">
        <f t="shared" si="4"/>
        <v>0</v>
      </c>
      <c r="P46">
        <f>COUNTIF(作圖資料!$A$3:$A$249,A46)</f>
        <v>0</v>
      </c>
      <c r="R46" s="7">
        <f t="shared" si="8"/>
        <v>57</v>
      </c>
      <c r="S46" s="8">
        <f t="shared" ca="1" si="9"/>
        <v>-57</v>
      </c>
      <c r="T46" s="8">
        <f t="shared" ca="1" si="10"/>
        <v>10244</v>
      </c>
      <c r="U46" s="8">
        <f t="shared" ca="1" si="11"/>
        <v>-1</v>
      </c>
      <c r="V46" s="9">
        <f t="shared" ca="1" si="12"/>
        <v>0</v>
      </c>
      <c r="W46" s="3">
        <f t="shared" si="14"/>
        <v>-3.193086298782899E-3</v>
      </c>
      <c r="X46" s="3">
        <f t="shared" si="16"/>
        <v>-9.1363285489257651E-3</v>
      </c>
      <c r="Y46" s="3">
        <f t="shared" si="13"/>
        <v>2.2860408629805651E-3</v>
      </c>
    </row>
    <row r="47" spans="1:25" x14ac:dyDescent="0.25">
      <c r="A47" s="1">
        <v>36105</v>
      </c>
      <c r="B47" s="2">
        <v>6889.65</v>
      </c>
      <c r="C47" s="2">
        <v>81645</v>
      </c>
      <c r="D47" s="2">
        <v>6921</v>
      </c>
      <c r="E47" s="2">
        <v>6925</v>
      </c>
      <c r="F47" s="13">
        <f t="shared" si="0"/>
        <v>4.5503037164442706E-3</v>
      </c>
      <c r="G47" s="2"/>
      <c r="H47" s="2">
        <f t="shared" ca="1" si="1"/>
        <v>100365</v>
      </c>
      <c r="I47">
        <f t="shared" ca="1" si="2"/>
        <v>-1</v>
      </c>
      <c r="J47">
        <f t="shared" si="5"/>
        <v>1</v>
      </c>
      <c r="K47">
        <f t="shared" si="6"/>
        <v>-67.6200000000008</v>
      </c>
      <c r="L47">
        <f t="shared" ca="1" si="17"/>
        <v>67.6200000000008</v>
      </c>
      <c r="M47" s="14">
        <f t="shared" si="15"/>
        <v>9677.1500000000033</v>
      </c>
      <c r="N47">
        <f t="shared" si="7"/>
        <v>1</v>
      </c>
      <c r="O47">
        <f t="shared" si="4"/>
        <v>0</v>
      </c>
      <c r="P47">
        <f>COUNTIF(作圖資料!$A$3:$A$249,A47)</f>
        <v>0</v>
      </c>
      <c r="R47" s="7">
        <f t="shared" si="8"/>
        <v>-94</v>
      </c>
      <c r="S47" s="8">
        <f t="shared" ca="1" si="9"/>
        <v>94</v>
      </c>
      <c r="T47" s="8">
        <f t="shared" ca="1" si="10"/>
        <v>10338</v>
      </c>
      <c r="U47" s="8">
        <f t="shared" ca="1" si="11"/>
        <v>-1</v>
      </c>
      <c r="V47" s="9">
        <f t="shared" ca="1" si="12"/>
        <v>0</v>
      </c>
      <c r="W47" s="3">
        <f t="shared" si="14"/>
        <v>-3.193086298782899E-3</v>
      </c>
      <c r="X47" s="3">
        <f t="shared" si="16"/>
        <v>-1.8766859125362023E-2</v>
      </c>
      <c r="Y47" s="3">
        <f t="shared" si="13"/>
        <v>-1.1144449207029505E-2</v>
      </c>
    </row>
    <row r="48" spans="1:25" x14ac:dyDescent="0.25">
      <c r="A48" s="1">
        <v>36106</v>
      </c>
      <c r="B48" s="2">
        <v>6978.72</v>
      </c>
      <c r="C48" s="2">
        <v>81466</v>
      </c>
      <c r="D48" s="2">
        <v>7000</v>
      </c>
      <c r="E48" s="2">
        <v>7020</v>
      </c>
      <c r="F48" s="13">
        <f t="shared" si="0"/>
        <v>3.0492697801316471E-3</v>
      </c>
      <c r="G48" s="2"/>
      <c r="H48" s="2">
        <f t="shared" ca="1" si="1"/>
        <v>91030</v>
      </c>
      <c r="I48">
        <f t="shared" ca="1" si="2"/>
        <v>-1</v>
      </c>
      <c r="J48">
        <f t="shared" si="5"/>
        <v>1</v>
      </c>
      <c r="K48">
        <f t="shared" si="6"/>
        <v>89.070000000000618</v>
      </c>
      <c r="L48">
        <f t="shared" ca="1" si="17"/>
        <v>-89.070000000000618</v>
      </c>
      <c r="M48" s="14">
        <f t="shared" si="15"/>
        <v>9766.2200000000048</v>
      </c>
      <c r="N48">
        <f t="shared" si="7"/>
        <v>1</v>
      </c>
      <c r="O48">
        <f t="shared" si="4"/>
        <v>0</v>
      </c>
      <c r="P48">
        <f>COUNTIF(作圖資料!$A$3:$A$249,A48)</f>
        <v>0</v>
      </c>
      <c r="R48" s="7">
        <f t="shared" si="8"/>
        <v>79</v>
      </c>
      <c r="S48" s="8">
        <f t="shared" ca="1" si="9"/>
        <v>-79</v>
      </c>
      <c r="T48" s="8">
        <f t="shared" ca="1" si="10"/>
        <v>10259</v>
      </c>
      <c r="U48" s="8">
        <f t="shared" ca="1" si="11"/>
        <v>-1</v>
      </c>
      <c r="V48" s="9">
        <f t="shared" ca="1" si="12"/>
        <v>0</v>
      </c>
      <c r="W48" s="3">
        <f t="shared" si="14"/>
        <v>-3.193086298782899E-3</v>
      </c>
      <c r="X48" s="3">
        <f t="shared" si="16"/>
        <v>-6.0813909437120728E-3</v>
      </c>
      <c r="Y48" s="3">
        <f t="shared" si="13"/>
        <v>1.4287755393627144E-4</v>
      </c>
    </row>
    <row r="49" spans="1:25" x14ac:dyDescent="0.25">
      <c r="A49" s="1">
        <v>36108</v>
      </c>
      <c r="B49" s="2">
        <v>6957.4</v>
      </c>
      <c r="C49" s="2">
        <v>62827</v>
      </c>
      <c r="D49" s="2">
        <v>6965</v>
      </c>
      <c r="E49" s="2">
        <v>6965</v>
      </c>
      <c r="F49" s="13">
        <f t="shared" si="0"/>
        <v>1.0923620892862029E-3</v>
      </c>
      <c r="G49" s="2"/>
      <c r="H49" s="2">
        <f t="shared" ca="1" si="1"/>
        <v>80453.399999999994</v>
      </c>
      <c r="I49">
        <f t="shared" ca="1" si="2"/>
        <v>-1</v>
      </c>
      <c r="J49">
        <f t="shared" si="5"/>
        <v>1</v>
      </c>
      <c r="K49">
        <f t="shared" si="6"/>
        <v>-21.320000000000618</v>
      </c>
      <c r="L49">
        <f t="shared" ca="1" si="17"/>
        <v>21.320000000000618</v>
      </c>
      <c r="M49" s="14">
        <f t="shared" si="15"/>
        <v>9744.9000000000051</v>
      </c>
      <c r="N49">
        <f t="shared" si="7"/>
        <v>1</v>
      </c>
      <c r="O49">
        <f t="shared" si="4"/>
        <v>0</v>
      </c>
      <c r="P49">
        <f>COUNTIF(作圖資料!$A$3:$A$249,A49)</f>
        <v>0</v>
      </c>
      <c r="R49" s="7">
        <f t="shared" si="8"/>
        <v>-35</v>
      </c>
      <c r="S49" s="8">
        <f t="shared" ca="1" si="9"/>
        <v>35</v>
      </c>
      <c r="T49" s="8">
        <f t="shared" ca="1" si="10"/>
        <v>10294</v>
      </c>
      <c r="U49" s="8">
        <f t="shared" ca="1" si="11"/>
        <v>-1</v>
      </c>
      <c r="V49" s="9">
        <f t="shared" ca="1" si="12"/>
        <v>0</v>
      </c>
      <c r="W49" s="3">
        <f t="shared" si="14"/>
        <v>-3.193086298782899E-3</v>
      </c>
      <c r="X49" s="3">
        <f t="shared" si="16"/>
        <v>-9.1178137755609789E-3</v>
      </c>
      <c r="Y49" s="3">
        <f t="shared" si="13"/>
        <v>-4.857836833833451E-3</v>
      </c>
    </row>
    <row r="50" spans="1:25" x14ac:dyDescent="0.25">
      <c r="A50" s="1">
        <v>36109</v>
      </c>
      <c r="B50" s="2">
        <v>6812.3</v>
      </c>
      <c r="C50" s="2">
        <v>58831</v>
      </c>
      <c r="D50" s="2">
        <v>6831</v>
      </c>
      <c r="E50" s="2">
        <v>6840</v>
      </c>
      <c r="F50" s="13">
        <f t="shared" si="0"/>
        <v>2.7450347166155797E-3</v>
      </c>
      <c r="G50" s="2"/>
      <c r="H50" s="2">
        <f t="shared" ca="1" si="1"/>
        <v>74410</v>
      </c>
      <c r="I50">
        <f t="shared" ca="1" si="2"/>
        <v>-1</v>
      </c>
      <c r="J50">
        <f t="shared" si="5"/>
        <v>1</v>
      </c>
      <c r="K50">
        <f t="shared" si="6"/>
        <v>-145.09999999999945</v>
      </c>
      <c r="L50">
        <f t="shared" ca="1" si="17"/>
        <v>145.09999999999945</v>
      </c>
      <c r="M50" s="14">
        <f t="shared" si="15"/>
        <v>9599.8000000000065</v>
      </c>
      <c r="N50">
        <f t="shared" si="7"/>
        <v>1</v>
      </c>
      <c r="O50">
        <f t="shared" si="4"/>
        <v>0</v>
      </c>
      <c r="P50">
        <f>COUNTIF(作圖資料!$A$3:$A$249,A50)</f>
        <v>0</v>
      </c>
      <c r="R50" s="7">
        <f t="shared" si="8"/>
        <v>-134</v>
      </c>
      <c r="S50" s="8">
        <f t="shared" ca="1" si="9"/>
        <v>134</v>
      </c>
      <c r="T50" s="8">
        <f t="shared" ca="1" si="10"/>
        <v>10428</v>
      </c>
      <c r="U50" s="8">
        <f t="shared" ca="1" si="11"/>
        <v>-1</v>
      </c>
      <c r="V50" s="9">
        <f t="shared" ca="1" si="12"/>
        <v>0</v>
      </c>
      <c r="W50" s="3">
        <f t="shared" si="14"/>
        <v>-3.193086298782899E-3</v>
      </c>
      <c r="X50" s="3">
        <f t="shared" si="16"/>
        <v>-2.9783149277496368E-2</v>
      </c>
      <c r="Y50" s="3">
        <f t="shared" si="13"/>
        <v>-2.400342906129449E-2</v>
      </c>
    </row>
    <row r="51" spans="1:25" x14ac:dyDescent="0.25">
      <c r="A51" s="1">
        <v>36110</v>
      </c>
      <c r="B51" s="2">
        <v>6654.79</v>
      </c>
      <c r="C51" s="2">
        <v>56702</v>
      </c>
      <c r="D51" s="2">
        <v>6710</v>
      </c>
      <c r="E51" s="2">
        <v>6737</v>
      </c>
      <c r="F51" s="13">
        <f t="shared" si="0"/>
        <v>8.2962798225036938E-3</v>
      </c>
      <c r="G51" s="2"/>
      <c r="H51" s="2">
        <f t="shared" ca="1" si="1"/>
        <v>68294.2</v>
      </c>
      <c r="I51">
        <f t="shared" ca="1" si="2"/>
        <v>-1</v>
      </c>
      <c r="J51">
        <f t="shared" si="5"/>
        <v>1</v>
      </c>
      <c r="K51">
        <f t="shared" si="6"/>
        <v>-157.51000000000022</v>
      </c>
      <c r="L51">
        <f t="shared" ca="1" si="17"/>
        <v>157.51000000000022</v>
      </c>
      <c r="M51" s="14">
        <f t="shared" si="15"/>
        <v>9442.2900000000063</v>
      </c>
      <c r="N51">
        <f t="shared" si="7"/>
        <v>1</v>
      </c>
      <c r="O51">
        <f t="shared" si="4"/>
        <v>0</v>
      </c>
      <c r="P51">
        <f>COUNTIF(作圖資料!$A$3:$A$249,A51)</f>
        <v>0</v>
      </c>
      <c r="R51" s="7">
        <f t="shared" si="8"/>
        <v>-121</v>
      </c>
      <c r="S51" s="8">
        <f t="shared" ca="1" si="9"/>
        <v>121</v>
      </c>
      <c r="T51" s="8">
        <f t="shared" ca="1" si="10"/>
        <v>10549</v>
      </c>
      <c r="U51" s="8">
        <f t="shared" ca="1" si="11"/>
        <v>-1</v>
      </c>
      <c r="V51" s="9">
        <f t="shared" ca="1" si="12"/>
        <v>0</v>
      </c>
      <c r="W51" s="3">
        <f t="shared" si="14"/>
        <v>-3.193086298782899E-3</v>
      </c>
      <c r="X51" s="3">
        <f t="shared" si="16"/>
        <v>-5.2215933529115022E-2</v>
      </c>
      <c r="Y51" s="3">
        <f t="shared" si="13"/>
        <v>-4.1291613087583889E-2</v>
      </c>
    </row>
    <row r="52" spans="1:25" x14ac:dyDescent="0.25">
      <c r="A52" s="1">
        <v>36112</v>
      </c>
      <c r="B52" s="2">
        <v>6829.62</v>
      </c>
      <c r="C52" s="2">
        <v>84530</v>
      </c>
      <c r="D52" s="2">
        <v>6894</v>
      </c>
      <c r="E52" s="2">
        <v>6908</v>
      </c>
      <c r="F52" s="13">
        <f t="shared" si="0"/>
        <v>9.4265859593944956E-3</v>
      </c>
      <c r="G52" s="2"/>
      <c r="H52" s="2">
        <f t="shared" ca="1" si="1"/>
        <v>68871.199999999997</v>
      </c>
      <c r="I52">
        <f t="shared" ca="1" si="2"/>
        <v>1</v>
      </c>
      <c r="J52">
        <f t="shared" si="5"/>
        <v>1</v>
      </c>
      <c r="K52">
        <f t="shared" si="6"/>
        <v>174.82999999999993</v>
      </c>
      <c r="L52">
        <f t="shared" ca="1" si="17"/>
        <v>-174.82999999999993</v>
      </c>
      <c r="M52" s="14">
        <f t="shared" si="15"/>
        <v>9617.1200000000063</v>
      </c>
      <c r="N52">
        <f t="shared" si="7"/>
        <v>1</v>
      </c>
      <c r="O52">
        <f t="shared" si="4"/>
        <v>0</v>
      </c>
      <c r="P52">
        <f>COUNTIF(作圖資料!$A$3:$A$249,A52)</f>
        <v>0</v>
      </c>
      <c r="R52" s="7">
        <f t="shared" si="8"/>
        <v>184</v>
      </c>
      <c r="S52" s="8">
        <f t="shared" ca="1" si="9"/>
        <v>-184</v>
      </c>
      <c r="T52" s="8">
        <f t="shared" ca="1" si="10"/>
        <v>10365</v>
      </c>
      <c r="U52" s="8">
        <f t="shared" ca="1" si="11"/>
        <v>1</v>
      </c>
      <c r="V52" s="9">
        <f t="shared" ca="1" si="12"/>
        <v>2</v>
      </c>
      <c r="W52" s="3">
        <f t="shared" si="14"/>
        <v>-3.193086298782899E-3</v>
      </c>
      <c r="X52" s="3">
        <f t="shared" si="16"/>
        <v>-2.7316411779953143E-2</v>
      </c>
      <c r="Y52" s="3">
        <f t="shared" si="13"/>
        <v>-1.5002143163309056E-2</v>
      </c>
    </row>
    <row r="53" spans="1:25" x14ac:dyDescent="0.25">
      <c r="A53" s="1">
        <v>36115</v>
      </c>
      <c r="B53" s="2">
        <v>7003.87</v>
      </c>
      <c r="C53" s="2">
        <v>87181</v>
      </c>
      <c r="D53" s="2">
        <v>7070</v>
      </c>
      <c r="E53" s="2">
        <v>7080</v>
      </c>
      <c r="F53" s="13">
        <f t="shared" si="0"/>
        <v>9.4419228226680918E-3</v>
      </c>
      <c r="G53" s="2"/>
      <c r="H53" s="2">
        <f t="shared" ca="1" si="1"/>
        <v>70014.2</v>
      </c>
      <c r="I53">
        <f t="shared" ca="1" si="2"/>
        <v>1</v>
      </c>
      <c r="J53">
        <f t="shared" si="5"/>
        <v>1</v>
      </c>
      <c r="K53">
        <f t="shared" si="6"/>
        <v>174.25</v>
      </c>
      <c r="L53">
        <f t="shared" ca="1" si="17"/>
        <v>174.25</v>
      </c>
      <c r="M53" s="14">
        <f t="shared" si="15"/>
        <v>9791.3700000000063</v>
      </c>
      <c r="N53">
        <f t="shared" si="7"/>
        <v>1</v>
      </c>
      <c r="O53">
        <f t="shared" si="4"/>
        <v>0</v>
      </c>
      <c r="P53">
        <f>COUNTIF(作圖資料!$A$3:$A$249,A53)</f>
        <v>0</v>
      </c>
      <c r="R53" s="7">
        <f t="shared" si="8"/>
        <v>176</v>
      </c>
      <c r="S53" s="8">
        <f t="shared" ca="1" si="9"/>
        <v>176</v>
      </c>
      <c r="T53" s="8">
        <f t="shared" ca="1" si="10"/>
        <v>10541</v>
      </c>
      <c r="U53" s="8">
        <f t="shared" ca="1" si="11"/>
        <v>1</v>
      </c>
      <c r="V53" s="9">
        <f t="shared" ca="1" si="12"/>
        <v>0</v>
      </c>
      <c r="W53" s="3">
        <f t="shared" si="14"/>
        <v>-3.193086298782899E-3</v>
      </c>
      <c r="X53" s="3">
        <f t="shared" si="16"/>
        <v>-2.4994944042655565E-3</v>
      </c>
      <c r="Y53" s="3">
        <f t="shared" si="13"/>
        <v>1.0144306329475494E-2</v>
      </c>
    </row>
    <row r="54" spans="1:25" x14ac:dyDescent="0.25">
      <c r="A54" s="1">
        <v>36116</v>
      </c>
      <c r="B54" s="2">
        <v>7131.9</v>
      </c>
      <c r="C54" s="2">
        <v>127563</v>
      </c>
      <c r="D54" s="2">
        <v>7165</v>
      </c>
      <c r="E54" s="2">
        <v>7196</v>
      </c>
      <c r="F54" s="13">
        <f t="shared" si="0"/>
        <v>4.6411194772781883E-3</v>
      </c>
      <c r="G54" s="2"/>
      <c r="H54" s="2">
        <f t="shared" ca="1" si="1"/>
        <v>82961.399999999994</v>
      </c>
      <c r="I54">
        <f t="shared" ca="1" si="2"/>
        <v>1</v>
      </c>
      <c r="J54">
        <f t="shared" si="5"/>
        <v>1</v>
      </c>
      <c r="K54">
        <f t="shared" si="6"/>
        <v>128.02999999999975</v>
      </c>
      <c r="L54">
        <f t="shared" ca="1" si="17"/>
        <v>128.02999999999975</v>
      </c>
      <c r="M54" s="14">
        <f t="shared" si="15"/>
        <v>9919.4000000000051</v>
      </c>
      <c r="N54">
        <f t="shared" si="7"/>
        <v>1</v>
      </c>
      <c r="O54">
        <f t="shared" si="4"/>
        <v>0</v>
      </c>
      <c r="P54">
        <f>COUNTIF(作圖資料!$A$3:$A$249,A54)</f>
        <v>0</v>
      </c>
      <c r="R54" s="7">
        <f t="shared" si="8"/>
        <v>95</v>
      </c>
      <c r="S54" s="8">
        <f t="shared" ca="1" si="9"/>
        <v>95</v>
      </c>
      <c r="T54" s="8">
        <f t="shared" ca="1" si="10"/>
        <v>10636</v>
      </c>
      <c r="U54" s="8">
        <f t="shared" ca="1" si="11"/>
        <v>1</v>
      </c>
      <c r="V54" s="9">
        <f t="shared" ca="1" si="12"/>
        <v>0</v>
      </c>
      <c r="W54" s="3">
        <f t="shared" si="14"/>
        <v>-3.193086298782899E-3</v>
      </c>
      <c r="X54" s="3">
        <f t="shared" si="16"/>
        <v>1.5734708933520913E-2</v>
      </c>
      <c r="Y54" s="3">
        <f t="shared" si="13"/>
        <v>2.3717673953421947E-2</v>
      </c>
    </row>
    <row r="55" spans="1:25" x14ac:dyDescent="0.25">
      <c r="A55" s="1">
        <v>36117</v>
      </c>
      <c r="B55" s="2">
        <v>7100.14</v>
      </c>
      <c r="C55" s="2">
        <v>126216</v>
      </c>
      <c r="D55" s="2">
        <v>7110</v>
      </c>
      <c r="E55" s="2">
        <v>7140</v>
      </c>
      <c r="F55" s="13">
        <f t="shared" si="0"/>
        <v>5.6139738089671098E-3</v>
      </c>
      <c r="G55" s="2"/>
      <c r="H55" s="2">
        <f t="shared" ca="1" si="1"/>
        <v>96438.399999999994</v>
      </c>
      <c r="I55">
        <f t="shared" ca="1" si="2"/>
        <v>1</v>
      </c>
      <c r="J55">
        <f t="shared" si="5"/>
        <v>1</v>
      </c>
      <c r="K55">
        <f t="shared" si="6"/>
        <v>-31.759999999999309</v>
      </c>
      <c r="L55">
        <f t="shared" ca="1" si="17"/>
        <v>-31.759999999999309</v>
      </c>
      <c r="M55" s="14">
        <f t="shared" si="15"/>
        <v>9887.6400000000067</v>
      </c>
      <c r="N55">
        <f t="shared" si="7"/>
        <v>1</v>
      </c>
      <c r="O55">
        <f t="shared" si="4"/>
        <v>0</v>
      </c>
      <c r="P55">
        <f>COUNTIF(作圖資料!$A$3:$A$249,A55)</f>
        <v>1</v>
      </c>
      <c r="R55" s="7">
        <f t="shared" si="8"/>
        <v>-55</v>
      </c>
      <c r="S55" s="8">
        <f t="shared" ca="1" si="9"/>
        <v>-55</v>
      </c>
      <c r="T55" s="8">
        <f t="shared" ca="1" si="10"/>
        <v>10581</v>
      </c>
      <c r="U55" s="8">
        <f t="shared" ca="1" si="11"/>
        <v>1</v>
      </c>
      <c r="V55" s="9">
        <f t="shared" ca="1" si="12"/>
        <v>2</v>
      </c>
      <c r="W55" s="3">
        <f t="shared" si="14"/>
        <v>-3.193086298782899E-3</v>
      </c>
      <c r="X55" s="3">
        <f t="shared" si="16"/>
        <v>1.1211407379134508E-2</v>
      </c>
      <c r="Y55" s="3">
        <f t="shared" si="13"/>
        <v>1.5859408486926796E-2</v>
      </c>
    </row>
    <row r="56" spans="1:25" x14ac:dyDescent="0.25">
      <c r="A56" s="1">
        <v>36118</v>
      </c>
      <c r="B56" s="2">
        <v>7300.34</v>
      </c>
      <c r="C56" s="2">
        <v>162673</v>
      </c>
      <c r="D56" s="2">
        <v>7350</v>
      </c>
      <c r="E56" s="2">
        <v>7350</v>
      </c>
      <c r="F56" s="13">
        <f t="shared" si="0"/>
        <v>6.8024229008512016E-3</v>
      </c>
      <c r="G56" s="2"/>
      <c r="H56" s="2">
        <f t="shared" ca="1" si="1"/>
        <v>117632.6</v>
      </c>
      <c r="I56">
        <f t="shared" ca="1" si="2"/>
        <v>1</v>
      </c>
      <c r="J56">
        <f t="shared" si="5"/>
        <v>1</v>
      </c>
      <c r="K56">
        <f t="shared" si="6"/>
        <v>200.19999999999982</v>
      </c>
      <c r="L56">
        <f t="shared" ca="1" si="17"/>
        <v>200.19999999999982</v>
      </c>
      <c r="M56" s="14">
        <f t="shared" si="15"/>
        <v>10087.840000000007</v>
      </c>
      <c r="N56">
        <f t="shared" si="7"/>
        <v>1</v>
      </c>
      <c r="O56">
        <f t="shared" si="4"/>
        <v>0</v>
      </c>
      <c r="P56">
        <f>COUNTIF(作圖資料!$A$3:$A$249,A56)</f>
        <v>0</v>
      </c>
      <c r="R56" s="7">
        <f t="shared" si="8"/>
        <v>210</v>
      </c>
      <c r="S56" s="8">
        <f t="shared" ca="1" si="9"/>
        <v>210</v>
      </c>
      <c r="T56" s="8">
        <f t="shared" ca="1" si="10"/>
        <v>10791</v>
      </c>
      <c r="U56" s="8">
        <f t="shared" ca="1" si="11"/>
        <v>1</v>
      </c>
      <c r="V56" s="9">
        <f t="shared" ca="1" si="12"/>
        <v>0</v>
      </c>
      <c r="W56" s="3">
        <f t="shared" si="14"/>
        <v>5.6139738089671098E-3</v>
      </c>
      <c r="X56" s="3">
        <f t="shared" si="16"/>
        <v>2.819662710876121E-2</v>
      </c>
      <c r="Y56" s="3">
        <f t="shared" si="13"/>
        <v>2.9411764705882353E-2</v>
      </c>
    </row>
    <row r="57" spans="1:25" x14ac:dyDescent="0.25">
      <c r="A57" s="1">
        <v>36119</v>
      </c>
      <c r="B57" s="2">
        <v>7380.53</v>
      </c>
      <c r="C57" s="2">
        <v>165754</v>
      </c>
      <c r="D57" s="2">
        <v>7390</v>
      </c>
      <c r="E57" s="2">
        <v>7400</v>
      </c>
      <c r="F57" s="13">
        <f t="shared" si="0"/>
        <v>1.28310568482215E-3</v>
      </c>
      <c r="G57" s="2"/>
      <c r="H57" s="2">
        <f t="shared" ca="1" si="1"/>
        <v>133877.4</v>
      </c>
      <c r="I57">
        <f t="shared" ca="1" si="2"/>
        <v>1</v>
      </c>
      <c r="J57">
        <f t="shared" si="5"/>
        <v>1</v>
      </c>
      <c r="K57">
        <f t="shared" si="6"/>
        <v>80.1899999999996</v>
      </c>
      <c r="L57">
        <f t="shared" ca="1" si="17"/>
        <v>80.1899999999996</v>
      </c>
      <c r="M57" s="14">
        <f t="shared" si="15"/>
        <v>10168.030000000006</v>
      </c>
      <c r="N57">
        <f t="shared" si="7"/>
        <v>1</v>
      </c>
      <c r="O57">
        <f t="shared" si="4"/>
        <v>0</v>
      </c>
      <c r="P57">
        <f>COUNTIF(作圖資料!$A$3:$A$249,A57)</f>
        <v>0</v>
      </c>
      <c r="R57" s="7">
        <f t="shared" si="8"/>
        <v>40</v>
      </c>
      <c r="S57" s="8">
        <f t="shared" ca="1" si="9"/>
        <v>40</v>
      </c>
      <c r="T57" s="8">
        <f t="shared" ca="1" si="10"/>
        <v>10831</v>
      </c>
      <c r="U57" s="8">
        <f t="shared" ca="1" si="11"/>
        <v>1</v>
      </c>
      <c r="V57" s="9">
        <f t="shared" ca="1" si="12"/>
        <v>0</v>
      </c>
      <c r="W57" s="3">
        <f t="shared" si="14"/>
        <v>5.6139738089671098E-3</v>
      </c>
      <c r="X57" s="3">
        <f t="shared" si="16"/>
        <v>3.9490770604523329E-2</v>
      </c>
      <c r="Y57" s="3">
        <f t="shared" si="13"/>
        <v>3.5014005602240772E-2</v>
      </c>
    </row>
    <row r="58" spans="1:25" x14ac:dyDescent="0.25">
      <c r="A58" s="1">
        <v>36120</v>
      </c>
      <c r="B58" s="2">
        <v>7366.11</v>
      </c>
      <c r="C58" s="2">
        <v>178710</v>
      </c>
      <c r="D58" s="2">
        <v>7380</v>
      </c>
      <c r="E58" s="2">
        <v>7381</v>
      </c>
      <c r="F58" s="13">
        <f t="shared" si="0"/>
        <v>1.8856628532564201E-3</v>
      </c>
      <c r="G58" s="2"/>
      <c r="H58" s="2">
        <f t="shared" ca="1" si="1"/>
        <v>152183.20000000001</v>
      </c>
      <c r="I58">
        <f t="shared" ca="1" si="2"/>
        <v>1</v>
      </c>
      <c r="J58">
        <f t="shared" si="5"/>
        <v>1</v>
      </c>
      <c r="K58">
        <f t="shared" si="6"/>
        <v>-14.420000000000073</v>
      </c>
      <c r="L58">
        <f t="shared" ca="1" si="17"/>
        <v>-14.420000000000073</v>
      </c>
      <c r="M58" s="14">
        <f t="shared" si="15"/>
        <v>10153.610000000006</v>
      </c>
      <c r="N58">
        <f t="shared" si="7"/>
        <v>1</v>
      </c>
      <c r="O58">
        <f t="shared" si="4"/>
        <v>0</v>
      </c>
      <c r="P58">
        <f>COUNTIF(作圖資料!$A$3:$A$249,A58)</f>
        <v>0</v>
      </c>
      <c r="R58" s="7">
        <f t="shared" si="8"/>
        <v>-10</v>
      </c>
      <c r="S58" s="8">
        <f t="shared" ca="1" si="9"/>
        <v>-10</v>
      </c>
      <c r="T58" s="8">
        <f t="shared" ca="1" si="10"/>
        <v>10821</v>
      </c>
      <c r="U58" s="8">
        <f t="shared" ca="1" si="11"/>
        <v>1</v>
      </c>
      <c r="V58" s="9">
        <f t="shared" ca="1" si="12"/>
        <v>0</v>
      </c>
      <c r="W58" s="3">
        <f t="shared" si="14"/>
        <v>5.6139738089671098E-3</v>
      </c>
      <c r="X58" s="3">
        <f t="shared" si="16"/>
        <v>3.7459824735850189E-2</v>
      </c>
      <c r="Y58" s="3">
        <f t="shared" si="13"/>
        <v>3.3613445378151141E-2</v>
      </c>
    </row>
    <row r="59" spans="1:25" x14ac:dyDescent="0.25">
      <c r="A59" s="1">
        <v>36122</v>
      </c>
      <c r="B59" s="2">
        <v>7312.26</v>
      </c>
      <c r="C59" s="2">
        <v>95761</v>
      </c>
      <c r="D59" s="2">
        <v>7344</v>
      </c>
      <c r="E59" s="2">
        <v>7340</v>
      </c>
      <c r="F59" s="13">
        <f t="shared" si="0"/>
        <v>4.3406552830451695E-3</v>
      </c>
      <c r="G59" s="2"/>
      <c r="H59" s="2">
        <f t="shared" ca="1" si="1"/>
        <v>145822.79999999999</v>
      </c>
      <c r="I59">
        <f t="shared" ca="1" si="2"/>
        <v>-1</v>
      </c>
      <c r="J59">
        <f t="shared" si="5"/>
        <v>1</v>
      </c>
      <c r="K59">
        <f t="shared" si="6"/>
        <v>-53.849999999999454</v>
      </c>
      <c r="L59">
        <f t="shared" ca="1" si="17"/>
        <v>-53.849999999999454</v>
      </c>
      <c r="M59" s="14">
        <f t="shared" si="15"/>
        <v>10099.760000000006</v>
      </c>
      <c r="N59">
        <f t="shared" si="7"/>
        <v>1</v>
      </c>
      <c r="O59">
        <f t="shared" si="4"/>
        <v>0</v>
      </c>
      <c r="P59">
        <f>COUNTIF(作圖資料!$A$3:$A$249,A59)</f>
        <v>0</v>
      </c>
      <c r="R59" s="7">
        <f t="shared" si="8"/>
        <v>-36</v>
      </c>
      <c r="S59" s="8">
        <f t="shared" ca="1" si="9"/>
        <v>-36</v>
      </c>
      <c r="T59" s="8">
        <f t="shared" ca="1" si="10"/>
        <v>10785</v>
      </c>
      <c r="U59" s="8">
        <f t="shared" ca="1" si="11"/>
        <v>-1</v>
      </c>
      <c r="V59" s="9">
        <f t="shared" ca="1" si="12"/>
        <v>2</v>
      </c>
      <c r="W59" s="3">
        <f t="shared" si="14"/>
        <v>5.6139738089671098E-3</v>
      </c>
      <c r="X59" s="3">
        <f t="shared" si="16"/>
        <v>2.9875467244307785E-2</v>
      </c>
      <c r="Y59" s="3">
        <f t="shared" si="13"/>
        <v>2.857142857142847E-2</v>
      </c>
    </row>
    <row r="60" spans="1:25" x14ac:dyDescent="0.25">
      <c r="A60" s="1">
        <v>36123</v>
      </c>
      <c r="B60" s="2">
        <v>7435.84</v>
      </c>
      <c r="C60" s="2">
        <v>157850</v>
      </c>
      <c r="D60" s="2">
        <v>7525</v>
      </c>
      <c r="E60" s="2">
        <v>7495</v>
      </c>
      <c r="F60" s="13">
        <f t="shared" si="0"/>
        <v>1.1990575375478763E-2</v>
      </c>
      <c r="G60" s="2"/>
      <c r="H60" s="2">
        <f t="shared" ca="1" si="1"/>
        <v>152149.6</v>
      </c>
      <c r="I60">
        <f t="shared" ca="1" si="2"/>
        <v>1</v>
      </c>
      <c r="J60">
        <f t="shared" si="5"/>
        <v>1</v>
      </c>
      <c r="K60">
        <f t="shared" si="6"/>
        <v>123.57999999999993</v>
      </c>
      <c r="L60">
        <f t="shared" ca="1" si="17"/>
        <v>-123.57999999999993</v>
      </c>
      <c r="M60" s="14">
        <f t="shared" si="15"/>
        <v>10223.340000000006</v>
      </c>
      <c r="N60">
        <f t="shared" si="7"/>
        <v>1</v>
      </c>
      <c r="O60">
        <f t="shared" si="4"/>
        <v>0</v>
      </c>
      <c r="P60">
        <f>COUNTIF(作圖資料!$A$3:$A$249,A60)</f>
        <v>0</v>
      </c>
      <c r="R60" s="7">
        <f t="shared" si="8"/>
        <v>181</v>
      </c>
      <c r="S60" s="8">
        <f t="shared" ca="1" si="9"/>
        <v>-181</v>
      </c>
      <c r="T60" s="8">
        <f t="shared" ca="1" si="10"/>
        <v>10604</v>
      </c>
      <c r="U60" s="8">
        <f t="shared" ca="1" si="11"/>
        <v>1</v>
      </c>
      <c r="V60" s="9">
        <f t="shared" ca="1" si="12"/>
        <v>2</v>
      </c>
      <c r="W60" s="3">
        <f t="shared" si="14"/>
        <v>5.6139738089671098E-3</v>
      </c>
      <c r="X60" s="3">
        <f t="shared" si="16"/>
        <v>4.7280757844211374E-2</v>
      </c>
      <c r="Y60" s="3">
        <f t="shared" si="13"/>
        <v>5.3921568627451011E-2</v>
      </c>
    </row>
    <row r="61" spans="1:25" x14ac:dyDescent="0.25">
      <c r="A61" s="1">
        <v>36124</v>
      </c>
      <c r="B61" s="2">
        <v>7213.5</v>
      </c>
      <c r="C61" s="2">
        <v>138919</v>
      </c>
      <c r="D61" s="2">
        <v>7366</v>
      </c>
      <c r="E61" s="2">
        <v>7380</v>
      </c>
      <c r="F61" s="13">
        <f t="shared" si="0"/>
        <v>2.1140916337422988E-2</v>
      </c>
      <c r="G61" s="2">
        <f>AVERAGE(B2:B61)</f>
        <v>6963.3621666666704</v>
      </c>
      <c r="H61" s="2">
        <f t="shared" ca="1" si="1"/>
        <v>147398.79999999999</v>
      </c>
      <c r="I61">
        <f t="shared" ca="1" si="2"/>
        <v>-1</v>
      </c>
      <c r="J61">
        <f t="shared" si="5"/>
        <v>1</v>
      </c>
      <c r="K61">
        <f>B61-B60</f>
        <v>-222.34000000000015</v>
      </c>
      <c r="L61">
        <f ca="1">I60*K61</f>
        <v>-222.34000000000015</v>
      </c>
      <c r="M61" s="14">
        <f>M60+K61*N60</f>
        <v>10001.000000000005</v>
      </c>
      <c r="N61">
        <f t="shared" si="7"/>
        <v>1</v>
      </c>
      <c r="O61">
        <f>ABS(N61-N60)</f>
        <v>0</v>
      </c>
      <c r="P61">
        <f>COUNTIF(作圖資料!$A$3:$A$249,A61)</f>
        <v>0</v>
      </c>
      <c r="R61" s="7">
        <f t="shared" si="8"/>
        <v>-159</v>
      </c>
      <c r="S61" s="8">
        <f t="shared" ca="1" si="9"/>
        <v>-159</v>
      </c>
      <c r="T61" s="8">
        <f t="shared" ca="1" si="10"/>
        <v>10445</v>
      </c>
      <c r="U61" s="8">
        <f t="shared" ca="1" si="11"/>
        <v>-1</v>
      </c>
      <c r="V61" s="9">
        <f t="shared" ca="1" si="12"/>
        <v>2</v>
      </c>
      <c r="W61" s="3">
        <f t="shared" si="14"/>
        <v>5.6139738089671098E-3</v>
      </c>
      <c r="X61" s="3">
        <f t="shared" si="16"/>
        <v>1.5965882362882766E-2</v>
      </c>
      <c r="Y61" s="3">
        <f t="shared" si="13"/>
        <v>3.165266106442588E-2</v>
      </c>
    </row>
    <row r="62" spans="1:25" x14ac:dyDescent="0.25">
      <c r="A62" s="1">
        <v>36125</v>
      </c>
      <c r="B62" s="2">
        <v>7377.86</v>
      </c>
      <c r="C62" s="2">
        <v>145966</v>
      </c>
      <c r="D62" s="2">
        <v>7529</v>
      </c>
      <c r="E62" s="2">
        <v>7545</v>
      </c>
      <c r="F62" s="13">
        <f t="shared" si="0"/>
        <v>2.0485615069952612E-2</v>
      </c>
      <c r="G62" s="2">
        <f t="shared" ref="G62:G125" si="19">AVERAGE(B3:B62)</f>
        <v>6970.6221666666697</v>
      </c>
      <c r="H62" s="2">
        <f t="shared" ca="1" si="1"/>
        <v>143441.20000000001</v>
      </c>
      <c r="I62">
        <f t="shared" ca="1" si="2"/>
        <v>1</v>
      </c>
      <c r="J62">
        <f t="shared" si="5"/>
        <v>1</v>
      </c>
      <c r="K62">
        <f t="shared" ref="K62:K125" si="20">B62-B61</f>
        <v>164.35999999999967</v>
      </c>
      <c r="L62">
        <f t="shared" ref="L62:L125" ca="1" si="21">I61*K62</f>
        <v>-164.35999999999967</v>
      </c>
      <c r="M62" s="14">
        <f>M61+K62*N61</f>
        <v>10165.360000000004</v>
      </c>
      <c r="N62">
        <f t="shared" si="7"/>
        <v>1</v>
      </c>
      <c r="O62">
        <f t="shared" ref="O62:O125" si="22">ABS(N62-N61)</f>
        <v>0</v>
      </c>
      <c r="P62">
        <f>COUNTIF(作圖資料!$A$3:$A$249,A62)</f>
        <v>0</v>
      </c>
      <c r="R62" s="7">
        <f t="shared" si="8"/>
        <v>163</v>
      </c>
      <c r="S62" s="8">
        <f t="shared" ca="1" si="9"/>
        <v>-163</v>
      </c>
      <c r="T62" s="8">
        <f t="shared" ca="1" si="10"/>
        <v>10282</v>
      </c>
      <c r="U62" s="8">
        <f t="shared" ca="1" si="11"/>
        <v>1</v>
      </c>
      <c r="V62" s="9">
        <f t="shared" ca="1" si="12"/>
        <v>2</v>
      </c>
      <c r="W62" s="3">
        <f t="shared" si="14"/>
        <v>5.6139738089671098E-3</v>
      </c>
      <c r="X62" s="3">
        <f t="shared" si="16"/>
        <v>3.9114721681543951E-2</v>
      </c>
      <c r="Y62" s="3">
        <f t="shared" si="13"/>
        <v>5.4481792717086863E-2</v>
      </c>
    </row>
    <row r="63" spans="1:25" x14ac:dyDescent="0.25">
      <c r="A63" s="1">
        <v>36126</v>
      </c>
      <c r="B63" s="2">
        <v>7320.12</v>
      </c>
      <c r="C63" s="2">
        <v>118803</v>
      </c>
      <c r="D63" s="2">
        <v>7490</v>
      </c>
      <c r="E63" s="2">
        <v>7500</v>
      </c>
      <c r="F63" s="13">
        <f t="shared" si="0"/>
        <v>2.3207269826177823E-2</v>
      </c>
      <c r="G63" s="2">
        <f t="shared" si="19"/>
        <v>6977.7146666666695</v>
      </c>
      <c r="H63" s="2">
        <f t="shared" ca="1" si="1"/>
        <v>131459.79999999999</v>
      </c>
      <c r="I63">
        <f t="shared" ca="1" si="2"/>
        <v>-1</v>
      </c>
      <c r="J63">
        <f t="shared" si="5"/>
        <v>1</v>
      </c>
      <c r="K63">
        <f t="shared" si="20"/>
        <v>-57.739999999999782</v>
      </c>
      <c r="L63">
        <f t="shared" ca="1" si="21"/>
        <v>-57.739999999999782</v>
      </c>
      <c r="M63" s="14">
        <f t="shared" ref="M63:M125" si="23">M62+K63*N62</f>
        <v>10107.620000000004</v>
      </c>
      <c r="N63">
        <f t="shared" si="7"/>
        <v>1</v>
      </c>
      <c r="O63">
        <f t="shared" si="22"/>
        <v>0</v>
      </c>
      <c r="P63">
        <f>COUNTIF(作圖資料!$A$3:$A$249,A63)</f>
        <v>0</v>
      </c>
      <c r="R63" s="7">
        <f t="shared" si="8"/>
        <v>-39</v>
      </c>
      <c r="S63" s="8">
        <f t="shared" ca="1" si="9"/>
        <v>-39</v>
      </c>
      <c r="T63" s="8">
        <f t="shared" ca="1" si="10"/>
        <v>10243</v>
      </c>
      <c r="U63" s="8">
        <f t="shared" ca="1" si="11"/>
        <v>-1</v>
      </c>
      <c r="V63" s="9">
        <f t="shared" ca="1" si="12"/>
        <v>2</v>
      </c>
      <c r="W63" s="3">
        <f t="shared" si="14"/>
        <v>5.6139738089671098E-3</v>
      </c>
      <c r="X63" s="3">
        <f t="shared" si="16"/>
        <v>3.0982487669257042E-2</v>
      </c>
      <c r="Y63" s="3">
        <f t="shared" si="13"/>
        <v>4.9019607843137303E-2</v>
      </c>
    </row>
    <row r="64" spans="1:25" x14ac:dyDescent="0.25">
      <c r="A64" s="1">
        <v>36129</v>
      </c>
      <c r="B64" s="2">
        <v>7177.22</v>
      </c>
      <c r="C64" s="2">
        <v>68360</v>
      </c>
      <c r="D64" s="2">
        <v>7413</v>
      </c>
      <c r="E64" s="2">
        <v>7439</v>
      </c>
      <c r="F64" s="13">
        <f t="shared" si="0"/>
        <v>3.2851159641198002E-2</v>
      </c>
      <c r="G64" s="2">
        <f t="shared" si="19"/>
        <v>6983.9378333333352</v>
      </c>
      <c r="H64" s="2">
        <f t="shared" ca="1" si="1"/>
        <v>125979.6</v>
      </c>
      <c r="I64">
        <f t="shared" ca="1" si="2"/>
        <v>-1</v>
      </c>
      <c r="J64">
        <f t="shared" si="5"/>
        <v>1</v>
      </c>
      <c r="K64">
        <f t="shared" si="20"/>
        <v>-142.89999999999964</v>
      </c>
      <c r="L64">
        <f t="shared" ca="1" si="21"/>
        <v>142.89999999999964</v>
      </c>
      <c r="M64" s="14">
        <f t="shared" si="23"/>
        <v>9964.7200000000048</v>
      </c>
      <c r="N64">
        <f t="shared" si="7"/>
        <v>1</v>
      </c>
      <c r="O64">
        <f t="shared" si="22"/>
        <v>0</v>
      </c>
      <c r="P64">
        <f>COUNTIF(作圖資料!$A$3:$A$249,A64)</f>
        <v>0</v>
      </c>
      <c r="R64" s="7">
        <f t="shared" si="8"/>
        <v>-77</v>
      </c>
      <c r="S64" s="8">
        <f t="shared" ca="1" si="9"/>
        <v>77</v>
      </c>
      <c r="T64" s="8">
        <f t="shared" ca="1" si="10"/>
        <v>10320</v>
      </c>
      <c r="U64" s="8">
        <f t="shared" ca="1" si="11"/>
        <v>-1</v>
      </c>
      <c r="V64" s="9">
        <f t="shared" ca="1" si="12"/>
        <v>0</v>
      </c>
      <c r="W64" s="3">
        <f t="shared" si="14"/>
        <v>5.6139738089671098E-3</v>
      </c>
      <c r="X64" s="3">
        <f t="shared" si="16"/>
        <v>1.0856123963752573E-2</v>
      </c>
      <c r="Y64" s="3">
        <f t="shared" si="13"/>
        <v>3.8235294117647145E-2</v>
      </c>
    </row>
    <row r="65" spans="1:25" x14ac:dyDescent="0.25">
      <c r="A65" s="1">
        <v>36130</v>
      </c>
      <c r="B65" s="2">
        <v>7102.37</v>
      </c>
      <c r="C65" s="2">
        <v>71053</v>
      </c>
      <c r="D65" s="2">
        <v>7336</v>
      </c>
      <c r="E65" s="2">
        <v>7394</v>
      </c>
      <c r="F65" s="13">
        <f t="shared" si="0"/>
        <v>3.2894653474826008E-2</v>
      </c>
      <c r="G65" s="2">
        <f t="shared" si="19"/>
        <v>6988.2801666666683</v>
      </c>
      <c r="H65" s="2">
        <f t="shared" ca="1" si="1"/>
        <v>108620.2</v>
      </c>
      <c r="I65">
        <f t="shared" ca="1" si="2"/>
        <v>-1</v>
      </c>
      <c r="J65">
        <f t="shared" si="5"/>
        <v>1</v>
      </c>
      <c r="K65">
        <f t="shared" si="20"/>
        <v>-74.850000000000364</v>
      </c>
      <c r="L65">
        <f t="shared" ca="1" si="21"/>
        <v>74.850000000000364</v>
      </c>
      <c r="M65" s="14">
        <f t="shared" si="23"/>
        <v>9889.8700000000044</v>
      </c>
      <c r="N65">
        <f t="shared" si="7"/>
        <v>1</v>
      </c>
      <c r="O65">
        <f t="shared" si="22"/>
        <v>0</v>
      </c>
      <c r="P65">
        <f>COUNTIF(作圖資料!$A$3:$A$249,A65)</f>
        <v>0</v>
      </c>
      <c r="R65" s="7">
        <f t="shared" si="8"/>
        <v>-77</v>
      </c>
      <c r="S65" s="8">
        <f t="shared" ca="1" si="9"/>
        <v>77</v>
      </c>
      <c r="T65" s="8">
        <f t="shared" ca="1" si="10"/>
        <v>10397</v>
      </c>
      <c r="U65" s="8">
        <f t="shared" ca="1" si="11"/>
        <v>-1</v>
      </c>
      <c r="V65" s="9">
        <f t="shared" ca="1" si="12"/>
        <v>0</v>
      </c>
      <c r="W65" s="3">
        <f t="shared" si="14"/>
        <v>5.6139738089671098E-3</v>
      </c>
      <c r="X65" s="3">
        <f t="shared" si="16"/>
        <v>3.1407831394836272E-4</v>
      </c>
      <c r="Y65" s="3">
        <f t="shared" si="13"/>
        <v>2.7450980392156987E-2</v>
      </c>
    </row>
    <row r="66" spans="1:25" x14ac:dyDescent="0.25">
      <c r="A66" s="1">
        <v>36131</v>
      </c>
      <c r="B66" s="2">
        <v>7157.22</v>
      </c>
      <c r="C66" s="2">
        <v>85352</v>
      </c>
      <c r="D66" s="2">
        <v>7380</v>
      </c>
      <c r="E66" s="2">
        <v>7425</v>
      </c>
      <c r="F66" s="13">
        <f t="shared" si="0"/>
        <v>3.1126610611382555E-2</v>
      </c>
      <c r="G66" s="2">
        <f t="shared" si="19"/>
        <v>6993.2310000000007</v>
      </c>
      <c r="H66" s="2">
        <f t="shared" ca="1" si="1"/>
        <v>97906.8</v>
      </c>
      <c r="I66">
        <f t="shared" ca="1" si="2"/>
        <v>-1</v>
      </c>
      <c r="J66">
        <f t="shared" si="5"/>
        <v>1</v>
      </c>
      <c r="K66">
        <f t="shared" si="20"/>
        <v>54.850000000000364</v>
      </c>
      <c r="L66">
        <f t="shared" ca="1" si="21"/>
        <v>-54.850000000000364</v>
      </c>
      <c r="M66" s="14">
        <f t="shared" si="23"/>
        <v>9944.7200000000048</v>
      </c>
      <c r="N66">
        <f t="shared" si="7"/>
        <v>1</v>
      </c>
      <c r="O66">
        <f t="shared" si="22"/>
        <v>0</v>
      </c>
      <c r="P66">
        <f>COUNTIF(作圖資料!$A$3:$A$249,A66)</f>
        <v>0</v>
      </c>
      <c r="R66" s="7">
        <f t="shared" si="8"/>
        <v>44</v>
      </c>
      <c r="S66" s="8">
        <f t="shared" ca="1" si="9"/>
        <v>-44</v>
      </c>
      <c r="T66" s="8">
        <f ca="1">T65+R66*U65</f>
        <v>10353</v>
      </c>
      <c r="U66" s="8">
        <f t="shared" ca="1" si="11"/>
        <v>-1</v>
      </c>
      <c r="V66" s="9">
        <f t="shared" ca="1" si="12"/>
        <v>0</v>
      </c>
      <c r="W66" s="3">
        <f t="shared" si="14"/>
        <v>5.6139738089671098E-3</v>
      </c>
      <c r="X66" s="3">
        <f t="shared" si="16"/>
        <v>8.039278098741276E-3</v>
      </c>
      <c r="Y66" s="3">
        <f t="shared" si="13"/>
        <v>3.3613445378151363E-2</v>
      </c>
    </row>
    <row r="67" spans="1:25" x14ac:dyDescent="0.25">
      <c r="A67" s="1">
        <v>36132</v>
      </c>
      <c r="B67" s="2">
        <v>7140.11</v>
      </c>
      <c r="C67" s="2">
        <v>69761</v>
      </c>
      <c r="D67" s="2">
        <v>7321</v>
      </c>
      <c r="E67" s="2">
        <v>7371</v>
      </c>
      <c r="F67" s="13">
        <f t="shared" ref="F67:F130" si="24">IF(P67=1,E67,D67)/B67-1</f>
        <v>2.533434358854425E-2</v>
      </c>
      <c r="G67" s="2">
        <f t="shared" si="19"/>
        <v>6997.9335000000001</v>
      </c>
      <c r="H67" s="2">
        <f t="shared" ref="H67:H130" ca="1" si="25">IF(ROW()&gt;$H$1,AVERAGE(OFFSET(C67,-$H$1+1,,$H$1)),"")</f>
        <v>82665.8</v>
      </c>
      <c r="I67">
        <f t="shared" ref="I67:I130" ca="1" si="26">IF(H67="",0,SIGN(C67-H67))</f>
        <v>-1</v>
      </c>
      <c r="J67">
        <f t="shared" ref="J67:J130" si="27">SIGN(F67)</f>
        <v>1</v>
      </c>
      <c r="K67">
        <f t="shared" si="20"/>
        <v>-17.110000000000582</v>
      </c>
      <c r="L67">
        <f t="shared" ca="1" si="21"/>
        <v>17.110000000000582</v>
      </c>
      <c r="M67" s="14">
        <f t="shared" si="23"/>
        <v>9927.6100000000042</v>
      </c>
      <c r="N67">
        <f t="shared" ref="N67:N130" si="28">INT(M67*$Q$1/B67)*CHOOSE($L$1,I67,J67)</f>
        <v>1</v>
      </c>
      <c r="O67">
        <f t="shared" si="22"/>
        <v>0</v>
      </c>
      <c r="P67">
        <f>COUNTIF(作圖資料!$A$3:$A$249,A67)</f>
        <v>0</v>
      </c>
      <c r="R67" s="7">
        <f t="shared" si="8"/>
        <v>-59</v>
      </c>
      <c r="S67" s="8">
        <f t="shared" ca="1" si="9"/>
        <v>59</v>
      </c>
      <c r="T67" s="8">
        <f t="shared" ca="1" si="10"/>
        <v>10412</v>
      </c>
      <c r="U67" s="8">
        <f t="shared" ca="1" si="11"/>
        <v>-1</v>
      </c>
      <c r="V67" s="9">
        <f t="shared" ca="1" si="12"/>
        <v>0</v>
      </c>
      <c r="W67" s="3">
        <f t="shared" si="14"/>
        <v>5.6139738089671098E-3</v>
      </c>
      <c r="X67" s="3">
        <f t="shared" si="16"/>
        <v>5.6294664612241974E-3</v>
      </c>
      <c r="Y67" s="3">
        <f t="shared" si="13"/>
        <v>2.5350140056022541E-2</v>
      </c>
    </row>
    <row r="68" spans="1:25" x14ac:dyDescent="0.25">
      <c r="A68" s="1">
        <v>36133</v>
      </c>
      <c r="B68" s="2">
        <v>7201.84</v>
      </c>
      <c r="C68" s="2">
        <v>94423</v>
      </c>
      <c r="D68" s="2">
        <v>7384</v>
      </c>
      <c r="E68" s="2">
        <v>7435</v>
      </c>
      <c r="F68" s="13">
        <f t="shared" si="24"/>
        <v>2.5293536096330893E-2</v>
      </c>
      <c r="G68" s="2">
        <f t="shared" si="19"/>
        <v>7001.7551666666677</v>
      </c>
      <c r="H68" s="2">
        <f t="shared" ca="1" si="25"/>
        <v>77789.8</v>
      </c>
      <c r="I68">
        <f t="shared" ca="1" si="26"/>
        <v>1</v>
      </c>
      <c r="J68">
        <f t="shared" si="27"/>
        <v>1</v>
      </c>
      <c r="K68">
        <f t="shared" si="20"/>
        <v>61.730000000000473</v>
      </c>
      <c r="L68">
        <f t="shared" ca="1" si="21"/>
        <v>-61.730000000000473</v>
      </c>
      <c r="M68" s="14">
        <f t="shared" si="23"/>
        <v>9989.3400000000038</v>
      </c>
      <c r="N68">
        <f t="shared" si="28"/>
        <v>1</v>
      </c>
      <c r="O68">
        <f t="shared" si="22"/>
        <v>0</v>
      </c>
      <c r="P68">
        <f>COUNTIF(作圖資料!$A$3:$A$249,A68)</f>
        <v>0</v>
      </c>
      <c r="R68" s="7">
        <f t="shared" ref="R68:R131" si="29">D68-IF(P67=1,E67,D67)</f>
        <v>63</v>
      </c>
      <c r="S68" s="8">
        <f t="shared" ref="S68:S131" ca="1" si="30">I67*R68</f>
        <v>-63</v>
      </c>
      <c r="T68" s="8">
        <f t="shared" ref="T68:T131" ca="1" si="31">T67+R68*U67</f>
        <v>10349</v>
      </c>
      <c r="U68" s="8">
        <f t="shared" ref="U68:U131" ca="1" si="32">INT(T68*$Q$1/IF(P68=1,E68,D68))*I68</f>
        <v>1</v>
      </c>
      <c r="V68" s="9">
        <f t="shared" ref="V68:V131" ca="1" si="33">IF(P68=1,ABS(U68)+ABS(U67),ABS(U68-U67))</f>
        <v>2</v>
      </c>
      <c r="W68" s="3">
        <f t="shared" ref="W68:W131" si="34">IF(P67=1,F67,W67)</f>
        <v>5.6139738089671098E-3</v>
      </c>
      <c r="X68" s="3">
        <f t="shared" ref="X68:X131" si="35">IF(P67=1,K68/B67,(1+K68/B67)*(1+X67)-1)</f>
        <v>1.4323661223581086E-2</v>
      </c>
      <c r="Y68" s="3">
        <f t="shared" ref="Y68:Y131" si="36">IF(P67=1,R68/E67,(1+R68/D67)*(1+Y67)-1)</f>
        <v>3.4173669467787215E-2</v>
      </c>
    </row>
    <row r="69" spans="1:25" x14ac:dyDescent="0.25">
      <c r="A69" s="1">
        <v>36136</v>
      </c>
      <c r="B69" s="2">
        <v>7303.34</v>
      </c>
      <c r="C69" s="2">
        <v>127277</v>
      </c>
      <c r="D69" s="2">
        <v>7470</v>
      </c>
      <c r="E69" s="2">
        <v>7562</v>
      </c>
      <c r="F69" s="13">
        <f t="shared" si="24"/>
        <v>2.2819696193796313E-2</v>
      </c>
      <c r="G69" s="2">
        <f t="shared" si="19"/>
        <v>7006.8021666666673</v>
      </c>
      <c r="H69" s="2">
        <f t="shared" ca="1" si="25"/>
        <v>89573.2</v>
      </c>
      <c r="I69">
        <f t="shared" ca="1" si="26"/>
        <v>1</v>
      </c>
      <c r="J69">
        <f t="shared" si="27"/>
        <v>1</v>
      </c>
      <c r="K69">
        <f t="shared" si="20"/>
        <v>101.5</v>
      </c>
      <c r="L69">
        <f t="shared" ca="1" si="21"/>
        <v>101.5</v>
      </c>
      <c r="M69" s="14">
        <f t="shared" si="23"/>
        <v>10090.840000000004</v>
      </c>
      <c r="N69">
        <f t="shared" si="28"/>
        <v>1</v>
      </c>
      <c r="O69">
        <f t="shared" si="22"/>
        <v>0</v>
      </c>
      <c r="P69">
        <f>COUNTIF(作圖資料!$A$3:$A$249,A69)</f>
        <v>0</v>
      </c>
      <c r="R69" s="7">
        <f t="shared" si="29"/>
        <v>86</v>
      </c>
      <c r="S69" s="8">
        <f t="shared" ca="1" si="30"/>
        <v>86</v>
      </c>
      <c r="T69" s="8">
        <f t="shared" ca="1" si="31"/>
        <v>10435</v>
      </c>
      <c r="U69" s="8">
        <f t="shared" ca="1" si="32"/>
        <v>1</v>
      </c>
      <c r="V69" s="9">
        <f t="shared" ca="1" si="33"/>
        <v>0</v>
      </c>
      <c r="W69" s="3">
        <f t="shared" si="34"/>
        <v>5.6139738089671098E-3</v>
      </c>
      <c r="X69" s="3">
        <f t="shared" si="35"/>
        <v>2.8619153988512336E-2</v>
      </c>
      <c r="Y69" s="3">
        <f t="shared" si="36"/>
        <v>4.6218487394958041E-2</v>
      </c>
    </row>
    <row r="70" spans="1:25" x14ac:dyDescent="0.25">
      <c r="A70" s="1">
        <v>36137</v>
      </c>
      <c r="B70" s="2">
        <v>7212.68</v>
      </c>
      <c r="C70" s="2">
        <v>95636</v>
      </c>
      <c r="D70" s="2">
        <v>7352</v>
      </c>
      <c r="E70" s="2">
        <v>7455</v>
      </c>
      <c r="F70" s="13">
        <f t="shared" si="24"/>
        <v>1.931598240875787E-2</v>
      </c>
      <c r="G70" s="2">
        <f t="shared" si="19"/>
        <v>7010.9841666666671</v>
      </c>
      <c r="H70" s="2">
        <f t="shared" ca="1" si="25"/>
        <v>94489.8</v>
      </c>
      <c r="I70">
        <f t="shared" ca="1" si="26"/>
        <v>1</v>
      </c>
      <c r="J70">
        <f t="shared" si="27"/>
        <v>1</v>
      </c>
      <c r="K70">
        <f t="shared" si="20"/>
        <v>-90.659999999999854</v>
      </c>
      <c r="L70">
        <f t="shared" ca="1" si="21"/>
        <v>-90.659999999999854</v>
      </c>
      <c r="M70" s="14">
        <f t="shared" si="23"/>
        <v>10000.180000000004</v>
      </c>
      <c r="N70">
        <f t="shared" si="28"/>
        <v>1</v>
      </c>
      <c r="O70">
        <f t="shared" si="22"/>
        <v>0</v>
      </c>
      <c r="P70">
        <f>COUNTIF(作圖資料!$A$3:$A$249,A70)</f>
        <v>0</v>
      </c>
      <c r="R70" s="7">
        <f t="shared" si="29"/>
        <v>-118</v>
      </c>
      <c r="S70" s="8">
        <f t="shared" ca="1" si="30"/>
        <v>-118</v>
      </c>
      <c r="T70" s="8">
        <f t="shared" ca="1" si="31"/>
        <v>10317</v>
      </c>
      <c r="U70" s="8">
        <f t="shared" ca="1" si="32"/>
        <v>1</v>
      </c>
      <c r="V70" s="9">
        <f t="shared" ca="1" si="33"/>
        <v>0</v>
      </c>
      <c r="W70" s="3">
        <f t="shared" si="34"/>
        <v>5.6139738089671098E-3</v>
      </c>
      <c r="X70" s="3">
        <f t="shared" si="35"/>
        <v>1.5850391682417087E-2</v>
      </c>
      <c r="Y70" s="3">
        <f t="shared" si="36"/>
        <v>2.9691876750700397E-2</v>
      </c>
    </row>
    <row r="71" spans="1:25" x14ac:dyDescent="0.25">
      <c r="A71" s="1">
        <v>36138</v>
      </c>
      <c r="B71" s="2">
        <v>7117.91</v>
      </c>
      <c r="C71" s="2">
        <v>65232</v>
      </c>
      <c r="D71" s="2">
        <v>7226</v>
      </c>
      <c r="E71" s="2">
        <v>7325</v>
      </c>
      <c r="F71" s="13">
        <f t="shared" si="24"/>
        <v>1.5185637357033155E-2</v>
      </c>
      <c r="G71" s="2">
        <f t="shared" si="19"/>
        <v>7010.4561666666668</v>
      </c>
      <c r="H71" s="2">
        <f t="shared" ca="1" si="25"/>
        <v>90465.8</v>
      </c>
      <c r="I71">
        <f t="shared" ca="1" si="26"/>
        <v>-1</v>
      </c>
      <c r="J71">
        <f t="shared" si="27"/>
        <v>1</v>
      </c>
      <c r="K71">
        <f t="shared" si="20"/>
        <v>-94.770000000000437</v>
      </c>
      <c r="L71">
        <f t="shared" ca="1" si="21"/>
        <v>-94.770000000000437</v>
      </c>
      <c r="M71" s="14">
        <f t="shared" si="23"/>
        <v>9905.4100000000035</v>
      </c>
      <c r="N71">
        <f t="shared" si="28"/>
        <v>1</v>
      </c>
      <c r="O71">
        <f t="shared" si="22"/>
        <v>0</v>
      </c>
      <c r="P71">
        <f>COUNTIF(作圖資料!$A$3:$A$249,A71)</f>
        <v>0</v>
      </c>
      <c r="R71" s="7">
        <f t="shared" si="29"/>
        <v>-126</v>
      </c>
      <c r="S71" s="8">
        <f t="shared" ca="1" si="30"/>
        <v>-126</v>
      </c>
      <c r="T71" s="8">
        <f t="shared" ca="1" si="31"/>
        <v>10191</v>
      </c>
      <c r="U71" s="8">
        <f t="shared" ca="1" si="32"/>
        <v>-1</v>
      </c>
      <c r="V71" s="9">
        <f t="shared" ca="1" si="33"/>
        <v>2</v>
      </c>
      <c r="W71" s="3">
        <f t="shared" si="34"/>
        <v>5.6139738089671098E-3</v>
      </c>
      <c r="X71" s="3">
        <f t="shared" si="35"/>
        <v>2.5027675510618241E-3</v>
      </c>
      <c r="Y71" s="3">
        <f t="shared" si="36"/>
        <v>1.2044817927170826E-2</v>
      </c>
    </row>
    <row r="72" spans="1:25" x14ac:dyDescent="0.25">
      <c r="A72" s="1">
        <v>36139</v>
      </c>
      <c r="B72" s="2">
        <v>7048.57</v>
      </c>
      <c r="C72" s="2">
        <v>59300</v>
      </c>
      <c r="D72" s="2">
        <v>7186</v>
      </c>
      <c r="E72" s="2">
        <v>7270</v>
      </c>
      <c r="F72" s="13">
        <f t="shared" si="24"/>
        <v>1.9497571847906681E-2</v>
      </c>
      <c r="G72" s="2">
        <f t="shared" si="19"/>
        <v>7010.7756666666673</v>
      </c>
      <c r="H72" s="2">
        <f t="shared" ca="1" si="25"/>
        <v>88373.6</v>
      </c>
      <c r="I72">
        <f t="shared" ca="1" si="26"/>
        <v>-1</v>
      </c>
      <c r="J72">
        <f t="shared" si="27"/>
        <v>1</v>
      </c>
      <c r="K72">
        <f t="shared" si="20"/>
        <v>-69.340000000000146</v>
      </c>
      <c r="L72">
        <f t="shared" ca="1" si="21"/>
        <v>69.340000000000146</v>
      </c>
      <c r="M72" s="14">
        <f t="shared" si="23"/>
        <v>9836.0700000000033</v>
      </c>
      <c r="N72">
        <f t="shared" si="28"/>
        <v>1</v>
      </c>
      <c r="O72">
        <f t="shared" si="22"/>
        <v>0</v>
      </c>
      <c r="P72">
        <f>COUNTIF(作圖資料!$A$3:$A$249,A72)</f>
        <v>0</v>
      </c>
      <c r="R72" s="7">
        <f t="shared" si="29"/>
        <v>-40</v>
      </c>
      <c r="S72" s="8">
        <f t="shared" ca="1" si="30"/>
        <v>40</v>
      </c>
      <c r="T72" s="8">
        <f t="shared" ca="1" si="31"/>
        <v>10231</v>
      </c>
      <c r="U72" s="8">
        <f t="shared" ca="1" si="32"/>
        <v>-1</v>
      </c>
      <c r="V72" s="9">
        <f t="shared" ca="1" si="33"/>
        <v>0</v>
      </c>
      <c r="W72" s="3">
        <f t="shared" si="34"/>
        <v>5.6139738089671098E-3</v>
      </c>
      <c r="X72" s="3">
        <f t="shared" si="35"/>
        <v>-7.2632370629317489E-3</v>
      </c>
      <c r="Y72" s="3">
        <f t="shared" si="36"/>
        <v>6.442577030812302E-3</v>
      </c>
    </row>
    <row r="73" spans="1:25" x14ac:dyDescent="0.25">
      <c r="A73" s="1">
        <v>36140</v>
      </c>
      <c r="B73" s="2">
        <v>6939.74</v>
      </c>
      <c r="C73" s="2">
        <v>64972</v>
      </c>
      <c r="D73" s="2">
        <v>6965</v>
      </c>
      <c r="E73" s="2">
        <v>7051</v>
      </c>
      <c r="F73" s="13">
        <f t="shared" si="24"/>
        <v>3.6399058177971622E-3</v>
      </c>
      <c r="G73" s="2">
        <f t="shared" si="19"/>
        <v>7009.2048333333332</v>
      </c>
      <c r="H73" s="2">
        <f t="shared" ca="1" si="25"/>
        <v>82483.399999999994</v>
      </c>
      <c r="I73">
        <f t="shared" ca="1" si="26"/>
        <v>-1</v>
      </c>
      <c r="J73">
        <f t="shared" si="27"/>
        <v>1</v>
      </c>
      <c r="K73">
        <f t="shared" si="20"/>
        <v>-108.82999999999993</v>
      </c>
      <c r="L73">
        <f t="shared" ca="1" si="21"/>
        <v>108.82999999999993</v>
      </c>
      <c r="M73" s="14">
        <f t="shared" si="23"/>
        <v>9727.2400000000034</v>
      </c>
      <c r="N73">
        <f t="shared" si="28"/>
        <v>1</v>
      </c>
      <c r="O73">
        <f t="shared" si="22"/>
        <v>0</v>
      </c>
      <c r="P73">
        <f>COUNTIF(作圖資料!$A$3:$A$249,A73)</f>
        <v>0</v>
      </c>
      <c r="R73" s="7">
        <f t="shared" si="29"/>
        <v>-221</v>
      </c>
      <c r="S73" s="8">
        <f t="shared" ca="1" si="30"/>
        <v>221</v>
      </c>
      <c r="T73" s="8">
        <f t="shared" ca="1" si="31"/>
        <v>10452</v>
      </c>
      <c r="U73" s="8">
        <f t="shared" ca="1" si="32"/>
        <v>-1</v>
      </c>
      <c r="V73" s="9">
        <f t="shared" ca="1" si="33"/>
        <v>0</v>
      </c>
      <c r="W73" s="3">
        <f t="shared" si="34"/>
        <v>5.6139738089671098E-3</v>
      </c>
      <c r="X73" s="3">
        <f t="shared" si="35"/>
        <v>-2.2591103837389714E-2</v>
      </c>
      <c r="Y73" s="3">
        <f t="shared" si="36"/>
        <v>-2.4509803921568651E-2</v>
      </c>
    </row>
    <row r="74" spans="1:25" x14ac:dyDescent="0.25">
      <c r="A74" s="1">
        <v>36143</v>
      </c>
      <c r="B74" s="2">
        <v>6889.5</v>
      </c>
      <c r="C74" s="2">
        <v>50661</v>
      </c>
      <c r="D74" s="2">
        <v>6959</v>
      </c>
      <c r="E74" s="2">
        <v>7062</v>
      </c>
      <c r="F74" s="13">
        <f t="shared" si="24"/>
        <v>1.0087814790623373E-2</v>
      </c>
      <c r="G74" s="2">
        <f t="shared" si="19"/>
        <v>7007.9936666666672</v>
      </c>
      <c r="H74" s="2">
        <f t="shared" ca="1" si="25"/>
        <v>67160.2</v>
      </c>
      <c r="I74">
        <f t="shared" ca="1" si="26"/>
        <v>-1</v>
      </c>
      <c r="J74">
        <f t="shared" si="27"/>
        <v>1</v>
      </c>
      <c r="K74">
        <f t="shared" si="20"/>
        <v>-50.239999999999782</v>
      </c>
      <c r="L74">
        <f t="shared" ca="1" si="21"/>
        <v>50.239999999999782</v>
      </c>
      <c r="M74" s="14">
        <f t="shared" si="23"/>
        <v>9677.0000000000036</v>
      </c>
      <c r="N74">
        <f t="shared" si="28"/>
        <v>1</v>
      </c>
      <c r="O74">
        <f t="shared" si="22"/>
        <v>0</v>
      </c>
      <c r="P74">
        <f>COUNTIF(作圖資料!$A$3:$A$249,A74)</f>
        <v>0</v>
      </c>
      <c r="R74" s="7">
        <f t="shared" si="29"/>
        <v>-6</v>
      </c>
      <c r="S74" s="8">
        <f t="shared" ca="1" si="30"/>
        <v>6</v>
      </c>
      <c r="T74" s="8">
        <f t="shared" ca="1" si="31"/>
        <v>10458</v>
      </c>
      <c r="U74" s="8">
        <f t="shared" ca="1" si="32"/>
        <v>-1</v>
      </c>
      <c r="V74" s="9">
        <f t="shared" ca="1" si="33"/>
        <v>0</v>
      </c>
      <c r="W74" s="3">
        <f t="shared" si="34"/>
        <v>5.6139738089671098E-3</v>
      </c>
      <c r="X74" s="3">
        <f t="shared" si="35"/>
        <v>-2.9667020650297582E-2</v>
      </c>
      <c r="Y74" s="3">
        <f t="shared" si="36"/>
        <v>-2.535014005602243E-2</v>
      </c>
    </row>
    <row r="75" spans="1:25" x14ac:dyDescent="0.25">
      <c r="A75" s="1">
        <v>36144</v>
      </c>
      <c r="B75" s="2">
        <v>6936.82</v>
      </c>
      <c r="C75" s="2">
        <v>67275</v>
      </c>
      <c r="D75" s="2">
        <v>7000</v>
      </c>
      <c r="E75" s="2">
        <v>7148</v>
      </c>
      <c r="F75" s="13">
        <f t="shared" si="24"/>
        <v>9.1079197672709888E-3</v>
      </c>
      <c r="G75" s="2">
        <f t="shared" si="19"/>
        <v>7007.2748333333338</v>
      </c>
      <c r="H75" s="2">
        <f t="shared" ca="1" si="25"/>
        <v>61488</v>
      </c>
      <c r="I75">
        <f t="shared" ca="1" si="26"/>
        <v>1</v>
      </c>
      <c r="J75">
        <f t="shared" si="27"/>
        <v>1</v>
      </c>
      <c r="K75">
        <f t="shared" si="20"/>
        <v>47.319999999999709</v>
      </c>
      <c r="L75">
        <f t="shared" ca="1" si="21"/>
        <v>-47.319999999999709</v>
      </c>
      <c r="M75" s="14">
        <f t="shared" si="23"/>
        <v>9724.3200000000033</v>
      </c>
      <c r="N75">
        <f t="shared" si="28"/>
        <v>1</v>
      </c>
      <c r="O75">
        <f t="shared" si="22"/>
        <v>0</v>
      </c>
      <c r="P75">
        <f>COUNTIF(作圖資料!$A$3:$A$249,A75)</f>
        <v>0</v>
      </c>
      <c r="R75" s="7">
        <f t="shared" si="29"/>
        <v>41</v>
      </c>
      <c r="S75" s="8">
        <f t="shared" ca="1" si="30"/>
        <v>-41</v>
      </c>
      <c r="T75" s="8">
        <f t="shared" ca="1" si="31"/>
        <v>10417</v>
      </c>
      <c r="U75" s="8">
        <f t="shared" ca="1" si="32"/>
        <v>1</v>
      </c>
      <c r="V75" s="9">
        <f t="shared" ca="1" si="33"/>
        <v>2</v>
      </c>
      <c r="W75" s="3">
        <f t="shared" si="34"/>
        <v>5.6139738089671098E-3</v>
      </c>
      <c r="X75" s="3">
        <f t="shared" si="35"/>
        <v>-2.300236333368133E-2</v>
      </c>
      <c r="Y75" s="3">
        <f t="shared" si="36"/>
        <v>-1.9607843137254943E-2</v>
      </c>
    </row>
    <row r="76" spans="1:25" x14ac:dyDescent="0.25">
      <c r="A76" s="1">
        <v>36145</v>
      </c>
      <c r="B76" s="2">
        <v>6769.52</v>
      </c>
      <c r="C76" s="2">
        <v>57764</v>
      </c>
      <c r="D76" s="2">
        <v>6760</v>
      </c>
      <c r="E76" s="2">
        <v>6859</v>
      </c>
      <c r="F76" s="13">
        <f t="shared" si="24"/>
        <v>1.3218071591486469E-2</v>
      </c>
      <c r="G76" s="2">
        <f t="shared" si="19"/>
        <v>7003.7686666666677</v>
      </c>
      <c r="H76" s="2">
        <f t="shared" ca="1" si="25"/>
        <v>59994.400000000001</v>
      </c>
      <c r="I76">
        <f t="shared" ca="1" si="26"/>
        <v>-1</v>
      </c>
      <c r="J76">
        <f t="shared" si="27"/>
        <v>1</v>
      </c>
      <c r="K76">
        <f t="shared" si="20"/>
        <v>-167.29999999999927</v>
      </c>
      <c r="L76">
        <f t="shared" ca="1" si="21"/>
        <v>-167.29999999999927</v>
      </c>
      <c r="M76" s="14">
        <f t="shared" si="23"/>
        <v>9557.0200000000041</v>
      </c>
      <c r="N76">
        <f t="shared" si="28"/>
        <v>1</v>
      </c>
      <c r="O76">
        <f t="shared" si="22"/>
        <v>0</v>
      </c>
      <c r="P76">
        <f>COUNTIF(作圖資料!$A$3:$A$249,A76)</f>
        <v>1</v>
      </c>
      <c r="R76" s="7">
        <f t="shared" si="29"/>
        <v>-240</v>
      </c>
      <c r="S76" s="8">
        <f t="shared" ca="1" si="30"/>
        <v>-240</v>
      </c>
      <c r="T76" s="8">
        <f t="shared" ca="1" si="31"/>
        <v>10177</v>
      </c>
      <c r="U76" s="8">
        <f t="shared" ca="1" si="32"/>
        <v>-1</v>
      </c>
      <c r="V76" s="9">
        <f t="shared" ca="1" si="33"/>
        <v>2</v>
      </c>
      <c r="W76" s="3">
        <f t="shared" si="34"/>
        <v>5.6139738089671098E-3</v>
      </c>
      <c r="X76" s="3">
        <f t="shared" si="35"/>
        <v>-4.6565278994499137E-2</v>
      </c>
      <c r="Y76" s="3">
        <f t="shared" si="36"/>
        <v>-5.3221288515406195E-2</v>
      </c>
    </row>
    <row r="77" spans="1:25" x14ac:dyDescent="0.25">
      <c r="A77" s="1">
        <v>36146</v>
      </c>
      <c r="B77" s="2">
        <v>6650.64</v>
      </c>
      <c r="C77" s="2">
        <v>58046</v>
      </c>
      <c r="D77" s="2">
        <v>6691</v>
      </c>
      <c r="E77" s="2">
        <v>6705</v>
      </c>
      <c r="F77" s="13">
        <f t="shared" si="24"/>
        <v>6.0685888876859106E-3</v>
      </c>
      <c r="G77" s="2">
        <f t="shared" si="19"/>
        <v>6999.4358333333339</v>
      </c>
      <c r="H77" s="2">
        <f t="shared" ca="1" si="25"/>
        <v>59743.6</v>
      </c>
      <c r="I77">
        <f t="shared" ca="1" si="26"/>
        <v>-1</v>
      </c>
      <c r="J77">
        <f t="shared" si="27"/>
        <v>1</v>
      </c>
      <c r="K77">
        <f t="shared" si="20"/>
        <v>-118.88000000000011</v>
      </c>
      <c r="L77">
        <f t="shared" ca="1" si="21"/>
        <v>118.88000000000011</v>
      </c>
      <c r="M77" s="14">
        <f t="shared" si="23"/>
        <v>9438.1400000000031</v>
      </c>
      <c r="N77">
        <f t="shared" si="28"/>
        <v>1</v>
      </c>
      <c r="O77">
        <f t="shared" si="22"/>
        <v>0</v>
      </c>
      <c r="P77">
        <f>COUNTIF(作圖資料!$A$3:$A$249,A77)</f>
        <v>0</v>
      </c>
      <c r="R77" s="7">
        <f t="shared" si="29"/>
        <v>-168</v>
      </c>
      <c r="S77" s="8">
        <f t="shared" ca="1" si="30"/>
        <v>168</v>
      </c>
      <c r="T77" s="8">
        <f t="shared" ca="1" si="31"/>
        <v>10345</v>
      </c>
      <c r="U77" s="8">
        <f t="shared" ca="1" si="32"/>
        <v>-1</v>
      </c>
      <c r="V77" s="9">
        <f t="shared" ca="1" si="33"/>
        <v>0</v>
      </c>
      <c r="W77" s="3">
        <f t="shared" si="34"/>
        <v>1.3218071591486469E-2</v>
      </c>
      <c r="X77" s="3">
        <f t="shared" si="35"/>
        <v>-1.7561067845282989E-2</v>
      </c>
      <c r="Y77" s="3">
        <f t="shared" si="36"/>
        <v>-2.4493366379938767E-2</v>
      </c>
    </row>
    <row r="78" spans="1:25" x14ac:dyDescent="0.25">
      <c r="A78" s="1">
        <v>36147</v>
      </c>
      <c r="B78" s="2">
        <v>6636.66</v>
      </c>
      <c r="C78" s="2">
        <v>64299</v>
      </c>
      <c r="D78" s="2">
        <v>6769</v>
      </c>
      <c r="E78" s="2">
        <v>6770</v>
      </c>
      <c r="F78" s="13">
        <f t="shared" si="24"/>
        <v>1.9940753330741634E-2</v>
      </c>
      <c r="G78" s="2">
        <f t="shared" si="19"/>
        <v>6995.305166666667</v>
      </c>
      <c r="H78" s="2">
        <f t="shared" ca="1" si="25"/>
        <v>59609</v>
      </c>
      <c r="I78">
        <f t="shared" ca="1" si="26"/>
        <v>1</v>
      </c>
      <c r="J78">
        <f t="shared" si="27"/>
        <v>1</v>
      </c>
      <c r="K78">
        <f t="shared" si="20"/>
        <v>-13.980000000000473</v>
      </c>
      <c r="L78">
        <f t="shared" ca="1" si="21"/>
        <v>13.980000000000473</v>
      </c>
      <c r="M78" s="14">
        <f t="shared" si="23"/>
        <v>9424.1600000000035</v>
      </c>
      <c r="N78">
        <f t="shared" si="28"/>
        <v>1</v>
      </c>
      <c r="O78">
        <f t="shared" si="22"/>
        <v>0</v>
      </c>
      <c r="P78">
        <f>COUNTIF(作圖資料!$A$3:$A$249,A78)</f>
        <v>0</v>
      </c>
      <c r="R78" s="7">
        <f t="shared" si="29"/>
        <v>78</v>
      </c>
      <c r="S78" s="8">
        <f t="shared" ca="1" si="30"/>
        <v>-78</v>
      </c>
      <c r="T78" s="8">
        <f t="shared" ca="1" si="31"/>
        <v>10267</v>
      </c>
      <c r="U78" s="8">
        <f t="shared" ca="1" si="32"/>
        <v>1</v>
      </c>
      <c r="V78" s="9">
        <f t="shared" ca="1" si="33"/>
        <v>2</v>
      </c>
      <c r="W78" s="3">
        <f t="shared" si="34"/>
        <v>1.3218071591486469E-2</v>
      </c>
      <c r="X78" s="3">
        <f t="shared" si="35"/>
        <v>-1.9626206880251629E-2</v>
      </c>
      <c r="Y78" s="3">
        <f t="shared" si="36"/>
        <v>-1.3121446274967141E-2</v>
      </c>
    </row>
    <row r="79" spans="1:25" x14ac:dyDescent="0.25">
      <c r="A79" s="1">
        <v>36148</v>
      </c>
      <c r="B79" s="2">
        <v>6478.11</v>
      </c>
      <c r="C79" s="2">
        <v>56572</v>
      </c>
      <c r="D79" s="2">
        <v>6612</v>
      </c>
      <c r="E79" s="2">
        <v>6626</v>
      </c>
      <c r="F79" s="13">
        <f t="shared" si="24"/>
        <v>2.0668065222727128E-2</v>
      </c>
      <c r="G79" s="2">
        <f t="shared" si="19"/>
        <v>6989.3744999999999</v>
      </c>
      <c r="H79" s="2">
        <f t="shared" ca="1" si="25"/>
        <v>60791.199999999997</v>
      </c>
      <c r="I79">
        <f t="shared" ca="1" si="26"/>
        <v>-1</v>
      </c>
      <c r="J79">
        <f t="shared" si="27"/>
        <v>1</v>
      </c>
      <c r="K79">
        <f t="shared" si="20"/>
        <v>-158.55000000000018</v>
      </c>
      <c r="L79">
        <f t="shared" ca="1" si="21"/>
        <v>-158.55000000000018</v>
      </c>
      <c r="M79" s="14">
        <f t="shared" si="23"/>
        <v>9265.6100000000042</v>
      </c>
      <c r="N79">
        <f t="shared" si="28"/>
        <v>1</v>
      </c>
      <c r="O79">
        <f t="shared" si="22"/>
        <v>0</v>
      </c>
      <c r="P79">
        <f>COUNTIF(作圖資料!$A$3:$A$249,A79)</f>
        <v>0</v>
      </c>
      <c r="R79" s="7">
        <f t="shared" si="29"/>
        <v>-157</v>
      </c>
      <c r="S79" s="8">
        <f t="shared" ca="1" si="30"/>
        <v>-157</v>
      </c>
      <c r="T79" s="8">
        <f t="shared" ca="1" si="31"/>
        <v>10110</v>
      </c>
      <c r="U79" s="8">
        <f t="shared" ca="1" si="32"/>
        <v>-1</v>
      </c>
      <c r="V79" s="9">
        <f t="shared" ca="1" si="33"/>
        <v>2</v>
      </c>
      <c r="W79" s="3">
        <f t="shared" si="34"/>
        <v>1.3218071591486469E-2</v>
      </c>
      <c r="X79" s="3">
        <f t="shared" si="35"/>
        <v>-4.3047365248939595E-2</v>
      </c>
      <c r="Y79" s="3">
        <f t="shared" si="36"/>
        <v>-3.6011080332409962E-2</v>
      </c>
    </row>
    <row r="80" spans="1:25" x14ac:dyDescent="0.25">
      <c r="A80" s="1">
        <v>36150</v>
      </c>
      <c r="B80" s="2">
        <v>6558.28</v>
      </c>
      <c r="C80" s="2">
        <v>50132</v>
      </c>
      <c r="D80" s="2">
        <v>6705</v>
      </c>
      <c r="E80" s="2">
        <v>6709</v>
      </c>
      <c r="F80" s="13">
        <f t="shared" si="24"/>
        <v>2.2371719414236768E-2</v>
      </c>
      <c r="G80" s="2">
        <f t="shared" si="19"/>
        <v>6986.9781666666668</v>
      </c>
      <c r="H80" s="2">
        <f t="shared" ca="1" si="25"/>
        <v>57362.6</v>
      </c>
      <c r="I80">
        <f t="shared" ca="1" si="26"/>
        <v>-1</v>
      </c>
      <c r="J80">
        <f t="shared" si="27"/>
        <v>1</v>
      </c>
      <c r="K80">
        <f t="shared" si="20"/>
        <v>80.170000000000073</v>
      </c>
      <c r="L80">
        <f t="shared" ca="1" si="21"/>
        <v>-80.170000000000073</v>
      </c>
      <c r="M80" s="14">
        <f t="shared" si="23"/>
        <v>9345.7800000000043</v>
      </c>
      <c r="N80">
        <f t="shared" si="28"/>
        <v>1</v>
      </c>
      <c r="O80">
        <f t="shared" si="22"/>
        <v>0</v>
      </c>
      <c r="P80">
        <f>COUNTIF(作圖資料!$A$3:$A$249,A80)</f>
        <v>0</v>
      </c>
      <c r="R80" s="7">
        <f t="shared" si="29"/>
        <v>93</v>
      </c>
      <c r="S80" s="8">
        <f t="shared" ca="1" si="30"/>
        <v>-93</v>
      </c>
      <c r="T80" s="8">
        <f t="shared" ca="1" si="31"/>
        <v>10017</v>
      </c>
      <c r="U80" s="8">
        <f t="shared" ca="1" si="32"/>
        <v>-1</v>
      </c>
      <c r="V80" s="9">
        <f t="shared" ca="1" si="33"/>
        <v>0</v>
      </c>
      <c r="W80" s="3">
        <f t="shared" si="34"/>
        <v>1.3218071591486469E-2</v>
      </c>
      <c r="X80" s="3">
        <f t="shared" si="35"/>
        <v>-3.1204575804488655E-2</v>
      </c>
      <c r="Y80" s="3">
        <f t="shared" si="36"/>
        <v>-2.245225251494376E-2</v>
      </c>
    </row>
    <row r="81" spans="1:25" x14ac:dyDescent="0.25">
      <c r="A81" s="1">
        <v>36151</v>
      </c>
      <c r="B81" s="2">
        <v>6782.68</v>
      </c>
      <c r="C81" s="2">
        <v>88503</v>
      </c>
      <c r="D81" s="2">
        <v>6940</v>
      </c>
      <c r="E81" s="2">
        <v>6948</v>
      </c>
      <c r="F81" s="13">
        <f t="shared" si="24"/>
        <v>2.319437154635029E-2</v>
      </c>
      <c r="G81" s="2">
        <f t="shared" si="19"/>
        <v>6992.7561666666652</v>
      </c>
      <c r="H81" s="2">
        <f t="shared" ca="1" si="25"/>
        <v>63510.400000000001</v>
      </c>
      <c r="I81">
        <f t="shared" ca="1" si="26"/>
        <v>1</v>
      </c>
      <c r="J81">
        <f t="shared" si="27"/>
        <v>1</v>
      </c>
      <c r="K81">
        <f t="shared" si="20"/>
        <v>224.40000000000055</v>
      </c>
      <c r="L81">
        <f t="shared" ca="1" si="21"/>
        <v>-224.40000000000055</v>
      </c>
      <c r="M81" s="14">
        <f t="shared" si="23"/>
        <v>9570.1800000000039</v>
      </c>
      <c r="N81">
        <f t="shared" si="28"/>
        <v>1</v>
      </c>
      <c r="O81">
        <f t="shared" si="22"/>
        <v>0</v>
      </c>
      <c r="P81">
        <f>COUNTIF(作圖資料!$A$3:$A$249,A81)</f>
        <v>0</v>
      </c>
      <c r="R81" s="7">
        <f t="shared" si="29"/>
        <v>235</v>
      </c>
      <c r="S81" s="8">
        <f t="shared" ca="1" si="30"/>
        <v>-235</v>
      </c>
      <c r="T81" s="8">
        <f t="shared" ca="1" si="31"/>
        <v>9782</v>
      </c>
      <c r="U81" s="8">
        <f t="shared" ca="1" si="32"/>
        <v>1</v>
      </c>
      <c r="V81" s="9">
        <f t="shared" ca="1" si="33"/>
        <v>2</v>
      </c>
      <c r="W81" s="3">
        <f t="shared" si="34"/>
        <v>1.3218071591486469E-2</v>
      </c>
      <c r="X81" s="3">
        <f t="shared" si="35"/>
        <v>1.9440078469372679E-3</v>
      </c>
      <c r="Y81" s="3">
        <f t="shared" si="36"/>
        <v>1.1809301647470516E-2</v>
      </c>
    </row>
    <row r="82" spans="1:25" x14ac:dyDescent="0.25">
      <c r="A82" s="1">
        <v>36152</v>
      </c>
      <c r="B82" s="2">
        <v>6688.65</v>
      </c>
      <c r="C82" s="2">
        <v>70278</v>
      </c>
      <c r="D82" s="2">
        <v>6835</v>
      </c>
      <c r="E82" s="2">
        <v>6870</v>
      </c>
      <c r="F82" s="13">
        <f t="shared" si="24"/>
        <v>2.1880349547367617E-2</v>
      </c>
      <c r="G82" s="2">
        <f t="shared" si="19"/>
        <v>6993.9008333333331</v>
      </c>
      <c r="H82" s="2">
        <f t="shared" ca="1" si="25"/>
        <v>65956.800000000003</v>
      </c>
      <c r="I82">
        <f t="shared" ca="1" si="26"/>
        <v>1</v>
      </c>
      <c r="J82">
        <f t="shared" si="27"/>
        <v>1</v>
      </c>
      <c r="K82">
        <f t="shared" si="20"/>
        <v>-94.030000000000655</v>
      </c>
      <c r="L82">
        <f t="shared" ca="1" si="21"/>
        <v>-94.030000000000655</v>
      </c>
      <c r="M82" s="14">
        <f t="shared" si="23"/>
        <v>9476.1500000000033</v>
      </c>
      <c r="N82">
        <f t="shared" si="28"/>
        <v>1</v>
      </c>
      <c r="O82">
        <f t="shared" si="22"/>
        <v>0</v>
      </c>
      <c r="P82">
        <f>COUNTIF(作圖資料!$A$3:$A$249,A82)</f>
        <v>0</v>
      </c>
      <c r="R82" s="7">
        <f t="shared" si="29"/>
        <v>-105</v>
      </c>
      <c r="S82" s="8">
        <f t="shared" ca="1" si="30"/>
        <v>-105</v>
      </c>
      <c r="T82" s="8">
        <f t="shared" ca="1" si="31"/>
        <v>9677</v>
      </c>
      <c r="U82" s="8">
        <f t="shared" ca="1" si="32"/>
        <v>1</v>
      </c>
      <c r="V82" s="9">
        <f t="shared" ca="1" si="33"/>
        <v>0</v>
      </c>
      <c r="W82" s="3">
        <f t="shared" si="34"/>
        <v>1.3218071591486469E-2</v>
      </c>
      <c r="X82" s="3">
        <f t="shared" si="35"/>
        <v>-1.1946194117160691E-2</v>
      </c>
      <c r="Y82" s="3">
        <f t="shared" si="36"/>
        <v>-3.4990523399911488E-3</v>
      </c>
    </row>
    <row r="83" spans="1:25" x14ac:dyDescent="0.25">
      <c r="A83" s="1">
        <v>36153</v>
      </c>
      <c r="B83" s="2">
        <v>6683</v>
      </c>
      <c r="C83" s="2">
        <v>72249</v>
      </c>
      <c r="D83" s="2">
        <v>6840</v>
      </c>
      <c r="E83" s="2">
        <v>6879</v>
      </c>
      <c r="F83" s="13">
        <f t="shared" si="24"/>
        <v>2.3492443513392081E-2</v>
      </c>
      <c r="G83" s="2">
        <f t="shared" si="19"/>
        <v>6996.3733333333321</v>
      </c>
      <c r="H83" s="2">
        <f t="shared" ca="1" si="25"/>
        <v>67546.8</v>
      </c>
      <c r="I83">
        <f t="shared" ca="1" si="26"/>
        <v>1</v>
      </c>
      <c r="J83">
        <f t="shared" si="27"/>
        <v>1</v>
      </c>
      <c r="K83">
        <f t="shared" si="20"/>
        <v>-5.6499999999996362</v>
      </c>
      <c r="L83">
        <f t="shared" ca="1" si="21"/>
        <v>-5.6499999999996362</v>
      </c>
      <c r="M83" s="14">
        <f t="shared" si="23"/>
        <v>9470.5000000000036</v>
      </c>
      <c r="N83">
        <f t="shared" si="28"/>
        <v>1</v>
      </c>
      <c r="O83">
        <f t="shared" si="22"/>
        <v>0</v>
      </c>
      <c r="P83">
        <f>COUNTIF(作圖資料!$A$3:$A$249,A83)</f>
        <v>0</v>
      </c>
      <c r="R83" s="7">
        <f t="shared" si="29"/>
        <v>5</v>
      </c>
      <c r="S83" s="8">
        <f t="shared" ca="1" si="30"/>
        <v>5</v>
      </c>
      <c r="T83" s="8">
        <f t="shared" ca="1" si="31"/>
        <v>9682</v>
      </c>
      <c r="U83" s="8">
        <f t="shared" ca="1" si="32"/>
        <v>1</v>
      </c>
      <c r="V83" s="9">
        <f t="shared" ca="1" si="33"/>
        <v>0</v>
      </c>
      <c r="W83" s="3">
        <f t="shared" si="34"/>
        <v>1.3218071591486469E-2</v>
      </c>
      <c r="X83" s="3">
        <f t="shared" si="35"/>
        <v>-1.2780817546886758E-2</v>
      </c>
      <c r="Y83" s="3">
        <f t="shared" si="36"/>
        <v>-2.7700831024930483E-3</v>
      </c>
    </row>
    <row r="84" spans="1:25" x14ac:dyDescent="0.25">
      <c r="A84" s="1">
        <v>36157</v>
      </c>
      <c r="B84" s="2">
        <v>6481.65</v>
      </c>
      <c r="C84" s="2">
        <v>45743</v>
      </c>
      <c r="D84" s="2">
        <v>6591</v>
      </c>
      <c r="E84" s="2">
        <v>6620</v>
      </c>
      <c r="F84" s="13">
        <f t="shared" si="24"/>
        <v>1.6870704218833188E-2</v>
      </c>
      <c r="G84" s="2">
        <f t="shared" si="19"/>
        <v>6993.1526666666659</v>
      </c>
      <c r="H84" s="2">
        <f t="shared" ca="1" si="25"/>
        <v>65381</v>
      </c>
      <c r="I84">
        <f t="shared" ca="1" si="26"/>
        <v>-1</v>
      </c>
      <c r="J84">
        <f t="shared" si="27"/>
        <v>1</v>
      </c>
      <c r="K84">
        <f t="shared" si="20"/>
        <v>-201.35000000000036</v>
      </c>
      <c r="L84">
        <f t="shared" ca="1" si="21"/>
        <v>-201.35000000000036</v>
      </c>
      <c r="M84" s="14">
        <f t="shared" si="23"/>
        <v>9269.1500000000033</v>
      </c>
      <c r="N84">
        <f t="shared" si="28"/>
        <v>1</v>
      </c>
      <c r="O84">
        <f t="shared" si="22"/>
        <v>0</v>
      </c>
      <c r="P84">
        <f>COUNTIF(作圖資料!$A$3:$A$249,A84)</f>
        <v>0</v>
      </c>
      <c r="R84" s="7">
        <f t="shared" si="29"/>
        <v>-249</v>
      </c>
      <c r="S84" s="8">
        <f t="shared" ca="1" si="30"/>
        <v>-249</v>
      </c>
      <c r="T84" s="8">
        <f t="shared" ca="1" si="31"/>
        <v>9433</v>
      </c>
      <c r="U84" s="8">
        <f t="shared" ca="1" si="32"/>
        <v>-1</v>
      </c>
      <c r="V84" s="9">
        <f t="shared" ca="1" si="33"/>
        <v>2</v>
      </c>
      <c r="W84" s="3">
        <f t="shared" si="34"/>
        <v>1.3218071591486469E-2</v>
      </c>
      <c r="X84" s="3">
        <f t="shared" si="35"/>
        <v>-4.2524433046951859E-2</v>
      </c>
      <c r="Y84" s="3">
        <f t="shared" si="36"/>
        <v>-3.9072751129902383E-2</v>
      </c>
    </row>
    <row r="85" spans="1:25" x14ac:dyDescent="0.25">
      <c r="A85" s="1">
        <v>36158</v>
      </c>
      <c r="B85" s="2">
        <v>6478.27</v>
      </c>
      <c r="C85" s="2">
        <v>43101</v>
      </c>
      <c r="D85" s="2">
        <v>6630</v>
      </c>
      <c r="E85" s="2">
        <v>6647</v>
      </c>
      <c r="F85" s="13">
        <f t="shared" si="24"/>
        <v>2.3421376385979631E-2</v>
      </c>
      <c r="G85" s="2">
        <f t="shared" si="19"/>
        <v>6984.9533333333329</v>
      </c>
      <c r="H85" s="2">
        <f t="shared" ca="1" si="25"/>
        <v>63974.8</v>
      </c>
      <c r="I85">
        <f t="shared" ca="1" si="26"/>
        <v>-1</v>
      </c>
      <c r="J85">
        <f t="shared" si="27"/>
        <v>1</v>
      </c>
      <c r="K85">
        <f t="shared" si="20"/>
        <v>-3.3799999999991996</v>
      </c>
      <c r="L85">
        <f t="shared" ca="1" si="21"/>
        <v>3.3799999999991996</v>
      </c>
      <c r="M85" s="14">
        <f t="shared" si="23"/>
        <v>9265.7700000000041</v>
      </c>
      <c r="N85">
        <f t="shared" si="28"/>
        <v>1</v>
      </c>
      <c r="O85">
        <f t="shared" si="22"/>
        <v>0</v>
      </c>
      <c r="P85">
        <f>COUNTIF(作圖資料!$A$3:$A$249,A85)</f>
        <v>0</v>
      </c>
      <c r="R85" s="7">
        <f t="shared" si="29"/>
        <v>39</v>
      </c>
      <c r="S85" s="8">
        <f t="shared" ca="1" si="30"/>
        <v>-39</v>
      </c>
      <c r="T85" s="8">
        <f t="shared" ca="1" si="31"/>
        <v>9394</v>
      </c>
      <c r="U85" s="8">
        <f t="shared" ca="1" si="32"/>
        <v>-1</v>
      </c>
      <c r="V85" s="9">
        <f t="shared" ca="1" si="33"/>
        <v>0</v>
      </c>
      <c r="W85" s="3">
        <f t="shared" si="34"/>
        <v>1.3218071591486469E-2</v>
      </c>
      <c r="X85" s="3">
        <f t="shared" si="35"/>
        <v>-4.3023729895177332E-2</v>
      </c>
      <c r="Y85" s="3">
        <f t="shared" si="36"/>
        <v>-3.33867910774166E-2</v>
      </c>
    </row>
    <row r="86" spans="1:25" x14ac:dyDescent="0.25">
      <c r="A86" s="1">
        <v>36159</v>
      </c>
      <c r="B86" s="2">
        <v>6462.03</v>
      </c>
      <c r="C86" s="2">
        <v>65952</v>
      </c>
      <c r="D86" s="2">
        <v>6608</v>
      </c>
      <c r="E86" s="2">
        <v>6625</v>
      </c>
      <c r="F86" s="13">
        <f t="shared" si="24"/>
        <v>2.2588876869962027E-2</v>
      </c>
      <c r="G86" s="2">
        <f t="shared" si="19"/>
        <v>6976.9176666666663</v>
      </c>
      <c r="H86" s="2">
        <f t="shared" ca="1" si="25"/>
        <v>59464.6</v>
      </c>
      <c r="I86">
        <f t="shared" ca="1" si="26"/>
        <v>1</v>
      </c>
      <c r="J86">
        <f t="shared" si="27"/>
        <v>1</v>
      </c>
      <c r="K86">
        <f t="shared" si="20"/>
        <v>-16.240000000000691</v>
      </c>
      <c r="L86">
        <f t="shared" ca="1" si="21"/>
        <v>16.240000000000691</v>
      </c>
      <c r="M86" s="14">
        <f t="shared" si="23"/>
        <v>9249.5300000000025</v>
      </c>
      <c r="N86">
        <f t="shared" si="28"/>
        <v>1</v>
      </c>
      <c r="O86">
        <f t="shared" si="22"/>
        <v>0</v>
      </c>
      <c r="P86">
        <f>COUNTIF(作圖資料!$A$3:$A$249,A86)</f>
        <v>0</v>
      </c>
      <c r="R86" s="7">
        <f t="shared" si="29"/>
        <v>-22</v>
      </c>
      <c r="S86" s="8">
        <f t="shared" ca="1" si="30"/>
        <v>22</v>
      </c>
      <c r="T86" s="8">
        <f t="shared" ca="1" si="31"/>
        <v>9416</v>
      </c>
      <c r="U86" s="8">
        <f t="shared" ca="1" si="32"/>
        <v>1</v>
      </c>
      <c r="V86" s="9">
        <f t="shared" ca="1" si="33"/>
        <v>2</v>
      </c>
      <c r="W86" s="3">
        <f t="shared" si="34"/>
        <v>1.3218071591486469E-2</v>
      </c>
      <c r="X86" s="3">
        <f t="shared" si="35"/>
        <v>-4.542271830203648E-2</v>
      </c>
      <c r="Y86" s="3">
        <f t="shared" si="36"/>
        <v>-3.6594255722408597E-2</v>
      </c>
    </row>
    <row r="87" spans="1:25" x14ac:dyDescent="0.25">
      <c r="A87" s="1">
        <v>36160</v>
      </c>
      <c r="B87" s="2">
        <v>6418.43</v>
      </c>
      <c r="C87" s="2">
        <v>51742</v>
      </c>
      <c r="D87" s="2">
        <v>6531</v>
      </c>
      <c r="E87" s="2">
        <v>6570</v>
      </c>
      <c r="F87" s="13">
        <f t="shared" si="24"/>
        <v>1.7538556936820937E-2</v>
      </c>
      <c r="G87" s="2">
        <f t="shared" si="19"/>
        <v>6968.550666666667</v>
      </c>
      <c r="H87" s="2">
        <f t="shared" ca="1" si="25"/>
        <v>55757.4</v>
      </c>
      <c r="I87">
        <f t="shared" ca="1" si="26"/>
        <v>-1</v>
      </c>
      <c r="J87">
        <f t="shared" si="27"/>
        <v>1</v>
      </c>
      <c r="K87">
        <f t="shared" si="20"/>
        <v>-43.599999999999454</v>
      </c>
      <c r="L87">
        <f t="shared" ca="1" si="21"/>
        <v>-43.599999999999454</v>
      </c>
      <c r="M87" s="14">
        <f t="shared" si="23"/>
        <v>9205.9300000000039</v>
      </c>
      <c r="N87">
        <f t="shared" si="28"/>
        <v>1</v>
      </c>
      <c r="O87">
        <f t="shared" si="22"/>
        <v>0</v>
      </c>
      <c r="P87">
        <f>COUNTIF(作圖資料!$A$3:$A$249,A87)</f>
        <v>0</v>
      </c>
      <c r="R87" s="7">
        <f t="shared" si="29"/>
        <v>-77</v>
      </c>
      <c r="S87" s="8">
        <f t="shared" ca="1" si="30"/>
        <v>-77</v>
      </c>
      <c r="T87" s="8">
        <f t="shared" ca="1" si="31"/>
        <v>9339</v>
      </c>
      <c r="U87" s="8">
        <f t="shared" ca="1" si="32"/>
        <v>-1</v>
      </c>
      <c r="V87" s="9">
        <f t="shared" ca="1" si="33"/>
        <v>2</v>
      </c>
      <c r="W87" s="3">
        <f t="shared" si="34"/>
        <v>1.3218071591486469E-2</v>
      </c>
      <c r="X87" s="3">
        <f t="shared" si="35"/>
        <v>-5.1863352202224267E-2</v>
      </c>
      <c r="Y87" s="3">
        <f t="shared" si="36"/>
        <v>-4.7820381979880588E-2</v>
      </c>
    </row>
    <row r="88" spans="1:25" x14ac:dyDescent="0.25">
      <c r="A88" s="1">
        <v>36165</v>
      </c>
      <c r="B88" s="2">
        <v>6152.43</v>
      </c>
      <c r="C88" s="2">
        <v>43973</v>
      </c>
      <c r="D88" s="2">
        <v>6120</v>
      </c>
      <c r="E88" s="2">
        <v>6147</v>
      </c>
      <c r="F88" s="13">
        <f t="shared" si="24"/>
        <v>-5.271088009128122E-3</v>
      </c>
      <c r="G88" s="2">
        <f t="shared" si="19"/>
        <v>6955.9375000000009</v>
      </c>
      <c r="H88" s="2">
        <f t="shared" ca="1" si="25"/>
        <v>50102.2</v>
      </c>
      <c r="I88">
        <f t="shared" ca="1" si="26"/>
        <v>-1</v>
      </c>
      <c r="J88">
        <f t="shared" si="27"/>
        <v>-1</v>
      </c>
      <c r="K88">
        <f t="shared" si="20"/>
        <v>-266</v>
      </c>
      <c r="L88">
        <f t="shared" ca="1" si="21"/>
        <v>266</v>
      </c>
      <c r="M88" s="14">
        <f t="shared" si="23"/>
        <v>8939.9300000000039</v>
      </c>
      <c r="N88">
        <f t="shared" si="28"/>
        <v>-1</v>
      </c>
      <c r="O88">
        <f t="shared" si="22"/>
        <v>2</v>
      </c>
      <c r="P88">
        <f>COUNTIF(作圖資料!$A$3:$A$249,A88)</f>
        <v>0</v>
      </c>
      <c r="R88" s="7">
        <f t="shared" si="29"/>
        <v>-411</v>
      </c>
      <c r="S88" s="8">
        <f t="shared" ca="1" si="30"/>
        <v>411</v>
      </c>
      <c r="T88" s="8">
        <f t="shared" ca="1" si="31"/>
        <v>9750</v>
      </c>
      <c r="U88" s="8">
        <f t="shared" ca="1" si="32"/>
        <v>-1</v>
      </c>
      <c r="V88" s="9">
        <f t="shared" ca="1" si="33"/>
        <v>0</v>
      </c>
      <c r="W88" s="3">
        <f t="shared" si="34"/>
        <v>1.3218071591486469E-2</v>
      </c>
      <c r="X88" s="3">
        <f t="shared" si="35"/>
        <v>-9.1157127831811069E-2</v>
      </c>
      <c r="Y88" s="3">
        <f t="shared" si="36"/>
        <v>-0.10774165330223073</v>
      </c>
    </row>
    <row r="89" spans="1:25" x14ac:dyDescent="0.25">
      <c r="A89" s="1">
        <v>36166</v>
      </c>
      <c r="B89" s="2">
        <v>6199.91</v>
      </c>
      <c r="C89" s="2">
        <v>63575</v>
      </c>
      <c r="D89" s="2">
        <v>6245</v>
      </c>
      <c r="E89" s="2">
        <v>6250</v>
      </c>
      <c r="F89" s="13">
        <f t="shared" si="24"/>
        <v>7.2726862164127493E-3</v>
      </c>
      <c r="G89" s="2">
        <f t="shared" si="19"/>
        <v>6945.6173333333336</v>
      </c>
      <c r="H89" s="2">
        <f t="shared" ca="1" si="25"/>
        <v>53668.6</v>
      </c>
      <c r="I89">
        <f t="shared" ca="1" si="26"/>
        <v>1</v>
      </c>
      <c r="J89">
        <f t="shared" si="27"/>
        <v>1</v>
      </c>
      <c r="K89">
        <f t="shared" si="20"/>
        <v>47.479999999999563</v>
      </c>
      <c r="L89">
        <f t="shared" ca="1" si="21"/>
        <v>-47.479999999999563</v>
      </c>
      <c r="M89" s="14">
        <f t="shared" si="23"/>
        <v>8892.4500000000044</v>
      </c>
      <c r="N89">
        <f t="shared" si="28"/>
        <v>1</v>
      </c>
      <c r="O89">
        <f t="shared" si="22"/>
        <v>2</v>
      </c>
      <c r="P89">
        <f>COUNTIF(作圖資料!$A$3:$A$249,A89)</f>
        <v>0</v>
      </c>
      <c r="R89" s="7">
        <f t="shared" si="29"/>
        <v>125</v>
      </c>
      <c r="S89" s="8">
        <f t="shared" ca="1" si="30"/>
        <v>-125</v>
      </c>
      <c r="T89" s="8">
        <f t="shared" ca="1" si="31"/>
        <v>9625</v>
      </c>
      <c r="U89" s="8">
        <f t="shared" ca="1" si="32"/>
        <v>1</v>
      </c>
      <c r="V89" s="9">
        <f t="shared" ca="1" si="33"/>
        <v>2</v>
      </c>
      <c r="W89" s="3">
        <f t="shared" si="34"/>
        <v>1.3218071591486469E-2</v>
      </c>
      <c r="X89" s="3">
        <f t="shared" si="35"/>
        <v>-8.4143336602890861E-2</v>
      </c>
      <c r="Y89" s="3">
        <f t="shared" si="36"/>
        <v>-8.9517422364776333E-2</v>
      </c>
    </row>
    <row r="90" spans="1:25" x14ac:dyDescent="0.25">
      <c r="A90" s="1">
        <v>36167</v>
      </c>
      <c r="B90" s="2">
        <v>6404.31</v>
      </c>
      <c r="C90" s="2">
        <v>85105</v>
      </c>
      <c r="D90" s="2">
        <v>6510</v>
      </c>
      <c r="E90" s="2">
        <v>6510</v>
      </c>
      <c r="F90" s="13">
        <f t="shared" si="24"/>
        <v>1.6502948795420469E-2</v>
      </c>
      <c r="G90" s="2">
        <f t="shared" si="19"/>
        <v>6939.0245000000004</v>
      </c>
      <c r="H90" s="2">
        <f t="shared" ca="1" si="25"/>
        <v>62069.4</v>
      </c>
      <c r="I90">
        <f t="shared" ca="1" si="26"/>
        <v>1</v>
      </c>
      <c r="J90">
        <f t="shared" si="27"/>
        <v>1</v>
      </c>
      <c r="K90">
        <f t="shared" si="20"/>
        <v>204.40000000000055</v>
      </c>
      <c r="L90">
        <f t="shared" ca="1" si="21"/>
        <v>204.40000000000055</v>
      </c>
      <c r="M90" s="14">
        <f t="shared" si="23"/>
        <v>9096.8500000000058</v>
      </c>
      <c r="N90">
        <f t="shared" si="28"/>
        <v>1</v>
      </c>
      <c r="O90">
        <f t="shared" si="22"/>
        <v>0</v>
      </c>
      <c r="P90">
        <f>COUNTIF(作圖資料!$A$3:$A$249,A90)</f>
        <v>0</v>
      </c>
      <c r="R90" s="7">
        <f t="shared" si="29"/>
        <v>265</v>
      </c>
      <c r="S90" s="8">
        <f t="shared" ca="1" si="30"/>
        <v>265</v>
      </c>
      <c r="T90" s="8">
        <f t="shared" ca="1" si="31"/>
        <v>9890</v>
      </c>
      <c r="U90" s="8">
        <f t="shared" ca="1" si="32"/>
        <v>1</v>
      </c>
      <c r="V90" s="9">
        <f t="shared" ca="1" si="33"/>
        <v>0</v>
      </c>
      <c r="W90" s="3">
        <f t="shared" si="34"/>
        <v>1.3218071591486469E-2</v>
      </c>
      <c r="X90" s="3">
        <f t="shared" si="35"/>
        <v>-5.3949172171734672E-2</v>
      </c>
      <c r="Y90" s="3">
        <f t="shared" si="36"/>
        <v>-5.0882052777372899E-2</v>
      </c>
    </row>
    <row r="91" spans="1:25" x14ac:dyDescent="0.25">
      <c r="A91" s="1">
        <v>36168</v>
      </c>
      <c r="B91" s="2">
        <v>6421.75</v>
      </c>
      <c r="C91" s="2">
        <v>98392</v>
      </c>
      <c r="D91" s="2">
        <v>6452</v>
      </c>
      <c r="E91" s="2">
        <v>6450</v>
      </c>
      <c r="F91" s="13">
        <f t="shared" si="24"/>
        <v>4.7105539767198223E-3</v>
      </c>
      <c r="G91" s="2">
        <f t="shared" si="19"/>
        <v>6931.0338333333339</v>
      </c>
      <c r="H91" s="2">
        <f t="shared" ca="1" si="25"/>
        <v>68557.399999999994</v>
      </c>
      <c r="I91">
        <f t="shared" ca="1" si="26"/>
        <v>1</v>
      </c>
      <c r="J91">
        <f t="shared" si="27"/>
        <v>1</v>
      </c>
      <c r="K91">
        <f t="shared" si="20"/>
        <v>17.4399999999996</v>
      </c>
      <c r="L91">
        <f t="shared" ca="1" si="21"/>
        <v>17.4399999999996</v>
      </c>
      <c r="M91" s="14">
        <f t="shared" si="23"/>
        <v>9114.2900000000045</v>
      </c>
      <c r="N91">
        <f t="shared" si="28"/>
        <v>1</v>
      </c>
      <c r="O91">
        <f t="shared" si="22"/>
        <v>0</v>
      </c>
      <c r="P91">
        <f>COUNTIF(作圖資料!$A$3:$A$249,A91)</f>
        <v>0</v>
      </c>
      <c r="R91" s="7">
        <f t="shared" si="29"/>
        <v>-58</v>
      </c>
      <c r="S91" s="8">
        <f t="shared" ca="1" si="30"/>
        <v>-58</v>
      </c>
      <c r="T91" s="8">
        <f t="shared" ca="1" si="31"/>
        <v>9832</v>
      </c>
      <c r="U91" s="8">
        <f t="shared" ca="1" si="32"/>
        <v>1</v>
      </c>
      <c r="V91" s="9">
        <f t="shared" ca="1" si="33"/>
        <v>0</v>
      </c>
      <c r="W91" s="3">
        <f t="shared" si="34"/>
        <v>1.3218071591486469E-2</v>
      </c>
      <c r="X91" s="3">
        <f t="shared" si="35"/>
        <v>-5.137291861165949E-2</v>
      </c>
      <c r="Y91" s="3">
        <f t="shared" si="36"/>
        <v>-5.9338095932351731E-2</v>
      </c>
    </row>
    <row r="92" spans="1:25" x14ac:dyDescent="0.25">
      <c r="A92" s="1">
        <v>36171</v>
      </c>
      <c r="B92" s="2">
        <v>6406.99</v>
      </c>
      <c r="C92" s="2">
        <v>87143</v>
      </c>
      <c r="D92" s="2">
        <v>6435</v>
      </c>
      <c r="E92" s="2">
        <v>6449</v>
      </c>
      <c r="F92" s="13">
        <f t="shared" si="24"/>
        <v>4.3717876881343987E-3</v>
      </c>
      <c r="G92" s="2">
        <f t="shared" si="19"/>
        <v>6922.7409999999991</v>
      </c>
      <c r="H92" s="2">
        <f t="shared" ca="1" si="25"/>
        <v>75637.600000000006</v>
      </c>
      <c r="I92">
        <f t="shared" ca="1" si="26"/>
        <v>1</v>
      </c>
      <c r="J92">
        <f t="shared" si="27"/>
        <v>1</v>
      </c>
      <c r="K92">
        <f t="shared" si="20"/>
        <v>-14.760000000000218</v>
      </c>
      <c r="L92">
        <f t="shared" ca="1" si="21"/>
        <v>-14.760000000000218</v>
      </c>
      <c r="M92" s="14">
        <f t="shared" si="23"/>
        <v>9099.5300000000043</v>
      </c>
      <c r="N92">
        <f t="shared" si="28"/>
        <v>1</v>
      </c>
      <c r="O92">
        <f t="shared" si="22"/>
        <v>0</v>
      </c>
      <c r="P92">
        <f>COUNTIF(作圖資料!$A$3:$A$249,A92)</f>
        <v>0</v>
      </c>
      <c r="R92" s="7">
        <f t="shared" si="29"/>
        <v>-17</v>
      </c>
      <c r="S92" s="8">
        <f t="shared" ca="1" si="30"/>
        <v>-17</v>
      </c>
      <c r="T92" s="8">
        <f t="shared" ca="1" si="31"/>
        <v>9815</v>
      </c>
      <c r="U92" s="8">
        <f t="shared" ca="1" si="32"/>
        <v>1</v>
      </c>
      <c r="V92" s="9">
        <f t="shared" ca="1" si="33"/>
        <v>0</v>
      </c>
      <c r="W92" s="3">
        <f t="shared" si="34"/>
        <v>1.3218071591486469E-2</v>
      </c>
      <c r="X92" s="3">
        <f t="shared" si="35"/>
        <v>-5.3553279996218506E-2</v>
      </c>
      <c r="Y92" s="3">
        <f t="shared" si="36"/>
        <v>-6.1816591339845628E-2</v>
      </c>
    </row>
    <row r="93" spans="1:25" x14ac:dyDescent="0.25">
      <c r="A93" s="1">
        <v>36172</v>
      </c>
      <c r="B93" s="2">
        <v>6363.89</v>
      </c>
      <c r="C93" s="2">
        <v>85555</v>
      </c>
      <c r="D93" s="2">
        <v>6390</v>
      </c>
      <c r="E93" s="2">
        <v>6381</v>
      </c>
      <c r="F93" s="13">
        <f t="shared" si="24"/>
        <v>4.1028364726605204E-3</v>
      </c>
      <c r="G93" s="2">
        <f t="shared" si="19"/>
        <v>6914.6605</v>
      </c>
      <c r="H93" s="2">
        <f t="shared" ca="1" si="25"/>
        <v>83954</v>
      </c>
      <c r="I93">
        <f t="shared" ca="1" si="26"/>
        <v>1</v>
      </c>
      <c r="J93">
        <f t="shared" si="27"/>
        <v>1</v>
      </c>
      <c r="K93">
        <f t="shared" si="20"/>
        <v>-43.099999999999454</v>
      </c>
      <c r="L93">
        <f t="shared" ca="1" si="21"/>
        <v>-43.099999999999454</v>
      </c>
      <c r="M93" s="14">
        <f t="shared" si="23"/>
        <v>9056.4300000000039</v>
      </c>
      <c r="N93">
        <f t="shared" si="28"/>
        <v>1</v>
      </c>
      <c r="O93">
        <f t="shared" si="22"/>
        <v>0</v>
      </c>
      <c r="P93">
        <f>COUNTIF(作圖資料!$A$3:$A$249,A93)</f>
        <v>0</v>
      </c>
      <c r="R93" s="7">
        <f t="shared" si="29"/>
        <v>-45</v>
      </c>
      <c r="S93" s="8">
        <f t="shared" ca="1" si="30"/>
        <v>-45</v>
      </c>
      <c r="T93" s="8">
        <f t="shared" ca="1" si="31"/>
        <v>9770</v>
      </c>
      <c r="U93" s="8">
        <f t="shared" ca="1" si="32"/>
        <v>1</v>
      </c>
      <c r="V93" s="9">
        <f t="shared" ca="1" si="33"/>
        <v>0</v>
      </c>
      <c r="W93" s="3">
        <f t="shared" si="34"/>
        <v>1.3218071591486469E-2</v>
      </c>
      <c r="X93" s="3">
        <f t="shared" si="35"/>
        <v>-5.9920053415899566E-2</v>
      </c>
      <c r="Y93" s="3">
        <f t="shared" si="36"/>
        <v>-6.8377314477329199E-2</v>
      </c>
    </row>
    <row r="94" spans="1:25" x14ac:dyDescent="0.25">
      <c r="A94" s="1">
        <v>36173</v>
      </c>
      <c r="B94" s="2">
        <v>6319.34</v>
      </c>
      <c r="C94" s="2">
        <v>70687</v>
      </c>
      <c r="D94" s="2">
        <v>6352</v>
      </c>
      <c r="E94" s="2">
        <v>6340</v>
      </c>
      <c r="F94" s="13">
        <f t="shared" si="24"/>
        <v>5.1682612424714947E-3</v>
      </c>
      <c r="G94" s="2">
        <f t="shared" si="19"/>
        <v>6902.9591666666674</v>
      </c>
      <c r="H94" s="2">
        <f t="shared" ca="1" si="25"/>
        <v>85376.4</v>
      </c>
      <c r="I94">
        <f t="shared" ca="1" si="26"/>
        <v>-1</v>
      </c>
      <c r="J94">
        <f t="shared" si="27"/>
        <v>1</v>
      </c>
      <c r="K94">
        <f t="shared" si="20"/>
        <v>-44.550000000000182</v>
      </c>
      <c r="L94">
        <f t="shared" ca="1" si="21"/>
        <v>-44.550000000000182</v>
      </c>
      <c r="M94" s="14">
        <f t="shared" si="23"/>
        <v>9011.8800000000047</v>
      </c>
      <c r="N94">
        <f t="shared" si="28"/>
        <v>1</v>
      </c>
      <c r="O94">
        <f t="shared" si="22"/>
        <v>0</v>
      </c>
      <c r="P94">
        <f>COUNTIF(作圖資料!$A$3:$A$249,A94)</f>
        <v>0</v>
      </c>
      <c r="R94" s="7">
        <f t="shared" si="29"/>
        <v>-38</v>
      </c>
      <c r="S94" s="8">
        <f t="shared" ca="1" si="30"/>
        <v>-38</v>
      </c>
      <c r="T94" s="8">
        <f t="shared" ca="1" si="31"/>
        <v>9732</v>
      </c>
      <c r="U94" s="8">
        <f t="shared" ca="1" si="32"/>
        <v>-1</v>
      </c>
      <c r="V94" s="9">
        <f t="shared" ca="1" si="33"/>
        <v>2</v>
      </c>
      <c r="W94" s="3">
        <f t="shared" si="34"/>
        <v>1.3218071591486469E-2</v>
      </c>
      <c r="X94" s="3">
        <f t="shared" si="35"/>
        <v>-6.6501022229050299E-2</v>
      </c>
      <c r="Y94" s="3">
        <f t="shared" si="36"/>
        <v>-7.3917480682315406E-2</v>
      </c>
    </row>
    <row r="95" spans="1:25" x14ac:dyDescent="0.25">
      <c r="A95" s="1">
        <v>36174</v>
      </c>
      <c r="B95" s="2">
        <v>6241.32</v>
      </c>
      <c r="C95" s="2">
        <v>73943</v>
      </c>
      <c r="D95" s="2">
        <v>6280</v>
      </c>
      <c r="E95" s="2">
        <v>6270</v>
      </c>
      <c r="F95" s="13">
        <f t="shared" si="24"/>
        <v>6.1974069587844571E-3</v>
      </c>
      <c r="G95" s="2">
        <f t="shared" si="19"/>
        <v>6890.518</v>
      </c>
      <c r="H95" s="2">
        <f t="shared" ca="1" si="25"/>
        <v>83144</v>
      </c>
      <c r="I95">
        <f t="shared" ca="1" si="26"/>
        <v>-1</v>
      </c>
      <c r="J95">
        <f t="shared" si="27"/>
        <v>1</v>
      </c>
      <c r="K95">
        <f t="shared" si="20"/>
        <v>-78.020000000000437</v>
      </c>
      <c r="L95">
        <f t="shared" ca="1" si="21"/>
        <v>78.020000000000437</v>
      </c>
      <c r="M95" s="14">
        <f t="shared" si="23"/>
        <v>8933.8600000000042</v>
      </c>
      <c r="N95">
        <f t="shared" si="28"/>
        <v>1</v>
      </c>
      <c r="O95">
        <f t="shared" si="22"/>
        <v>0</v>
      </c>
      <c r="P95">
        <f>COUNTIF(作圖資料!$A$3:$A$249,A95)</f>
        <v>0</v>
      </c>
      <c r="R95" s="7">
        <f t="shared" si="29"/>
        <v>-72</v>
      </c>
      <c r="S95" s="8">
        <f t="shared" ca="1" si="30"/>
        <v>72</v>
      </c>
      <c r="T95" s="8">
        <f t="shared" ca="1" si="31"/>
        <v>9804</v>
      </c>
      <c r="U95" s="8">
        <f t="shared" ca="1" si="32"/>
        <v>-1</v>
      </c>
      <c r="V95" s="9">
        <f t="shared" ca="1" si="33"/>
        <v>0</v>
      </c>
      <c r="W95" s="3">
        <f t="shared" si="34"/>
        <v>1.3218071591486469E-2</v>
      </c>
      <c r="X95" s="3">
        <f t="shared" si="35"/>
        <v>-7.8026211607322482E-2</v>
      </c>
      <c r="Y95" s="3">
        <f t="shared" si="36"/>
        <v>-8.4414637702289186E-2</v>
      </c>
    </row>
    <row r="96" spans="1:25" x14ac:dyDescent="0.25">
      <c r="A96" s="1">
        <v>36175</v>
      </c>
      <c r="B96" s="2">
        <v>6454.6</v>
      </c>
      <c r="C96" s="2">
        <v>87231</v>
      </c>
      <c r="D96" s="2">
        <v>6600</v>
      </c>
      <c r="E96" s="2">
        <v>6610</v>
      </c>
      <c r="F96" s="13">
        <f t="shared" si="24"/>
        <v>2.2526570197998197E-2</v>
      </c>
      <c r="G96" s="2">
        <f t="shared" si="19"/>
        <v>6880.5036666666674</v>
      </c>
      <c r="H96" s="2">
        <f t="shared" ca="1" si="25"/>
        <v>80911.8</v>
      </c>
      <c r="I96">
        <f t="shared" ca="1" si="26"/>
        <v>1</v>
      </c>
      <c r="J96">
        <f t="shared" si="27"/>
        <v>1</v>
      </c>
      <c r="K96">
        <f t="shared" si="20"/>
        <v>213.28000000000065</v>
      </c>
      <c r="L96">
        <f t="shared" ca="1" si="21"/>
        <v>-213.28000000000065</v>
      </c>
      <c r="M96" s="14">
        <f t="shared" si="23"/>
        <v>9147.1400000000049</v>
      </c>
      <c r="N96">
        <f t="shared" si="28"/>
        <v>1</v>
      </c>
      <c r="O96">
        <f t="shared" si="22"/>
        <v>0</v>
      </c>
      <c r="P96">
        <f>COUNTIF(作圖資料!$A$3:$A$249,A96)</f>
        <v>0</v>
      </c>
      <c r="R96" s="7">
        <f t="shared" si="29"/>
        <v>320</v>
      </c>
      <c r="S96" s="8">
        <f t="shared" ca="1" si="30"/>
        <v>-320</v>
      </c>
      <c r="T96" s="8">
        <f t="shared" ca="1" si="31"/>
        <v>9484</v>
      </c>
      <c r="U96" s="8">
        <f t="shared" ca="1" si="32"/>
        <v>1</v>
      </c>
      <c r="V96" s="9">
        <f t="shared" ca="1" si="33"/>
        <v>2</v>
      </c>
      <c r="W96" s="3">
        <f t="shared" si="34"/>
        <v>1.3218071591486469E-2</v>
      </c>
      <c r="X96" s="3">
        <f t="shared" si="35"/>
        <v>-4.6520285042366494E-2</v>
      </c>
      <c r="Y96" s="3">
        <f t="shared" si="36"/>
        <v>-3.7760606502405869E-2</v>
      </c>
    </row>
    <row r="97" spans="1:25" x14ac:dyDescent="0.25">
      <c r="A97" s="1">
        <v>36176</v>
      </c>
      <c r="B97" s="2">
        <v>6483.3</v>
      </c>
      <c r="C97" s="2">
        <v>126441</v>
      </c>
      <c r="D97" s="2">
        <v>6530</v>
      </c>
      <c r="E97" s="2">
        <v>6565</v>
      </c>
      <c r="F97" s="13">
        <f t="shared" si="24"/>
        <v>7.2031218669503794E-3</v>
      </c>
      <c r="G97" s="2">
        <f t="shared" si="19"/>
        <v>6871.0533333333324</v>
      </c>
      <c r="H97" s="2">
        <f t="shared" ca="1" si="25"/>
        <v>88771.4</v>
      </c>
      <c r="I97">
        <f t="shared" ca="1" si="26"/>
        <v>1</v>
      </c>
      <c r="J97">
        <f t="shared" si="27"/>
        <v>1</v>
      </c>
      <c r="K97">
        <f t="shared" si="20"/>
        <v>28.699999999999818</v>
      </c>
      <c r="L97">
        <f t="shared" ca="1" si="21"/>
        <v>28.699999999999818</v>
      </c>
      <c r="M97" s="14">
        <f t="shared" si="23"/>
        <v>9175.8400000000038</v>
      </c>
      <c r="N97">
        <f t="shared" si="28"/>
        <v>1</v>
      </c>
      <c r="O97">
        <f t="shared" si="22"/>
        <v>0</v>
      </c>
      <c r="P97">
        <f>COUNTIF(作圖資料!$A$3:$A$249,A97)</f>
        <v>0</v>
      </c>
      <c r="R97" s="7">
        <f t="shared" si="29"/>
        <v>-70</v>
      </c>
      <c r="S97" s="8">
        <f t="shared" ca="1" si="30"/>
        <v>-70</v>
      </c>
      <c r="T97" s="8">
        <f t="shared" ca="1" si="31"/>
        <v>9414</v>
      </c>
      <c r="U97" s="8">
        <f t="shared" ca="1" si="32"/>
        <v>1</v>
      </c>
      <c r="V97" s="9">
        <f t="shared" ca="1" si="33"/>
        <v>0</v>
      </c>
      <c r="W97" s="3">
        <f t="shared" si="34"/>
        <v>1.3218071591486469E-2</v>
      </c>
      <c r="X97" s="3">
        <f t="shared" si="35"/>
        <v>-4.2280693461279495E-2</v>
      </c>
      <c r="Y97" s="3">
        <f t="shared" si="36"/>
        <v>-4.7966175827380386E-2</v>
      </c>
    </row>
    <row r="98" spans="1:25" x14ac:dyDescent="0.25">
      <c r="A98" s="1">
        <v>36178</v>
      </c>
      <c r="B98" s="2">
        <v>6377.25</v>
      </c>
      <c r="C98" s="2">
        <v>57836</v>
      </c>
      <c r="D98" s="2">
        <v>6412</v>
      </c>
      <c r="E98" s="2">
        <v>6445</v>
      </c>
      <c r="F98" s="13">
        <f t="shared" si="24"/>
        <v>5.4490571954997069E-3</v>
      </c>
      <c r="G98" s="2">
        <f t="shared" si="19"/>
        <v>6860.063666666666</v>
      </c>
      <c r="H98" s="2">
        <f t="shared" ca="1" si="25"/>
        <v>83227.600000000006</v>
      </c>
      <c r="I98">
        <f t="shared" ca="1" si="26"/>
        <v>-1</v>
      </c>
      <c r="J98">
        <f t="shared" si="27"/>
        <v>1</v>
      </c>
      <c r="K98">
        <f t="shared" si="20"/>
        <v>-106.05000000000018</v>
      </c>
      <c r="L98">
        <f t="shared" ca="1" si="21"/>
        <v>-106.05000000000018</v>
      </c>
      <c r="M98" s="14">
        <f>M97+K98*N97</f>
        <v>9069.7900000000045</v>
      </c>
      <c r="N98">
        <f t="shared" si="28"/>
        <v>1</v>
      </c>
      <c r="O98">
        <f t="shared" si="22"/>
        <v>0</v>
      </c>
      <c r="P98">
        <f>COUNTIF(作圖資料!$A$3:$A$249,A98)</f>
        <v>0</v>
      </c>
      <c r="R98" s="7">
        <f t="shared" si="29"/>
        <v>-118</v>
      </c>
      <c r="S98" s="8">
        <f t="shared" ca="1" si="30"/>
        <v>-118</v>
      </c>
      <c r="T98" s="8">
        <f t="shared" ca="1" si="31"/>
        <v>9296</v>
      </c>
      <c r="U98" s="8">
        <f t="shared" ca="1" si="32"/>
        <v>-1</v>
      </c>
      <c r="V98" s="9">
        <f t="shared" ca="1" si="33"/>
        <v>2</v>
      </c>
      <c r="W98" s="3">
        <f t="shared" si="34"/>
        <v>1.3218071591486469E-2</v>
      </c>
      <c r="X98" s="3">
        <f t="shared" si="35"/>
        <v>-5.7946501376759496E-2</v>
      </c>
      <c r="Y98" s="3">
        <f t="shared" si="36"/>
        <v>-6.5169849832337312E-2</v>
      </c>
    </row>
    <row r="99" spans="1:25" x14ac:dyDescent="0.25">
      <c r="A99" s="1">
        <v>36179</v>
      </c>
      <c r="B99" s="2">
        <v>6343.36</v>
      </c>
      <c r="C99" s="2">
        <v>56939</v>
      </c>
      <c r="D99" s="2">
        <v>6385</v>
      </c>
      <c r="E99" s="2">
        <v>6433</v>
      </c>
      <c r="F99" s="13">
        <f t="shared" si="24"/>
        <v>6.5643444483680646E-3</v>
      </c>
      <c r="G99" s="2">
        <f t="shared" si="19"/>
        <v>6849.7514999999994</v>
      </c>
      <c r="H99" s="2">
        <f t="shared" ca="1" si="25"/>
        <v>80478</v>
      </c>
      <c r="I99">
        <f t="shared" ca="1" si="26"/>
        <v>-1</v>
      </c>
      <c r="J99">
        <f t="shared" si="27"/>
        <v>1</v>
      </c>
      <c r="K99">
        <f t="shared" si="20"/>
        <v>-33.890000000000327</v>
      </c>
      <c r="L99">
        <f t="shared" ca="1" si="21"/>
        <v>33.890000000000327</v>
      </c>
      <c r="M99" s="14">
        <f t="shared" si="23"/>
        <v>9035.9000000000051</v>
      </c>
      <c r="N99">
        <f t="shared" si="28"/>
        <v>1</v>
      </c>
      <c r="O99">
        <f t="shared" si="22"/>
        <v>0</v>
      </c>
      <c r="P99">
        <f>COUNTIF(作圖資料!$A$3:$A$249,A99)</f>
        <v>0</v>
      </c>
      <c r="R99" s="7">
        <f t="shared" si="29"/>
        <v>-27</v>
      </c>
      <c r="S99" s="8">
        <f t="shared" ca="1" si="30"/>
        <v>27</v>
      </c>
      <c r="T99" s="8">
        <f t="shared" ca="1" si="31"/>
        <v>9323</v>
      </c>
      <c r="U99" s="8">
        <f t="shared" ca="1" si="32"/>
        <v>-1</v>
      </c>
      <c r="V99" s="9">
        <f t="shared" ca="1" si="33"/>
        <v>0</v>
      </c>
      <c r="W99" s="3">
        <f t="shared" si="34"/>
        <v>1.3218071591486469E-2</v>
      </c>
      <c r="X99" s="3">
        <f t="shared" si="35"/>
        <v>-6.2952764745506484E-2</v>
      </c>
      <c r="Y99" s="3">
        <f t="shared" si="36"/>
        <v>-6.9106283714827521E-2</v>
      </c>
    </row>
    <row r="100" spans="1:25" x14ac:dyDescent="0.25">
      <c r="A100" s="1">
        <v>36180</v>
      </c>
      <c r="B100" s="2">
        <v>6310.71</v>
      </c>
      <c r="C100" s="2">
        <v>50977</v>
      </c>
      <c r="D100" s="2">
        <v>6321</v>
      </c>
      <c r="E100" s="2">
        <v>6405</v>
      </c>
      <c r="F100" s="13">
        <f t="shared" si="24"/>
        <v>1.494126651359351E-2</v>
      </c>
      <c r="G100" s="2">
        <f t="shared" si="19"/>
        <v>6837.9818333333333</v>
      </c>
      <c r="H100" s="2">
        <f t="shared" ca="1" si="25"/>
        <v>75884.800000000003</v>
      </c>
      <c r="I100">
        <f t="shared" ca="1" si="26"/>
        <v>-1</v>
      </c>
      <c r="J100">
        <f t="shared" si="27"/>
        <v>1</v>
      </c>
      <c r="K100">
        <f t="shared" si="20"/>
        <v>-32.649999999999636</v>
      </c>
      <c r="L100">
        <f t="shared" ca="1" si="21"/>
        <v>32.649999999999636</v>
      </c>
      <c r="M100" s="14">
        <f t="shared" si="23"/>
        <v>9003.2500000000055</v>
      </c>
      <c r="N100">
        <f t="shared" si="28"/>
        <v>1</v>
      </c>
      <c r="O100">
        <f t="shared" si="22"/>
        <v>0</v>
      </c>
      <c r="P100">
        <f>COUNTIF(作圖資料!$A$3:$A$249,A100)</f>
        <v>1</v>
      </c>
      <c r="R100" s="7">
        <f t="shared" si="29"/>
        <v>-64</v>
      </c>
      <c r="S100" s="8">
        <f t="shared" ca="1" si="30"/>
        <v>64</v>
      </c>
      <c r="T100" s="8">
        <f t="shared" ca="1" si="31"/>
        <v>9387</v>
      </c>
      <c r="U100" s="8">
        <f t="shared" ca="1" si="32"/>
        <v>-1</v>
      </c>
      <c r="V100" s="9">
        <f t="shared" ca="1" si="33"/>
        <v>2</v>
      </c>
      <c r="W100" s="3">
        <f t="shared" si="34"/>
        <v>1.3218071591486469E-2</v>
      </c>
      <c r="X100" s="3">
        <f t="shared" si="35"/>
        <v>-6.7775854122596679E-2</v>
      </c>
      <c r="Y100" s="3">
        <f t="shared" si="36"/>
        <v>-7.8437089954804251E-2</v>
      </c>
    </row>
    <row r="101" spans="1:25" x14ac:dyDescent="0.25">
      <c r="A101" s="1">
        <v>36181</v>
      </c>
      <c r="B101" s="2">
        <v>6332.2</v>
      </c>
      <c r="C101" s="2">
        <v>68300</v>
      </c>
      <c r="D101" s="2">
        <v>6417</v>
      </c>
      <c r="E101" s="2">
        <v>6430</v>
      </c>
      <c r="F101" s="13">
        <f t="shared" si="24"/>
        <v>1.3391870124127569E-2</v>
      </c>
      <c r="G101" s="2">
        <f t="shared" si="19"/>
        <v>6825.1608333333334</v>
      </c>
      <c r="H101" s="2">
        <f t="shared" ca="1" si="25"/>
        <v>72098.600000000006</v>
      </c>
      <c r="I101">
        <f t="shared" ca="1" si="26"/>
        <v>-1</v>
      </c>
      <c r="J101">
        <f t="shared" si="27"/>
        <v>1</v>
      </c>
      <c r="K101">
        <f t="shared" si="20"/>
        <v>21.489999999999782</v>
      </c>
      <c r="L101">
        <f t="shared" ca="1" si="21"/>
        <v>-21.489999999999782</v>
      </c>
      <c r="M101" s="14">
        <f t="shared" si="23"/>
        <v>9024.7400000000052</v>
      </c>
      <c r="N101">
        <f t="shared" si="28"/>
        <v>1</v>
      </c>
      <c r="O101">
        <f t="shared" si="22"/>
        <v>0</v>
      </c>
      <c r="P101">
        <f>COUNTIF(作圖資料!$A$3:$A$249,A101)</f>
        <v>0</v>
      </c>
      <c r="R101" s="7">
        <f t="shared" si="29"/>
        <v>12</v>
      </c>
      <c r="S101" s="8">
        <f t="shared" ca="1" si="30"/>
        <v>-12</v>
      </c>
      <c r="T101" s="8">
        <f t="shared" ca="1" si="31"/>
        <v>9375</v>
      </c>
      <c r="U101" s="8">
        <f t="shared" ca="1" si="32"/>
        <v>-1</v>
      </c>
      <c r="V101" s="9">
        <f t="shared" ca="1" si="33"/>
        <v>0</v>
      </c>
      <c r="W101" s="3">
        <f t="shared" si="34"/>
        <v>1.494126651359351E-2</v>
      </c>
      <c r="X101" s="3">
        <f t="shared" si="35"/>
        <v>3.4053220636029516E-3</v>
      </c>
      <c r="Y101" s="3">
        <f t="shared" si="36"/>
        <v>1.873536299765808E-3</v>
      </c>
    </row>
    <row r="102" spans="1:25" x14ac:dyDescent="0.25">
      <c r="A102" s="1">
        <v>36182</v>
      </c>
      <c r="B102" s="2">
        <v>6228.95</v>
      </c>
      <c r="C102" s="2">
        <v>52702</v>
      </c>
      <c r="D102" s="2">
        <v>6285</v>
      </c>
      <c r="E102" s="2">
        <v>6319</v>
      </c>
      <c r="F102" s="13">
        <f t="shared" si="24"/>
        <v>8.9983062956036086E-3</v>
      </c>
      <c r="G102" s="2">
        <f t="shared" si="19"/>
        <v>6809.5436666666665</v>
      </c>
      <c r="H102" s="2">
        <f t="shared" ca="1" si="25"/>
        <v>57350.8</v>
      </c>
      <c r="I102">
        <f t="shared" ca="1" si="26"/>
        <v>-1</v>
      </c>
      <c r="J102">
        <f t="shared" si="27"/>
        <v>1</v>
      </c>
      <c r="K102">
        <f t="shared" si="20"/>
        <v>-103.25</v>
      </c>
      <c r="L102">
        <f t="shared" ca="1" si="21"/>
        <v>103.25</v>
      </c>
      <c r="M102" s="14">
        <f t="shared" si="23"/>
        <v>8921.4900000000052</v>
      </c>
      <c r="N102">
        <f t="shared" si="28"/>
        <v>1</v>
      </c>
      <c r="O102">
        <f t="shared" si="22"/>
        <v>0</v>
      </c>
      <c r="P102">
        <f>COUNTIF(作圖資料!$A$3:$A$249,A102)</f>
        <v>0</v>
      </c>
      <c r="R102" s="7">
        <f t="shared" si="29"/>
        <v>-132</v>
      </c>
      <c r="S102" s="8">
        <f t="shared" ca="1" si="30"/>
        <v>132</v>
      </c>
      <c r="T102" s="8">
        <f t="shared" ca="1" si="31"/>
        <v>9507</v>
      </c>
      <c r="U102" s="8">
        <f t="shared" ca="1" si="32"/>
        <v>-1</v>
      </c>
      <c r="V102" s="9">
        <f t="shared" ca="1" si="33"/>
        <v>0</v>
      </c>
      <c r="W102" s="3">
        <f t="shared" si="34"/>
        <v>1.494126651359351E-2</v>
      </c>
      <c r="X102" s="3">
        <f t="shared" si="35"/>
        <v>-1.2955752997681702E-2</v>
      </c>
      <c r="Y102" s="3">
        <f t="shared" si="36"/>
        <v>-1.87353629976581E-2</v>
      </c>
    </row>
    <row r="103" spans="1:25" x14ac:dyDescent="0.25">
      <c r="A103" s="1">
        <v>36185</v>
      </c>
      <c r="B103" s="2">
        <v>6033.21</v>
      </c>
      <c r="C103" s="2">
        <v>51111</v>
      </c>
      <c r="D103" s="2">
        <v>6040</v>
      </c>
      <c r="E103" s="2">
        <v>6088</v>
      </c>
      <c r="F103" s="13">
        <f t="shared" si="24"/>
        <v>1.1254373708191601E-3</v>
      </c>
      <c r="G103" s="2">
        <f t="shared" si="19"/>
        <v>6789.7956666666678</v>
      </c>
      <c r="H103" s="2">
        <f t="shared" ca="1" si="25"/>
        <v>56005.8</v>
      </c>
      <c r="I103">
        <f t="shared" ca="1" si="26"/>
        <v>-1</v>
      </c>
      <c r="J103">
        <f t="shared" si="27"/>
        <v>1</v>
      </c>
      <c r="K103">
        <f t="shared" si="20"/>
        <v>-195.73999999999978</v>
      </c>
      <c r="L103">
        <f t="shared" ca="1" si="21"/>
        <v>195.73999999999978</v>
      </c>
      <c r="M103" s="14">
        <f t="shared" si="23"/>
        <v>8725.7500000000055</v>
      </c>
      <c r="N103">
        <f t="shared" si="28"/>
        <v>1</v>
      </c>
      <c r="O103">
        <f t="shared" si="22"/>
        <v>0</v>
      </c>
      <c r="P103">
        <f>COUNTIF(作圖資料!$A$3:$A$249,A103)</f>
        <v>0</v>
      </c>
      <c r="R103" s="7">
        <f t="shared" si="29"/>
        <v>-245</v>
      </c>
      <c r="S103" s="8">
        <f t="shared" ca="1" si="30"/>
        <v>245</v>
      </c>
      <c r="T103" s="8">
        <f t="shared" ca="1" si="31"/>
        <v>9752</v>
      </c>
      <c r="U103" s="8">
        <f t="shared" ca="1" si="32"/>
        <v>-1</v>
      </c>
      <c r="V103" s="9">
        <f t="shared" ca="1" si="33"/>
        <v>0</v>
      </c>
      <c r="W103" s="3">
        <f t="shared" si="34"/>
        <v>1.494126651359351E-2</v>
      </c>
      <c r="X103" s="3">
        <f t="shared" si="35"/>
        <v>-4.3972865176818421E-2</v>
      </c>
      <c r="Y103" s="3">
        <f t="shared" si="36"/>
        <v>-5.6986729117876722E-2</v>
      </c>
    </row>
    <row r="104" spans="1:25" x14ac:dyDescent="0.25">
      <c r="A104" s="1">
        <v>36186</v>
      </c>
      <c r="B104" s="2">
        <v>6115.64</v>
      </c>
      <c r="C104" s="2">
        <v>48763</v>
      </c>
      <c r="D104" s="2">
        <v>6220</v>
      </c>
      <c r="E104" s="2">
        <v>6220</v>
      </c>
      <c r="F104" s="13">
        <f t="shared" si="24"/>
        <v>1.706444460432599E-2</v>
      </c>
      <c r="G104" s="2">
        <f t="shared" si="19"/>
        <v>6773.8656666666675</v>
      </c>
      <c r="H104" s="2">
        <f t="shared" ca="1" si="25"/>
        <v>54370.6</v>
      </c>
      <c r="I104">
        <f t="shared" ca="1" si="26"/>
        <v>-1</v>
      </c>
      <c r="J104">
        <f t="shared" si="27"/>
        <v>1</v>
      </c>
      <c r="K104">
        <f t="shared" si="20"/>
        <v>82.430000000000291</v>
      </c>
      <c r="L104">
        <f t="shared" ca="1" si="21"/>
        <v>-82.430000000000291</v>
      </c>
      <c r="M104" s="14">
        <f t="shared" si="23"/>
        <v>8808.1800000000057</v>
      </c>
      <c r="N104">
        <f t="shared" si="28"/>
        <v>1</v>
      </c>
      <c r="O104">
        <f t="shared" si="22"/>
        <v>0</v>
      </c>
      <c r="P104">
        <f>COUNTIF(作圖資料!$A$3:$A$249,A104)</f>
        <v>0</v>
      </c>
      <c r="R104" s="7">
        <f t="shared" si="29"/>
        <v>180</v>
      </c>
      <c r="S104" s="8">
        <f t="shared" ca="1" si="30"/>
        <v>-180</v>
      </c>
      <c r="T104" s="8">
        <f t="shared" ca="1" si="31"/>
        <v>9572</v>
      </c>
      <c r="U104" s="8">
        <f t="shared" ca="1" si="32"/>
        <v>-1</v>
      </c>
      <c r="V104" s="9">
        <f t="shared" ca="1" si="33"/>
        <v>0</v>
      </c>
      <c r="W104" s="3">
        <f t="shared" si="34"/>
        <v>1.494126651359351E-2</v>
      </c>
      <c r="X104" s="3">
        <f t="shared" si="35"/>
        <v>-3.091094345961054E-2</v>
      </c>
      <c r="Y104" s="3">
        <f t="shared" si="36"/>
        <v>-2.8883684621389571E-2</v>
      </c>
    </row>
    <row r="105" spans="1:25" x14ac:dyDescent="0.25">
      <c r="A105" s="1">
        <v>36187</v>
      </c>
      <c r="B105" s="2">
        <v>6138.87</v>
      </c>
      <c r="C105" s="2">
        <v>62318</v>
      </c>
      <c r="D105" s="2">
        <v>6145</v>
      </c>
      <c r="E105" s="2">
        <v>6152</v>
      </c>
      <c r="F105" s="13">
        <f t="shared" si="24"/>
        <v>9.9855510867641328E-4</v>
      </c>
      <c r="G105" s="2">
        <f t="shared" si="19"/>
        <v>6761.0915000000005</v>
      </c>
      <c r="H105" s="2">
        <f t="shared" ca="1" si="25"/>
        <v>56638.8</v>
      </c>
      <c r="I105">
        <f t="shared" ca="1" si="26"/>
        <v>1</v>
      </c>
      <c r="J105">
        <f t="shared" si="27"/>
        <v>1</v>
      </c>
      <c r="K105">
        <f t="shared" si="20"/>
        <v>23.229999999999563</v>
      </c>
      <c r="L105">
        <f t="shared" ca="1" si="21"/>
        <v>-23.229999999999563</v>
      </c>
      <c r="M105" s="14">
        <f t="shared" si="23"/>
        <v>8831.4100000000053</v>
      </c>
      <c r="N105">
        <f t="shared" si="28"/>
        <v>1</v>
      </c>
      <c r="O105">
        <f t="shared" si="22"/>
        <v>0</v>
      </c>
      <c r="P105">
        <f>COUNTIF(作圖資料!$A$3:$A$249,A105)</f>
        <v>0</v>
      </c>
      <c r="R105" s="7">
        <f t="shared" si="29"/>
        <v>-75</v>
      </c>
      <c r="S105" s="8">
        <f t="shared" ca="1" si="30"/>
        <v>75</v>
      </c>
      <c r="T105" s="8">
        <f t="shared" ca="1" si="31"/>
        <v>9647</v>
      </c>
      <c r="U105" s="8">
        <f t="shared" ca="1" si="32"/>
        <v>1</v>
      </c>
      <c r="V105" s="9">
        <f t="shared" ca="1" si="33"/>
        <v>2</v>
      </c>
      <c r="W105" s="3">
        <f t="shared" si="34"/>
        <v>1.494126651359351E-2</v>
      </c>
      <c r="X105" s="3">
        <f t="shared" si="35"/>
        <v>-2.7229899646790789E-2</v>
      </c>
      <c r="Y105" s="3">
        <f t="shared" si="36"/>
        <v>-4.0593286494925884E-2</v>
      </c>
    </row>
    <row r="106" spans="1:25" x14ac:dyDescent="0.25">
      <c r="A106" s="1">
        <v>36188</v>
      </c>
      <c r="B106" s="2">
        <v>6063.41</v>
      </c>
      <c r="C106" s="2">
        <v>40772</v>
      </c>
      <c r="D106" s="2">
        <v>6070</v>
      </c>
      <c r="E106" s="2">
        <v>6095</v>
      </c>
      <c r="F106" s="13">
        <f t="shared" si="24"/>
        <v>1.086847170156835E-3</v>
      </c>
      <c r="G106" s="2">
        <f t="shared" si="19"/>
        <v>6746.1938333333337</v>
      </c>
      <c r="H106" s="2">
        <f t="shared" ca="1" si="25"/>
        <v>51133.2</v>
      </c>
      <c r="I106">
        <f t="shared" ca="1" si="26"/>
        <v>-1</v>
      </c>
      <c r="J106">
        <f t="shared" si="27"/>
        <v>1</v>
      </c>
      <c r="K106">
        <f t="shared" si="20"/>
        <v>-75.460000000000036</v>
      </c>
      <c r="L106">
        <f t="shared" ca="1" si="21"/>
        <v>-75.460000000000036</v>
      </c>
      <c r="M106" s="14">
        <f t="shared" si="23"/>
        <v>8755.9500000000044</v>
      </c>
      <c r="N106">
        <f t="shared" si="28"/>
        <v>1</v>
      </c>
      <c r="O106">
        <f t="shared" si="22"/>
        <v>0</v>
      </c>
      <c r="P106">
        <f>COUNTIF(作圖資料!$A$3:$A$249,A106)</f>
        <v>0</v>
      </c>
      <c r="R106" s="7">
        <f t="shared" si="29"/>
        <v>-75</v>
      </c>
      <c r="S106" s="8">
        <f t="shared" ca="1" si="30"/>
        <v>-75</v>
      </c>
      <c r="T106" s="8">
        <f t="shared" ca="1" si="31"/>
        <v>9572</v>
      </c>
      <c r="U106" s="8">
        <f t="shared" ca="1" si="32"/>
        <v>-1</v>
      </c>
      <c r="V106" s="9">
        <f t="shared" ca="1" si="33"/>
        <v>2</v>
      </c>
      <c r="W106" s="3">
        <f t="shared" si="34"/>
        <v>1.494126651359351E-2</v>
      </c>
      <c r="X106" s="3">
        <f t="shared" si="35"/>
        <v>-3.918734975937721E-2</v>
      </c>
      <c r="Y106" s="3">
        <f t="shared" si="36"/>
        <v>-5.2302888368462086E-2</v>
      </c>
    </row>
    <row r="107" spans="1:25" x14ac:dyDescent="0.25">
      <c r="A107" s="1">
        <v>36189</v>
      </c>
      <c r="B107" s="2">
        <v>5984</v>
      </c>
      <c r="C107" s="2">
        <v>51790</v>
      </c>
      <c r="D107" s="2">
        <v>6080</v>
      </c>
      <c r="E107" s="2">
        <v>6071</v>
      </c>
      <c r="F107" s="13">
        <f t="shared" si="24"/>
        <v>1.6042780748663166E-2</v>
      </c>
      <c r="G107" s="2">
        <f t="shared" si="19"/>
        <v>6731.0996666666661</v>
      </c>
      <c r="H107" s="2">
        <f t="shared" ca="1" si="25"/>
        <v>50950.8</v>
      </c>
      <c r="I107">
        <f t="shared" ca="1" si="26"/>
        <v>1</v>
      </c>
      <c r="J107">
        <f t="shared" si="27"/>
        <v>1</v>
      </c>
      <c r="K107">
        <f t="shared" si="20"/>
        <v>-79.409999999999854</v>
      </c>
      <c r="L107">
        <f t="shared" ca="1" si="21"/>
        <v>79.409999999999854</v>
      </c>
      <c r="M107" s="14">
        <f t="shared" si="23"/>
        <v>8676.5400000000045</v>
      </c>
      <c r="N107">
        <f t="shared" si="28"/>
        <v>1</v>
      </c>
      <c r="O107">
        <f t="shared" si="22"/>
        <v>0</v>
      </c>
      <c r="P107">
        <f>COUNTIF(作圖資料!$A$3:$A$249,A107)</f>
        <v>0</v>
      </c>
      <c r="R107" s="7">
        <f t="shared" si="29"/>
        <v>10</v>
      </c>
      <c r="S107" s="8">
        <f t="shared" ca="1" si="30"/>
        <v>-10</v>
      </c>
      <c r="T107" s="8">
        <f t="shared" ca="1" si="31"/>
        <v>9562</v>
      </c>
      <c r="U107" s="8">
        <f t="shared" ca="1" si="32"/>
        <v>1</v>
      </c>
      <c r="V107" s="9">
        <f t="shared" ca="1" si="33"/>
        <v>2</v>
      </c>
      <c r="W107" s="3">
        <f t="shared" si="34"/>
        <v>1.494126651359351E-2</v>
      </c>
      <c r="X107" s="3">
        <f t="shared" si="35"/>
        <v>-5.1770719934840836E-2</v>
      </c>
      <c r="Y107" s="3">
        <f t="shared" si="36"/>
        <v>-5.0741608118657244E-2</v>
      </c>
    </row>
    <row r="108" spans="1:25" x14ac:dyDescent="0.25">
      <c r="A108" s="1">
        <v>36190</v>
      </c>
      <c r="B108" s="2">
        <v>5998.32</v>
      </c>
      <c r="C108" s="2">
        <v>51732</v>
      </c>
      <c r="D108" s="2">
        <v>6110</v>
      </c>
      <c r="E108" s="2">
        <v>6128</v>
      </c>
      <c r="F108" s="13">
        <f t="shared" si="24"/>
        <v>1.8618546526360857E-2</v>
      </c>
      <c r="G108" s="2">
        <f t="shared" si="19"/>
        <v>6714.7596666666659</v>
      </c>
      <c r="H108" s="2">
        <f t="shared" ca="1" si="25"/>
        <v>51075</v>
      </c>
      <c r="I108">
        <f t="shared" ca="1" si="26"/>
        <v>1</v>
      </c>
      <c r="J108">
        <f t="shared" si="27"/>
        <v>1</v>
      </c>
      <c r="K108">
        <f t="shared" si="20"/>
        <v>14.319999999999709</v>
      </c>
      <c r="L108">
        <f t="shared" ca="1" si="21"/>
        <v>14.319999999999709</v>
      </c>
      <c r="M108" s="14">
        <f t="shared" si="23"/>
        <v>8690.8600000000042</v>
      </c>
      <c r="N108">
        <f t="shared" si="28"/>
        <v>1</v>
      </c>
      <c r="O108">
        <f t="shared" si="22"/>
        <v>0</v>
      </c>
      <c r="P108">
        <f>COUNTIF(作圖資料!$A$3:$A$249,A108)</f>
        <v>0</v>
      </c>
      <c r="R108" s="7">
        <f t="shared" si="29"/>
        <v>30</v>
      </c>
      <c r="S108" s="8">
        <f t="shared" ca="1" si="30"/>
        <v>30</v>
      </c>
      <c r="T108" s="8">
        <f t="shared" ca="1" si="31"/>
        <v>9592</v>
      </c>
      <c r="U108" s="8">
        <f t="shared" ca="1" si="32"/>
        <v>1</v>
      </c>
      <c r="V108" s="9">
        <f t="shared" ca="1" si="33"/>
        <v>0</v>
      </c>
      <c r="W108" s="3">
        <f t="shared" si="34"/>
        <v>1.494126651359351E-2</v>
      </c>
      <c r="X108" s="3">
        <f t="shared" si="35"/>
        <v>-4.9501561630941548E-2</v>
      </c>
      <c r="Y108" s="3">
        <f t="shared" si="36"/>
        <v>-4.605776736924283E-2</v>
      </c>
    </row>
    <row r="109" spans="1:25" x14ac:dyDescent="0.25">
      <c r="A109" s="1">
        <v>36192</v>
      </c>
      <c r="B109" s="2">
        <v>5862.79</v>
      </c>
      <c r="C109" s="2">
        <v>39796</v>
      </c>
      <c r="D109" s="2">
        <v>5954</v>
      </c>
      <c r="E109" s="2">
        <v>5990</v>
      </c>
      <c r="F109" s="13">
        <f t="shared" si="24"/>
        <v>1.5557439376133297E-2</v>
      </c>
      <c r="G109" s="2">
        <f t="shared" si="19"/>
        <v>6696.5161666666654</v>
      </c>
      <c r="H109" s="2">
        <f t="shared" ca="1" si="25"/>
        <v>49281.599999999999</v>
      </c>
      <c r="I109">
        <f t="shared" ca="1" si="26"/>
        <v>-1</v>
      </c>
      <c r="J109">
        <f t="shared" si="27"/>
        <v>1</v>
      </c>
      <c r="K109">
        <f t="shared" si="20"/>
        <v>-135.52999999999975</v>
      </c>
      <c r="L109">
        <f t="shared" ca="1" si="21"/>
        <v>-135.52999999999975</v>
      </c>
      <c r="M109" s="14">
        <f t="shared" si="23"/>
        <v>8555.3300000000054</v>
      </c>
      <c r="N109">
        <f t="shared" si="28"/>
        <v>1</v>
      </c>
      <c r="O109">
        <f t="shared" si="22"/>
        <v>0</v>
      </c>
      <c r="P109">
        <f>COUNTIF(作圖資料!$A$3:$A$249,A109)</f>
        <v>0</v>
      </c>
      <c r="R109" s="7">
        <f t="shared" si="29"/>
        <v>-156</v>
      </c>
      <c r="S109" s="8">
        <f t="shared" ca="1" si="30"/>
        <v>-156</v>
      </c>
      <c r="T109" s="8">
        <f t="shared" ca="1" si="31"/>
        <v>9436</v>
      </c>
      <c r="U109" s="8">
        <f t="shared" ca="1" si="32"/>
        <v>-1</v>
      </c>
      <c r="V109" s="9">
        <f t="shared" ca="1" si="33"/>
        <v>2</v>
      </c>
      <c r="W109" s="3">
        <f t="shared" si="34"/>
        <v>1.494126651359351E-2</v>
      </c>
      <c r="X109" s="3">
        <f t="shared" si="35"/>
        <v>-7.0977750522524197E-2</v>
      </c>
      <c r="Y109" s="3">
        <f t="shared" si="36"/>
        <v>-7.0413739266198316E-2</v>
      </c>
    </row>
    <row r="110" spans="1:25" x14ac:dyDescent="0.25">
      <c r="A110" s="1">
        <v>36193</v>
      </c>
      <c r="B110" s="2">
        <v>5749.64</v>
      </c>
      <c r="C110" s="2">
        <v>44768</v>
      </c>
      <c r="D110" s="2">
        <v>5880</v>
      </c>
      <c r="E110" s="2">
        <v>5920</v>
      </c>
      <c r="F110" s="13">
        <f t="shared" si="24"/>
        <v>2.2672723857493526E-2</v>
      </c>
      <c r="G110" s="2">
        <f t="shared" si="19"/>
        <v>6678.805166666667</v>
      </c>
      <c r="H110" s="2">
        <f t="shared" ca="1" si="25"/>
        <v>45771.6</v>
      </c>
      <c r="I110">
        <f t="shared" ca="1" si="26"/>
        <v>-1</v>
      </c>
      <c r="J110">
        <f t="shared" si="27"/>
        <v>1</v>
      </c>
      <c r="K110">
        <f t="shared" si="20"/>
        <v>-113.14999999999964</v>
      </c>
      <c r="L110">
        <f t="shared" ca="1" si="21"/>
        <v>113.14999999999964</v>
      </c>
      <c r="M110" s="14">
        <f t="shared" si="23"/>
        <v>8442.1800000000057</v>
      </c>
      <c r="N110">
        <f t="shared" si="28"/>
        <v>1</v>
      </c>
      <c r="O110">
        <f t="shared" si="22"/>
        <v>0</v>
      </c>
      <c r="P110">
        <f>COUNTIF(作圖資料!$A$3:$A$249,A110)</f>
        <v>0</v>
      </c>
      <c r="R110" s="7">
        <f t="shared" si="29"/>
        <v>-74</v>
      </c>
      <c r="S110" s="8">
        <f t="shared" ca="1" si="30"/>
        <v>74</v>
      </c>
      <c r="T110" s="8">
        <f t="shared" ca="1" si="31"/>
        <v>9510</v>
      </c>
      <c r="U110" s="8">
        <f t="shared" ca="1" si="32"/>
        <v>-1</v>
      </c>
      <c r="V110" s="9">
        <f t="shared" ca="1" si="33"/>
        <v>0</v>
      </c>
      <c r="W110" s="3">
        <f t="shared" si="34"/>
        <v>1.494126651359351E-2</v>
      </c>
      <c r="X110" s="3">
        <f t="shared" si="35"/>
        <v>-8.8907587260387166E-2</v>
      </c>
      <c r="Y110" s="3">
        <f t="shared" si="36"/>
        <v>-8.1967213114754189E-2</v>
      </c>
    </row>
    <row r="111" spans="1:25" x14ac:dyDescent="0.25">
      <c r="A111" s="1">
        <v>36194</v>
      </c>
      <c r="B111" s="2">
        <v>5743.86</v>
      </c>
      <c r="C111" s="2">
        <v>57298</v>
      </c>
      <c r="D111" s="2">
        <v>5890</v>
      </c>
      <c r="E111" s="2">
        <v>5930</v>
      </c>
      <c r="F111" s="13">
        <f t="shared" si="24"/>
        <v>2.5442820681562672E-2</v>
      </c>
      <c r="G111" s="2">
        <f t="shared" si="19"/>
        <v>6663.6229999999987</v>
      </c>
      <c r="H111" s="2">
        <f t="shared" ca="1" si="25"/>
        <v>49076.800000000003</v>
      </c>
      <c r="I111">
        <f t="shared" ca="1" si="26"/>
        <v>1</v>
      </c>
      <c r="J111">
        <f t="shared" si="27"/>
        <v>1</v>
      </c>
      <c r="K111">
        <f t="shared" si="20"/>
        <v>-5.7800000000006548</v>
      </c>
      <c r="L111">
        <f t="shared" ca="1" si="21"/>
        <v>5.7800000000006548</v>
      </c>
      <c r="M111" s="14">
        <f t="shared" si="23"/>
        <v>8436.4000000000051</v>
      </c>
      <c r="N111">
        <f t="shared" si="28"/>
        <v>1</v>
      </c>
      <c r="O111">
        <f t="shared" si="22"/>
        <v>0</v>
      </c>
      <c r="P111">
        <f>COUNTIF(作圖資料!$A$3:$A$249,A111)</f>
        <v>0</v>
      </c>
      <c r="R111" s="7">
        <f t="shared" si="29"/>
        <v>10</v>
      </c>
      <c r="S111" s="8">
        <f t="shared" ca="1" si="30"/>
        <v>-10</v>
      </c>
      <c r="T111" s="8">
        <f t="shared" ca="1" si="31"/>
        <v>9500</v>
      </c>
      <c r="U111" s="8">
        <f t="shared" ca="1" si="32"/>
        <v>1</v>
      </c>
      <c r="V111" s="9">
        <f t="shared" ca="1" si="33"/>
        <v>2</v>
      </c>
      <c r="W111" s="3">
        <f t="shared" si="34"/>
        <v>1.494126651359351E-2</v>
      </c>
      <c r="X111" s="3">
        <f t="shared" si="35"/>
        <v>-8.9823490542268458E-2</v>
      </c>
      <c r="Y111" s="3">
        <f t="shared" si="36"/>
        <v>-8.0405932864949348E-2</v>
      </c>
    </row>
    <row r="112" spans="1:25" x14ac:dyDescent="0.25">
      <c r="A112" s="1">
        <v>36195</v>
      </c>
      <c r="B112" s="2">
        <v>5514.89</v>
      </c>
      <c r="C112" s="2">
        <v>56674</v>
      </c>
      <c r="D112" s="2">
        <v>5558</v>
      </c>
      <c r="E112" s="2">
        <v>5630</v>
      </c>
      <c r="F112" s="13">
        <f t="shared" si="24"/>
        <v>7.8170190157917929E-3</v>
      </c>
      <c r="G112" s="2">
        <f t="shared" si="19"/>
        <v>6641.7108333333335</v>
      </c>
      <c r="H112" s="2">
        <f t="shared" ca="1" si="25"/>
        <v>50053.599999999999</v>
      </c>
      <c r="I112">
        <f t="shared" ca="1" si="26"/>
        <v>1</v>
      </c>
      <c r="J112">
        <f t="shared" si="27"/>
        <v>1</v>
      </c>
      <c r="K112">
        <f t="shared" si="20"/>
        <v>-228.96999999999935</v>
      </c>
      <c r="L112">
        <f t="shared" ca="1" si="21"/>
        <v>-228.96999999999935</v>
      </c>
      <c r="M112" s="14">
        <f t="shared" si="23"/>
        <v>8207.4300000000057</v>
      </c>
      <c r="N112">
        <f t="shared" si="28"/>
        <v>1</v>
      </c>
      <c r="O112">
        <f t="shared" si="22"/>
        <v>0</v>
      </c>
      <c r="P112">
        <f>COUNTIF(作圖資料!$A$3:$A$249,A112)</f>
        <v>0</v>
      </c>
      <c r="R112" s="7">
        <f t="shared" si="29"/>
        <v>-332</v>
      </c>
      <c r="S112" s="8">
        <f t="shared" ca="1" si="30"/>
        <v>-332</v>
      </c>
      <c r="T112" s="8">
        <f t="shared" ca="1" si="31"/>
        <v>9168</v>
      </c>
      <c r="U112" s="8">
        <f t="shared" ca="1" si="32"/>
        <v>1</v>
      </c>
      <c r="V112" s="9">
        <f t="shared" ca="1" si="33"/>
        <v>0</v>
      </c>
      <c r="W112" s="3">
        <f t="shared" si="34"/>
        <v>1.494126651359351E-2</v>
      </c>
      <c r="X112" s="3">
        <f t="shared" si="35"/>
        <v>-0.12610625428834443</v>
      </c>
      <c r="Y112" s="3">
        <f t="shared" si="36"/>
        <v>-0.13224043715847</v>
      </c>
    </row>
    <row r="113" spans="1:25" x14ac:dyDescent="0.25">
      <c r="A113" s="1">
        <v>36196</v>
      </c>
      <c r="B113" s="2">
        <v>5474.79</v>
      </c>
      <c r="C113" s="2">
        <v>60745</v>
      </c>
      <c r="D113" s="2">
        <v>5580</v>
      </c>
      <c r="E113" s="2">
        <v>5650</v>
      </c>
      <c r="F113" s="13">
        <f t="shared" si="24"/>
        <v>1.9217175453305035E-2</v>
      </c>
      <c r="G113" s="2">
        <f t="shared" si="19"/>
        <v>6616.2261666666654</v>
      </c>
      <c r="H113" s="2">
        <f t="shared" ca="1" si="25"/>
        <v>51856.2</v>
      </c>
      <c r="I113">
        <f t="shared" ca="1" si="26"/>
        <v>1</v>
      </c>
      <c r="J113">
        <f t="shared" si="27"/>
        <v>1</v>
      </c>
      <c r="K113">
        <f t="shared" si="20"/>
        <v>-40.100000000000364</v>
      </c>
      <c r="L113">
        <f t="shared" ca="1" si="21"/>
        <v>-40.100000000000364</v>
      </c>
      <c r="M113" s="14">
        <f t="shared" si="23"/>
        <v>8167.3300000000054</v>
      </c>
      <c r="N113">
        <f t="shared" si="28"/>
        <v>1</v>
      </c>
      <c r="O113">
        <f t="shared" si="22"/>
        <v>0</v>
      </c>
      <c r="P113">
        <f>COUNTIF(作圖資料!$A$3:$A$249,A113)</f>
        <v>0</v>
      </c>
      <c r="R113" s="7">
        <f t="shared" si="29"/>
        <v>22</v>
      </c>
      <c r="S113" s="8">
        <f t="shared" ca="1" si="30"/>
        <v>22</v>
      </c>
      <c r="T113" s="8">
        <f t="shared" ca="1" si="31"/>
        <v>9190</v>
      </c>
      <c r="U113" s="8">
        <f t="shared" ca="1" si="32"/>
        <v>1</v>
      </c>
      <c r="V113" s="9">
        <f t="shared" ca="1" si="33"/>
        <v>0</v>
      </c>
      <c r="W113" s="3">
        <f t="shared" si="34"/>
        <v>1.494126651359351E-2</v>
      </c>
      <c r="X113" s="3">
        <f t="shared" si="35"/>
        <v>-0.13246053138236402</v>
      </c>
      <c r="Y113" s="3">
        <f t="shared" si="36"/>
        <v>-0.12880562060889933</v>
      </c>
    </row>
    <row r="114" spans="1:25" x14ac:dyDescent="0.25">
      <c r="A114" s="1">
        <v>36197</v>
      </c>
      <c r="B114" s="2">
        <v>5710.18</v>
      </c>
      <c r="C114" s="2">
        <v>67536</v>
      </c>
      <c r="D114" s="2">
        <v>5767</v>
      </c>
      <c r="E114" s="2">
        <v>5826</v>
      </c>
      <c r="F114" s="13">
        <f t="shared" si="24"/>
        <v>9.9506495416956664E-3</v>
      </c>
      <c r="G114" s="2">
        <f t="shared" si="19"/>
        <v>6592.5308333333323</v>
      </c>
      <c r="H114" s="2">
        <f t="shared" ca="1" si="25"/>
        <v>57404.2</v>
      </c>
      <c r="I114">
        <f t="shared" ca="1" si="26"/>
        <v>1</v>
      </c>
      <c r="J114">
        <f t="shared" si="27"/>
        <v>1</v>
      </c>
      <c r="K114">
        <f t="shared" si="20"/>
        <v>235.39000000000033</v>
      </c>
      <c r="L114">
        <f t="shared" ca="1" si="21"/>
        <v>235.39000000000033</v>
      </c>
      <c r="M114" s="14">
        <f t="shared" si="23"/>
        <v>8402.7200000000048</v>
      </c>
      <c r="N114">
        <f t="shared" si="28"/>
        <v>1</v>
      </c>
      <c r="O114">
        <f t="shared" si="22"/>
        <v>0</v>
      </c>
      <c r="P114">
        <f>COUNTIF(作圖資料!$A$3:$A$249,A114)</f>
        <v>0</v>
      </c>
      <c r="R114" s="7">
        <f t="shared" si="29"/>
        <v>187</v>
      </c>
      <c r="S114" s="8">
        <f t="shared" ca="1" si="30"/>
        <v>187</v>
      </c>
      <c r="T114" s="8">
        <f t="shared" ca="1" si="31"/>
        <v>9377</v>
      </c>
      <c r="U114" s="8">
        <f t="shared" ca="1" si="32"/>
        <v>1</v>
      </c>
      <c r="V114" s="9">
        <f t="shared" ca="1" si="33"/>
        <v>0</v>
      </c>
      <c r="W114" s="3">
        <f t="shared" si="34"/>
        <v>1.494126651359351E-2</v>
      </c>
      <c r="X114" s="3">
        <f t="shared" si="35"/>
        <v>-9.5160449458143059E-2</v>
      </c>
      <c r="Y114" s="3">
        <f t="shared" si="36"/>
        <v>-9.9609679937548767E-2</v>
      </c>
    </row>
    <row r="115" spans="1:25" x14ac:dyDescent="0.25">
      <c r="A115" s="1">
        <v>36199</v>
      </c>
      <c r="B115" s="2">
        <v>5822.98</v>
      </c>
      <c r="C115" s="2">
        <v>74191</v>
      </c>
      <c r="D115" s="2">
        <v>5835</v>
      </c>
      <c r="E115" s="2">
        <v>5877</v>
      </c>
      <c r="F115" s="13">
        <f t="shared" si="24"/>
        <v>2.064235151074012E-3</v>
      </c>
      <c r="G115" s="2">
        <f t="shared" si="19"/>
        <v>6571.2448333333323</v>
      </c>
      <c r="H115" s="2">
        <f t="shared" ca="1" si="25"/>
        <v>63288.800000000003</v>
      </c>
      <c r="I115">
        <f t="shared" ca="1" si="26"/>
        <v>1</v>
      </c>
      <c r="J115">
        <f t="shared" si="27"/>
        <v>1</v>
      </c>
      <c r="K115">
        <f t="shared" si="20"/>
        <v>112.79999999999927</v>
      </c>
      <c r="L115">
        <f t="shared" ca="1" si="21"/>
        <v>112.79999999999927</v>
      </c>
      <c r="M115" s="14">
        <f t="shared" si="23"/>
        <v>8515.5200000000041</v>
      </c>
      <c r="N115">
        <f t="shared" si="28"/>
        <v>1</v>
      </c>
      <c r="O115">
        <f t="shared" si="22"/>
        <v>0</v>
      </c>
      <c r="P115">
        <f>COUNTIF(作圖資料!$A$3:$A$249,A115)</f>
        <v>0</v>
      </c>
      <c r="R115" s="7">
        <f t="shared" si="29"/>
        <v>68</v>
      </c>
      <c r="S115" s="8">
        <f t="shared" ca="1" si="30"/>
        <v>68</v>
      </c>
      <c r="T115" s="8">
        <f t="shared" ca="1" si="31"/>
        <v>9445</v>
      </c>
      <c r="U115" s="8">
        <f t="shared" ca="1" si="32"/>
        <v>1</v>
      </c>
      <c r="V115" s="9">
        <f t="shared" ca="1" si="33"/>
        <v>0</v>
      </c>
      <c r="W115" s="3">
        <f t="shared" si="34"/>
        <v>1.494126651359351E-2</v>
      </c>
      <c r="X115" s="3">
        <f t="shared" si="35"/>
        <v>-7.7286073991674309E-2</v>
      </c>
      <c r="Y115" s="3">
        <f t="shared" si="36"/>
        <v>-8.8992974238875755E-2</v>
      </c>
    </row>
    <row r="116" spans="1:25" x14ac:dyDescent="0.25">
      <c r="A116" s="1">
        <v>36200</v>
      </c>
      <c r="B116" s="2">
        <v>5723.73</v>
      </c>
      <c r="C116" s="2">
        <v>47679</v>
      </c>
      <c r="D116" s="2">
        <v>5770</v>
      </c>
      <c r="E116" s="2">
        <v>5806</v>
      </c>
      <c r="F116" s="13">
        <f t="shared" si="24"/>
        <v>8.0838893518737631E-3</v>
      </c>
      <c r="G116" s="2">
        <f t="shared" si="19"/>
        <v>6544.967999999998</v>
      </c>
      <c r="H116" s="2">
        <f t="shared" ca="1" si="25"/>
        <v>61365</v>
      </c>
      <c r="I116">
        <f t="shared" ca="1" si="26"/>
        <v>-1</v>
      </c>
      <c r="J116">
        <f t="shared" si="27"/>
        <v>1</v>
      </c>
      <c r="K116">
        <f t="shared" si="20"/>
        <v>-99.25</v>
      </c>
      <c r="L116">
        <f t="shared" ca="1" si="21"/>
        <v>-99.25</v>
      </c>
      <c r="M116" s="14">
        <f t="shared" si="23"/>
        <v>8416.2700000000041</v>
      </c>
      <c r="N116">
        <f t="shared" si="28"/>
        <v>1</v>
      </c>
      <c r="O116">
        <f t="shared" si="22"/>
        <v>0</v>
      </c>
      <c r="P116">
        <f>COUNTIF(作圖資料!$A$3:$A$249,A116)</f>
        <v>0</v>
      </c>
      <c r="R116" s="7">
        <f t="shared" si="29"/>
        <v>-65</v>
      </c>
      <c r="S116" s="8">
        <f t="shared" ca="1" si="30"/>
        <v>-65</v>
      </c>
      <c r="T116" s="8">
        <f t="shared" ca="1" si="31"/>
        <v>9380</v>
      </c>
      <c r="U116" s="8">
        <f t="shared" ca="1" si="32"/>
        <v>-1</v>
      </c>
      <c r="V116" s="9">
        <f t="shared" ca="1" si="33"/>
        <v>2</v>
      </c>
      <c r="W116" s="3">
        <f t="shared" si="34"/>
        <v>1.494126651359351E-2</v>
      </c>
      <c r="X116" s="3">
        <f t="shared" si="35"/>
        <v>-9.3013305951311187E-2</v>
      </c>
      <c r="Y116" s="3">
        <f t="shared" si="36"/>
        <v>-9.9141295862607226E-2</v>
      </c>
    </row>
    <row r="117" spans="1:25" x14ac:dyDescent="0.25">
      <c r="A117" s="1">
        <v>36201</v>
      </c>
      <c r="B117" s="2">
        <v>5798</v>
      </c>
      <c r="C117" s="2">
        <v>55086</v>
      </c>
      <c r="D117" s="2">
        <v>5840</v>
      </c>
      <c r="E117" s="2">
        <v>5875</v>
      </c>
      <c r="F117" s="13">
        <f t="shared" si="24"/>
        <v>7.2438771990341877E-3</v>
      </c>
      <c r="G117" s="2">
        <f t="shared" si="19"/>
        <v>6518.5924999999988</v>
      </c>
      <c r="H117" s="2">
        <f t="shared" ca="1" si="25"/>
        <v>61047.4</v>
      </c>
      <c r="I117">
        <f t="shared" ca="1" si="26"/>
        <v>-1</v>
      </c>
      <c r="J117">
        <f t="shared" si="27"/>
        <v>1</v>
      </c>
      <c r="K117">
        <f t="shared" si="20"/>
        <v>74.270000000000437</v>
      </c>
      <c r="L117">
        <f t="shared" ca="1" si="21"/>
        <v>-74.270000000000437</v>
      </c>
      <c r="M117" s="14">
        <f t="shared" si="23"/>
        <v>8490.5400000000045</v>
      </c>
      <c r="N117">
        <f t="shared" si="28"/>
        <v>1</v>
      </c>
      <c r="O117">
        <f t="shared" si="22"/>
        <v>0</v>
      </c>
      <c r="P117">
        <f>COUNTIF(作圖資料!$A$3:$A$249,A117)</f>
        <v>0</v>
      </c>
      <c r="R117" s="7">
        <f t="shared" si="29"/>
        <v>70</v>
      </c>
      <c r="S117" s="8">
        <f t="shared" ca="1" si="30"/>
        <v>-70</v>
      </c>
      <c r="T117" s="8">
        <f t="shared" ca="1" si="31"/>
        <v>9310</v>
      </c>
      <c r="U117" s="8">
        <f t="shared" ca="1" si="32"/>
        <v>-1</v>
      </c>
      <c r="V117" s="9">
        <f t="shared" ca="1" si="33"/>
        <v>0</v>
      </c>
      <c r="W117" s="3">
        <f t="shared" si="34"/>
        <v>1.494126651359351E-2</v>
      </c>
      <c r="X117" s="3">
        <f t="shared" si="35"/>
        <v>-8.1244424161465045E-2</v>
      </c>
      <c r="Y117" s="3">
        <f t="shared" si="36"/>
        <v>-8.8212334113973445E-2</v>
      </c>
    </row>
    <row r="118" spans="1:25" x14ac:dyDescent="0.25">
      <c r="A118" s="1">
        <v>36211</v>
      </c>
      <c r="B118" s="2">
        <v>6072.33</v>
      </c>
      <c r="C118" s="2">
        <v>57895</v>
      </c>
      <c r="D118" s="2">
        <v>6218</v>
      </c>
      <c r="E118" s="2">
        <v>6220</v>
      </c>
      <c r="F118" s="13">
        <f t="shared" si="24"/>
        <v>2.4318507064009953E-2</v>
      </c>
      <c r="G118" s="2">
        <f t="shared" si="19"/>
        <v>6497.0294999999996</v>
      </c>
      <c r="H118" s="2">
        <f t="shared" ca="1" si="25"/>
        <v>60477.4</v>
      </c>
      <c r="I118">
        <f t="shared" ca="1" si="26"/>
        <v>-1</v>
      </c>
      <c r="J118">
        <f t="shared" si="27"/>
        <v>1</v>
      </c>
      <c r="K118">
        <f t="shared" si="20"/>
        <v>274.32999999999993</v>
      </c>
      <c r="L118">
        <f t="shared" ca="1" si="21"/>
        <v>-274.32999999999993</v>
      </c>
      <c r="M118" s="14">
        <f t="shared" si="23"/>
        <v>8764.8700000000044</v>
      </c>
      <c r="N118">
        <f t="shared" si="28"/>
        <v>1</v>
      </c>
      <c r="O118">
        <f t="shared" si="22"/>
        <v>0</v>
      </c>
      <c r="P118">
        <f>COUNTIF(作圖資料!$A$3:$A$249,A118)</f>
        <v>1</v>
      </c>
      <c r="R118" s="7">
        <f t="shared" si="29"/>
        <v>378</v>
      </c>
      <c r="S118" s="8">
        <f t="shared" ca="1" si="30"/>
        <v>-378</v>
      </c>
      <c r="T118" s="8">
        <f t="shared" ca="1" si="31"/>
        <v>8932</v>
      </c>
      <c r="U118" s="8">
        <f t="shared" ca="1" si="32"/>
        <v>-1</v>
      </c>
      <c r="V118" s="9">
        <f t="shared" ca="1" si="33"/>
        <v>2</v>
      </c>
      <c r="W118" s="3">
        <f t="shared" si="34"/>
        <v>1.494126651359351E-2</v>
      </c>
      <c r="X118" s="3">
        <f t="shared" si="35"/>
        <v>-3.7773879642702402E-2</v>
      </c>
      <c r="Y118" s="3">
        <f t="shared" si="36"/>
        <v>-2.9195940671350451E-2</v>
      </c>
    </row>
    <row r="119" spans="1:25" x14ac:dyDescent="0.25">
      <c r="A119" s="1">
        <v>36213</v>
      </c>
      <c r="B119" s="2">
        <v>6313.63</v>
      </c>
      <c r="C119" s="2">
        <v>87005</v>
      </c>
      <c r="D119" s="2">
        <v>6530</v>
      </c>
      <c r="E119" s="2">
        <v>6530</v>
      </c>
      <c r="F119" s="13">
        <f t="shared" si="24"/>
        <v>3.427030092038974E-2</v>
      </c>
      <c r="G119" s="2">
        <f t="shared" si="19"/>
        <v>6480.3856666666661</v>
      </c>
      <c r="H119" s="2">
        <f t="shared" ca="1" si="25"/>
        <v>64371.199999999997</v>
      </c>
      <c r="I119">
        <f t="shared" ca="1" si="26"/>
        <v>1</v>
      </c>
      <c r="J119">
        <f t="shared" si="27"/>
        <v>1</v>
      </c>
      <c r="K119">
        <f t="shared" si="20"/>
        <v>241.30000000000018</v>
      </c>
      <c r="L119">
        <f t="shared" ca="1" si="21"/>
        <v>-241.30000000000018</v>
      </c>
      <c r="M119" s="14">
        <f t="shared" si="23"/>
        <v>9006.1700000000055</v>
      </c>
      <c r="N119">
        <f t="shared" si="28"/>
        <v>1</v>
      </c>
      <c r="O119">
        <f t="shared" si="22"/>
        <v>0</v>
      </c>
      <c r="P119">
        <f>COUNTIF(作圖資料!$A$3:$A$249,A119)</f>
        <v>0</v>
      </c>
      <c r="R119" s="7">
        <f t="shared" si="29"/>
        <v>310</v>
      </c>
      <c r="S119" s="8">
        <f t="shared" ca="1" si="30"/>
        <v>-310</v>
      </c>
      <c r="T119" s="8">
        <f t="shared" ca="1" si="31"/>
        <v>8622</v>
      </c>
      <c r="U119" s="8">
        <f t="shared" ca="1" si="32"/>
        <v>1</v>
      </c>
      <c r="V119" s="9">
        <f t="shared" ca="1" si="33"/>
        <v>2</v>
      </c>
      <c r="W119" s="3">
        <f t="shared" si="34"/>
        <v>2.4318507064009953E-2</v>
      </c>
      <c r="X119" s="3">
        <f t="shared" si="35"/>
        <v>3.9737629542531482E-2</v>
      </c>
      <c r="Y119" s="3">
        <f t="shared" si="36"/>
        <v>4.9839228295819937E-2</v>
      </c>
    </row>
    <row r="120" spans="1:25" x14ac:dyDescent="0.25">
      <c r="A120" s="1">
        <v>36214</v>
      </c>
      <c r="B120" s="2">
        <v>6180.94</v>
      </c>
      <c r="C120" s="2">
        <v>108664</v>
      </c>
      <c r="D120" s="2">
        <v>6315</v>
      </c>
      <c r="E120" s="2">
        <v>6350</v>
      </c>
      <c r="F120" s="13">
        <f t="shared" si="24"/>
        <v>2.1689257621009261E-2</v>
      </c>
      <c r="G120" s="2">
        <f t="shared" si="19"/>
        <v>6459.4706666666661</v>
      </c>
      <c r="H120" s="2">
        <f t="shared" ca="1" si="25"/>
        <v>71265.8</v>
      </c>
      <c r="I120">
        <f t="shared" ca="1" si="26"/>
        <v>1</v>
      </c>
      <c r="J120">
        <f t="shared" si="27"/>
        <v>1</v>
      </c>
      <c r="K120">
        <f t="shared" si="20"/>
        <v>-132.69000000000051</v>
      </c>
      <c r="L120">
        <f t="shared" ca="1" si="21"/>
        <v>-132.69000000000051</v>
      </c>
      <c r="M120" s="14">
        <f t="shared" si="23"/>
        <v>8873.480000000005</v>
      </c>
      <c r="N120">
        <f t="shared" si="28"/>
        <v>1</v>
      </c>
      <c r="O120">
        <f t="shared" si="22"/>
        <v>0</v>
      </c>
      <c r="P120">
        <f>COUNTIF(作圖資料!$A$3:$A$249,A120)</f>
        <v>0</v>
      </c>
      <c r="R120" s="7">
        <f t="shared" si="29"/>
        <v>-215</v>
      </c>
      <c r="S120" s="8">
        <f t="shared" ca="1" si="30"/>
        <v>-215</v>
      </c>
      <c r="T120" s="8">
        <f t="shared" ca="1" si="31"/>
        <v>8407</v>
      </c>
      <c r="U120" s="8">
        <f t="shared" ca="1" si="32"/>
        <v>1</v>
      </c>
      <c r="V120" s="9">
        <f t="shared" ca="1" si="33"/>
        <v>0</v>
      </c>
      <c r="W120" s="3">
        <f t="shared" si="34"/>
        <v>2.4318507064009953E-2</v>
      </c>
      <c r="X120" s="3">
        <f t="shared" si="35"/>
        <v>1.7886050329939396E-2</v>
      </c>
      <c r="Y120" s="3">
        <f t="shared" si="36"/>
        <v>1.5273311897106234E-2</v>
      </c>
    </row>
    <row r="121" spans="1:25" x14ac:dyDescent="0.25">
      <c r="A121" s="1">
        <v>36215</v>
      </c>
      <c r="B121" s="2">
        <v>6238.87</v>
      </c>
      <c r="C121" s="2">
        <v>78360</v>
      </c>
      <c r="D121" s="2">
        <v>6425</v>
      </c>
      <c r="E121" s="2">
        <v>6450</v>
      </c>
      <c r="F121" s="13">
        <f t="shared" si="24"/>
        <v>2.983392825944442E-2</v>
      </c>
      <c r="G121" s="2">
        <f t="shared" si="19"/>
        <v>6443.2268333333323</v>
      </c>
      <c r="H121" s="2">
        <f t="shared" ca="1" si="25"/>
        <v>77402</v>
      </c>
      <c r="I121">
        <f t="shared" ca="1" si="26"/>
        <v>1</v>
      </c>
      <c r="J121">
        <f t="shared" si="27"/>
        <v>1</v>
      </c>
      <c r="K121">
        <f t="shared" si="20"/>
        <v>57.930000000000291</v>
      </c>
      <c r="L121">
        <f t="shared" ca="1" si="21"/>
        <v>57.930000000000291</v>
      </c>
      <c r="M121" s="14">
        <f t="shared" si="23"/>
        <v>8931.4100000000053</v>
      </c>
      <c r="N121">
        <f t="shared" si="28"/>
        <v>1</v>
      </c>
      <c r="O121">
        <f t="shared" si="22"/>
        <v>0</v>
      </c>
      <c r="P121">
        <f>COUNTIF(作圖資料!$A$3:$A$249,A121)</f>
        <v>0</v>
      </c>
      <c r="R121" s="7">
        <f t="shared" si="29"/>
        <v>110</v>
      </c>
      <c r="S121" s="8">
        <f t="shared" ca="1" si="30"/>
        <v>110</v>
      </c>
      <c r="T121" s="8">
        <f t="shared" ca="1" si="31"/>
        <v>8517</v>
      </c>
      <c r="U121" s="8">
        <f t="shared" ca="1" si="32"/>
        <v>1</v>
      </c>
      <c r="V121" s="9">
        <f t="shared" ca="1" si="33"/>
        <v>0</v>
      </c>
      <c r="W121" s="3">
        <f t="shared" si="34"/>
        <v>2.4318507064009953E-2</v>
      </c>
      <c r="X121" s="3">
        <f t="shared" si="35"/>
        <v>2.7426045685922995E-2</v>
      </c>
      <c r="Y121" s="3">
        <f t="shared" si="36"/>
        <v>3.2958199356913243E-2</v>
      </c>
    </row>
    <row r="122" spans="1:25" x14ac:dyDescent="0.25">
      <c r="A122" s="1">
        <v>36216</v>
      </c>
      <c r="B122" s="2">
        <v>6275.53</v>
      </c>
      <c r="C122" s="2">
        <v>94701</v>
      </c>
      <c r="D122" s="2">
        <v>6380</v>
      </c>
      <c r="E122" s="2">
        <v>6425</v>
      </c>
      <c r="F122" s="13">
        <f t="shared" si="24"/>
        <v>1.6647199519403078E-2</v>
      </c>
      <c r="G122" s="2">
        <f t="shared" si="19"/>
        <v>6424.8546666666662</v>
      </c>
      <c r="H122" s="2">
        <f t="shared" ca="1" si="25"/>
        <v>85325</v>
      </c>
      <c r="I122">
        <f t="shared" ca="1" si="26"/>
        <v>1</v>
      </c>
      <c r="J122">
        <f t="shared" si="27"/>
        <v>1</v>
      </c>
      <c r="K122">
        <f t="shared" si="20"/>
        <v>36.659999999999854</v>
      </c>
      <c r="L122">
        <f t="shared" ca="1" si="21"/>
        <v>36.659999999999854</v>
      </c>
      <c r="M122" s="14">
        <f t="shared" si="23"/>
        <v>8968.0700000000052</v>
      </c>
      <c r="N122">
        <f t="shared" si="28"/>
        <v>1</v>
      </c>
      <c r="O122">
        <f t="shared" si="22"/>
        <v>0</v>
      </c>
      <c r="P122">
        <f>COUNTIF(作圖資料!$A$3:$A$249,A122)</f>
        <v>0</v>
      </c>
      <c r="R122" s="7">
        <f t="shared" si="29"/>
        <v>-45</v>
      </c>
      <c r="S122" s="8">
        <f t="shared" ca="1" si="30"/>
        <v>-45</v>
      </c>
      <c r="T122" s="8">
        <f t="shared" ca="1" si="31"/>
        <v>8472</v>
      </c>
      <c r="U122" s="8">
        <f t="shared" ca="1" si="32"/>
        <v>1</v>
      </c>
      <c r="V122" s="9">
        <f t="shared" ca="1" si="33"/>
        <v>0</v>
      </c>
      <c r="W122" s="3">
        <f t="shared" si="34"/>
        <v>2.4318507064009953E-2</v>
      </c>
      <c r="X122" s="3">
        <f t="shared" si="35"/>
        <v>3.346326698318447E-2</v>
      </c>
      <c r="Y122" s="3">
        <f t="shared" si="36"/>
        <v>2.5723472668810476E-2</v>
      </c>
    </row>
    <row r="123" spans="1:25" x14ac:dyDescent="0.25">
      <c r="A123" s="1">
        <v>36217</v>
      </c>
      <c r="B123" s="2">
        <v>6318.52</v>
      </c>
      <c r="C123" s="2">
        <v>61941</v>
      </c>
      <c r="D123" s="2">
        <v>6469</v>
      </c>
      <c r="E123" s="2">
        <v>6500</v>
      </c>
      <c r="F123" s="13">
        <f t="shared" si="24"/>
        <v>2.3815703677443345E-2</v>
      </c>
      <c r="G123" s="2">
        <f t="shared" si="19"/>
        <v>6408.1613333333335</v>
      </c>
      <c r="H123" s="2">
        <f t="shared" ca="1" si="25"/>
        <v>86134.2</v>
      </c>
      <c r="I123">
        <f t="shared" ca="1" si="26"/>
        <v>-1</v>
      </c>
      <c r="J123">
        <f t="shared" si="27"/>
        <v>1</v>
      </c>
      <c r="K123">
        <f t="shared" si="20"/>
        <v>42.990000000000691</v>
      </c>
      <c r="L123">
        <f t="shared" ca="1" si="21"/>
        <v>42.990000000000691</v>
      </c>
      <c r="M123" s="14">
        <f t="shared" si="23"/>
        <v>9011.0600000000049</v>
      </c>
      <c r="N123">
        <f t="shared" si="28"/>
        <v>1</v>
      </c>
      <c r="O123">
        <f t="shared" si="22"/>
        <v>0</v>
      </c>
      <c r="P123">
        <f>COUNTIF(作圖資料!$A$3:$A$249,A123)</f>
        <v>0</v>
      </c>
      <c r="R123" s="7">
        <f t="shared" si="29"/>
        <v>89</v>
      </c>
      <c r="S123" s="8">
        <f t="shared" ca="1" si="30"/>
        <v>89</v>
      </c>
      <c r="T123" s="8">
        <f t="shared" ca="1" si="31"/>
        <v>8561</v>
      </c>
      <c r="U123" s="8">
        <f t="shared" ca="1" si="32"/>
        <v>-1</v>
      </c>
      <c r="V123" s="9">
        <f t="shared" ca="1" si="33"/>
        <v>2</v>
      </c>
      <c r="W123" s="3">
        <f t="shared" si="34"/>
        <v>2.4318507064009953E-2</v>
      </c>
      <c r="X123" s="3">
        <f t="shared" si="35"/>
        <v>4.0542921745030602E-2</v>
      </c>
      <c r="Y123" s="3">
        <f t="shared" si="36"/>
        <v>4.0032154340836179E-2</v>
      </c>
    </row>
    <row r="124" spans="1:25" x14ac:dyDescent="0.25">
      <c r="A124" s="1">
        <v>36220</v>
      </c>
      <c r="B124" s="2">
        <v>6312.25</v>
      </c>
      <c r="C124" s="2">
        <v>69757</v>
      </c>
      <c r="D124" s="2">
        <v>6419</v>
      </c>
      <c r="E124" s="2">
        <v>6465</v>
      </c>
      <c r="F124" s="13">
        <f t="shared" si="24"/>
        <v>1.6911560853895224E-2</v>
      </c>
      <c r="G124" s="2">
        <f t="shared" si="19"/>
        <v>6393.7451666666657</v>
      </c>
      <c r="H124" s="2">
        <f t="shared" ca="1" si="25"/>
        <v>82684.600000000006</v>
      </c>
      <c r="I124">
        <f t="shared" ca="1" si="26"/>
        <v>-1</v>
      </c>
      <c r="J124">
        <f t="shared" si="27"/>
        <v>1</v>
      </c>
      <c r="K124">
        <f t="shared" si="20"/>
        <v>-6.2700000000004366</v>
      </c>
      <c r="L124">
        <f t="shared" ca="1" si="21"/>
        <v>6.2700000000004366</v>
      </c>
      <c r="M124" s="14">
        <f t="shared" si="23"/>
        <v>9004.7900000000045</v>
      </c>
      <c r="N124">
        <f t="shared" si="28"/>
        <v>1</v>
      </c>
      <c r="O124">
        <f t="shared" si="22"/>
        <v>0</v>
      </c>
      <c r="P124">
        <f>COUNTIF(作圖資料!$A$3:$A$249,A124)</f>
        <v>0</v>
      </c>
      <c r="R124" s="7">
        <f t="shared" si="29"/>
        <v>-50</v>
      </c>
      <c r="S124" s="8">
        <f t="shared" ca="1" si="30"/>
        <v>50</v>
      </c>
      <c r="T124" s="8">
        <f t="shared" ca="1" si="31"/>
        <v>8611</v>
      </c>
      <c r="U124" s="8">
        <f t="shared" ca="1" si="32"/>
        <v>-1</v>
      </c>
      <c r="V124" s="9">
        <f t="shared" ca="1" si="33"/>
        <v>0</v>
      </c>
      <c r="W124" s="3">
        <f t="shared" si="34"/>
        <v>2.4318507064009953E-2</v>
      </c>
      <c r="X124" s="3">
        <f t="shared" si="35"/>
        <v>3.9510369166366299E-2</v>
      </c>
      <c r="Y124" s="3">
        <f t="shared" si="36"/>
        <v>3.1993569131832933E-2</v>
      </c>
    </row>
    <row r="125" spans="1:25" x14ac:dyDescent="0.25">
      <c r="A125" s="1">
        <v>36221</v>
      </c>
      <c r="B125" s="2">
        <v>6263.54</v>
      </c>
      <c r="C125" s="2">
        <v>62215</v>
      </c>
      <c r="D125" s="2">
        <v>6345</v>
      </c>
      <c r="E125" s="2">
        <v>6400</v>
      </c>
      <c r="F125" s="13">
        <f t="shared" si="24"/>
        <v>1.3005425047177832E-2</v>
      </c>
      <c r="G125" s="2">
        <f t="shared" si="19"/>
        <v>6379.764666666666</v>
      </c>
      <c r="H125" s="2">
        <f t="shared" ca="1" si="25"/>
        <v>73394.8</v>
      </c>
      <c r="I125">
        <f t="shared" ca="1" si="26"/>
        <v>-1</v>
      </c>
      <c r="J125">
        <f t="shared" si="27"/>
        <v>1</v>
      </c>
      <c r="K125">
        <f t="shared" si="20"/>
        <v>-48.710000000000036</v>
      </c>
      <c r="L125">
        <f t="shared" ca="1" si="21"/>
        <v>48.710000000000036</v>
      </c>
      <c r="M125" s="14">
        <f t="shared" si="23"/>
        <v>8956.0800000000054</v>
      </c>
      <c r="N125">
        <f t="shared" si="28"/>
        <v>1</v>
      </c>
      <c r="O125">
        <f t="shared" si="22"/>
        <v>0</v>
      </c>
      <c r="P125">
        <f>COUNTIF(作圖資料!$A$3:$A$249,A125)</f>
        <v>0</v>
      </c>
      <c r="R125" s="7">
        <f t="shared" si="29"/>
        <v>-74</v>
      </c>
      <c r="S125" s="8">
        <f t="shared" ca="1" si="30"/>
        <v>74</v>
      </c>
      <c r="T125" s="8">
        <f t="shared" ca="1" si="31"/>
        <v>8685</v>
      </c>
      <c r="U125" s="8">
        <f t="shared" ca="1" si="32"/>
        <v>-1</v>
      </c>
      <c r="V125" s="9">
        <f t="shared" ca="1" si="33"/>
        <v>0</v>
      </c>
      <c r="W125" s="3">
        <f t="shared" si="34"/>
        <v>2.4318507064009953E-2</v>
      </c>
      <c r="X125" s="3">
        <f t="shared" si="35"/>
        <v>3.1488736613458412E-2</v>
      </c>
      <c r="Y125" s="3">
        <f t="shared" si="36"/>
        <v>2.0096463022508226E-2</v>
      </c>
    </row>
    <row r="126" spans="1:25" x14ac:dyDescent="0.25">
      <c r="A126" s="1">
        <v>36222</v>
      </c>
      <c r="B126" s="2">
        <v>6403.14</v>
      </c>
      <c r="C126" s="2">
        <v>87199</v>
      </c>
      <c r="D126" s="2">
        <v>6450</v>
      </c>
      <c r="E126" s="2">
        <v>6500</v>
      </c>
      <c r="F126" s="13">
        <f t="shared" si="24"/>
        <v>7.3182844666834779E-3</v>
      </c>
      <c r="G126" s="2">
        <f t="shared" ref="G126:G189" si="37">AVERAGE(B67:B126)</f>
        <v>6367.1966666666667</v>
      </c>
      <c r="H126" s="2">
        <f t="shared" ca="1" si="25"/>
        <v>75162.600000000006</v>
      </c>
      <c r="I126">
        <f t="shared" ca="1" si="26"/>
        <v>1</v>
      </c>
      <c r="J126">
        <f t="shared" si="27"/>
        <v>1</v>
      </c>
      <c r="K126">
        <f t="shared" ref="K126:K189" si="38">B126-B125</f>
        <v>139.60000000000036</v>
      </c>
      <c r="L126">
        <f t="shared" ref="L126:L189" ca="1" si="39">I125*K126</f>
        <v>-139.60000000000036</v>
      </c>
      <c r="M126" s="14">
        <f t="shared" ref="M126:M189" si="40">M125+K126*N125</f>
        <v>9095.6800000000057</v>
      </c>
      <c r="N126">
        <f t="shared" si="28"/>
        <v>1</v>
      </c>
      <c r="O126">
        <f t="shared" ref="O126:O189" si="41">ABS(N126-N125)</f>
        <v>0</v>
      </c>
      <c r="P126">
        <f>COUNTIF(作圖資料!$A$3:$A$249,A126)</f>
        <v>0</v>
      </c>
      <c r="R126" s="7">
        <f t="shared" si="29"/>
        <v>105</v>
      </c>
      <c r="S126" s="8">
        <f t="shared" ca="1" si="30"/>
        <v>-105</v>
      </c>
      <c r="T126" s="8">
        <f t="shared" ca="1" si="31"/>
        <v>8580</v>
      </c>
      <c r="U126" s="8">
        <f t="shared" ca="1" si="32"/>
        <v>1</v>
      </c>
      <c r="V126" s="9">
        <f t="shared" ca="1" si="33"/>
        <v>2</v>
      </c>
      <c r="W126" s="3">
        <f t="shared" si="34"/>
        <v>2.4318507064009953E-2</v>
      </c>
      <c r="X126" s="3">
        <f t="shared" si="35"/>
        <v>5.4478264521197195E-2</v>
      </c>
      <c r="Y126" s="3">
        <f t="shared" si="36"/>
        <v>3.6977491961414977E-2</v>
      </c>
    </row>
    <row r="127" spans="1:25" x14ac:dyDescent="0.25">
      <c r="A127" s="1">
        <v>36223</v>
      </c>
      <c r="B127" s="2">
        <v>6393.74</v>
      </c>
      <c r="C127" s="2">
        <v>99894</v>
      </c>
      <c r="D127" s="2">
        <v>6388</v>
      </c>
      <c r="E127" s="2">
        <v>6437</v>
      </c>
      <c r="F127" s="13">
        <f t="shared" si="24"/>
        <v>-8.9775311476536501E-4</v>
      </c>
      <c r="G127" s="2">
        <f t="shared" si="37"/>
        <v>6354.7571666666663</v>
      </c>
      <c r="H127" s="2">
        <f t="shared" ca="1" si="25"/>
        <v>76201.2</v>
      </c>
      <c r="I127">
        <f t="shared" ca="1" si="26"/>
        <v>1</v>
      </c>
      <c r="J127">
        <f t="shared" si="27"/>
        <v>-1</v>
      </c>
      <c r="K127">
        <f t="shared" si="38"/>
        <v>-9.4000000000005457</v>
      </c>
      <c r="L127">
        <f t="shared" ca="1" si="39"/>
        <v>-9.4000000000005457</v>
      </c>
      <c r="M127" s="14">
        <f t="shared" si="40"/>
        <v>9086.2800000000061</v>
      </c>
      <c r="N127">
        <f t="shared" si="28"/>
        <v>-1</v>
      </c>
      <c r="O127">
        <f t="shared" si="41"/>
        <v>2</v>
      </c>
      <c r="P127">
        <f>COUNTIF(作圖資料!$A$3:$A$249,A127)</f>
        <v>0</v>
      </c>
      <c r="R127" s="7">
        <f t="shared" si="29"/>
        <v>-62</v>
      </c>
      <c r="S127" s="8">
        <f t="shared" ca="1" si="30"/>
        <v>-62</v>
      </c>
      <c r="T127" s="8">
        <f t="shared" ca="1" si="31"/>
        <v>8518</v>
      </c>
      <c r="U127" s="8">
        <f t="shared" ca="1" si="32"/>
        <v>1</v>
      </c>
      <c r="V127" s="9">
        <f t="shared" ca="1" si="33"/>
        <v>0</v>
      </c>
      <c r="W127" s="3">
        <f t="shared" si="34"/>
        <v>2.4318507064009953E-2</v>
      </c>
      <c r="X127" s="3">
        <f t="shared" si="35"/>
        <v>5.2930259060360862E-2</v>
      </c>
      <c r="Y127" s="3">
        <f t="shared" si="36"/>
        <v>2.7009646302251111E-2</v>
      </c>
    </row>
    <row r="128" spans="1:25" x14ac:dyDescent="0.25">
      <c r="A128" s="1">
        <v>36224</v>
      </c>
      <c r="B128" s="2">
        <v>6383.09</v>
      </c>
      <c r="C128" s="2">
        <v>72885</v>
      </c>
      <c r="D128" s="2">
        <v>6425</v>
      </c>
      <c r="E128" s="2">
        <v>6445</v>
      </c>
      <c r="F128" s="13">
        <f t="shared" si="24"/>
        <v>6.5657855364720241E-3</v>
      </c>
      <c r="G128" s="2">
        <f t="shared" si="37"/>
        <v>6341.1113333333342</v>
      </c>
      <c r="H128" s="2">
        <f t="shared" ca="1" si="25"/>
        <v>78390</v>
      </c>
      <c r="I128">
        <f t="shared" ca="1" si="26"/>
        <v>-1</v>
      </c>
      <c r="J128">
        <f t="shared" si="27"/>
        <v>1</v>
      </c>
      <c r="K128">
        <f t="shared" si="38"/>
        <v>-10.649999999999636</v>
      </c>
      <c r="L128">
        <f t="shared" ca="1" si="39"/>
        <v>-10.649999999999636</v>
      </c>
      <c r="M128" s="14">
        <f t="shared" si="40"/>
        <v>9096.9300000000057</v>
      </c>
      <c r="N128">
        <f t="shared" si="28"/>
        <v>1</v>
      </c>
      <c r="O128">
        <f t="shared" si="41"/>
        <v>2</v>
      </c>
      <c r="P128">
        <f>COUNTIF(作圖資料!$A$3:$A$249,A128)</f>
        <v>0</v>
      </c>
      <c r="R128" s="7">
        <f t="shared" si="29"/>
        <v>37</v>
      </c>
      <c r="S128" s="8">
        <f t="shared" ca="1" si="30"/>
        <v>37</v>
      </c>
      <c r="T128" s="8">
        <f t="shared" ca="1" si="31"/>
        <v>8555</v>
      </c>
      <c r="U128" s="8">
        <f t="shared" ca="1" si="32"/>
        <v>-1</v>
      </c>
      <c r="V128" s="9">
        <f t="shared" ca="1" si="33"/>
        <v>2</v>
      </c>
      <c r="W128" s="3">
        <f t="shared" si="34"/>
        <v>2.4318507064009953E-2</v>
      </c>
      <c r="X128" s="3">
        <f t="shared" si="35"/>
        <v>5.1176401809519767E-2</v>
      </c>
      <c r="Y128" s="3">
        <f t="shared" si="36"/>
        <v>3.2958199356913465E-2</v>
      </c>
    </row>
    <row r="129" spans="1:25" x14ac:dyDescent="0.25">
      <c r="A129" s="1">
        <v>36225</v>
      </c>
      <c r="B129" s="2">
        <v>6421.73</v>
      </c>
      <c r="C129" s="2">
        <v>79843</v>
      </c>
      <c r="D129" s="2">
        <v>6440</v>
      </c>
      <c r="E129" s="2">
        <v>6480</v>
      </c>
      <c r="F129" s="13">
        <f t="shared" si="24"/>
        <v>2.8450277417457759E-3</v>
      </c>
      <c r="G129" s="2">
        <f t="shared" si="37"/>
        <v>6326.4178333333339</v>
      </c>
      <c r="H129" s="2">
        <f t="shared" ca="1" si="25"/>
        <v>80407.199999999997</v>
      </c>
      <c r="I129">
        <f t="shared" ca="1" si="26"/>
        <v>-1</v>
      </c>
      <c r="J129">
        <f t="shared" si="27"/>
        <v>1</v>
      </c>
      <c r="K129">
        <f t="shared" si="38"/>
        <v>38.639999999999418</v>
      </c>
      <c r="L129">
        <f t="shared" ca="1" si="39"/>
        <v>-38.639999999999418</v>
      </c>
      <c r="M129" s="14">
        <f t="shared" si="40"/>
        <v>9135.5700000000052</v>
      </c>
      <c r="N129">
        <f t="shared" si="28"/>
        <v>1</v>
      </c>
      <c r="O129">
        <f t="shared" si="41"/>
        <v>0</v>
      </c>
      <c r="P129">
        <f>COUNTIF(作圖資料!$A$3:$A$249,A129)</f>
        <v>0</v>
      </c>
      <c r="R129" s="7">
        <f t="shared" si="29"/>
        <v>15</v>
      </c>
      <c r="S129" s="8">
        <f t="shared" ca="1" si="30"/>
        <v>-15</v>
      </c>
      <c r="T129" s="8">
        <f t="shared" ca="1" si="31"/>
        <v>8540</v>
      </c>
      <c r="U129" s="8">
        <f t="shared" ca="1" si="32"/>
        <v>-1</v>
      </c>
      <c r="V129" s="9">
        <f t="shared" ca="1" si="33"/>
        <v>0</v>
      </c>
      <c r="W129" s="3">
        <f t="shared" si="34"/>
        <v>2.4318507064009953E-2</v>
      </c>
      <c r="X129" s="3">
        <f t="shared" si="35"/>
        <v>5.7539692342148951E-2</v>
      </c>
      <c r="Y129" s="3">
        <f t="shared" si="36"/>
        <v>3.5369774919614461E-2</v>
      </c>
    </row>
    <row r="130" spans="1:25" x14ac:dyDescent="0.25">
      <c r="A130" s="1">
        <v>36227</v>
      </c>
      <c r="B130" s="2">
        <v>6431.96</v>
      </c>
      <c r="C130" s="2">
        <v>50354</v>
      </c>
      <c r="D130" s="2">
        <v>6465</v>
      </c>
      <c r="E130" s="2">
        <v>6490</v>
      </c>
      <c r="F130" s="13">
        <f t="shared" si="24"/>
        <v>5.1368478659692407E-3</v>
      </c>
      <c r="G130" s="2">
        <f t="shared" si="37"/>
        <v>6313.4058333333342</v>
      </c>
      <c r="H130" s="2">
        <f t="shared" ca="1" si="25"/>
        <v>78035</v>
      </c>
      <c r="I130">
        <f t="shared" ca="1" si="26"/>
        <v>-1</v>
      </c>
      <c r="J130">
        <f t="shared" si="27"/>
        <v>1</v>
      </c>
      <c r="K130">
        <f t="shared" si="38"/>
        <v>10.230000000000473</v>
      </c>
      <c r="L130">
        <f t="shared" ca="1" si="39"/>
        <v>-10.230000000000473</v>
      </c>
      <c r="M130" s="14">
        <f t="shared" si="40"/>
        <v>9145.8000000000065</v>
      </c>
      <c r="N130">
        <f t="shared" si="28"/>
        <v>1</v>
      </c>
      <c r="O130">
        <f t="shared" si="41"/>
        <v>0</v>
      </c>
      <c r="P130">
        <f>COUNTIF(作圖資料!$A$3:$A$249,A130)</f>
        <v>0</v>
      </c>
      <c r="R130" s="7">
        <f t="shared" si="29"/>
        <v>25</v>
      </c>
      <c r="S130" s="8">
        <f t="shared" ca="1" si="30"/>
        <v>-25</v>
      </c>
      <c r="T130" s="8">
        <f t="shared" ca="1" si="31"/>
        <v>8515</v>
      </c>
      <c r="U130" s="8">
        <f t="shared" ca="1" si="32"/>
        <v>-1</v>
      </c>
      <c r="V130" s="9">
        <f t="shared" ca="1" si="33"/>
        <v>0</v>
      </c>
      <c r="W130" s="3">
        <f t="shared" si="34"/>
        <v>2.4318507064009953E-2</v>
      </c>
      <c r="X130" s="3">
        <f t="shared" si="35"/>
        <v>5.9224383391548452E-2</v>
      </c>
      <c r="Y130" s="3">
        <f t="shared" si="36"/>
        <v>3.9389067524115973E-2</v>
      </c>
    </row>
    <row r="131" spans="1:25" x14ac:dyDescent="0.25">
      <c r="A131" s="1">
        <v>36228</v>
      </c>
      <c r="B131" s="2">
        <v>6493.43</v>
      </c>
      <c r="C131" s="2">
        <v>96142</v>
      </c>
      <c r="D131" s="2">
        <v>6489</v>
      </c>
      <c r="E131" s="2">
        <v>6530</v>
      </c>
      <c r="F131" s="13">
        <f t="shared" ref="F131:F194" si="42">IF(P131=1,E131,D131)/B131-1</f>
        <v>-6.8222803664630405E-4</v>
      </c>
      <c r="G131" s="2">
        <f t="shared" si="37"/>
        <v>6302.9978333333338</v>
      </c>
      <c r="H131" s="2">
        <f t="shared" ref="H131:H194" ca="1" si="43">IF(ROW()&gt;$H$1,AVERAGE(OFFSET(C131,-$H$1+1,,$H$1)),"")</f>
        <v>79823.600000000006</v>
      </c>
      <c r="I131">
        <f t="shared" ref="I131:I194" ca="1" si="44">IF(H131="",0,SIGN(C131-H131))</f>
        <v>1</v>
      </c>
      <c r="J131">
        <f t="shared" ref="J131:J194" si="45">SIGN(F131)</f>
        <v>-1</v>
      </c>
      <c r="K131">
        <f t="shared" si="38"/>
        <v>61.470000000000255</v>
      </c>
      <c r="L131">
        <f t="shared" ca="1" si="39"/>
        <v>-61.470000000000255</v>
      </c>
      <c r="M131" s="14">
        <f t="shared" si="40"/>
        <v>9207.2700000000077</v>
      </c>
      <c r="N131">
        <f t="shared" ref="N131:N194" si="46">INT(M131*$Q$1/B131)*CHOOSE($L$1,I131,J131)</f>
        <v>-1</v>
      </c>
      <c r="O131">
        <f t="shared" si="41"/>
        <v>2</v>
      </c>
      <c r="P131">
        <f>COUNTIF(作圖資料!$A$3:$A$249,A131)</f>
        <v>0</v>
      </c>
      <c r="R131" s="7">
        <f t="shared" si="29"/>
        <v>24</v>
      </c>
      <c r="S131" s="8">
        <f t="shared" ca="1" si="30"/>
        <v>-24</v>
      </c>
      <c r="T131" s="8">
        <f t="shared" ca="1" si="31"/>
        <v>8491</v>
      </c>
      <c r="U131" s="8">
        <f t="shared" ca="1" si="32"/>
        <v>1</v>
      </c>
      <c r="V131" s="9">
        <f t="shared" ca="1" si="33"/>
        <v>2</v>
      </c>
      <c r="W131" s="3">
        <f t="shared" si="34"/>
        <v>2.4318507064009953E-2</v>
      </c>
      <c r="X131" s="3">
        <f t="shared" si="35"/>
        <v>6.9347351016825654E-2</v>
      </c>
      <c r="Y131" s="3">
        <f t="shared" si="36"/>
        <v>4.3247588424437433E-2</v>
      </c>
    </row>
    <row r="132" spans="1:25" x14ac:dyDescent="0.25">
      <c r="A132" s="1">
        <v>36229</v>
      </c>
      <c r="B132" s="2">
        <v>6486.61</v>
      </c>
      <c r="C132" s="2">
        <v>65722</v>
      </c>
      <c r="D132" s="2">
        <v>6520</v>
      </c>
      <c r="E132" s="2">
        <v>6558</v>
      </c>
      <c r="F132" s="13">
        <f t="shared" si="42"/>
        <v>5.1475269825072001E-3</v>
      </c>
      <c r="G132" s="2">
        <f t="shared" si="37"/>
        <v>6293.6318333333347</v>
      </c>
      <c r="H132" s="2">
        <f t="shared" ca="1" si="43"/>
        <v>72989.2</v>
      </c>
      <c r="I132">
        <f t="shared" ca="1" si="44"/>
        <v>-1</v>
      </c>
      <c r="J132">
        <f t="shared" si="45"/>
        <v>1</v>
      </c>
      <c r="K132">
        <f t="shared" si="38"/>
        <v>-6.8200000000006185</v>
      </c>
      <c r="L132">
        <f t="shared" ca="1" si="39"/>
        <v>-6.8200000000006185</v>
      </c>
      <c r="M132" s="14">
        <f t="shared" si="40"/>
        <v>9214.0900000000074</v>
      </c>
      <c r="N132">
        <f t="shared" si="46"/>
        <v>1</v>
      </c>
      <c r="O132">
        <f t="shared" si="41"/>
        <v>2</v>
      </c>
      <c r="P132">
        <f>COUNTIF(作圖資料!$A$3:$A$249,A132)</f>
        <v>0</v>
      </c>
      <c r="R132" s="7">
        <f t="shared" ref="R132:R195" si="47">D132-IF(P131=1,E131,D131)</f>
        <v>31</v>
      </c>
      <c r="S132" s="8">
        <f t="shared" ref="S132:S195" ca="1" si="48">I131*R132</f>
        <v>31</v>
      </c>
      <c r="T132" s="8">
        <f t="shared" ref="T132:T195" ca="1" si="49">T131+R132*U131</f>
        <v>8522</v>
      </c>
      <c r="U132" s="8">
        <f t="shared" ref="U132:U195" ca="1" si="50">INT(T132*$Q$1/IF(P132=1,E132,D132))*I132</f>
        <v>-1</v>
      </c>
      <c r="V132" s="9">
        <f t="shared" ref="V132:V195" ca="1" si="51">IF(P132=1,ABS(U132)+ABS(U131),ABS(U132-U131))</f>
        <v>2</v>
      </c>
      <c r="W132" s="3">
        <f t="shared" ref="W132:W195" si="52">IF(P131=1,F131,W131)</f>
        <v>2.4318507064009953E-2</v>
      </c>
      <c r="X132" s="3">
        <f t="shared" ref="X132:X195" si="53">IF(P131=1,K132/B131,(1+K132/B131)*(1+X131)-1)</f>
        <v>6.8224223650559246E-2</v>
      </c>
      <c r="Y132" s="3">
        <f t="shared" ref="Y132:Y195" si="54">IF(P131=1,R132/E131,(1+R132/D131)*(1+Y131)-1)</f>
        <v>4.8231511254019477E-2</v>
      </c>
    </row>
    <row r="133" spans="1:25" x14ac:dyDescent="0.25">
      <c r="A133" s="1">
        <v>36230</v>
      </c>
      <c r="B133" s="2">
        <v>6436.8</v>
      </c>
      <c r="C133" s="2">
        <v>75599</v>
      </c>
      <c r="D133" s="2">
        <v>6451</v>
      </c>
      <c r="E133" s="2">
        <v>6511</v>
      </c>
      <c r="F133" s="13">
        <f t="shared" si="42"/>
        <v>2.2060651255282338E-3</v>
      </c>
      <c r="G133" s="2">
        <f t="shared" si="37"/>
        <v>6285.2495000000008</v>
      </c>
      <c r="H133" s="2">
        <f t="shared" ca="1" si="43"/>
        <v>73532</v>
      </c>
      <c r="I133">
        <f t="shared" ca="1" si="44"/>
        <v>1</v>
      </c>
      <c r="J133">
        <f t="shared" si="45"/>
        <v>1</v>
      </c>
      <c r="K133">
        <f t="shared" si="38"/>
        <v>-49.809999999999491</v>
      </c>
      <c r="L133">
        <f t="shared" ca="1" si="39"/>
        <v>49.809999999999491</v>
      </c>
      <c r="M133" s="14">
        <f t="shared" si="40"/>
        <v>9164.2800000000079</v>
      </c>
      <c r="N133">
        <f t="shared" si="46"/>
        <v>1</v>
      </c>
      <c r="O133">
        <f t="shared" si="41"/>
        <v>0</v>
      </c>
      <c r="P133">
        <f>COUNTIF(作圖資料!$A$3:$A$249,A133)</f>
        <v>0</v>
      </c>
      <c r="R133" s="7">
        <f t="shared" si="47"/>
        <v>-69</v>
      </c>
      <c r="S133" s="8">
        <f t="shared" ca="1" si="48"/>
        <v>69</v>
      </c>
      <c r="T133" s="8">
        <f t="shared" ca="1" si="49"/>
        <v>8591</v>
      </c>
      <c r="U133" s="8">
        <f t="shared" ca="1" si="50"/>
        <v>1</v>
      </c>
      <c r="V133" s="9">
        <f t="shared" ca="1" si="51"/>
        <v>2</v>
      </c>
      <c r="W133" s="3">
        <f t="shared" si="52"/>
        <v>2.4318507064009953E-2</v>
      </c>
      <c r="X133" s="3">
        <f t="shared" si="53"/>
        <v>6.002144152244715E-2</v>
      </c>
      <c r="Y133" s="3">
        <f t="shared" si="54"/>
        <v>3.7138263665595028E-2</v>
      </c>
    </row>
    <row r="134" spans="1:25" x14ac:dyDescent="0.25">
      <c r="A134" s="1">
        <v>36231</v>
      </c>
      <c r="B134" s="2">
        <v>6462.73</v>
      </c>
      <c r="C134" s="2">
        <v>59289</v>
      </c>
      <c r="D134" s="2">
        <v>6489</v>
      </c>
      <c r="E134" s="2">
        <v>6547</v>
      </c>
      <c r="F134" s="13">
        <f t="shared" si="42"/>
        <v>4.0648456611989126E-3</v>
      </c>
      <c r="G134" s="2">
        <f t="shared" si="37"/>
        <v>6278.1366666666681</v>
      </c>
      <c r="H134" s="2">
        <f t="shared" ca="1" si="43"/>
        <v>69421.2</v>
      </c>
      <c r="I134">
        <f t="shared" ca="1" si="44"/>
        <v>-1</v>
      </c>
      <c r="J134">
        <f t="shared" si="45"/>
        <v>1</v>
      </c>
      <c r="K134">
        <f t="shared" si="38"/>
        <v>25.929999999999382</v>
      </c>
      <c r="L134">
        <f t="shared" ca="1" si="39"/>
        <v>25.929999999999382</v>
      </c>
      <c r="M134" s="14">
        <f t="shared" si="40"/>
        <v>9190.2100000000064</v>
      </c>
      <c r="N134">
        <f t="shared" si="46"/>
        <v>1</v>
      </c>
      <c r="O134">
        <f t="shared" si="41"/>
        <v>0</v>
      </c>
      <c r="P134">
        <f>COUNTIF(作圖資料!$A$3:$A$249,A134)</f>
        <v>0</v>
      </c>
      <c r="R134" s="7">
        <f t="shared" si="47"/>
        <v>38</v>
      </c>
      <c r="S134" s="8">
        <f t="shared" ca="1" si="48"/>
        <v>38</v>
      </c>
      <c r="T134" s="8">
        <f t="shared" ca="1" si="49"/>
        <v>8629</v>
      </c>
      <c r="U134" s="8">
        <f t="shared" ca="1" si="50"/>
        <v>-1</v>
      </c>
      <c r="V134" s="9">
        <f t="shared" ca="1" si="51"/>
        <v>2</v>
      </c>
      <c r="W134" s="3">
        <f t="shared" si="52"/>
        <v>2.4318507064009953E-2</v>
      </c>
      <c r="X134" s="3">
        <f t="shared" si="53"/>
        <v>6.429163105430713E-2</v>
      </c>
      <c r="Y134" s="3">
        <f t="shared" si="54"/>
        <v>4.3247588424437433E-2</v>
      </c>
    </row>
    <row r="135" spans="1:25" x14ac:dyDescent="0.25">
      <c r="A135" s="1">
        <v>36234</v>
      </c>
      <c r="B135" s="2">
        <v>6598.32</v>
      </c>
      <c r="C135" s="2">
        <v>102587</v>
      </c>
      <c r="D135" s="2">
        <v>6619</v>
      </c>
      <c r="E135" s="2">
        <v>6711</v>
      </c>
      <c r="F135" s="13">
        <f t="shared" si="42"/>
        <v>3.1341311121619864E-3</v>
      </c>
      <c r="G135" s="2">
        <f t="shared" si="37"/>
        <v>6272.4950000000008</v>
      </c>
      <c r="H135" s="2">
        <f t="shared" ca="1" si="43"/>
        <v>79867.8</v>
      </c>
      <c r="I135">
        <f t="shared" ca="1" si="44"/>
        <v>1</v>
      </c>
      <c r="J135">
        <f t="shared" si="45"/>
        <v>1</v>
      </c>
      <c r="K135">
        <f t="shared" si="38"/>
        <v>135.59000000000015</v>
      </c>
      <c r="L135">
        <f t="shared" ca="1" si="39"/>
        <v>-135.59000000000015</v>
      </c>
      <c r="M135" s="14">
        <f t="shared" si="40"/>
        <v>9325.8000000000065</v>
      </c>
      <c r="N135">
        <f t="shared" si="46"/>
        <v>1</v>
      </c>
      <c r="O135">
        <f t="shared" si="41"/>
        <v>0</v>
      </c>
      <c r="P135">
        <f>COUNTIF(作圖資料!$A$3:$A$249,A135)</f>
        <v>0</v>
      </c>
      <c r="R135" s="7">
        <f t="shared" si="47"/>
        <v>130</v>
      </c>
      <c r="S135" s="8">
        <f t="shared" ca="1" si="48"/>
        <v>-130</v>
      </c>
      <c r="T135" s="8">
        <f t="shared" ca="1" si="49"/>
        <v>8499</v>
      </c>
      <c r="U135" s="8">
        <f t="shared" ca="1" si="50"/>
        <v>1</v>
      </c>
      <c r="V135" s="9">
        <f t="shared" ca="1" si="51"/>
        <v>2</v>
      </c>
      <c r="W135" s="3">
        <f t="shared" si="52"/>
        <v>2.4318507064009953E-2</v>
      </c>
      <c r="X135" s="3">
        <f t="shared" si="53"/>
        <v>8.6620786419710383E-2</v>
      </c>
      <c r="Y135" s="3">
        <f t="shared" si="54"/>
        <v>6.4147909967845695E-2</v>
      </c>
    </row>
    <row r="136" spans="1:25" x14ac:dyDescent="0.25">
      <c r="A136" s="1">
        <v>36235</v>
      </c>
      <c r="B136" s="2">
        <v>6672.23</v>
      </c>
      <c r="C136" s="2">
        <v>141881</v>
      </c>
      <c r="D136" s="2">
        <v>6659</v>
      </c>
      <c r="E136" s="2">
        <v>6730</v>
      </c>
      <c r="F136" s="13">
        <f t="shared" si="42"/>
        <v>-1.9828453155841252E-3</v>
      </c>
      <c r="G136" s="2">
        <f t="shared" si="37"/>
        <v>6270.8735000000006</v>
      </c>
      <c r="H136" s="2">
        <f t="shared" ca="1" si="43"/>
        <v>89015.6</v>
      </c>
      <c r="I136">
        <f t="shared" ca="1" si="44"/>
        <v>1</v>
      </c>
      <c r="J136">
        <f t="shared" si="45"/>
        <v>-1</v>
      </c>
      <c r="K136">
        <f t="shared" si="38"/>
        <v>73.909999999999854</v>
      </c>
      <c r="L136">
        <f t="shared" ca="1" si="39"/>
        <v>73.909999999999854</v>
      </c>
      <c r="M136" s="14">
        <f t="shared" si="40"/>
        <v>9399.7100000000064</v>
      </c>
      <c r="N136">
        <f t="shared" si="46"/>
        <v>-1</v>
      </c>
      <c r="O136">
        <f t="shared" si="41"/>
        <v>2</v>
      </c>
      <c r="P136">
        <f>COUNTIF(作圖資料!$A$3:$A$249,A136)</f>
        <v>0</v>
      </c>
      <c r="R136" s="7">
        <f t="shared" si="47"/>
        <v>40</v>
      </c>
      <c r="S136" s="8">
        <f t="shared" ca="1" si="48"/>
        <v>40</v>
      </c>
      <c r="T136" s="8">
        <f t="shared" ca="1" si="49"/>
        <v>8539</v>
      </c>
      <c r="U136" s="8">
        <f t="shared" ca="1" si="50"/>
        <v>1</v>
      </c>
      <c r="V136" s="9">
        <f t="shared" ca="1" si="51"/>
        <v>0</v>
      </c>
      <c r="W136" s="3">
        <f t="shared" si="52"/>
        <v>2.4318507064009953E-2</v>
      </c>
      <c r="X136" s="3">
        <f t="shared" si="53"/>
        <v>9.8792391059115525E-2</v>
      </c>
      <c r="Y136" s="3">
        <f t="shared" si="54"/>
        <v>7.0578778135048204E-2</v>
      </c>
    </row>
    <row r="137" spans="1:25" x14ac:dyDescent="0.25">
      <c r="A137" s="1">
        <v>36236</v>
      </c>
      <c r="B137" s="2">
        <v>6757.07</v>
      </c>
      <c r="C137" s="2">
        <v>137187</v>
      </c>
      <c r="D137" s="2">
        <v>6776</v>
      </c>
      <c r="E137" s="2">
        <v>6780</v>
      </c>
      <c r="F137" s="13">
        <f t="shared" si="42"/>
        <v>3.3934826781429894E-3</v>
      </c>
      <c r="G137" s="2">
        <f t="shared" si="37"/>
        <v>6272.6473333333352</v>
      </c>
      <c r="H137" s="2">
        <f t="shared" ca="1" si="43"/>
        <v>103308.6</v>
      </c>
      <c r="I137">
        <f t="shared" ca="1" si="44"/>
        <v>1</v>
      </c>
      <c r="J137">
        <f t="shared" si="45"/>
        <v>1</v>
      </c>
      <c r="K137">
        <f t="shared" si="38"/>
        <v>84.840000000000146</v>
      </c>
      <c r="L137">
        <f t="shared" ca="1" si="39"/>
        <v>84.840000000000146</v>
      </c>
      <c r="M137" s="14">
        <f t="shared" si="40"/>
        <v>9314.8700000000063</v>
      </c>
      <c r="N137">
        <f t="shared" si="46"/>
        <v>1</v>
      </c>
      <c r="O137">
        <f t="shared" si="41"/>
        <v>2</v>
      </c>
      <c r="P137">
        <f>COUNTIF(作圖資料!$A$3:$A$249,A137)</f>
        <v>1</v>
      </c>
      <c r="R137" s="7">
        <f t="shared" si="47"/>
        <v>117</v>
      </c>
      <c r="S137" s="8">
        <f t="shared" ca="1" si="48"/>
        <v>117</v>
      </c>
      <c r="T137" s="8">
        <f t="shared" ca="1" si="49"/>
        <v>8656</v>
      </c>
      <c r="U137" s="8">
        <f t="shared" ca="1" si="50"/>
        <v>1</v>
      </c>
      <c r="V137" s="9">
        <f t="shared" ca="1" si="51"/>
        <v>2</v>
      </c>
      <c r="W137" s="3">
        <f t="shared" si="52"/>
        <v>2.4318507064009953E-2</v>
      </c>
      <c r="X137" s="3">
        <f t="shared" si="53"/>
        <v>0.11276396375032305</v>
      </c>
      <c r="Y137" s="3">
        <f t="shared" si="54"/>
        <v>8.9389067524115795E-2</v>
      </c>
    </row>
    <row r="138" spans="1:25" x14ac:dyDescent="0.25">
      <c r="A138" s="1">
        <v>36237</v>
      </c>
      <c r="B138" s="2">
        <v>6895.01</v>
      </c>
      <c r="C138" s="2">
        <v>145306</v>
      </c>
      <c r="D138" s="2">
        <v>6934</v>
      </c>
      <c r="E138" s="2">
        <v>6948</v>
      </c>
      <c r="F138" s="13">
        <f t="shared" si="42"/>
        <v>5.6548141336996149E-3</v>
      </c>
      <c r="G138" s="2">
        <f t="shared" si="37"/>
        <v>6276.9531666666689</v>
      </c>
      <c r="H138" s="2">
        <f t="shared" ca="1" si="43"/>
        <v>117250</v>
      </c>
      <c r="I138">
        <f t="shared" ca="1" si="44"/>
        <v>1</v>
      </c>
      <c r="J138">
        <f t="shared" si="45"/>
        <v>1</v>
      </c>
      <c r="K138">
        <f t="shared" si="38"/>
        <v>137.94000000000051</v>
      </c>
      <c r="L138">
        <f t="shared" ca="1" si="39"/>
        <v>137.94000000000051</v>
      </c>
      <c r="M138" s="14">
        <f t="shared" si="40"/>
        <v>9452.8100000000068</v>
      </c>
      <c r="N138">
        <f t="shared" si="46"/>
        <v>1</v>
      </c>
      <c r="O138">
        <f t="shared" si="41"/>
        <v>0</v>
      </c>
      <c r="P138">
        <f>COUNTIF(作圖資料!$A$3:$A$249,A138)</f>
        <v>0</v>
      </c>
      <c r="R138" s="7">
        <f t="shared" si="47"/>
        <v>154</v>
      </c>
      <c r="S138" s="8">
        <f t="shared" ca="1" si="48"/>
        <v>154</v>
      </c>
      <c r="T138" s="8">
        <f t="shared" ca="1" si="49"/>
        <v>8810</v>
      </c>
      <c r="U138" s="8">
        <f t="shared" ca="1" si="50"/>
        <v>1</v>
      </c>
      <c r="V138" s="9">
        <f t="shared" ca="1" si="51"/>
        <v>0</v>
      </c>
      <c r="W138" s="3">
        <f t="shared" si="52"/>
        <v>3.3934826781429894E-3</v>
      </c>
      <c r="X138" s="3">
        <f t="shared" si="53"/>
        <v>2.0414173598912032E-2</v>
      </c>
      <c r="Y138" s="3">
        <f t="shared" si="54"/>
        <v>2.271386430678466E-2</v>
      </c>
    </row>
    <row r="139" spans="1:25" x14ac:dyDescent="0.25">
      <c r="A139" s="1">
        <v>36238</v>
      </c>
      <c r="B139" s="2">
        <v>6997.29</v>
      </c>
      <c r="C139" s="2">
        <v>158848</v>
      </c>
      <c r="D139" s="2">
        <v>7070</v>
      </c>
      <c r="E139" s="2">
        <v>7085</v>
      </c>
      <c r="F139" s="13">
        <f t="shared" si="42"/>
        <v>1.03911657227298E-2</v>
      </c>
      <c r="G139" s="2">
        <f t="shared" si="37"/>
        <v>6285.6061666666674</v>
      </c>
      <c r="H139" s="2">
        <f t="shared" ca="1" si="43"/>
        <v>137161.79999999999</v>
      </c>
      <c r="I139">
        <f t="shared" ca="1" si="44"/>
        <v>1</v>
      </c>
      <c r="J139">
        <f t="shared" si="45"/>
        <v>1</v>
      </c>
      <c r="K139">
        <f t="shared" si="38"/>
        <v>102.27999999999975</v>
      </c>
      <c r="L139">
        <f t="shared" ca="1" si="39"/>
        <v>102.27999999999975</v>
      </c>
      <c r="M139" s="14">
        <f t="shared" si="40"/>
        <v>9555.0900000000074</v>
      </c>
      <c r="N139">
        <f t="shared" si="46"/>
        <v>1</v>
      </c>
      <c r="O139">
        <f t="shared" si="41"/>
        <v>0</v>
      </c>
      <c r="P139">
        <f>COUNTIF(作圖資料!$A$3:$A$249,A139)</f>
        <v>0</v>
      </c>
      <c r="R139" s="7">
        <f t="shared" si="47"/>
        <v>136</v>
      </c>
      <c r="S139" s="8">
        <f t="shared" ca="1" si="48"/>
        <v>136</v>
      </c>
      <c r="T139" s="8">
        <f t="shared" ca="1" si="49"/>
        <v>8946</v>
      </c>
      <c r="U139" s="8">
        <f t="shared" ca="1" si="50"/>
        <v>1</v>
      </c>
      <c r="V139" s="9">
        <f t="shared" ca="1" si="51"/>
        <v>0</v>
      </c>
      <c r="W139" s="3">
        <f t="shared" si="52"/>
        <v>3.3934826781429894E-3</v>
      </c>
      <c r="X139" s="3">
        <f t="shared" si="53"/>
        <v>3.5550911859726364E-2</v>
      </c>
      <c r="Y139" s="3">
        <f t="shared" si="54"/>
        <v>4.2772861356932257E-2</v>
      </c>
    </row>
    <row r="140" spans="1:25" x14ac:dyDescent="0.25">
      <c r="A140" s="1">
        <v>36239</v>
      </c>
      <c r="B140" s="2">
        <v>6993.38</v>
      </c>
      <c r="C140" s="2">
        <v>135383</v>
      </c>
      <c r="D140" s="2">
        <v>7075</v>
      </c>
      <c r="E140" s="2">
        <v>7090</v>
      </c>
      <c r="F140" s="13">
        <f t="shared" si="42"/>
        <v>1.16710374668616E-2</v>
      </c>
      <c r="G140" s="2">
        <f t="shared" si="37"/>
        <v>6292.8578333333335</v>
      </c>
      <c r="H140" s="2">
        <f t="shared" ca="1" si="43"/>
        <v>143721</v>
      </c>
      <c r="I140">
        <f t="shared" ca="1" si="44"/>
        <v>-1</v>
      </c>
      <c r="J140">
        <f t="shared" si="45"/>
        <v>1</v>
      </c>
      <c r="K140">
        <f t="shared" si="38"/>
        <v>-3.9099999999998545</v>
      </c>
      <c r="L140">
        <f t="shared" ca="1" si="39"/>
        <v>-3.9099999999998545</v>
      </c>
      <c r="M140" s="14">
        <f t="shared" si="40"/>
        <v>9551.1800000000076</v>
      </c>
      <c r="N140">
        <f t="shared" si="46"/>
        <v>1</v>
      </c>
      <c r="O140">
        <f t="shared" si="41"/>
        <v>0</v>
      </c>
      <c r="P140">
        <f>COUNTIF(作圖資料!$A$3:$A$249,A140)</f>
        <v>0</v>
      </c>
      <c r="R140" s="7">
        <f t="shared" si="47"/>
        <v>5</v>
      </c>
      <c r="S140" s="8">
        <f t="shared" ca="1" si="48"/>
        <v>5</v>
      </c>
      <c r="T140" s="8">
        <f t="shared" ca="1" si="49"/>
        <v>8951</v>
      </c>
      <c r="U140" s="8">
        <f t="shared" ca="1" si="50"/>
        <v>-1</v>
      </c>
      <c r="V140" s="9">
        <f t="shared" ca="1" si="51"/>
        <v>2</v>
      </c>
      <c r="W140" s="3">
        <f t="shared" si="52"/>
        <v>3.3934826781429894E-3</v>
      </c>
      <c r="X140" s="3">
        <f t="shared" si="53"/>
        <v>3.4972258686087443E-2</v>
      </c>
      <c r="Y140" s="3">
        <f t="shared" si="54"/>
        <v>4.3510324483775786E-2</v>
      </c>
    </row>
    <row r="141" spans="1:25" x14ac:dyDescent="0.25">
      <c r="A141" s="1">
        <v>36241</v>
      </c>
      <c r="B141" s="2">
        <v>7043.23</v>
      </c>
      <c r="C141" s="2">
        <v>99721</v>
      </c>
      <c r="D141" s="2">
        <v>7100</v>
      </c>
      <c r="E141" s="2">
        <v>7125</v>
      </c>
      <c r="F141" s="13">
        <f t="shared" si="42"/>
        <v>8.0602223695662722E-3</v>
      </c>
      <c r="G141" s="2">
        <f t="shared" si="37"/>
        <v>6297.2003333333332</v>
      </c>
      <c r="H141" s="2">
        <f t="shared" ca="1" si="43"/>
        <v>135289</v>
      </c>
      <c r="I141">
        <f t="shared" ca="1" si="44"/>
        <v>-1</v>
      </c>
      <c r="J141">
        <f t="shared" si="45"/>
        <v>1</v>
      </c>
      <c r="K141">
        <f t="shared" si="38"/>
        <v>49.849999999999454</v>
      </c>
      <c r="L141">
        <f t="shared" ca="1" si="39"/>
        <v>-49.849999999999454</v>
      </c>
      <c r="M141" s="14">
        <f t="shared" si="40"/>
        <v>9601.0300000000061</v>
      </c>
      <c r="N141">
        <f t="shared" si="46"/>
        <v>1</v>
      </c>
      <c r="O141">
        <f t="shared" si="41"/>
        <v>0</v>
      </c>
      <c r="P141">
        <f>COUNTIF(作圖資料!$A$3:$A$249,A141)</f>
        <v>0</v>
      </c>
      <c r="R141" s="7">
        <f t="shared" si="47"/>
        <v>25</v>
      </c>
      <c r="S141" s="8">
        <f t="shared" ca="1" si="48"/>
        <v>-25</v>
      </c>
      <c r="T141" s="8">
        <f t="shared" ca="1" si="49"/>
        <v>8926</v>
      </c>
      <c r="U141" s="8">
        <f t="shared" ca="1" si="50"/>
        <v>-1</v>
      </c>
      <c r="V141" s="9">
        <f t="shared" ca="1" si="51"/>
        <v>0</v>
      </c>
      <c r="W141" s="3">
        <f t="shared" si="52"/>
        <v>3.3934826781429894E-3</v>
      </c>
      <c r="X141" s="3">
        <f t="shared" si="53"/>
        <v>4.2349716667135162E-2</v>
      </c>
      <c r="Y141" s="3">
        <f t="shared" si="54"/>
        <v>4.71976401179941E-2</v>
      </c>
    </row>
    <row r="142" spans="1:25" x14ac:dyDescent="0.25">
      <c r="A142" s="1">
        <v>36242</v>
      </c>
      <c r="B142" s="2">
        <v>6945.48</v>
      </c>
      <c r="C142" s="2">
        <v>126489</v>
      </c>
      <c r="D142" s="2">
        <v>7005</v>
      </c>
      <c r="E142" s="2">
        <v>7035</v>
      </c>
      <c r="F142" s="13">
        <f t="shared" si="42"/>
        <v>8.5696021009347145E-3</v>
      </c>
      <c r="G142" s="2">
        <f t="shared" si="37"/>
        <v>6301.4808333333331</v>
      </c>
      <c r="H142" s="2">
        <f t="shared" ca="1" si="43"/>
        <v>133149.4</v>
      </c>
      <c r="I142">
        <f t="shared" ca="1" si="44"/>
        <v>-1</v>
      </c>
      <c r="J142">
        <f t="shared" si="45"/>
        <v>1</v>
      </c>
      <c r="K142">
        <f t="shared" si="38"/>
        <v>-97.75</v>
      </c>
      <c r="L142">
        <f t="shared" ca="1" si="39"/>
        <v>97.75</v>
      </c>
      <c r="M142" s="14">
        <f t="shared" si="40"/>
        <v>9503.2800000000061</v>
      </c>
      <c r="N142">
        <f t="shared" si="46"/>
        <v>1</v>
      </c>
      <c r="O142">
        <f t="shared" si="41"/>
        <v>0</v>
      </c>
      <c r="P142">
        <f>COUNTIF(作圖資料!$A$3:$A$249,A142)</f>
        <v>0</v>
      </c>
      <c r="R142" s="7">
        <f t="shared" si="47"/>
        <v>-95</v>
      </c>
      <c r="S142" s="8">
        <f t="shared" ca="1" si="48"/>
        <v>95</v>
      </c>
      <c r="T142" s="8">
        <f t="shared" ca="1" si="49"/>
        <v>9021</v>
      </c>
      <c r="U142" s="8">
        <f t="shared" ca="1" si="50"/>
        <v>-1</v>
      </c>
      <c r="V142" s="9">
        <f t="shared" ca="1" si="51"/>
        <v>0</v>
      </c>
      <c r="W142" s="3">
        <f t="shared" si="52"/>
        <v>3.3934826781429894E-3</v>
      </c>
      <c r="X142" s="3">
        <f t="shared" si="53"/>
        <v>2.7883387326163467E-2</v>
      </c>
      <c r="Y142" s="3">
        <f t="shared" si="54"/>
        <v>3.3185840707964598E-2</v>
      </c>
    </row>
    <row r="143" spans="1:25" x14ac:dyDescent="0.25">
      <c r="A143" s="1">
        <v>36243</v>
      </c>
      <c r="B143" s="2">
        <v>6889.42</v>
      </c>
      <c r="C143" s="2">
        <v>97016</v>
      </c>
      <c r="D143" s="2">
        <v>6981</v>
      </c>
      <c r="E143" s="2">
        <v>7008</v>
      </c>
      <c r="F143" s="13">
        <f t="shared" si="42"/>
        <v>1.3292846132185288E-2</v>
      </c>
      <c r="G143" s="2">
        <f t="shared" si="37"/>
        <v>6304.9211666666661</v>
      </c>
      <c r="H143" s="2">
        <f t="shared" ca="1" si="43"/>
        <v>123491.4</v>
      </c>
      <c r="I143">
        <f t="shared" ca="1" si="44"/>
        <v>-1</v>
      </c>
      <c r="J143">
        <f t="shared" si="45"/>
        <v>1</v>
      </c>
      <c r="K143">
        <f t="shared" si="38"/>
        <v>-56.059999999999491</v>
      </c>
      <c r="L143">
        <f t="shared" ca="1" si="39"/>
        <v>56.059999999999491</v>
      </c>
      <c r="M143" s="14">
        <f t="shared" si="40"/>
        <v>9447.2200000000066</v>
      </c>
      <c r="N143">
        <f t="shared" si="46"/>
        <v>1</v>
      </c>
      <c r="O143">
        <f t="shared" si="41"/>
        <v>0</v>
      </c>
      <c r="P143">
        <f>COUNTIF(作圖資料!$A$3:$A$249,A143)</f>
        <v>0</v>
      </c>
      <c r="R143" s="7">
        <f t="shared" si="47"/>
        <v>-24</v>
      </c>
      <c r="S143" s="8">
        <f t="shared" ca="1" si="48"/>
        <v>24</v>
      </c>
      <c r="T143" s="8">
        <f t="shared" ca="1" si="49"/>
        <v>9045</v>
      </c>
      <c r="U143" s="8">
        <f t="shared" ca="1" si="50"/>
        <v>-1</v>
      </c>
      <c r="V143" s="9">
        <f t="shared" ca="1" si="51"/>
        <v>0</v>
      </c>
      <c r="W143" s="3">
        <f t="shared" si="52"/>
        <v>3.3934826781429894E-3</v>
      </c>
      <c r="X143" s="3">
        <f t="shared" si="53"/>
        <v>1.9586891951689056E-2</v>
      </c>
      <c r="Y143" s="3">
        <f t="shared" si="54"/>
        <v>2.9646017699115124E-2</v>
      </c>
    </row>
    <row r="144" spans="1:25" x14ac:dyDescent="0.25">
      <c r="A144" s="1">
        <v>36244</v>
      </c>
      <c r="B144" s="2">
        <v>6941.38</v>
      </c>
      <c r="C144" s="2">
        <v>93107</v>
      </c>
      <c r="D144" s="2">
        <v>7010</v>
      </c>
      <c r="E144" s="2">
        <v>7026</v>
      </c>
      <c r="F144" s="13">
        <f t="shared" si="42"/>
        <v>9.8856423362501111E-3</v>
      </c>
      <c r="G144" s="2">
        <f t="shared" si="37"/>
        <v>6312.583333333333</v>
      </c>
      <c r="H144" s="2">
        <f t="shared" ca="1" si="43"/>
        <v>110343.2</v>
      </c>
      <c r="I144">
        <f t="shared" ca="1" si="44"/>
        <v>-1</v>
      </c>
      <c r="J144">
        <f t="shared" si="45"/>
        <v>1</v>
      </c>
      <c r="K144">
        <f t="shared" si="38"/>
        <v>51.960000000000036</v>
      </c>
      <c r="L144">
        <f t="shared" ca="1" si="39"/>
        <v>-51.960000000000036</v>
      </c>
      <c r="M144" s="14">
        <f t="shared" si="40"/>
        <v>9499.1800000000076</v>
      </c>
      <c r="N144">
        <f t="shared" si="46"/>
        <v>1</v>
      </c>
      <c r="O144">
        <f t="shared" si="41"/>
        <v>0</v>
      </c>
      <c r="P144">
        <f>COUNTIF(作圖資料!$A$3:$A$249,A144)</f>
        <v>0</v>
      </c>
      <c r="R144" s="7">
        <f t="shared" si="47"/>
        <v>29</v>
      </c>
      <c r="S144" s="8">
        <f t="shared" ca="1" si="48"/>
        <v>-29</v>
      </c>
      <c r="T144" s="8">
        <f t="shared" ca="1" si="49"/>
        <v>9016</v>
      </c>
      <c r="U144" s="8">
        <f t="shared" ca="1" si="50"/>
        <v>-1</v>
      </c>
      <c r="V144" s="9">
        <f t="shared" ca="1" si="51"/>
        <v>0</v>
      </c>
      <c r="W144" s="3">
        <f t="shared" si="52"/>
        <v>3.3934826781429894E-3</v>
      </c>
      <c r="X144" s="3">
        <f t="shared" si="53"/>
        <v>2.7276615456107489E-2</v>
      </c>
      <c r="Y144" s="3">
        <f t="shared" si="54"/>
        <v>3.3923303834808349E-2</v>
      </c>
    </row>
    <row r="145" spans="1:25" x14ac:dyDescent="0.25">
      <c r="A145" s="1">
        <v>36245</v>
      </c>
      <c r="B145" s="2">
        <v>7033.25</v>
      </c>
      <c r="C145" s="2">
        <v>116076</v>
      </c>
      <c r="D145" s="2">
        <v>7095</v>
      </c>
      <c r="E145" s="2">
        <v>7119</v>
      </c>
      <c r="F145" s="13">
        <f t="shared" si="42"/>
        <v>8.7797248782568449E-3</v>
      </c>
      <c r="G145" s="2">
        <f t="shared" si="37"/>
        <v>6321.8329999999987</v>
      </c>
      <c r="H145" s="2">
        <f t="shared" ca="1" si="43"/>
        <v>106481.8</v>
      </c>
      <c r="I145">
        <f t="shared" ca="1" si="44"/>
        <v>1</v>
      </c>
      <c r="J145">
        <f t="shared" si="45"/>
        <v>1</v>
      </c>
      <c r="K145">
        <f t="shared" si="38"/>
        <v>91.869999999999891</v>
      </c>
      <c r="L145">
        <f t="shared" ca="1" si="39"/>
        <v>-91.869999999999891</v>
      </c>
      <c r="M145" s="14">
        <f t="shared" si="40"/>
        <v>9591.0500000000065</v>
      </c>
      <c r="N145">
        <f t="shared" si="46"/>
        <v>1</v>
      </c>
      <c r="O145">
        <f t="shared" si="41"/>
        <v>0</v>
      </c>
      <c r="P145">
        <f>COUNTIF(作圖資料!$A$3:$A$249,A145)</f>
        <v>0</v>
      </c>
      <c r="R145" s="7">
        <f t="shared" si="47"/>
        <v>85</v>
      </c>
      <c r="S145" s="8">
        <f t="shared" ca="1" si="48"/>
        <v>-85</v>
      </c>
      <c r="T145" s="8">
        <f t="shared" ca="1" si="49"/>
        <v>8931</v>
      </c>
      <c r="U145" s="8">
        <f t="shared" ca="1" si="50"/>
        <v>1</v>
      </c>
      <c r="V145" s="9">
        <f t="shared" ca="1" si="51"/>
        <v>2</v>
      </c>
      <c r="W145" s="3">
        <f t="shared" si="52"/>
        <v>3.3934826781429894E-3</v>
      </c>
      <c r="X145" s="3">
        <f t="shared" si="53"/>
        <v>4.0872745139535205E-2</v>
      </c>
      <c r="Y145" s="3">
        <f t="shared" si="54"/>
        <v>4.646017699115057E-2</v>
      </c>
    </row>
    <row r="146" spans="1:25" x14ac:dyDescent="0.25">
      <c r="A146" s="1">
        <v>36248</v>
      </c>
      <c r="B146" s="2">
        <v>6901.68</v>
      </c>
      <c r="C146" s="2">
        <v>90537</v>
      </c>
      <c r="D146" s="2">
        <v>6947</v>
      </c>
      <c r="E146" s="2">
        <v>7000</v>
      </c>
      <c r="F146" s="13">
        <f t="shared" si="42"/>
        <v>6.5665171378561649E-3</v>
      </c>
      <c r="G146" s="2">
        <f t="shared" si="37"/>
        <v>6329.160499999999</v>
      </c>
      <c r="H146" s="2">
        <f t="shared" ca="1" si="43"/>
        <v>104645</v>
      </c>
      <c r="I146">
        <f t="shared" ca="1" si="44"/>
        <v>-1</v>
      </c>
      <c r="J146">
        <f t="shared" si="45"/>
        <v>1</v>
      </c>
      <c r="K146">
        <f t="shared" si="38"/>
        <v>-131.56999999999971</v>
      </c>
      <c r="L146">
        <f t="shared" ca="1" si="39"/>
        <v>-131.56999999999971</v>
      </c>
      <c r="M146" s="14">
        <f t="shared" si="40"/>
        <v>9459.4800000000068</v>
      </c>
      <c r="N146">
        <f t="shared" si="46"/>
        <v>1</v>
      </c>
      <c r="O146">
        <f t="shared" si="41"/>
        <v>0</v>
      </c>
      <c r="P146">
        <f>COUNTIF(作圖資料!$A$3:$A$249,A146)</f>
        <v>0</v>
      </c>
      <c r="R146" s="7">
        <f t="shared" si="47"/>
        <v>-148</v>
      </c>
      <c r="S146" s="8">
        <f t="shared" ca="1" si="48"/>
        <v>-148</v>
      </c>
      <c r="T146" s="8">
        <f t="shared" ca="1" si="49"/>
        <v>8783</v>
      </c>
      <c r="U146" s="8">
        <f t="shared" ca="1" si="50"/>
        <v>-1</v>
      </c>
      <c r="V146" s="9">
        <f t="shared" ca="1" si="51"/>
        <v>2</v>
      </c>
      <c r="W146" s="3">
        <f t="shared" si="52"/>
        <v>3.3934826781429894E-3</v>
      </c>
      <c r="X146" s="3">
        <f t="shared" si="53"/>
        <v>2.1401287836295912E-2</v>
      </c>
      <c r="Y146" s="3">
        <f t="shared" si="54"/>
        <v>2.4631268436578369E-2</v>
      </c>
    </row>
    <row r="147" spans="1:25" x14ac:dyDescent="0.25">
      <c r="A147" s="1">
        <v>36249</v>
      </c>
      <c r="B147" s="2">
        <v>6898.66</v>
      </c>
      <c r="C147" s="2">
        <v>76193</v>
      </c>
      <c r="D147" s="2">
        <v>6984</v>
      </c>
      <c r="E147" s="2">
        <v>7010</v>
      </c>
      <c r="F147" s="13">
        <f t="shared" si="42"/>
        <v>1.2370518332545766E-2</v>
      </c>
      <c r="G147" s="2">
        <f t="shared" si="37"/>
        <v>6337.1643333333323</v>
      </c>
      <c r="H147" s="2">
        <f t="shared" ca="1" si="43"/>
        <v>94585.8</v>
      </c>
      <c r="I147">
        <f t="shared" ca="1" si="44"/>
        <v>-1</v>
      </c>
      <c r="J147">
        <f t="shared" si="45"/>
        <v>1</v>
      </c>
      <c r="K147">
        <f t="shared" si="38"/>
        <v>-3.0200000000004366</v>
      </c>
      <c r="L147">
        <f t="shared" ca="1" si="39"/>
        <v>3.0200000000004366</v>
      </c>
      <c r="M147" s="14">
        <f t="shared" si="40"/>
        <v>9456.4600000000064</v>
      </c>
      <c r="N147">
        <f t="shared" si="46"/>
        <v>1</v>
      </c>
      <c r="O147">
        <f t="shared" si="41"/>
        <v>0</v>
      </c>
      <c r="P147">
        <f>COUNTIF(作圖資料!$A$3:$A$249,A147)</f>
        <v>0</v>
      </c>
      <c r="R147" s="7">
        <f t="shared" si="47"/>
        <v>37</v>
      </c>
      <c r="S147" s="8">
        <f t="shared" ca="1" si="48"/>
        <v>-37</v>
      </c>
      <c r="T147" s="8">
        <f t="shared" ca="1" si="49"/>
        <v>8746</v>
      </c>
      <c r="U147" s="8">
        <f t="shared" ca="1" si="50"/>
        <v>-1</v>
      </c>
      <c r="V147" s="9">
        <f t="shared" ca="1" si="51"/>
        <v>0</v>
      </c>
      <c r="W147" s="3">
        <f t="shared" si="52"/>
        <v>3.3934826781429894E-3</v>
      </c>
      <c r="X147" s="3">
        <f t="shared" si="53"/>
        <v>2.095434855640077E-2</v>
      </c>
      <c r="Y147" s="3">
        <f t="shared" si="54"/>
        <v>3.0088495575221419E-2</v>
      </c>
    </row>
    <row r="148" spans="1:25" x14ac:dyDescent="0.25">
      <c r="A148" s="1">
        <v>36250</v>
      </c>
      <c r="B148" s="2">
        <v>6881.72</v>
      </c>
      <c r="C148" s="2">
        <v>66901</v>
      </c>
      <c r="D148" s="2">
        <v>6935</v>
      </c>
      <c r="E148" s="2">
        <v>6968</v>
      </c>
      <c r="F148" s="13">
        <f t="shared" si="42"/>
        <v>7.7422504838906558E-3</v>
      </c>
      <c r="G148" s="2">
        <f t="shared" si="37"/>
        <v>6349.3191666666653</v>
      </c>
      <c r="H148" s="2">
        <f t="shared" ca="1" si="43"/>
        <v>88562.8</v>
      </c>
      <c r="I148">
        <f t="shared" ca="1" si="44"/>
        <v>-1</v>
      </c>
      <c r="J148">
        <f t="shared" si="45"/>
        <v>1</v>
      </c>
      <c r="K148">
        <f t="shared" si="38"/>
        <v>-16.9399999999996</v>
      </c>
      <c r="L148">
        <f t="shared" ca="1" si="39"/>
        <v>16.9399999999996</v>
      </c>
      <c r="M148" s="14">
        <f t="shared" si="40"/>
        <v>9439.5200000000077</v>
      </c>
      <c r="N148">
        <f t="shared" si="46"/>
        <v>1</v>
      </c>
      <c r="O148">
        <f t="shared" si="41"/>
        <v>0</v>
      </c>
      <c r="P148">
        <f>COUNTIF(作圖資料!$A$3:$A$249,A148)</f>
        <v>0</v>
      </c>
      <c r="R148" s="7">
        <f t="shared" si="47"/>
        <v>-49</v>
      </c>
      <c r="S148" s="8">
        <f t="shared" ca="1" si="48"/>
        <v>49</v>
      </c>
      <c r="T148" s="8">
        <f t="shared" ca="1" si="49"/>
        <v>8795</v>
      </c>
      <c r="U148" s="8">
        <f t="shared" ca="1" si="50"/>
        <v>-1</v>
      </c>
      <c r="V148" s="9">
        <f t="shared" ca="1" si="51"/>
        <v>0</v>
      </c>
      <c r="W148" s="3">
        <f t="shared" si="52"/>
        <v>3.3934826781429894E-3</v>
      </c>
      <c r="X148" s="3">
        <f t="shared" si="53"/>
        <v>1.8447344781095776E-2</v>
      </c>
      <c r="Y148" s="3">
        <f t="shared" si="54"/>
        <v>2.2861356932153631E-2</v>
      </c>
    </row>
    <row r="149" spans="1:25" x14ac:dyDescent="0.25">
      <c r="A149" s="1">
        <v>36251</v>
      </c>
      <c r="B149" s="2">
        <v>7018.68</v>
      </c>
      <c r="C149" s="2">
        <v>103249</v>
      </c>
      <c r="D149" s="2">
        <v>7110</v>
      </c>
      <c r="E149" s="2">
        <v>7121</v>
      </c>
      <c r="F149" s="13">
        <f t="shared" si="42"/>
        <v>1.3010993520149006E-2</v>
      </c>
      <c r="G149" s="2">
        <f t="shared" si="37"/>
        <v>6362.9653333333308</v>
      </c>
      <c r="H149" s="2">
        <f t="shared" ca="1" si="43"/>
        <v>90591.2</v>
      </c>
      <c r="I149">
        <f t="shared" ca="1" si="44"/>
        <v>1</v>
      </c>
      <c r="J149">
        <f t="shared" si="45"/>
        <v>1</v>
      </c>
      <c r="K149">
        <f t="shared" si="38"/>
        <v>136.96000000000004</v>
      </c>
      <c r="L149">
        <f t="shared" ca="1" si="39"/>
        <v>-136.96000000000004</v>
      </c>
      <c r="M149" s="14">
        <f t="shared" si="40"/>
        <v>9576.4800000000068</v>
      </c>
      <c r="N149">
        <f t="shared" si="46"/>
        <v>1</v>
      </c>
      <c r="O149">
        <f t="shared" si="41"/>
        <v>0</v>
      </c>
      <c r="P149">
        <f>COUNTIF(作圖資料!$A$3:$A$249,A149)</f>
        <v>0</v>
      </c>
      <c r="R149" s="7">
        <f t="shared" si="47"/>
        <v>175</v>
      </c>
      <c r="S149" s="8">
        <f t="shared" ca="1" si="48"/>
        <v>-175</v>
      </c>
      <c r="T149" s="8">
        <f t="shared" ca="1" si="49"/>
        <v>8620</v>
      </c>
      <c r="U149" s="8">
        <f t="shared" ca="1" si="50"/>
        <v>1</v>
      </c>
      <c r="V149" s="9">
        <f t="shared" ca="1" si="51"/>
        <v>2</v>
      </c>
      <c r="W149" s="3">
        <f t="shared" si="52"/>
        <v>3.3934826781429894E-3</v>
      </c>
      <c r="X149" s="3">
        <f t="shared" si="53"/>
        <v>3.8716485103750475E-2</v>
      </c>
      <c r="Y149" s="3">
        <f t="shared" si="54"/>
        <v>4.8672566371681825E-2</v>
      </c>
    </row>
    <row r="150" spans="1:25" x14ac:dyDescent="0.25">
      <c r="A150" s="1">
        <v>36252</v>
      </c>
      <c r="B150" s="2">
        <v>7232.51</v>
      </c>
      <c r="C150" s="2">
        <v>151345</v>
      </c>
      <c r="D150" s="2">
        <v>7366</v>
      </c>
      <c r="E150" s="2">
        <v>7360</v>
      </c>
      <c r="F150" s="13">
        <f t="shared" si="42"/>
        <v>1.8456939568697317E-2</v>
      </c>
      <c r="G150" s="2">
        <f t="shared" si="37"/>
        <v>6376.768666666665</v>
      </c>
      <c r="H150" s="2">
        <f t="shared" ca="1" si="43"/>
        <v>97645</v>
      </c>
      <c r="I150">
        <f t="shared" ca="1" si="44"/>
        <v>1</v>
      </c>
      <c r="J150">
        <f t="shared" si="45"/>
        <v>1</v>
      </c>
      <c r="K150">
        <f t="shared" si="38"/>
        <v>213.82999999999993</v>
      </c>
      <c r="L150">
        <f t="shared" ca="1" si="39"/>
        <v>213.82999999999993</v>
      </c>
      <c r="M150" s="14">
        <f t="shared" si="40"/>
        <v>9790.3100000000068</v>
      </c>
      <c r="N150">
        <f t="shared" si="46"/>
        <v>1</v>
      </c>
      <c r="O150">
        <f t="shared" si="41"/>
        <v>0</v>
      </c>
      <c r="P150">
        <f>COUNTIF(作圖資料!$A$3:$A$249,A150)</f>
        <v>0</v>
      </c>
      <c r="R150" s="7">
        <f t="shared" si="47"/>
        <v>256</v>
      </c>
      <c r="S150" s="8">
        <f t="shared" ca="1" si="48"/>
        <v>256</v>
      </c>
      <c r="T150" s="8">
        <f t="shared" ca="1" si="49"/>
        <v>8876</v>
      </c>
      <c r="U150" s="8">
        <f t="shared" ca="1" si="50"/>
        <v>1</v>
      </c>
      <c r="V150" s="9">
        <f t="shared" ca="1" si="51"/>
        <v>0</v>
      </c>
      <c r="W150" s="3">
        <f t="shared" si="52"/>
        <v>3.3934826781429894E-3</v>
      </c>
      <c r="X150" s="3">
        <f t="shared" si="53"/>
        <v>7.0361858024261981E-2</v>
      </c>
      <c r="Y150" s="3">
        <f t="shared" si="54"/>
        <v>8.6430678466077104E-2</v>
      </c>
    </row>
    <row r="151" spans="1:25" x14ac:dyDescent="0.25">
      <c r="A151" s="1">
        <v>36253</v>
      </c>
      <c r="B151" s="2">
        <v>7182.2</v>
      </c>
      <c r="C151" s="2">
        <v>136908</v>
      </c>
      <c r="D151" s="2">
        <v>7305</v>
      </c>
      <c r="E151" s="2">
        <v>7319</v>
      </c>
      <c r="F151" s="13">
        <f t="shared" si="42"/>
        <v>1.7097825178914672E-2</v>
      </c>
      <c r="G151" s="2">
        <f t="shared" si="37"/>
        <v>6389.4428333333317</v>
      </c>
      <c r="H151" s="2">
        <f t="shared" ca="1" si="43"/>
        <v>106919.2</v>
      </c>
      <c r="I151">
        <f t="shared" ca="1" si="44"/>
        <v>1</v>
      </c>
      <c r="J151">
        <f t="shared" si="45"/>
        <v>1</v>
      </c>
      <c r="K151">
        <f t="shared" si="38"/>
        <v>-50.3100000000004</v>
      </c>
      <c r="L151">
        <f t="shared" ca="1" si="39"/>
        <v>-50.3100000000004</v>
      </c>
      <c r="M151" s="14">
        <f t="shared" si="40"/>
        <v>9740.0000000000073</v>
      </c>
      <c r="N151">
        <f t="shared" si="46"/>
        <v>1</v>
      </c>
      <c r="O151">
        <f t="shared" si="41"/>
        <v>0</v>
      </c>
      <c r="P151">
        <f>COUNTIF(作圖資料!$A$3:$A$249,A151)</f>
        <v>0</v>
      </c>
      <c r="R151" s="7">
        <f t="shared" si="47"/>
        <v>-61</v>
      </c>
      <c r="S151" s="8">
        <f t="shared" ca="1" si="48"/>
        <v>-61</v>
      </c>
      <c r="T151" s="8">
        <f t="shared" ca="1" si="49"/>
        <v>8815</v>
      </c>
      <c r="U151" s="8">
        <f t="shared" ca="1" si="50"/>
        <v>1</v>
      </c>
      <c r="V151" s="9">
        <f t="shared" ca="1" si="51"/>
        <v>0</v>
      </c>
      <c r="W151" s="3">
        <f t="shared" si="52"/>
        <v>3.3934826781429894E-3</v>
      </c>
      <c r="X151" s="3">
        <f t="shared" si="53"/>
        <v>6.2916323199256441E-2</v>
      </c>
      <c r="Y151" s="3">
        <f t="shared" si="54"/>
        <v>7.743362831858458E-2</v>
      </c>
    </row>
    <row r="152" spans="1:25" x14ac:dyDescent="0.25">
      <c r="A152" s="1">
        <v>36256</v>
      </c>
      <c r="B152" s="2">
        <v>7163.99</v>
      </c>
      <c r="C152" s="2">
        <v>79552</v>
      </c>
      <c r="D152" s="2">
        <v>7314</v>
      </c>
      <c r="E152" s="2">
        <v>7311</v>
      </c>
      <c r="F152" s="13">
        <f t="shared" si="42"/>
        <v>2.0939448547527384E-2</v>
      </c>
      <c r="G152" s="2">
        <f t="shared" si="37"/>
        <v>6402.0594999999976</v>
      </c>
      <c r="H152" s="2">
        <f t="shared" ca="1" si="43"/>
        <v>107591</v>
      </c>
      <c r="I152">
        <f t="shared" ca="1" si="44"/>
        <v>-1</v>
      </c>
      <c r="J152">
        <f t="shared" si="45"/>
        <v>1</v>
      </c>
      <c r="K152">
        <f t="shared" si="38"/>
        <v>-18.210000000000036</v>
      </c>
      <c r="L152">
        <f t="shared" ca="1" si="39"/>
        <v>-18.210000000000036</v>
      </c>
      <c r="M152" s="14">
        <f t="shared" si="40"/>
        <v>9721.7900000000081</v>
      </c>
      <c r="N152">
        <f t="shared" si="46"/>
        <v>1</v>
      </c>
      <c r="O152">
        <f t="shared" si="41"/>
        <v>0</v>
      </c>
      <c r="P152">
        <f>COUNTIF(作圖資料!$A$3:$A$249,A152)</f>
        <v>0</v>
      </c>
      <c r="R152" s="7">
        <f t="shared" si="47"/>
        <v>9</v>
      </c>
      <c r="S152" s="8">
        <f t="shared" ca="1" si="48"/>
        <v>9</v>
      </c>
      <c r="T152" s="8">
        <f t="shared" ca="1" si="49"/>
        <v>8824</v>
      </c>
      <c r="U152" s="8">
        <f t="shared" ca="1" si="50"/>
        <v>-1</v>
      </c>
      <c r="V152" s="9">
        <f t="shared" ca="1" si="51"/>
        <v>2</v>
      </c>
      <c r="W152" s="3">
        <f t="shared" si="52"/>
        <v>3.3934826781429894E-3</v>
      </c>
      <c r="X152" s="3">
        <f t="shared" si="53"/>
        <v>6.022136813737311E-2</v>
      </c>
      <c r="Y152" s="3">
        <f t="shared" si="54"/>
        <v>7.8761061946903244E-2</v>
      </c>
    </row>
    <row r="153" spans="1:25" x14ac:dyDescent="0.25">
      <c r="A153" s="1">
        <v>36257</v>
      </c>
      <c r="B153" s="2">
        <v>7135.89</v>
      </c>
      <c r="C153" s="2">
        <v>70759</v>
      </c>
      <c r="D153" s="2">
        <v>7274</v>
      </c>
      <c r="E153" s="2">
        <v>7290</v>
      </c>
      <c r="F153" s="13">
        <f t="shared" si="42"/>
        <v>1.9354278162920124E-2</v>
      </c>
      <c r="G153" s="2">
        <f t="shared" si="37"/>
        <v>6414.9261666666653</v>
      </c>
      <c r="H153" s="2">
        <f t="shared" ca="1" si="43"/>
        <v>108362.6</v>
      </c>
      <c r="I153">
        <f t="shared" ca="1" si="44"/>
        <v>-1</v>
      </c>
      <c r="J153">
        <f t="shared" si="45"/>
        <v>1</v>
      </c>
      <c r="K153">
        <f t="shared" si="38"/>
        <v>-28.099999999999454</v>
      </c>
      <c r="L153">
        <f t="shared" ca="1" si="39"/>
        <v>28.099999999999454</v>
      </c>
      <c r="M153" s="14">
        <f t="shared" si="40"/>
        <v>9693.6900000000096</v>
      </c>
      <c r="N153">
        <f t="shared" si="46"/>
        <v>1</v>
      </c>
      <c r="O153">
        <f t="shared" si="41"/>
        <v>0</v>
      </c>
      <c r="P153">
        <f>COUNTIF(作圖資料!$A$3:$A$249,A153)</f>
        <v>0</v>
      </c>
      <c r="R153" s="7">
        <f t="shared" si="47"/>
        <v>-40</v>
      </c>
      <c r="S153" s="8">
        <f t="shared" ca="1" si="48"/>
        <v>40</v>
      </c>
      <c r="T153" s="8">
        <f t="shared" ca="1" si="49"/>
        <v>8864</v>
      </c>
      <c r="U153" s="8">
        <f t="shared" ca="1" si="50"/>
        <v>-1</v>
      </c>
      <c r="V153" s="9">
        <f t="shared" ca="1" si="51"/>
        <v>0</v>
      </c>
      <c r="W153" s="3">
        <f t="shared" si="52"/>
        <v>3.3934826781429894E-3</v>
      </c>
      <c r="X153" s="3">
        <f t="shared" si="53"/>
        <v>5.606276093040341E-2</v>
      </c>
      <c r="Y153" s="3">
        <f t="shared" si="54"/>
        <v>7.286135693215412E-2</v>
      </c>
    </row>
    <row r="154" spans="1:25" x14ac:dyDescent="0.25">
      <c r="A154" s="1">
        <v>36258</v>
      </c>
      <c r="B154" s="2">
        <v>7273.41</v>
      </c>
      <c r="C154" s="2">
        <v>131512</v>
      </c>
      <c r="D154" s="2">
        <v>7380</v>
      </c>
      <c r="E154" s="2">
        <v>7401</v>
      </c>
      <c r="F154" s="13">
        <f t="shared" si="42"/>
        <v>1.4654749285410773E-2</v>
      </c>
      <c r="G154" s="2">
        <f t="shared" si="37"/>
        <v>6430.8273333333309</v>
      </c>
      <c r="H154" s="2">
        <f t="shared" ca="1" si="43"/>
        <v>114015.2</v>
      </c>
      <c r="I154">
        <f t="shared" ca="1" si="44"/>
        <v>1</v>
      </c>
      <c r="J154">
        <f t="shared" si="45"/>
        <v>1</v>
      </c>
      <c r="K154">
        <f t="shared" si="38"/>
        <v>137.51999999999953</v>
      </c>
      <c r="L154">
        <f t="shared" ca="1" si="39"/>
        <v>-137.51999999999953</v>
      </c>
      <c r="M154" s="14">
        <f t="shared" si="40"/>
        <v>9831.21000000001</v>
      </c>
      <c r="N154">
        <f t="shared" si="46"/>
        <v>1</v>
      </c>
      <c r="O154">
        <f t="shared" si="41"/>
        <v>0</v>
      </c>
      <c r="P154">
        <f>COUNTIF(作圖資料!$A$3:$A$249,A154)</f>
        <v>0</v>
      </c>
      <c r="R154" s="7">
        <f t="shared" si="47"/>
        <v>106</v>
      </c>
      <c r="S154" s="8">
        <f t="shared" ca="1" si="48"/>
        <v>-106</v>
      </c>
      <c r="T154" s="8">
        <f t="shared" ca="1" si="49"/>
        <v>8758</v>
      </c>
      <c r="U154" s="8">
        <f t="shared" ca="1" si="50"/>
        <v>1</v>
      </c>
      <c r="V154" s="9">
        <f t="shared" ca="1" si="51"/>
        <v>2</v>
      </c>
      <c r="W154" s="3">
        <f t="shared" si="52"/>
        <v>3.3934826781429894E-3</v>
      </c>
      <c r="X154" s="3">
        <f t="shared" si="53"/>
        <v>7.6414777410919177E-2</v>
      </c>
      <c r="Y154" s="3">
        <f t="shared" si="54"/>
        <v>8.8495575221239742E-2</v>
      </c>
    </row>
    <row r="155" spans="1:25" x14ac:dyDescent="0.25">
      <c r="A155" s="1">
        <v>36259</v>
      </c>
      <c r="B155" s="2">
        <v>7265.7</v>
      </c>
      <c r="C155" s="2">
        <v>142055</v>
      </c>
      <c r="D155" s="2">
        <v>7330</v>
      </c>
      <c r="E155" s="2">
        <v>7360</v>
      </c>
      <c r="F155" s="13">
        <f t="shared" si="42"/>
        <v>8.8498011203326232E-3</v>
      </c>
      <c r="G155" s="2">
        <f t="shared" si="37"/>
        <v>6447.9003333333303</v>
      </c>
      <c r="H155" s="2">
        <f t="shared" ca="1" si="43"/>
        <v>112157.2</v>
      </c>
      <c r="I155">
        <f t="shared" ca="1" si="44"/>
        <v>1</v>
      </c>
      <c r="J155">
        <f t="shared" si="45"/>
        <v>1</v>
      </c>
      <c r="K155">
        <f t="shared" si="38"/>
        <v>-7.7100000000000364</v>
      </c>
      <c r="L155">
        <f t="shared" ca="1" si="39"/>
        <v>-7.7100000000000364</v>
      </c>
      <c r="M155" s="14">
        <f t="shared" si="40"/>
        <v>9823.5000000000109</v>
      </c>
      <c r="N155">
        <f t="shared" si="46"/>
        <v>1</v>
      </c>
      <c r="O155">
        <f t="shared" si="41"/>
        <v>0</v>
      </c>
      <c r="P155">
        <f>COUNTIF(作圖資料!$A$3:$A$249,A155)</f>
        <v>0</v>
      </c>
      <c r="R155" s="7">
        <f t="shared" si="47"/>
        <v>-50</v>
      </c>
      <c r="S155" s="8">
        <f t="shared" ca="1" si="48"/>
        <v>-50</v>
      </c>
      <c r="T155" s="8">
        <f t="shared" ca="1" si="49"/>
        <v>8708</v>
      </c>
      <c r="U155" s="8">
        <f t="shared" ca="1" si="50"/>
        <v>1</v>
      </c>
      <c r="V155" s="9">
        <f t="shared" ca="1" si="51"/>
        <v>0</v>
      </c>
      <c r="W155" s="3">
        <f t="shared" si="52"/>
        <v>3.3934826781429894E-3</v>
      </c>
      <c r="X155" s="3">
        <f t="shared" si="53"/>
        <v>7.5273750308935572E-2</v>
      </c>
      <c r="Y155" s="3">
        <f t="shared" si="54"/>
        <v>8.1120943952803115E-2</v>
      </c>
    </row>
    <row r="156" spans="1:25" x14ac:dyDescent="0.25">
      <c r="A156" s="1">
        <v>36262</v>
      </c>
      <c r="B156" s="2">
        <v>7242.4</v>
      </c>
      <c r="C156" s="2">
        <v>127828</v>
      </c>
      <c r="D156" s="2">
        <v>7275</v>
      </c>
      <c r="E156" s="2">
        <v>7310</v>
      </c>
      <c r="F156" s="13">
        <f t="shared" si="42"/>
        <v>4.5012702971392038E-3</v>
      </c>
      <c r="G156" s="2">
        <f t="shared" si="37"/>
        <v>6461.0303333333313</v>
      </c>
      <c r="H156" s="2">
        <f t="shared" ca="1" si="43"/>
        <v>110341.2</v>
      </c>
      <c r="I156">
        <f t="shared" ca="1" si="44"/>
        <v>1</v>
      </c>
      <c r="J156">
        <f t="shared" si="45"/>
        <v>1</v>
      </c>
      <c r="K156">
        <f t="shared" si="38"/>
        <v>-23.300000000000182</v>
      </c>
      <c r="L156">
        <f t="shared" ca="1" si="39"/>
        <v>-23.300000000000182</v>
      </c>
      <c r="M156" s="14">
        <f t="shared" si="40"/>
        <v>9800.2000000000116</v>
      </c>
      <c r="N156">
        <f t="shared" si="46"/>
        <v>1</v>
      </c>
      <c r="O156">
        <f t="shared" si="41"/>
        <v>0</v>
      </c>
      <c r="P156">
        <f>COUNTIF(作圖資料!$A$3:$A$249,A156)</f>
        <v>0</v>
      </c>
      <c r="R156" s="7">
        <f t="shared" si="47"/>
        <v>-55</v>
      </c>
      <c r="S156" s="8">
        <f t="shared" ca="1" si="48"/>
        <v>-55</v>
      </c>
      <c r="T156" s="8">
        <f t="shared" ca="1" si="49"/>
        <v>8653</v>
      </c>
      <c r="U156" s="8">
        <f t="shared" ca="1" si="50"/>
        <v>1</v>
      </c>
      <c r="V156" s="9">
        <f t="shared" ca="1" si="51"/>
        <v>0</v>
      </c>
      <c r="W156" s="3">
        <f t="shared" si="52"/>
        <v>3.3934826781429894E-3</v>
      </c>
      <c r="X156" s="3">
        <f t="shared" si="53"/>
        <v>7.182551016934835E-2</v>
      </c>
      <c r="Y156" s="3">
        <f t="shared" si="54"/>
        <v>7.3008849557522959E-2</v>
      </c>
    </row>
    <row r="157" spans="1:25" x14ac:dyDescent="0.25">
      <c r="A157" s="1">
        <v>36263</v>
      </c>
      <c r="B157" s="2">
        <v>7337.85</v>
      </c>
      <c r="C157" s="2">
        <v>122027</v>
      </c>
      <c r="D157" s="2">
        <v>7377</v>
      </c>
      <c r="E157" s="2">
        <v>7401</v>
      </c>
      <c r="F157" s="13">
        <f t="shared" si="42"/>
        <v>5.3353502729001079E-3</v>
      </c>
      <c r="G157" s="2">
        <f t="shared" si="37"/>
        <v>6475.2728333333316</v>
      </c>
      <c r="H157" s="2">
        <f t="shared" ca="1" si="43"/>
        <v>118836.2</v>
      </c>
      <c r="I157">
        <f t="shared" ca="1" si="44"/>
        <v>1</v>
      </c>
      <c r="J157">
        <f t="shared" si="45"/>
        <v>1</v>
      </c>
      <c r="K157">
        <f t="shared" si="38"/>
        <v>95.450000000000728</v>
      </c>
      <c r="L157">
        <f t="shared" ca="1" si="39"/>
        <v>95.450000000000728</v>
      </c>
      <c r="M157" s="14">
        <f t="shared" si="40"/>
        <v>9895.6500000000124</v>
      </c>
      <c r="N157">
        <f t="shared" si="46"/>
        <v>1</v>
      </c>
      <c r="O157">
        <f t="shared" si="41"/>
        <v>0</v>
      </c>
      <c r="P157">
        <f>COUNTIF(作圖資料!$A$3:$A$249,A157)</f>
        <v>0</v>
      </c>
      <c r="R157" s="7">
        <f t="shared" si="47"/>
        <v>102</v>
      </c>
      <c r="S157" s="8">
        <f t="shared" ca="1" si="48"/>
        <v>102</v>
      </c>
      <c r="T157" s="8">
        <f t="shared" ca="1" si="49"/>
        <v>8755</v>
      </c>
      <c r="U157" s="8">
        <f t="shared" ca="1" si="50"/>
        <v>1</v>
      </c>
      <c r="V157" s="9">
        <f t="shared" ca="1" si="51"/>
        <v>0</v>
      </c>
      <c r="W157" s="3">
        <f t="shared" si="52"/>
        <v>3.3934826781429894E-3</v>
      </c>
      <c r="X157" s="3">
        <f t="shared" si="53"/>
        <v>8.5951455290532497E-2</v>
      </c>
      <c r="Y157" s="3">
        <f t="shared" si="54"/>
        <v>8.8053097345133668E-2</v>
      </c>
    </row>
    <row r="158" spans="1:25" x14ac:dyDescent="0.25">
      <c r="A158" s="1">
        <v>36264</v>
      </c>
      <c r="B158" s="2">
        <v>7398.65</v>
      </c>
      <c r="C158" s="2">
        <v>143599</v>
      </c>
      <c r="D158" s="2">
        <v>7365</v>
      </c>
      <c r="E158" s="2">
        <v>7400</v>
      </c>
      <c r="F158" s="13">
        <f t="shared" si="42"/>
        <v>-4.5481270231730875E-3</v>
      </c>
      <c r="G158" s="2">
        <f t="shared" si="37"/>
        <v>6492.2961666666661</v>
      </c>
      <c r="H158" s="2">
        <f t="shared" ca="1" si="43"/>
        <v>133404.20000000001</v>
      </c>
      <c r="I158">
        <f t="shared" ca="1" si="44"/>
        <v>1</v>
      </c>
      <c r="J158">
        <f t="shared" si="45"/>
        <v>-1</v>
      </c>
      <c r="K158">
        <f t="shared" si="38"/>
        <v>60.799999999999272</v>
      </c>
      <c r="L158">
        <f t="shared" ca="1" si="39"/>
        <v>60.799999999999272</v>
      </c>
      <c r="M158" s="14">
        <f t="shared" si="40"/>
        <v>9956.4500000000116</v>
      </c>
      <c r="N158">
        <f t="shared" si="46"/>
        <v>-1</v>
      </c>
      <c r="O158">
        <f t="shared" si="41"/>
        <v>2</v>
      </c>
      <c r="P158">
        <f>COUNTIF(作圖資料!$A$3:$A$249,A158)</f>
        <v>0</v>
      </c>
      <c r="R158" s="7">
        <f t="shared" si="47"/>
        <v>-12</v>
      </c>
      <c r="S158" s="8">
        <f t="shared" ca="1" si="48"/>
        <v>-12</v>
      </c>
      <c r="T158" s="8">
        <f t="shared" ca="1" si="49"/>
        <v>8743</v>
      </c>
      <c r="U158" s="8">
        <f t="shared" ca="1" si="50"/>
        <v>1</v>
      </c>
      <c r="V158" s="9">
        <f t="shared" ca="1" si="51"/>
        <v>0</v>
      </c>
      <c r="W158" s="3">
        <f t="shared" si="52"/>
        <v>3.3934826781429894E-3</v>
      </c>
      <c r="X158" s="3">
        <f t="shared" si="53"/>
        <v>9.4949438144047438E-2</v>
      </c>
      <c r="Y158" s="3">
        <f t="shared" si="54"/>
        <v>8.6283185840708931E-2</v>
      </c>
    </row>
    <row r="159" spans="1:25" x14ac:dyDescent="0.25">
      <c r="A159" s="1">
        <v>36265</v>
      </c>
      <c r="B159" s="2">
        <v>7498.17</v>
      </c>
      <c r="C159" s="2">
        <v>139892</v>
      </c>
      <c r="D159" s="2">
        <v>7480</v>
      </c>
      <c r="E159" s="2">
        <v>7519</v>
      </c>
      <c r="F159" s="13">
        <f t="shared" si="42"/>
        <v>-2.4232579416044731E-3</v>
      </c>
      <c r="G159" s="2">
        <f t="shared" si="37"/>
        <v>6511.5429999999997</v>
      </c>
      <c r="H159" s="2">
        <f t="shared" ca="1" si="43"/>
        <v>135080.20000000001</v>
      </c>
      <c r="I159">
        <f t="shared" ca="1" si="44"/>
        <v>1</v>
      </c>
      <c r="J159">
        <f t="shared" si="45"/>
        <v>-1</v>
      </c>
      <c r="K159">
        <f t="shared" si="38"/>
        <v>99.520000000000437</v>
      </c>
      <c r="L159">
        <f t="shared" ca="1" si="39"/>
        <v>99.520000000000437</v>
      </c>
      <c r="M159" s="14">
        <f t="shared" si="40"/>
        <v>9856.9300000000112</v>
      </c>
      <c r="N159">
        <f t="shared" si="46"/>
        <v>-1</v>
      </c>
      <c r="O159">
        <f t="shared" si="41"/>
        <v>0</v>
      </c>
      <c r="P159">
        <f>COUNTIF(作圖資料!$A$3:$A$249,A159)</f>
        <v>0</v>
      </c>
      <c r="R159" s="7">
        <f t="shared" si="47"/>
        <v>115</v>
      </c>
      <c r="S159" s="8">
        <f t="shared" ca="1" si="48"/>
        <v>115</v>
      </c>
      <c r="T159" s="8">
        <f t="shared" ca="1" si="49"/>
        <v>8858</v>
      </c>
      <c r="U159" s="8">
        <f t="shared" ca="1" si="50"/>
        <v>1</v>
      </c>
      <c r="V159" s="9">
        <f t="shared" ca="1" si="51"/>
        <v>0</v>
      </c>
      <c r="W159" s="3">
        <f t="shared" si="52"/>
        <v>3.3934826781429894E-3</v>
      </c>
      <c r="X159" s="3">
        <f t="shared" si="53"/>
        <v>0.10967771534111659</v>
      </c>
      <c r="Y159" s="3">
        <f t="shared" si="54"/>
        <v>0.103244837758113</v>
      </c>
    </row>
    <row r="160" spans="1:25" x14ac:dyDescent="0.25">
      <c r="A160" s="1">
        <v>36266</v>
      </c>
      <c r="B160" s="2">
        <v>7466.82</v>
      </c>
      <c r="C160" s="2">
        <v>165047</v>
      </c>
      <c r="D160" s="2">
        <v>7460</v>
      </c>
      <c r="E160" s="2">
        <v>7479</v>
      </c>
      <c r="F160" s="13">
        <f t="shared" si="42"/>
        <v>-9.1337410035330358E-4</v>
      </c>
      <c r="G160" s="2">
        <f t="shared" si="37"/>
        <v>6530.8114999999998</v>
      </c>
      <c r="H160" s="2">
        <f t="shared" ca="1" si="43"/>
        <v>139678.6</v>
      </c>
      <c r="I160">
        <f t="shared" ca="1" si="44"/>
        <v>1</v>
      </c>
      <c r="J160">
        <f t="shared" si="45"/>
        <v>-1</v>
      </c>
      <c r="K160">
        <f t="shared" si="38"/>
        <v>-31.350000000000364</v>
      </c>
      <c r="L160">
        <f t="shared" ca="1" si="39"/>
        <v>-31.350000000000364</v>
      </c>
      <c r="M160" s="14">
        <f t="shared" si="40"/>
        <v>9888.2800000000116</v>
      </c>
      <c r="N160">
        <f t="shared" si="46"/>
        <v>-1</v>
      </c>
      <c r="O160">
        <f t="shared" si="41"/>
        <v>0</v>
      </c>
      <c r="P160">
        <f>COUNTIF(作圖資料!$A$3:$A$249,A160)</f>
        <v>0</v>
      </c>
      <c r="R160" s="7">
        <f t="shared" si="47"/>
        <v>-20</v>
      </c>
      <c r="S160" s="8">
        <f t="shared" ca="1" si="48"/>
        <v>-20</v>
      </c>
      <c r="T160" s="8">
        <f t="shared" ca="1" si="49"/>
        <v>8838</v>
      </c>
      <c r="U160" s="8">
        <f t="shared" ca="1" si="50"/>
        <v>1</v>
      </c>
      <c r="V160" s="9">
        <f t="shared" ca="1" si="51"/>
        <v>0</v>
      </c>
      <c r="W160" s="3">
        <f t="shared" si="52"/>
        <v>3.3934826781429894E-3</v>
      </c>
      <c r="X160" s="3">
        <f t="shared" si="53"/>
        <v>0.10503813043227295</v>
      </c>
      <c r="Y160" s="3">
        <f t="shared" si="54"/>
        <v>0.10029498525073843</v>
      </c>
    </row>
    <row r="161" spans="1:25" x14ac:dyDescent="0.25">
      <c r="A161" s="1">
        <v>36267</v>
      </c>
      <c r="B161" s="2">
        <v>7581.5</v>
      </c>
      <c r="C161" s="2">
        <v>137297</v>
      </c>
      <c r="D161" s="2">
        <v>7570</v>
      </c>
      <c r="E161" s="2">
        <v>7600</v>
      </c>
      <c r="F161" s="13">
        <f t="shared" si="42"/>
        <v>-1.5168502275275664E-3</v>
      </c>
      <c r="G161" s="2">
        <f t="shared" si="37"/>
        <v>6551.6331666666665</v>
      </c>
      <c r="H161" s="2">
        <f t="shared" ca="1" si="43"/>
        <v>141572.4</v>
      </c>
      <c r="I161">
        <f t="shared" ca="1" si="44"/>
        <v>-1</v>
      </c>
      <c r="J161">
        <f t="shared" si="45"/>
        <v>-1</v>
      </c>
      <c r="K161">
        <f t="shared" si="38"/>
        <v>114.68000000000029</v>
      </c>
      <c r="L161">
        <f t="shared" ca="1" si="39"/>
        <v>114.68000000000029</v>
      </c>
      <c r="M161" s="14">
        <f t="shared" si="40"/>
        <v>9773.6000000000113</v>
      </c>
      <c r="N161">
        <f t="shared" si="46"/>
        <v>-1</v>
      </c>
      <c r="O161">
        <f t="shared" si="41"/>
        <v>0</v>
      </c>
      <c r="P161">
        <f>COUNTIF(作圖資料!$A$3:$A$249,A161)</f>
        <v>0</v>
      </c>
      <c r="R161" s="7">
        <f t="shared" si="47"/>
        <v>110</v>
      </c>
      <c r="S161" s="8">
        <f t="shared" ca="1" si="48"/>
        <v>110</v>
      </c>
      <c r="T161" s="8">
        <f t="shared" ca="1" si="49"/>
        <v>8948</v>
      </c>
      <c r="U161" s="8">
        <f t="shared" ca="1" si="50"/>
        <v>-1</v>
      </c>
      <c r="V161" s="9">
        <f t="shared" ca="1" si="51"/>
        <v>2</v>
      </c>
      <c r="W161" s="3">
        <f t="shared" si="52"/>
        <v>3.3934826781429894E-3</v>
      </c>
      <c r="X161" s="3">
        <f t="shared" si="53"/>
        <v>0.12200998361715953</v>
      </c>
      <c r="Y161" s="3">
        <f t="shared" si="54"/>
        <v>0.11651917404129875</v>
      </c>
    </row>
    <row r="162" spans="1:25" x14ac:dyDescent="0.25">
      <c r="A162" s="1">
        <v>36269</v>
      </c>
      <c r="B162" s="2">
        <v>7623.18</v>
      </c>
      <c r="C162" s="2">
        <v>151966</v>
      </c>
      <c r="D162" s="2">
        <v>7620</v>
      </c>
      <c r="E162" s="2">
        <v>7644</v>
      </c>
      <c r="F162" s="13">
        <f t="shared" si="42"/>
        <v>-4.1714874894738241E-4</v>
      </c>
      <c r="G162" s="2">
        <f t="shared" si="37"/>
        <v>6574.8703333333342</v>
      </c>
      <c r="H162" s="2">
        <f t="shared" ca="1" si="43"/>
        <v>147560.20000000001</v>
      </c>
      <c r="I162">
        <f t="shared" ca="1" si="44"/>
        <v>1</v>
      </c>
      <c r="J162">
        <f t="shared" si="45"/>
        <v>-1</v>
      </c>
      <c r="K162">
        <f t="shared" si="38"/>
        <v>41.680000000000291</v>
      </c>
      <c r="L162">
        <f t="shared" ca="1" si="39"/>
        <v>-41.680000000000291</v>
      </c>
      <c r="M162" s="14">
        <f t="shared" si="40"/>
        <v>9731.920000000011</v>
      </c>
      <c r="N162">
        <f t="shared" si="46"/>
        <v>-1</v>
      </c>
      <c r="O162">
        <f t="shared" si="41"/>
        <v>0</v>
      </c>
      <c r="P162">
        <f>COUNTIF(作圖資料!$A$3:$A$249,A162)</f>
        <v>0</v>
      </c>
      <c r="R162" s="7">
        <f t="shared" si="47"/>
        <v>50</v>
      </c>
      <c r="S162" s="8">
        <f t="shared" ca="1" si="48"/>
        <v>-50</v>
      </c>
      <c r="T162" s="8">
        <f t="shared" ca="1" si="49"/>
        <v>8898</v>
      </c>
      <c r="U162" s="8">
        <f t="shared" ca="1" si="50"/>
        <v>1</v>
      </c>
      <c r="V162" s="9">
        <f t="shared" ca="1" si="51"/>
        <v>2</v>
      </c>
      <c r="W162" s="3">
        <f t="shared" si="52"/>
        <v>3.3934826781429894E-3</v>
      </c>
      <c r="X162" s="3">
        <f t="shared" si="53"/>
        <v>0.12817833765226649</v>
      </c>
      <c r="Y162" s="3">
        <f t="shared" si="54"/>
        <v>0.12389380530973515</v>
      </c>
    </row>
    <row r="163" spans="1:25" x14ac:dyDescent="0.25">
      <c r="A163" s="1">
        <v>36270</v>
      </c>
      <c r="B163" s="2">
        <v>7627.74</v>
      </c>
      <c r="C163" s="2">
        <v>133151</v>
      </c>
      <c r="D163" s="2">
        <v>7640</v>
      </c>
      <c r="E163" s="2">
        <v>7662</v>
      </c>
      <c r="F163" s="13">
        <f t="shared" si="42"/>
        <v>1.6072912815592311E-3</v>
      </c>
      <c r="G163" s="2">
        <f t="shared" si="37"/>
        <v>6601.4458333333332</v>
      </c>
      <c r="H163" s="2">
        <f t="shared" ca="1" si="43"/>
        <v>145470.6</v>
      </c>
      <c r="I163">
        <f t="shared" ca="1" si="44"/>
        <v>-1</v>
      </c>
      <c r="J163">
        <f t="shared" si="45"/>
        <v>1</v>
      </c>
      <c r="K163">
        <f t="shared" si="38"/>
        <v>4.5599999999994907</v>
      </c>
      <c r="L163">
        <f t="shared" ca="1" si="39"/>
        <v>4.5599999999994907</v>
      </c>
      <c r="M163" s="14">
        <f t="shared" si="40"/>
        <v>9727.3600000000115</v>
      </c>
      <c r="N163">
        <f t="shared" si="46"/>
        <v>1</v>
      </c>
      <c r="O163">
        <f t="shared" si="41"/>
        <v>2</v>
      </c>
      <c r="P163">
        <f>COUNTIF(作圖資料!$A$3:$A$249,A163)</f>
        <v>0</v>
      </c>
      <c r="R163" s="7">
        <f t="shared" si="47"/>
        <v>20</v>
      </c>
      <c r="S163" s="8">
        <f t="shared" ca="1" si="48"/>
        <v>20</v>
      </c>
      <c r="T163" s="8">
        <f t="shared" ca="1" si="49"/>
        <v>8918</v>
      </c>
      <c r="U163" s="8">
        <f t="shared" ca="1" si="50"/>
        <v>-1</v>
      </c>
      <c r="V163" s="9">
        <f t="shared" ca="1" si="51"/>
        <v>2</v>
      </c>
      <c r="W163" s="3">
        <f t="shared" si="52"/>
        <v>3.3934826781429894E-3</v>
      </c>
      <c r="X163" s="3">
        <f t="shared" si="53"/>
        <v>0.12885318636628007</v>
      </c>
      <c r="Y163" s="3">
        <f t="shared" si="54"/>
        <v>0.12684365781710993</v>
      </c>
    </row>
    <row r="164" spans="1:25" x14ac:dyDescent="0.25">
      <c r="A164" s="1">
        <v>36271</v>
      </c>
      <c r="B164" s="2">
        <v>7474.16</v>
      </c>
      <c r="C164" s="2">
        <v>149111</v>
      </c>
      <c r="D164" s="2">
        <v>7490</v>
      </c>
      <c r="E164" s="2">
        <v>7559</v>
      </c>
      <c r="F164" s="13">
        <f t="shared" si="42"/>
        <v>1.1351108351975281E-2</v>
      </c>
      <c r="G164" s="2">
        <f t="shared" si="37"/>
        <v>6624.087833333333</v>
      </c>
      <c r="H164" s="2">
        <f t="shared" ca="1" si="43"/>
        <v>147314.4</v>
      </c>
      <c r="I164">
        <f t="shared" ca="1" si="44"/>
        <v>1</v>
      </c>
      <c r="J164">
        <f t="shared" si="45"/>
        <v>1</v>
      </c>
      <c r="K164">
        <f t="shared" si="38"/>
        <v>-153.57999999999993</v>
      </c>
      <c r="L164">
        <f t="shared" ca="1" si="39"/>
        <v>153.57999999999993</v>
      </c>
      <c r="M164" s="14">
        <f t="shared" si="40"/>
        <v>9573.7800000000116</v>
      </c>
      <c r="N164">
        <f t="shared" si="46"/>
        <v>1</v>
      </c>
      <c r="O164">
        <f t="shared" si="41"/>
        <v>0</v>
      </c>
      <c r="P164">
        <f>COUNTIF(作圖資料!$A$3:$A$249,A164)</f>
        <v>1</v>
      </c>
      <c r="R164" s="7">
        <f t="shared" si="47"/>
        <v>-150</v>
      </c>
      <c r="S164" s="8">
        <f t="shared" ca="1" si="48"/>
        <v>150</v>
      </c>
      <c r="T164" s="8">
        <f t="shared" ca="1" si="49"/>
        <v>9068</v>
      </c>
      <c r="U164" s="8">
        <f t="shared" ca="1" si="50"/>
        <v>1</v>
      </c>
      <c r="V164" s="9">
        <f t="shared" ca="1" si="51"/>
        <v>2</v>
      </c>
      <c r="W164" s="3">
        <f t="shared" si="52"/>
        <v>3.3934826781429894E-3</v>
      </c>
      <c r="X164" s="3">
        <f t="shared" si="53"/>
        <v>0.10612440007281276</v>
      </c>
      <c r="Y164" s="3">
        <f t="shared" si="54"/>
        <v>0.10471976401180028</v>
      </c>
    </row>
    <row r="165" spans="1:25" x14ac:dyDescent="0.25">
      <c r="A165" s="1">
        <v>36272</v>
      </c>
      <c r="B165" s="2">
        <v>7494.6</v>
      </c>
      <c r="C165" s="2">
        <v>105895</v>
      </c>
      <c r="D165" s="2">
        <v>7590</v>
      </c>
      <c r="E165" s="2">
        <v>7600</v>
      </c>
      <c r="F165" s="13">
        <f t="shared" si="42"/>
        <v>1.2729164998799058E-2</v>
      </c>
      <c r="G165" s="2">
        <f t="shared" si="37"/>
        <v>6646.6833333333325</v>
      </c>
      <c r="H165" s="2">
        <f t="shared" ca="1" si="43"/>
        <v>135484</v>
      </c>
      <c r="I165">
        <f t="shared" ca="1" si="44"/>
        <v>-1</v>
      </c>
      <c r="J165">
        <f t="shared" si="45"/>
        <v>1</v>
      </c>
      <c r="K165">
        <f t="shared" si="38"/>
        <v>20.440000000000509</v>
      </c>
      <c r="L165">
        <f t="shared" ca="1" si="39"/>
        <v>20.440000000000509</v>
      </c>
      <c r="M165" s="14">
        <f t="shared" si="40"/>
        <v>9594.2200000000121</v>
      </c>
      <c r="N165">
        <f t="shared" si="46"/>
        <v>1</v>
      </c>
      <c r="O165">
        <f t="shared" si="41"/>
        <v>0</v>
      </c>
      <c r="P165">
        <f>COUNTIF(作圖資料!$A$3:$A$249,A165)</f>
        <v>0</v>
      </c>
      <c r="R165" s="7">
        <f t="shared" si="47"/>
        <v>31</v>
      </c>
      <c r="S165" s="8">
        <f t="shared" ca="1" si="48"/>
        <v>31</v>
      </c>
      <c r="T165" s="8">
        <f t="shared" ca="1" si="49"/>
        <v>9099</v>
      </c>
      <c r="U165" s="8">
        <f t="shared" ca="1" si="50"/>
        <v>-1</v>
      </c>
      <c r="V165" s="9">
        <f t="shared" ca="1" si="51"/>
        <v>2</v>
      </c>
      <c r="W165" s="3">
        <f t="shared" si="52"/>
        <v>1.1351108351975281E-2</v>
      </c>
      <c r="X165" s="3">
        <f t="shared" si="53"/>
        <v>2.7347554775386811E-3</v>
      </c>
      <c r="Y165" s="3">
        <f t="shared" si="54"/>
        <v>4.1010715703135338E-3</v>
      </c>
    </row>
    <row r="166" spans="1:25" x14ac:dyDescent="0.25">
      <c r="A166" s="1">
        <v>36273</v>
      </c>
      <c r="B166" s="2">
        <v>7612.8</v>
      </c>
      <c r="C166" s="2">
        <v>149998</v>
      </c>
      <c r="D166" s="2">
        <v>7653</v>
      </c>
      <c r="E166" s="2">
        <v>7665</v>
      </c>
      <c r="F166" s="13">
        <f t="shared" si="42"/>
        <v>5.2805800756621224E-3</v>
      </c>
      <c r="G166" s="2">
        <f t="shared" si="37"/>
        <v>6672.5065000000004</v>
      </c>
      <c r="H166" s="2">
        <f t="shared" ca="1" si="43"/>
        <v>138024.20000000001</v>
      </c>
      <c r="I166">
        <f t="shared" ca="1" si="44"/>
        <v>1</v>
      </c>
      <c r="J166">
        <f t="shared" si="45"/>
        <v>1</v>
      </c>
      <c r="K166">
        <f t="shared" si="38"/>
        <v>118.19999999999982</v>
      </c>
      <c r="L166">
        <f t="shared" ca="1" si="39"/>
        <v>-118.19999999999982</v>
      </c>
      <c r="M166" s="14">
        <f t="shared" si="40"/>
        <v>9712.4200000000128</v>
      </c>
      <c r="N166">
        <f t="shared" si="46"/>
        <v>1</v>
      </c>
      <c r="O166">
        <f t="shared" si="41"/>
        <v>0</v>
      </c>
      <c r="P166">
        <f>COUNTIF(作圖資料!$A$3:$A$249,A166)</f>
        <v>0</v>
      </c>
      <c r="R166" s="7">
        <f t="shared" si="47"/>
        <v>63</v>
      </c>
      <c r="S166" s="8">
        <f t="shared" ca="1" si="48"/>
        <v>-63</v>
      </c>
      <c r="T166" s="8">
        <f t="shared" ca="1" si="49"/>
        <v>9036</v>
      </c>
      <c r="U166" s="8">
        <f t="shared" ca="1" si="50"/>
        <v>1</v>
      </c>
      <c r="V166" s="9">
        <f t="shared" ca="1" si="51"/>
        <v>2</v>
      </c>
      <c r="W166" s="3">
        <f t="shared" si="52"/>
        <v>1.1351108351975281E-2</v>
      </c>
      <c r="X166" s="3">
        <f t="shared" si="53"/>
        <v>1.8549241653911919E-2</v>
      </c>
      <c r="Y166" s="3">
        <f t="shared" si="54"/>
        <v>1.2435507342241081E-2</v>
      </c>
    </row>
    <row r="167" spans="1:25" x14ac:dyDescent="0.25">
      <c r="A167" s="1">
        <v>36276</v>
      </c>
      <c r="B167" s="2">
        <v>7629.09</v>
      </c>
      <c r="C167" s="2">
        <v>134838</v>
      </c>
      <c r="D167" s="2">
        <v>7630</v>
      </c>
      <c r="E167" s="2">
        <v>7651</v>
      </c>
      <c r="F167" s="13">
        <f t="shared" si="42"/>
        <v>1.1928028113450395E-4</v>
      </c>
      <c r="G167" s="2">
        <f t="shared" si="37"/>
        <v>6699.9246666666677</v>
      </c>
      <c r="H167" s="2">
        <f t="shared" ca="1" si="43"/>
        <v>134598.6</v>
      </c>
      <c r="I167">
        <f t="shared" ca="1" si="44"/>
        <v>1</v>
      </c>
      <c r="J167">
        <f t="shared" si="45"/>
        <v>1</v>
      </c>
      <c r="K167">
        <f t="shared" si="38"/>
        <v>16.289999999999964</v>
      </c>
      <c r="L167">
        <f t="shared" ca="1" si="39"/>
        <v>16.289999999999964</v>
      </c>
      <c r="M167" s="14">
        <f t="shared" si="40"/>
        <v>9728.7100000000137</v>
      </c>
      <c r="N167">
        <f t="shared" si="46"/>
        <v>1</v>
      </c>
      <c r="O167">
        <f t="shared" si="41"/>
        <v>0</v>
      </c>
      <c r="P167">
        <f>COUNTIF(作圖資料!$A$3:$A$249,A167)</f>
        <v>0</v>
      </c>
      <c r="R167" s="7">
        <f t="shared" si="47"/>
        <v>-23</v>
      </c>
      <c r="S167" s="8">
        <f t="shared" ca="1" si="48"/>
        <v>-23</v>
      </c>
      <c r="T167" s="8">
        <f t="shared" ca="1" si="49"/>
        <v>9013</v>
      </c>
      <c r="U167" s="8">
        <f t="shared" ca="1" si="50"/>
        <v>1</v>
      </c>
      <c r="V167" s="9">
        <f t="shared" ca="1" si="51"/>
        <v>0</v>
      </c>
      <c r="W167" s="3">
        <f t="shared" si="52"/>
        <v>1.1351108351975281E-2</v>
      </c>
      <c r="X167" s="3">
        <f t="shared" si="53"/>
        <v>2.0728750789386741E-2</v>
      </c>
      <c r="Y167" s="3">
        <f t="shared" si="54"/>
        <v>9.3927768223309727E-3</v>
      </c>
    </row>
    <row r="168" spans="1:25" x14ac:dyDescent="0.25">
      <c r="A168" s="1">
        <v>36277</v>
      </c>
      <c r="B168" s="2">
        <v>7550.13</v>
      </c>
      <c r="C168" s="2">
        <v>127398</v>
      </c>
      <c r="D168" s="2">
        <v>7575</v>
      </c>
      <c r="E168" s="2">
        <v>7578</v>
      </c>
      <c r="F168" s="13">
        <f t="shared" si="42"/>
        <v>3.2939830175109375E-3</v>
      </c>
      <c r="G168" s="2">
        <f t="shared" si="37"/>
        <v>6725.7881666666672</v>
      </c>
      <c r="H168" s="2">
        <f t="shared" ca="1" si="43"/>
        <v>133448</v>
      </c>
      <c r="I168">
        <f t="shared" ca="1" si="44"/>
        <v>-1</v>
      </c>
      <c r="J168">
        <f t="shared" si="45"/>
        <v>1</v>
      </c>
      <c r="K168">
        <f t="shared" si="38"/>
        <v>-78.960000000000036</v>
      </c>
      <c r="L168">
        <f t="shared" ca="1" si="39"/>
        <v>-78.960000000000036</v>
      </c>
      <c r="M168" s="14">
        <f t="shared" si="40"/>
        <v>9649.7500000000146</v>
      </c>
      <c r="N168">
        <f t="shared" si="46"/>
        <v>1</v>
      </c>
      <c r="O168">
        <f t="shared" si="41"/>
        <v>0</v>
      </c>
      <c r="P168">
        <f>COUNTIF(作圖資料!$A$3:$A$249,A168)</f>
        <v>0</v>
      </c>
      <c r="R168" s="7">
        <f t="shared" si="47"/>
        <v>-55</v>
      </c>
      <c r="S168" s="8">
        <f t="shared" ca="1" si="48"/>
        <v>-55</v>
      </c>
      <c r="T168" s="8">
        <f t="shared" ca="1" si="49"/>
        <v>8958</v>
      </c>
      <c r="U168" s="8">
        <f t="shared" ca="1" si="50"/>
        <v>-1</v>
      </c>
      <c r="V168" s="9">
        <f t="shared" ca="1" si="51"/>
        <v>2</v>
      </c>
      <c r="W168" s="3">
        <f t="shared" si="52"/>
        <v>1.1351108351975281E-2</v>
      </c>
      <c r="X168" s="3">
        <f t="shared" si="53"/>
        <v>1.0164352917251263E-2</v>
      </c>
      <c r="Y168" s="3">
        <f t="shared" si="54"/>
        <v>2.1166821008069547E-3</v>
      </c>
    </row>
    <row r="169" spans="1:25" x14ac:dyDescent="0.25">
      <c r="A169" s="1">
        <v>36278</v>
      </c>
      <c r="B169" s="2">
        <v>7496.61</v>
      </c>
      <c r="C169" s="2">
        <v>114637</v>
      </c>
      <c r="D169" s="2">
        <v>7559</v>
      </c>
      <c r="E169" s="2">
        <v>7567</v>
      </c>
      <c r="F169" s="13">
        <f t="shared" si="42"/>
        <v>8.3224284043055263E-3</v>
      </c>
      <c r="G169" s="2">
        <f t="shared" si="37"/>
        <v>6753.0185000000001</v>
      </c>
      <c r="H169" s="2">
        <f t="shared" ca="1" si="43"/>
        <v>126553.2</v>
      </c>
      <c r="I169">
        <f t="shared" ca="1" si="44"/>
        <v>-1</v>
      </c>
      <c r="J169">
        <f t="shared" si="45"/>
        <v>1</v>
      </c>
      <c r="K169">
        <f t="shared" si="38"/>
        <v>-53.520000000000437</v>
      </c>
      <c r="L169">
        <f t="shared" ca="1" si="39"/>
        <v>53.520000000000437</v>
      </c>
      <c r="M169" s="14">
        <f t="shared" si="40"/>
        <v>9596.2300000000141</v>
      </c>
      <c r="N169">
        <f t="shared" si="46"/>
        <v>1</v>
      </c>
      <c r="O169">
        <f t="shared" si="41"/>
        <v>0</v>
      </c>
      <c r="P169">
        <f>COUNTIF(作圖資料!$A$3:$A$249,A169)</f>
        <v>0</v>
      </c>
      <c r="R169" s="7">
        <f t="shared" si="47"/>
        <v>-16</v>
      </c>
      <c r="S169" s="8">
        <f t="shared" ca="1" si="48"/>
        <v>16</v>
      </c>
      <c r="T169" s="8">
        <f t="shared" ca="1" si="49"/>
        <v>8974</v>
      </c>
      <c r="U169" s="8">
        <f t="shared" ca="1" si="50"/>
        <v>-1</v>
      </c>
      <c r="V169" s="9">
        <f t="shared" ca="1" si="51"/>
        <v>0</v>
      </c>
      <c r="W169" s="3">
        <f t="shared" si="52"/>
        <v>1.1351108351975281E-2</v>
      </c>
      <c r="X169" s="3">
        <f t="shared" si="53"/>
        <v>3.0036820191168268E-3</v>
      </c>
      <c r="Y169" s="3">
        <f t="shared" si="54"/>
        <v>-1.1102230246251565E-16</v>
      </c>
    </row>
    <row r="170" spans="1:25" x14ac:dyDescent="0.25">
      <c r="A170" s="1">
        <v>36279</v>
      </c>
      <c r="B170" s="2">
        <v>7289.62</v>
      </c>
      <c r="C170" s="2">
        <v>111305</v>
      </c>
      <c r="D170" s="2">
        <v>7381</v>
      </c>
      <c r="E170" s="2">
        <v>7416</v>
      </c>
      <c r="F170" s="13">
        <f t="shared" si="42"/>
        <v>1.2535632858777346E-2</v>
      </c>
      <c r="G170" s="2">
        <f t="shared" si="37"/>
        <v>6778.6848333333337</v>
      </c>
      <c r="H170" s="2">
        <f t="shared" ca="1" si="43"/>
        <v>127635.2</v>
      </c>
      <c r="I170">
        <f t="shared" ca="1" si="44"/>
        <v>-1</v>
      </c>
      <c r="J170">
        <f t="shared" si="45"/>
        <v>1</v>
      </c>
      <c r="K170">
        <f t="shared" si="38"/>
        <v>-206.98999999999978</v>
      </c>
      <c r="L170">
        <f t="shared" ca="1" si="39"/>
        <v>206.98999999999978</v>
      </c>
      <c r="M170" s="14">
        <f t="shared" si="40"/>
        <v>9389.2400000000143</v>
      </c>
      <c r="N170">
        <f t="shared" si="46"/>
        <v>1</v>
      </c>
      <c r="O170">
        <f t="shared" si="41"/>
        <v>0</v>
      </c>
      <c r="P170">
        <f>COUNTIF(作圖資料!$A$3:$A$249,A170)</f>
        <v>0</v>
      </c>
      <c r="R170" s="7">
        <f t="shared" si="47"/>
        <v>-178</v>
      </c>
      <c r="S170" s="8">
        <f t="shared" ca="1" si="48"/>
        <v>178</v>
      </c>
      <c r="T170" s="8">
        <f t="shared" ca="1" si="49"/>
        <v>9152</v>
      </c>
      <c r="U170" s="8">
        <f t="shared" ca="1" si="50"/>
        <v>-1</v>
      </c>
      <c r="V170" s="9">
        <f t="shared" ca="1" si="51"/>
        <v>0</v>
      </c>
      <c r="W170" s="3">
        <f t="shared" si="52"/>
        <v>1.1351108351975281E-2</v>
      </c>
      <c r="X170" s="3">
        <f t="shared" si="53"/>
        <v>-2.4690399991436851E-2</v>
      </c>
      <c r="Y170" s="3">
        <f t="shared" si="54"/>
        <v>-2.3548088371477816E-2</v>
      </c>
    </row>
    <row r="171" spans="1:25" x14ac:dyDescent="0.25">
      <c r="A171" s="1">
        <v>36280</v>
      </c>
      <c r="B171" s="2">
        <v>7371.17</v>
      </c>
      <c r="C171" s="2">
        <v>102848</v>
      </c>
      <c r="D171" s="2">
        <v>7440</v>
      </c>
      <c r="E171" s="2">
        <v>7460</v>
      </c>
      <c r="F171" s="13">
        <f t="shared" si="42"/>
        <v>9.3377306452029352E-3</v>
      </c>
      <c r="G171" s="2">
        <f t="shared" si="37"/>
        <v>6805.8066666666673</v>
      </c>
      <c r="H171" s="2">
        <f t="shared" ca="1" si="43"/>
        <v>118205.2</v>
      </c>
      <c r="I171">
        <f t="shared" ca="1" si="44"/>
        <v>-1</v>
      </c>
      <c r="J171">
        <f t="shared" si="45"/>
        <v>1</v>
      </c>
      <c r="K171">
        <f t="shared" si="38"/>
        <v>81.550000000000182</v>
      </c>
      <c r="L171">
        <f t="shared" ca="1" si="39"/>
        <v>-81.550000000000182</v>
      </c>
      <c r="M171" s="14">
        <f t="shared" si="40"/>
        <v>9470.7900000000154</v>
      </c>
      <c r="N171">
        <f t="shared" si="46"/>
        <v>1</v>
      </c>
      <c r="O171">
        <f t="shared" si="41"/>
        <v>0</v>
      </c>
      <c r="P171">
        <f>COUNTIF(作圖資料!$A$3:$A$249,A171)</f>
        <v>0</v>
      </c>
      <c r="R171" s="7">
        <f t="shared" si="47"/>
        <v>59</v>
      </c>
      <c r="S171" s="8">
        <f t="shared" ca="1" si="48"/>
        <v>-59</v>
      </c>
      <c r="T171" s="8">
        <f t="shared" ca="1" si="49"/>
        <v>9093</v>
      </c>
      <c r="U171" s="8">
        <f t="shared" ca="1" si="50"/>
        <v>-1</v>
      </c>
      <c r="V171" s="9">
        <f t="shared" ca="1" si="51"/>
        <v>0</v>
      </c>
      <c r="W171" s="3">
        <f t="shared" si="52"/>
        <v>1.1351108351975281E-2</v>
      </c>
      <c r="X171" s="3">
        <f t="shared" si="53"/>
        <v>-1.377947488413378E-2</v>
      </c>
      <c r="Y171" s="3">
        <f t="shared" si="54"/>
        <v>-1.574282312475217E-2</v>
      </c>
    </row>
    <row r="172" spans="1:25" x14ac:dyDescent="0.25">
      <c r="A172" s="1">
        <v>36283</v>
      </c>
      <c r="B172" s="2">
        <v>7383.26</v>
      </c>
      <c r="C172" s="2">
        <v>106126</v>
      </c>
      <c r="D172" s="2">
        <v>7436</v>
      </c>
      <c r="E172" s="2">
        <v>7450</v>
      </c>
      <c r="F172" s="13">
        <f t="shared" si="42"/>
        <v>7.1431860722770413E-3</v>
      </c>
      <c r="G172" s="2">
        <f t="shared" si="37"/>
        <v>6836.9461666666666</v>
      </c>
      <c r="H172" s="2">
        <f t="shared" ca="1" si="43"/>
        <v>112462.8</v>
      </c>
      <c r="I172">
        <f t="shared" ca="1" si="44"/>
        <v>-1</v>
      </c>
      <c r="J172">
        <f t="shared" si="45"/>
        <v>1</v>
      </c>
      <c r="K172">
        <f t="shared" si="38"/>
        <v>12.090000000000146</v>
      </c>
      <c r="L172">
        <f t="shared" ca="1" si="39"/>
        <v>-12.090000000000146</v>
      </c>
      <c r="M172" s="14">
        <f t="shared" si="40"/>
        <v>9482.8800000000156</v>
      </c>
      <c r="N172">
        <f t="shared" si="46"/>
        <v>1</v>
      </c>
      <c r="O172">
        <f t="shared" si="41"/>
        <v>0</v>
      </c>
      <c r="P172">
        <f>COUNTIF(作圖資料!$A$3:$A$249,A172)</f>
        <v>0</v>
      </c>
      <c r="R172" s="7">
        <f t="shared" si="47"/>
        <v>-4</v>
      </c>
      <c r="S172" s="8">
        <f t="shared" ca="1" si="48"/>
        <v>4</v>
      </c>
      <c r="T172" s="8">
        <f t="shared" ca="1" si="49"/>
        <v>9097</v>
      </c>
      <c r="U172" s="8">
        <f t="shared" ca="1" si="50"/>
        <v>-1</v>
      </c>
      <c r="V172" s="9">
        <f t="shared" ca="1" si="51"/>
        <v>0</v>
      </c>
      <c r="W172" s="3">
        <f t="shared" si="52"/>
        <v>1.1351108351975281E-2</v>
      </c>
      <c r="X172" s="3">
        <f t="shared" si="53"/>
        <v>-1.2161901805687547E-2</v>
      </c>
      <c r="Y172" s="3">
        <f t="shared" si="54"/>
        <v>-1.6271993649953909E-2</v>
      </c>
    </row>
    <row r="173" spans="1:25" x14ac:dyDescent="0.25">
      <c r="A173" s="1">
        <v>36284</v>
      </c>
      <c r="B173" s="2">
        <v>7588.04</v>
      </c>
      <c r="C173" s="2">
        <v>138472</v>
      </c>
      <c r="D173" s="2">
        <v>7625</v>
      </c>
      <c r="E173" s="2">
        <v>7636</v>
      </c>
      <c r="F173" s="13">
        <f t="shared" si="42"/>
        <v>4.8708230320346768E-3</v>
      </c>
      <c r="G173" s="2">
        <f t="shared" si="37"/>
        <v>6872.1669999999995</v>
      </c>
      <c r="H173" s="2">
        <f t="shared" ca="1" si="43"/>
        <v>114677.6</v>
      </c>
      <c r="I173">
        <f t="shared" ca="1" si="44"/>
        <v>1</v>
      </c>
      <c r="J173">
        <f t="shared" si="45"/>
        <v>1</v>
      </c>
      <c r="K173">
        <f t="shared" si="38"/>
        <v>204.77999999999975</v>
      </c>
      <c r="L173">
        <f t="shared" ca="1" si="39"/>
        <v>-204.77999999999975</v>
      </c>
      <c r="M173" s="14">
        <f t="shared" si="40"/>
        <v>9687.6600000000144</v>
      </c>
      <c r="N173">
        <f t="shared" si="46"/>
        <v>1</v>
      </c>
      <c r="O173">
        <f t="shared" si="41"/>
        <v>0</v>
      </c>
      <c r="P173">
        <f>COUNTIF(作圖資料!$A$3:$A$249,A173)</f>
        <v>0</v>
      </c>
      <c r="R173" s="7">
        <f t="shared" si="47"/>
        <v>189</v>
      </c>
      <c r="S173" s="8">
        <f t="shared" ca="1" si="48"/>
        <v>-189</v>
      </c>
      <c r="T173" s="8">
        <f t="shared" ca="1" si="49"/>
        <v>8908</v>
      </c>
      <c r="U173" s="8">
        <f t="shared" ca="1" si="50"/>
        <v>1</v>
      </c>
      <c r="V173" s="9">
        <f t="shared" ca="1" si="51"/>
        <v>2</v>
      </c>
      <c r="W173" s="3">
        <f t="shared" si="52"/>
        <v>1.1351108351975281E-2</v>
      </c>
      <c r="X173" s="3">
        <f t="shared" si="53"/>
        <v>1.523649480342959E-2</v>
      </c>
      <c r="Y173" s="3">
        <f t="shared" si="54"/>
        <v>8.7313136658286883E-3</v>
      </c>
    </row>
    <row r="174" spans="1:25" x14ac:dyDescent="0.25">
      <c r="A174" s="1">
        <v>36285</v>
      </c>
      <c r="B174" s="2">
        <v>7572.16</v>
      </c>
      <c r="C174" s="2">
        <v>140447</v>
      </c>
      <c r="D174" s="2">
        <v>7599</v>
      </c>
      <c r="E174" s="2">
        <v>7604</v>
      </c>
      <c r="F174" s="13">
        <f t="shared" si="42"/>
        <v>3.5445632421924333E-3</v>
      </c>
      <c r="G174" s="2">
        <f t="shared" si="37"/>
        <v>6903.2</v>
      </c>
      <c r="H174" s="2">
        <f t="shared" ca="1" si="43"/>
        <v>119839.6</v>
      </c>
      <c r="I174">
        <f t="shared" ca="1" si="44"/>
        <v>1</v>
      </c>
      <c r="J174">
        <f t="shared" si="45"/>
        <v>1</v>
      </c>
      <c r="K174">
        <f t="shared" si="38"/>
        <v>-15.880000000000109</v>
      </c>
      <c r="L174">
        <f t="shared" ca="1" si="39"/>
        <v>-15.880000000000109</v>
      </c>
      <c r="M174" s="14">
        <f t="shared" si="40"/>
        <v>9671.7800000000134</v>
      </c>
      <c r="N174">
        <f t="shared" si="46"/>
        <v>1</v>
      </c>
      <c r="O174">
        <f t="shared" si="41"/>
        <v>0</v>
      </c>
      <c r="P174">
        <f>COUNTIF(作圖資料!$A$3:$A$249,A174)</f>
        <v>0</v>
      </c>
      <c r="R174" s="7">
        <f t="shared" si="47"/>
        <v>-26</v>
      </c>
      <c r="S174" s="8">
        <f t="shared" ca="1" si="48"/>
        <v>-26</v>
      </c>
      <c r="T174" s="8">
        <f t="shared" ca="1" si="49"/>
        <v>8882</v>
      </c>
      <c r="U174" s="8">
        <f t="shared" ca="1" si="50"/>
        <v>1</v>
      </c>
      <c r="V174" s="9">
        <f t="shared" ca="1" si="51"/>
        <v>0</v>
      </c>
      <c r="W174" s="3">
        <f t="shared" si="52"/>
        <v>1.1351108351975281E-2</v>
      </c>
      <c r="X174" s="3">
        <f t="shared" si="53"/>
        <v>1.3111841330664786E-2</v>
      </c>
      <c r="Y174" s="3">
        <f t="shared" si="54"/>
        <v>5.2917052520173868E-3</v>
      </c>
    </row>
    <row r="175" spans="1:25" x14ac:dyDescent="0.25">
      <c r="A175" s="1">
        <v>36286</v>
      </c>
      <c r="B175" s="2">
        <v>7560.05</v>
      </c>
      <c r="C175" s="2">
        <v>146516</v>
      </c>
      <c r="D175" s="2">
        <v>7603</v>
      </c>
      <c r="E175" s="2">
        <v>7610</v>
      </c>
      <c r="F175" s="13">
        <f t="shared" si="42"/>
        <v>5.6811793572792979E-3</v>
      </c>
      <c r="G175" s="2">
        <f t="shared" si="37"/>
        <v>6932.1511666666665</v>
      </c>
      <c r="H175" s="2">
        <f t="shared" ca="1" si="43"/>
        <v>126881.8</v>
      </c>
      <c r="I175">
        <f t="shared" ca="1" si="44"/>
        <v>1</v>
      </c>
      <c r="J175">
        <f t="shared" si="45"/>
        <v>1</v>
      </c>
      <c r="K175">
        <f t="shared" si="38"/>
        <v>-12.109999999999673</v>
      </c>
      <c r="L175">
        <f t="shared" ca="1" si="39"/>
        <v>-12.109999999999673</v>
      </c>
      <c r="M175" s="14">
        <f t="shared" si="40"/>
        <v>9659.6700000000128</v>
      </c>
      <c r="N175">
        <f t="shared" si="46"/>
        <v>1</v>
      </c>
      <c r="O175">
        <f t="shared" si="41"/>
        <v>0</v>
      </c>
      <c r="P175">
        <f>COUNTIF(作圖資料!$A$3:$A$249,A175)</f>
        <v>0</v>
      </c>
      <c r="R175" s="7">
        <f t="shared" si="47"/>
        <v>4</v>
      </c>
      <c r="S175" s="8">
        <f t="shared" ca="1" si="48"/>
        <v>4</v>
      </c>
      <c r="T175" s="8">
        <f t="shared" ca="1" si="49"/>
        <v>8886</v>
      </c>
      <c r="U175" s="8">
        <f t="shared" ca="1" si="50"/>
        <v>1</v>
      </c>
      <c r="V175" s="9">
        <f t="shared" ca="1" si="51"/>
        <v>0</v>
      </c>
      <c r="W175" s="3">
        <f t="shared" si="52"/>
        <v>1.1351108351975281E-2</v>
      </c>
      <c r="X175" s="3">
        <f t="shared" si="53"/>
        <v>1.149159236623265E-2</v>
      </c>
      <c r="Y175" s="3">
        <f t="shared" si="54"/>
        <v>5.8208757772191255E-3</v>
      </c>
    </row>
    <row r="176" spans="1:25" x14ac:dyDescent="0.25">
      <c r="A176" s="1">
        <v>36287</v>
      </c>
      <c r="B176" s="2">
        <v>7469.33</v>
      </c>
      <c r="C176" s="2">
        <v>113865</v>
      </c>
      <c r="D176" s="2">
        <v>7519</v>
      </c>
      <c r="E176" s="2">
        <v>7520</v>
      </c>
      <c r="F176" s="13">
        <f t="shared" si="42"/>
        <v>6.6498601614870534E-3</v>
      </c>
      <c r="G176" s="2">
        <f t="shared" si="37"/>
        <v>6961.2444999999989</v>
      </c>
      <c r="H176" s="2">
        <f t="shared" ca="1" si="43"/>
        <v>129085.2</v>
      </c>
      <c r="I176">
        <f t="shared" ca="1" si="44"/>
        <v>-1</v>
      </c>
      <c r="J176">
        <f t="shared" si="45"/>
        <v>1</v>
      </c>
      <c r="K176">
        <f t="shared" si="38"/>
        <v>-90.720000000000255</v>
      </c>
      <c r="L176">
        <f t="shared" ca="1" si="39"/>
        <v>-90.720000000000255</v>
      </c>
      <c r="M176" s="14">
        <f t="shared" si="40"/>
        <v>9568.9500000000116</v>
      </c>
      <c r="N176">
        <f t="shared" si="46"/>
        <v>1</v>
      </c>
      <c r="O176">
        <f t="shared" si="41"/>
        <v>0</v>
      </c>
      <c r="P176">
        <f>COUNTIF(作圖資料!$A$3:$A$249,A176)</f>
        <v>0</v>
      </c>
      <c r="R176" s="7">
        <f t="shared" si="47"/>
        <v>-84</v>
      </c>
      <c r="S176" s="8">
        <f t="shared" ca="1" si="48"/>
        <v>-84</v>
      </c>
      <c r="T176" s="8">
        <f t="shared" ca="1" si="49"/>
        <v>8802</v>
      </c>
      <c r="U176" s="8">
        <f t="shared" ca="1" si="50"/>
        <v>-1</v>
      </c>
      <c r="V176" s="9">
        <f t="shared" ca="1" si="51"/>
        <v>2</v>
      </c>
      <c r="W176" s="3">
        <f t="shared" si="52"/>
        <v>1.1351108351975281E-2</v>
      </c>
      <c r="X176" s="3">
        <f t="shared" si="53"/>
        <v>-6.4622646558254448E-4</v>
      </c>
      <c r="Y176" s="3">
        <f t="shared" si="54"/>
        <v>-5.2917052520176089E-3</v>
      </c>
    </row>
    <row r="177" spans="1:25" x14ac:dyDescent="0.25">
      <c r="A177" s="1">
        <v>36290</v>
      </c>
      <c r="B177" s="2">
        <v>7484.37</v>
      </c>
      <c r="C177" s="2">
        <v>82773</v>
      </c>
      <c r="D177" s="2">
        <v>7560</v>
      </c>
      <c r="E177" s="2">
        <v>7560</v>
      </c>
      <c r="F177" s="13">
        <f t="shared" si="42"/>
        <v>1.0105058942836864E-2</v>
      </c>
      <c r="G177" s="2">
        <f t="shared" si="37"/>
        <v>6989.3506666666653</v>
      </c>
      <c r="H177" s="2">
        <f t="shared" ca="1" si="43"/>
        <v>124414.6</v>
      </c>
      <c r="I177">
        <f t="shared" ca="1" si="44"/>
        <v>-1</v>
      </c>
      <c r="J177">
        <f t="shared" si="45"/>
        <v>1</v>
      </c>
      <c r="K177">
        <f t="shared" si="38"/>
        <v>15.039999999999964</v>
      </c>
      <c r="L177">
        <f t="shared" ca="1" si="39"/>
        <v>-15.039999999999964</v>
      </c>
      <c r="M177" s="14">
        <f t="shared" si="40"/>
        <v>9583.9900000000125</v>
      </c>
      <c r="N177">
        <f t="shared" si="46"/>
        <v>1</v>
      </c>
      <c r="O177">
        <f t="shared" si="41"/>
        <v>0</v>
      </c>
      <c r="P177">
        <f>COUNTIF(作圖資料!$A$3:$A$249,A177)</f>
        <v>0</v>
      </c>
      <c r="R177" s="7">
        <f t="shared" si="47"/>
        <v>41</v>
      </c>
      <c r="S177" s="8">
        <f t="shared" ca="1" si="48"/>
        <v>-41</v>
      </c>
      <c r="T177" s="8">
        <f t="shared" ca="1" si="49"/>
        <v>8761</v>
      </c>
      <c r="U177" s="8">
        <f t="shared" ca="1" si="50"/>
        <v>-1</v>
      </c>
      <c r="V177" s="9">
        <f t="shared" ca="1" si="51"/>
        <v>0</v>
      </c>
      <c r="W177" s="3">
        <f t="shared" si="52"/>
        <v>1.1351108351975281E-2</v>
      </c>
      <c r="X177" s="3">
        <f t="shared" si="53"/>
        <v>1.3660397957764303E-3</v>
      </c>
      <c r="Y177" s="3">
        <f t="shared" si="54"/>
        <v>1.3229263130032365E-4</v>
      </c>
    </row>
    <row r="178" spans="1:25" x14ac:dyDescent="0.25">
      <c r="A178" s="1">
        <v>36291</v>
      </c>
      <c r="B178" s="2">
        <v>7474.45</v>
      </c>
      <c r="C178" s="2">
        <v>103348</v>
      </c>
      <c r="D178" s="2">
        <v>7470</v>
      </c>
      <c r="E178" s="2">
        <v>7499</v>
      </c>
      <c r="F178" s="13">
        <f t="shared" si="42"/>
        <v>-5.9536153161765526E-4</v>
      </c>
      <c r="G178" s="2">
        <f t="shared" si="37"/>
        <v>7012.7193333333316</v>
      </c>
      <c r="H178" s="2">
        <f t="shared" ca="1" si="43"/>
        <v>117389.8</v>
      </c>
      <c r="I178">
        <f t="shared" ca="1" si="44"/>
        <v>-1</v>
      </c>
      <c r="J178">
        <f t="shared" si="45"/>
        <v>-1</v>
      </c>
      <c r="K178">
        <f t="shared" si="38"/>
        <v>-9.9200000000000728</v>
      </c>
      <c r="L178">
        <f t="shared" ca="1" si="39"/>
        <v>9.9200000000000728</v>
      </c>
      <c r="M178" s="14">
        <f t="shared" si="40"/>
        <v>9574.0700000000124</v>
      </c>
      <c r="N178">
        <f t="shared" si="46"/>
        <v>-1</v>
      </c>
      <c r="O178">
        <f t="shared" si="41"/>
        <v>2</v>
      </c>
      <c r="P178">
        <f>COUNTIF(作圖資料!$A$3:$A$249,A178)</f>
        <v>0</v>
      </c>
      <c r="R178" s="7">
        <f t="shared" si="47"/>
        <v>-90</v>
      </c>
      <c r="S178" s="8">
        <f t="shared" ca="1" si="48"/>
        <v>90</v>
      </c>
      <c r="T178" s="8">
        <f t="shared" ca="1" si="49"/>
        <v>8851</v>
      </c>
      <c r="U178" s="8">
        <f t="shared" ca="1" si="50"/>
        <v>-1</v>
      </c>
      <c r="V178" s="9">
        <f t="shared" ca="1" si="51"/>
        <v>0</v>
      </c>
      <c r="W178" s="3">
        <f t="shared" si="52"/>
        <v>1.1351108351975281E-2</v>
      </c>
      <c r="X178" s="3">
        <f t="shared" si="53"/>
        <v>3.8800346794820584E-5</v>
      </c>
      <c r="Y178" s="3">
        <f t="shared" si="54"/>
        <v>-1.1774044185738908E-2</v>
      </c>
    </row>
    <row r="179" spans="1:25" x14ac:dyDescent="0.25">
      <c r="A179" s="1">
        <v>36292</v>
      </c>
      <c r="B179" s="2">
        <v>7448.41</v>
      </c>
      <c r="C179" s="2">
        <v>69128</v>
      </c>
      <c r="D179" s="2">
        <v>7518</v>
      </c>
      <c r="E179" s="2">
        <v>7520</v>
      </c>
      <c r="F179" s="13">
        <f t="shared" si="42"/>
        <v>9.3429335925385715E-3</v>
      </c>
      <c r="G179" s="2">
        <f t="shared" si="37"/>
        <v>7031.6323333333312</v>
      </c>
      <c r="H179" s="2">
        <f t="shared" ca="1" si="43"/>
        <v>103126</v>
      </c>
      <c r="I179">
        <f t="shared" ca="1" si="44"/>
        <v>-1</v>
      </c>
      <c r="J179">
        <f t="shared" si="45"/>
        <v>1</v>
      </c>
      <c r="K179">
        <f t="shared" si="38"/>
        <v>-26.039999999999964</v>
      </c>
      <c r="L179">
        <f t="shared" ca="1" si="39"/>
        <v>26.039999999999964</v>
      </c>
      <c r="M179" s="14">
        <f t="shared" si="40"/>
        <v>9600.1100000000115</v>
      </c>
      <c r="N179">
        <f t="shared" si="46"/>
        <v>1</v>
      </c>
      <c r="O179">
        <f t="shared" si="41"/>
        <v>2</v>
      </c>
      <c r="P179">
        <f>COUNTIF(作圖資料!$A$3:$A$249,A179)</f>
        <v>0</v>
      </c>
      <c r="R179" s="7">
        <f t="shared" si="47"/>
        <v>48</v>
      </c>
      <c r="S179" s="8">
        <f t="shared" ca="1" si="48"/>
        <v>-48</v>
      </c>
      <c r="T179" s="8">
        <f t="shared" ca="1" si="49"/>
        <v>8803</v>
      </c>
      <c r="U179" s="8">
        <f t="shared" ca="1" si="50"/>
        <v>-1</v>
      </c>
      <c r="V179" s="9">
        <f t="shared" ca="1" si="51"/>
        <v>0</v>
      </c>
      <c r="W179" s="3">
        <f t="shared" si="52"/>
        <v>1.1351108351975281E-2</v>
      </c>
      <c r="X179" s="3">
        <f t="shared" si="53"/>
        <v>-3.4452032067817662E-3</v>
      </c>
      <c r="Y179" s="3">
        <f t="shared" si="54"/>
        <v>-5.4239978833180436E-3</v>
      </c>
    </row>
    <row r="180" spans="1:25" x14ac:dyDescent="0.25">
      <c r="A180" s="1">
        <v>36293</v>
      </c>
      <c r="B180" s="2">
        <v>7416.2</v>
      </c>
      <c r="C180" s="2">
        <v>69582</v>
      </c>
      <c r="D180" s="2">
        <v>7469</v>
      </c>
      <c r="E180" s="2">
        <v>7461</v>
      </c>
      <c r="F180" s="13">
        <f t="shared" si="42"/>
        <v>7.1195490952240537E-3</v>
      </c>
      <c r="G180" s="2">
        <f t="shared" si="37"/>
        <v>7052.2199999999984</v>
      </c>
      <c r="H180" s="2">
        <f t="shared" ca="1" si="43"/>
        <v>87739.199999999997</v>
      </c>
      <c r="I180">
        <f t="shared" ca="1" si="44"/>
        <v>-1</v>
      </c>
      <c r="J180">
        <f t="shared" si="45"/>
        <v>1</v>
      </c>
      <c r="K180">
        <f t="shared" si="38"/>
        <v>-32.210000000000036</v>
      </c>
      <c r="L180">
        <f t="shared" ca="1" si="39"/>
        <v>32.210000000000036</v>
      </c>
      <c r="M180" s="14">
        <f t="shared" si="40"/>
        <v>9567.9000000000124</v>
      </c>
      <c r="N180">
        <f t="shared" si="46"/>
        <v>1</v>
      </c>
      <c r="O180">
        <f t="shared" si="41"/>
        <v>0</v>
      </c>
      <c r="P180">
        <f>COUNTIF(作圖資料!$A$3:$A$249,A180)</f>
        <v>0</v>
      </c>
      <c r="R180" s="7">
        <f t="shared" si="47"/>
        <v>-49</v>
      </c>
      <c r="S180" s="8">
        <f t="shared" ca="1" si="48"/>
        <v>49</v>
      </c>
      <c r="T180" s="8">
        <f t="shared" ca="1" si="49"/>
        <v>8852</v>
      </c>
      <c r="U180" s="8">
        <f t="shared" ca="1" si="50"/>
        <v>-1</v>
      </c>
      <c r="V180" s="9">
        <f t="shared" ca="1" si="51"/>
        <v>0</v>
      </c>
      <c r="W180" s="3">
        <f t="shared" si="52"/>
        <v>1.1351108351975281E-2</v>
      </c>
      <c r="X180" s="3">
        <f t="shared" si="53"/>
        <v>-7.7547175869930873E-3</v>
      </c>
      <c r="Y180" s="3">
        <f t="shared" si="54"/>
        <v>-1.1906336817039453E-2</v>
      </c>
    </row>
    <row r="181" spans="1:25" x14ac:dyDescent="0.25">
      <c r="A181" s="1">
        <v>36294</v>
      </c>
      <c r="B181" s="2">
        <v>7592.53</v>
      </c>
      <c r="C181" s="2">
        <v>107566</v>
      </c>
      <c r="D181" s="2">
        <v>7610</v>
      </c>
      <c r="E181" s="2">
        <v>7635</v>
      </c>
      <c r="F181" s="13">
        <f t="shared" si="42"/>
        <v>2.3009457980409653E-3</v>
      </c>
      <c r="G181" s="2">
        <f t="shared" si="37"/>
        <v>7074.780999999999</v>
      </c>
      <c r="H181" s="2">
        <f t="shared" ca="1" si="43"/>
        <v>86479.4</v>
      </c>
      <c r="I181">
        <f t="shared" ca="1" si="44"/>
        <v>1</v>
      </c>
      <c r="J181">
        <f t="shared" si="45"/>
        <v>1</v>
      </c>
      <c r="K181">
        <f t="shared" si="38"/>
        <v>176.32999999999993</v>
      </c>
      <c r="L181">
        <f t="shared" ca="1" si="39"/>
        <v>-176.32999999999993</v>
      </c>
      <c r="M181" s="14">
        <f t="shared" si="40"/>
        <v>9744.2300000000123</v>
      </c>
      <c r="N181">
        <f t="shared" si="46"/>
        <v>1</v>
      </c>
      <c r="O181">
        <f t="shared" si="41"/>
        <v>0</v>
      </c>
      <c r="P181">
        <f>COUNTIF(作圖資料!$A$3:$A$249,A181)</f>
        <v>0</v>
      </c>
      <c r="R181" s="7">
        <f t="shared" si="47"/>
        <v>141</v>
      </c>
      <c r="S181" s="8">
        <f t="shared" ca="1" si="48"/>
        <v>-141</v>
      </c>
      <c r="T181" s="8">
        <f t="shared" ca="1" si="49"/>
        <v>8711</v>
      </c>
      <c r="U181" s="8">
        <f t="shared" ca="1" si="50"/>
        <v>1</v>
      </c>
      <c r="V181" s="9">
        <f t="shared" ca="1" si="51"/>
        <v>2</v>
      </c>
      <c r="W181" s="3">
        <f t="shared" si="52"/>
        <v>1.1351108351975281E-2</v>
      </c>
      <c r="X181" s="3">
        <f t="shared" si="53"/>
        <v>1.5837231207252778E-2</v>
      </c>
      <c r="Y181" s="3">
        <f t="shared" si="54"/>
        <v>6.7469241963222792E-3</v>
      </c>
    </row>
    <row r="182" spans="1:25" x14ac:dyDescent="0.25">
      <c r="A182" s="1">
        <v>36295</v>
      </c>
      <c r="B182" s="2">
        <v>7576.64</v>
      </c>
      <c r="C182" s="2">
        <v>103800</v>
      </c>
      <c r="D182" s="2">
        <v>7610</v>
      </c>
      <c r="E182" s="2">
        <v>7640</v>
      </c>
      <c r="F182" s="13">
        <f t="shared" si="42"/>
        <v>4.4030071377285651E-3</v>
      </c>
      <c r="G182" s="2">
        <f t="shared" si="37"/>
        <v>7096.4661666666661</v>
      </c>
      <c r="H182" s="2">
        <f t="shared" ca="1" si="43"/>
        <v>90684.800000000003</v>
      </c>
      <c r="I182">
        <f t="shared" ca="1" si="44"/>
        <v>1</v>
      </c>
      <c r="J182">
        <f t="shared" si="45"/>
        <v>1</v>
      </c>
      <c r="K182">
        <f t="shared" si="38"/>
        <v>-15.889999999999418</v>
      </c>
      <c r="L182">
        <f t="shared" ca="1" si="39"/>
        <v>-15.889999999999418</v>
      </c>
      <c r="M182" s="14">
        <f t="shared" si="40"/>
        <v>9728.3400000000129</v>
      </c>
      <c r="N182">
        <f t="shared" si="46"/>
        <v>1</v>
      </c>
      <c r="O182">
        <f t="shared" si="41"/>
        <v>0</v>
      </c>
      <c r="P182">
        <f>COUNTIF(作圖資料!$A$3:$A$249,A182)</f>
        <v>0</v>
      </c>
      <c r="R182" s="7">
        <f t="shared" si="47"/>
        <v>0</v>
      </c>
      <c r="S182" s="8">
        <f t="shared" ca="1" si="48"/>
        <v>0</v>
      </c>
      <c r="T182" s="8">
        <f t="shared" ca="1" si="49"/>
        <v>8711</v>
      </c>
      <c r="U182" s="8">
        <f t="shared" ca="1" si="50"/>
        <v>1</v>
      </c>
      <c r="V182" s="9">
        <f t="shared" ca="1" si="51"/>
        <v>0</v>
      </c>
      <c r="W182" s="3">
        <f t="shared" si="52"/>
        <v>1.1351108351975281E-2</v>
      </c>
      <c r="X182" s="3">
        <f t="shared" si="53"/>
        <v>1.3711239791495133E-2</v>
      </c>
      <c r="Y182" s="3">
        <f t="shared" si="54"/>
        <v>6.7469241963222792E-3</v>
      </c>
    </row>
    <row r="183" spans="1:25" x14ac:dyDescent="0.25">
      <c r="A183" s="1">
        <v>36297</v>
      </c>
      <c r="B183" s="2">
        <v>7599.76</v>
      </c>
      <c r="C183" s="2">
        <v>131038</v>
      </c>
      <c r="D183" s="2">
        <v>7600</v>
      </c>
      <c r="E183" s="2">
        <v>7647</v>
      </c>
      <c r="F183" s="13">
        <f t="shared" si="42"/>
        <v>3.1579944629767098E-5</v>
      </c>
      <c r="G183" s="2">
        <f t="shared" si="37"/>
        <v>7117.8201666666664</v>
      </c>
      <c r="H183" s="2">
        <f t="shared" ca="1" si="43"/>
        <v>96222.8</v>
      </c>
      <c r="I183">
        <f t="shared" ca="1" si="44"/>
        <v>1</v>
      </c>
      <c r="J183">
        <f t="shared" si="45"/>
        <v>1</v>
      </c>
      <c r="K183">
        <f t="shared" si="38"/>
        <v>23.119999999999891</v>
      </c>
      <c r="L183">
        <f t="shared" ca="1" si="39"/>
        <v>23.119999999999891</v>
      </c>
      <c r="M183" s="14">
        <f t="shared" si="40"/>
        <v>9751.4600000000137</v>
      </c>
      <c r="N183">
        <f t="shared" si="46"/>
        <v>1</v>
      </c>
      <c r="O183">
        <f t="shared" si="41"/>
        <v>0</v>
      </c>
      <c r="P183">
        <f>COUNTIF(作圖資料!$A$3:$A$249,A183)</f>
        <v>0</v>
      </c>
      <c r="R183" s="7">
        <f t="shared" si="47"/>
        <v>-10</v>
      </c>
      <c r="S183" s="8">
        <f t="shared" ca="1" si="48"/>
        <v>-10</v>
      </c>
      <c r="T183" s="8">
        <f t="shared" ca="1" si="49"/>
        <v>8701</v>
      </c>
      <c r="U183" s="8">
        <f t="shared" ca="1" si="50"/>
        <v>1</v>
      </c>
      <c r="V183" s="9">
        <f t="shared" ca="1" si="51"/>
        <v>0</v>
      </c>
      <c r="W183" s="3">
        <f t="shared" si="52"/>
        <v>1.1351108351975281E-2</v>
      </c>
      <c r="X183" s="3">
        <f t="shared" si="53"/>
        <v>1.6804563991137611E-2</v>
      </c>
      <c r="Y183" s="3">
        <f t="shared" si="54"/>
        <v>5.4239978833179325E-3</v>
      </c>
    </row>
    <row r="184" spans="1:25" x14ac:dyDescent="0.25">
      <c r="A184" s="1">
        <v>36298</v>
      </c>
      <c r="B184" s="2">
        <v>7585.51</v>
      </c>
      <c r="C184" s="2">
        <v>129321</v>
      </c>
      <c r="D184" s="2">
        <v>7600</v>
      </c>
      <c r="E184" s="2">
        <v>7643</v>
      </c>
      <c r="F184" s="13">
        <f t="shared" si="42"/>
        <v>1.9102209343866416E-3</v>
      </c>
      <c r="G184" s="2">
        <f t="shared" si="37"/>
        <v>7139.041166666666</v>
      </c>
      <c r="H184" s="2">
        <f t="shared" ca="1" si="43"/>
        <v>108261.4</v>
      </c>
      <c r="I184">
        <f t="shared" ca="1" si="44"/>
        <v>1</v>
      </c>
      <c r="J184">
        <f t="shared" si="45"/>
        <v>1</v>
      </c>
      <c r="K184">
        <f t="shared" si="38"/>
        <v>-14.25</v>
      </c>
      <c r="L184">
        <f t="shared" ca="1" si="39"/>
        <v>-14.25</v>
      </c>
      <c r="M184" s="14">
        <f t="shared" si="40"/>
        <v>9737.2100000000137</v>
      </c>
      <c r="N184">
        <f t="shared" si="46"/>
        <v>1</v>
      </c>
      <c r="O184">
        <f t="shared" si="41"/>
        <v>0</v>
      </c>
      <c r="P184">
        <f>COUNTIF(作圖資料!$A$3:$A$249,A184)</f>
        <v>0</v>
      </c>
      <c r="R184" s="7">
        <f t="shared" si="47"/>
        <v>0</v>
      </c>
      <c r="S184" s="8">
        <f t="shared" ca="1" si="48"/>
        <v>0</v>
      </c>
      <c r="T184" s="8">
        <f t="shared" ca="1" si="49"/>
        <v>8701</v>
      </c>
      <c r="U184" s="8">
        <f t="shared" ca="1" si="50"/>
        <v>1</v>
      </c>
      <c r="V184" s="9">
        <f t="shared" ca="1" si="51"/>
        <v>0</v>
      </c>
      <c r="W184" s="3">
        <f t="shared" si="52"/>
        <v>1.1351108351975281E-2</v>
      </c>
      <c r="X184" s="3">
        <f t="shared" si="53"/>
        <v>1.4897995226219596E-2</v>
      </c>
      <c r="Y184" s="3">
        <f t="shared" si="54"/>
        <v>5.4239978833179325E-3</v>
      </c>
    </row>
    <row r="185" spans="1:25" x14ac:dyDescent="0.25">
      <c r="A185" s="1">
        <v>36299</v>
      </c>
      <c r="B185" s="2">
        <v>7614.6</v>
      </c>
      <c r="C185" s="2">
        <v>151517</v>
      </c>
      <c r="D185" s="2">
        <v>7609</v>
      </c>
      <c r="E185" s="2">
        <v>7624</v>
      </c>
      <c r="F185" s="13">
        <f t="shared" si="42"/>
        <v>1.2344706222255919E-3</v>
      </c>
      <c r="G185" s="2">
        <f t="shared" si="37"/>
        <v>7161.5588333333326</v>
      </c>
      <c r="H185" s="2">
        <f t="shared" ca="1" si="43"/>
        <v>124648.4</v>
      </c>
      <c r="I185">
        <f t="shared" ca="1" si="44"/>
        <v>1</v>
      </c>
      <c r="J185">
        <f t="shared" si="45"/>
        <v>1</v>
      </c>
      <c r="K185">
        <f t="shared" si="38"/>
        <v>29.090000000000146</v>
      </c>
      <c r="L185">
        <f t="shared" ca="1" si="39"/>
        <v>29.090000000000146</v>
      </c>
      <c r="M185" s="14">
        <f t="shared" si="40"/>
        <v>9766.3000000000138</v>
      </c>
      <c r="N185">
        <f t="shared" si="46"/>
        <v>1</v>
      </c>
      <c r="O185">
        <f t="shared" si="41"/>
        <v>0</v>
      </c>
      <c r="P185">
        <f>COUNTIF(作圖資料!$A$3:$A$249,A185)</f>
        <v>1</v>
      </c>
      <c r="R185" s="7">
        <f t="shared" si="47"/>
        <v>9</v>
      </c>
      <c r="S185" s="8">
        <f t="shared" ca="1" si="48"/>
        <v>9</v>
      </c>
      <c r="T185" s="8">
        <f t="shared" ca="1" si="49"/>
        <v>8710</v>
      </c>
      <c r="U185" s="8">
        <f t="shared" ca="1" si="50"/>
        <v>1</v>
      </c>
      <c r="V185" s="9">
        <f t="shared" ca="1" si="51"/>
        <v>2</v>
      </c>
      <c r="W185" s="3">
        <f t="shared" si="52"/>
        <v>1.1351108351975281E-2</v>
      </c>
      <c r="X185" s="3">
        <f t="shared" si="53"/>
        <v>1.879007139263833E-2</v>
      </c>
      <c r="Y185" s="3">
        <f t="shared" si="54"/>
        <v>6.6146315650219556E-3</v>
      </c>
    </row>
    <row r="186" spans="1:25" x14ac:dyDescent="0.25">
      <c r="A186" s="1">
        <v>36300</v>
      </c>
      <c r="B186" s="2">
        <v>7608.88</v>
      </c>
      <c r="C186" s="2">
        <v>138372</v>
      </c>
      <c r="D186" s="2">
        <v>7610</v>
      </c>
      <c r="E186" s="2">
        <v>7620</v>
      </c>
      <c r="F186" s="13">
        <f t="shared" si="42"/>
        <v>1.4719643364058399E-4</v>
      </c>
      <c r="G186" s="2">
        <f t="shared" si="37"/>
        <v>7181.6544999999996</v>
      </c>
      <c r="H186" s="2">
        <f t="shared" ca="1" si="43"/>
        <v>130809.60000000001</v>
      </c>
      <c r="I186">
        <f t="shared" ca="1" si="44"/>
        <v>1</v>
      </c>
      <c r="J186">
        <f t="shared" si="45"/>
        <v>1</v>
      </c>
      <c r="K186">
        <f t="shared" si="38"/>
        <v>-5.7200000000002547</v>
      </c>
      <c r="L186">
        <f t="shared" ca="1" si="39"/>
        <v>-5.7200000000002547</v>
      </c>
      <c r="M186" s="14">
        <f t="shared" si="40"/>
        <v>9760.5800000000127</v>
      </c>
      <c r="N186">
        <f t="shared" si="46"/>
        <v>1</v>
      </c>
      <c r="O186">
        <f t="shared" si="41"/>
        <v>0</v>
      </c>
      <c r="P186">
        <f>COUNTIF(作圖資料!$A$3:$A$249,A186)</f>
        <v>0</v>
      </c>
      <c r="R186" s="7">
        <f t="shared" si="47"/>
        <v>-14</v>
      </c>
      <c r="S186" s="8">
        <f t="shared" ca="1" si="48"/>
        <v>-14</v>
      </c>
      <c r="T186" s="8">
        <f t="shared" ca="1" si="49"/>
        <v>8696</v>
      </c>
      <c r="U186" s="8">
        <f t="shared" ca="1" si="50"/>
        <v>1</v>
      </c>
      <c r="V186" s="9">
        <f t="shared" ca="1" si="51"/>
        <v>0</v>
      </c>
      <c r="W186" s="3">
        <f t="shared" si="52"/>
        <v>1.2344706222255919E-3</v>
      </c>
      <c r="X186" s="3">
        <f t="shared" si="53"/>
        <v>-7.511885062905805E-4</v>
      </c>
      <c r="Y186" s="3">
        <f t="shared" si="54"/>
        <v>-1.8363064008394543E-3</v>
      </c>
    </row>
    <row r="187" spans="1:25" x14ac:dyDescent="0.25">
      <c r="A187" s="1">
        <v>36301</v>
      </c>
      <c r="B187" s="2">
        <v>7606.69</v>
      </c>
      <c r="C187" s="2">
        <v>102381</v>
      </c>
      <c r="D187" s="2">
        <v>7625</v>
      </c>
      <c r="E187" s="2">
        <v>7620</v>
      </c>
      <c r="F187" s="13">
        <f t="shared" si="42"/>
        <v>2.4070916522167529E-3</v>
      </c>
      <c r="G187" s="2">
        <f t="shared" si="37"/>
        <v>7201.8703333333342</v>
      </c>
      <c r="H187" s="2">
        <f t="shared" ca="1" si="43"/>
        <v>130525.8</v>
      </c>
      <c r="I187">
        <f t="shared" ca="1" si="44"/>
        <v>-1</v>
      </c>
      <c r="J187">
        <f t="shared" si="45"/>
        <v>1</v>
      </c>
      <c r="K187">
        <f t="shared" si="38"/>
        <v>-2.1900000000005093</v>
      </c>
      <c r="L187">
        <f t="shared" ca="1" si="39"/>
        <v>-2.1900000000005093</v>
      </c>
      <c r="M187" s="14">
        <f t="shared" si="40"/>
        <v>9758.3900000000122</v>
      </c>
      <c r="N187">
        <f t="shared" si="46"/>
        <v>1</v>
      </c>
      <c r="O187">
        <f t="shared" si="41"/>
        <v>0</v>
      </c>
      <c r="P187">
        <f>COUNTIF(作圖資料!$A$3:$A$249,A187)</f>
        <v>0</v>
      </c>
      <c r="R187" s="7">
        <f t="shared" si="47"/>
        <v>15</v>
      </c>
      <c r="S187" s="8">
        <f t="shared" ca="1" si="48"/>
        <v>15</v>
      </c>
      <c r="T187" s="8">
        <f t="shared" ca="1" si="49"/>
        <v>8711</v>
      </c>
      <c r="U187" s="8">
        <f t="shared" ca="1" si="50"/>
        <v>-1</v>
      </c>
      <c r="V187" s="9">
        <f t="shared" ca="1" si="51"/>
        <v>2</v>
      </c>
      <c r="W187" s="3">
        <f t="shared" si="52"/>
        <v>1.2344706222255919E-3</v>
      </c>
      <c r="X187" s="3">
        <f t="shared" si="53"/>
        <v>-1.0387938959369736E-3</v>
      </c>
      <c r="Y187" s="3">
        <f t="shared" si="54"/>
        <v>1.3116474291718916E-4</v>
      </c>
    </row>
    <row r="188" spans="1:25" x14ac:dyDescent="0.25">
      <c r="A188" s="1">
        <v>36304</v>
      </c>
      <c r="B188" s="2">
        <v>7588.23</v>
      </c>
      <c r="C188" s="2">
        <v>110939</v>
      </c>
      <c r="D188" s="2">
        <v>7628</v>
      </c>
      <c r="E188" s="2">
        <v>7645</v>
      </c>
      <c r="F188" s="13">
        <f t="shared" si="42"/>
        <v>5.2410114084575632E-3</v>
      </c>
      <c r="G188" s="2">
        <f t="shared" si="37"/>
        <v>7221.956000000001</v>
      </c>
      <c r="H188" s="2">
        <f t="shared" ca="1" si="43"/>
        <v>126506</v>
      </c>
      <c r="I188">
        <f t="shared" ca="1" si="44"/>
        <v>-1</v>
      </c>
      <c r="J188">
        <f t="shared" si="45"/>
        <v>1</v>
      </c>
      <c r="K188">
        <f t="shared" si="38"/>
        <v>-18.460000000000036</v>
      </c>
      <c r="L188">
        <f t="shared" ca="1" si="39"/>
        <v>18.460000000000036</v>
      </c>
      <c r="M188" s="14">
        <f t="shared" si="40"/>
        <v>9739.9300000000112</v>
      </c>
      <c r="N188">
        <f t="shared" si="46"/>
        <v>1</v>
      </c>
      <c r="O188">
        <f t="shared" si="41"/>
        <v>0</v>
      </c>
      <c r="P188">
        <f>COUNTIF(作圖資料!$A$3:$A$249,A188)</f>
        <v>0</v>
      </c>
      <c r="R188" s="7">
        <f t="shared" si="47"/>
        <v>3</v>
      </c>
      <c r="S188" s="8">
        <f t="shared" ca="1" si="48"/>
        <v>-3</v>
      </c>
      <c r="T188" s="8">
        <f t="shared" ca="1" si="49"/>
        <v>8708</v>
      </c>
      <c r="U188" s="8">
        <f t="shared" ca="1" si="50"/>
        <v>-1</v>
      </c>
      <c r="V188" s="9">
        <f t="shared" ca="1" si="51"/>
        <v>0</v>
      </c>
      <c r="W188" s="3">
        <f t="shared" si="52"/>
        <v>1.2344706222255919E-3</v>
      </c>
      <c r="X188" s="3">
        <f t="shared" si="53"/>
        <v>-3.463084075329137E-3</v>
      </c>
      <c r="Y188" s="3">
        <f t="shared" si="54"/>
        <v>5.2465897166853459E-4</v>
      </c>
    </row>
    <row r="189" spans="1:25" x14ac:dyDescent="0.25">
      <c r="A189" s="1">
        <v>36305</v>
      </c>
      <c r="B189" s="2">
        <v>7417.03</v>
      </c>
      <c r="C189" s="2">
        <v>146381</v>
      </c>
      <c r="D189" s="2">
        <v>7509</v>
      </c>
      <c r="E189" s="2">
        <v>7520</v>
      </c>
      <c r="F189" s="13">
        <f t="shared" si="42"/>
        <v>1.2399841985269111E-2</v>
      </c>
      <c r="G189" s="2">
        <f t="shared" si="37"/>
        <v>7238.5443333333342</v>
      </c>
      <c r="H189" s="2">
        <f t="shared" ca="1" si="43"/>
        <v>129918</v>
      </c>
      <c r="I189">
        <f t="shared" ca="1" si="44"/>
        <v>1</v>
      </c>
      <c r="J189">
        <f t="shared" si="45"/>
        <v>1</v>
      </c>
      <c r="K189">
        <f t="shared" si="38"/>
        <v>-171.19999999999982</v>
      </c>
      <c r="L189">
        <f t="shared" ca="1" si="39"/>
        <v>171.19999999999982</v>
      </c>
      <c r="M189" s="14">
        <f t="shared" si="40"/>
        <v>9568.7300000000105</v>
      </c>
      <c r="N189">
        <f t="shared" si="46"/>
        <v>1</v>
      </c>
      <c r="O189">
        <f t="shared" si="41"/>
        <v>0</v>
      </c>
      <c r="P189">
        <f>COUNTIF(作圖資料!$A$3:$A$249,A189)</f>
        <v>0</v>
      </c>
      <c r="R189" s="7">
        <f t="shared" si="47"/>
        <v>-119</v>
      </c>
      <c r="S189" s="8">
        <f t="shared" ca="1" si="48"/>
        <v>119</v>
      </c>
      <c r="T189" s="8">
        <f t="shared" ca="1" si="49"/>
        <v>8827</v>
      </c>
      <c r="U189" s="8">
        <f t="shared" ca="1" si="50"/>
        <v>1</v>
      </c>
      <c r="V189" s="9">
        <f t="shared" ca="1" si="51"/>
        <v>2</v>
      </c>
      <c r="W189" s="3">
        <f t="shared" si="52"/>
        <v>1.2344706222255919E-3</v>
      </c>
      <c r="X189" s="3">
        <f t="shared" si="53"/>
        <v>-2.5946208599269882E-2</v>
      </c>
      <c r="Y189" s="3">
        <f t="shared" si="54"/>
        <v>-1.5083945435466761E-2</v>
      </c>
    </row>
    <row r="190" spans="1:25" x14ac:dyDescent="0.25">
      <c r="A190" s="1">
        <v>36306</v>
      </c>
      <c r="B190" s="2">
        <v>7426.63</v>
      </c>
      <c r="C190" s="2">
        <v>108623</v>
      </c>
      <c r="D190" s="2">
        <v>7500</v>
      </c>
      <c r="E190" s="2">
        <v>7507</v>
      </c>
      <c r="F190" s="13">
        <f t="shared" si="42"/>
        <v>9.8793126896048467E-3</v>
      </c>
      <c r="G190" s="2">
        <f t="shared" ref="G190:G253" si="55">AVERAGE(B131:B190)</f>
        <v>7255.122166666667</v>
      </c>
      <c r="H190" s="2">
        <f t="shared" ca="1" si="43"/>
        <v>121339.2</v>
      </c>
      <c r="I190">
        <f t="shared" ca="1" si="44"/>
        <v>-1</v>
      </c>
      <c r="J190">
        <f t="shared" si="45"/>
        <v>1</v>
      </c>
      <c r="K190">
        <f t="shared" ref="K190:K253" si="56">B190-B189</f>
        <v>9.6000000000003638</v>
      </c>
      <c r="L190">
        <f t="shared" ref="L190:L253" ca="1" si="57">I189*K190</f>
        <v>9.6000000000003638</v>
      </c>
      <c r="M190" s="14">
        <f t="shared" ref="M190:M253" si="58">M189+K190*N189</f>
        <v>9578.3300000000108</v>
      </c>
      <c r="N190">
        <f t="shared" si="46"/>
        <v>1</v>
      </c>
      <c r="O190">
        <f t="shared" ref="O190:O253" si="59">ABS(N190-N189)</f>
        <v>0</v>
      </c>
      <c r="P190">
        <f>COUNTIF(作圖資料!$A$3:$A$249,A190)</f>
        <v>0</v>
      </c>
      <c r="R190" s="7">
        <f t="shared" si="47"/>
        <v>-9</v>
      </c>
      <c r="S190" s="8">
        <f t="shared" ca="1" si="48"/>
        <v>-9</v>
      </c>
      <c r="T190" s="8">
        <f t="shared" ca="1" si="49"/>
        <v>8818</v>
      </c>
      <c r="U190" s="8">
        <f t="shared" ca="1" si="50"/>
        <v>-1</v>
      </c>
      <c r="V190" s="9">
        <f t="shared" ca="1" si="51"/>
        <v>2</v>
      </c>
      <c r="W190" s="3">
        <f t="shared" si="52"/>
        <v>1.2344706222255919E-3</v>
      </c>
      <c r="X190" s="3">
        <f t="shared" si="53"/>
        <v>-2.468547264465637E-2</v>
      </c>
      <c r="Y190" s="3">
        <f t="shared" si="54"/>
        <v>-1.6264428121720687E-2</v>
      </c>
    </row>
    <row r="191" spans="1:25" x14ac:dyDescent="0.25">
      <c r="A191" s="1">
        <v>36307</v>
      </c>
      <c r="B191" s="2">
        <v>7469.01</v>
      </c>
      <c r="C191" s="2">
        <v>126786</v>
      </c>
      <c r="D191" s="2">
        <v>7480</v>
      </c>
      <c r="E191" s="2">
        <v>7496</v>
      </c>
      <c r="F191" s="13">
        <f t="shared" si="42"/>
        <v>1.4714132127282564E-3</v>
      </c>
      <c r="G191" s="2">
        <f t="shared" si="55"/>
        <v>7271.3818333333329</v>
      </c>
      <c r="H191" s="2">
        <f t="shared" ca="1" si="43"/>
        <v>119022</v>
      </c>
      <c r="I191">
        <f t="shared" ca="1" si="44"/>
        <v>1</v>
      </c>
      <c r="J191">
        <f t="shared" si="45"/>
        <v>1</v>
      </c>
      <c r="K191">
        <f t="shared" si="56"/>
        <v>42.380000000000109</v>
      </c>
      <c r="L191">
        <f t="shared" ca="1" si="57"/>
        <v>-42.380000000000109</v>
      </c>
      <c r="M191" s="14">
        <f t="shared" si="58"/>
        <v>9620.71000000001</v>
      </c>
      <c r="N191">
        <f t="shared" si="46"/>
        <v>1</v>
      </c>
      <c r="O191">
        <f t="shared" si="59"/>
        <v>0</v>
      </c>
      <c r="P191">
        <f>COUNTIF(作圖資料!$A$3:$A$249,A191)</f>
        <v>0</v>
      </c>
      <c r="R191" s="7">
        <f t="shared" si="47"/>
        <v>-20</v>
      </c>
      <c r="S191" s="8">
        <f t="shared" ca="1" si="48"/>
        <v>20</v>
      </c>
      <c r="T191" s="8">
        <f t="shared" ca="1" si="49"/>
        <v>8838</v>
      </c>
      <c r="U191" s="8">
        <f t="shared" ca="1" si="50"/>
        <v>1</v>
      </c>
      <c r="V191" s="9">
        <f t="shared" ca="1" si="51"/>
        <v>2</v>
      </c>
      <c r="W191" s="3">
        <f t="shared" si="52"/>
        <v>1.2344706222255919E-3</v>
      </c>
      <c r="X191" s="3">
        <f t="shared" si="53"/>
        <v>-1.9119848711685483E-2</v>
      </c>
      <c r="Y191" s="3">
        <f t="shared" si="54"/>
        <v>-1.8887722980062804E-2</v>
      </c>
    </row>
    <row r="192" spans="1:25" x14ac:dyDescent="0.25">
      <c r="A192" s="1">
        <v>36308</v>
      </c>
      <c r="B192" s="2">
        <v>7387.37</v>
      </c>
      <c r="C192" s="2">
        <v>108954</v>
      </c>
      <c r="D192" s="2">
        <v>7418</v>
      </c>
      <c r="E192" s="2">
        <v>7430</v>
      </c>
      <c r="F192" s="13">
        <f t="shared" si="42"/>
        <v>4.1462658564550559E-3</v>
      </c>
      <c r="G192" s="2">
        <f t="shared" si="55"/>
        <v>7286.3944999999994</v>
      </c>
      <c r="H192" s="2">
        <f t="shared" ca="1" si="43"/>
        <v>120336.6</v>
      </c>
      <c r="I192">
        <f t="shared" ca="1" si="44"/>
        <v>-1</v>
      </c>
      <c r="J192">
        <f t="shared" si="45"/>
        <v>1</v>
      </c>
      <c r="K192">
        <f t="shared" si="56"/>
        <v>-81.640000000000327</v>
      </c>
      <c r="L192">
        <f t="shared" ca="1" si="57"/>
        <v>-81.640000000000327</v>
      </c>
      <c r="M192" s="14">
        <f t="shared" si="58"/>
        <v>9539.0700000000106</v>
      </c>
      <c r="N192">
        <f t="shared" si="46"/>
        <v>1</v>
      </c>
      <c r="O192">
        <f t="shared" si="59"/>
        <v>0</v>
      </c>
      <c r="P192">
        <f>COUNTIF(作圖資料!$A$3:$A$249,A192)</f>
        <v>0</v>
      </c>
      <c r="R192" s="7">
        <f t="shared" si="47"/>
        <v>-62</v>
      </c>
      <c r="S192" s="8">
        <f t="shared" ca="1" si="48"/>
        <v>-62</v>
      </c>
      <c r="T192" s="8">
        <f t="shared" ca="1" si="49"/>
        <v>8776</v>
      </c>
      <c r="U192" s="8">
        <f t="shared" ca="1" si="50"/>
        <v>-1</v>
      </c>
      <c r="V192" s="9">
        <f t="shared" ca="1" si="51"/>
        <v>2</v>
      </c>
      <c r="W192" s="3">
        <f t="shared" si="52"/>
        <v>1.2344706222255919E-3</v>
      </c>
      <c r="X192" s="3">
        <f t="shared" si="53"/>
        <v>-2.9841357392377921E-2</v>
      </c>
      <c r="Y192" s="3">
        <f t="shared" si="54"/>
        <v>-2.7019937040923203E-2</v>
      </c>
    </row>
    <row r="193" spans="1:25" x14ac:dyDescent="0.25">
      <c r="A193" s="1">
        <v>36309</v>
      </c>
      <c r="B193" s="2">
        <v>7419.7</v>
      </c>
      <c r="C193" s="2">
        <v>121576</v>
      </c>
      <c r="D193" s="2">
        <v>7418</v>
      </c>
      <c r="E193" s="2">
        <v>7430</v>
      </c>
      <c r="F193" s="13">
        <f t="shared" si="42"/>
        <v>-2.2911977573214504E-4</v>
      </c>
      <c r="G193" s="2">
        <f t="shared" si="55"/>
        <v>7302.7761666666665</v>
      </c>
      <c r="H193" s="2">
        <f t="shared" ca="1" si="43"/>
        <v>122464</v>
      </c>
      <c r="I193">
        <f t="shared" ca="1" si="44"/>
        <v>-1</v>
      </c>
      <c r="J193">
        <f t="shared" si="45"/>
        <v>-1</v>
      </c>
      <c r="K193">
        <f t="shared" si="56"/>
        <v>32.329999999999927</v>
      </c>
      <c r="L193">
        <f t="shared" ca="1" si="57"/>
        <v>-32.329999999999927</v>
      </c>
      <c r="M193" s="14">
        <f t="shared" si="58"/>
        <v>9571.4000000000106</v>
      </c>
      <c r="N193">
        <f t="shared" si="46"/>
        <v>-1</v>
      </c>
      <c r="O193">
        <f t="shared" si="59"/>
        <v>2</v>
      </c>
      <c r="P193">
        <f>COUNTIF(作圖資料!$A$3:$A$249,A193)</f>
        <v>0</v>
      </c>
      <c r="R193" s="7">
        <f t="shared" si="47"/>
        <v>0</v>
      </c>
      <c r="S193" s="8">
        <f t="shared" ca="1" si="48"/>
        <v>0</v>
      </c>
      <c r="T193" s="8">
        <f t="shared" ca="1" si="49"/>
        <v>8776</v>
      </c>
      <c r="U193" s="8">
        <f t="shared" ca="1" si="50"/>
        <v>-1</v>
      </c>
      <c r="V193" s="9">
        <f t="shared" ca="1" si="51"/>
        <v>0</v>
      </c>
      <c r="W193" s="3">
        <f t="shared" si="52"/>
        <v>1.2344706222255919E-3</v>
      </c>
      <c r="X193" s="3">
        <f t="shared" si="53"/>
        <v>-2.5595566411893089E-2</v>
      </c>
      <c r="Y193" s="3">
        <f t="shared" si="54"/>
        <v>-2.7019937040923203E-2</v>
      </c>
    </row>
    <row r="194" spans="1:25" x14ac:dyDescent="0.25">
      <c r="A194" s="1">
        <v>36311</v>
      </c>
      <c r="B194" s="2">
        <v>7316.57</v>
      </c>
      <c r="C194" s="2">
        <v>111462</v>
      </c>
      <c r="D194" s="2">
        <v>7321</v>
      </c>
      <c r="E194" s="2">
        <v>7340</v>
      </c>
      <c r="F194" s="13">
        <f t="shared" si="42"/>
        <v>6.0547496982876758E-4</v>
      </c>
      <c r="G194" s="2">
        <f t="shared" si="55"/>
        <v>7317.0068333333338</v>
      </c>
      <c r="H194" s="2">
        <f t="shared" ca="1" si="43"/>
        <v>115480.2</v>
      </c>
      <c r="I194">
        <f t="shared" ca="1" si="44"/>
        <v>-1</v>
      </c>
      <c r="J194">
        <f t="shared" si="45"/>
        <v>1</v>
      </c>
      <c r="K194">
        <f t="shared" si="56"/>
        <v>-103.13000000000011</v>
      </c>
      <c r="L194">
        <f t="shared" ca="1" si="57"/>
        <v>103.13000000000011</v>
      </c>
      <c r="M194" s="14">
        <f t="shared" si="58"/>
        <v>9674.5300000000097</v>
      </c>
      <c r="N194">
        <f t="shared" si="46"/>
        <v>1</v>
      </c>
      <c r="O194">
        <f t="shared" si="59"/>
        <v>2</v>
      </c>
      <c r="P194">
        <f>COUNTIF(作圖資料!$A$3:$A$249,A194)</f>
        <v>0</v>
      </c>
      <c r="R194" s="7">
        <f t="shared" si="47"/>
        <v>-97</v>
      </c>
      <c r="S194" s="8">
        <f t="shared" ca="1" si="48"/>
        <v>97</v>
      </c>
      <c r="T194" s="8">
        <f t="shared" ca="1" si="49"/>
        <v>8873</v>
      </c>
      <c r="U194" s="8">
        <f t="shared" ca="1" si="50"/>
        <v>-1</v>
      </c>
      <c r="V194" s="9">
        <f t="shared" ca="1" si="51"/>
        <v>0</v>
      </c>
      <c r="W194" s="3">
        <f t="shared" si="52"/>
        <v>1.2344706222255919E-3</v>
      </c>
      <c r="X194" s="3">
        <f t="shared" si="53"/>
        <v>-3.9139285057652518E-2</v>
      </c>
      <c r="Y194" s="3">
        <f t="shared" si="54"/>
        <v>-3.9742917103882225E-2</v>
      </c>
    </row>
    <row r="195" spans="1:25" x14ac:dyDescent="0.25">
      <c r="A195" s="1">
        <v>36312</v>
      </c>
      <c r="B195" s="2">
        <v>7397.62</v>
      </c>
      <c r="C195" s="2">
        <v>83414</v>
      </c>
      <c r="D195" s="2">
        <v>7408</v>
      </c>
      <c r="E195" s="2">
        <v>7400</v>
      </c>
      <c r="F195" s="13">
        <f t="shared" ref="F195:F258" si="60">IF(P195=1,E195,D195)/B195-1</f>
        <v>1.4031539873635701E-3</v>
      </c>
      <c r="G195" s="2">
        <f t="shared" si="55"/>
        <v>7330.3285000000005</v>
      </c>
      <c r="H195" s="2">
        <f t="shared" ref="H195:H258" ca="1" si="61">IF(ROW()&gt;$H$1,AVERAGE(OFFSET(C195,-$H$1+1,,$H$1)),"")</f>
        <v>110438.39999999999</v>
      </c>
      <c r="I195">
        <f t="shared" ref="I195:I258" ca="1" si="62">IF(H195="",0,SIGN(C195-H195))</f>
        <v>-1</v>
      </c>
      <c r="J195">
        <f t="shared" ref="J195:J258" si="63">SIGN(F195)</f>
        <v>1</v>
      </c>
      <c r="K195">
        <f t="shared" si="56"/>
        <v>81.050000000000182</v>
      </c>
      <c r="L195">
        <f t="shared" ca="1" si="57"/>
        <v>-81.050000000000182</v>
      </c>
      <c r="M195" s="14">
        <f t="shared" si="58"/>
        <v>9755.580000000009</v>
      </c>
      <c r="N195">
        <f t="shared" ref="N195:N258" si="64">INT(M195*$Q$1/B195)*CHOOSE($L$1,I195,J195)</f>
        <v>1</v>
      </c>
      <c r="O195">
        <f t="shared" si="59"/>
        <v>0</v>
      </c>
      <c r="P195">
        <f>COUNTIF(作圖資料!$A$3:$A$249,A195)</f>
        <v>0</v>
      </c>
      <c r="R195" s="7">
        <f t="shared" si="47"/>
        <v>87</v>
      </c>
      <c r="S195" s="8">
        <f t="shared" ca="1" si="48"/>
        <v>-87</v>
      </c>
      <c r="T195" s="8">
        <f t="shared" ca="1" si="49"/>
        <v>8786</v>
      </c>
      <c r="U195" s="8">
        <f t="shared" ca="1" si="50"/>
        <v>-1</v>
      </c>
      <c r="V195" s="9">
        <f t="shared" ca="1" si="51"/>
        <v>0</v>
      </c>
      <c r="W195" s="3">
        <f t="shared" si="52"/>
        <v>1.2344706222255919E-3</v>
      </c>
      <c r="X195" s="3">
        <f t="shared" si="53"/>
        <v>-2.8495259107504167E-2</v>
      </c>
      <c r="Y195" s="3">
        <f t="shared" si="54"/>
        <v>-2.8331584470094207E-2</v>
      </c>
    </row>
    <row r="196" spans="1:25" x14ac:dyDescent="0.25">
      <c r="A196" s="1">
        <v>36313</v>
      </c>
      <c r="B196" s="2">
        <v>7488.03</v>
      </c>
      <c r="C196" s="2">
        <v>118984</v>
      </c>
      <c r="D196" s="2">
        <v>7452</v>
      </c>
      <c r="E196" s="2">
        <v>7449</v>
      </c>
      <c r="F196" s="13">
        <f t="shared" si="60"/>
        <v>-4.8116794403868512E-3</v>
      </c>
      <c r="G196" s="2">
        <f t="shared" si="55"/>
        <v>7343.9251666666678</v>
      </c>
      <c r="H196" s="2">
        <f t="shared" ca="1" si="61"/>
        <v>108878</v>
      </c>
      <c r="I196">
        <f t="shared" ca="1" si="62"/>
        <v>1</v>
      </c>
      <c r="J196">
        <f t="shared" si="63"/>
        <v>-1</v>
      </c>
      <c r="K196">
        <f t="shared" si="56"/>
        <v>90.409999999999854</v>
      </c>
      <c r="L196">
        <f t="shared" ca="1" si="57"/>
        <v>-90.409999999999854</v>
      </c>
      <c r="M196" s="14">
        <f t="shared" si="58"/>
        <v>9845.9900000000089</v>
      </c>
      <c r="N196">
        <f t="shared" si="64"/>
        <v>-1</v>
      </c>
      <c r="O196">
        <f t="shared" si="59"/>
        <v>2</v>
      </c>
      <c r="P196">
        <f>COUNTIF(作圖資料!$A$3:$A$249,A196)</f>
        <v>0</v>
      </c>
      <c r="R196" s="7">
        <f t="shared" ref="R196:R259" si="65">D196-IF(P195=1,E195,D195)</f>
        <v>44</v>
      </c>
      <c r="S196" s="8">
        <f t="shared" ref="S196:S259" ca="1" si="66">I195*R196</f>
        <v>-44</v>
      </c>
      <c r="T196" s="8">
        <f t="shared" ref="T196:T259" ca="1" si="67">T195+R196*U195</f>
        <v>8742</v>
      </c>
      <c r="U196" s="8">
        <f t="shared" ref="U196:U259" ca="1" si="68">INT(T196*$Q$1/IF(P196=1,E196,D196))*I196</f>
        <v>1</v>
      </c>
      <c r="V196" s="9">
        <f t="shared" ref="V196:V259" ca="1" si="69">IF(P196=1,ABS(U196)+ABS(U195),ABS(U196-U195))</f>
        <v>2</v>
      </c>
      <c r="W196" s="3">
        <f t="shared" ref="W196:W259" si="70">IF(P195=1,F195,W195)</f>
        <v>1.2344706222255919E-3</v>
      </c>
      <c r="X196" s="3">
        <f t="shared" ref="X196:X259" si="71">IF(P195=1,K196/B195,(1+K196/B195)*(1+X195)-1)</f>
        <v>-1.6622015601607698E-2</v>
      </c>
      <c r="Y196" s="3">
        <f t="shared" ref="Y196:Y259" si="72">IF(P195=1,R196/E195,(1+R196/D195)*(1+Y195)-1)</f>
        <v>-2.2560335781741658E-2</v>
      </c>
    </row>
    <row r="197" spans="1:25" x14ac:dyDescent="0.25">
      <c r="A197" s="1">
        <v>36314</v>
      </c>
      <c r="B197" s="2">
        <v>7572.91</v>
      </c>
      <c r="C197" s="2">
        <v>155575</v>
      </c>
      <c r="D197" s="2">
        <v>7510</v>
      </c>
      <c r="E197" s="2">
        <v>7514</v>
      </c>
      <c r="F197" s="13">
        <f t="shared" si="60"/>
        <v>-8.3072425263207572E-3</v>
      </c>
      <c r="G197" s="2">
        <f t="shared" si="55"/>
        <v>7357.5225000000019</v>
      </c>
      <c r="H197" s="2">
        <f t="shared" ca="1" si="61"/>
        <v>118202.2</v>
      </c>
      <c r="I197">
        <f t="shared" ca="1" si="62"/>
        <v>1</v>
      </c>
      <c r="J197">
        <f t="shared" si="63"/>
        <v>-1</v>
      </c>
      <c r="K197">
        <f t="shared" si="56"/>
        <v>84.880000000000109</v>
      </c>
      <c r="L197">
        <f t="shared" ca="1" si="57"/>
        <v>84.880000000000109</v>
      </c>
      <c r="M197" s="14">
        <f t="shared" si="58"/>
        <v>9761.1100000000079</v>
      </c>
      <c r="N197">
        <f t="shared" si="64"/>
        <v>-1</v>
      </c>
      <c r="O197">
        <f t="shared" si="59"/>
        <v>0</v>
      </c>
      <c r="P197">
        <f>COUNTIF(作圖資料!$A$3:$A$249,A197)</f>
        <v>0</v>
      </c>
      <c r="R197" s="7">
        <f t="shared" si="65"/>
        <v>58</v>
      </c>
      <c r="S197" s="8">
        <f t="shared" ca="1" si="66"/>
        <v>58</v>
      </c>
      <c r="T197" s="8">
        <f t="shared" ca="1" si="67"/>
        <v>8800</v>
      </c>
      <c r="U197" s="8">
        <f t="shared" ca="1" si="68"/>
        <v>1</v>
      </c>
      <c r="V197" s="9">
        <f t="shared" ca="1" si="69"/>
        <v>0</v>
      </c>
      <c r="W197" s="3">
        <f t="shared" si="70"/>
        <v>1.2344706222255919E-3</v>
      </c>
      <c r="X197" s="3">
        <f t="shared" si="71"/>
        <v>-5.4750085362332834E-3</v>
      </c>
      <c r="Y197" s="3">
        <f t="shared" si="72"/>
        <v>-1.4952780692549572E-2</v>
      </c>
    </row>
    <row r="198" spans="1:25" x14ac:dyDescent="0.25">
      <c r="A198" s="1">
        <v>36315</v>
      </c>
      <c r="B198" s="2">
        <v>7590.44</v>
      </c>
      <c r="C198" s="2">
        <v>132881</v>
      </c>
      <c r="D198" s="2">
        <v>7535</v>
      </c>
      <c r="E198" s="2">
        <v>7530</v>
      </c>
      <c r="F198" s="13">
        <f t="shared" si="60"/>
        <v>-7.3039244101790191E-3</v>
      </c>
      <c r="G198" s="2">
        <f t="shared" si="55"/>
        <v>7369.1130000000012</v>
      </c>
      <c r="H198" s="2">
        <f t="shared" ca="1" si="61"/>
        <v>120463.2</v>
      </c>
      <c r="I198">
        <f t="shared" ca="1" si="62"/>
        <v>1</v>
      </c>
      <c r="J198">
        <f t="shared" si="63"/>
        <v>-1</v>
      </c>
      <c r="K198">
        <f t="shared" si="56"/>
        <v>17.529999999999745</v>
      </c>
      <c r="L198">
        <f t="shared" ca="1" si="57"/>
        <v>17.529999999999745</v>
      </c>
      <c r="M198" s="14">
        <f t="shared" si="58"/>
        <v>9743.580000000009</v>
      </c>
      <c r="N198">
        <f t="shared" si="64"/>
        <v>-1</v>
      </c>
      <c r="O198">
        <f t="shared" si="59"/>
        <v>0</v>
      </c>
      <c r="P198">
        <f>COUNTIF(作圖資料!$A$3:$A$249,A198)</f>
        <v>0</v>
      </c>
      <c r="R198" s="7">
        <f t="shared" si="65"/>
        <v>25</v>
      </c>
      <c r="S198" s="8">
        <f t="shared" ca="1" si="66"/>
        <v>25</v>
      </c>
      <c r="T198" s="8">
        <f t="shared" ca="1" si="67"/>
        <v>8825</v>
      </c>
      <c r="U198" s="8">
        <f t="shared" ca="1" si="68"/>
        <v>1</v>
      </c>
      <c r="V198" s="9">
        <f t="shared" ca="1" si="69"/>
        <v>0</v>
      </c>
      <c r="W198" s="3">
        <f t="shared" si="70"/>
        <v>1.2344706222255919E-3</v>
      </c>
      <c r="X198" s="3">
        <f t="shared" si="71"/>
        <v>-3.1728521524442277E-3</v>
      </c>
      <c r="Y198" s="3">
        <f t="shared" si="72"/>
        <v>-1.1673662119621953E-2</v>
      </c>
    </row>
    <row r="199" spans="1:25" x14ac:dyDescent="0.25">
      <c r="A199" s="1">
        <v>36316</v>
      </c>
      <c r="B199" s="2">
        <v>7639.3</v>
      </c>
      <c r="C199" s="2">
        <v>151346</v>
      </c>
      <c r="D199" s="2">
        <v>7584</v>
      </c>
      <c r="E199" s="2">
        <v>7585</v>
      </c>
      <c r="F199" s="13">
        <f t="shared" si="60"/>
        <v>-7.2388831437435464E-3</v>
      </c>
      <c r="G199" s="2">
        <f t="shared" si="55"/>
        <v>7379.8131666666686</v>
      </c>
      <c r="H199" s="2">
        <f t="shared" ca="1" si="61"/>
        <v>128440</v>
      </c>
      <c r="I199">
        <f t="shared" ca="1" si="62"/>
        <v>1</v>
      </c>
      <c r="J199">
        <f t="shared" si="63"/>
        <v>-1</v>
      </c>
      <c r="K199">
        <f t="shared" si="56"/>
        <v>48.860000000000582</v>
      </c>
      <c r="L199">
        <f t="shared" ca="1" si="57"/>
        <v>48.860000000000582</v>
      </c>
      <c r="M199" s="14">
        <f t="shared" si="58"/>
        <v>9694.7200000000084</v>
      </c>
      <c r="N199">
        <f t="shared" si="64"/>
        <v>-1</v>
      </c>
      <c r="O199">
        <f t="shared" si="59"/>
        <v>0</v>
      </c>
      <c r="P199">
        <f>COUNTIF(作圖資料!$A$3:$A$249,A199)</f>
        <v>0</v>
      </c>
      <c r="R199" s="7">
        <f t="shared" si="65"/>
        <v>49</v>
      </c>
      <c r="S199" s="8">
        <f t="shared" ca="1" si="66"/>
        <v>49</v>
      </c>
      <c r="T199" s="8">
        <f t="shared" ca="1" si="67"/>
        <v>8874</v>
      </c>
      <c r="U199" s="8">
        <f t="shared" ca="1" si="68"/>
        <v>1</v>
      </c>
      <c r="V199" s="9">
        <f t="shared" ca="1" si="69"/>
        <v>0</v>
      </c>
      <c r="W199" s="3">
        <f t="shared" si="70"/>
        <v>1.2344706222255919E-3</v>
      </c>
      <c r="X199" s="3">
        <f t="shared" si="71"/>
        <v>3.2437685498909463E-3</v>
      </c>
      <c r="Y199" s="3">
        <f t="shared" si="72"/>
        <v>-5.2465897166839026E-3</v>
      </c>
    </row>
    <row r="200" spans="1:25" x14ac:dyDescent="0.25">
      <c r="A200" s="1">
        <v>36318</v>
      </c>
      <c r="B200" s="2">
        <v>7802.69</v>
      </c>
      <c r="C200" s="2">
        <v>175240</v>
      </c>
      <c r="D200" s="2">
        <v>7795</v>
      </c>
      <c r="E200" s="2">
        <v>7790</v>
      </c>
      <c r="F200" s="13">
        <f t="shared" si="60"/>
        <v>-9.8555754489793035E-4</v>
      </c>
      <c r="G200" s="2">
        <f t="shared" si="55"/>
        <v>7393.3016666666672</v>
      </c>
      <c r="H200" s="2">
        <f t="shared" ca="1" si="61"/>
        <v>146805.20000000001</v>
      </c>
      <c r="I200">
        <f t="shared" ca="1" si="62"/>
        <v>1</v>
      </c>
      <c r="J200">
        <f t="shared" si="63"/>
        <v>-1</v>
      </c>
      <c r="K200">
        <f t="shared" si="56"/>
        <v>163.38999999999942</v>
      </c>
      <c r="L200">
        <f t="shared" ca="1" si="57"/>
        <v>163.38999999999942</v>
      </c>
      <c r="M200" s="14">
        <f t="shared" si="58"/>
        <v>9531.330000000009</v>
      </c>
      <c r="N200">
        <f t="shared" si="64"/>
        <v>-1</v>
      </c>
      <c r="O200">
        <f t="shared" si="59"/>
        <v>0</v>
      </c>
      <c r="P200">
        <f>COUNTIF(作圖資料!$A$3:$A$249,A200)</f>
        <v>0</v>
      </c>
      <c r="R200" s="7">
        <f t="shared" si="65"/>
        <v>211</v>
      </c>
      <c r="S200" s="8">
        <f t="shared" ca="1" si="66"/>
        <v>211</v>
      </c>
      <c r="T200" s="8">
        <f t="shared" ca="1" si="67"/>
        <v>9085</v>
      </c>
      <c r="U200" s="8">
        <f t="shared" ca="1" si="68"/>
        <v>1</v>
      </c>
      <c r="V200" s="9">
        <f t="shared" ca="1" si="69"/>
        <v>0</v>
      </c>
      <c r="W200" s="3">
        <f t="shared" si="70"/>
        <v>1.2344706222255919E-3</v>
      </c>
      <c r="X200" s="3">
        <f t="shared" si="71"/>
        <v>2.47012318440889E-2</v>
      </c>
      <c r="Y200" s="3">
        <f t="shared" si="72"/>
        <v>2.2429171038824913E-2</v>
      </c>
    </row>
    <row r="201" spans="1:25" x14ac:dyDescent="0.25">
      <c r="A201" s="1">
        <v>36319</v>
      </c>
      <c r="B201" s="2">
        <v>7892.13</v>
      </c>
      <c r="C201" s="2">
        <v>176023</v>
      </c>
      <c r="D201" s="2">
        <v>7894</v>
      </c>
      <c r="E201" s="2">
        <v>7894</v>
      </c>
      <c r="F201" s="13">
        <f t="shared" si="60"/>
        <v>2.3694490587455874E-4</v>
      </c>
      <c r="G201" s="2">
        <f t="shared" si="55"/>
        <v>7407.4500000000007</v>
      </c>
      <c r="H201" s="2">
        <f t="shared" ca="1" si="61"/>
        <v>158213</v>
      </c>
      <c r="I201">
        <f t="shared" ca="1" si="62"/>
        <v>1</v>
      </c>
      <c r="J201">
        <f t="shared" si="63"/>
        <v>1</v>
      </c>
      <c r="K201">
        <f t="shared" si="56"/>
        <v>89.440000000000509</v>
      </c>
      <c r="L201">
        <f t="shared" ca="1" si="57"/>
        <v>89.440000000000509</v>
      </c>
      <c r="M201" s="14">
        <f t="shared" si="58"/>
        <v>9441.8900000000085</v>
      </c>
      <c r="N201">
        <f t="shared" si="64"/>
        <v>1</v>
      </c>
      <c r="O201">
        <f t="shared" si="59"/>
        <v>2</v>
      </c>
      <c r="P201">
        <f>COUNTIF(作圖資料!$A$3:$A$249,A201)</f>
        <v>0</v>
      </c>
      <c r="R201" s="7">
        <f t="shared" si="65"/>
        <v>99</v>
      </c>
      <c r="S201" s="8">
        <f t="shared" ca="1" si="66"/>
        <v>99</v>
      </c>
      <c r="T201" s="8">
        <f t="shared" ca="1" si="67"/>
        <v>9184</v>
      </c>
      <c r="U201" s="8">
        <f t="shared" ca="1" si="68"/>
        <v>1</v>
      </c>
      <c r="V201" s="9">
        <f t="shared" ca="1" si="69"/>
        <v>0</v>
      </c>
      <c r="W201" s="3">
        <f t="shared" si="70"/>
        <v>1.2344706222255919E-3</v>
      </c>
      <c r="X201" s="3">
        <f t="shared" si="71"/>
        <v>3.6447088487904677E-2</v>
      </c>
      <c r="Y201" s="3">
        <f t="shared" si="72"/>
        <v>3.5414480587618202E-2</v>
      </c>
    </row>
    <row r="202" spans="1:25" x14ac:dyDescent="0.25">
      <c r="A202" s="1">
        <v>36320</v>
      </c>
      <c r="B202" s="2">
        <v>7957.71</v>
      </c>
      <c r="C202" s="2">
        <v>186298</v>
      </c>
      <c r="D202" s="2">
        <v>7925</v>
      </c>
      <c r="E202" s="2">
        <v>7939</v>
      </c>
      <c r="F202" s="13">
        <f t="shared" si="60"/>
        <v>-4.1104790197179497E-3</v>
      </c>
      <c r="G202" s="2">
        <f t="shared" si="55"/>
        <v>7424.3205000000007</v>
      </c>
      <c r="H202" s="2">
        <f t="shared" ca="1" si="61"/>
        <v>164357.6</v>
      </c>
      <c r="I202">
        <f t="shared" ca="1" si="62"/>
        <v>1</v>
      </c>
      <c r="J202">
        <f t="shared" si="63"/>
        <v>-1</v>
      </c>
      <c r="K202">
        <f t="shared" si="56"/>
        <v>65.579999999999927</v>
      </c>
      <c r="L202">
        <f t="shared" ca="1" si="57"/>
        <v>65.579999999999927</v>
      </c>
      <c r="M202" s="14">
        <f t="shared" si="58"/>
        <v>9507.4700000000084</v>
      </c>
      <c r="N202">
        <f t="shared" si="64"/>
        <v>-1</v>
      </c>
      <c r="O202">
        <f t="shared" si="59"/>
        <v>2</v>
      </c>
      <c r="P202">
        <f>COUNTIF(作圖資料!$A$3:$A$249,A202)</f>
        <v>0</v>
      </c>
      <c r="R202" s="7">
        <f t="shared" si="65"/>
        <v>31</v>
      </c>
      <c r="S202" s="8">
        <f t="shared" ca="1" si="66"/>
        <v>31</v>
      </c>
      <c r="T202" s="8">
        <f t="shared" ca="1" si="67"/>
        <v>9215</v>
      </c>
      <c r="U202" s="8">
        <f t="shared" ca="1" si="68"/>
        <v>1</v>
      </c>
      <c r="V202" s="9">
        <f t="shared" ca="1" si="69"/>
        <v>0</v>
      </c>
      <c r="W202" s="3">
        <f t="shared" si="70"/>
        <v>1.2344706222255919E-3</v>
      </c>
      <c r="X202" s="3">
        <f t="shared" si="71"/>
        <v>4.5059490977858108E-2</v>
      </c>
      <c r="Y202" s="3">
        <f t="shared" si="72"/>
        <v>3.9480587618048402E-2</v>
      </c>
    </row>
    <row r="203" spans="1:25" x14ac:dyDescent="0.25">
      <c r="A203" s="1">
        <v>36321</v>
      </c>
      <c r="B203" s="2">
        <v>7996.76</v>
      </c>
      <c r="C203" s="2">
        <v>198095</v>
      </c>
      <c r="D203" s="2">
        <v>7960</v>
      </c>
      <c r="E203" s="2">
        <v>7972</v>
      </c>
      <c r="F203" s="13">
        <f t="shared" si="60"/>
        <v>-4.5968617290003122E-3</v>
      </c>
      <c r="G203" s="2">
        <f t="shared" si="55"/>
        <v>7442.7761666666675</v>
      </c>
      <c r="H203" s="2">
        <f t="shared" ca="1" si="61"/>
        <v>177400.4</v>
      </c>
      <c r="I203">
        <f t="shared" ca="1" si="62"/>
        <v>1</v>
      </c>
      <c r="J203">
        <f t="shared" si="63"/>
        <v>-1</v>
      </c>
      <c r="K203">
        <f t="shared" si="56"/>
        <v>39.050000000000182</v>
      </c>
      <c r="L203">
        <f t="shared" ca="1" si="57"/>
        <v>39.050000000000182</v>
      </c>
      <c r="M203" s="14">
        <f t="shared" si="58"/>
        <v>9468.4200000000092</v>
      </c>
      <c r="N203">
        <f t="shared" si="64"/>
        <v>-1</v>
      </c>
      <c r="O203">
        <f t="shared" si="59"/>
        <v>0</v>
      </c>
      <c r="P203">
        <f>COUNTIF(作圖資料!$A$3:$A$249,A203)</f>
        <v>0</v>
      </c>
      <c r="R203" s="7">
        <f t="shared" si="65"/>
        <v>35</v>
      </c>
      <c r="S203" s="8">
        <f t="shared" ca="1" si="66"/>
        <v>35</v>
      </c>
      <c r="T203" s="8">
        <f t="shared" ca="1" si="67"/>
        <v>9250</v>
      </c>
      <c r="U203" s="8">
        <f t="shared" ca="1" si="68"/>
        <v>1</v>
      </c>
      <c r="V203" s="9">
        <f t="shared" ca="1" si="69"/>
        <v>0</v>
      </c>
      <c r="W203" s="3">
        <f t="shared" si="70"/>
        <v>1.2344706222255919E-3</v>
      </c>
      <c r="X203" s="3">
        <f t="shared" si="71"/>
        <v>5.0187797126572287E-2</v>
      </c>
      <c r="Y203" s="3">
        <f t="shared" si="72"/>
        <v>4.4071353620147136E-2</v>
      </c>
    </row>
    <row r="204" spans="1:25" x14ac:dyDescent="0.25">
      <c r="A204" s="1">
        <v>36322</v>
      </c>
      <c r="B204" s="2">
        <v>7979.4</v>
      </c>
      <c r="C204" s="2">
        <v>162407</v>
      </c>
      <c r="D204" s="2">
        <v>7960</v>
      </c>
      <c r="E204" s="2">
        <v>7959</v>
      </c>
      <c r="F204" s="13">
        <f t="shared" si="60"/>
        <v>-2.4312604957765771E-3</v>
      </c>
      <c r="G204" s="2">
        <f t="shared" si="55"/>
        <v>7460.076500000001</v>
      </c>
      <c r="H204" s="2">
        <f t="shared" ca="1" si="61"/>
        <v>179612.6</v>
      </c>
      <c r="I204">
        <f t="shared" ca="1" si="62"/>
        <v>-1</v>
      </c>
      <c r="J204">
        <f t="shared" si="63"/>
        <v>-1</v>
      </c>
      <c r="K204">
        <f t="shared" si="56"/>
        <v>-17.360000000000582</v>
      </c>
      <c r="L204">
        <f t="shared" ca="1" si="57"/>
        <v>-17.360000000000582</v>
      </c>
      <c r="M204" s="14">
        <f t="shared" si="58"/>
        <v>9485.7800000000097</v>
      </c>
      <c r="N204">
        <f t="shared" si="64"/>
        <v>-1</v>
      </c>
      <c r="O204">
        <f t="shared" si="59"/>
        <v>0</v>
      </c>
      <c r="P204">
        <f>COUNTIF(作圖資料!$A$3:$A$249,A204)</f>
        <v>0</v>
      </c>
      <c r="R204" s="7">
        <f t="shared" si="65"/>
        <v>0</v>
      </c>
      <c r="S204" s="8">
        <f t="shared" ca="1" si="66"/>
        <v>0</v>
      </c>
      <c r="T204" s="8">
        <f t="shared" ca="1" si="67"/>
        <v>9250</v>
      </c>
      <c r="U204" s="8">
        <f t="shared" ca="1" si="68"/>
        <v>-1</v>
      </c>
      <c r="V204" s="9">
        <f t="shared" ca="1" si="69"/>
        <v>2</v>
      </c>
      <c r="W204" s="3">
        <f t="shared" si="70"/>
        <v>1.2344706222255919E-3</v>
      </c>
      <c r="X204" s="3">
        <f t="shared" si="71"/>
        <v>4.7907966275312797E-2</v>
      </c>
      <c r="Y204" s="3">
        <f t="shared" si="72"/>
        <v>4.4071353620147136E-2</v>
      </c>
    </row>
    <row r="205" spans="1:25" x14ac:dyDescent="0.25">
      <c r="A205" s="1">
        <v>36325</v>
      </c>
      <c r="B205" s="2">
        <v>7973.58</v>
      </c>
      <c r="C205" s="2">
        <v>114784</v>
      </c>
      <c r="D205" s="2">
        <v>7975</v>
      </c>
      <c r="E205" s="2">
        <v>7985</v>
      </c>
      <c r="F205" s="13">
        <f t="shared" si="60"/>
        <v>1.7808813606934315E-4</v>
      </c>
      <c r="G205" s="2">
        <f t="shared" si="55"/>
        <v>7475.7486666666682</v>
      </c>
      <c r="H205" s="2">
        <f t="shared" ca="1" si="61"/>
        <v>167521.4</v>
      </c>
      <c r="I205">
        <f t="shared" ca="1" si="62"/>
        <v>-1</v>
      </c>
      <c r="J205">
        <f t="shared" si="63"/>
        <v>1</v>
      </c>
      <c r="K205">
        <f t="shared" si="56"/>
        <v>-5.819999999999709</v>
      </c>
      <c r="L205">
        <f t="shared" ca="1" si="57"/>
        <v>5.819999999999709</v>
      </c>
      <c r="M205" s="14">
        <f t="shared" si="58"/>
        <v>9491.6000000000095</v>
      </c>
      <c r="N205">
        <f t="shared" si="64"/>
        <v>1</v>
      </c>
      <c r="O205">
        <f t="shared" si="59"/>
        <v>2</v>
      </c>
      <c r="P205">
        <f>COUNTIF(作圖資料!$A$3:$A$249,A205)</f>
        <v>0</v>
      </c>
      <c r="R205" s="7">
        <f t="shared" si="65"/>
        <v>15</v>
      </c>
      <c r="S205" s="8">
        <f t="shared" ca="1" si="66"/>
        <v>-15</v>
      </c>
      <c r="T205" s="8">
        <f t="shared" ca="1" si="67"/>
        <v>9235</v>
      </c>
      <c r="U205" s="8">
        <f t="shared" ca="1" si="68"/>
        <v>-1</v>
      </c>
      <c r="V205" s="9">
        <f t="shared" ca="1" si="69"/>
        <v>0</v>
      </c>
      <c r="W205" s="3">
        <f t="shared" si="70"/>
        <v>1.2344706222255919E-3</v>
      </c>
      <c r="X205" s="3">
        <f t="shared" si="71"/>
        <v>4.7143645102828424E-2</v>
      </c>
      <c r="Y205" s="3">
        <f t="shared" si="72"/>
        <v>4.6038824763903641E-2</v>
      </c>
    </row>
    <row r="206" spans="1:25" x14ac:dyDescent="0.25">
      <c r="A206" s="1">
        <v>36326</v>
      </c>
      <c r="B206" s="2">
        <v>7960</v>
      </c>
      <c r="C206" s="2">
        <v>139471</v>
      </c>
      <c r="D206" s="2">
        <v>7943</v>
      </c>
      <c r="E206" s="2">
        <v>7940</v>
      </c>
      <c r="F206" s="13">
        <f t="shared" si="60"/>
        <v>-2.1356783919598277E-3</v>
      </c>
      <c r="G206" s="2">
        <f t="shared" si="55"/>
        <v>7493.3873333333349</v>
      </c>
      <c r="H206" s="2">
        <f t="shared" ca="1" si="61"/>
        <v>160211</v>
      </c>
      <c r="I206">
        <f t="shared" ca="1" si="62"/>
        <v>-1</v>
      </c>
      <c r="J206">
        <f t="shared" si="63"/>
        <v>-1</v>
      </c>
      <c r="K206">
        <f t="shared" si="56"/>
        <v>-13.579999999999927</v>
      </c>
      <c r="L206">
        <f t="shared" ca="1" si="57"/>
        <v>13.579999999999927</v>
      </c>
      <c r="M206" s="14">
        <f t="shared" si="58"/>
        <v>9478.0200000000095</v>
      </c>
      <c r="N206">
        <f t="shared" si="64"/>
        <v>-1</v>
      </c>
      <c r="O206">
        <f t="shared" si="59"/>
        <v>2</v>
      </c>
      <c r="P206">
        <f>COUNTIF(作圖資料!$A$3:$A$249,A206)</f>
        <v>0</v>
      </c>
      <c r="R206" s="7">
        <f t="shared" si="65"/>
        <v>-32</v>
      </c>
      <c r="S206" s="8">
        <f t="shared" ca="1" si="66"/>
        <v>32</v>
      </c>
      <c r="T206" s="8">
        <f t="shared" ca="1" si="67"/>
        <v>9267</v>
      </c>
      <c r="U206" s="8">
        <f t="shared" ca="1" si="68"/>
        <v>-1</v>
      </c>
      <c r="V206" s="9">
        <f t="shared" ca="1" si="69"/>
        <v>0</v>
      </c>
      <c r="W206" s="3">
        <f t="shared" si="70"/>
        <v>1.2344706222255919E-3</v>
      </c>
      <c r="X206" s="3">
        <f t="shared" si="71"/>
        <v>4.5360229033698074E-2</v>
      </c>
      <c r="Y206" s="3">
        <f t="shared" si="72"/>
        <v>4.1841552990556474E-2</v>
      </c>
    </row>
    <row r="207" spans="1:25" x14ac:dyDescent="0.25">
      <c r="A207" s="1">
        <v>36327</v>
      </c>
      <c r="B207" s="2">
        <v>8059.02</v>
      </c>
      <c r="C207" s="2">
        <v>156560</v>
      </c>
      <c r="D207" s="2">
        <v>8090</v>
      </c>
      <c r="E207" s="2">
        <v>8113</v>
      </c>
      <c r="F207" s="13">
        <f t="shared" si="60"/>
        <v>6.6980848788065206E-3</v>
      </c>
      <c r="G207" s="2">
        <f t="shared" si="55"/>
        <v>7512.7266666666683</v>
      </c>
      <c r="H207" s="2">
        <f t="shared" ca="1" si="61"/>
        <v>154263.4</v>
      </c>
      <c r="I207">
        <f t="shared" ca="1" si="62"/>
        <v>1</v>
      </c>
      <c r="J207">
        <f t="shared" si="63"/>
        <v>1</v>
      </c>
      <c r="K207">
        <f t="shared" si="56"/>
        <v>99.020000000000437</v>
      </c>
      <c r="L207">
        <f t="shared" ca="1" si="57"/>
        <v>-99.020000000000437</v>
      </c>
      <c r="M207" s="14">
        <f t="shared" si="58"/>
        <v>9379.0000000000091</v>
      </c>
      <c r="N207">
        <f t="shared" si="64"/>
        <v>1</v>
      </c>
      <c r="O207">
        <f t="shared" si="59"/>
        <v>2</v>
      </c>
      <c r="P207">
        <f>COUNTIF(作圖資料!$A$3:$A$249,A207)</f>
        <v>1</v>
      </c>
      <c r="R207" s="7">
        <f t="shared" si="65"/>
        <v>147</v>
      </c>
      <c r="S207" s="8">
        <f t="shared" ca="1" si="66"/>
        <v>-147</v>
      </c>
      <c r="T207" s="8">
        <f t="shared" ca="1" si="67"/>
        <v>9120</v>
      </c>
      <c r="U207" s="8">
        <f t="shared" ca="1" si="68"/>
        <v>1</v>
      </c>
      <c r="V207" s="9">
        <f t="shared" ca="1" si="69"/>
        <v>2</v>
      </c>
      <c r="W207" s="3">
        <f t="shared" si="70"/>
        <v>1.2344706222255919E-3</v>
      </c>
      <c r="X207" s="3">
        <f t="shared" si="71"/>
        <v>5.8364195098888683E-2</v>
      </c>
      <c r="Y207" s="3">
        <f t="shared" si="72"/>
        <v>6.1122770199370846E-2</v>
      </c>
    </row>
    <row r="208" spans="1:25" x14ac:dyDescent="0.25">
      <c r="A208" s="1">
        <v>36328</v>
      </c>
      <c r="B208" s="2">
        <v>8274.36</v>
      </c>
      <c r="C208" s="2">
        <v>226738</v>
      </c>
      <c r="D208" s="2">
        <v>8349</v>
      </c>
      <c r="E208" s="2">
        <v>8350</v>
      </c>
      <c r="F208" s="13">
        <f t="shared" si="60"/>
        <v>9.0206372456600459E-3</v>
      </c>
      <c r="G208" s="2">
        <f t="shared" si="55"/>
        <v>7535.9373333333351</v>
      </c>
      <c r="H208" s="2">
        <f t="shared" ca="1" si="61"/>
        <v>159992</v>
      </c>
      <c r="I208">
        <f t="shared" ca="1" si="62"/>
        <v>1</v>
      </c>
      <c r="J208">
        <f t="shared" si="63"/>
        <v>1</v>
      </c>
      <c r="K208">
        <f t="shared" si="56"/>
        <v>215.34000000000015</v>
      </c>
      <c r="L208">
        <f t="shared" ca="1" si="57"/>
        <v>215.34000000000015</v>
      </c>
      <c r="M208" s="14">
        <f t="shared" si="58"/>
        <v>9594.3400000000092</v>
      </c>
      <c r="N208">
        <f t="shared" si="64"/>
        <v>1</v>
      </c>
      <c r="O208">
        <f t="shared" si="59"/>
        <v>0</v>
      </c>
      <c r="P208">
        <f>COUNTIF(作圖資料!$A$3:$A$249,A208)</f>
        <v>0</v>
      </c>
      <c r="R208" s="7">
        <f t="shared" si="65"/>
        <v>236</v>
      </c>
      <c r="S208" s="8">
        <f t="shared" ca="1" si="66"/>
        <v>236</v>
      </c>
      <c r="T208" s="8">
        <f t="shared" ca="1" si="67"/>
        <v>9356</v>
      </c>
      <c r="U208" s="8">
        <f t="shared" ca="1" si="68"/>
        <v>1</v>
      </c>
      <c r="V208" s="9">
        <f t="shared" ca="1" si="69"/>
        <v>0</v>
      </c>
      <c r="W208" s="3">
        <f t="shared" si="70"/>
        <v>6.6980848788065206E-3</v>
      </c>
      <c r="X208" s="3">
        <f t="shared" si="71"/>
        <v>2.6720370466880604E-2</v>
      </c>
      <c r="Y208" s="3">
        <f t="shared" si="72"/>
        <v>2.9089116233205967E-2</v>
      </c>
    </row>
    <row r="209" spans="1:25" x14ac:dyDescent="0.25">
      <c r="A209" s="1">
        <v>36332</v>
      </c>
      <c r="B209" s="2">
        <v>8413.48</v>
      </c>
      <c r="C209" s="2">
        <v>223642</v>
      </c>
      <c r="D209" s="2">
        <v>8439</v>
      </c>
      <c r="E209" s="2">
        <v>8440</v>
      </c>
      <c r="F209" s="13">
        <f t="shared" si="60"/>
        <v>3.033227629946289E-3</v>
      </c>
      <c r="G209" s="2">
        <f t="shared" si="55"/>
        <v>7559.1840000000029</v>
      </c>
      <c r="H209" s="2">
        <f t="shared" ca="1" si="61"/>
        <v>172239</v>
      </c>
      <c r="I209">
        <f t="shared" ca="1" si="62"/>
        <v>1</v>
      </c>
      <c r="J209">
        <f t="shared" si="63"/>
        <v>1</v>
      </c>
      <c r="K209">
        <f t="shared" si="56"/>
        <v>139.11999999999898</v>
      </c>
      <c r="L209">
        <f t="shared" ca="1" si="57"/>
        <v>139.11999999999898</v>
      </c>
      <c r="M209" s="14">
        <f t="shared" si="58"/>
        <v>9733.4600000000082</v>
      </c>
      <c r="N209">
        <f t="shared" si="64"/>
        <v>1</v>
      </c>
      <c r="O209">
        <f t="shared" si="59"/>
        <v>0</v>
      </c>
      <c r="P209">
        <f>COUNTIF(作圖資料!$A$3:$A$249,A209)</f>
        <v>0</v>
      </c>
      <c r="R209" s="7">
        <f t="shared" si="65"/>
        <v>90</v>
      </c>
      <c r="S209" s="8">
        <f t="shared" ca="1" si="66"/>
        <v>90</v>
      </c>
      <c r="T209" s="8">
        <f t="shared" ca="1" si="67"/>
        <v>9446</v>
      </c>
      <c r="U209" s="8">
        <f t="shared" ca="1" si="68"/>
        <v>1</v>
      </c>
      <c r="V209" s="9">
        <f t="shared" ca="1" si="69"/>
        <v>0</v>
      </c>
      <c r="W209" s="3">
        <f t="shared" si="70"/>
        <v>6.6980848788065206E-3</v>
      </c>
      <c r="X209" s="3">
        <f t="shared" si="71"/>
        <v>4.3983015304590145E-2</v>
      </c>
      <c r="Y209" s="3">
        <f t="shared" si="72"/>
        <v>4.0182423271293066E-2</v>
      </c>
    </row>
    <row r="210" spans="1:25" x14ac:dyDescent="0.25">
      <c r="A210" s="1">
        <v>36333</v>
      </c>
      <c r="B210" s="2">
        <v>8608.91</v>
      </c>
      <c r="C210" s="2">
        <v>216124</v>
      </c>
      <c r="D210" s="2">
        <v>8690</v>
      </c>
      <c r="E210" s="2">
        <v>8650</v>
      </c>
      <c r="F210" s="13">
        <f t="shared" si="60"/>
        <v>9.4193109232179051E-3</v>
      </c>
      <c r="G210" s="2">
        <f t="shared" si="55"/>
        <v>7582.1240000000016</v>
      </c>
      <c r="H210" s="2">
        <f t="shared" ca="1" si="61"/>
        <v>192507</v>
      </c>
      <c r="I210">
        <f t="shared" ca="1" si="62"/>
        <v>1</v>
      </c>
      <c r="J210">
        <f t="shared" si="63"/>
        <v>1</v>
      </c>
      <c r="K210">
        <f t="shared" si="56"/>
        <v>195.43000000000029</v>
      </c>
      <c r="L210">
        <f t="shared" ca="1" si="57"/>
        <v>195.43000000000029</v>
      </c>
      <c r="M210" s="14">
        <f t="shared" si="58"/>
        <v>9928.8900000000085</v>
      </c>
      <c r="N210">
        <f t="shared" si="64"/>
        <v>1</v>
      </c>
      <c r="O210">
        <f t="shared" si="59"/>
        <v>0</v>
      </c>
      <c r="P210">
        <f>COUNTIF(作圖資料!$A$3:$A$249,A210)</f>
        <v>0</v>
      </c>
      <c r="R210" s="7">
        <f t="shared" si="65"/>
        <v>251</v>
      </c>
      <c r="S210" s="8">
        <f t="shared" ca="1" si="66"/>
        <v>251</v>
      </c>
      <c r="T210" s="8">
        <f t="shared" ca="1" si="67"/>
        <v>9697</v>
      </c>
      <c r="U210" s="8">
        <f t="shared" ca="1" si="68"/>
        <v>1</v>
      </c>
      <c r="V210" s="9">
        <f t="shared" ca="1" si="69"/>
        <v>0</v>
      </c>
      <c r="W210" s="3">
        <f t="shared" si="70"/>
        <v>6.6980848788065206E-3</v>
      </c>
      <c r="X210" s="3">
        <f t="shared" si="71"/>
        <v>6.823286206015089E-2</v>
      </c>
      <c r="Y210" s="3">
        <f t="shared" si="72"/>
        <v>7.112042401084695E-2</v>
      </c>
    </row>
    <row r="211" spans="1:25" x14ac:dyDescent="0.25">
      <c r="A211" s="1">
        <v>36334</v>
      </c>
      <c r="B211" s="2">
        <v>8492.32</v>
      </c>
      <c r="C211" s="2">
        <v>229881</v>
      </c>
      <c r="D211" s="2">
        <v>8527</v>
      </c>
      <c r="E211" s="2">
        <v>8532</v>
      </c>
      <c r="F211" s="13">
        <f t="shared" si="60"/>
        <v>4.0836897337830358E-3</v>
      </c>
      <c r="G211" s="2">
        <f t="shared" si="55"/>
        <v>7603.9593333333351</v>
      </c>
      <c r="H211" s="2">
        <f t="shared" ca="1" si="61"/>
        <v>210589</v>
      </c>
      <c r="I211">
        <f t="shared" ca="1" si="62"/>
        <v>1</v>
      </c>
      <c r="J211">
        <f t="shared" si="63"/>
        <v>1</v>
      </c>
      <c r="K211">
        <f t="shared" si="56"/>
        <v>-116.59000000000015</v>
      </c>
      <c r="L211">
        <f t="shared" ca="1" si="57"/>
        <v>-116.59000000000015</v>
      </c>
      <c r="M211" s="14">
        <f t="shared" si="58"/>
        <v>9812.3000000000084</v>
      </c>
      <c r="N211">
        <f t="shared" si="64"/>
        <v>1</v>
      </c>
      <c r="O211">
        <f t="shared" si="59"/>
        <v>0</v>
      </c>
      <c r="P211">
        <f>COUNTIF(作圖資料!$A$3:$A$249,A211)</f>
        <v>0</v>
      </c>
      <c r="R211" s="7">
        <f t="shared" si="65"/>
        <v>-163</v>
      </c>
      <c r="S211" s="8">
        <f t="shared" ca="1" si="66"/>
        <v>-163</v>
      </c>
      <c r="T211" s="8">
        <f t="shared" ca="1" si="67"/>
        <v>9534</v>
      </c>
      <c r="U211" s="8">
        <f t="shared" ca="1" si="68"/>
        <v>1</v>
      </c>
      <c r="V211" s="9">
        <f t="shared" ca="1" si="69"/>
        <v>0</v>
      </c>
      <c r="W211" s="3">
        <f t="shared" si="70"/>
        <v>6.6980848788065206E-3</v>
      </c>
      <c r="X211" s="3">
        <f t="shared" si="71"/>
        <v>5.3765842496978244E-2</v>
      </c>
      <c r="Y211" s="3">
        <f t="shared" si="72"/>
        <v>5.1029212375200528E-2</v>
      </c>
    </row>
    <row r="212" spans="1:25" x14ac:dyDescent="0.25">
      <c r="A212" s="1">
        <v>36335</v>
      </c>
      <c r="B212" s="2">
        <v>8589.31</v>
      </c>
      <c r="C212" s="2">
        <v>217067</v>
      </c>
      <c r="D212" s="2">
        <v>8697</v>
      </c>
      <c r="E212" s="2">
        <v>8670</v>
      </c>
      <c r="F212" s="13">
        <f t="shared" si="60"/>
        <v>1.2537677648146506E-2</v>
      </c>
      <c r="G212" s="2">
        <f t="shared" si="55"/>
        <v>7627.7146666666695</v>
      </c>
      <c r="H212" s="2">
        <f t="shared" ca="1" si="61"/>
        <v>222690.4</v>
      </c>
      <c r="I212">
        <f t="shared" ca="1" si="62"/>
        <v>-1</v>
      </c>
      <c r="J212">
        <f t="shared" si="63"/>
        <v>1</v>
      </c>
      <c r="K212">
        <f t="shared" si="56"/>
        <v>96.989999999999782</v>
      </c>
      <c r="L212">
        <f t="shared" ca="1" si="57"/>
        <v>96.989999999999782</v>
      </c>
      <c r="M212" s="14">
        <f t="shared" si="58"/>
        <v>9909.2900000000081</v>
      </c>
      <c r="N212">
        <f t="shared" si="64"/>
        <v>1</v>
      </c>
      <c r="O212">
        <f t="shared" si="59"/>
        <v>0</v>
      </c>
      <c r="P212">
        <f>COUNTIF(作圖資料!$A$3:$A$249,A212)</f>
        <v>0</v>
      </c>
      <c r="R212" s="7">
        <f t="shared" si="65"/>
        <v>170</v>
      </c>
      <c r="S212" s="8">
        <f t="shared" ca="1" si="66"/>
        <v>170</v>
      </c>
      <c r="T212" s="8">
        <f t="shared" ca="1" si="67"/>
        <v>9704</v>
      </c>
      <c r="U212" s="8">
        <f t="shared" ca="1" si="68"/>
        <v>-1</v>
      </c>
      <c r="V212" s="9">
        <f t="shared" ca="1" si="69"/>
        <v>2</v>
      </c>
      <c r="W212" s="3">
        <f t="shared" si="70"/>
        <v>6.6980848788065206E-3</v>
      </c>
      <c r="X212" s="3">
        <f t="shared" si="71"/>
        <v>6.5800804564326354E-2</v>
      </c>
      <c r="Y212" s="3">
        <f t="shared" si="72"/>
        <v>7.1983236780476023E-2</v>
      </c>
    </row>
    <row r="213" spans="1:25" x14ac:dyDescent="0.25">
      <c r="A213" s="1">
        <v>36336</v>
      </c>
      <c r="B213" s="2">
        <v>8265.9500000000007</v>
      </c>
      <c r="C213" s="2">
        <v>195369</v>
      </c>
      <c r="D213" s="2">
        <v>8434</v>
      </c>
      <c r="E213" s="2">
        <v>8400</v>
      </c>
      <c r="F213" s="13">
        <f t="shared" si="60"/>
        <v>2.0330391546041104E-2</v>
      </c>
      <c r="G213" s="2">
        <f t="shared" si="55"/>
        <v>7646.5490000000027</v>
      </c>
      <c r="H213" s="2">
        <f t="shared" ca="1" si="61"/>
        <v>216416.6</v>
      </c>
      <c r="I213">
        <f t="shared" ca="1" si="62"/>
        <v>-1</v>
      </c>
      <c r="J213">
        <f t="shared" si="63"/>
        <v>1</v>
      </c>
      <c r="K213">
        <f t="shared" si="56"/>
        <v>-323.35999999999876</v>
      </c>
      <c r="L213">
        <f t="shared" ca="1" si="57"/>
        <v>323.35999999999876</v>
      </c>
      <c r="M213" s="14">
        <f t="shared" si="58"/>
        <v>9585.9300000000094</v>
      </c>
      <c r="N213">
        <f t="shared" si="64"/>
        <v>1</v>
      </c>
      <c r="O213">
        <f t="shared" si="59"/>
        <v>0</v>
      </c>
      <c r="P213">
        <f>COUNTIF(作圖資料!$A$3:$A$249,A213)</f>
        <v>0</v>
      </c>
      <c r="R213" s="7">
        <f t="shared" si="65"/>
        <v>-263</v>
      </c>
      <c r="S213" s="8">
        <f t="shared" ca="1" si="66"/>
        <v>263</v>
      </c>
      <c r="T213" s="8">
        <f t="shared" ca="1" si="67"/>
        <v>9967</v>
      </c>
      <c r="U213" s="8">
        <f t="shared" ca="1" si="68"/>
        <v>-1</v>
      </c>
      <c r="V213" s="9">
        <f t="shared" ca="1" si="69"/>
        <v>0</v>
      </c>
      <c r="W213" s="3">
        <f t="shared" si="70"/>
        <v>6.6980848788065206E-3</v>
      </c>
      <c r="X213" s="3">
        <f t="shared" si="71"/>
        <v>2.5676819265865847E-2</v>
      </c>
      <c r="Y213" s="3">
        <f t="shared" si="72"/>
        <v>3.956612843584395E-2</v>
      </c>
    </row>
    <row r="214" spans="1:25" x14ac:dyDescent="0.25">
      <c r="A214" s="1">
        <v>36339</v>
      </c>
      <c r="B214" s="2">
        <v>8281.4500000000007</v>
      </c>
      <c r="C214" s="2">
        <v>123876</v>
      </c>
      <c r="D214" s="2">
        <v>8447</v>
      </c>
      <c r="E214" s="2">
        <v>8453</v>
      </c>
      <c r="F214" s="13">
        <f t="shared" si="60"/>
        <v>1.9990460607743676E-2</v>
      </c>
      <c r="G214" s="2">
        <f t="shared" si="55"/>
        <v>7663.3496666666697</v>
      </c>
      <c r="H214" s="2">
        <f t="shared" ca="1" si="61"/>
        <v>196463.4</v>
      </c>
      <c r="I214">
        <f t="shared" ca="1" si="62"/>
        <v>-1</v>
      </c>
      <c r="J214">
        <f t="shared" si="63"/>
        <v>1</v>
      </c>
      <c r="K214">
        <f t="shared" si="56"/>
        <v>15.5</v>
      </c>
      <c r="L214">
        <f t="shared" ca="1" si="57"/>
        <v>-15.5</v>
      </c>
      <c r="M214" s="14">
        <f t="shared" si="58"/>
        <v>9601.4300000000094</v>
      </c>
      <c r="N214">
        <f t="shared" si="64"/>
        <v>1</v>
      </c>
      <c r="O214">
        <f t="shared" si="59"/>
        <v>0</v>
      </c>
      <c r="P214">
        <f>COUNTIF(作圖資料!$A$3:$A$249,A214)</f>
        <v>0</v>
      </c>
      <c r="R214" s="7">
        <f t="shared" si="65"/>
        <v>13</v>
      </c>
      <c r="S214" s="8">
        <f t="shared" ca="1" si="66"/>
        <v>-13</v>
      </c>
      <c r="T214" s="8">
        <f t="shared" ca="1" si="67"/>
        <v>9954</v>
      </c>
      <c r="U214" s="8">
        <f t="shared" ca="1" si="68"/>
        <v>-1</v>
      </c>
      <c r="V214" s="9">
        <f t="shared" ca="1" si="69"/>
        <v>0</v>
      </c>
      <c r="W214" s="3">
        <f t="shared" si="70"/>
        <v>6.6980848788065206E-3</v>
      </c>
      <c r="X214" s="3">
        <f t="shared" si="71"/>
        <v>2.7600130040625226E-2</v>
      </c>
      <c r="Y214" s="3">
        <f t="shared" si="72"/>
        <v>4.1168495008012007E-2</v>
      </c>
    </row>
    <row r="215" spans="1:25" x14ac:dyDescent="0.25">
      <c r="A215" s="1">
        <v>36340</v>
      </c>
      <c r="B215" s="2">
        <v>8514.27</v>
      </c>
      <c r="C215" s="2">
        <v>182530</v>
      </c>
      <c r="D215" s="2">
        <v>8618</v>
      </c>
      <c r="E215" s="2">
        <v>8625</v>
      </c>
      <c r="F215" s="13">
        <f t="shared" si="60"/>
        <v>1.2183076176818464E-2</v>
      </c>
      <c r="G215" s="2">
        <f t="shared" si="55"/>
        <v>7684.1591666666691</v>
      </c>
      <c r="H215" s="2">
        <f t="shared" ca="1" si="61"/>
        <v>189744.6</v>
      </c>
      <c r="I215">
        <f t="shared" ca="1" si="62"/>
        <v>-1</v>
      </c>
      <c r="J215">
        <f t="shared" si="63"/>
        <v>1</v>
      </c>
      <c r="K215">
        <f t="shared" si="56"/>
        <v>232.81999999999971</v>
      </c>
      <c r="L215">
        <f t="shared" ca="1" si="57"/>
        <v>-232.81999999999971</v>
      </c>
      <c r="M215" s="14">
        <f t="shared" si="58"/>
        <v>9834.2500000000091</v>
      </c>
      <c r="N215">
        <f t="shared" si="64"/>
        <v>1</v>
      </c>
      <c r="O215">
        <f t="shared" si="59"/>
        <v>0</v>
      </c>
      <c r="P215">
        <f>COUNTIF(作圖資料!$A$3:$A$249,A215)</f>
        <v>0</v>
      </c>
      <c r="R215" s="7">
        <f t="shared" si="65"/>
        <v>171</v>
      </c>
      <c r="S215" s="8">
        <f t="shared" ca="1" si="66"/>
        <v>-171</v>
      </c>
      <c r="T215" s="8">
        <f t="shared" ca="1" si="67"/>
        <v>9783</v>
      </c>
      <c r="U215" s="8">
        <f t="shared" ca="1" si="68"/>
        <v>-1</v>
      </c>
      <c r="V215" s="9">
        <f t="shared" ca="1" si="69"/>
        <v>0</v>
      </c>
      <c r="W215" s="3">
        <f t="shared" si="70"/>
        <v>6.6980848788065206E-3</v>
      </c>
      <c r="X215" s="3">
        <f t="shared" si="71"/>
        <v>5.6489498723169662E-2</v>
      </c>
      <c r="Y215" s="3">
        <f t="shared" si="72"/>
        <v>6.224577838037737E-2</v>
      </c>
    </row>
    <row r="216" spans="1:25" x14ac:dyDescent="0.25">
      <c r="A216" s="1">
        <v>36341</v>
      </c>
      <c r="B216" s="2">
        <v>8467.3700000000008</v>
      </c>
      <c r="C216" s="2">
        <v>194916</v>
      </c>
      <c r="D216" s="2">
        <v>8559</v>
      </c>
      <c r="E216" s="2">
        <v>8565</v>
      </c>
      <c r="F216" s="13">
        <f t="shared" si="60"/>
        <v>1.0821541990015726E-2</v>
      </c>
      <c r="G216" s="2">
        <f t="shared" si="55"/>
        <v>7704.5753333333359</v>
      </c>
      <c r="H216" s="2">
        <f t="shared" ca="1" si="61"/>
        <v>182751.6</v>
      </c>
      <c r="I216">
        <f t="shared" ca="1" si="62"/>
        <v>1</v>
      </c>
      <c r="J216">
        <f t="shared" si="63"/>
        <v>1</v>
      </c>
      <c r="K216">
        <f t="shared" si="56"/>
        <v>-46.899999999999636</v>
      </c>
      <c r="L216">
        <f t="shared" ca="1" si="57"/>
        <v>46.899999999999636</v>
      </c>
      <c r="M216" s="14">
        <f t="shared" si="58"/>
        <v>9787.3500000000095</v>
      </c>
      <c r="N216">
        <f t="shared" si="64"/>
        <v>1</v>
      </c>
      <c r="O216">
        <f t="shared" si="59"/>
        <v>0</v>
      </c>
      <c r="P216">
        <f>COUNTIF(作圖資料!$A$3:$A$249,A216)</f>
        <v>0</v>
      </c>
      <c r="R216" s="7">
        <f t="shared" si="65"/>
        <v>-59</v>
      </c>
      <c r="S216" s="8">
        <f t="shared" ca="1" si="66"/>
        <v>59</v>
      </c>
      <c r="T216" s="8">
        <f t="shared" ca="1" si="67"/>
        <v>9842</v>
      </c>
      <c r="U216" s="8">
        <f t="shared" ca="1" si="68"/>
        <v>1</v>
      </c>
      <c r="V216" s="9">
        <f t="shared" ca="1" si="69"/>
        <v>2</v>
      </c>
      <c r="W216" s="3">
        <f t="shared" si="70"/>
        <v>6.6980848788065206E-3</v>
      </c>
      <c r="X216" s="3">
        <f t="shared" si="71"/>
        <v>5.0669932572446674E-2</v>
      </c>
      <c r="Y216" s="3">
        <f t="shared" si="72"/>
        <v>5.4973499322075847E-2</v>
      </c>
    </row>
    <row r="217" spans="1:25" x14ac:dyDescent="0.25">
      <c r="A217" s="1">
        <v>36343</v>
      </c>
      <c r="B217" s="2">
        <v>8572.09</v>
      </c>
      <c r="C217" s="2">
        <v>187336</v>
      </c>
      <c r="D217" s="2">
        <v>8631</v>
      </c>
      <c r="E217" s="2">
        <v>8640</v>
      </c>
      <c r="F217" s="13">
        <f t="shared" si="60"/>
        <v>6.8723030206168101E-3</v>
      </c>
      <c r="G217" s="2">
        <f t="shared" si="55"/>
        <v>7725.1460000000034</v>
      </c>
      <c r="H217" s="2">
        <f t="shared" ca="1" si="61"/>
        <v>176805.4</v>
      </c>
      <c r="I217">
        <f t="shared" ca="1" si="62"/>
        <v>1</v>
      </c>
      <c r="J217">
        <f t="shared" si="63"/>
        <v>1</v>
      </c>
      <c r="K217">
        <f t="shared" si="56"/>
        <v>104.71999999999935</v>
      </c>
      <c r="L217">
        <f t="shared" ca="1" si="57"/>
        <v>104.71999999999935</v>
      </c>
      <c r="M217" s="14">
        <f t="shared" si="58"/>
        <v>9892.0700000000088</v>
      </c>
      <c r="N217">
        <f t="shared" si="64"/>
        <v>1</v>
      </c>
      <c r="O217">
        <f t="shared" si="59"/>
        <v>0</v>
      </c>
      <c r="P217">
        <f>COUNTIF(作圖資料!$A$3:$A$249,A217)</f>
        <v>0</v>
      </c>
      <c r="R217" s="7">
        <f t="shared" si="65"/>
        <v>72</v>
      </c>
      <c r="S217" s="8">
        <f t="shared" ca="1" si="66"/>
        <v>72</v>
      </c>
      <c r="T217" s="8">
        <f t="shared" ca="1" si="67"/>
        <v>9914</v>
      </c>
      <c r="U217" s="8">
        <f t="shared" ca="1" si="68"/>
        <v>1</v>
      </c>
      <c r="V217" s="9">
        <f t="shared" ca="1" si="69"/>
        <v>0</v>
      </c>
      <c r="W217" s="3">
        <f t="shared" si="70"/>
        <v>6.6980848788065206E-3</v>
      </c>
      <c r="X217" s="3">
        <f t="shared" si="71"/>
        <v>6.3664068335852031E-2</v>
      </c>
      <c r="Y217" s="3">
        <f t="shared" si="72"/>
        <v>6.3848144952545427E-2</v>
      </c>
    </row>
    <row r="218" spans="1:25" x14ac:dyDescent="0.25">
      <c r="A218" s="1">
        <v>36344</v>
      </c>
      <c r="B218" s="2">
        <v>8563.5499999999993</v>
      </c>
      <c r="C218" s="2">
        <v>196453</v>
      </c>
      <c r="D218" s="2">
        <v>8616</v>
      </c>
      <c r="E218" s="2">
        <v>8620</v>
      </c>
      <c r="F218" s="13">
        <f t="shared" si="60"/>
        <v>6.1247963753350287E-3</v>
      </c>
      <c r="G218" s="2">
        <f t="shared" si="55"/>
        <v>7744.5610000000024</v>
      </c>
      <c r="H218" s="2">
        <f t="shared" ca="1" si="61"/>
        <v>177022.2</v>
      </c>
      <c r="I218">
        <f t="shared" ca="1" si="62"/>
        <v>1</v>
      </c>
      <c r="J218">
        <f t="shared" si="63"/>
        <v>1</v>
      </c>
      <c r="K218">
        <f t="shared" si="56"/>
        <v>-8.5400000000008731</v>
      </c>
      <c r="L218">
        <f t="shared" ca="1" si="57"/>
        <v>-8.5400000000008731</v>
      </c>
      <c r="M218" s="14">
        <f t="shared" si="58"/>
        <v>9883.5300000000079</v>
      </c>
      <c r="N218">
        <f t="shared" si="64"/>
        <v>1</v>
      </c>
      <c r="O218">
        <f t="shared" si="59"/>
        <v>0</v>
      </c>
      <c r="P218">
        <f>COUNTIF(作圖資料!$A$3:$A$249,A218)</f>
        <v>0</v>
      </c>
      <c r="R218" s="7">
        <f t="shared" si="65"/>
        <v>-15</v>
      </c>
      <c r="S218" s="8">
        <f t="shared" ca="1" si="66"/>
        <v>-15</v>
      </c>
      <c r="T218" s="8">
        <f t="shared" ca="1" si="67"/>
        <v>9899</v>
      </c>
      <c r="U218" s="8">
        <f t="shared" ca="1" si="68"/>
        <v>1</v>
      </c>
      <c r="V218" s="9">
        <f t="shared" ca="1" si="69"/>
        <v>0</v>
      </c>
      <c r="W218" s="3">
        <f t="shared" si="70"/>
        <v>6.6980848788065206E-3</v>
      </c>
      <c r="X218" s="3">
        <f t="shared" si="71"/>
        <v>6.2604386141242641E-2</v>
      </c>
      <c r="Y218" s="3">
        <f t="shared" si="72"/>
        <v>6.1999260446197635E-2</v>
      </c>
    </row>
    <row r="219" spans="1:25" x14ac:dyDescent="0.25">
      <c r="A219" s="1">
        <v>36346</v>
      </c>
      <c r="B219" s="2">
        <v>8593.35</v>
      </c>
      <c r="C219" s="2">
        <v>150105</v>
      </c>
      <c r="D219" s="2">
        <v>8608</v>
      </c>
      <c r="E219" s="2">
        <v>8601</v>
      </c>
      <c r="F219" s="13">
        <f t="shared" si="60"/>
        <v>1.704806623726407E-3</v>
      </c>
      <c r="G219" s="2">
        <f t="shared" si="55"/>
        <v>7762.8140000000021</v>
      </c>
      <c r="H219" s="2">
        <f t="shared" ca="1" si="61"/>
        <v>182268</v>
      </c>
      <c r="I219">
        <f t="shared" ca="1" si="62"/>
        <v>-1</v>
      </c>
      <c r="J219">
        <f t="shared" si="63"/>
        <v>1</v>
      </c>
      <c r="K219">
        <f t="shared" si="56"/>
        <v>29.800000000001091</v>
      </c>
      <c r="L219">
        <f t="shared" ca="1" si="57"/>
        <v>29.800000000001091</v>
      </c>
      <c r="M219" s="14">
        <f t="shared" si="58"/>
        <v>9913.330000000009</v>
      </c>
      <c r="N219">
        <f t="shared" si="64"/>
        <v>1</v>
      </c>
      <c r="O219">
        <f t="shared" si="59"/>
        <v>0</v>
      </c>
      <c r="P219">
        <f>COUNTIF(作圖資料!$A$3:$A$249,A219)</f>
        <v>0</v>
      </c>
      <c r="R219" s="7">
        <f t="shared" si="65"/>
        <v>-8</v>
      </c>
      <c r="S219" s="8">
        <f t="shared" ca="1" si="66"/>
        <v>-8</v>
      </c>
      <c r="T219" s="8">
        <f t="shared" ca="1" si="67"/>
        <v>9891</v>
      </c>
      <c r="U219" s="8">
        <f t="shared" ca="1" si="68"/>
        <v>-1</v>
      </c>
      <c r="V219" s="9">
        <f t="shared" ca="1" si="69"/>
        <v>2</v>
      </c>
      <c r="W219" s="3">
        <f t="shared" si="70"/>
        <v>6.6980848788065206E-3</v>
      </c>
      <c r="X219" s="3">
        <f t="shared" si="71"/>
        <v>6.6302106211425071E-2</v>
      </c>
      <c r="Y219" s="3">
        <f t="shared" si="72"/>
        <v>6.1013188709478694E-2</v>
      </c>
    </row>
    <row r="220" spans="1:25" x14ac:dyDescent="0.25">
      <c r="A220" s="1">
        <v>36347</v>
      </c>
      <c r="B220" s="2">
        <v>8454.49</v>
      </c>
      <c r="C220" s="2">
        <v>153490</v>
      </c>
      <c r="D220" s="2">
        <v>8526</v>
      </c>
      <c r="E220" s="2">
        <v>8515</v>
      </c>
      <c r="F220" s="13">
        <f t="shared" si="60"/>
        <v>8.4582275217073288E-3</v>
      </c>
      <c r="G220" s="2">
        <f t="shared" si="55"/>
        <v>7779.2751666666691</v>
      </c>
      <c r="H220" s="2">
        <f t="shared" ca="1" si="61"/>
        <v>176460</v>
      </c>
      <c r="I220">
        <f t="shared" ca="1" si="62"/>
        <v>-1</v>
      </c>
      <c r="J220">
        <f t="shared" si="63"/>
        <v>1</v>
      </c>
      <c r="K220">
        <f t="shared" si="56"/>
        <v>-138.86000000000058</v>
      </c>
      <c r="L220">
        <f t="shared" ca="1" si="57"/>
        <v>138.86000000000058</v>
      </c>
      <c r="M220" s="14">
        <f t="shared" si="58"/>
        <v>9774.4700000000084</v>
      </c>
      <c r="N220">
        <f t="shared" si="64"/>
        <v>1</v>
      </c>
      <c r="O220">
        <f t="shared" si="59"/>
        <v>0</v>
      </c>
      <c r="P220">
        <f>COUNTIF(作圖資料!$A$3:$A$249,A220)</f>
        <v>0</v>
      </c>
      <c r="R220" s="7">
        <f t="shared" si="65"/>
        <v>-82</v>
      </c>
      <c r="S220" s="8">
        <f t="shared" ca="1" si="66"/>
        <v>82</v>
      </c>
      <c r="T220" s="8">
        <f t="shared" ca="1" si="67"/>
        <v>9973</v>
      </c>
      <c r="U220" s="8">
        <f t="shared" ca="1" si="68"/>
        <v>-1</v>
      </c>
      <c r="V220" s="9">
        <f t="shared" ca="1" si="69"/>
        <v>0</v>
      </c>
      <c r="W220" s="3">
        <f t="shared" si="70"/>
        <v>6.6980848788065206E-3</v>
      </c>
      <c r="X220" s="3">
        <f t="shared" si="71"/>
        <v>4.9071723360904818E-2</v>
      </c>
      <c r="Y220" s="3">
        <f t="shared" si="72"/>
        <v>5.090595340811066E-2</v>
      </c>
    </row>
    <row r="221" spans="1:25" x14ac:dyDescent="0.25">
      <c r="A221" s="1">
        <v>36348</v>
      </c>
      <c r="B221" s="2">
        <v>8470.07</v>
      </c>
      <c r="C221" s="2">
        <v>142592</v>
      </c>
      <c r="D221" s="2">
        <v>8560</v>
      </c>
      <c r="E221" s="2">
        <v>8560</v>
      </c>
      <c r="F221" s="13">
        <f t="shared" si="60"/>
        <v>1.0617385688666214E-2</v>
      </c>
      <c r="G221" s="2">
        <f t="shared" si="55"/>
        <v>7794.0846666666685</v>
      </c>
      <c r="H221" s="2">
        <f t="shared" ca="1" si="61"/>
        <v>165995.20000000001</v>
      </c>
      <c r="I221">
        <f t="shared" ca="1" si="62"/>
        <v>-1</v>
      </c>
      <c r="J221">
        <f t="shared" si="63"/>
        <v>1</v>
      </c>
      <c r="K221">
        <f t="shared" si="56"/>
        <v>15.579999999999927</v>
      </c>
      <c r="L221">
        <f t="shared" ca="1" si="57"/>
        <v>-15.579999999999927</v>
      </c>
      <c r="M221" s="14">
        <f t="shared" si="58"/>
        <v>9790.0500000000084</v>
      </c>
      <c r="N221">
        <f t="shared" si="64"/>
        <v>1</v>
      </c>
      <c r="O221">
        <f t="shared" si="59"/>
        <v>0</v>
      </c>
      <c r="P221">
        <f>COUNTIF(作圖資料!$A$3:$A$249,A221)</f>
        <v>0</v>
      </c>
      <c r="R221" s="7">
        <f t="shared" si="65"/>
        <v>34</v>
      </c>
      <c r="S221" s="8">
        <f t="shared" ca="1" si="66"/>
        <v>-34</v>
      </c>
      <c r="T221" s="8">
        <f t="shared" ca="1" si="67"/>
        <v>9939</v>
      </c>
      <c r="U221" s="8">
        <f t="shared" ca="1" si="68"/>
        <v>-1</v>
      </c>
      <c r="V221" s="9">
        <f t="shared" ca="1" si="69"/>
        <v>0</v>
      </c>
      <c r="W221" s="3">
        <f t="shared" si="70"/>
        <v>6.6980848788065206E-3</v>
      </c>
      <c r="X221" s="3">
        <f t="shared" si="71"/>
        <v>5.1004960900953078E-2</v>
      </c>
      <c r="Y221" s="3">
        <f t="shared" si="72"/>
        <v>5.5096758289165715E-2</v>
      </c>
    </row>
    <row r="222" spans="1:25" x14ac:dyDescent="0.25">
      <c r="A222" s="1">
        <v>36349</v>
      </c>
      <c r="B222" s="2">
        <v>8592.43</v>
      </c>
      <c r="C222" s="2">
        <v>146774</v>
      </c>
      <c r="D222" s="2">
        <v>8615</v>
      </c>
      <c r="E222" s="2">
        <v>8621</v>
      </c>
      <c r="F222" s="13">
        <f t="shared" si="60"/>
        <v>2.6267307385687833E-3</v>
      </c>
      <c r="G222" s="2">
        <f t="shared" si="55"/>
        <v>7810.2388333333356</v>
      </c>
      <c r="H222" s="2">
        <f t="shared" ca="1" si="61"/>
        <v>157882.79999999999</v>
      </c>
      <c r="I222">
        <f t="shared" ca="1" si="62"/>
        <v>-1</v>
      </c>
      <c r="J222">
        <f t="shared" si="63"/>
        <v>1</v>
      </c>
      <c r="K222">
        <f t="shared" si="56"/>
        <v>122.36000000000058</v>
      </c>
      <c r="L222">
        <f t="shared" ca="1" si="57"/>
        <v>-122.36000000000058</v>
      </c>
      <c r="M222" s="14">
        <f t="shared" si="58"/>
        <v>9912.4100000000089</v>
      </c>
      <c r="N222">
        <f t="shared" si="64"/>
        <v>1</v>
      </c>
      <c r="O222">
        <f t="shared" si="59"/>
        <v>0</v>
      </c>
      <c r="P222">
        <f>COUNTIF(作圖資料!$A$3:$A$249,A222)</f>
        <v>0</v>
      </c>
      <c r="R222" s="7">
        <f t="shared" si="65"/>
        <v>55</v>
      </c>
      <c r="S222" s="8">
        <f t="shared" ca="1" si="66"/>
        <v>-55</v>
      </c>
      <c r="T222" s="8">
        <f t="shared" ca="1" si="67"/>
        <v>9884</v>
      </c>
      <c r="U222" s="8">
        <f t="shared" ca="1" si="68"/>
        <v>-1</v>
      </c>
      <c r="V222" s="9">
        <f t="shared" ca="1" si="69"/>
        <v>0</v>
      </c>
      <c r="W222" s="3">
        <f t="shared" si="70"/>
        <v>6.6980848788065206E-3</v>
      </c>
      <c r="X222" s="3">
        <f t="shared" si="71"/>
        <v>6.6187948410600717E-2</v>
      </c>
      <c r="Y222" s="3">
        <f t="shared" si="72"/>
        <v>6.1876001479107767E-2</v>
      </c>
    </row>
    <row r="223" spans="1:25" x14ac:dyDescent="0.25">
      <c r="A223" s="1">
        <v>36350</v>
      </c>
      <c r="B223" s="2">
        <v>8550.27</v>
      </c>
      <c r="C223" s="2">
        <v>154167</v>
      </c>
      <c r="D223" s="2">
        <v>8565</v>
      </c>
      <c r="E223" s="2">
        <v>8569</v>
      </c>
      <c r="F223" s="13">
        <f t="shared" si="60"/>
        <v>1.7227526148295702E-3</v>
      </c>
      <c r="G223" s="2">
        <f t="shared" si="55"/>
        <v>7825.6143333333357</v>
      </c>
      <c r="H223" s="2">
        <f t="shared" ca="1" si="61"/>
        <v>149425.60000000001</v>
      </c>
      <c r="I223">
        <f t="shared" ca="1" si="62"/>
        <v>1</v>
      </c>
      <c r="J223">
        <f t="shared" si="63"/>
        <v>1</v>
      </c>
      <c r="K223">
        <f t="shared" si="56"/>
        <v>-42.159999999999854</v>
      </c>
      <c r="L223">
        <f t="shared" ca="1" si="57"/>
        <v>42.159999999999854</v>
      </c>
      <c r="M223" s="14">
        <f t="shared" si="58"/>
        <v>9870.2500000000091</v>
      </c>
      <c r="N223">
        <f t="shared" si="64"/>
        <v>1</v>
      </c>
      <c r="O223">
        <f t="shared" si="59"/>
        <v>0</v>
      </c>
      <c r="P223">
        <f>COUNTIF(作圖資料!$A$3:$A$249,A223)</f>
        <v>0</v>
      </c>
      <c r="R223" s="7">
        <f t="shared" si="65"/>
        <v>-50</v>
      </c>
      <c r="S223" s="8">
        <f t="shared" ca="1" si="66"/>
        <v>50</v>
      </c>
      <c r="T223" s="8">
        <f t="shared" ca="1" si="67"/>
        <v>9934</v>
      </c>
      <c r="U223" s="8">
        <f t="shared" ca="1" si="68"/>
        <v>1</v>
      </c>
      <c r="V223" s="9">
        <f t="shared" ca="1" si="69"/>
        <v>2</v>
      </c>
      <c r="W223" s="3">
        <f t="shared" si="70"/>
        <v>6.6980848788065206E-3</v>
      </c>
      <c r="X223" s="3">
        <f t="shared" si="71"/>
        <v>6.0956543103255711E-2</v>
      </c>
      <c r="Y223" s="3">
        <f t="shared" si="72"/>
        <v>5.5713053124615053E-2</v>
      </c>
    </row>
    <row r="224" spans="1:25" x14ac:dyDescent="0.25">
      <c r="A224" s="1">
        <v>36353</v>
      </c>
      <c r="B224" s="2">
        <v>8463.9</v>
      </c>
      <c r="C224" s="2">
        <v>121284</v>
      </c>
      <c r="D224" s="2">
        <v>8550</v>
      </c>
      <c r="E224" s="2">
        <v>8560</v>
      </c>
      <c r="F224" s="13">
        <f t="shared" si="60"/>
        <v>1.0172615460957823E-2</v>
      </c>
      <c r="G224" s="2">
        <f t="shared" si="55"/>
        <v>7842.1100000000033</v>
      </c>
      <c r="H224" s="2">
        <f t="shared" ca="1" si="61"/>
        <v>143661.4</v>
      </c>
      <c r="I224">
        <f t="shared" ca="1" si="62"/>
        <v>-1</v>
      </c>
      <c r="J224">
        <f t="shared" si="63"/>
        <v>1</v>
      </c>
      <c r="K224">
        <f t="shared" si="56"/>
        <v>-86.3700000000008</v>
      </c>
      <c r="L224">
        <f t="shared" ca="1" si="57"/>
        <v>-86.3700000000008</v>
      </c>
      <c r="M224" s="14">
        <f t="shared" si="58"/>
        <v>9783.8800000000083</v>
      </c>
      <c r="N224">
        <f t="shared" si="64"/>
        <v>1</v>
      </c>
      <c r="O224">
        <f t="shared" si="59"/>
        <v>0</v>
      </c>
      <c r="P224">
        <f>COUNTIF(作圖資料!$A$3:$A$249,A224)</f>
        <v>0</v>
      </c>
      <c r="R224" s="7">
        <f t="shared" si="65"/>
        <v>-15</v>
      </c>
      <c r="S224" s="8">
        <f t="shared" ca="1" si="66"/>
        <v>-15</v>
      </c>
      <c r="T224" s="8">
        <f t="shared" ca="1" si="67"/>
        <v>9919</v>
      </c>
      <c r="U224" s="8">
        <f t="shared" ca="1" si="68"/>
        <v>-1</v>
      </c>
      <c r="V224" s="9">
        <f t="shared" ca="1" si="69"/>
        <v>2</v>
      </c>
      <c r="W224" s="3">
        <f t="shared" si="70"/>
        <v>6.6980848788065206E-3</v>
      </c>
      <c r="X224" s="3">
        <f t="shared" si="71"/>
        <v>5.023935912803279E-2</v>
      </c>
      <c r="Y224" s="3">
        <f t="shared" si="72"/>
        <v>5.3864168618267261E-2</v>
      </c>
    </row>
    <row r="225" spans="1:25" x14ac:dyDescent="0.25">
      <c r="A225" s="1">
        <v>36354</v>
      </c>
      <c r="B225" s="2">
        <v>8204.5</v>
      </c>
      <c r="C225" s="2">
        <v>170969</v>
      </c>
      <c r="D225" s="2">
        <v>8280</v>
      </c>
      <c r="E225" s="2">
        <v>8335</v>
      </c>
      <c r="F225" s="13">
        <f t="shared" si="60"/>
        <v>9.2022670485709668E-3</v>
      </c>
      <c r="G225" s="2">
        <f t="shared" si="55"/>
        <v>7853.9416666666684</v>
      </c>
      <c r="H225" s="2">
        <f t="shared" ca="1" si="61"/>
        <v>147157.20000000001</v>
      </c>
      <c r="I225">
        <f t="shared" ca="1" si="62"/>
        <v>1</v>
      </c>
      <c r="J225">
        <f t="shared" si="63"/>
        <v>1</v>
      </c>
      <c r="K225">
        <f t="shared" si="56"/>
        <v>-259.39999999999964</v>
      </c>
      <c r="L225">
        <f t="shared" ca="1" si="57"/>
        <v>259.39999999999964</v>
      </c>
      <c r="M225" s="14">
        <f t="shared" si="58"/>
        <v>9524.4800000000087</v>
      </c>
      <c r="N225">
        <f t="shared" si="64"/>
        <v>1</v>
      </c>
      <c r="O225">
        <f t="shared" si="59"/>
        <v>0</v>
      </c>
      <c r="P225">
        <f>COUNTIF(作圖資料!$A$3:$A$249,A225)</f>
        <v>0</v>
      </c>
      <c r="R225" s="7">
        <f t="shared" si="65"/>
        <v>-270</v>
      </c>
      <c r="S225" s="8">
        <f t="shared" ca="1" si="66"/>
        <v>270</v>
      </c>
      <c r="T225" s="8">
        <f t="shared" ca="1" si="67"/>
        <v>10189</v>
      </c>
      <c r="U225" s="8">
        <f t="shared" ca="1" si="68"/>
        <v>1</v>
      </c>
      <c r="V225" s="9">
        <f t="shared" ca="1" si="69"/>
        <v>2</v>
      </c>
      <c r="W225" s="3">
        <f t="shared" si="70"/>
        <v>6.6980848788065206E-3</v>
      </c>
      <c r="X225" s="3">
        <f t="shared" si="71"/>
        <v>1.8051822678191609E-2</v>
      </c>
      <c r="Y225" s="3">
        <f t="shared" si="72"/>
        <v>2.0584247504006115E-2</v>
      </c>
    </row>
    <row r="226" spans="1:25" x14ac:dyDescent="0.25">
      <c r="A226" s="1">
        <v>36355</v>
      </c>
      <c r="B226" s="2">
        <v>7888.66</v>
      </c>
      <c r="C226" s="2">
        <v>137545</v>
      </c>
      <c r="D226" s="2">
        <v>7985</v>
      </c>
      <c r="E226" s="2">
        <v>8050</v>
      </c>
      <c r="F226" s="13">
        <f t="shared" si="60"/>
        <v>1.2212467009606209E-2</v>
      </c>
      <c r="G226" s="2">
        <f t="shared" si="55"/>
        <v>7858.539333333335</v>
      </c>
      <c r="H226" s="2">
        <f t="shared" ca="1" si="61"/>
        <v>146147.79999999999</v>
      </c>
      <c r="I226">
        <f t="shared" ca="1" si="62"/>
        <v>-1</v>
      </c>
      <c r="J226">
        <f t="shared" si="63"/>
        <v>1</v>
      </c>
      <c r="K226">
        <f t="shared" si="56"/>
        <v>-315.84000000000015</v>
      </c>
      <c r="L226">
        <f t="shared" ca="1" si="57"/>
        <v>-315.84000000000015</v>
      </c>
      <c r="M226" s="14">
        <f t="shared" si="58"/>
        <v>9208.6400000000085</v>
      </c>
      <c r="N226">
        <f t="shared" si="64"/>
        <v>1</v>
      </c>
      <c r="O226">
        <f t="shared" si="59"/>
        <v>0</v>
      </c>
      <c r="P226">
        <f>COUNTIF(作圖資料!$A$3:$A$249,A226)</f>
        <v>0</v>
      </c>
      <c r="R226" s="7">
        <f t="shared" si="65"/>
        <v>-295</v>
      </c>
      <c r="S226" s="8">
        <f t="shared" ca="1" si="66"/>
        <v>-295</v>
      </c>
      <c r="T226" s="8">
        <f t="shared" ca="1" si="67"/>
        <v>9894</v>
      </c>
      <c r="U226" s="8">
        <f t="shared" ca="1" si="68"/>
        <v>-1</v>
      </c>
      <c r="V226" s="9">
        <f t="shared" ca="1" si="69"/>
        <v>2</v>
      </c>
      <c r="W226" s="3">
        <f t="shared" si="70"/>
        <v>6.6980848788065206E-3</v>
      </c>
      <c r="X226" s="3">
        <f t="shared" si="71"/>
        <v>-2.1139046683095519E-2</v>
      </c>
      <c r="Y226" s="3">
        <f t="shared" si="72"/>
        <v>-1.5777147787501389E-2</v>
      </c>
    </row>
    <row r="227" spans="1:25" x14ac:dyDescent="0.25">
      <c r="A227" s="1">
        <v>36356</v>
      </c>
      <c r="B227" s="2">
        <v>7918.04</v>
      </c>
      <c r="C227" s="2">
        <v>129136</v>
      </c>
      <c r="D227" s="2">
        <v>8030</v>
      </c>
      <c r="E227" s="2">
        <v>8065</v>
      </c>
      <c r="F227" s="13">
        <f t="shared" si="60"/>
        <v>1.4139862895363065E-2</v>
      </c>
      <c r="G227" s="2">
        <f t="shared" si="55"/>
        <v>7863.3551666666672</v>
      </c>
      <c r="H227" s="2">
        <f t="shared" ca="1" si="61"/>
        <v>142620.20000000001</v>
      </c>
      <c r="I227">
        <f t="shared" ca="1" si="62"/>
        <v>-1</v>
      </c>
      <c r="J227">
        <f t="shared" si="63"/>
        <v>1</v>
      </c>
      <c r="K227">
        <f t="shared" si="56"/>
        <v>29.380000000000109</v>
      </c>
      <c r="L227">
        <f t="shared" ca="1" si="57"/>
        <v>-29.380000000000109</v>
      </c>
      <c r="M227" s="14">
        <f t="shared" si="58"/>
        <v>9238.0200000000077</v>
      </c>
      <c r="N227">
        <f t="shared" si="64"/>
        <v>1</v>
      </c>
      <c r="O227">
        <f t="shared" si="59"/>
        <v>0</v>
      </c>
      <c r="P227">
        <f>COUNTIF(作圖資料!$A$3:$A$249,A227)</f>
        <v>0</v>
      </c>
      <c r="R227" s="7">
        <f t="shared" si="65"/>
        <v>45</v>
      </c>
      <c r="S227" s="8">
        <f t="shared" ca="1" si="66"/>
        <v>-45</v>
      </c>
      <c r="T227" s="8">
        <f t="shared" ca="1" si="67"/>
        <v>9849</v>
      </c>
      <c r="U227" s="8">
        <f t="shared" ca="1" si="68"/>
        <v>-1</v>
      </c>
      <c r="V227" s="9">
        <f t="shared" ca="1" si="69"/>
        <v>0</v>
      </c>
      <c r="W227" s="3">
        <f t="shared" si="70"/>
        <v>6.6980848788065206E-3</v>
      </c>
      <c r="X227" s="3">
        <f t="shared" si="71"/>
        <v>-1.7493442130680936E-2</v>
      </c>
      <c r="Y227" s="3">
        <f t="shared" si="72"/>
        <v>-1.023049426845779E-2</v>
      </c>
    </row>
    <row r="228" spans="1:25" x14ac:dyDescent="0.25">
      <c r="A228" s="1">
        <v>36357</v>
      </c>
      <c r="B228" s="2">
        <v>7411.58</v>
      </c>
      <c r="C228" s="2">
        <v>135541</v>
      </c>
      <c r="D228" s="2">
        <v>7468</v>
      </c>
      <c r="E228" s="2">
        <v>7501</v>
      </c>
      <c r="F228" s="13">
        <f t="shared" si="60"/>
        <v>7.6124119283607072E-3</v>
      </c>
      <c r="G228" s="2">
        <f t="shared" si="55"/>
        <v>7861.0460000000012</v>
      </c>
      <c r="H228" s="2">
        <f t="shared" ca="1" si="61"/>
        <v>138895</v>
      </c>
      <c r="I228">
        <f t="shared" ca="1" si="62"/>
        <v>-1</v>
      </c>
      <c r="J228">
        <f t="shared" si="63"/>
        <v>1</v>
      </c>
      <c r="K228">
        <f t="shared" si="56"/>
        <v>-506.46000000000004</v>
      </c>
      <c r="L228">
        <f t="shared" ca="1" si="57"/>
        <v>506.46000000000004</v>
      </c>
      <c r="M228" s="14">
        <f t="shared" si="58"/>
        <v>8731.5600000000086</v>
      </c>
      <c r="N228">
        <f t="shared" si="64"/>
        <v>1</v>
      </c>
      <c r="O228">
        <f t="shared" si="59"/>
        <v>0</v>
      </c>
      <c r="P228">
        <f>COUNTIF(作圖資料!$A$3:$A$249,A228)</f>
        <v>0</v>
      </c>
      <c r="R228" s="7">
        <f t="shared" si="65"/>
        <v>-562</v>
      </c>
      <c r="S228" s="8">
        <f t="shared" ca="1" si="66"/>
        <v>562</v>
      </c>
      <c r="T228" s="8">
        <f t="shared" ca="1" si="67"/>
        <v>10411</v>
      </c>
      <c r="U228" s="8">
        <f t="shared" ca="1" si="68"/>
        <v>-1</v>
      </c>
      <c r="V228" s="9">
        <f t="shared" ca="1" si="69"/>
        <v>0</v>
      </c>
      <c r="W228" s="3">
        <f t="shared" si="70"/>
        <v>6.6980848788065206E-3</v>
      </c>
      <c r="X228" s="3">
        <f t="shared" si="71"/>
        <v>-8.0337311484523055E-2</v>
      </c>
      <c r="Y228" s="3">
        <f t="shared" si="72"/>
        <v>-7.9502033772956837E-2</v>
      </c>
    </row>
    <row r="229" spans="1:25" x14ac:dyDescent="0.25">
      <c r="A229" s="1">
        <v>36358</v>
      </c>
      <c r="B229" s="2">
        <v>7366.23</v>
      </c>
      <c r="C229" s="2">
        <v>137763</v>
      </c>
      <c r="D229" s="2">
        <v>7418</v>
      </c>
      <c r="E229" s="2">
        <v>7410</v>
      </c>
      <c r="F229" s="13">
        <f t="shared" si="60"/>
        <v>7.028018402900793E-3</v>
      </c>
      <c r="G229" s="2">
        <f t="shared" si="55"/>
        <v>7858.8730000000014</v>
      </c>
      <c r="H229" s="2">
        <f t="shared" ca="1" si="61"/>
        <v>142190.79999999999</v>
      </c>
      <c r="I229">
        <f t="shared" ca="1" si="62"/>
        <v>-1</v>
      </c>
      <c r="J229">
        <f t="shared" si="63"/>
        <v>1</v>
      </c>
      <c r="K229">
        <f t="shared" si="56"/>
        <v>-45.350000000000364</v>
      </c>
      <c r="L229">
        <f t="shared" ca="1" si="57"/>
        <v>45.350000000000364</v>
      </c>
      <c r="M229" s="14">
        <f t="shared" si="58"/>
        <v>8686.2100000000082</v>
      </c>
      <c r="N229">
        <f t="shared" si="64"/>
        <v>1</v>
      </c>
      <c r="O229">
        <f t="shared" si="59"/>
        <v>0</v>
      </c>
      <c r="P229">
        <f>COUNTIF(作圖資料!$A$3:$A$249,A229)</f>
        <v>0</v>
      </c>
      <c r="R229" s="7">
        <f t="shared" si="65"/>
        <v>-50</v>
      </c>
      <c r="S229" s="8">
        <f t="shared" ca="1" si="66"/>
        <v>50</v>
      </c>
      <c r="T229" s="8">
        <f t="shared" ca="1" si="67"/>
        <v>10461</v>
      </c>
      <c r="U229" s="8">
        <f t="shared" ca="1" si="68"/>
        <v>-1</v>
      </c>
      <c r="V229" s="9">
        <f t="shared" ca="1" si="69"/>
        <v>0</v>
      </c>
      <c r="W229" s="3">
        <f t="shared" si="70"/>
        <v>6.6980848788065206E-3</v>
      </c>
      <c r="X229" s="3">
        <f t="shared" si="71"/>
        <v>-8.5964546557770305E-2</v>
      </c>
      <c r="Y229" s="3">
        <f t="shared" si="72"/>
        <v>-8.5664982127449663E-2</v>
      </c>
    </row>
    <row r="230" spans="1:25" x14ac:dyDescent="0.25">
      <c r="A230" s="1">
        <v>36360</v>
      </c>
      <c r="B230" s="2">
        <v>7386.89</v>
      </c>
      <c r="C230" s="2">
        <v>112849</v>
      </c>
      <c r="D230" s="2">
        <v>7395</v>
      </c>
      <c r="E230" s="2">
        <v>7420</v>
      </c>
      <c r="F230" s="13">
        <f t="shared" si="60"/>
        <v>1.0978909933678782E-3</v>
      </c>
      <c r="G230" s="2">
        <f t="shared" si="55"/>
        <v>7860.4941666666673</v>
      </c>
      <c r="H230" s="2">
        <f t="shared" ca="1" si="61"/>
        <v>130566.8</v>
      </c>
      <c r="I230">
        <f t="shared" ca="1" si="62"/>
        <v>-1</v>
      </c>
      <c r="J230">
        <f t="shared" si="63"/>
        <v>1</v>
      </c>
      <c r="K230">
        <f t="shared" si="56"/>
        <v>20.660000000000764</v>
      </c>
      <c r="L230">
        <f t="shared" ca="1" si="57"/>
        <v>-20.660000000000764</v>
      </c>
      <c r="M230" s="14">
        <f t="shared" si="58"/>
        <v>8706.8700000000099</v>
      </c>
      <c r="N230">
        <f t="shared" si="64"/>
        <v>1</v>
      </c>
      <c r="O230">
        <f t="shared" si="59"/>
        <v>0</v>
      </c>
      <c r="P230">
        <f>COUNTIF(作圖資料!$A$3:$A$249,A230)</f>
        <v>0</v>
      </c>
      <c r="R230" s="7">
        <f t="shared" si="65"/>
        <v>-23</v>
      </c>
      <c r="S230" s="8">
        <f t="shared" ca="1" si="66"/>
        <v>23</v>
      </c>
      <c r="T230" s="8">
        <f t="shared" ca="1" si="67"/>
        <v>10484</v>
      </c>
      <c r="U230" s="8">
        <f t="shared" ca="1" si="68"/>
        <v>-1</v>
      </c>
      <c r="V230" s="9">
        <f t="shared" ca="1" si="69"/>
        <v>0</v>
      </c>
      <c r="W230" s="3">
        <f t="shared" si="70"/>
        <v>6.6980848788065206E-3</v>
      </c>
      <c r="X230" s="3">
        <f t="shared" si="71"/>
        <v>-8.3400959421865317E-2</v>
      </c>
      <c r="Y230" s="3">
        <f t="shared" si="72"/>
        <v>-8.8499938370516396E-2</v>
      </c>
    </row>
    <row r="231" spans="1:25" x14ac:dyDescent="0.25">
      <c r="A231" s="1">
        <v>36361</v>
      </c>
      <c r="B231" s="2">
        <v>7806.85</v>
      </c>
      <c r="C231" s="2">
        <v>115971</v>
      </c>
      <c r="D231" s="2">
        <v>7815</v>
      </c>
      <c r="E231" s="2">
        <v>7825</v>
      </c>
      <c r="F231" s="13">
        <f t="shared" si="60"/>
        <v>1.0439549882474974E-3</v>
      </c>
      <c r="G231" s="2">
        <f t="shared" si="55"/>
        <v>7867.7554999999993</v>
      </c>
      <c r="H231" s="2">
        <f t="shared" ca="1" si="61"/>
        <v>126252</v>
      </c>
      <c r="I231">
        <f t="shared" ca="1" si="62"/>
        <v>-1</v>
      </c>
      <c r="J231">
        <f t="shared" si="63"/>
        <v>1</v>
      </c>
      <c r="K231">
        <f t="shared" si="56"/>
        <v>419.96000000000004</v>
      </c>
      <c r="L231">
        <f t="shared" ca="1" si="57"/>
        <v>-419.96000000000004</v>
      </c>
      <c r="M231" s="14">
        <f t="shared" si="58"/>
        <v>9126.830000000009</v>
      </c>
      <c r="N231">
        <f t="shared" si="64"/>
        <v>1</v>
      </c>
      <c r="O231">
        <f t="shared" si="59"/>
        <v>0</v>
      </c>
      <c r="P231">
        <f>COUNTIF(作圖資料!$A$3:$A$249,A231)</f>
        <v>0</v>
      </c>
      <c r="R231" s="7">
        <f t="shared" si="65"/>
        <v>420</v>
      </c>
      <c r="S231" s="8">
        <f t="shared" ca="1" si="66"/>
        <v>-420</v>
      </c>
      <c r="T231" s="8">
        <f t="shared" ca="1" si="67"/>
        <v>10064</v>
      </c>
      <c r="U231" s="8">
        <f t="shared" ca="1" si="68"/>
        <v>-1</v>
      </c>
      <c r="V231" s="9">
        <f t="shared" ca="1" si="69"/>
        <v>0</v>
      </c>
      <c r="W231" s="3">
        <f t="shared" si="70"/>
        <v>6.6980848788065206E-3</v>
      </c>
      <c r="X231" s="3">
        <f t="shared" si="71"/>
        <v>-3.1290405036840774E-2</v>
      </c>
      <c r="Y231" s="3">
        <f t="shared" si="72"/>
        <v>-3.6731172192776995E-2</v>
      </c>
    </row>
    <row r="232" spans="1:25" x14ac:dyDescent="0.25">
      <c r="A232" s="1">
        <v>36362</v>
      </c>
      <c r="B232" s="2">
        <v>7786.65</v>
      </c>
      <c r="C232" s="2">
        <v>148436</v>
      </c>
      <c r="D232" s="2">
        <v>7790</v>
      </c>
      <c r="E232" s="2">
        <v>7780</v>
      </c>
      <c r="F232" s="13">
        <f t="shared" si="60"/>
        <v>-8.5402580056892496E-4</v>
      </c>
      <c r="G232" s="2">
        <f t="shared" si="55"/>
        <v>7874.478666666666</v>
      </c>
      <c r="H232" s="2">
        <f t="shared" ca="1" si="61"/>
        <v>130112</v>
      </c>
      <c r="I232">
        <f t="shared" ca="1" si="62"/>
        <v>1</v>
      </c>
      <c r="J232">
        <f t="shared" si="63"/>
        <v>-1</v>
      </c>
      <c r="K232">
        <f t="shared" si="56"/>
        <v>-20.200000000000728</v>
      </c>
      <c r="L232">
        <f t="shared" ca="1" si="57"/>
        <v>20.200000000000728</v>
      </c>
      <c r="M232" s="14">
        <f t="shared" si="58"/>
        <v>9106.6300000000083</v>
      </c>
      <c r="N232">
        <f t="shared" si="64"/>
        <v>-1</v>
      </c>
      <c r="O232">
        <f t="shared" si="59"/>
        <v>2</v>
      </c>
      <c r="P232">
        <f>COUNTIF(作圖資料!$A$3:$A$249,A232)</f>
        <v>1</v>
      </c>
      <c r="R232" s="7">
        <f t="shared" si="65"/>
        <v>-25</v>
      </c>
      <c r="S232" s="8">
        <f t="shared" ca="1" si="66"/>
        <v>25</v>
      </c>
      <c r="T232" s="8">
        <f t="shared" ca="1" si="67"/>
        <v>10089</v>
      </c>
      <c r="U232" s="8">
        <f t="shared" ca="1" si="68"/>
        <v>1</v>
      </c>
      <c r="V232" s="9">
        <f t="shared" ca="1" si="69"/>
        <v>2</v>
      </c>
      <c r="W232" s="3">
        <f t="shared" si="70"/>
        <v>6.6980848788065206E-3</v>
      </c>
      <c r="X232" s="3">
        <f t="shared" si="71"/>
        <v>-3.3796913272333473E-2</v>
      </c>
      <c r="Y232" s="3">
        <f t="shared" si="72"/>
        <v>-3.9812646370023352E-2</v>
      </c>
    </row>
    <row r="233" spans="1:25" x14ac:dyDescent="0.25">
      <c r="A233" s="1">
        <v>36363</v>
      </c>
      <c r="B233" s="2">
        <v>7678.67</v>
      </c>
      <c r="C233" s="2">
        <v>106941</v>
      </c>
      <c r="D233" s="2">
        <v>7623</v>
      </c>
      <c r="E233" s="2">
        <v>7625</v>
      </c>
      <c r="F233" s="13">
        <f t="shared" si="60"/>
        <v>-7.2499534424581569E-3</v>
      </c>
      <c r="G233" s="2">
        <f t="shared" si="55"/>
        <v>7875.9891666666663</v>
      </c>
      <c r="H233" s="2">
        <f t="shared" ca="1" si="61"/>
        <v>124392</v>
      </c>
      <c r="I233">
        <f t="shared" ca="1" si="62"/>
        <v>-1</v>
      </c>
      <c r="J233">
        <f t="shared" si="63"/>
        <v>-1</v>
      </c>
      <c r="K233">
        <f t="shared" si="56"/>
        <v>-107.97999999999956</v>
      </c>
      <c r="L233">
        <f t="shared" ca="1" si="57"/>
        <v>-107.97999999999956</v>
      </c>
      <c r="M233" s="14">
        <f t="shared" si="58"/>
        <v>9214.6100000000079</v>
      </c>
      <c r="N233">
        <f t="shared" si="64"/>
        <v>-1</v>
      </c>
      <c r="O233">
        <f t="shared" si="59"/>
        <v>0</v>
      </c>
      <c r="P233">
        <f>COUNTIF(作圖資料!$A$3:$A$249,A233)</f>
        <v>0</v>
      </c>
      <c r="R233" s="7">
        <f t="shared" si="65"/>
        <v>-157</v>
      </c>
      <c r="S233" s="8">
        <f t="shared" ca="1" si="66"/>
        <v>-157</v>
      </c>
      <c r="T233" s="8">
        <f t="shared" ca="1" si="67"/>
        <v>9932</v>
      </c>
      <c r="U233" s="8">
        <f t="shared" ca="1" si="68"/>
        <v>-1</v>
      </c>
      <c r="V233" s="9">
        <f t="shared" ca="1" si="69"/>
        <v>2</v>
      </c>
      <c r="W233" s="3">
        <f t="shared" si="70"/>
        <v>-8.5402580056892496E-4</v>
      </c>
      <c r="X233" s="3">
        <f t="shared" si="71"/>
        <v>-1.3867324202320582E-2</v>
      </c>
      <c r="Y233" s="3">
        <f t="shared" si="72"/>
        <v>-2.0179948586118251E-2</v>
      </c>
    </row>
    <row r="234" spans="1:25" x14ac:dyDescent="0.25">
      <c r="A234" s="1">
        <v>36364</v>
      </c>
      <c r="B234" s="2">
        <v>7724.52</v>
      </c>
      <c r="C234" s="2">
        <v>82476</v>
      </c>
      <c r="D234" s="2">
        <v>7749</v>
      </c>
      <c r="E234" s="2">
        <v>7711</v>
      </c>
      <c r="F234" s="13">
        <f t="shared" si="60"/>
        <v>3.1691289555855207E-3</v>
      </c>
      <c r="G234" s="2">
        <f t="shared" si="55"/>
        <v>7878.5284999999994</v>
      </c>
      <c r="H234" s="2">
        <f t="shared" ca="1" si="61"/>
        <v>113334.6</v>
      </c>
      <c r="I234">
        <f t="shared" ca="1" si="62"/>
        <v>-1</v>
      </c>
      <c r="J234">
        <f t="shared" si="63"/>
        <v>1</v>
      </c>
      <c r="K234">
        <f t="shared" si="56"/>
        <v>45.850000000000364</v>
      </c>
      <c r="L234">
        <f t="shared" ca="1" si="57"/>
        <v>-45.850000000000364</v>
      </c>
      <c r="M234" s="14">
        <f t="shared" si="58"/>
        <v>9168.7600000000075</v>
      </c>
      <c r="N234">
        <f t="shared" si="64"/>
        <v>1</v>
      </c>
      <c r="O234">
        <f t="shared" si="59"/>
        <v>2</v>
      </c>
      <c r="P234">
        <f>COUNTIF(作圖資料!$A$3:$A$249,A234)</f>
        <v>0</v>
      </c>
      <c r="R234" s="7">
        <f t="shared" si="65"/>
        <v>126</v>
      </c>
      <c r="S234" s="8">
        <f t="shared" ca="1" si="66"/>
        <v>-126</v>
      </c>
      <c r="T234" s="8">
        <f t="shared" ca="1" si="67"/>
        <v>9806</v>
      </c>
      <c r="U234" s="8">
        <f t="shared" ca="1" si="68"/>
        <v>-1</v>
      </c>
      <c r="V234" s="9">
        <f t="shared" ca="1" si="69"/>
        <v>0</v>
      </c>
      <c r="W234" s="3">
        <f t="shared" si="70"/>
        <v>-8.5402580056892496E-4</v>
      </c>
      <c r="X234" s="3">
        <f t="shared" si="71"/>
        <v>-7.979041051029534E-3</v>
      </c>
      <c r="Y234" s="3">
        <f t="shared" si="72"/>
        <v>-3.9845758354756233E-3</v>
      </c>
    </row>
    <row r="235" spans="1:25" x14ac:dyDescent="0.25">
      <c r="A235" s="1">
        <v>36367</v>
      </c>
      <c r="B235" s="2">
        <v>7595.71</v>
      </c>
      <c r="C235" s="2">
        <v>68752</v>
      </c>
      <c r="D235" s="2">
        <v>7567</v>
      </c>
      <c r="E235" s="2">
        <v>7550</v>
      </c>
      <c r="F235" s="13">
        <f t="shared" si="60"/>
        <v>-3.7797651569109192E-3</v>
      </c>
      <c r="G235" s="2">
        <f t="shared" si="55"/>
        <v>7879.1228333333338</v>
      </c>
      <c r="H235" s="2">
        <f t="shared" ca="1" si="61"/>
        <v>104515.2</v>
      </c>
      <c r="I235">
        <f t="shared" ca="1" si="62"/>
        <v>-1</v>
      </c>
      <c r="J235">
        <f t="shared" si="63"/>
        <v>-1</v>
      </c>
      <c r="K235">
        <f t="shared" si="56"/>
        <v>-128.8100000000004</v>
      </c>
      <c r="L235">
        <f t="shared" ca="1" si="57"/>
        <v>128.8100000000004</v>
      </c>
      <c r="M235" s="14">
        <f t="shared" si="58"/>
        <v>9039.950000000008</v>
      </c>
      <c r="N235">
        <f t="shared" si="64"/>
        <v>-1</v>
      </c>
      <c r="O235">
        <f t="shared" si="59"/>
        <v>2</v>
      </c>
      <c r="P235">
        <f>COUNTIF(作圖資料!$A$3:$A$249,A235)</f>
        <v>0</v>
      </c>
      <c r="R235" s="7">
        <f t="shared" si="65"/>
        <v>-182</v>
      </c>
      <c r="S235" s="8">
        <f t="shared" ca="1" si="66"/>
        <v>182</v>
      </c>
      <c r="T235" s="8">
        <f t="shared" ca="1" si="67"/>
        <v>9988</v>
      </c>
      <c r="U235" s="8">
        <f t="shared" ca="1" si="68"/>
        <v>-1</v>
      </c>
      <c r="V235" s="9">
        <f t="shared" ca="1" si="69"/>
        <v>0</v>
      </c>
      <c r="W235" s="3">
        <f t="shared" si="70"/>
        <v>-8.5402580056892496E-4</v>
      </c>
      <c r="X235" s="3">
        <f t="shared" si="71"/>
        <v>-2.4521456595583357E-2</v>
      </c>
      <c r="Y235" s="3">
        <f t="shared" si="72"/>
        <v>-2.7377892030848394E-2</v>
      </c>
    </row>
    <row r="236" spans="1:25" x14ac:dyDescent="0.25">
      <c r="A236" s="1">
        <v>36368</v>
      </c>
      <c r="B236" s="2">
        <v>7367.97</v>
      </c>
      <c r="C236" s="2">
        <v>79095</v>
      </c>
      <c r="D236" s="2">
        <v>7395</v>
      </c>
      <c r="E236" s="2">
        <v>7381</v>
      </c>
      <c r="F236" s="13">
        <f t="shared" si="60"/>
        <v>3.6685817124662012E-3</v>
      </c>
      <c r="G236" s="2">
        <f t="shared" si="55"/>
        <v>7877.4335000000001</v>
      </c>
      <c r="H236" s="2">
        <f t="shared" ca="1" si="61"/>
        <v>97140</v>
      </c>
      <c r="I236">
        <f t="shared" ca="1" si="62"/>
        <v>-1</v>
      </c>
      <c r="J236">
        <f t="shared" si="63"/>
        <v>1</v>
      </c>
      <c r="K236">
        <f t="shared" si="56"/>
        <v>-227.73999999999978</v>
      </c>
      <c r="L236">
        <f t="shared" ca="1" si="57"/>
        <v>227.73999999999978</v>
      </c>
      <c r="M236" s="14">
        <f t="shared" si="58"/>
        <v>9267.6900000000078</v>
      </c>
      <c r="N236">
        <f t="shared" si="64"/>
        <v>1</v>
      </c>
      <c r="O236">
        <f t="shared" si="59"/>
        <v>2</v>
      </c>
      <c r="P236">
        <f>COUNTIF(作圖資料!$A$3:$A$249,A236)</f>
        <v>0</v>
      </c>
      <c r="R236" s="7">
        <f t="shared" si="65"/>
        <v>-172</v>
      </c>
      <c r="S236" s="8">
        <f t="shared" ca="1" si="66"/>
        <v>172</v>
      </c>
      <c r="T236" s="8">
        <f t="shared" ca="1" si="67"/>
        <v>10160</v>
      </c>
      <c r="U236" s="8">
        <f t="shared" ca="1" si="68"/>
        <v>-1</v>
      </c>
      <c r="V236" s="9">
        <f t="shared" ca="1" si="69"/>
        <v>0</v>
      </c>
      <c r="W236" s="3">
        <f t="shared" si="70"/>
        <v>-8.5402580056892496E-4</v>
      </c>
      <c r="X236" s="3">
        <f t="shared" si="71"/>
        <v>-5.3768950704089491E-2</v>
      </c>
      <c r="Y236" s="3">
        <f t="shared" si="72"/>
        <v>-4.9485861182519297E-2</v>
      </c>
    </row>
    <row r="237" spans="1:25" x14ac:dyDescent="0.25">
      <c r="A237" s="1">
        <v>36369</v>
      </c>
      <c r="B237" s="2">
        <v>7484.5</v>
      </c>
      <c r="C237" s="2">
        <v>82897</v>
      </c>
      <c r="D237" s="2">
        <v>7479</v>
      </c>
      <c r="E237" s="2">
        <v>7500</v>
      </c>
      <c r="F237" s="13">
        <f t="shared" si="60"/>
        <v>-7.3485202752354706E-4</v>
      </c>
      <c r="G237" s="2">
        <f t="shared" si="55"/>
        <v>7877.4356666666672</v>
      </c>
      <c r="H237" s="2">
        <f t="shared" ca="1" si="61"/>
        <v>84032.2</v>
      </c>
      <c r="I237">
        <f t="shared" ca="1" si="62"/>
        <v>-1</v>
      </c>
      <c r="J237">
        <f t="shared" si="63"/>
        <v>-1</v>
      </c>
      <c r="K237">
        <f t="shared" si="56"/>
        <v>116.52999999999975</v>
      </c>
      <c r="L237">
        <f t="shared" ca="1" si="57"/>
        <v>-116.52999999999975</v>
      </c>
      <c r="M237" s="14">
        <f t="shared" si="58"/>
        <v>9384.2200000000084</v>
      </c>
      <c r="N237">
        <f t="shared" si="64"/>
        <v>-1</v>
      </c>
      <c r="O237">
        <f t="shared" si="59"/>
        <v>2</v>
      </c>
      <c r="P237">
        <f>COUNTIF(作圖資料!$A$3:$A$249,A237)</f>
        <v>0</v>
      </c>
      <c r="R237" s="7">
        <f t="shared" si="65"/>
        <v>84</v>
      </c>
      <c r="S237" s="8">
        <f t="shared" ca="1" si="66"/>
        <v>-84</v>
      </c>
      <c r="T237" s="8">
        <f t="shared" ca="1" si="67"/>
        <v>10076</v>
      </c>
      <c r="U237" s="8">
        <f t="shared" ca="1" si="68"/>
        <v>-1</v>
      </c>
      <c r="V237" s="9">
        <f t="shared" ca="1" si="69"/>
        <v>0</v>
      </c>
      <c r="W237" s="3">
        <f t="shared" si="70"/>
        <v>-8.5402580056892496E-4</v>
      </c>
      <c r="X237" s="3">
        <f t="shared" si="71"/>
        <v>-3.880359332960881E-2</v>
      </c>
      <c r="Y237" s="3">
        <f t="shared" si="72"/>
        <v>-3.8688946015424275E-2</v>
      </c>
    </row>
    <row r="238" spans="1:25" x14ac:dyDescent="0.25">
      <c r="A238" s="1">
        <v>36370</v>
      </c>
      <c r="B238" s="2">
        <v>7359.37</v>
      </c>
      <c r="C238" s="2">
        <v>69174</v>
      </c>
      <c r="D238" s="2">
        <v>7329</v>
      </c>
      <c r="E238" s="2">
        <v>7335</v>
      </c>
      <c r="F238" s="13">
        <f t="shared" si="60"/>
        <v>-4.1267119332225599E-3</v>
      </c>
      <c r="G238" s="2">
        <f t="shared" si="55"/>
        <v>7875.5176666666666</v>
      </c>
      <c r="H238" s="2">
        <f t="shared" ca="1" si="61"/>
        <v>76478.8</v>
      </c>
      <c r="I238">
        <f t="shared" ca="1" si="62"/>
        <v>-1</v>
      </c>
      <c r="J238">
        <f t="shared" si="63"/>
        <v>-1</v>
      </c>
      <c r="K238">
        <f t="shared" si="56"/>
        <v>-125.13000000000011</v>
      </c>
      <c r="L238">
        <f t="shared" ca="1" si="57"/>
        <v>125.13000000000011</v>
      </c>
      <c r="M238" s="14">
        <f t="shared" si="58"/>
        <v>9509.3500000000095</v>
      </c>
      <c r="N238">
        <f t="shared" si="64"/>
        <v>-1</v>
      </c>
      <c r="O238">
        <f t="shared" si="59"/>
        <v>0</v>
      </c>
      <c r="P238">
        <f>COUNTIF(作圖資料!$A$3:$A$249,A238)</f>
        <v>0</v>
      </c>
      <c r="R238" s="7">
        <f t="shared" si="65"/>
        <v>-150</v>
      </c>
      <c r="S238" s="8">
        <f t="shared" ca="1" si="66"/>
        <v>150</v>
      </c>
      <c r="T238" s="8">
        <f t="shared" ca="1" si="67"/>
        <v>10226</v>
      </c>
      <c r="U238" s="8">
        <f t="shared" ca="1" si="68"/>
        <v>-1</v>
      </c>
      <c r="V238" s="9">
        <f t="shared" ca="1" si="69"/>
        <v>0</v>
      </c>
      <c r="W238" s="3">
        <f t="shared" si="70"/>
        <v>-8.5402580056892496E-4</v>
      </c>
      <c r="X238" s="3">
        <f t="shared" si="71"/>
        <v>-5.4873405122870311E-2</v>
      </c>
      <c r="Y238" s="3">
        <f t="shared" si="72"/>
        <v>-5.7969151670951291E-2</v>
      </c>
    </row>
    <row r="239" spans="1:25" x14ac:dyDescent="0.25">
      <c r="A239" s="1">
        <v>36371</v>
      </c>
      <c r="B239" s="2">
        <v>7413.11</v>
      </c>
      <c r="C239" s="2">
        <v>61177</v>
      </c>
      <c r="D239" s="2">
        <v>7449</v>
      </c>
      <c r="E239" s="2">
        <v>7445</v>
      </c>
      <c r="F239" s="13">
        <f t="shared" si="60"/>
        <v>4.8414228306339346E-3</v>
      </c>
      <c r="G239" s="2">
        <f t="shared" si="55"/>
        <v>7874.9293333333326</v>
      </c>
      <c r="H239" s="2">
        <f t="shared" ca="1" si="61"/>
        <v>72219</v>
      </c>
      <c r="I239">
        <f t="shared" ca="1" si="62"/>
        <v>-1</v>
      </c>
      <c r="J239">
        <f t="shared" si="63"/>
        <v>1</v>
      </c>
      <c r="K239">
        <f t="shared" si="56"/>
        <v>53.739999999999782</v>
      </c>
      <c r="L239">
        <f t="shared" ca="1" si="57"/>
        <v>-53.739999999999782</v>
      </c>
      <c r="M239" s="14">
        <f t="shared" si="58"/>
        <v>9455.6100000000097</v>
      </c>
      <c r="N239">
        <f t="shared" si="64"/>
        <v>1</v>
      </c>
      <c r="O239">
        <f t="shared" si="59"/>
        <v>2</v>
      </c>
      <c r="P239">
        <f>COUNTIF(作圖資料!$A$3:$A$249,A239)</f>
        <v>0</v>
      </c>
      <c r="R239" s="7">
        <f t="shared" si="65"/>
        <v>120</v>
      </c>
      <c r="S239" s="8">
        <f t="shared" ca="1" si="66"/>
        <v>-120</v>
      </c>
      <c r="T239" s="8">
        <f t="shared" ca="1" si="67"/>
        <v>10106</v>
      </c>
      <c r="U239" s="8">
        <f t="shared" ca="1" si="68"/>
        <v>-1</v>
      </c>
      <c r="V239" s="9">
        <f t="shared" ca="1" si="69"/>
        <v>0</v>
      </c>
      <c r="W239" s="3">
        <f t="shared" si="70"/>
        <v>-8.5402580056892496E-4</v>
      </c>
      <c r="X239" s="3">
        <f t="shared" si="71"/>
        <v>-4.7971849254814125E-2</v>
      </c>
      <c r="Y239" s="3">
        <f t="shared" si="72"/>
        <v>-4.2544987146529767E-2</v>
      </c>
    </row>
    <row r="240" spans="1:25" x14ac:dyDescent="0.25">
      <c r="A240" s="1">
        <v>36372</v>
      </c>
      <c r="B240" s="2">
        <v>7326.75</v>
      </c>
      <c r="C240" s="2">
        <v>60003</v>
      </c>
      <c r="D240" s="2">
        <v>7268</v>
      </c>
      <c r="E240" s="2">
        <v>7280</v>
      </c>
      <c r="F240" s="13">
        <f t="shared" si="60"/>
        <v>-8.0185621182652378E-3</v>
      </c>
      <c r="G240" s="2">
        <f t="shared" si="55"/>
        <v>7873.4385000000002</v>
      </c>
      <c r="H240" s="2">
        <f t="shared" ca="1" si="61"/>
        <v>70469.2</v>
      </c>
      <c r="I240">
        <f t="shared" ca="1" si="62"/>
        <v>-1</v>
      </c>
      <c r="J240">
        <f t="shared" si="63"/>
        <v>-1</v>
      </c>
      <c r="K240">
        <f t="shared" si="56"/>
        <v>-86.359999999999673</v>
      </c>
      <c r="L240">
        <f t="shared" ca="1" si="57"/>
        <v>86.359999999999673</v>
      </c>
      <c r="M240" s="14">
        <f t="shared" si="58"/>
        <v>9369.2500000000109</v>
      </c>
      <c r="N240">
        <f t="shared" si="64"/>
        <v>-1</v>
      </c>
      <c r="O240">
        <f t="shared" si="59"/>
        <v>2</v>
      </c>
      <c r="P240">
        <f>COUNTIF(作圖資料!$A$3:$A$249,A240)</f>
        <v>0</v>
      </c>
      <c r="R240" s="7">
        <f t="shared" si="65"/>
        <v>-181</v>
      </c>
      <c r="S240" s="8">
        <f t="shared" ca="1" si="66"/>
        <v>181</v>
      </c>
      <c r="T240" s="8">
        <f t="shared" ca="1" si="67"/>
        <v>10287</v>
      </c>
      <c r="U240" s="8">
        <f t="shared" ca="1" si="68"/>
        <v>-1</v>
      </c>
      <c r="V240" s="9">
        <f t="shared" ca="1" si="69"/>
        <v>0</v>
      </c>
      <c r="W240" s="3">
        <f t="shared" si="70"/>
        <v>-8.5402580056892496E-4</v>
      </c>
      <c r="X240" s="3">
        <f t="shared" si="71"/>
        <v>-5.906262641829263E-2</v>
      </c>
      <c r="Y240" s="3">
        <f t="shared" si="72"/>
        <v>-6.5809768637532295E-2</v>
      </c>
    </row>
    <row r="241" spans="1:25" x14ac:dyDescent="0.25">
      <c r="A241" s="1">
        <v>36374</v>
      </c>
      <c r="B241" s="2">
        <v>7195.94</v>
      </c>
      <c r="C241" s="2">
        <v>53809</v>
      </c>
      <c r="D241" s="2">
        <v>7210</v>
      </c>
      <c r="E241" s="2">
        <v>7220</v>
      </c>
      <c r="F241" s="13">
        <f t="shared" si="60"/>
        <v>1.9538795487457072E-3</v>
      </c>
      <c r="G241" s="2">
        <f t="shared" si="55"/>
        <v>7866.8286666666663</v>
      </c>
      <c r="H241" s="2">
        <f t="shared" ca="1" si="61"/>
        <v>65412</v>
      </c>
      <c r="I241">
        <f t="shared" ca="1" si="62"/>
        <v>-1</v>
      </c>
      <c r="J241">
        <f t="shared" si="63"/>
        <v>1</v>
      </c>
      <c r="K241">
        <f t="shared" si="56"/>
        <v>-130.8100000000004</v>
      </c>
      <c r="L241">
        <f t="shared" ca="1" si="57"/>
        <v>130.8100000000004</v>
      </c>
      <c r="M241" s="14">
        <f t="shared" si="58"/>
        <v>9500.0600000000122</v>
      </c>
      <c r="N241">
        <f t="shared" si="64"/>
        <v>1</v>
      </c>
      <c r="O241">
        <f t="shared" si="59"/>
        <v>2</v>
      </c>
      <c r="P241">
        <f>COUNTIF(作圖資料!$A$3:$A$249,A241)</f>
        <v>0</v>
      </c>
      <c r="R241" s="7">
        <f t="shared" si="65"/>
        <v>-58</v>
      </c>
      <c r="S241" s="8">
        <f t="shared" ca="1" si="66"/>
        <v>58</v>
      </c>
      <c r="T241" s="8">
        <f t="shared" ca="1" si="67"/>
        <v>10345</v>
      </c>
      <c r="U241" s="8">
        <f t="shared" ca="1" si="68"/>
        <v>-1</v>
      </c>
      <c r="V241" s="9">
        <f t="shared" ca="1" si="69"/>
        <v>0</v>
      </c>
      <c r="W241" s="3">
        <f t="shared" si="70"/>
        <v>-8.5402580056892496E-4</v>
      </c>
      <c r="X241" s="3">
        <f t="shared" si="71"/>
        <v>-7.5861891827679329E-2</v>
      </c>
      <c r="Y241" s="3">
        <f t="shared" si="72"/>
        <v>-7.3264781491002684E-2</v>
      </c>
    </row>
    <row r="242" spans="1:25" x14ac:dyDescent="0.25">
      <c r="A242" s="1">
        <v>36375</v>
      </c>
      <c r="B242" s="2">
        <v>7175.19</v>
      </c>
      <c r="C242" s="2">
        <v>71302</v>
      </c>
      <c r="D242" s="2">
        <v>7195</v>
      </c>
      <c r="E242" s="2">
        <v>7208</v>
      </c>
      <c r="F242" s="13">
        <f t="shared" si="60"/>
        <v>2.7609024987491626E-3</v>
      </c>
      <c r="G242" s="2">
        <f t="shared" si="55"/>
        <v>7860.1378333333323</v>
      </c>
      <c r="H242" s="2">
        <f t="shared" ca="1" si="61"/>
        <v>63093</v>
      </c>
      <c r="I242">
        <f t="shared" ca="1" si="62"/>
        <v>1</v>
      </c>
      <c r="J242">
        <f t="shared" si="63"/>
        <v>1</v>
      </c>
      <c r="K242">
        <f t="shared" si="56"/>
        <v>-20.75</v>
      </c>
      <c r="L242">
        <f t="shared" ca="1" si="57"/>
        <v>20.75</v>
      </c>
      <c r="M242" s="14">
        <f t="shared" si="58"/>
        <v>9479.3100000000122</v>
      </c>
      <c r="N242">
        <f t="shared" si="64"/>
        <v>1</v>
      </c>
      <c r="O242">
        <f t="shared" si="59"/>
        <v>0</v>
      </c>
      <c r="P242">
        <f>COUNTIF(作圖資料!$A$3:$A$249,A242)</f>
        <v>0</v>
      </c>
      <c r="R242" s="7">
        <f t="shared" si="65"/>
        <v>-15</v>
      </c>
      <c r="S242" s="8">
        <f t="shared" ca="1" si="66"/>
        <v>15</v>
      </c>
      <c r="T242" s="8">
        <f t="shared" ca="1" si="67"/>
        <v>10360</v>
      </c>
      <c r="U242" s="8">
        <f t="shared" ca="1" si="68"/>
        <v>1</v>
      </c>
      <c r="V242" s="9">
        <f t="shared" ca="1" si="69"/>
        <v>2</v>
      </c>
      <c r="W242" s="3">
        <f t="shared" si="70"/>
        <v>-8.5402580056892496E-4</v>
      </c>
      <c r="X242" s="3">
        <f t="shared" si="71"/>
        <v>-7.852670917531912E-2</v>
      </c>
      <c r="Y242" s="3">
        <f t="shared" si="72"/>
        <v>-7.519280205655543E-2</v>
      </c>
    </row>
    <row r="243" spans="1:25" x14ac:dyDescent="0.25">
      <c r="A243" s="1">
        <v>36376</v>
      </c>
      <c r="B243" s="2">
        <v>7110.8</v>
      </c>
      <c r="C243" s="2">
        <v>63454</v>
      </c>
      <c r="D243" s="2">
        <v>7095</v>
      </c>
      <c r="E243" s="2">
        <v>7090</v>
      </c>
      <c r="F243" s="13">
        <f t="shared" si="60"/>
        <v>-2.2219722112842843E-3</v>
      </c>
      <c r="G243" s="2">
        <f t="shared" si="55"/>
        <v>7851.9884999999986</v>
      </c>
      <c r="H243" s="2">
        <f t="shared" ca="1" si="61"/>
        <v>61949</v>
      </c>
      <c r="I243">
        <f t="shared" ca="1" si="62"/>
        <v>1</v>
      </c>
      <c r="J243">
        <f t="shared" si="63"/>
        <v>-1</v>
      </c>
      <c r="K243">
        <f t="shared" si="56"/>
        <v>-64.389999999999418</v>
      </c>
      <c r="L243">
        <f t="shared" ca="1" si="57"/>
        <v>-64.389999999999418</v>
      </c>
      <c r="M243" s="14">
        <f t="shared" si="58"/>
        <v>9414.9200000000128</v>
      </c>
      <c r="N243">
        <f t="shared" si="64"/>
        <v>-1</v>
      </c>
      <c r="O243">
        <f t="shared" si="59"/>
        <v>2</v>
      </c>
      <c r="P243">
        <f>COUNTIF(作圖資料!$A$3:$A$249,A243)</f>
        <v>0</v>
      </c>
      <c r="R243" s="7">
        <f t="shared" si="65"/>
        <v>-100</v>
      </c>
      <c r="S243" s="8">
        <f t="shared" ca="1" si="66"/>
        <v>-100</v>
      </c>
      <c r="T243" s="8">
        <f t="shared" ca="1" si="67"/>
        <v>10260</v>
      </c>
      <c r="U243" s="8">
        <f t="shared" ca="1" si="68"/>
        <v>1</v>
      </c>
      <c r="V243" s="9">
        <f t="shared" ca="1" si="69"/>
        <v>0</v>
      </c>
      <c r="W243" s="3">
        <f t="shared" si="70"/>
        <v>-8.5402580056892496E-4</v>
      </c>
      <c r="X243" s="3">
        <f t="shared" si="71"/>
        <v>-8.679599057360976E-2</v>
      </c>
      <c r="Y243" s="3">
        <f t="shared" si="72"/>
        <v>-8.8046272493573441E-2</v>
      </c>
    </row>
    <row r="244" spans="1:25" x14ac:dyDescent="0.25">
      <c r="A244" s="1">
        <v>36377</v>
      </c>
      <c r="B244" s="2">
        <v>6959.73</v>
      </c>
      <c r="C244" s="2">
        <v>58453</v>
      </c>
      <c r="D244" s="2">
        <v>6958</v>
      </c>
      <c r="E244" s="2">
        <v>6975</v>
      </c>
      <c r="F244" s="13">
        <f t="shared" si="60"/>
        <v>-2.4857286130341993E-4</v>
      </c>
      <c r="G244" s="2">
        <f t="shared" si="55"/>
        <v>7841.5588333333317</v>
      </c>
      <c r="H244" s="2">
        <f t="shared" ca="1" si="61"/>
        <v>61404.2</v>
      </c>
      <c r="I244">
        <f t="shared" ca="1" si="62"/>
        <v>-1</v>
      </c>
      <c r="J244">
        <f t="shared" si="63"/>
        <v>-1</v>
      </c>
      <c r="K244">
        <f t="shared" si="56"/>
        <v>-151.07000000000062</v>
      </c>
      <c r="L244">
        <f t="shared" ca="1" si="57"/>
        <v>-151.07000000000062</v>
      </c>
      <c r="M244" s="14">
        <f t="shared" si="58"/>
        <v>9565.9900000000125</v>
      </c>
      <c r="N244">
        <f t="shared" si="64"/>
        <v>-1</v>
      </c>
      <c r="O244">
        <f t="shared" si="59"/>
        <v>0</v>
      </c>
      <c r="P244">
        <f>COUNTIF(作圖資料!$A$3:$A$249,A244)</f>
        <v>0</v>
      </c>
      <c r="R244" s="7">
        <f t="shared" si="65"/>
        <v>-137</v>
      </c>
      <c r="S244" s="8">
        <f t="shared" ca="1" si="66"/>
        <v>-137</v>
      </c>
      <c r="T244" s="8">
        <f t="shared" ca="1" si="67"/>
        <v>10123</v>
      </c>
      <c r="U244" s="8">
        <f t="shared" ca="1" si="68"/>
        <v>-1</v>
      </c>
      <c r="V244" s="9">
        <f t="shared" ca="1" si="69"/>
        <v>2</v>
      </c>
      <c r="W244" s="3">
        <f t="shared" si="70"/>
        <v>-8.5402580056892496E-4</v>
      </c>
      <c r="X244" s="3">
        <f t="shared" si="71"/>
        <v>-0.10619714511375222</v>
      </c>
      <c r="Y244" s="3">
        <f t="shared" si="72"/>
        <v>-0.10565552699228808</v>
      </c>
    </row>
    <row r="245" spans="1:25" x14ac:dyDescent="0.25">
      <c r="A245" s="1">
        <v>36378</v>
      </c>
      <c r="B245" s="2">
        <v>6823.52</v>
      </c>
      <c r="C245" s="2">
        <v>67263</v>
      </c>
      <c r="D245" s="2">
        <v>6870</v>
      </c>
      <c r="E245" s="2">
        <v>6890</v>
      </c>
      <c r="F245" s="13">
        <f t="shared" si="60"/>
        <v>6.811733533425457E-3</v>
      </c>
      <c r="G245" s="2">
        <f t="shared" si="55"/>
        <v>7828.3741666666656</v>
      </c>
      <c r="H245" s="2">
        <f t="shared" ca="1" si="61"/>
        <v>62856.2</v>
      </c>
      <c r="I245">
        <f t="shared" ca="1" si="62"/>
        <v>1</v>
      </c>
      <c r="J245">
        <f t="shared" si="63"/>
        <v>1</v>
      </c>
      <c r="K245">
        <f t="shared" si="56"/>
        <v>-136.20999999999913</v>
      </c>
      <c r="L245">
        <f t="shared" ca="1" si="57"/>
        <v>136.20999999999913</v>
      </c>
      <c r="M245" s="14">
        <f t="shared" si="58"/>
        <v>9702.2000000000116</v>
      </c>
      <c r="N245">
        <f t="shared" si="64"/>
        <v>1</v>
      </c>
      <c r="O245">
        <f t="shared" si="59"/>
        <v>2</v>
      </c>
      <c r="P245">
        <f>COUNTIF(作圖資料!$A$3:$A$249,A245)</f>
        <v>0</v>
      </c>
      <c r="R245" s="7">
        <f t="shared" si="65"/>
        <v>-88</v>
      </c>
      <c r="S245" s="8">
        <f t="shared" ca="1" si="66"/>
        <v>88</v>
      </c>
      <c r="T245" s="8">
        <f t="shared" ca="1" si="67"/>
        <v>10211</v>
      </c>
      <c r="U245" s="8">
        <f t="shared" ca="1" si="68"/>
        <v>1</v>
      </c>
      <c r="V245" s="9">
        <f t="shared" ca="1" si="69"/>
        <v>2</v>
      </c>
      <c r="W245" s="3">
        <f t="shared" si="70"/>
        <v>-8.5402580056892496E-4</v>
      </c>
      <c r="X245" s="3">
        <f t="shared" si="71"/>
        <v>-0.12368990515818712</v>
      </c>
      <c r="Y245" s="3">
        <f t="shared" si="72"/>
        <v>-0.11696658097686385</v>
      </c>
    </row>
    <row r="246" spans="1:25" x14ac:dyDescent="0.25">
      <c r="A246" s="1">
        <v>36379</v>
      </c>
      <c r="B246" s="2">
        <v>7049.74</v>
      </c>
      <c r="C246" s="2">
        <v>91817</v>
      </c>
      <c r="D246" s="2">
        <v>6870</v>
      </c>
      <c r="E246" s="2">
        <v>6890</v>
      </c>
      <c r="F246" s="13">
        <f t="shared" si="60"/>
        <v>-2.5495975738112242E-2</v>
      </c>
      <c r="G246" s="2">
        <f t="shared" si="55"/>
        <v>7819.0551666666661</v>
      </c>
      <c r="H246" s="2">
        <f t="shared" ca="1" si="61"/>
        <v>70457.8</v>
      </c>
      <c r="I246">
        <f t="shared" ca="1" si="62"/>
        <v>1</v>
      </c>
      <c r="J246">
        <f t="shared" si="63"/>
        <v>-1</v>
      </c>
      <c r="K246">
        <f t="shared" si="56"/>
        <v>226.21999999999935</v>
      </c>
      <c r="L246">
        <f t="shared" ca="1" si="57"/>
        <v>226.21999999999935</v>
      </c>
      <c r="M246" s="14">
        <f t="shared" si="58"/>
        <v>9928.420000000011</v>
      </c>
      <c r="N246">
        <f t="shared" si="64"/>
        <v>-1</v>
      </c>
      <c r="O246">
        <f t="shared" si="59"/>
        <v>2</v>
      </c>
      <c r="P246">
        <f>COUNTIF(作圖資料!$A$3:$A$249,A246)</f>
        <v>0</v>
      </c>
      <c r="R246" s="7">
        <f t="shared" si="65"/>
        <v>0</v>
      </c>
      <c r="S246" s="8">
        <f t="shared" ca="1" si="66"/>
        <v>0</v>
      </c>
      <c r="T246" s="8">
        <f t="shared" ca="1" si="67"/>
        <v>10211</v>
      </c>
      <c r="U246" s="8">
        <f t="shared" ca="1" si="68"/>
        <v>1</v>
      </c>
      <c r="V246" s="9">
        <f t="shared" ca="1" si="69"/>
        <v>0</v>
      </c>
      <c r="W246" s="3">
        <f t="shared" si="70"/>
        <v>-8.5402580056892496E-4</v>
      </c>
      <c r="X246" s="3">
        <f t="shared" si="71"/>
        <v>-9.4637616946953829E-2</v>
      </c>
      <c r="Y246" s="3">
        <f t="shared" si="72"/>
        <v>-0.11696658097686385</v>
      </c>
    </row>
    <row r="247" spans="1:25" x14ac:dyDescent="0.25">
      <c r="A247" s="1">
        <v>36381</v>
      </c>
      <c r="B247" s="2">
        <v>7028.01</v>
      </c>
      <c r="C247" s="2">
        <v>73985</v>
      </c>
      <c r="D247" s="2">
        <v>7015</v>
      </c>
      <c r="E247" s="2">
        <v>7018</v>
      </c>
      <c r="F247" s="13">
        <f t="shared" si="60"/>
        <v>-1.8511641275411606E-3</v>
      </c>
      <c r="G247" s="2">
        <f t="shared" si="55"/>
        <v>7809.4105</v>
      </c>
      <c r="H247" s="2">
        <f t="shared" ca="1" si="61"/>
        <v>70994.399999999994</v>
      </c>
      <c r="I247">
        <f t="shared" ca="1" si="62"/>
        <v>1</v>
      </c>
      <c r="J247">
        <f t="shared" si="63"/>
        <v>-1</v>
      </c>
      <c r="K247">
        <f t="shared" si="56"/>
        <v>-21.729999999999563</v>
      </c>
      <c r="L247">
        <f t="shared" ca="1" si="57"/>
        <v>-21.729999999999563</v>
      </c>
      <c r="M247" s="14">
        <f t="shared" si="58"/>
        <v>9950.1500000000106</v>
      </c>
      <c r="N247">
        <f t="shared" si="64"/>
        <v>-1</v>
      </c>
      <c r="O247">
        <f t="shared" si="59"/>
        <v>0</v>
      </c>
      <c r="P247">
        <f>COUNTIF(作圖資料!$A$3:$A$249,A247)</f>
        <v>0</v>
      </c>
      <c r="R247" s="7">
        <f t="shared" si="65"/>
        <v>145</v>
      </c>
      <c r="S247" s="8">
        <f t="shared" ca="1" si="66"/>
        <v>145</v>
      </c>
      <c r="T247" s="8">
        <f t="shared" ca="1" si="67"/>
        <v>10356</v>
      </c>
      <c r="U247" s="8">
        <f t="shared" ca="1" si="68"/>
        <v>1</v>
      </c>
      <c r="V247" s="9">
        <f t="shared" ca="1" si="69"/>
        <v>0</v>
      </c>
      <c r="W247" s="3">
        <f t="shared" si="70"/>
        <v>-8.5402580056892496E-4</v>
      </c>
      <c r="X247" s="3">
        <f t="shared" si="71"/>
        <v>-9.7428290728361677E-2</v>
      </c>
      <c r="Y247" s="3">
        <f t="shared" si="72"/>
        <v>-9.8329048843187716E-2</v>
      </c>
    </row>
    <row r="248" spans="1:25" x14ac:dyDescent="0.25">
      <c r="A248" s="1">
        <v>36382</v>
      </c>
      <c r="B248" s="2">
        <v>7269.6</v>
      </c>
      <c r="C248" s="2">
        <v>113775</v>
      </c>
      <c r="D248" s="2">
        <v>7290</v>
      </c>
      <c r="E248" s="2">
        <v>7290</v>
      </c>
      <c r="F248" s="13">
        <f t="shared" si="60"/>
        <v>2.8062066688676612E-3</v>
      </c>
      <c r="G248" s="2">
        <f t="shared" si="55"/>
        <v>7804.0999999999995</v>
      </c>
      <c r="H248" s="2">
        <f t="shared" ca="1" si="61"/>
        <v>81058.600000000006</v>
      </c>
      <c r="I248">
        <f t="shared" ca="1" si="62"/>
        <v>1</v>
      </c>
      <c r="J248">
        <f t="shared" si="63"/>
        <v>1</v>
      </c>
      <c r="K248">
        <f t="shared" si="56"/>
        <v>241.59000000000015</v>
      </c>
      <c r="L248">
        <f t="shared" ca="1" si="57"/>
        <v>241.59000000000015</v>
      </c>
      <c r="M248" s="14">
        <f t="shared" si="58"/>
        <v>9708.5600000000104</v>
      </c>
      <c r="N248">
        <f t="shared" si="64"/>
        <v>1</v>
      </c>
      <c r="O248">
        <f t="shared" si="59"/>
        <v>2</v>
      </c>
      <c r="P248">
        <f>COUNTIF(作圖資料!$A$3:$A$249,A248)</f>
        <v>0</v>
      </c>
      <c r="R248" s="7">
        <f t="shared" si="65"/>
        <v>275</v>
      </c>
      <c r="S248" s="8">
        <f t="shared" ca="1" si="66"/>
        <v>275</v>
      </c>
      <c r="T248" s="8">
        <f t="shared" ca="1" si="67"/>
        <v>10631</v>
      </c>
      <c r="U248" s="8">
        <f t="shared" ca="1" si="68"/>
        <v>1</v>
      </c>
      <c r="V248" s="9">
        <f t="shared" ca="1" si="69"/>
        <v>0</v>
      </c>
      <c r="W248" s="3">
        <f t="shared" si="70"/>
        <v>-8.5402580056892496E-4</v>
      </c>
      <c r="X248" s="3">
        <f t="shared" si="71"/>
        <v>-6.6402111305888467E-2</v>
      </c>
      <c r="Y248" s="3">
        <f t="shared" si="72"/>
        <v>-6.2982005141388298E-2</v>
      </c>
    </row>
    <row r="249" spans="1:25" x14ac:dyDescent="0.25">
      <c r="A249" s="1">
        <v>36383</v>
      </c>
      <c r="B249" s="2">
        <v>7228.68</v>
      </c>
      <c r="C249" s="2">
        <v>117333</v>
      </c>
      <c r="D249" s="2">
        <v>7230</v>
      </c>
      <c r="E249" s="2">
        <v>7225</v>
      </c>
      <c r="F249" s="13">
        <f t="shared" si="60"/>
        <v>1.8260595295394033E-4</v>
      </c>
      <c r="G249" s="2">
        <f t="shared" si="55"/>
        <v>7800.9608333333326</v>
      </c>
      <c r="H249" s="2">
        <f t="shared" ca="1" si="61"/>
        <v>92834.6</v>
      </c>
      <c r="I249">
        <f t="shared" ca="1" si="62"/>
        <v>1</v>
      </c>
      <c r="J249">
        <f t="shared" si="63"/>
        <v>1</v>
      </c>
      <c r="K249">
        <f t="shared" si="56"/>
        <v>-40.920000000000073</v>
      </c>
      <c r="L249">
        <f t="shared" ca="1" si="57"/>
        <v>-40.920000000000073</v>
      </c>
      <c r="M249" s="14">
        <f t="shared" si="58"/>
        <v>9667.6400000000103</v>
      </c>
      <c r="N249">
        <f t="shared" si="64"/>
        <v>1</v>
      </c>
      <c r="O249">
        <f t="shared" si="59"/>
        <v>0</v>
      </c>
      <c r="P249">
        <f>COUNTIF(作圖資料!$A$3:$A$249,A249)</f>
        <v>0</v>
      </c>
      <c r="R249" s="7">
        <f t="shared" si="65"/>
        <v>-60</v>
      </c>
      <c r="S249" s="8">
        <f t="shared" ca="1" si="66"/>
        <v>-60</v>
      </c>
      <c r="T249" s="8">
        <f t="shared" ca="1" si="67"/>
        <v>10571</v>
      </c>
      <c r="U249" s="8">
        <f t="shared" ca="1" si="68"/>
        <v>1</v>
      </c>
      <c r="V249" s="9">
        <f t="shared" ca="1" si="69"/>
        <v>0</v>
      </c>
      <c r="W249" s="3">
        <f t="shared" si="70"/>
        <v>-8.5402580056892496E-4</v>
      </c>
      <c r="X249" s="3">
        <f t="shared" si="71"/>
        <v>-7.1657259540366725E-2</v>
      </c>
      <c r="Y249" s="3">
        <f t="shared" si="72"/>
        <v>-7.069408740359906E-2</v>
      </c>
    </row>
    <row r="250" spans="1:25" x14ac:dyDescent="0.25">
      <c r="A250" s="1">
        <v>36384</v>
      </c>
      <c r="B250" s="2">
        <v>7330.24</v>
      </c>
      <c r="C250" s="2">
        <v>128204</v>
      </c>
      <c r="D250" s="2">
        <v>7316</v>
      </c>
      <c r="E250" s="2">
        <v>7330</v>
      </c>
      <c r="F250" s="13">
        <f t="shared" si="60"/>
        <v>-1.9426376216876706E-3</v>
      </c>
      <c r="G250" s="2">
        <f t="shared" si="55"/>
        <v>7799.3543333333328</v>
      </c>
      <c r="H250" s="2">
        <f t="shared" ca="1" si="61"/>
        <v>105022.8</v>
      </c>
      <c r="I250">
        <f t="shared" ca="1" si="62"/>
        <v>1</v>
      </c>
      <c r="J250">
        <f t="shared" si="63"/>
        <v>-1</v>
      </c>
      <c r="K250">
        <f t="shared" si="56"/>
        <v>101.55999999999949</v>
      </c>
      <c r="L250">
        <f t="shared" ca="1" si="57"/>
        <v>101.55999999999949</v>
      </c>
      <c r="M250" s="14">
        <f t="shared" si="58"/>
        <v>9769.2000000000098</v>
      </c>
      <c r="N250">
        <f t="shared" si="64"/>
        <v>-1</v>
      </c>
      <c r="O250">
        <f t="shared" si="59"/>
        <v>2</v>
      </c>
      <c r="P250">
        <f>COUNTIF(作圖資料!$A$3:$A$249,A250)</f>
        <v>0</v>
      </c>
      <c r="R250" s="7">
        <f t="shared" si="65"/>
        <v>86</v>
      </c>
      <c r="S250" s="8">
        <f t="shared" ca="1" si="66"/>
        <v>86</v>
      </c>
      <c r="T250" s="8">
        <f t="shared" ca="1" si="67"/>
        <v>10657</v>
      </c>
      <c r="U250" s="8">
        <f t="shared" ca="1" si="68"/>
        <v>1</v>
      </c>
      <c r="V250" s="9">
        <f t="shared" ca="1" si="69"/>
        <v>0</v>
      </c>
      <c r="W250" s="3">
        <f t="shared" si="70"/>
        <v>-8.5402580056892496E-4</v>
      </c>
      <c r="X250" s="3">
        <f t="shared" si="71"/>
        <v>-5.8614423404159233E-2</v>
      </c>
      <c r="Y250" s="3">
        <f t="shared" si="72"/>
        <v>-5.9640102827763664E-2</v>
      </c>
    </row>
    <row r="251" spans="1:25" x14ac:dyDescent="0.25">
      <c r="A251" s="1">
        <v>36385</v>
      </c>
      <c r="B251" s="2">
        <v>7626.05</v>
      </c>
      <c r="C251" s="2">
        <v>172528</v>
      </c>
      <c r="D251" s="2">
        <v>7685</v>
      </c>
      <c r="E251" s="2">
        <v>7679</v>
      </c>
      <c r="F251" s="13">
        <f t="shared" si="60"/>
        <v>7.7300830705280266E-3</v>
      </c>
      <c r="G251" s="2">
        <f t="shared" si="55"/>
        <v>7801.9716666666654</v>
      </c>
      <c r="H251" s="2">
        <f t="shared" ca="1" si="61"/>
        <v>121165</v>
      </c>
      <c r="I251">
        <f t="shared" ca="1" si="62"/>
        <v>1</v>
      </c>
      <c r="J251">
        <f t="shared" si="63"/>
        <v>1</v>
      </c>
      <c r="K251">
        <f t="shared" si="56"/>
        <v>295.8100000000004</v>
      </c>
      <c r="L251">
        <f t="shared" ca="1" si="57"/>
        <v>295.8100000000004</v>
      </c>
      <c r="M251" s="14">
        <f t="shared" si="58"/>
        <v>9473.3900000000103</v>
      </c>
      <c r="N251">
        <f t="shared" si="64"/>
        <v>1</v>
      </c>
      <c r="O251">
        <f t="shared" si="59"/>
        <v>2</v>
      </c>
      <c r="P251">
        <f>COUNTIF(作圖資料!$A$3:$A$249,A251)</f>
        <v>0</v>
      </c>
      <c r="R251" s="7">
        <f t="shared" si="65"/>
        <v>369</v>
      </c>
      <c r="S251" s="8">
        <f t="shared" ca="1" si="66"/>
        <v>369</v>
      </c>
      <c r="T251" s="8">
        <f t="shared" ca="1" si="67"/>
        <v>11026</v>
      </c>
      <c r="U251" s="8">
        <f t="shared" ca="1" si="68"/>
        <v>1</v>
      </c>
      <c r="V251" s="9">
        <f t="shared" ca="1" si="69"/>
        <v>0</v>
      </c>
      <c r="W251" s="3">
        <f t="shared" si="70"/>
        <v>-8.5402580056892496E-4</v>
      </c>
      <c r="X251" s="3">
        <f t="shared" si="71"/>
        <v>-2.0625044146069915E-2</v>
      </c>
      <c r="Y251" s="3">
        <f t="shared" si="72"/>
        <v>-1.2210796915167133E-2</v>
      </c>
    </row>
    <row r="252" spans="1:25" x14ac:dyDescent="0.25">
      <c r="A252" s="1">
        <v>36388</v>
      </c>
      <c r="B252" s="2">
        <v>8018.47</v>
      </c>
      <c r="C252" s="2">
        <v>168261</v>
      </c>
      <c r="D252" s="2">
        <v>8195</v>
      </c>
      <c r="E252" s="2">
        <v>8216</v>
      </c>
      <c r="F252" s="13">
        <f t="shared" si="60"/>
        <v>2.2015421894700626E-2</v>
      </c>
      <c r="G252" s="2">
        <f t="shared" si="55"/>
        <v>7812.4899999999971</v>
      </c>
      <c r="H252" s="2">
        <f t="shared" ca="1" si="61"/>
        <v>140020.20000000001</v>
      </c>
      <c r="I252">
        <f t="shared" ca="1" si="62"/>
        <v>1</v>
      </c>
      <c r="J252">
        <f t="shared" si="63"/>
        <v>1</v>
      </c>
      <c r="K252">
        <f t="shared" si="56"/>
        <v>392.42000000000007</v>
      </c>
      <c r="L252">
        <f t="shared" ca="1" si="57"/>
        <v>392.42000000000007</v>
      </c>
      <c r="M252" s="14">
        <f t="shared" si="58"/>
        <v>9865.8100000000104</v>
      </c>
      <c r="N252">
        <f t="shared" si="64"/>
        <v>1</v>
      </c>
      <c r="O252">
        <f t="shared" si="59"/>
        <v>0</v>
      </c>
      <c r="P252">
        <f>COUNTIF(作圖資料!$A$3:$A$249,A252)</f>
        <v>0</v>
      </c>
      <c r="R252" s="7">
        <f t="shared" si="65"/>
        <v>510</v>
      </c>
      <c r="S252" s="8">
        <f t="shared" ca="1" si="66"/>
        <v>510</v>
      </c>
      <c r="T252" s="8">
        <f t="shared" ca="1" si="67"/>
        <v>11536</v>
      </c>
      <c r="U252" s="8">
        <f t="shared" ca="1" si="68"/>
        <v>1</v>
      </c>
      <c r="V252" s="9">
        <f t="shared" ca="1" si="69"/>
        <v>0</v>
      </c>
      <c r="W252" s="3">
        <f t="shared" si="70"/>
        <v>-8.5402580056892496E-4</v>
      </c>
      <c r="X252" s="3">
        <f t="shared" si="71"/>
        <v>2.977146783276563E-2</v>
      </c>
      <c r="Y252" s="3">
        <f t="shared" si="72"/>
        <v>5.3341902313624567E-2</v>
      </c>
    </row>
    <row r="253" spans="1:25" x14ac:dyDescent="0.25">
      <c r="A253" s="1">
        <v>36389</v>
      </c>
      <c r="B253" s="2">
        <v>8083.43</v>
      </c>
      <c r="C253" s="2">
        <v>164114</v>
      </c>
      <c r="D253" s="2">
        <v>8130</v>
      </c>
      <c r="E253" s="2">
        <v>8190</v>
      </c>
      <c r="F253" s="13">
        <f t="shared" si="60"/>
        <v>5.7611682169573797E-3</v>
      </c>
      <c r="G253" s="2">
        <f t="shared" si="55"/>
        <v>7823.5521666666637</v>
      </c>
      <c r="H253" s="2">
        <f t="shared" ca="1" si="61"/>
        <v>150088</v>
      </c>
      <c r="I253">
        <f t="shared" ca="1" si="62"/>
        <v>1</v>
      </c>
      <c r="J253">
        <f t="shared" si="63"/>
        <v>1</v>
      </c>
      <c r="K253">
        <f t="shared" si="56"/>
        <v>64.960000000000036</v>
      </c>
      <c r="L253">
        <f t="shared" ca="1" si="57"/>
        <v>64.960000000000036</v>
      </c>
      <c r="M253" s="14">
        <f t="shared" si="58"/>
        <v>9930.7700000000114</v>
      </c>
      <c r="N253">
        <f t="shared" si="64"/>
        <v>1</v>
      </c>
      <c r="O253">
        <f t="shared" si="59"/>
        <v>0</v>
      </c>
      <c r="P253">
        <f>COUNTIF(作圖資料!$A$3:$A$249,A253)</f>
        <v>0</v>
      </c>
      <c r="R253" s="7">
        <f t="shared" si="65"/>
        <v>-65</v>
      </c>
      <c r="S253" s="8">
        <f t="shared" ca="1" si="66"/>
        <v>-65</v>
      </c>
      <c r="T253" s="8">
        <f t="shared" ca="1" si="67"/>
        <v>11471</v>
      </c>
      <c r="U253" s="8">
        <f t="shared" ca="1" si="68"/>
        <v>1</v>
      </c>
      <c r="V253" s="9">
        <f t="shared" ca="1" si="69"/>
        <v>0</v>
      </c>
      <c r="W253" s="3">
        <f t="shared" si="70"/>
        <v>-8.5402580056892496E-4</v>
      </c>
      <c r="X253" s="3">
        <f t="shared" si="71"/>
        <v>3.8113951442533711E-2</v>
      </c>
      <c r="Y253" s="3">
        <f t="shared" si="72"/>
        <v>4.4987146529562816E-2</v>
      </c>
    </row>
    <row r="254" spans="1:25" x14ac:dyDescent="0.25">
      <c r="A254" s="1">
        <v>36390</v>
      </c>
      <c r="B254" s="2">
        <v>7993.71</v>
      </c>
      <c r="C254" s="2">
        <v>148384</v>
      </c>
      <c r="D254" s="2">
        <v>8000</v>
      </c>
      <c r="E254" s="2">
        <v>8060</v>
      </c>
      <c r="F254" s="13">
        <f t="shared" si="60"/>
        <v>8.2927701905624041E-3</v>
      </c>
      <c r="G254" s="2">
        <f t="shared" ref="G254:G317" si="73">AVERAGE(B195:B254)</f>
        <v>7834.8378333333321</v>
      </c>
      <c r="H254" s="2">
        <f t="shared" ca="1" si="61"/>
        <v>156298.20000000001</v>
      </c>
      <c r="I254">
        <f t="shared" ca="1" si="62"/>
        <v>-1</v>
      </c>
      <c r="J254">
        <f t="shared" si="63"/>
        <v>1</v>
      </c>
      <c r="K254">
        <f t="shared" ref="K254:K317" si="74">B254-B253</f>
        <v>-89.720000000000255</v>
      </c>
      <c r="L254">
        <f t="shared" ref="L254:L317" ca="1" si="75">I253*K254</f>
        <v>-89.720000000000255</v>
      </c>
      <c r="M254" s="14">
        <f t="shared" ref="M254:M317" si="76">M253+K254*N253</f>
        <v>9841.0500000000102</v>
      </c>
      <c r="N254">
        <f t="shared" si="64"/>
        <v>1</v>
      </c>
      <c r="O254">
        <f t="shared" ref="O254:O317" si="77">ABS(N254-N253)</f>
        <v>0</v>
      </c>
      <c r="P254">
        <f>COUNTIF(作圖資料!$A$3:$A$249,A254)</f>
        <v>1</v>
      </c>
      <c r="R254" s="7">
        <f t="shared" si="65"/>
        <v>-130</v>
      </c>
      <c r="S254" s="8">
        <f t="shared" ca="1" si="66"/>
        <v>-130</v>
      </c>
      <c r="T254" s="8">
        <f t="shared" ca="1" si="67"/>
        <v>11341</v>
      </c>
      <c r="U254" s="8">
        <f t="shared" ca="1" si="68"/>
        <v>-1</v>
      </c>
      <c r="V254" s="9">
        <f t="shared" ca="1" si="69"/>
        <v>2</v>
      </c>
      <c r="W254" s="3">
        <f t="shared" si="70"/>
        <v>-8.5402580056892496E-4</v>
      </c>
      <c r="X254" s="3">
        <f t="shared" si="71"/>
        <v>2.6591666506136091E-2</v>
      </c>
      <c r="Y254" s="3">
        <f t="shared" si="72"/>
        <v>2.8277634961439313E-2</v>
      </c>
    </row>
    <row r="255" spans="1:25" x14ac:dyDescent="0.25">
      <c r="A255" s="1">
        <v>36391</v>
      </c>
      <c r="B255" s="2">
        <v>7964.67</v>
      </c>
      <c r="C255" s="2">
        <v>101935</v>
      </c>
      <c r="D255" s="2">
        <v>8074</v>
      </c>
      <c r="E255" s="2">
        <v>8059</v>
      </c>
      <c r="F255" s="13">
        <f t="shared" si="60"/>
        <v>1.3726871295358212E-2</v>
      </c>
      <c r="G255" s="2">
        <f t="shared" si="73"/>
        <v>7844.2886666666645</v>
      </c>
      <c r="H255" s="2">
        <f t="shared" ca="1" si="61"/>
        <v>151044.4</v>
      </c>
      <c r="I255">
        <f t="shared" ca="1" si="62"/>
        <v>-1</v>
      </c>
      <c r="J255">
        <f t="shared" si="63"/>
        <v>1</v>
      </c>
      <c r="K255">
        <f t="shared" si="74"/>
        <v>-29.039999999999964</v>
      </c>
      <c r="L255">
        <f t="shared" ca="1" si="75"/>
        <v>29.039999999999964</v>
      </c>
      <c r="M255" s="14">
        <f t="shared" si="76"/>
        <v>9812.0100000000093</v>
      </c>
      <c r="N255">
        <f t="shared" si="64"/>
        <v>1</v>
      </c>
      <c r="O255">
        <f t="shared" si="77"/>
        <v>0</v>
      </c>
      <c r="P255">
        <f>COUNTIF(作圖資料!$A$3:$A$249,A255)</f>
        <v>0</v>
      </c>
      <c r="R255" s="7">
        <f t="shared" si="65"/>
        <v>14</v>
      </c>
      <c r="S255" s="8">
        <f t="shared" ca="1" si="66"/>
        <v>-14</v>
      </c>
      <c r="T255" s="8">
        <f t="shared" ca="1" si="67"/>
        <v>11327</v>
      </c>
      <c r="U255" s="8">
        <f t="shared" ca="1" si="68"/>
        <v>-1</v>
      </c>
      <c r="V255" s="9">
        <f t="shared" ca="1" si="69"/>
        <v>0</v>
      </c>
      <c r="W255" s="3">
        <f t="shared" si="70"/>
        <v>8.2927701905624041E-3</v>
      </c>
      <c r="X255" s="3">
        <f t="shared" si="71"/>
        <v>-3.6328563332920462E-3</v>
      </c>
      <c r="Y255" s="3">
        <f t="shared" si="72"/>
        <v>1.7369727047146402E-3</v>
      </c>
    </row>
    <row r="256" spans="1:25" x14ac:dyDescent="0.25">
      <c r="A256" s="1">
        <v>36392</v>
      </c>
      <c r="B256" s="2">
        <v>8117.42</v>
      </c>
      <c r="C256" s="2">
        <v>139391</v>
      </c>
      <c r="D256" s="2">
        <v>8219</v>
      </c>
      <c r="E256" s="2">
        <v>8207</v>
      </c>
      <c r="F256" s="13">
        <f t="shared" si="60"/>
        <v>1.2513828285341866E-2</v>
      </c>
      <c r="G256" s="2">
        <f t="shared" si="73"/>
        <v>7854.7784999999976</v>
      </c>
      <c r="H256" s="2">
        <f t="shared" ca="1" si="61"/>
        <v>144417</v>
      </c>
      <c r="I256">
        <f t="shared" ca="1" si="62"/>
        <v>-1</v>
      </c>
      <c r="J256">
        <f t="shared" si="63"/>
        <v>1</v>
      </c>
      <c r="K256">
        <f t="shared" si="74"/>
        <v>152.75</v>
      </c>
      <c r="L256">
        <f t="shared" ca="1" si="75"/>
        <v>-152.75</v>
      </c>
      <c r="M256" s="14">
        <f t="shared" si="76"/>
        <v>9964.7600000000093</v>
      </c>
      <c r="N256">
        <f t="shared" si="64"/>
        <v>1</v>
      </c>
      <c r="O256">
        <f t="shared" si="77"/>
        <v>0</v>
      </c>
      <c r="P256">
        <f>COUNTIF(作圖資料!$A$3:$A$249,A256)</f>
        <v>0</v>
      </c>
      <c r="R256" s="7">
        <f t="shared" si="65"/>
        <v>145</v>
      </c>
      <c r="S256" s="8">
        <f t="shared" ca="1" si="66"/>
        <v>-145</v>
      </c>
      <c r="T256" s="8">
        <f t="shared" ca="1" si="67"/>
        <v>11182</v>
      </c>
      <c r="U256" s="8">
        <f t="shared" ca="1" si="68"/>
        <v>-1</v>
      </c>
      <c r="V256" s="9">
        <f t="shared" ca="1" si="69"/>
        <v>0</v>
      </c>
      <c r="W256" s="3">
        <f t="shared" si="70"/>
        <v>8.2927701905624041E-3</v>
      </c>
      <c r="X256" s="3">
        <f t="shared" si="71"/>
        <v>1.5475917940480866E-2</v>
      </c>
      <c r="Y256" s="3">
        <f t="shared" si="72"/>
        <v>1.9727047146402166E-2</v>
      </c>
    </row>
    <row r="257" spans="1:25" x14ac:dyDescent="0.25">
      <c r="A257" s="1">
        <v>36393</v>
      </c>
      <c r="B257" s="2">
        <v>8153.57</v>
      </c>
      <c r="C257" s="2">
        <v>164383</v>
      </c>
      <c r="D257" s="2">
        <v>8261</v>
      </c>
      <c r="E257" s="2">
        <v>8280</v>
      </c>
      <c r="F257" s="13">
        <f t="shared" si="60"/>
        <v>1.3175823596289771E-2</v>
      </c>
      <c r="G257" s="2">
        <f t="shared" si="73"/>
        <v>7864.4561666666641</v>
      </c>
      <c r="H257" s="2">
        <f t="shared" ca="1" si="61"/>
        <v>143641.4</v>
      </c>
      <c r="I257">
        <f t="shared" ca="1" si="62"/>
        <v>1</v>
      </c>
      <c r="J257">
        <f t="shared" si="63"/>
        <v>1</v>
      </c>
      <c r="K257">
        <f t="shared" si="74"/>
        <v>36.149999999999636</v>
      </c>
      <c r="L257">
        <f t="shared" ca="1" si="75"/>
        <v>-36.149999999999636</v>
      </c>
      <c r="M257" s="14">
        <f t="shared" si="76"/>
        <v>10000.910000000009</v>
      </c>
      <c r="N257">
        <f t="shared" si="64"/>
        <v>1</v>
      </c>
      <c r="O257">
        <f t="shared" si="77"/>
        <v>0</v>
      </c>
      <c r="P257">
        <f>COUNTIF(作圖資料!$A$3:$A$249,A257)</f>
        <v>0</v>
      </c>
      <c r="R257" s="7">
        <f t="shared" si="65"/>
        <v>42</v>
      </c>
      <c r="S257" s="8">
        <f t="shared" ca="1" si="66"/>
        <v>-42</v>
      </c>
      <c r="T257" s="8">
        <f t="shared" ca="1" si="67"/>
        <v>11140</v>
      </c>
      <c r="U257" s="8">
        <f t="shared" ca="1" si="68"/>
        <v>1</v>
      </c>
      <c r="V257" s="9">
        <f t="shared" ca="1" si="69"/>
        <v>2</v>
      </c>
      <c r="W257" s="3">
        <f t="shared" si="70"/>
        <v>8.2927701905624041E-3</v>
      </c>
      <c r="X257" s="3">
        <f t="shared" si="71"/>
        <v>1.9998223603308274E-2</v>
      </c>
      <c r="Y257" s="3">
        <f t="shared" si="72"/>
        <v>2.4937965260546147E-2</v>
      </c>
    </row>
    <row r="258" spans="1:25" x14ac:dyDescent="0.25">
      <c r="A258" s="1">
        <v>36395</v>
      </c>
      <c r="B258" s="2">
        <v>8119.98</v>
      </c>
      <c r="C258" s="2">
        <v>97370</v>
      </c>
      <c r="D258" s="2">
        <v>8265</v>
      </c>
      <c r="E258" s="2">
        <v>8286</v>
      </c>
      <c r="F258" s="13">
        <f t="shared" si="60"/>
        <v>1.7859649900615615E-2</v>
      </c>
      <c r="G258" s="2">
        <f t="shared" si="73"/>
        <v>7873.2818333333307</v>
      </c>
      <c r="H258" s="2">
        <f t="shared" ca="1" si="61"/>
        <v>130292.6</v>
      </c>
      <c r="I258">
        <f t="shared" ca="1" si="62"/>
        <v>-1</v>
      </c>
      <c r="J258">
        <f t="shared" si="63"/>
        <v>1</v>
      </c>
      <c r="K258">
        <f t="shared" si="74"/>
        <v>-33.590000000000146</v>
      </c>
      <c r="L258">
        <f t="shared" ca="1" si="75"/>
        <v>-33.590000000000146</v>
      </c>
      <c r="M258" s="14">
        <f t="shared" si="76"/>
        <v>9967.3200000000088</v>
      </c>
      <c r="N258">
        <f t="shared" si="64"/>
        <v>1</v>
      </c>
      <c r="O258">
        <f t="shared" si="77"/>
        <v>0</v>
      </c>
      <c r="P258">
        <f>COUNTIF(作圖資料!$A$3:$A$249,A258)</f>
        <v>0</v>
      </c>
      <c r="R258" s="7">
        <f t="shared" si="65"/>
        <v>4</v>
      </c>
      <c r="S258" s="8">
        <f t="shared" ca="1" si="66"/>
        <v>4</v>
      </c>
      <c r="T258" s="8">
        <f t="shared" ca="1" si="67"/>
        <v>11144</v>
      </c>
      <c r="U258" s="8">
        <f t="shared" ca="1" si="68"/>
        <v>-1</v>
      </c>
      <c r="V258" s="9">
        <f t="shared" ca="1" si="69"/>
        <v>2</v>
      </c>
      <c r="W258" s="3">
        <f t="shared" si="70"/>
        <v>8.2927701905624041E-3</v>
      </c>
      <c r="X258" s="3">
        <f t="shared" si="71"/>
        <v>1.5796169738456989E-2</v>
      </c>
      <c r="Y258" s="3">
        <f t="shared" si="72"/>
        <v>2.5434243176178706E-2</v>
      </c>
    </row>
    <row r="259" spans="1:25" x14ac:dyDescent="0.25">
      <c r="A259" s="1">
        <v>36396</v>
      </c>
      <c r="B259" s="2">
        <v>7984.39</v>
      </c>
      <c r="C259" s="2">
        <v>104788</v>
      </c>
      <c r="D259" s="2">
        <v>8001</v>
      </c>
      <c r="E259" s="2">
        <v>8030</v>
      </c>
      <c r="F259" s="13">
        <f t="shared" ref="F259:F322" si="78">IF(P259=1,E259,D259)/B259-1</f>
        <v>2.0803092033330195E-3</v>
      </c>
      <c r="G259" s="2">
        <f t="shared" si="73"/>
        <v>7879.033333333331</v>
      </c>
      <c r="H259" s="2">
        <f t="shared" ref="H259:H322" ca="1" si="79">IF(ROW()&gt;$H$1,AVERAGE(OFFSET(C259,-$H$1+1,,$H$1)),"")</f>
        <v>121573.4</v>
      </c>
      <c r="I259">
        <f t="shared" ref="I259:I322" ca="1" si="80">IF(H259="",0,SIGN(C259-H259))</f>
        <v>-1</v>
      </c>
      <c r="J259">
        <f t="shared" ref="J259:J322" si="81">SIGN(F259)</f>
        <v>1</v>
      </c>
      <c r="K259">
        <f t="shared" si="74"/>
        <v>-135.58999999999924</v>
      </c>
      <c r="L259">
        <f t="shared" ca="1" si="75"/>
        <v>135.58999999999924</v>
      </c>
      <c r="M259" s="14">
        <f t="shared" si="76"/>
        <v>9831.7300000000105</v>
      </c>
      <c r="N259">
        <f t="shared" ref="N259:N322" si="82">INT(M259*$Q$1/B259)*CHOOSE($L$1,I259,J259)</f>
        <v>1</v>
      </c>
      <c r="O259">
        <f t="shared" si="77"/>
        <v>0</v>
      </c>
      <c r="P259">
        <f>COUNTIF(作圖資料!$A$3:$A$249,A259)</f>
        <v>0</v>
      </c>
      <c r="R259" s="7">
        <f t="shared" si="65"/>
        <v>-264</v>
      </c>
      <c r="S259" s="8">
        <f t="shared" ca="1" si="66"/>
        <v>264</v>
      </c>
      <c r="T259" s="8">
        <f t="shared" ca="1" si="67"/>
        <v>11408</v>
      </c>
      <c r="U259" s="8">
        <f t="shared" ca="1" si="68"/>
        <v>-1</v>
      </c>
      <c r="V259" s="9">
        <f t="shared" ca="1" si="69"/>
        <v>0</v>
      </c>
      <c r="W259" s="3">
        <f t="shared" si="70"/>
        <v>8.2927701905624041E-3</v>
      </c>
      <c r="X259" s="3">
        <f t="shared" si="71"/>
        <v>-1.1659167020067196E-3</v>
      </c>
      <c r="Y259" s="3">
        <f t="shared" si="72"/>
        <v>-7.3200992555830791E-3</v>
      </c>
    </row>
    <row r="260" spans="1:25" x14ac:dyDescent="0.25">
      <c r="A260" s="1">
        <v>36397</v>
      </c>
      <c r="B260" s="2">
        <v>8127.09</v>
      </c>
      <c r="C260" s="2">
        <v>125361</v>
      </c>
      <c r="D260" s="2">
        <v>8230</v>
      </c>
      <c r="E260" s="2">
        <v>8247</v>
      </c>
      <c r="F260" s="13">
        <f t="shared" si="78"/>
        <v>1.2662588946350972E-2</v>
      </c>
      <c r="G260" s="2">
        <f t="shared" si="73"/>
        <v>7884.4399999999987</v>
      </c>
      <c r="H260" s="2">
        <f t="shared" ca="1" si="79"/>
        <v>126258.6</v>
      </c>
      <c r="I260">
        <f t="shared" ca="1" si="80"/>
        <v>-1</v>
      </c>
      <c r="J260">
        <f t="shared" si="81"/>
        <v>1</v>
      </c>
      <c r="K260">
        <f t="shared" si="74"/>
        <v>142.69999999999982</v>
      </c>
      <c r="L260">
        <f t="shared" ca="1" si="75"/>
        <v>-142.69999999999982</v>
      </c>
      <c r="M260" s="14">
        <f t="shared" si="76"/>
        <v>9974.4300000000112</v>
      </c>
      <c r="N260">
        <f t="shared" si="82"/>
        <v>1</v>
      </c>
      <c r="O260">
        <f t="shared" si="77"/>
        <v>0</v>
      </c>
      <c r="P260">
        <f>COUNTIF(作圖資料!$A$3:$A$249,A260)</f>
        <v>0</v>
      </c>
      <c r="R260" s="7">
        <f t="shared" ref="R260:R323" si="83">D260-IF(P259=1,E259,D259)</f>
        <v>229</v>
      </c>
      <c r="S260" s="8">
        <f t="shared" ref="S260:S323" ca="1" si="84">I259*R260</f>
        <v>-229</v>
      </c>
      <c r="T260" s="8">
        <f t="shared" ref="T260:T323" ca="1" si="85">T259+R260*U259</f>
        <v>11179</v>
      </c>
      <c r="U260" s="8">
        <f t="shared" ref="U260:U323" ca="1" si="86">INT(T260*$Q$1/IF(P260=1,E260,D260))*I260</f>
        <v>-1</v>
      </c>
      <c r="V260" s="9">
        <f t="shared" ref="V260:V323" ca="1" si="87">IF(P260=1,ABS(U260)+ABS(U259),ABS(U260-U259))</f>
        <v>0</v>
      </c>
      <c r="W260" s="3">
        <f t="shared" ref="W260:W323" si="88">IF(P259=1,F259,W259)</f>
        <v>8.2927701905624041E-3</v>
      </c>
      <c r="X260" s="3">
        <f t="shared" ref="X260:X323" si="89">IF(P259=1,K260/B259,(1+K260/B259)*(1+X259)-1)</f>
        <v>1.6685619067992485E-2</v>
      </c>
      <c r="Y260" s="3">
        <f t="shared" ref="Y260:Y323" si="90">IF(P259=1,R260/E259,(1+R260/D259)*(1+Y259)-1)</f>
        <v>2.1091811414392092E-2</v>
      </c>
    </row>
    <row r="261" spans="1:25" x14ac:dyDescent="0.25">
      <c r="A261" s="1">
        <v>36398</v>
      </c>
      <c r="B261" s="2">
        <v>8097.57</v>
      </c>
      <c r="C261" s="2">
        <v>149878</v>
      </c>
      <c r="D261" s="2">
        <v>8134</v>
      </c>
      <c r="E261" s="2">
        <v>8150</v>
      </c>
      <c r="F261" s="13">
        <f t="shared" si="78"/>
        <v>4.4988805283561195E-3</v>
      </c>
      <c r="G261" s="2">
        <f t="shared" si="73"/>
        <v>7887.8639999999987</v>
      </c>
      <c r="H261" s="2">
        <f t="shared" ca="1" si="79"/>
        <v>128356</v>
      </c>
      <c r="I261">
        <f t="shared" ca="1" si="80"/>
        <v>1</v>
      </c>
      <c r="J261">
        <f t="shared" si="81"/>
        <v>1</v>
      </c>
      <c r="K261">
        <f t="shared" si="74"/>
        <v>-29.520000000000437</v>
      </c>
      <c r="L261">
        <f t="shared" ca="1" si="75"/>
        <v>29.520000000000437</v>
      </c>
      <c r="M261" s="14">
        <f t="shared" si="76"/>
        <v>9944.9100000000108</v>
      </c>
      <c r="N261">
        <f t="shared" si="82"/>
        <v>1</v>
      </c>
      <c r="O261">
        <f t="shared" si="77"/>
        <v>0</v>
      </c>
      <c r="P261">
        <f>COUNTIF(作圖資料!$A$3:$A$249,A261)</f>
        <v>0</v>
      </c>
      <c r="R261" s="7">
        <f t="shared" si="83"/>
        <v>-96</v>
      </c>
      <c r="S261" s="8">
        <f t="shared" ca="1" si="84"/>
        <v>96</v>
      </c>
      <c r="T261" s="8">
        <f t="shared" ca="1" si="85"/>
        <v>11275</v>
      </c>
      <c r="U261" s="8">
        <f t="shared" ca="1" si="86"/>
        <v>1</v>
      </c>
      <c r="V261" s="9">
        <f t="shared" ca="1" si="87"/>
        <v>2</v>
      </c>
      <c r="W261" s="3">
        <f t="shared" si="88"/>
        <v>8.2927701905624041E-3</v>
      </c>
      <c r="X261" s="3">
        <f t="shared" si="89"/>
        <v>1.2992715522579745E-2</v>
      </c>
      <c r="Y261" s="3">
        <f t="shared" si="90"/>
        <v>9.1811414392060087E-3</v>
      </c>
    </row>
    <row r="262" spans="1:25" x14ac:dyDescent="0.25">
      <c r="A262" s="1">
        <v>36399</v>
      </c>
      <c r="B262" s="2">
        <v>8053.97</v>
      </c>
      <c r="C262" s="2">
        <v>101404</v>
      </c>
      <c r="D262" s="2">
        <v>8145</v>
      </c>
      <c r="E262" s="2">
        <v>8153</v>
      </c>
      <c r="F262" s="13">
        <f t="shared" si="78"/>
        <v>1.130250050596171E-2</v>
      </c>
      <c r="G262" s="2">
        <f t="shared" si="73"/>
        <v>7889.4683333333314</v>
      </c>
      <c r="H262" s="2">
        <f t="shared" ca="1" si="79"/>
        <v>115760.2</v>
      </c>
      <c r="I262">
        <f t="shared" ca="1" si="80"/>
        <v>-1</v>
      </c>
      <c r="J262">
        <f t="shared" si="81"/>
        <v>1</v>
      </c>
      <c r="K262">
        <f t="shared" si="74"/>
        <v>-43.599999999999454</v>
      </c>
      <c r="L262">
        <f t="shared" ca="1" si="75"/>
        <v>-43.599999999999454</v>
      </c>
      <c r="M262" s="14">
        <f t="shared" si="76"/>
        <v>9901.3100000000122</v>
      </c>
      <c r="N262">
        <f t="shared" si="82"/>
        <v>1</v>
      </c>
      <c r="O262">
        <f t="shared" si="77"/>
        <v>0</v>
      </c>
      <c r="P262">
        <f>COUNTIF(作圖資料!$A$3:$A$249,A262)</f>
        <v>0</v>
      </c>
      <c r="R262" s="7">
        <f t="shared" si="83"/>
        <v>11</v>
      </c>
      <c r="S262" s="8">
        <f t="shared" ca="1" si="84"/>
        <v>11</v>
      </c>
      <c r="T262" s="8">
        <f t="shared" ca="1" si="85"/>
        <v>11286</v>
      </c>
      <c r="U262" s="8">
        <f t="shared" ca="1" si="86"/>
        <v>-1</v>
      </c>
      <c r="V262" s="9">
        <f t="shared" ca="1" si="87"/>
        <v>2</v>
      </c>
      <c r="W262" s="3">
        <f t="shared" si="88"/>
        <v>8.2927701905624041E-3</v>
      </c>
      <c r="X262" s="3">
        <f t="shared" si="89"/>
        <v>7.5384270882983273E-3</v>
      </c>
      <c r="Y262" s="3">
        <f t="shared" si="90"/>
        <v>1.0545905707196157E-2</v>
      </c>
    </row>
    <row r="263" spans="1:25" x14ac:dyDescent="0.25">
      <c r="A263" s="1">
        <v>36402</v>
      </c>
      <c r="B263" s="2">
        <v>8071.36</v>
      </c>
      <c r="C263" s="2">
        <v>130989</v>
      </c>
      <c r="D263" s="2">
        <v>8190</v>
      </c>
      <c r="E263" s="2">
        <v>8187</v>
      </c>
      <c r="F263" s="13">
        <f t="shared" si="78"/>
        <v>1.4698885937438178E-2</v>
      </c>
      <c r="G263" s="2">
        <f t="shared" si="73"/>
        <v>7890.7116666666643</v>
      </c>
      <c r="H263" s="2">
        <f t="shared" ca="1" si="79"/>
        <v>122484</v>
      </c>
      <c r="I263">
        <f t="shared" ca="1" si="80"/>
        <v>1</v>
      </c>
      <c r="J263">
        <f t="shared" si="81"/>
        <v>1</v>
      </c>
      <c r="K263">
        <f t="shared" si="74"/>
        <v>17.389999999999418</v>
      </c>
      <c r="L263">
        <f t="shared" ca="1" si="75"/>
        <v>-17.389999999999418</v>
      </c>
      <c r="M263" s="14">
        <f t="shared" si="76"/>
        <v>9918.7000000000116</v>
      </c>
      <c r="N263">
        <f t="shared" si="82"/>
        <v>1</v>
      </c>
      <c r="O263">
        <f t="shared" si="77"/>
        <v>0</v>
      </c>
      <c r="P263">
        <f>COUNTIF(作圖資料!$A$3:$A$249,A263)</f>
        <v>0</v>
      </c>
      <c r="R263" s="7">
        <f t="shared" si="83"/>
        <v>45</v>
      </c>
      <c r="S263" s="8">
        <f t="shared" ca="1" si="84"/>
        <v>-45</v>
      </c>
      <c r="T263" s="8">
        <f t="shared" ca="1" si="85"/>
        <v>11241</v>
      </c>
      <c r="U263" s="8">
        <f t="shared" ca="1" si="86"/>
        <v>1</v>
      </c>
      <c r="V263" s="9">
        <f t="shared" ca="1" si="87"/>
        <v>2</v>
      </c>
      <c r="W263" s="3">
        <f t="shared" si="88"/>
        <v>8.2927701905624041E-3</v>
      </c>
      <c r="X263" s="3">
        <f t="shared" si="89"/>
        <v>9.7138875440814232E-3</v>
      </c>
      <c r="Y263" s="3">
        <f t="shared" si="90"/>
        <v>1.6129032258064724E-2</v>
      </c>
    </row>
    <row r="264" spans="1:25" x14ac:dyDescent="0.25">
      <c r="A264" s="1">
        <v>36403</v>
      </c>
      <c r="B264" s="2">
        <v>8157.73</v>
      </c>
      <c r="C264" s="2">
        <v>151647</v>
      </c>
      <c r="D264" s="2">
        <v>8248</v>
      </c>
      <c r="E264" s="2">
        <v>8285</v>
      </c>
      <c r="F264" s="13">
        <f t="shared" si="78"/>
        <v>1.1065578292000389E-2</v>
      </c>
      <c r="G264" s="2">
        <f t="shared" si="73"/>
        <v>7893.6838333333308</v>
      </c>
      <c r="H264" s="2">
        <f t="shared" ca="1" si="79"/>
        <v>131855.79999999999</v>
      </c>
      <c r="I264">
        <f t="shared" ca="1" si="80"/>
        <v>1</v>
      </c>
      <c r="J264">
        <f t="shared" si="81"/>
        <v>1</v>
      </c>
      <c r="K264">
        <f t="shared" si="74"/>
        <v>86.369999999999891</v>
      </c>
      <c r="L264">
        <f t="shared" ca="1" si="75"/>
        <v>86.369999999999891</v>
      </c>
      <c r="M264" s="14">
        <f t="shared" si="76"/>
        <v>10005.070000000011</v>
      </c>
      <c r="N264">
        <f t="shared" si="82"/>
        <v>1</v>
      </c>
      <c r="O264">
        <f t="shared" si="77"/>
        <v>0</v>
      </c>
      <c r="P264">
        <f>COUNTIF(作圖資料!$A$3:$A$249,A264)</f>
        <v>0</v>
      </c>
      <c r="R264" s="7">
        <f t="shared" si="83"/>
        <v>58</v>
      </c>
      <c r="S264" s="8">
        <f t="shared" ca="1" si="84"/>
        <v>58</v>
      </c>
      <c r="T264" s="8">
        <f t="shared" ca="1" si="85"/>
        <v>11299</v>
      </c>
      <c r="U264" s="8">
        <f t="shared" ca="1" si="86"/>
        <v>1</v>
      </c>
      <c r="V264" s="9">
        <f t="shared" ca="1" si="87"/>
        <v>0</v>
      </c>
      <c r="W264" s="3">
        <f t="shared" si="88"/>
        <v>8.2927701905624041E-3</v>
      </c>
      <c r="X264" s="3">
        <f t="shared" si="89"/>
        <v>2.0518632775019308E-2</v>
      </c>
      <c r="Y264" s="3">
        <f t="shared" si="90"/>
        <v>2.3325062034739608E-2</v>
      </c>
    </row>
    <row r="265" spans="1:25" x14ac:dyDescent="0.25">
      <c r="A265" s="1">
        <v>36404</v>
      </c>
      <c r="B265" s="2">
        <v>8273.33</v>
      </c>
      <c r="C265" s="2">
        <v>192852</v>
      </c>
      <c r="D265" s="2">
        <v>8426</v>
      </c>
      <c r="E265" s="2">
        <v>8450</v>
      </c>
      <c r="F265" s="13">
        <f t="shared" si="78"/>
        <v>1.8453270932018873E-2</v>
      </c>
      <c r="G265" s="2">
        <f t="shared" si="73"/>
        <v>7898.6796666666651</v>
      </c>
      <c r="H265" s="2">
        <f t="shared" ca="1" si="79"/>
        <v>145354</v>
      </c>
      <c r="I265">
        <f t="shared" ca="1" si="80"/>
        <v>1</v>
      </c>
      <c r="J265">
        <f t="shared" si="81"/>
        <v>1</v>
      </c>
      <c r="K265">
        <f t="shared" si="74"/>
        <v>115.60000000000036</v>
      </c>
      <c r="L265">
        <f t="shared" ca="1" si="75"/>
        <v>115.60000000000036</v>
      </c>
      <c r="M265" s="14">
        <f t="shared" si="76"/>
        <v>10120.670000000011</v>
      </c>
      <c r="N265">
        <f t="shared" si="82"/>
        <v>1</v>
      </c>
      <c r="O265">
        <f t="shared" si="77"/>
        <v>0</v>
      </c>
      <c r="P265">
        <f>COUNTIF(作圖資料!$A$3:$A$249,A265)</f>
        <v>0</v>
      </c>
      <c r="R265" s="7">
        <f t="shared" si="83"/>
        <v>178</v>
      </c>
      <c r="S265" s="8">
        <f t="shared" ca="1" si="84"/>
        <v>178</v>
      </c>
      <c r="T265" s="8">
        <f t="shared" ca="1" si="85"/>
        <v>11477</v>
      </c>
      <c r="U265" s="8">
        <f t="shared" ca="1" si="86"/>
        <v>1</v>
      </c>
      <c r="V265" s="9">
        <f t="shared" ca="1" si="87"/>
        <v>0</v>
      </c>
      <c r="W265" s="3">
        <f t="shared" si="88"/>
        <v>8.2927701905624041E-3</v>
      </c>
      <c r="X265" s="3">
        <f t="shared" si="89"/>
        <v>3.4980003027380357E-2</v>
      </c>
      <c r="Y265" s="3">
        <f t="shared" si="90"/>
        <v>4.540942928039704E-2</v>
      </c>
    </row>
    <row r="266" spans="1:25" x14ac:dyDescent="0.25">
      <c r="A266" s="1">
        <v>36405</v>
      </c>
      <c r="B266" s="2">
        <v>8226.15</v>
      </c>
      <c r="C266" s="2">
        <v>162434</v>
      </c>
      <c r="D266" s="2">
        <v>8352</v>
      </c>
      <c r="E266" s="2">
        <v>8380</v>
      </c>
      <c r="F266" s="13">
        <f t="shared" si="78"/>
        <v>1.5298772815958817E-2</v>
      </c>
      <c r="G266" s="2">
        <f t="shared" si="73"/>
        <v>7903.115499999999</v>
      </c>
      <c r="H266" s="2">
        <f t="shared" ca="1" si="79"/>
        <v>147865.20000000001</v>
      </c>
      <c r="I266">
        <f t="shared" ca="1" si="80"/>
        <v>1</v>
      </c>
      <c r="J266">
        <f t="shared" si="81"/>
        <v>1</v>
      </c>
      <c r="K266">
        <f t="shared" si="74"/>
        <v>-47.180000000000291</v>
      </c>
      <c r="L266">
        <f t="shared" ca="1" si="75"/>
        <v>-47.180000000000291</v>
      </c>
      <c r="M266" s="14">
        <f t="shared" si="76"/>
        <v>10073.490000000011</v>
      </c>
      <c r="N266">
        <f t="shared" si="82"/>
        <v>1</v>
      </c>
      <c r="O266">
        <f t="shared" si="77"/>
        <v>0</v>
      </c>
      <c r="P266">
        <f>COUNTIF(作圖資料!$A$3:$A$249,A266)</f>
        <v>0</v>
      </c>
      <c r="R266" s="7">
        <f t="shared" si="83"/>
        <v>-74</v>
      </c>
      <c r="S266" s="8">
        <f t="shared" ca="1" si="84"/>
        <v>-74</v>
      </c>
      <c r="T266" s="8">
        <f t="shared" ca="1" si="85"/>
        <v>11403</v>
      </c>
      <c r="U266" s="8">
        <f t="shared" ca="1" si="86"/>
        <v>1</v>
      </c>
      <c r="V266" s="9">
        <f t="shared" ca="1" si="87"/>
        <v>0</v>
      </c>
      <c r="W266" s="3">
        <f t="shared" si="88"/>
        <v>8.2927701905624041E-3</v>
      </c>
      <c r="X266" s="3">
        <f t="shared" si="89"/>
        <v>2.9077862469366611E-2</v>
      </c>
      <c r="Y266" s="3">
        <f t="shared" si="90"/>
        <v>3.6228287841191031E-2</v>
      </c>
    </row>
    <row r="267" spans="1:25" x14ac:dyDescent="0.25">
      <c r="A267" s="1">
        <v>36406</v>
      </c>
      <c r="B267" s="2">
        <v>8073.97</v>
      </c>
      <c r="C267" s="2">
        <v>116279</v>
      </c>
      <c r="D267" s="2">
        <v>8132</v>
      </c>
      <c r="E267" s="2">
        <v>8168</v>
      </c>
      <c r="F267" s="13">
        <f t="shared" si="78"/>
        <v>7.1872944784288073E-3</v>
      </c>
      <c r="G267" s="2">
        <f t="shared" si="73"/>
        <v>7903.3646666666637</v>
      </c>
      <c r="H267" s="2">
        <f t="shared" ca="1" si="79"/>
        <v>150840.20000000001</v>
      </c>
      <c r="I267">
        <f t="shared" ca="1" si="80"/>
        <v>-1</v>
      </c>
      <c r="J267">
        <f t="shared" si="81"/>
        <v>1</v>
      </c>
      <c r="K267">
        <f t="shared" si="74"/>
        <v>-152.17999999999938</v>
      </c>
      <c r="L267">
        <f t="shared" ca="1" si="75"/>
        <v>-152.17999999999938</v>
      </c>
      <c r="M267" s="14">
        <f t="shared" si="76"/>
        <v>9921.3100000000122</v>
      </c>
      <c r="N267">
        <f t="shared" si="82"/>
        <v>1</v>
      </c>
      <c r="O267">
        <f t="shared" si="77"/>
        <v>0</v>
      </c>
      <c r="P267">
        <f>COUNTIF(作圖資料!$A$3:$A$249,A267)</f>
        <v>0</v>
      </c>
      <c r="R267" s="7">
        <f t="shared" si="83"/>
        <v>-220</v>
      </c>
      <c r="S267" s="8">
        <f t="shared" ca="1" si="84"/>
        <v>-220</v>
      </c>
      <c r="T267" s="8">
        <f t="shared" ca="1" si="85"/>
        <v>11183</v>
      </c>
      <c r="U267" s="8">
        <f t="shared" ca="1" si="86"/>
        <v>-1</v>
      </c>
      <c r="V267" s="9">
        <f t="shared" ca="1" si="87"/>
        <v>2</v>
      </c>
      <c r="W267" s="3">
        <f t="shared" si="88"/>
        <v>8.2927701905624041E-3</v>
      </c>
      <c r="X267" s="3">
        <f t="shared" si="89"/>
        <v>1.0040394259987151E-2</v>
      </c>
      <c r="Y267" s="3">
        <f t="shared" si="90"/>
        <v>8.9330024813896181E-3</v>
      </c>
    </row>
    <row r="268" spans="1:25" x14ac:dyDescent="0.25">
      <c r="A268" s="1">
        <v>36407</v>
      </c>
      <c r="B268" s="2">
        <v>8065.11</v>
      </c>
      <c r="C268" s="2">
        <v>144523</v>
      </c>
      <c r="D268" s="2">
        <v>8137</v>
      </c>
      <c r="E268" s="2">
        <v>8175</v>
      </c>
      <c r="F268" s="13">
        <f t="shared" si="78"/>
        <v>8.9137035948672061E-3</v>
      </c>
      <c r="G268" s="2">
        <f t="shared" si="73"/>
        <v>7899.8771666666644</v>
      </c>
      <c r="H268" s="2">
        <f t="shared" ca="1" si="79"/>
        <v>153547</v>
      </c>
      <c r="I268">
        <f t="shared" ca="1" si="80"/>
        <v>-1</v>
      </c>
      <c r="J268">
        <f t="shared" si="81"/>
        <v>1</v>
      </c>
      <c r="K268">
        <f t="shared" si="74"/>
        <v>-8.8600000000005821</v>
      </c>
      <c r="L268">
        <f t="shared" ca="1" si="75"/>
        <v>8.8600000000005821</v>
      </c>
      <c r="M268" s="14">
        <f t="shared" si="76"/>
        <v>9912.4500000000116</v>
      </c>
      <c r="N268">
        <f t="shared" si="82"/>
        <v>1</v>
      </c>
      <c r="O268">
        <f t="shared" si="77"/>
        <v>0</v>
      </c>
      <c r="P268">
        <f>COUNTIF(作圖資料!$A$3:$A$249,A268)</f>
        <v>0</v>
      </c>
      <c r="R268" s="7">
        <f t="shared" si="83"/>
        <v>5</v>
      </c>
      <c r="S268" s="8">
        <f t="shared" ca="1" si="84"/>
        <v>-5</v>
      </c>
      <c r="T268" s="8">
        <f t="shared" ca="1" si="85"/>
        <v>11178</v>
      </c>
      <c r="U268" s="8">
        <f t="shared" ca="1" si="86"/>
        <v>-1</v>
      </c>
      <c r="V268" s="9">
        <f t="shared" ca="1" si="87"/>
        <v>0</v>
      </c>
      <c r="W268" s="3">
        <f t="shared" si="88"/>
        <v>8.2927701905624041E-3</v>
      </c>
      <c r="X268" s="3">
        <f t="shared" si="89"/>
        <v>8.9320228029290405E-3</v>
      </c>
      <c r="Y268" s="3">
        <f t="shared" si="90"/>
        <v>9.5533498759305946E-3</v>
      </c>
    </row>
    <row r="269" spans="1:25" x14ac:dyDescent="0.25">
      <c r="A269" s="1">
        <v>36409</v>
      </c>
      <c r="B269" s="2">
        <v>8130.28</v>
      </c>
      <c r="C269" s="2">
        <v>127474</v>
      </c>
      <c r="D269" s="2">
        <v>8215</v>
      </c>
      <c r="E269" s="2">
        <v>8236</v>
      </c>
      <c r="F269" s="13">
        <f t="shared" si="78"/>
        <v>1.0420305327737855E-2</v>
      </c>
      <c r="G269" s="2">
        <f t="shared" si="73"/>
        <v>7895.1571666666659</v>
      </c>
      <c r="H269" s="2">
        <f t="shared" ca="1" si="79"/>
        <v>148712.4</v>
      </c>
      <c r="I269">
        <f t="shared" ca="1" si="80"/>
        <v>-1</v>
      </c>
      <c r="J269">
        <f t="shared" si="81"/>
        <v>1</v>
      </c>
      <c r="K269">
        <f t="shared" si="74"/>
        <v>65.170000000000073</v>
      </c>
      <c r="L269">
        <f t="shared" ca="1" si="75"/>
        <v>-65.170000000000073</v>
      </c>
      <c r="M269" s="14">
        <f t="shared" si="76"/>
        <v>9977.6200000000117</v>
      </c>
      <c r="N269">
        <f t="shared" si="82"/>
        <v>1</v>
      </c>
      <c r="O269">
        <f t="shared" si="77"/>
        <v>0</v>
      </c>
      <c r="P269">
        <f>COUNTIF(作圖資料!$A$3:$A$249,A269)</f>
        <v>0</v>
      </c>
      <c r="R269" s="7">
        <f t="shared" si="83"/>
        <v>78</v>
      </c>
      <c r="S269" s="8">
        <f t="shared" ca="1" si="84"/>
        <v>-78</v>
      </c>
      <c r="T269" s="8">
        <f t="shared" ca="1" si="85"/>
        <v>11100</v>
      </c>
      <c r="U269" s="8">
        <f t="shared" ca="1" si="86"/>
        <v>-1</v>
      </c>
      <c r="V269" s="9">
        <f t="shared" ca="1" si="87"/>
        <v>0</v>
      </c>
      <c r="W269" s="3">
        <f t="shared" si="88"/>
        <v>8.2927701905624041E-3</v>
      </c>
      <c r="X269" s="3">
        <f t="shared" si="89"/>
        <v>1.7084682831876696E-2</v>
      </c>
      <c r="Y269" s="3">
        <f t="shared" si="90"/>
        <v>1.9230769230769162E-2</v>
      </c>
    </row>
    <row r="270" spans="1:25" x14ac:dyDescent="0.25">
      <c r="A270" s="1">
        <v>36410</v>
      </c>
      <c r="B270" s="2">
        <v>7945.76</v>
      </c>
      <c r="C270" s="2">
        <v>127752</v>
      </c>
      <c r="D270" s="2">
        <v>7930</v>
      </c>
      <c r="E270" s="2">
        <v>7960</v>
      </c>
      <c r="F270" s="13">
        <f t="shared" si="78"/>
        <v>-1.9834477759207436E-3</v>
      </c>
      <c r="G270" s="2">
        <f t="shared" si="73"/>
        <v>7884.1046666666653</v>
      </c>
      <c r="H270" s="2">
        <f t="shared" ca="1" si="79"/>
        <v>135692.4</v>
      </c>
      <c r="I270">
        <f t="shared" ca="1" si="80"/>
        <v>-1</v>
      </c>
      <c r="J270">
        <f t="shared" si="81"/>
        <v>-1</v>
      </c>
      <c r="K270">
        <f t="shared" si="74"/>
        <v>-184.51999999999953</v>
      </c>
      <c r="L270">
        <f t="shared" ca="1" si="75"/>
        <v>184.51999999999953</v>
      </c>
      <c r="M270" s="14">
        <f t="shared" si="76"/>
        <v>9793.1000000000131</v>
      </c>
      <c r="N270">
        <f t="shared" si="82"/>
        <v>-1</v>
      </c>
      <c r="O270">
        <f t="shared" si="77"/>
        <v>2</v>
      </c>
      <c r="P270">
        <f>COUNTIF(作圖資料!$A$3:$A$249,A270)</f>
        <v>0</v>
      </c>
      <c r="R270" s="7">
        <f t="shared" si="83"/>
        <v>-285</v>
      </c>
      <c r="S270" s="8">
        <f t="shared" ca="1" si="84"/>
        <v>285</v>
      </c>
      <c r="T270" s="8">
        <f t="shared" ca="1" si="85"/>
        <v>11385</v>
      </c>
      <c r="U270" s="8">
        <f t="shared" ca="1" si="86"/>
        <v>-1</v>
      </c>
      <c r="V270" s="9">
        <f t="shared" ca="1" si="87"/>
        <v>0</v>
      </c>
      <c r="W270" s="3">
        <f t="shared" si="88"/>
        <v>8.2927701905624041E-3</v>
      </c>
      <c r="X270" s="3">
        <f t="shared" si="89"/>
        <v>-5.9984662941235944E-3</v>
      </c>
      <c r="Y270" s="3">
        <f t="shared" si="90"/>
        <v>-1.6129032258064613E-2</v>
      </c>
    </row>
    <row r="271" spans="1:25" x14ac:dyDescent="0.25">
      <c r="A271" s="1">
        <v>36411</v>
      </c>
      <c r="B271" s="2">
        <v>7973.3</v>
      </c>
      <c r="C271" s="2">
        <v>115491</v>
      </c>
      <c r="D271" s="2">
        <v>7970</v>
      </c>
      <c r="E271" s="2">
        <v>8010</v>
      </c>
      <c r="F271" s="13">
        <f t="shared" si="78"/>
        <v>-4.1388132893538376E-4</v>
      </c>
      <c r="G271" s="2">
        <f t="shared" si="73"/>
        <v>7875.4543333333313</v>
      </c>
      <c r="H271" s="2">
        <f t="shared" ca="1" si="79"/>
        <v>126303.8</v>
      </c>
      <c r="I271">
        <f t="shared" ca="1" si="80"/>
        <v>-1</v>
      </c>
      <c r="J271">
        <f t="shared" si="81"/>
        <v>-1</v>
      </c>
      <c r="K271">
        <f t="shared" si="74"/>
        <v>27.539999999999964</v>
      </c>
      <c r="L271">
        <f t="shared" ca="1" si="75"/>
        <v>-27.539999999999964</v>
      </c>
      <c r="M271" s="14">
        <f t="shared" si="76"/>
        <v>9765.5600000000122</v>
      </c>
      <c r="N271">
        <f t="shared" si="82"/>
        <v>-1</v>
      </c>
      <c r="O271">
        <f t="shared" si="77"/>
        <v>0</v>
      </c>
      <c r="P271">
        <f>COUNTIF(作圖資料!$A$3:$A$249,A271)</f>
        <v>0</v>
      </c>
      <c r="R271" s="7">
        <f t="shared" si="83"/>
        <v>40</v>
      </c>
      <c r="S271" s="8">
        <f t="shared" ca="1" si="84"/>
        <v>-40</v>
      </c>
      <c r="T271" s="8">
        <f t="shared" ca="1" si="85"/>
        <v>11345</v>
      </c>
      <c r="U271" s="8">
        <f t="shared" ca="1" si="86"/>
        <v>-1</v>
      </c>
      <c r="V271" s="9">
        <f t="shared" ca="1" si="87"/>
        <v>0</v>
      </c>
      <c r="W271" s="3">
        <f t="shared" si="88"/>
        <v>8.2927701905624041E-3</v>
      </c>
      <c r="X271" s="3">
        <f t="shared" si="89"/>
        <v>-2.5532574987081613E-3</v>
      </c>
      <c r="Y271" s="3">
        <f t="shared" si="90"/>
        <v>-1.1166253101737134E-2</v>
      </c>
    </row>
    <row r="272" spans="1:25" x14ac:dyDescent="0.25">
      <c r="A272" s="1">
        <v>36412</v>
      </c>
      <c r="B272" s="2">
        <v>8025.02</v>
      </c>
      <c r="C272" s="2">
        <v>106327</v>
      </c>
      <c r="D272" s="2">
        <v>8010</v>
      </c>
      <c r="E272" s="2">
        <v>8003</v>
      </c>
      <c r="F272" s="13">
        <f t="shared" si="78"/>
        <v>-1.8716464258033971E-3</v>
      </c>
      <c r="G272" s="2">
        <f t="shared" si="73"/>
        <v>7866.0494999999983</v>
      </c>
      <c r="H272" s="2">
        <f t="shared" ca="1" si="79"/>
        <v>124313.4</v>
      </c>
      <c r="I272">
        <f t="shared" ca="1" si="80"/>
        <v>-1</v>
      </c>
      <c r="J272">
        <f t="shared" si="81"/>
        <v>-1</v>
      </c>
      <c r="K272">
        <f t="shared" si="74"/>
        <v>51.720000000000255</v>
      </c>
      <c r="L272">
        <f t="shared" ca="1" si="75"/>
        <v>-51.720000000000255</v>
      </c>
      <c r="M272" s="14">
        <f t="shared" si="76"/>
        <v>9713.8400000000111</v>
      </c>
      <c r="N272">
        <f t="shared" si="82"/>
        <v>-1</v>
      </c>
      <c r="O272">
        <f t="shared" si="77"/>
        <v>0</v>
      </c>
      <c r="P272">
        <f>COUNTIF(作圖資料!$A$3:$A$249,A272)</f>
        <v>0</v>
      </c>
      <c r="R272" s="7">
        <f t="shared" si="83"/>
        <v>40</v>
      </c>
      <c r="S272" s="8">
        <f t="shared" ca="1" si="84"/>
        <v>-40</v>
      </c>
      <c r="T272" s="8">
        <f t="shared" ca="1" si="85"/>
        <v>11305</v>
      </c>
      <c r="U272" s="8">
        <f t="shared" ca="1" si="86"/>
        <v>-1</v>
      </c>
      <c r="V272" s="9">
        <f t="shared" ca="1" si="87"/>
        <v>0</v>
      </c>
      <c r="W272" s="3">
        <f t="shared" si="88"/>
        <v>8.2927701905624041E-3</v>
      </c>
      <c r="X272" s="3">
        <f t="shared" si="89"/>
        <v>3.9168296072789044E-3</v>
      </c>
      <c r="Y272" s="3">
        <f t="shared" si="90"/>
        <v>-6.2034739454095433E-3</v>
      </c>
    </row>
    <row r="273" spans="1:25" x14ac:dyDescent="0.25">
      <c r="A273" s="1">
        <v>36413</v>
      </c>
      <c r="B273" s="2">
        <v>8161.46</v>
      </c>
      <c r="C273" s="2">
        <v>124755</v>
      </c>
      <c r="D273" s="2">
        <v>8190</v>
      </c>
      <c r="E273" s="2">
        <v>8205</v>
      </c>
      <c r="F273" s="13">
        <f t="shared" si="78"/>
        <v>3.4969233445976133E-3</v>
      </c>
      <c r="G273" s="2">
        <f t="shared" si="73"/>
        <v>7864.3079999999991</v>
      </c>
      <c r="H273" s="2">
        <f t="shared" ca="1" si="79"/>
        <v>120359.8</v>
      </c>
      <c r="I273">
        <f t="shared" ca="1" si="80"/>
        <v>1</v>
      </c>
      <c r="J273">
        <f t="shared" si="81"/>
        <v>1</v>
      </c>
      <c r="K273">
        <f t="shared" si="74"/>
        <v>136.4399999999996</v>
      </c>
      <c r="L273">
        <f t="shared" ca="1" si="75"/>
        <v>-136.4399999999996</v>
      </c>
      <c r="M273" s="14">
        <f t="shared" si="76"/>
        <v>9577.4000000000124</v>
      </c>
      <c r="N273">
        <f t="shared" si="82"/>
        <v>1</v>
      </c>
      <c r="O273">
        <f t="shared" si="77"/>
        <v>2</v>
      </c>
      <c r="P273">
        <f>COUNTIF(作圖資料!$A$3:$A$249,A273)</f>
        <v>0</v>
      </c>
      <c r="R273" s="7">
        <f t="shared" si="83"/>
        <v>180</v>
      </c>
      <c r="S273" s="8">
        <f t="shared" ca="1" si="84"/>
        <v>-180</v>
      </c>
      <c r="T273" s="8">
        <f t="shared" ca="1" si="85"/>
        <v>11125</v>
      </c>
      <c r="U273" s="8">
        <f t="shared" ca="1" si="86"/>
        <v>1</v>
      </c>
      <c r="V273" s="9">
        <f t="shared" ca="1" si="87"/>
        <v>2</v>
      </c>
      <c r="W273" s="3">
        <f t="shared" si="88"/>
        <v>8.2927701905624041E-3</v>
      </c>
      <c r="X273" s="3">
        <f t="shared" si="89"/>
        <v>2.0985249652539339E-2</v>
      </c>
      <c r="Y273" s="3">
        <f t="shared" si="90"/>
        <v>1.6129032258064502E-2</v>
      </c>
    </row>
    <row r="274" spans="1:25" x14ac:dyDescent="0.25">
      <c r="A274" s="1">
        <v>36416</v>
      </c>
      <c r="B274" s="2">
        <v>8178.69</v>
      </c>
      <c r="C274" s="2">
        <v>118654</v>
      </c>
      <c r="D274" s="2">
        <v>8189</v>
      </c>
      <c r="E274" s="2">
        <v>8215</v>
      </c>
      <c r="F274" s="13">
        <f t="shared" si="78"/>
        <v>1.2605930778646357E-3</v>
      </c>
      <c r="G274" s="2">
        <f t="shared" si="73"/>
        <v>7862.5953333333318</v>
      </c>
      <c r="H274" s="2">
        <f t="shared" ca="1" si="79"/>
        <v>118595.8</v>
      </c>
      <c r="I274">
        <f t="shared" ca="1" si="80"/>
        <v>1</v>
      </c>
      <c r="J274">
        <f t="shared" si="81"/>
        <v>1</v>
      </c>
      <c r="K274">
        <f t="shared" si="74"/>
        <v>17.229999999999563</v>
      </c>
      <c r="L274">
        <f t="shared" ca="1" si="75"/>
        <v>17.229999999999563</v>
      </c>
      <c r="M274" s="14">
        <f t="shared" si="76"/>
        <v>9594.6300000000119</v>
      </c>
      <c r="N274">
        <f t="shared" si="82"/>
        <v>1</v>
      </c>
      <c r="O274">
        <f t="shared" si="77"/>
        <v>0</v>
      </c>
      <c r="P274">
        <f>COUNTIF(作圖資料!$A$3:$A$249,A274)</f>
        <v>0</v>
      </c>
      <c r="R274" s="7">
        <f t="shared" si="83"/>
        <v>-1</v>
      </c>
      <c r="S274" s="8">
        <f t="shared" ca="1" si="84"/>
        <v>-1</v>
      </c>
      <c r="T274" s="8">
        <f t="shared" ca="1" si="85"/>
        <v>11124</v>
      </c>
      <c r="U274" s="8">
        <f t="shared" ca="1" si="86"/>
        <v>1</v>
      </c>
      <c r="V274" s="9">
        <f t="shared" ca="1" si="87"/>
        <v>0</v>
      </c>
      <c r="W274" s="3">
        <f t="shared" si="88"/>
        <v>8.2927701905624041E-3</v>
      </c>
      <c r="X274" s="3">
        <f t="shared" si="89"/>
        <v>2.3140694370949122E-2</v>
      </c>
      <c r="Y274" s="3">
        <f t="shared" si="90"/>
        <v>1.6004962779156306E-2</v>
      </c>
    </row>
    <row r="275" spans="1:25" x14ac:dyDescent="0.25">
      <c r="A275" s="1">
        <v>36417</v>
      </c>
      <c r="B275" s="2">
        <v>8092.02</v>
      </c>
      <c r="C275" s="2">
        <v>106250</v>
      </c>
      <c r="D275" s="2">
        <v>8119</v>
      </c>
      <c r="E275" s="2">
        <v>8130</v>
      </c>
      <c r="F275" s="13">
        <f t="shared" si="78"/>
        <v>3.3341489516831579E-3</v>
      </c>
      <c r="G275" s="2">
        <f t="shared" si="73"/>
        <v>7855.5578333333333</v>
      </c>
      <c r="H275" s="2">
        <f t="shared" ca="1" si="79"/>
        <v>114295.4</v>
      </c>
      <c r="I275">
        <f t="shared" ca="1" si="80"/>
        <v>-1</v>
      </c>
      <c r="J275">
        <f t="shared" si="81"/>
        <v>1</v>
      </c>
      <c r="K275">
        <f t="shared" si="74"/>
        <v>-86.669999999999163</v>
      </c>
      <c r="L275">
        <f t="shared" ca="1" si="75"/>
        <v>-86.669999999999163</v>
      </c>
      <c r="M275" s="14">
        <f t="shared" si="76"/>
        <v>9507.9600000000137</v>
      </c>
      <c r="N275">
        <f t="shared" si="82"/>
        <v>1</v>
      </c>
      <c r="O275">
        <f t="shared" si="77"/>
        <v>0</v>
      </c>
      <c r="P275">
        <f>COUNTIF(作圖資料!$A$3:$A$249,A275)</f>
        <v>0</v>
      </c>
      <c r="R275" s="7">
        <f t="shared" si="83"/>
        <v>-70</v>
      </c>
      <c r="S275" s="8">
        <f t="shared" ca="1" si="84"/>
        <v>-70</v>
      </c>
      <c r="T275" s="8">
        <f t="shared" ca="1" si="85"/>
        <v>11054</v>
      </c>
      <c r="U275" s="8">
        <f t="shared" ca="1" si="86"/>
        <v>-1</v>
      </c>
      <c r="V275" s="9">
        <f t="shared" ca="1" si="87"/>
        <v>2</v>
      </c>
      <c r="W275" s="3">
        <f t="shared" si="88"/>
        <v>8.2927701905624041E-3</v>
      </c>
      <c r="X275" s="3">
        <f t="shared" si="89"/>
        <v>1.2298419632436053E-2</v>
      </c>
      <c r="Y275" s="3">
        <f t="shared" si="90"/>
        <v>7.3200992555830791E-3</v>
      </c>
    </row>
    <row r="276" spans="1:25" x14ac:dyDescent="0.25">
      <c r="A276" s="1">
        <v>36418</v>
      </c>
      <c r="B276" s="2">
        <v>7971.04</v>
      </c>
      <c r="C276" s="2">
        <v>90339</v>
      </c>
      <c r="D276" s="2">
        <v>7983</v>
      </c>
      <c r="E276" s="2">
        <v>8019</v>
      </c>
      <c r="F276" s="13">
        <f t="shared" si="78"/>
        <v>6.016780746301631E-3</v>
      </c>
      <c r="G276" s="2">
        <f t="shared" si="73"/>
        <v>7847.2856666666657</v>
      </c>
      <c r="H276" s="2">
        <f t="shared" ca="1" si="79"/>
        <v>109265</v>
      </c>
      <c r="I276">
        <f t="shared" ca="1" si="80"/>
        <v>-1</v>
      </c>
      <c r="J276">
        <f t="shared" si="81"/>
        <v>1</v>
      </c>
      <c r="K276">
        <f t="shared" si="74"/>
        <v>-120.98000000000047</v>
      </c>
      <c r="L276">
        <f t="shared" ca="1" si="75"/>
        <v>120.98000000000047</v>
      </c>
      <c r="M276" s="14">
        <f t="shared" si="76"/>
        <v>9386.9800000000141</v>
      </c>
      <c r="N276">
        <f t="shared" si="82"/>
        <v>1</v>
      </c>
      <c r="O276">
        <f t="shared" si="77"/>
        <v>0</v>
      </c>
      <c r="P276">
        <f>COUNTIF(作圖資料!$A$3:$A$249,A276)</f>
        <v>1</v>
      </c>
      <c r="R276" s="7">
        <f t="shared" si="83"/>
        <v>-136</v>
      </c>
      <c r="S276" s="8">
        <f t="shared" ca="1" si="84"/>
        <v>136</v>
      </c>
      <c r="T276" s="8">
        <f t="shared" ca="1" si="85"/>
        <v>11190</v>
      </c>
      <c r="U276" s="8">
        <f t="shared" ca="1" si="86"/>
        <v>-1</v>
      </c>
      <c r="V276" s="9">
        <f t="shared" ca="1" si="87"/>
        <v>2</v>
      </c>
      <c r="W276" s="3">
        <f t="shared" si="88"/>
        <v>8.2927701905624041E-3</v>
      </c>
      <c r="X276" s="3">
        <f t="shared" si="89"/>
        <v>-2.8359797891092109E-3</v>
      </c>
      <c r="Y276" s="3">
        <f t="shared" si="90"/>
        <v>-9.5533498759304836E-3</v>
      </c>
    </row>
    <row r="277" spans="1:25" x14ac:dyDescent="0.25">
      <c r="A277" s="1">
        <v>36419</v>
      </c>
      <c r="B277" s="2">
        <v>7968.9</v>
      </c>
      <c r="C277" s="2">
        <v>68406</v>
      </c>
      <c r="D277" s="2">
        <v>7975</v>
      </c>
      <c r="E277" s="2">
        <v>7973</v>
      </c>
      <c r="F277" s="13">
        <f t="shared" si="78"/>
        <v>7.6547578712249376E-4</v>
      </c>
      <c r="G277" s="2">
        <f t="shared" si="73"/>
        <v>7837.2324999999992</v>
      </c>
      <c r="H277" s="2">
        <f t="shared" ca="1" si="79"/>
        <v>101680.8</v>
      </c>
      <c r="I277">
        <f t="shared" ca="1" si="80"/>
        <v>-1</v>
      </c>
      <c r="J277">
        <f t="shared" si="81"/>
        <v>1</v>
      </c>
      <c r="K277">
        <f t="shared" si="74"/>
        <v>-2.1400000000003274</v>
      </c>
      <c r="L277">
        <f t="shared" ca="1" si="75"/>
        <v>2.1400000000003274</v>
      </c>
      <c r="M277" s="14">
        <f t="shared" si="76"/>
        <v>9384.8400000000147</v>
      </c>
      <c r="N277">
        <f t="shared" si="82"/>
        <v>1</v>
      </c>
      <c r="O277">
        <f t="shared" si="77"/>
        <v>0</v>
      </c>
      <c r="P277">
        <f>COUNTIF(作圖資料!$A$3:$A$249,A277)</f>
        <v>0</v>
      </c>
      <c r="R277" s="7">
        <f t="shared" si="83"/>
        <v>-44</v>
      </c>
      <c r="S277" s="8">
        <f t="shared" ca="1" si="84"/>
        <v>44</v>
      </c>
      <c r="T277" s="8">
        <f t="shared" ca="1" si="85"/>
        <v>11234</v>
      </c>
      <c r="U277" s="8">
        <f t="shared" ca="1" si="86"/>
        <v>-1</v>
      </c>
      <c r="V277" s="9">
        <f t="shared" ca="1" si="87"/>
        <v>0</v>
      </c>
      <c r="W277" s="3">
        <f t="shared" si="88"/>
        <v>6.016780746301631E-3</v>
      </c>
      <c r="X277" s="3">
        <f t="shared" si="89"/>
        <v>-2.6847186816279025E-4</v>
      </c>
      <c r="Y277" s="3">
        <f t="shared" si="90"/>
        <v>-5.4869684499314125E-3</v>
      </c>
    </row>
    <row r="278" spans="1:25" x14ac:dyDescent="0.25">
      <c r="A278" s="1">
        <v>36420</v>
      </c>
      <c r="B278" s="2">
        <v>7916.92</v>
      </c>
      <c r="C278" s="2">
        <v>72535</v>
      </c>
      <c r="D278" s="2">
        <v>7921</v>
      </c>
      <c r="E278" s="2">
        <v>7950</v>
      </c>
      <c r="F278" s="13">
        <f t="shared" si="78"/>
        <v>5.1535192979090816E-4</v>
      </c>
      <c r="G278" s="2">
        <f t="shared" si="73"/>
        <v>7826.4553333333333</v>
      </c>
      <c r="H278" s="2">
        <f t="shared" ca="1" si="79"/>
        <v>91236.800000000003</v>
      </c>
      <c r="I278">
        <f t="shared" ca="1" si="80"/>
        <v>-1</v>
      </c>
      <c r="J278">
        <f t="shared" si="81"/>
        <v>1</v>
      </c>
      <c r="K278">
        <f t="shared" si="74"/>
        <v>-51.979999999999563</v>
      </c>
      <c r="L278">
        <f t="shared" ca="1" si="75"/>
        <v>51.979999999999563</v>
      </c>
      <c r="M278" s="14">
        <f t="shared" si="76"/>
        <v>9332.8600000000151</v>
      </c>
      <c r="N278">
        <f t="shared" si="82"/>
        <v>1</v>
      </c>
      <c r="O278">
        <f t="shared" si="77"/>
        <v>0</v>
      </c>
      <c r="P278">
        <f>COUNTIF(作圖資料!$A$3:$A$249,A278)</f>
        <v>0</v>
      </c>
      <c r="R278" s="7">
        <f t="shared" si="83"/>
        <v>-54</v>
      </c>
      <c r="S278" s="8">
        <f t="shared" ca="1" si="84"/>
        <v>54</v>
      </c>
      <c r="T278" s="8">
        <f t="shared" ca="1" si="85"/>
        <v>11288</v>
      </c>
      <c r="U278" s="8">
        <f t="shared" ca="1" si="86"/>
        <v>-1</v>
      </c>
      <c r="V278" s="9">
        <f t="shared" ca="1" si="87"/>
        <v>0</v>
      </c>
      <c r="W278" s="3">
        <f t="shared" si="88"/>
        <v>6.016780746301631E-3</v>
      </c>
      <c r="X278" s="3">
        <f t="shared" si="89"/>
        <v>-6.7895782733495835E-3</v>
      </c>
      <c r="Y278" s="3">
        <f t="shared" si="90"/>
        <v>-1.2220975183938276E-2</v>
      </c>
    </row>
    <row r="279" spans="1:25" x14ac:dyDescent="0.25">
      <c r="A279" s="1">
        <v>36421</v>
      </c>
      <c r="B279" s="2">
        <v>8016.93</v>
      </c>
      <c r="C279" s="2">
        <v>70644</v>
      </c>
      <c r="D279" s="2">
        <v>8018</v>
      </c>
      <c r="E279" s="2">
        <v>8015</v>
      </c>
      <c r="F279" s="13">
        <f t="shared" si="78"/>
        <v>1.3346754929877136E-4</v>
      </c>
      <c r="G279" s="2">
        <f t="shared" si="73"/>
        <v>7816.8483333333324</v>
      </c>
      <c r="H279" s="2">
        <f t="shared" ca="1" si="79"/>
        <v>81634.8</v>
      </c>
      <c r="I279">
        <f t="shared" ca="1" si="80"/>
        <v>-1</v>
      </c>
      <c r="J279">
        <f t="shared" si="81"/>
        <v>1</v>
      </c>
      <c r="K279">
        <f t="shared" si="74"/>
        <v>100.01000000000022</v>
      </c>
      <c r="L279">
        <f t="shared" ca="1" si="75"/>
        <v>-100.01000000000022</v>
      </c>
      <c r="M279" s="14">
        <f t="shared" si="76"/>
        <v>9432.8700000000154</v>
      </c>
      <c r="N279">
        <f t="shared" si="82"/>
        <v>1</v>
      </c>
      <c r="O279">
        <f t="shared" si="77"/>
        <v>0</v>
      </c>
      <c r="P279">
        <f>COUNTIF(作圖資料!$A$3:$A$249,A279)</f>
        <v>0</v>
      </c>
      <c r="R279" s="7">
        <f t="shared" si="83"/>
        <v>97</v>
      </c>
      <c r="S279" s="8">
        <f t="shared" ca="1" si="84"/>
        <v>-97</v>
      </c>
      <c r="T279" s="8">
        <f t="shared" ca="1" si="85"/>
        <v>11191</v>
      </c>
      <c r="U279" s="8">
        <f t="shared" ca="1" si="86"/>
        <v>-1</v>
      </c>
      <c r="V279" s="9">
        <f t="shared" ca="1" si="87"/>
        <v>0</v>
      </c>
      <c r="W279" s="3">
        <f t="shared" si="88"/>
        <v>6.016780746301631E-3</v>
      </c>
      <c r="X279" s="3">
        <f t="shared" si="89"/>
        <v>5.7570906682187228E-3</v>
      </c>
      <c r="Y279" s="3">
        <f t="shared" si="90"/>
        <v>-1.2470382840767957E-4</v>
      </c>
    </row>
    <row r="280" spans="1:25" x14ac:dyDescent="0.25">
      <c r="A280" s="1">
        <v>36423</v>
      </c>
      <c r="B280" s="2">
        <v>7972.14</v>
      </c>
      <c r="C280" s="2">
        <v>50074</v>
      </c>
      <c r="D280" s="2">
        <v>7987</v>
      </c>
      <c r="E280" s="2">
        <v>7990</v>
      </c>
      <c r="F280" s="13">
        <f t="shared" si="78"/>
        <v>1.8639913498759153E-3</v>
      </c>
      <c r="G280" s="2">
        <f t="shared" si="73"/>
        <v>7808.8091666666669</v>
      </c>
      <c r="H280" s="2">
        <f t="shared" ca="1" si="79"/>
        <v>70399.600000000006</v>
      </c>
      <c r="I280">
        <f t="shared" ca="1" si="80"/>
        <v>-1</v>
      </c>
      <c r="J280">
        <f t="shared" si="81"/>
        <v>1</v>
      </c>
      <c r="K280">
        <f t="shared" si="74"/>
        <v>-44.789999999999964</v>
      </c>
      <c r="L280">
        <f t="shared" ca="1" si="75"/>
        <v>44.789999999999964</v>
      </c>
      <c r="M280" s="14">
        <f t="shared" si="76"/>
        <v>9388.0800000000163</v>
      </c>
      <c r="N280">
        <f t="shared" si="82"/>
        <v>1</v>
      </c>
      <c r="O280">
        <f t="shared" si="77"/>
        <v>0</v>
      </c>
      <c r="P280">
        <f>COUNTIF(作圖資料!$A$3:$A$249,A280)</f>
        <v>0</v>
      </c>
      <c r="R280" s="7">
        <f t="shared" si="83"/>
        <v>-31</v>
      </c>
      <c r="S280" s="8">
        <f t="shared" ca="1" si="84"/>
        <v>31</v>
      </c>
      <c r="T280" s="8">
        <f t="shared" ca="1" si="85"/>
        <v>11222</v>
      </c>
      <c r="U280" s="8">
        <f t="shared" ca="1" si="86"/>
        <v>-1</v>
      </c>
      <c r="V280" s="9">
        <f t="shared" ca="1" si="87"/>
        <v>0</v>
      </c>
      <c r="W280" s="3">
        <f t="shared" si="88"/>
        <v>6.016780746301631E-3</v>
      </c>
      <c r="X280" s="3">
        <f t="shared" si="89"/>
        <v>1.3799955840121392E-4</v>
      </c>
      <c r="Y280" s="3">
        <f t="shared" si="90"/>
        <v>-3.9905225090410834E-3</v>
      </c>
    </row>
    <row r="281" spans="1:25" x14ac:dyDescent="0.25">
      <c r="A281" s="1">
        <v>36430</v>
      </c>
      <c r="B281" s="2">
        <v>7759.93</v>
      </c>
      <c r="C281" s="2">
        <v>10548</v>
      </c>
      <c r="D281" s="2">
        <v>7708</v>
      </c>
      <c r="E281" s="2">
        <v>7711</v>
      </c>
      <c r="F281" s="13">
        <f t="shared" si="78"/>
        <v>-6.6920706758952786E-3</v>
      </c>
      <c r="G281" s="2">
        <f t="shared" si="73"/>
        <v>7796.973500000001</v>
      </c>
      <c r="H281" s="2">
        <f t="shared" ca="1" si="79"/>
        <v>54441.4</v>
      </c>
      <c r="I281">
        <f t="shared" ca="1" si="80"/>
        <v>-1</v>
      </c>
      <c r="J281">
        <f t="shared" si="81"/>
        <v>-1</v>
      </c>
      <c r="K281">
        <f t="shared" si="74"/>
        <v>-212.21000000000004</v>
      </c>
      <c r="L281">
        <f t="shared" ca="1" si="75"/>
        <v>212.21000000000004</v>
      </c>
      <c r="M281" s="14">
        <f t="shared" si="76"/>
        <v>9175.8700000000172</v>
      </c>
      <c r="N281">
        <f t="shared" si="82"/>
        <v>-1</v>
      </c>
      <c r="O281">
        <f t="shared" si="77"/>
        <v>2</v>
      </c>
      <c r="P281">
        <f>COUNTIF(作圖資料!$A$3:$A$249,A281)</f>
        <v>0</v>
      </c>
      <c r="R281" s="7">
        <f t="shared" si="83"/>
        <v>-279</v>
      </c>
      <c r="S281" s="8">
        <f t="shared" ca="1" si="84"/>
        <v>279</v>
      </c>
      <c r="T281" s="8">
        <f t="shared" ca="1" si="85"/>
        <v>11501</v>
      </c>
      <c r="U281" s="8">
        <f t="shared" ca="1" si="86"/>
        <v>-1</v>
      </c>
      <c r="V281" s="9">
        <f t="shared" ca="1" si="87"/>
        <v>0</v>
      </c>
      <c r="W281" s="3">
        <f t="shared" si="88"/>
        <v>6.016780746301631E-3</v>
      </c>
      <c r="X281" s="3">
        <f t="shared" si="89"/>
        <v>-2.6484624340111451E-2</v>
      </c>
      <c r="Y281" s="3">
        <f t="shared" si="90"/>
        <v>-3.8782890634742606E-2</v>
      </c>
    </row>
    <row r="282" spans="1:25" x14ac:dyDescent="0.25">
      <c r="A282" s="1">
        <v>36431</v>
      </c>
      <c r="B282" s="2">
        <v>7577.85</v>
      </c>
      <c r="C282" s="2">
        <v>65310</v>
      </c>
      <c r="D282" s="2">
        <v>7439</v>
      </c>
      <c r="E282" s="2">
        <v>7442</v>
      </c>
      <c r="F282" s="13">
        <f t="shared" si="78"/>
        <v>-1.8323139148967105E-2</v>
      </c>
      <c r="G282" s="2">
        <f t="shared" si="73"/>
        <v>7780.0638333333336</v>
      </c>
      <c r="H282" s="2">
        <f t="shared" ca="1" si="79"/>
        <v>53822.2</v>
      </c>
      <c r="I282">
        <f t="shared" ca="1" si="80"/>
        <v>1</v>
      </c>
      <c r="J282">
        <f t="shared" si="81"/>
        <v>-1</v>
      </c>
      <c r="K282">
        <f t="shared" si="74"/>
        <v>-182.07999999999993</v>
      </c>
      <c r="L282">
        <f t="shared" ca="1" si="75"/>
        <v>182.07999999999993</v>
      </c>
      <c r="M282" s="14">
        <f t="shared" si="76"/>
        <v>9357.9500000000171</v>
      </c>
      <c r="N282">
        <f t="shared" si="82"/>
        <v>-1</v>
      </c>
      <c r="O282">
        <f t="shared" si="77"/>
        <v>0</v>
      </c>
      <c r="P282">
        <f>COUNTIF(作圖資料!$A$3:$A$249,A282)</f>
        <v>0</v>
      </c>
      <c r="R282" s="7">
        <f t="shared" si="83"/>
        <v>-269</v>
      </c>
      <c r="S282" s="8">
        <f t="shared" ca="1" si="84"/>
        <v>269</v>
      </c>
      <c r="T282" s="8">
        <f t="shared" ca="1" si="85"/>
        <v>11770</v>
      </c>
      <c r="U282" s="8">
        <f t="shared" ca="1" si="86"/>
        <v>1</v>
      </c>
      <c r="V282" s="9">
        <f t="shared" ca="1" si="87"/>
        <v>2</v>
      </c>
      <c r="W282" s="3">
        <f t="shared" si="88"/>
        <v>6.016780746301631E-3</v>
      </c>
      <c r="X282" s="3">
        <f t="shared" si="89"/>
        <v>-4.9327314879865303E-2</v>
      </c>
      <c r="Y282" s="3">
        <f t="shared" si="90"/>
        <v>-7.2328220476368776E-2</v>
      </c>
    </row>
    <row r="283" spans="1:25" x14ac:dyDescent="0.25">
      <c r="A283" s="1">
        <v>36432</v>
      </c>
      <c r="B283" s="2">
        <v>7615.45</v>
      </c>
      <c r="C283" s="2">
        <v>128511</v>
      </c>
      <c r="D283" s="2">
        <v>7589</v>
      </c>
      <c r="E283" s="2">
        <v>7629</v>
      </c>
      <c r="F283" s="13">
        <f t="shared" si="78"/>
        <v>-3.4732025028068048E-3</v>
      </c>
      <c r="G283" s="2">
        <f t="shared" si="73"/>
        <v>7764.4835000000003</v>
      </c>
      <c r="H283" s="2">
        <f t="shared" ca="1" si="79"/>
        <v>65017.4</v>
      </c>
      <c r="I283">
        <f t="shared" ca="1" si="80"/>
        <v>1</v>
      </c>
      <c r="J283">
        <f t="shared" si="81"/>
        <v>-1</v>
      </c>
      <c r="K283">
        <f t="shared" si="74"/>
        <v>37.599999999999454</v>
      </c>
      <c r="L283">
        <f t="shared" ca="1" si="75"/>
        <v>37.599999999999454</v>
      </c>
      <c r="M283" s="14">
        <f t="shared" si="76"/>
        <v>9320.3500000000167</v>
      </c>
      <c r="N283">
        <f t="shared" si="82"/>
        <v>-1</v>
      </c>
      <c r="O283">
        <f t="shared" si="77"/>
        <v>0</v>
      </c>
      <c r="P283">
        <f>COUNTIF(作圖資料!$A$3:$A$249,A283)</f>
        <v>0</v>
      </c>
      <c r="R283" s="7">
        <f t="shared" si="83"/>
        <v>150</v>
      </c>
      <c r="S283" s="8">
        <f t="shared" ca="1" si="84"/>
        <v>150</v>
      </c>
      <c r="T283" s="8">
        <f t="shared" ca="1" si="85"/>
        <v>11920</v>
      </c>
      <c r="U283" s="8">
        <f t="shared" ca="1" si="86"/>
        <v>1</v>
      </c>
      <c r="V283" s="9">
        <f t="shared" ca="1" si="87"/>
        <v>0</v>
      </c>
      <c r="W283" s="3">
        <f t="shared" si="88"/>
        <v>6.016780746301631E-3</v>
      </c>
      <c r="X283" s="3">
        <f t="shared" si="89"/>
        <v>-4.4610239065416946E-2</v>
      </c>
      <c r="Y283" s="3">
        <f t="shared" si="90"/>
        <v>-5.3622646215239045E-2</v>
      </c>
    </row>
    <row r="284" spans="1:25" x14ac:dyDescent="0.25">
      <c r="A284" s="1">
        <v>36433</v>
      </c>
      <c r="B284" s="2">
        <v>7598.79</v>
      </c>
      <c r="C284" s="2">
        <v>123723</v>
      </c>
      <c r="D284" s="2">
        <v>7540</v>
      </c>
      <c r="E284" s="2">
        <v>7555</v>
      </c>
      <c r="F284" s="13">
        <f t="shared" si="78"/>
        <v>-7.7367580891167798E-3</v>
      </c>
      <c r="G284" s="2">
        <f t="shared" si="73"/>
        <v>7750.0650000000005</v>
      </c>
      <c r="H284" s="2">
        <f t="shared" ca="1" si="79"/>
        <v>75633.2</v>
      </c>
      <c r="I284">
        <f t="shared" ca="1" si="80"/>
        <v>1</v>
      </c>
      <c r="J284">
        <f t="shared" si="81"/>
        <v>-1</v>
      </c>
      <c r="K284">
        <f t="shared" si="74"/>
        <v>-16.659999999999854</v>
      </c>
      <c r="L284">
        <f t="shared" ca="1" si="75"/>
        <v>-16.659999999999854</v>
      </c>
      <c r="M284" s="14">
        <f t="shared" si="76"/>
        <v>9337.0100000000166</v>
      </c>
      <c r="N284">
        <f t="shared" si="82"/>
        <v>-1</v>
      </c>
      <c r="O284">
        <f t="shared" si="77"/>
        <v>0</v>
      </c>
      <c r="P284">
        <f>COUNTIF(作圖資料!$A$3:$A$249,A284)</f>
        <v>0</v>
      </c>
      <c r="R284" s="7">
        <f t="shared" si="83"/>
        <v>-49</v>
      </c>
      <c r="S284" s="8">
        <f t="shared" ca="1" si="84"/>
        <v>-49</v>
      </c>
      <c r="T284" s="8">
        <f t="shared" ca="1" si="85"/>
        <v>11871</v>
      </c>
      <c r="U284" s="8">
        <f t="shared" ca="1" si="86"/>
        <v>1</v>
      </c>
      <c r="V284" s="9">
        <f t="shared" ca="1" si="87"/>
        <v>0</v>
      </c>
      <c r="W284" s="3">
        <f t="shared" si="88"/>
        <v>6.016780746301631E-3</v>
      </c>
      <c r="X284" s="3">
        <f t="shared" si="89"/>
        <v>-4.6700305104478312E-2</v>
      </c>
      <c r="Y284" s="3">
        <f t="shared" si="90"/>
        <v>-5.9733133807208127E-2</v>
      </c>
    </row>
    <row r="285" spans="1:25" x14ac:dyDescent="0.25">
      <c r="A285" s="1">
        <v>36434</v>
      </c>
      <c r="B285" s="2">
        <v>7694.99</v>
      </c>
      <c r="C285" s="2">
        <v>107203</v>
      </c>
      <c r="D285" s="2">
        <v>7648</v>
      </c>
      <c r="E285" s="2">
        <v>7679</v>
      </c>
      <c r="F285" s="13">
        <f t="shared" si="78"/>
        <v>-6.1065706388182539E-3</v>
      </c>
      <c r="G285" s="2">
        <f t="shared" si="73"/>
        <v>7741.573166666667</v>
      </c>
      <c r="H285" s="2">
        <f t="shared" ca="1" si="79"/>
        <v>87059</v>
      </c>
      <c r="I285">
        <f t="shared" ca="1" si="80"/>
        <v>1</v>
      </c>
      <c r="J285">
        <f t="shared" si="81"/>
        <v>-1</v>
      </c>
      <c r="K285">
        <f t="shared" si="74"/>
        <v>96.199999999999818</v>
      </c>
      <c r="L285">
        <f t="shared" ca="1" si="75"/>
        <v>96.199999999999818</v>
      </c>
      <c r="M285" s="14">
        <f t="shared" si="76"/>
        <v>9240.8100000000159</v>
      </c>
      <c r="N285">
        <f t="shared" si="82"/>
        <v>-1</v>
      </c>
      <c r="O285">
        <f t="shared" si="77"/>
        <v>0</v>
      </c>
      <c r="P285">
        <f>COUNTIF(作圖資料!$A$3:$A$249,A285)</f>
        <v>0</v>
      </c>
      <c r="R285" s="7">
        <f t="shared" si="83"/>
        <v>108</v>
      </c>
      <c r="S285" s="8">
        <f t="shared" ca="1" si="84"/>
        <v>108</v>
      </c>
      <c r="T285" s="8">
        <f t="shared" ca="1" si="85"/>
        <v>11979</v>
      </c>
      <c r="U285" s="8">
        <f t="shared" ca="1" si="86"/>
        <v>1</v>
      </c>
      <c r="V285" s="9">
        <f t="shared" ca="1" si="87"/>
        <v>0</v>
      </c>
      <c r="W285" s="3">
        <f t="shared" si="88"/>
        <v>6.016780746301631E-3</v>
      </c>
      <c r="X285" s="3">
        <f t="shared" si="89"/>
        <v>-3.463161645155477E-2</v>
      </c>
      <c r="Y285" s="3">
        <f t="shared" si="90"/>
        <v>-4.6265120339194721E-2</v>
      </c>
    </row>
    <row r="286" spans="1:25" x14ac:dyDescent="0.25">
      <c r="A286" s="1">
        <v>36435</v>
      </c>
      <c r="B286" s="2">
        <v>7659.55</v>
      </c>
      <c r="C286" s="2">
        <v>118221</v>
      </c>
      <c r="D286" s="2">
        <v>7590</v>
      </c>
      <c r="E286" s="2">
        <v>7590</v>
      </c>
      <c r="F286" s="13">
        <f t="shared" si="78"/>
        <v>-9.080167894980784E-3</v>
      </c>
      <c r="G286" s="2">
        <f t="shared" si="73"/>
        <v>7737.7546666666658</v>
      </c>
      <c r="H286" s="2">
        <f t="shared" ca="1" si="79"/>
        <v>108593.60000000001</v>
      </c>
      <c r="I286">
        <f t="shared" ca="1" si="80"/>
        <v>1</v>
      </c>
      <c r="J286">
        <f t="shared" si="81"/>
        <v>-1</v>
      </c>
      <c r="K286">
        <f t="shared" si="74"/>
        <v>-35.4399999999996</v>
      </c>
      <c r="L286">
        <f t="shared" ca="1" si="75"/>
        <v>-35.4399999999996</v>
      </c>
      <c r="M286" s="14">
        <f t="shared" si="76"/>
        <v>9276.2500000000146</v>
      </c>
      <c r="N286">
        <f t="shared" si="82"/>
        <v>-1</v>
      </c>
      <c r="O286">
        <f t="shared" si="77"/>
        <v>0</v>
      </c>
      <c r="P286">
        <f>COUNTIF(作圖資料!$A$3:$A$249,A286)</f>
        <v>0</v>
      </c>
      <c r="R286" s="7">
        <f t="shared" si="83"/>
        <v>-58</v>
      </c>
      <c r="S286" s="8">
        <f t="shared" ca="1" si="84"/>
        <v>-58</v>
      </c>
      <c r="T286" s="8">
        <f t="shared" ca="1" si="85"/>
        <v>11921</v>
      </c>
      <c r="U286" s="8">
        <f t="shared" ca="1" si="86"/>
        <v>1</v>
      </c>
      <c r="V286" s="9">
        <f t="shared" ca="1" si="87"/>
        <v>0</v>
      </c>
      <c r="W286" s="3">
        <f t="shared" si="88"/>
        <v>6.016780746301631E-3</v>
      </c>
      <c r="X286" s="3">
        <f t="shared" si="89"/>
        <v>-3.9077711314960184E-2</v>
      </c>
      <c r="Y286" s="3">
        <f t="shared" si="90"/>
        <v>-5.3497942386831587E-2</v>
      </c>
    </row>
    <row r="287" spans="1:25" x14ac:dyDescent="0.25">
      <c r="A287" s="1">
        <v>36437</v>
      </c>
      <c r="B287" s="2">
        <v>7685.48</v>
      </c>
      <c r="C287" s="2">
        <v>106120</v>
      </c>
      <c r="D287" s="2">
        <v>7618</v>
      </c>
      <c r="E287" s="2">
        <v>7620</v>
      </c>
      <c r="F287" s="13">
        <f t="shared" si="78"/>
        <v>-8.7801932995726917E-3</v>
      </c>
      <c r="G287" s="2">
        <f t="shared" si="73"/>
        <v>7733.8786666666665</v>
      </c>
      <c r="H287" s="2">
        <f t="shared" ca="1" si="79"/>
        <v>116755.6</v>
      </c>
      <c r="I287">
        <f t="shared" ca="1" si="80"/>
        <v>-1</v>
      </c>
      <c r="J287">
        <f t="shared" si="81"/>
        <v>-1</v>
      </c>
      <c r="K287">
        <f t="shared" si="74"/>
        <v>25.929999999999382</v>
      </c>
      <c r="L287">
        <f t="shared" ca="1" si="75"/>
        <v>25.929999999999382</v>
      </c>
      <c r="M287" s="14">
        <f t="shared" si="76"/>
        <v>9250.3200000000143</v>
      </c>
      <c r="N287">
        <f t="shared" si="82"/>
        <v>-1</v>
      </c>
      <c r="O287">
        <f t="shared" si="77"/>
        <v>0</v>
      </c>
      <c r="P287">
        <f>COUNTIF(作圖資料!$A$3:$A$249,A287)</f>
        <v>0</v>
      </c>
      <c r="R287" s="7">
        <f t="shared" si="83"/>
        <v>28</v>
      </c>
      <c r="S287" s="8">
        <f t="shared" ca="1" si="84"/>
        <v>28</v>
      </c>
      <c r="T287" s="8">
        <f t="shared" ca="1" si="85"/>
        <v>11949</v>
      </c>
      <c r="U287" s="8">
        <f t="shared" ca="1" si="86"/>
        <v>-1</v>
      </c>
      <c r="V287" s="9">
        <f t="shared" ca="1" si="87"/>
        <v>2</v>
      </c>
      <c r="W287" s="3">
        <f t="shared" si="88"/>
        <v>6.016780746301631E-3</v>
      </c>
      <c r="X287" s="3">
        <f t="shared" si="89"/>
        <v>-3.5824685361006914E-2</v>
      </c>
      <c r="Y287" s="3">
        <f t="shared" si="90"/>
        <v>-5.0006235191420667E-2</v>
      </c>
    </row>
    <row r="288" spans="1:25" x14ac:dyDescent="0.25">
      <c r="A288" s="1">
        <v>36438</v>
      </c>
      <c r="B288" s="2">
        <v>7557.01</v>
      </c>
      <c r="C288" s="2">
        <v>93653</v>
      </c>
      <c r="D288" s="2">
        <v>7510</v>
      </c>
      <c r="E288" s="2">
        <v>7510</v>
      </c>
      <c r="F288" s="13">
        <f t="shared" si="78"/>
        <v>-6.2207142772074953E-3</v>
      </c>
      <c r="G288" s="2">
        <f t="shared" si="73"/>
        <v>7736.3025000000007</v>
      </c>
      <c r="H288" s="2">
        <f t="shared" ca="1" si="79"/>
        <v>109784</v>
      </c>
      <c r="I288">
        <f t="shared" ca="1" si="80"/>
        <v>-1</v>
      </c>
      <c r="J288">
        <f t="shared" si="81"/>
        <v>-1</v>
      </c>
      <c r="K288">
        <f t="shared" si="74"/>
        <v>-128.46999999999935</v>
      </c>
      <c r="L288">
        <f t="shared" ca="1" si="75"/>
        <v>128.46999999999935</v>
      </c>
      <c r="M288" s="14">
        <f t="shared" si="76"/>
        <v>9378.7900000000136</v>
      </c>
      <c r="N288">
        <f t="shared" si="82"/>
        <v>-1</v>
      </c>
      <c r="O288">
        <f t="shared" si="77"/>
        <v>0</v>
      </c>
      <c r="P288">
        <f>COUNTIF(作圖資料!$A$3:$A$249,A288)</f>
        <v>0</v>
      </c>
      <c r="R288" s="7">
        <f t="shared" si="83"/>
        <v>-108</v>
      </c>
      <c r="S288" s="8">
        <f t="shared" ca="1" si="84"/>
        <v>108</v>
      </c>
      <c r="T288" s="8">
        <f t="shared" ca="1" si="85"/>
        <v>12057</v>
      </c>
      <c r="U288" s="8">
        <f t="shared" ca="1" si="86"/>
        <v>-1</v>
      </c>
      <c r="V288" s="9">
        <f t="shared" ca="1" si="87"/>
        <v>0</v>
      </c>
      <c r="W288" s="3">
        <f t="shared" si="88"/>
        <v>6.016780746301631E-3</v>
      </c>
      <c r="X288" s="3">
        <f t="shared" si="89"/>
        <v>-5.194177924085186E-2</v>
      </c>
      <c r="Y288" s="3">
        <f t="shared" si="90"/>
        <v>-6.3474248659434074E-2</v>
      </c>
    </row>
    <row r="289" spans="1:25" x14ac:dyDescent="0.25">
      <c r="A289" s="1">
        <v>36439</v>
      </c>
      <c r="B289" s="2">
        <v>7501.63</v>
      </c>
      <c r="C289" s="2">
        <v>69169</v>
      </c>
      <c r="D289" s="2">
        <v>7535</v>
      </c>
      <c r="E289" s="2">
        <v>7520</v>
      </c>
      <c r="F289" s="13">
        <f t="shared" si="78"/>
        <v>4.4483665550021367E-3</v>
      </c>
      <c r="G289" s="2">
        <f t="shared" si="73"/>
        <v>7738.5591666666678</v>
      </c>
      <c r="H289" s="2">
        <f t="shared" ca="1" si="79"/>
        <v>98873.2</v>
      </c>
      <c r="I289">
        <f t="shared" ca="1" si="80"/>
        <v>-1</v>
      </c>
      <c r="J289">
        <f t="shared" si="81"/>
        <v>1</v>
      </c>
      <c r="K289">
        <f t="shared" si="74"/>
        <v>-55.380000000000109</v>
      </c>
      <c r="L289">
        <f t="shared" ca="1" si="75"/>
        <v>55.380000000000109</v>
      </c>
      <c r="M289" s="14">
        <f t="shared" si="76"/>
        <v>9434.1700000000128</v>
      </c>
      <c r="N289">
        <f t="shared" si="82"/>
        <v>1</v>
      </c>
      <c r="O289">
        <f t="shared" si="77"/>
        <v>2</v>
      </c>
      <c r="P289">
        <f>COUNTIF(作圖資料!$A$3:$A$249,A289)</f>
        <v>0</v>
      </c>
      <c r="R289" s="7">
        <f t="shared" si="83"/>
        <v>25</v>
      </c>
      <c r="S289" s="8">
        <f t="shared" ca="1" si="84"/>
        <v>-25</v>
      </c>
      <c r="T289" s="8">
        <f t="shared" ca="1" si="85"/>
        <v>12032</v>
      </c>
      <c r="U289" s="8">
        <f t="shared" ca="1" si="86"/>
        <v>-1</v>
      </c>
      <c r="V289" s="9">
        <f t="shared" ca="1" si="87"/>
        <v>0</v>
      </c>
      <c r="W289" s="3">
        <f t="shared" si="88"/>
        <v>6.016780746301631E-3</v>
      </c>
      <c r="X289" s="3">
        <f t="shared" si="89"/>
        <v>-5.8889429735642929E-2</v>
      </c>
      <c r="Y289" s="3">
        <f t="shared" si="90"/>
        <v>-6.0356652949245748E-2</v>
      </c>
    </row>
    <row r="290" spans="1:25" x14ac:dyDescent="0.25">
      <c r="A290" s="1">
        <v>36440</v>
      </c>
      <c r="B290" s="2">
        <v>7612</v>
      </c>
      <c r="C290" s="2">
        <v>85897</v>
      </c>
      <c r="D290" s="2">
        <v>7580</v>
      </c>
      <c r="E290" s="2">
        <v>7580</v>
      </c>
      <c r="F290" s="13">
        <f t="shared" si="78"/>
        <v>-4.2038885969521989E-3</v>
      </c>
      <c r="G290" s="2">
        <f t="shared" si="73"/>
        <v>7742.3110000000006</v>
      </c>
      <c r="H290" s="2">
        <f t="shared" ca="1" si="79"/>
        <v>94612</v>
      </c>
      <c r="I290">
        <f t="shared" ca="1" si="80"/>
        <v>-1</v>
      </c>
      <c r="J290">
        <f t="shared" si="81"/>
        <v>-1</v>
      </c>
      <c r="K290">
        <f t="shared" si="74"/>
        <v>110.36999999999989</v>
      </c>
      <c r="L290">
        <f t="shared" ca="1" si="75"/>
        <v>-110.36999999999989</v>
      </c>
      <c r="M290" s="14">
        <f t="shared" si="76"/>
        <v>9544.5400000000118</v>
      </c>
      <c r="N290">
        <f t="shared" si="82"/>
        <v>-1</v>
      </c>
      <c r="O290">
        <f t="shared" si="77"/>
        <v>2</v>
      </c>
      <c r="P290">
        <f>COUNTIF(作圖資料!$A$3:$A$249,A290)</f>
        <v>0</v>
      </c>
      <c r="R290" s="7">
        <f t="shared" si="83"/>
        <v>45</v>
      </c>
      <c r="S290" s="8">
        <f t="shared" ca="1" si="84"/>
        <v>-45</v>
      </c>
      <c r="T290" s="8">
        <f t="shared" ca="1" si="85"/>
        <v>11987</v>
      </c>
      <c r="U290" s="8">
        <f t="shared" ca="1" si="86"/>
        <v>-1</v>
      </c>
      <c r="V290" s="9">
        <f t="shared" ca="1" si="87"/>
        <v>0</v>
      </c>
      <c r="W290" s="3">
        <f t="shared" si="88"/>
        <v>6.016780746301631E-3</v>
      </c>
      <c r="X290" s="3">
        <f t="shared" si="89"/>
        <v>-4.5043055862221126E-2</v>
      </c>
      <c r="Y290" s="3">
        <f t="shared" si="90"/>
        <v>-5.4744980670906829E-2</v>
      </c>
    </row>
    <row r="291" spans="1:25" x14ac:dyDescent="0.25">
      <c r="A291" s="1">
        <v>36441</v>
      </c>
      <c r="B291" s="2">
        <v>7552.98</v>
      </c>
      <c r="C291" s="2">
        <v>65854</v>
      </c>
      <c r="D291" s="2">
        <v>7520</v>
      </c>
      <c r="E291" s="2">
        <v>7520</v>
      </c>
      <c r="F291" s="13">
        <f t="shared" si="78"/>
        <v>-4.3664884588598962E-3</v>
      </c>
      <c r="G291" s="2">
        <f t="shared" si="73"/>
        <v>7738.0798333333332</v>
      </c>
      <c r="H291" s="2">
        <f t="shared" ca="1" si="79"/>
        <v>84138.6</v>
      </c>
      <c r="I291">
        <f t="shared" ca="1" si="80"/>
        <v>-1</v>
      </c>
      <c r="J291">
        <f t="shared" si="81"/>
        <v>-1</v>
      </c>
      <c r="K291">
        <f t="shared" si="74"/>
        <v>-59.020000000000437</v>
      </c>
      <c r="L291">
        <f t="shared" ca="1" si="75"/>
        <v>59.020000000000437</v>
      </c>
      <c r="M291" s="14">
        <f t="shared" si="76"/>
        <v>9603.5600000000122</v>
      </c>
      <c r="N291">
        <f t="shared" si="82"/>
        <v>-1</v>
      </c>
      <c r="O291">
        <f t="shared" si="77"/>
        <v>0</v>
      </c>
      <c r="P291">
        <f>COUNTIF(作圖資料!$A$3:$A$249,A291)</f>
        <v>0</v>
      </c>
      <c r="R291" s="7">
        <f t="shared" si="83"/>
        <v>-60</v>
      </c>
      <c r="S291" s="8">
        <f t="shared" ca="1" si="84"/>
        <v>60</v>
      </c>
      <c r="T291" s="8">
        <f t="shared" ca="1" si="85"/>
        <v>12047</v>
      </c>
      <c r="U291" s="8">
        <f t="shared" ca="1" si="86"/>
        <v>-1</v>
      </c>
      <c r="V291" s="9">
        <f t="shared" ca="1" si="87"/>
        <v>0</v>
      </c>
      <c r="W291" s="3">
        <f t="shared" si="88"/>
        <v>6.016780746301631E-3</v>
      </c>
      <c r="X291" s="3">
        <f t="shared" si="89"/>
        <v>-5.2447359441176955E-2</v>
      </c>
      <c r="Y291" s="3">
        <f t="shared" si="90"/>
        <v>-6.2227210375358721E-2</v>
      </c>
    </row>
    <row r="292" spans="1:25" x14ac:dyDescent="0.25">
      <c r="A292" s="1">
        <v>36444</v>
      </c>
      <c r="B292" s="2">
        <v>7607.11</v>
      </c>
      <c r="C292" s="2">
        <v>61078</v>
      </c>
      <c r="D292" s="2">
        <v>7586</v>
      </c>
      <c r="E292" s="2">
        <v>7580</v>
      </c>
      <c r="F292" s="13">
        <f t="shared" si="78"/>
        <v>-2.775035460247044E-3</v>
      </c>
      <c r="G292" s="2">
        <f t="shared" si="73"/>
        <v>7735.0874999999996</v>
      </c>
      <c r="H292" s="2">
        <f t="shared" ca="1" si="79"/>
        <v>75130.2</v>
      </c>
      <c r="I292">
        <f t="shared" ca="1" si="80"/>
        <v>-1</v>
      </c>
      <c r="J292">
        <f t="shared" si="81"/>
        <v>-1</v>
      </c>
      <c r="K292">
        <f t="shared" si="74"/>
        <v>54.130000000000109</v>
      </c>
      <c r="L292">
        <f t="shared" ca="1" si="75"/>
        <v>-54.130000000000109</v>
      </c>
      <c r="M292" s="14">
        <f t="shared" si="76"/>
        <v>9549.4300000000112</v>
      </c>
      <c r="N292">
        <f t="shared" si="82"/>
        <v>-1</v>
      </c>
      <c r="O292">
        <f t="shared" si="77"/>
        <v>0</v>
      </c>
      <c r="P292">
        <f>COUNTIF(作圖資料!$A$3:$A$249,A292)</f>
        <v>0</v>
      </c>
      <c r="R292" s="7">
        <f t="shared" si="83"/>
        <v>66</v>
      </c>
      <c r="S292" s="8">
        <f t="shared" ca="1" si="84"/>
        <v>-66</v>
      </c>
      <c r="T292" s="8">
        <f t="shared" ca="1" si="85"/>
        <v>11981</v>
      </c>
      <c r="U292" s="8">
        <f t="shared" ca="1" si="86"/>
        <v>-1</v>
      </c>
      <c r="V292" s="9">
        <f t="shared" ca="1" si="87"/>
        <v>0</v>
      </c>
      <c r="W292" s="3">
        <f t="shared" si="88"/>
        <v>6.016780746301631E-3</v>
      </c>
      <c r="X292" s="3">
        <f t="shared" si="89"/>
        <v>-4.5656526626387417E-2</v>
      </c>
      <c r="Y292" s="3">
        <f t="shared" si="90"/>
        <v>-5.3996757700461639E-2</v>
      </c>
    </row>
    <row r="293" spans="1:25" x14ac:dyDescent="0.25">
      <c r="A293" s="1">
        <v>36445</v>
      </c>
      <c r="B293" s="2">
        <v>7835.37</v>
      </c>
      <c r="C293" s="2">
        <v>116856</v>
      </c>
      <c r="D293" s="2">
        <v>7826</v>
      </c>
      <c r="E293" s="2">
        <v>7845</v>
      </c>
      <c r="F293" s="13">
        <f t="shared" si="78"/>
        <v>-1.1958592893507314E-3</v>
      </c>
      <c r="G293" s="2">
        <f t="shared" si="73"/>
        <v>7737.6991666666672</v>
      </c>
      <c r="H293" s="2">
        <f t="shared" ca="1" si="79"/>
        <v>79770.8</v>
      </c>
      <c r="I293">
        <f t="shared" ca="1" si="80"/>
        <v>1</v>
      </c>
      <c r="J293">
        <f t="shared" si="81"/>
        <v>-1</v>
      </c>
      <c r="K293">
        <f t="shared" si="74"/>
        <v>228.26000000000022</v>
      </c>
      <c r="L293">
        <f t="shared" ca="1" si="75"/>
        <v>-228.26000000000022</v>
      </c>
      <c r="M293" s="14">
        <f t="shared" si="76"/>
        <v>9321.170000000011</v>
      </c>
      <c r="N293">
        <f t="shared" si="82"/>
        <v>-1</v>
      </c>
      <c r="O293">
        <f t="shared" si="77"/>
        <v>0</v>
      </c>
      <c r="P293">
        <f>COUNTIF(作圖資料!$A$3:$A$249,A293)</f>
        <v>0</v>
      </c>
      <c r="R293" s="7">
        <f t="shared" si="83"/>
        <v>240</v>
      </c>
      <c r="S293" s="8">
        <f t="shared" ca="1" si="84"/>
        <v>-240</v>
      </c>
      <c r="T293" s="8">
        <f t="shared" ca="1" si="85"/>
        <v>11741</v>
      </c>
      <c r="U293" s="8">
        <f t="shared" ca="1" si="86"/>
        <v>1</v>
      </c>
      <c r="V293" s="9">
        <f t="shared" ca="1" si="87"/>
        <v>2</v>
      </c>
      <c r="W293" s="3">
        <f t="shared" si="88"/>
        <v>6.016780746301631E-3</v>
      </c>
      <c r="X293" s="3">
        <f t="shared" si="89"/>
        <v>-1.7020363716654052E-2</v>
      </c>
      <c r="Y293" s="3">
        <f t="shared" si="90"/>
        <v>-2.4067838882653958E-2</v>
      </c>
    </row>
    <row r="294" spans="1:25" x14ac:dyDescent="0.25">
      <c r="A294" s="1">
        <v>36446</v>
      </c>
      <c r="B294" s="2">
        <v>7836.94</v>
      </c>
      <c r="C294" s="2">
        <v>125129</v>
      </c>
      <c r="D294" s="2">
        <v>7828</v>
      </c>
      <c r="E294" s="2">
        <v>7835</v>
      </c>
      <c r="F294" s="13">
        <f t="shared" si="78"/>
        <v>-1.1407513646907175E-3</v>
      </c>
      <c r="G294" s="2">
        <f t="shared" si="73"/>
        <v>7739.5728333333336</v>
      </c>
      <c r="H294" s="2">
        <f t="shared" ca="1" si="79"/>
        <v>90962.8</v>
      </c>
      <c r="I294">
        <f t="shared" ca="1" si="80"/>
        <v>1</v>
      </c>
      <c r="J294">
        <f t="shared" si="81"/>
        <v>-1</v>
      </c>
      <c r="K294">
        <f t="shared" si="74"/>
        <v>1.569999999999709</v>
      </c>
      <c r="L294">
        <f t="shared" ca="1" si="75"/>
        <v>1.569999999999709</v>
      </c>
      <c r="M294" s="14">
        <f t="shared" si="76"/>
        <v>9319.6000000000113</v>
      </c>
      <c r="N294">
        <f t="shared" si="82"/>
        <v>-1</v>
      </c>
      <c r="O294">
        <f t="shared" si="77"/>
        <v>0</v>
      </c>
      <c r="P294">
        <f>COUNTIF(作圖資料!$A$3:$A$249,A294)</f>
        <v>0</v>
      </c>
      <c r="R294" s="7">
        <f t="shared" si="83"/>
        <v>2</v>
      </c>
      <c r="S294" s="8">
        <f t="shared" ca="1" si="84"/>
        <v>2</v>
      </c>
      <c r="T294" s="8">
        <f t="shared" ca="1" si="85"/>
        <v>11743</v>
      </c>
      <c r="U294" s="8">
        <f t="shared" ca="1" si="86"/>
        <v>1</v>
      </c>
      <c r="V294" s="9">
        <f t="shared" ca="1" si="87"/>
        <v>0</v>
      </c>
      <c r="W294" s="3">
        <f t="shared" si="88"/>
        <v>6.016780746301631E-3</v>
      </c>
      <c r="X294" s="3">
        <f t="shared" si="89"/>
        <v>-1.6823400710572201E-2</v>
      </c>
      <c r="Y294" s="3">
        <f t="shared" si="90"/>
        <v>-2.3818431225839043E-2</v>
      </c>
    </row>
    <row r="295" spans="1:25" x14ac:dyDescent="0.25">
      <c r="A295" s="1">
        <v>36447</v>
      </c>
      <c r="B295" s="2">
        <v>7879.91</v>
      </c>
      <c r="C295" s="2">
        <v>103298</v>
      </c>
      <c r="D295" s="2">
        <v>7900</v>
      </c>
      <c r="E295" s="2">
        <v>7927</v>
      </c>
      <c r="F295" s="13">
        <f t="shared" si="78"/>
        <v>2.5495215046873465E-3</v>
      </c>
      <c r="G295" s="2">
        <f t="shared" si="73"/>
        <v>7744.3094999999994</v>
      </c>
      <c r="H295" s="2">
        <f t="shared" ca="1" si="79"/>
        <v>94443</v>
      </c>
      <c r="I295">
        <f t="shared" ca="1" si="80"/>
        <v>1</v>
      </c>
      <c r="J295">
        <f t="shared" si="81"/>
        <v>1</v>
      </c>
      <c r="K295">
        <f t="shared" si="74"/>
        <v>42.970000000000255</v>
      </c>
      <c r="L295">
        <f t="shared" ca="1" si="75"/>
        <v>42.970000000000255</v>
      </c>
      <c r="M295" s="14">
        <f t="shared" si="76"/>
        <v>9276.6300000000119</v>
      </c>
      <c r="N295">
        <f t="shared" si="82"/>
        <v>1</v>
      </c>
      <c r="O295">
        <f t="shared" si="77"/>
        <v>2</v>
      </c>
      <c r="P295">
        <f>COUNTIF(作圖資料!$A$3:$A$249,A295)</f>
        <v>0</v>
      </c>
      <c r="R295" s="7">
        <f t="shared" si="83"/>
        <v>72</v>
      </c>
      <c r="S295" s="8">
        <f t="shared" ca="1" si="84"/>
        <v>72</v>
      </c>
      <c r="T295" s="8">
        <f t="shared" ca="1" si="85"/>
        <v>11815</v>
      </c>
      <c r="U295" s="8">
        <f t="shared" ca="1" si="86"/>
        <v>1</v>
      </c>
      <c r="V295" s="9">
        <f t="shared" ca="1" si="87"/>
        <v>0</v>
      </c>
      <c r="W295" s="3">
        <f t="shared" si="88"/>
        <v>6.016780746301631E-3</v>
      </c>
      <c r="X295" s="3">
        <f t="shared" si="89"/>
        <v>-1.1432636142836849E-2</v>
      </c>
      <c r="Y295" s="3">
        <f t="shared" si="90"/>
        <v>-1.4839755580496772E-2</v>
      </c>
    </row>
    <row r="296" spans="1:25" x14ac:dyDescent="0.25">
      <c r="A296" s="1">
        <v>36448</v>
      </c>
      <c r="B296" s="2">
        <v>7819.09</v>
      </c>
      <c r="C296" s="2">
        <v>106553</v>
      </c>
      <c r="D296" s="2">
        <v>7810</v>
      </c>
      <c r="E296" s="2">
        <v>7844</v>
      </c>
      <c r="F296" s="13">
        <f t="shared" si="78"/>
        <v>-1.1625393747866086E-3</v>
      </c>
      <c r="G296" s="2">
        <f t="shared" si="73"/>
        <v>7751.8281666666671</v>
      </c>
      <c r="H296" s="2">
        <f t="shared" ca="1" si="79"/>
        <v>102582.8</v>
      </c>
      <c r="I296">
        <f t="shared" ca="1" si="80"/>
        <v>1</v>
      </c>
      <c r="J296">
        <f t="shared" si="81"/>
        <v>-1</v>
      </c>
      <c r="K296">
        <f t="shared" si="74"/>
        <v>-60.819999999999709</v>
      </c>
      <c r="L296">
        <f t="shared" ca="1" si="75"/>
        <v>-60.819999999999709</v>
      </c>
      <c r="M296" s="14">
        <f t="shared" si="76"/>
        <v>9215.8100000000122</v>
      </c>
      <c r="N296">
        <f t="shared" si="82"/>
        <v>-1</v>
      </c>
      <c r="O296">
        <f t="shared" si="77"/>
        <v>2</v>
      </c>
      <c r="P296">
        <f>COUNTIF(作圖資料!$A$3:$A$249,A296)</f>
        <v>0</v>
      </c>
      <c r="R296" s="7">
        <f t="shared" si="83"/>
        <v>-90</v>
      </c>
      <c r="S296" s="8">
        <f t="shared" ca="1" si="84"/>
        <v>-90</v>
      </c>
      <c r="T296" s="8">
        <f t="shared" ca="1" si="85"/>
        <v>11725</v>
      </c>
      <c r="U296" s="8">
        <f t="shared" ca="1" si="86"/>
        <v>1</v>
      </c>
      <c r="V296" s="9">
        <f t="shared" ca="1" si="87"/>
        <v>0</v>
      </c>
      <c r="W296" s="3">
        <f t="shared" si="88"/>
        <v>6.016780746301631E-3</v>
      </c>
      <c r="X296" s="3">
        <f t="shared" si="89"/>
        <v>-1.9062757180995038E-2</v>
      </c>
      <c r="Y296" s="3">
        <f t="shared" si="90"/>
        <v>-2.6063100137174611E-2</v>
      </c>
    </row>
    <row r="297" spans="1:25" x14ac:dyDescent="0.25">
      <c r="A297" s="1">
        <v>36449</v>
      </c>
      <c r="B297" s="2">
        <v>7829.39</v>
      </c>
      <c r="C297" s="2">
        <v>74778</v>
      </c>
      <c r="D297" s="2">
        <v>7812</v>
      </c>
      <c r="E297" s="2">
        <v>7855</v>
      </c>
      <c r="F297" s="13">
        <f t="shared" si="78"/>
        <v>-2.2211181203133368E-3</v>
      </c>
      <c r="G297" s="2">
        <f t="shared" si="73"/>
        <v>7757.5763333333334</v>
      </c>
      <c r="H297" s="2">
        <f t="shared" ca="1" si="79"/>
        <v>105322.8</v>
      </c>
      <c r="I297">
        <f t="shared" ca="1" si="80"/>
        <v>-1</v>
      </c>
      <c r="J297">
        <f t="shared" si="81"/>
        <v>-1</v>
      </c>
      <c r="K297">
        <f t="shared" si="74"/>
        <v>10.300000000000182</v>
      </c>
      <c r="L297">
        <f t="shared" ca="1" si="75"/>
        <v>10.300000000000182</v>
      </c>
      <c r="M297" s="14">
        <f t="shared" si="76"/>
        <v>9205.510000000013</v>
      </c>
      <c r="N297">
        <f t="shared" si="82"/>
        <v>-1</v>
      </c>
      <c r="O297">
        <f t="shared" si="77"/>
        <v>0</v>
      </c>
      <c r="P297">
        <f>COUNTIF(作圖資料!$A$3:$A$249,A297)</f>
        <v>0</v>
      </c>
      <c r="R297" s="7">
        <f t="shared" si="83"/>
        <v>2</v>
      </c>
      <c r="S297" s="8">
        <f t="shared" ca="1" si="84"/>
        <v>2</v>
      </c>
      <c r="T297" s="8">
        <f t="shared" ca="1" si="85"/>
        <v>11727</v>
      </c>
      <c r="U297" s="8">
        <f t="shared" ca="1" si="86"/>
        <v>-1</v>
      </c>
      <c r="V297" s="9">
        <f t="shared" ca="1" si="87"/>
        <v>2</v>
      </c>
      <c r="W297" s="3">
        <f t="shared" si="88"/>
        <v>6.016780746301631E-3</v>
      </c>
      <c r="X297" s="3">
        <f t="shared" si="89"/>
        <v>-1.7770579497781713E-2</v>
      </c>
      <c r="Y297" s="3">
        <f t="shared" si="90"/>
        <v>-2.5813692480359585E-2</v>
      </c>
    </row>
    <row r="298" spans="1:25" x14ac:dyDescent="0.25">
      <c r="A298" s="1">
        <v>36451</v>
      </c>
      <c r="B298" s="2">
        <v>7745.26</v>
      </c>
      <c r="C298" s="2">
        <v>75248</v>
      </c>
      <c r="D298" s="2">
        <v>7735</v>
      </c>
      <c r="E298" s="2">
        <v>7749</v>
      </c>
      <c r="F298" s="13">
        <f t="shared" si="78"/>
        <v>-1.3246811598319752E-3</v>
      </c>
      <c r="G298" s="2">
        <f t="shared" si="73"/>
        <v>7764.0078333333331</v>
      </c>
      <c r="H298" s="2">
        <f t="shared" ca="1" si="79"/>
        <v>97001.2</v>
      </c>
      <c r="I298">
        <f t="shared" ca="1" si="80"/>
        <v>-1</v>
      </c>
      <c r="J298">
        <f t="shared" si="81"/>
        <v>-1</v>
      </c>
      <c r="K298">
        <f t="shared" si="74"/>
        <v>-84.130000000000109</v>
      </c>
      <c r="L298">
        <f t="shared" ca="1" si="75"/>
        <v>84.130000000000109</v>
      </c>
      <c r="M298" s="14">
        <f t="shared" si="76"/>
        <v>9289.640000000014</v>
      </c>
      <c r="N298">
        <f t="shared" si="82"/>
        <v>-1</v>
      </c>
      <c r="O298">
        <f t="shared" si="77"/>
        <v>0</v>
      </c>
      <c r="P298">
        <f>COUNTIF(作圖資料!$A$3:$A$249,A298)</f>
        <v>0</v>
      </c>
      <c r="R298" s="7">
        <f t="shared" si="83"/>
        <v>-77</v>
      </c>
      <c r="S298" s="8">
        <f t="shared" ca="1" si="84"/>
        <v>77</v>
      </c>
      <c r="T298" s="8">
        <f t="shared" ca="1" si="85"/>
        <v>11804</v>
      </c>
      <c r="U298" s="8">
        <f t="shared" ca="1" si="86"/>
        <v>-1</v>
      </c>
      <c r="V298" s="9">
        <f t="shared" ca="1" si="87"/>
        <v>0</v>
      </c>
      <c r="W298" s="3">
        <f t="shared" si="88"/>
        <v>6.016780746301631E-3</v>
      </c>
      <c r="X298" s="3">
        <f t="shared" si="89"/>
        <v>-2.8325036632609768E-2</v>
      </c>
      <c r="Y298" s="3">
        <f t="shared" si="90"/>
        <v>-3.5415887267739476E-2</v>
      </c>
    </row>
    <row r="299" spans="1:25" x14ac:dyDescent="0.25">
      <c r="A299" s="1">
        <v>36452</v>
      </c>
      <c r="B299" s="2">
        <v>7692.96</v>
      </c>
      <c r="C299" s="2">
        <v>65433</v>
      </c>
      <c r="D299" s="2">
        <v>7690</v>
      </c>
      <c r="E299" s="2">
        <v>7699</v>
      </c>
      <c r="F299" s="13">
        <f t="shared" si="78"/>
        <v>-3.8476737172687958E-4</v>
      </c>
      <c r="G299" s="2">
        <f t="shared" si="73"/>
        <v>7768.6719999999996</v>
      </c>
      <c r="H299" s="2">
        <f t="shared" ca="1" si="79"/>
        <v>85062</v>
      </c>
      <c r="I299">
        <f t="shared" ca="1" si="80"/>
        <v>-1</v>
      </c>
      <c r="J299">
        <f t="shared" si="81"/>
        <v>-1</v>
      </c>
      <c r="K299">
        <f t="shared" si="74"/>
        <v>-52.300000000000182</v>
      </c>
      <c r="L299">
        <f t="shared" ca="1" si="75"/>
        <v>52.300000000000182</v>
      </c>
      <c r="M299" s="14">
        <f t="shared" si="76"/>
        <v>9341.9400000000132</v>
      </c>
      <c r="N299">
        <f t="shared" si="82"/>
        <v>-1</v>
      </c>
      <c r="O299">
        <f t="shared" si="77"/>
        <v>0</v>
      </c>
      <c r="P299">
        <f>COUNTIF(作圖資料!$A$3:$A$249,A299)</f>
        <v>0</v>
      </c>
      <c r="R299" s="7">
        <f t="shared" si="83"/>
        <v>-45</v>
      </c>
      <c r="S299" s="8">
        <f t="shared" ca="1" si="84"/>
        <v>45</v>
      </c>
      <c r="T299" s="8">
        <f t="shared" ca="1" si="85"/>
        <v>11849</v>
      </c>
      <c r="U299" s="8">
        <f t="shared" ca="1" si="86"/>
        <v>-1</v>
      </c>
      <c r="V299" s="9">
        <f t="shared" ca="1" si="87"/>
        <v>0</v>
      </c>
      <c r="W299" s="3">
        <f t="shared" si="88"/>
        <v>6.016780746301631E-3</v>
      </c>
      <c r="X299" s="3">
        <f t="shared" si="89"/>
        <v>-3.4886288363876972E-2</v>
      </c>
      <c r="Y299" s="3">
        <f t="shared" si="90"/>
        <v>-4.1027559546078396E-2</v>
      </c>
    </row>
    <row r="300" spans="1:25" x14ac:dyDescent="0.25">
      <c r="A300" s="1">
        <v>36453</v>
      </c>
      <c r="B300" s="2">
        <v>7666.64</v>
      </c>
      <c r="C300" s="2">
        <v>71882</v>
      </c>
      <c r="D300" s="2">
        <v>7678</v>
      </c>
      <c r="E300" s="2">
        <v>7700</v>
      </c>
      <c r="F300" s="13">
        <f t="shared" si="78"/>
        <v>4.3513194828503909E-3</v>
      </c>
      <c r="G300" s="2">
        <f t="shared" si="73"/>
        <v>7774.3368333333319</v>
      </c>
      <c r="H300" s="2">
        <f t="shared" ca="1" si="79"/>
        <v>78778.8</v>
      </c>
      <c r="I300">
        <f t="shared" ca="1" si="80"/>
        <v>-1</v>
      </c>
      <c r="J300">
        <f t="shared" si="81"/>
        <v>1</v>
      </c>
      <c r="K300">
        <f t="shared" si="74"/>
        <v>-26.319999999999709</v>
      </c>
      <c r="L300">
        <f t="shared" ca="1" si="75"/>
        <v>26.319999999999709</v>
      </c>
      <c r="M300" s="14">
        <f t="shared" si="76"/>
        <v>9368.260000000013</v>
      </c>
      <c r="N300">
        <f t="shared" si="82"/>
        <v>1</v>
      </c>
      <c r="O300">
        <f t="shared" si="77"/>
        <v>2</v>
      </c>
      <c r="P300">
        <f>COUNTIF(作圖資料!$A$3:$A$249,A300)</f>
        <v>1</v>
      </c>
      <c r="R300" s="7">
        <f t="shared" si="83"/>
        <v>-12</v>
      </c>
      <c r="S300" s="8">
        <f t="shared" ca="1" si="84"/>
        <v>12</v>
      </c>
      <c r="T300" s="8">
        <f t="shared" ca="1" si="85"/>
        <v>11861</v>
      </c>
      <c r="U300" s="8">
        <f t="shared" ca="1" si="86"/>
        <v>-1</v>
      </c>
      <c r="V300" s="9">
        <f t="shared" ca="1" si="87"/>
        <v>2</v>
      </c>
      <c r="W300" s="3">
        <f t="shared" si="88"/>
        <v>6.016780746301631E-3</v>
      </c>
      <c r="X300" s="3">
        <f t="shared" si="89"/>
        <v>-3.8188241433990799E-2</v>
      </c>
      <c r="Y300" s="3">
        <f t="shared" si="90"/>
        <v>-4.2524005486968774E-2</v>
      </c>
    </row>
    <row r="301" spans="1:25" x14ac:dyDescent="0.25">
      <c r="A301" s="1">
        <v>36454</v>
      </c>
      <c r="B301" s="2">
        <v>7654.9</v>
      </c>
      <c r="C301" s="2">
        <v>69287</v>
      </c>
      <c r="D301" s="2">
        <v>7683</v>
      </c>
      <c r="E301" s="2">
        <v>7688</v>
      </c>
      <c r="F301" s="13">
        <f t="shared" si="78"/>
        <v>3.6708513501155782E-3</v>
      </c>
      <c r="G301" s="2">
        <f t="shared" si="73"/>
        <v>7781.9861666666657</v>
      </c>
      <c r="H301" s="2">
        <f t="shared" ca="1" si="79"/>
        <v>71325.600000000006</v>
      </c>
      <c r="I301">
        <f t="shared" ca="1" si="80"/>
        <v>-1</v>
      </c>
      <c r="J301">
        <f t="shared" si="81"/>
        <v>1</v>
      </c>
      <c r="K301">
        <f t="shared" si="74"/>
        <v>-11.740000000000691</v>
      </c>
      <c r="L301">
        <f t="shared" ca="1" si="75"/>
        <v>11.740000000000691</v>
      </c>
      <c r="M301" s="14">
        <f t="shared" si="76"/>
        <v>9356.5200000000114</v>
      </c>
      <c r="N301">
        <f t="shared" si="82"/>
        <v>1</v>
      </c>
      <c r="O301">
        <f t="shared" si="77"/>
        <v>0</v>
      </c>
      <c r="P301">
        <f>COUNTIF(作圖資料!$A$3:$A$249,A301)</f>
        <v>0</v>
      </c>
      <c r="R301" s="7">
        <f t="shared" si="83"/>
        <v>-17</v>
      </c>
      <c r="S301" s="8">
        <f t="shared" ca="1" si="84"/>
        <v>17</v>
      </c>
      <c r="T301" s="8">
        <f t="shared" ca="1" si="85"/>
        <v>11878</v>
      </c>
      <c r="U301" s="8">
        <f t="shared" ca="1" si="86"/>
        <v>-1</v>
      </c>
      <c r="V301" s="9">
        <f t="shared" ca="1" si="87"/>
        <v>0</v>
      </c>
      <c r="W301" s="3">
        <f t="shared" si="88"/>
        <v>4.3513194828503909E-3</v>
      </c>
      <c r="X301" s="3">
        <f t="shared" si="89"/>
        <v>-1.5313096741206957E-3</v>
      </c>
      <c r="Y301" s="3">
        <f t="shared" si="90"/>
        <v>-2.207792207792208E-3</v>
      </c>
    </row>
    <row r="302" spans="1:25" x14ac:dyDescent="0.25">
      <c r="A302" s="1">
        <v>36455</v>
      </c>
      <c r="B302" s="2">
        <v>7559.63</v>
      </c>
      <c r="C302" s="2">
        <v>72384</v>
      </c>
      <c r="D302" s="2">
        <v>7597</v>
      </c>
      <c r="E302" s="2">
        <v>7655</v>
      </c>
      <c r="F302" s="13">
        <f t="shared" si="78"/>
        <v>4.9433636302305128E-3</v>
      </c>
      <c r="G302" s="2">
        <f t="shared" si="73"/>
        <v>7788.3934999999992</v>
      </c>
      <c r="H302" s="2">
        <f t="shared" ca="1" si="79"/>
        <v>70846.8</v>
      </c>
      <c r="I302">
        <f t="shared" ca="1" si="80"/>
        <v>1</v>
      </c>
      <c r="J302">
        <f t="shared" si="81"/>
        <v>1</v>
      </c>
      <c r="K302">
        <f t="shared" si="74"/>
        <v>-95.269999999999527</v>
      </c>
      <c r="L302">
        <f t="shared" ca="1" si="75"/>
        <v>95.269999999999527</v>
      </c>
      <c r="M302" s="14">
        <f t="shared" si="76"/>
        <v>9261.2500000000109</v>
      </c>
      <c r="N302">
        <f t="shared" si="82"/>
        <v>1</v>
      </c>
      <c r="O302">
        <f t="shared" si="77"/>
        <v>0</v>
      </c>
      <c r="P302">
        <f>COUNTIF(作圖資料!$A$3:$A$249,A302)</f>
        <v>0</v>
      </c>
      <c r="R302" s="7">
        <f t="shared" si="83"/>
        <v>-86</v>
      </c>
      <c r="S302" s="8">
        <f t="shared" ca="1" si="84"/>
        <v>86</v>
      </c>
      <c r="T302" s="8">
        <f t="shared" ca="1" si="85"/>
        <v>11964</v>
      </c>
      <c r="U302" s="8">
        <f t="shared" ca="1" si="86"/>
        <v>1</v>
      </c>
      <c r="V302" s="9">
        <f t="shared" ca="1" si="87"/>
        <v>2</v>
      </c>
      <c r="W302" s="3">
        <f t="shared" si="88"/>
        <v>4.3513194828503909E-3</v>
      </c>
      <c r="X302" s="3">
        <f t="shared" si="89"/>
        <v>-1.3957874636085776E-2</v>
      </c>
      <c r="Y302" s="3">
        <f t="shared" si="90"/>
        <v>-1.3376623376623376E-2</v>
      </c>
    </row>
    <row r="303" spans="1:25" x14ac:dyDescent="0.25">
      <c r="A303" s="1">
        <v>36458</v>
      </c>
      <c r="B303" s="2">
        <v>7680.87</v>
      </c>
      <c r="C303" s="2">
        <v>54384</v>
      </c>
      <c r="D303" s="2">
        <v>7688</v>
      </c>
      <c r="E303" s="2">
        <v>7676</v>
      </c>
      <c r="F303" s="13">
        <f t="shared" si="78"/>
        <v>9.2828025991842367E-4</v>
      </c>
      <c r="G303" s="2">
        <f t="shared" si="73"/>
        <v>7797.8946666666652</v>
      </c>
      <c r="H303" s="2">
        <f t="shared" ca="1" si="79"/>
        <v>66674</v>
      </c>
      <c r="I303">
        <f t="shared" ca="1" si="80"/>
        <v>-1</v>
      </c>
      <c r="J303">
        <f t="shared" si="81"/>
        <v>1</v>
      </c>
      <c r="K303">
        <f t="shared" si="74"/>
        <v>121.23999999999978</v>
      </c>
      <c r="L303">
        <f t="shared" ca="1" si="75"/>
        <v>121.23999999999978</v>
      </c>
      <c r="M303" s="14">
        <f t="shared" si="76"/>
        <v>9382.4900000000107</v>
      </c>
      <c r="N303">
        <f t="shared" si="82"/>
        <v>1</v>
      </c>
      <c r="O303">
        <f t="shared" si="77"/>
        <v>0</v>
      </c>
      <c r="P303">
        <f>COUNTIF(作圖資料!$A$3:$A$249,A303)</f>
        <v>0</v>
      </c>
      <c r="R303" s="7">
        <f t="shared" si="83"/>
        <v>91</v>
      </c>
      <c r="S303" s="8">
        <f t="shared" ca="1" si="84"/>
        <v>91</v>
      </c>
      <c r="T303" s="8">
        <f t="shared" ca="1" si="85"/>
        <v>12055</v>
      </c>
      <c r="U303" s="8">
        <f t="shared" ca="1" si="86"/>
        <v>-1</v>
      </c>
      <c r="V303" s="9">
        <f t="shared" ca="1" si="87"/>
        <v>2</v>
      </c>
      <c r="W303" s="3">
        <f t="shared" si="88"/>
        <v>4.3513194828503909E-3</v>
      </c>
      <c r="X303" s="3">
        <f t="shared" si="89"/>
        <v>1.856093412498705E-3</v>
      </c>
      <c r="Y303" s="3">
        <f t="shared" si="90"/>
        <v>-1.5584415584415368E-3</v>
      </c>
    </row>
    <row r="304" spans="1:25" x14ac:dyDescent="0.25">
      <c r="A304" s="1">
        <v>36459</v>
      </c>
      <c r="B304" s="2">
        <v>7700.29</v>
      </c>
      <c r="C304" s="2">
        <v>68703</v>
      </c>
      <c r="D304" s="2">
        <v>7736</v>
      </c>
      <c r="E304" s="2">
        <v>7730</v>
      </c>
      <c r="F304" s="13">
        <f t="shared" si="78"/>
        <v>4.6374876790353792E-3</v>
      </c>
      <c r="G304" s="2">
        <f t="shared" si="73"/>
        <v>7810.2373333333326</v>
      </c>
      <c r="H304" s="2">
        <f t="shared" ca="1" si="79"/>
        <v>67328</v>
      </c>
      <c r="I304">
        <f t="shared" ca="1" si="80"/>
        <v>1</v>
      </c>
      <c r="J304">
        <f t="shared" si="81"/>
        <v>1</v>
      </c>
      <c r="K304">
        <f t="shared" si="74"/>
        <v>19.420000000000073</v>
      </c>
      <c r="L304">
        <f t="shared" ca="1" si="75"/>
        <v>-19.420000000000073</v>
      </c>
      <c r="M304" s="14">
        <f t="shared" si="76"/>
        <v>9401.9100000000108</v>
      </c>
      <c r="N304">
        <f t="shared" si="82"/>
        <v>1</v>
      </c>
      <c r="O304">
        <f t="shared" si="77"/>
        <v>0</v>
      </c>
      <c r="P304">
        <f>COUNTIF(作圖資料!$A$3:$A$249,A304)</f>
        <v>0</v>
      </c>
      <c r="R304" s="7">
        <f t="shared" si="83"/>
        <v>48</v>
      </c>
      <c r="S304" s="8">
        <f t="shared" ca="1" si="84"/>
        <v>-48</v>
      </c>
      <c r="T304" s="8">
        <f t="shared" ca="1" si="85"/>
        <v>12007</v>
      </c>
      <c r="U304" s="8">
        <f t="shared" ca="1" si="86"/>
        <v>1</v>
      </c>
      <c r="V304" s="9">
        <f t="shared" ca="1" si="87"/>
        <v>2</v>
      </c>
      <c r="W304" s="3">
        <f t="shared" si="88"/>
        <v>4.3513194828503909E-3</v>
      </c>
      <c r="X304" s="3">
        <f t="shared" si="89"/>
        <v>4.3891457013760515E-3</v>
      </c>
      <c r="Y304" s="3">
        <f t="shared" si="90"/>
        <v>4.6753246753248323E-3</v>
      </c>
    </row>
    <row r="305" spans="1:25" x14ac:dyDescent="0.25">
      <c r="A305" s="1">
        <v>36460</v>
      </c>
      <c r="B305" s="2">
        <v>7701.22</v>
      </c>
      <c r="C305" s="2">
        <v>61991</v>
      </c>
      <c r="D305" s="2">
        <v>7737</v>
      </c>
      <c r="E305" s="2">
        <v>7735</v>
      </c>
      <c r="F305" s="13">
        <f t="shared" si="78"/>
        <v>4.6460171245594761E-3</v>
      </c>
      <c r="G305" s="2">
        <f t="shared" si="73"/>
        <v>7824.8656666666648</v>
      </c>
      <c r="H305" s="2">
        <f t="shared" ca="1" si="79"/>
        <v>65349.8</v>
      </c>
      <c r="I305">
        <f t="shared" ca="1" si="80"/>
        <v>-1</v>
      </c>
      <c r="J305">
        <f t="shared" si="81"/>
        <v>1</v>
      </c>
      <c r="K305">
        <f t="shared" si="74"/>
        <v>0.93000000000029104</v>
      </c>
      <c r="L305">
        <f t="shared" ca="1" si="75"/>
        <v>0.93000000000029104</v>
      </c>
      <c r="M305" s="14">
        <f t="shared" si="76"/>
        <v>9402.8400000000111</v>
      </c>
      <c r="N305">
        <f t="shared" si="82"/>
        <v>1</v>
      </c>
      <c r="O305">
        <f t="shared" si="77"/>
        <v>0</v>
      </c>
      <c r="P305">
        <f>COUNTIF(作圖資料!$A$3:$A$249,A305)</f>
        <v>0</v>
      </c>
      <c r="R305" s="7">
        <f t="shared" si="83"/>
        <v>1</v>
      </c>
      <c r="S305" s="8">
        <f t="shared" ca="1" si="84"/>
        <v>1</v>
      </c>
      <c r="T305" s="8">
        <f t="shared" ca="1" si="85"/>
        <v>12008</v>
      </c>
      <c r="U305" s="8">
        <f t="shared" ca="1" si="86"/>
        <v>-1</v>
      </c>
      <c r="V305" s="9">
        <f t="shared" ca="1" si="87"/>
        <v>2</v>
      </c>
      <c r="W305" s="3">
        <f t="shared" si="88"/>
        <v>4.3513194828503909E-3</v>
      </c>
      <c r="X305" s="3">
        <f t="shared" si="89"/>
        <v>4.5104504711317439E-3</v>
      </c>
      <c r="Y305" s="3">
        <f t="shared" si="90"/>
        <v>4.8051948051948123E-3</v>
      </c>
    </row>
    <row r="306" spans="1:25" x14ac:dyDescent="0.25">
      <c r="A306" s="1">
        <v>36461</v>
      </c>
      <c r="B306" s="2">
        <v>7681.85</v>
      </c>
      <c r="C306" s="2">
        <v>60996</v>
      </c>
      <c r="D306" s="2">
        <v>7727</v>
      </c>
      <c r="E306" s="2">
        <v>7731</v>
      </c>
      <c r="F306" s="13">
        <f t="shared" si="78"/>
        <v>5.8774904482643553E-3</v>
      </c>
      <c r="G306" s="2">
        <f t="shared" si="73"/>
        <v>7835.4008333333313</v>
      </c>
      <c r="H306" s="2">
        <f t="shared" ca="1" si="79"/>
        <v>63691.6</v>
      </c>
      <c r="I306">
        <f t="shared" ca="1" si="80"/>
        <v>-1</v>
      </c>
      <c r="J306">
        <f t="shared" si="81"/>
        <v>1</v>
      </c>
      <c r="K306">
        <f t="shared" si="74"/>
        <v>-19.369999999999891</v>
      </c>
      <c r="L306">
        <f t="shared" ca="1" si="75"/>
        <v>19.369999999999891</v>
      </c>
      <c r="M306" s="14">
        <f t="shared" si="76"/>
        <v>9383.4700000000121</v>
      </c>
      <c r="N306">
        <f t="shared" si="82"/>
        <v>1</v>
      </c>
      <c r="O306">
        <f t="shared" si="77"/>
        <v>0</v>
      </c>
      <c r="P306">
        <f>COUNTIF(作圖資料!$A$3:$A$249,A306)</f>
        <v>0</v>
      </c>
      <c r="R306" s="7">
        <f t="shared" si="83"/>
        <v>-10</v>
      </c>
      <c r="S306" s="8">
        <f t="shared" ca="1" si="84"/>
        <v>10</v>
      </c>
      <c r="T306" s="8">
        <f t="shared" ca="1" si="85"/>
        <v>12018</v>
      </c>
      <c r="U306" s="8">
        <f t="shared" ca="1" si="86"/>
        <v>-1</v>
      </c>
      <c r="V306" s="9">
        <f t="shared" ca="1" si="87"/>
        <v>0</v>
      </c>
      <c r="W306" s="3">
        <f t="shared" si="88"/>
        <v>4.3513194828503909E-3</v>
      </c>
      <c r="X306" s="3">
        <f t="shared" si="89"/>
        <v>1.9839199440689903E-3</v>
      </c>
      <c r="Y306" s="3">
        <f t="shared" si="90"/>
        <v>3.5064935064934577E-3</v>
      </c>
    </row>
    <row r="307" spans="1:25" x14ac:dyDescent="0.25">
      <c r="A307" s="1">
        <v>36462</v>
      </c>
      <c r="B307" s="2">
        <v>7706.67</v>
      </c>
      <c r="C307" s="2">
        <v>92319</v>
      </c>
      <c r="D307" s="2">
        <v>7776</v>
      </c>
      <c r="E307" s="2">
        <v>7786</v>
      </c>
      <c r="F307" s="13">
        <f t="shared" si="78"/>
        <v>8.9961033753878095E-3</v>
      </c>
      <c r="G307" s="2">
        <f t="shared" si="73"/>
        <v>7846.711833333331</v>
      </c>
      <c r="H307" s="2">
        <f t="shared" ca="1" si="79"/>
        <v>67678.600000000006</v>
      </c>
      <c r="I307">
        <f t="shared" ca="1" si="80"/>
        <v>1</v>
      </c>
      <c r="J307">
        <f t="shared" si="81"/>
        <v>1</v>
      </c>
      <c r="K307">
        <f t="shared" si="74"/>
        <v>24.819999999999709</v>
      </c>
      <c r="L307">
        <f t="shared" ca="1" si="75"/>
        <v>-24.819999999999709</v>
      </c>
      <c r="M307" s="14">
        <f t="shared" si="76"/>
        <v>9408.2900000000118</v>
      </c>
      <c r="N307">
        <f t="shared" si="82"/>
        <v>1</v>
      </c>
      <c r="O307">
        <f t="shared" si="77"/>
        <v>0</v>
      </c>
      <c r="P307">
        <f>COUNTIF(作圖資料!$A$3:$A$249,A307)</f>
        <v>0</v>
      </c>
      <c r="R307" s="7">
        <f t="shared" si="83"/>
        <v>49</v>
      </c>
      <c r="S307" s="8">
        <f t="shared" ca="1" si="84"/>
        <v>-49</v>
      </c>
      <c r="T307" s="8">
        <f t="shared" ca="1" si="85"/>
        <v>11969</v>
      </c>
      <c r="U307" s="8">
        <f t="shared" ca="1" si="86"/>
        <v>1</v>
      </c>
      <c r="V307" s="9">
        <f t="shared" ca="1" si="87"/>
        <v>2</v>
      </c>
      <c r="W307" s="3">
        <f t="shared" si="88"/>
        <v>4.3513194828503909E-3</v>
      </c>
      <c r="X307" s="3">
        <f t="shared" si="89"/>
        <v>5.2213225089472459E-3</v>
      </c>
      <c r="Y307" s="3">
        <f t="shared" si="90"/>
        <v>9.8701298701298068E-3</v>
      </c>
    </row>
    <row r="308" spans="1:25" x14ac:dyDescent="0.25">
      <c r="A308" s="1">
        <v>36463</v>
      </c>
      <c r="B308" s="2">
        <v>7854.85</v>
      </c>
      <c r="C308" s="2">
        <v>135297</v>
      </c>
      <c r="D308" s="2">
        <v>7948</v>
      </c>
      <c r="E308" s="2">
        <v>7955</v>
      </c>
      <c r="F308" s="13">
        <f t="shared" si="78"/>
        <v>1.1858915192524355E-2</v>
      </c>
      <c r="G308" s="2">
        <f t="shared" si="73"/>
        <v>7856.4659999999976</v>
      </c>
      <c r="H308" s="2">
        <f t="shared" ca="1" si="79"/>
        <v>83861.2</v>
      </c>
      <c r="I308">
        <f t="shared" ca="1" si="80"/>
        <v>1</v>
      </c>
      <c r="J308">
        <f t="shared" si="81"/>
        <v>1</v>
      </c>
      <c r="K308">
        <f t="shared" si="74"/>
        <v>148.18000000000029</v>
      </c>
      <c r="L308">
        <f t="shared" ca="1" si="75"/>
        <v>148.18000000000029</v>
      </c>
      <c r="M308" s="14">
        <f t="shared" si="76"/>
        <v>9556.4700000000121</v>
      </c>
      <c r="N308">
        <f t="shared" si="82"/>
        <v>1</v>
      </c>
      <c r="O308">
        <f t="shared" si="77"/>
        <v>0</v>
      </c>
      <c r="P308">
        <f>COUNTIF(作圖資料!$A$3:$A$249,A308)</f>
        <v>0</v>
      </c>
      <c r="R308" s="7">
        <f t="shared" si="83"/>
        <v>172</v>
      </c>
      <c r="S308" s="8">
        <f t="shared" ca="1" si="84"/>
        <v>172</v>
      </c>
      <c r="T308" s="8">
        <f t="shared" ca="1" si="85"/>
        <v>12141</v>
      </c>
      <c r="U308" s="8">
        <f t="shared" ca="1" si="86"/>
        <v>1</v>
      </c>
      <c r="V308" s="9">
        <f t="shared" ca="1" si="87"/>
        <v>0</v>
      </c>
      <c r="W308" s="3">
        <f t="shared" si="88"/>
        <v>4.3513194828503909E-3</v>
      </c>
      <c r="X308" s="3">
        <f t="shared" si="89"/>
        <v>2.4549215823358894E-2</v>
      </c>
      <c r="Y308" s="3">
        <f t="shared" si="90"/>
        <v>3.220779220779213E-2</v>
      </c>
    </row>
    <row r="309" spans="1:25" x14ac:dyDescent="0.25">
      <c r="A309" s="1">
        <v>36465</v>
      </c>
      <c r="B309" s="2">
        <v>7814.89</v>
      </c>
      <c r="C309" s="2">
        <v>75168</v>
      </c>
      <c r="D309" s="2">
        <v>7911</v>
      </c>
      <c r="E309" s="2">
        <v>7920</v>
      </c>
      <c r="F309" s="13">
        <f t="shared" si="78"/>
        <v>1.229831769864953E-2</v>
      </c>
      <c r="G309" s="2">
        <f t="shared" si="73"/>
        <v>7866.2361666666648</v>
      </c>
      <c r="H309" s="2">
        <f t="shared" ca="1" si="79"/>
        <v>85154.2</v>
      </c>
      <c r="I309">
        <f t="shared" ca="1" si="80"/>
        <v>-1</v>
      </c>
      <c r="J309">
        <f t="shared" si="81"/>
        <v>1</v>
      </c>
      <c r="K309">
        <f t="shared" si="74"/>
        <v>-39.960000000000036</v>
      </c>
      <c r="L309">
        <f t="shared" ca="1" si="75"/>
        <v>-39.960000000000036</v>
      </c>
      <c r="M309" s="14">
        <f t="shared" si="76"/>
        <v>9516.510000000013</v>
      </c>
      <c r="N309">
        <f t="shared" si="82"/>
        <v>1</v>
      </c>
      <c r="O309">
        <f t="shared" si="77"/>
        <v>0</v>
      </c>
      <c r="P309">
        <f>COUNTIF(作圖資料!$A$3:$A$249,A309)</f>
        <v>0</v>
      </c>
      <c r="R309" s="7">
        <f t="shared" si="83"/>
        <v>-37</v>
      </c>
      <c r="S309" s="8">
        <f t="shared" ca="1" si="84"/>
        <v>-37</v>
      </c>
      <c r="T309" s="8">
        <f t="shared" ca="1" si="85"/>
        <v>12104</v>
      </c>
      <c r="U309" s="8">
        <f t="shared" ca="1" si="86"/>
        <v>-1</v>
      </c>
      <c r="V309" s="9">
        <f t="shared" ca="1" si="87"/>
        <v>2</v>
      </c>
      <c r="W309" s="3">
        <f t="shared" si="88"/>
        <v>4.3513194828503909E-3</v>
      </c>
      <c r="X309" s="3">
        <f t="shared" si="89"/>
        <v>1.9337023780951812E-2</v>
      </c>
      <c r="Y309" s="3">
        <f t="shared" si="90"/>
        <v>2.7402597402597317E-2</v>
      </c>
    </row>
    <row r="310" spans="1:25" x14ac:dyDescent="0.25">
      <c r="A310" s="1">
        <v>36466</v>
      </c>
      <c r="B310" s="2">
        <v>7721.59</v>
      </c>
      <c r="C310" s="2">
        <v>65941</v>
      </c>
      <c r="D310" s="2">
        <v>7820</v>
      </c>
      <c r="E310" s="2">
        <v>7825</v>
      </c>
      <c r="F310" s="13">
        <f t="shared" si="78"/>
        <v>1.2744784429113754E-2</v>
      </c>
      <c r="G310" s="2">
        <f t="shared" si="73"/>
        <v>7872.7586666666648</v>
      </c>
      <c r="H310" s="2">
        <f t="shared" ca="1" si="79"/>
        <v>85944.2</v>
      </c>
      <c r="I310">
        <f t="shared" ca="1" si="80"/>
        <v>-1</v>
      </c>
      <c r="J310">
        <f t="shared" si="81"/>
        <v>1</v>
      </c>
      <c r="K310">
        <f t="shared" si="74"/>
        <v>-93.300000000000182</v>
      </c>
      <c r="L310">
        <f t="shared" ca="1" si="75"/>
        <v>93.300000000000182</v>
      </c>
      <c r="M310" s="14">
        <f t="shared" si="76"/>
        <v>9423.2100000000137</v>
      </c>
      <c r="N310">
        <f t="shared" si="82"/>
        <v>1</v>
      </c>
      <c r="O310">
        <f t="shared" si="77"/>
        <v>0</v>
      </c>
      <c r="P310">
        <f>COUNTIF(作圖資料!$A$3:$A$249,A310)</f>
        <v>0</v>
      </c>
      <c r="R310" s="7">
        <f t="shared" si="83"/>
        <v>-91</v>
      </c>
      <c r="S310" s="8">
        <f t="shared" ca="1" si="84"/>
        <v>91</v>
      </c>
      <c r="T310" s="8">
        <f t="shared" ca="1" si="85"/>
        <v>12195</v>
      </c>
      <c r="U310" s="8">
        <f t="shared" ca="1" si="86"/>
        <v>-1</v>
      </c>
      <c r="V310" s="9">
        <f t="shared" ca="1" si="87"/>
        <v>0</v>
      </c>
      <c r="W310" s="3">
        <f t="shared" si="88"/>
        <v>4.3513194828503909E-3</v>
      </c>
      <c r="X310" s="3">
        <f t="shared" si="89"/>
        <v>7.1674162344907977E-3</v>
      </c>
      <c r="Y310" s="3">
        <f t="shared" si="90"/>
        <v>1.5584415584415368E-2</v>
      </c>
    </row>
    <row r="311" spans="1:25" x14ac:dyDescent="0.25">
      <c r="A311" s="1">
        <v>36467</v>
      </c>
      <c r="B311" s="2">
        <v>7580.09</v>
      </c>
      <c r="C311" s="2">
        <v>69221</v>
      </c>
      <c r="D311" s="2">
        <v>7678</v>
      </c>
      <c r="E311" s="2">
        <v>7698</v>
      </c>
      <c r="F311" s="13">
        <f t="shared" si="78"/>
        <v>1.2916733178629736E-2</v>
      </c>
      <c r="G311" s="2">
        <f t="shared" si="73"/>
        <v>7871.9926666666661</v>
      </c>
      <c r="H311" s="2">
        <f t="shared" ca="1" si="79"/>
        <v>87589.2</v>
      </c>
      <c r="I311">
        <f t="shared" ca="1" si="80"/>
        <v>-1</v>
      </c>
      <c r="J311">
        <f t="shared" si="81"/>
        <v>1</v>
      </c>
      <c r="K311">
        <f t="shared" si="74"/>
        <v>-141.5</v>
      </c>
      <c r="L311">
        <f t="shared" ca="1" si="75"/>
        <v>141.5</v>
      </c>
      <c r="M311" s="14">
        <f t="shared" si="76"/>
        <v>9281.7100000000137</v>
      </c>
      <c r="N311">
        <f t="shared" si="82"/>
        <v>1</v>
      </c>
      <c r="O311">
        <f t="shared" si="77"/>
        <v>0</v>
      </c>
      <c r="P311">
        <f>COUNTIF(作圖資料!$A$3:$A$249,A311)</f>
        <v>0</v>
      </c>
      <c r="R311" s="7">
        <f t="shared" si="83"/>
        <v>-142</v>
      </c>
      <c r="S311" s="8">
        <f t="shared" ca="1" si="84"/>
        <v>142</v>
      </c>
      <c r="T311" s="8">
        <f t="shared" ca="1" si="85"/>
        <v>12337</v>
      </c>
      <c r="U311" s="8">
        <f t="shared" ca="1" si="86"/>
        <v>-1</v>
      </c>
      <c r="V311" s="9">
        <f t="shared" ca="1" si="87"/>
        <v>0</v>
      </c>
      <c r="W311" s="3">
        <f t="shared" si="88"/>
        <v>4.3513194828503909E-3</v>
      </c>
      <c r="X311" s="3">
        <f t="shared" si="89"/>
        <v>-1.1289169701460211E-2</v>
      </c>
      <c r="Y311" s="3">
        <f t="shared" si="90"/>
        <v>-2.8571428571431134E-3</v>
      </c>
    </row>
    <row r="312" spans="1:25" x14ac:dyDescent="0.25">
      <c r="A312" s="1">
        <v>36468</v>
      </c>
      <c r="B312" s="2">
        <v>7469.23</v>
      </c>
      <c r="C312" s="2">
        <v>67912</v>
      </c>
      <c r="D312" s="2">
        <v>7565</v>
      </c>
      <c r="E312" s="2">
        <v>7580</v>
      </c>
      <c r="F312" s="13">
        <f t="shared" si="78"/>
        <v>1.2821937468788569E-2</v>
      </c>
      <c r="G312" s="2">
        <f t="shared" si="73"/>
        <v>7862.8386666666656</v>
      </c>
      <c r="H312" s="2">
        <f t="shared" ca="1" si="79"/>
        <v>82707.8</v>
      </c>
      <c r="I312">
        <f t="shared" ca="1" si="80"/>
        <v>-1</v>
      </c>
      <c r="J312">
        <f t="shared" si="81"/>
        <v>1</v>
      </c>
      <c r="K312">
        <f t="shared" si="74"/>
        <v>-110.86000000000058</v>
      </c>
      <c r="L312">
        <f t="shared" ca="1" si="75"/>
        <v>110.86000000000058</v>
      </c>
      <c r="M312" s="14">
        <f t="shared" si="76"/>
        <v>9170.8500000000131</v>
      </c>
      <c r="N312">
        <f t="shared" si="82"/>
        <v>1</v>
      </c>
      <c r="O312">
        <f t="shared" si="77"/>
        <v>0</v>
      </c>
      <c r="P312">
        <f>COUNTIF(作圖資料!$A$3:$A$249,A312)</f>
        <v>0</v>
      </c>
      <c r="R312" s="7">
        <f t="shared" si="83"/>
        <v>-113</v>
      </c>
      <c r="S312" s="8">
        <f t="shared" ca="1" si="84"/>
        <v>113</v>
      </c>
      <c r="T312" s="8">
        <f t="shared" ca="1" si="85"/>
        <v>12450</v>
      </c>
      <c r="U312" s="8">
        <f t="shared" ca="1" si="86"/>
        <v>-1</v>
      </c>
      <c r="V312" s="9">
        <f t="shared" ca="1" si="87"/>
        <v>0</v>
      </c>
      <c r="W312" s="3">
        <f t="shared" si="88"/>
        <v>4.3513194828503909E-3</v>
      </c>
      <c r="X312" s="3">
        <f t="shared" si="89"/>
        <v>-2.5749219997287409E-2</v>
      </c>
      <c r="Y312" s="3">
        <f t="shared" si="90"/>
        <v>-1.7532467532467844E-2</v>
      </c>
    </row>
    <row r="313" spans="1:25" x14ac:dyDescent="0.25">
      <c r="A313" s="1">
        <v>36469</v>
      </c>
      <c r="B313" s="2">
        <v>7488.26</v>
      </c>
      <c r="C313" s="2">
        <v>54895</v>
      </c>
      <c r="D313" s="2">
        <v>7619</v>
      </c>
      <c r="E313" s="2">
        <v>7635</v>
      </c>
      <c r="F313" s="13">
        <f t="shared" si="78"/>
        <v>1.7459329670711288E-2</v>
      </c>
      <c r="G313" s="2">
        <f t="shared" si="73"/>
        <v>7852.9191666666657</v>
      </c>
      <c r="H313" s="2">
        <f t="shared" ca="1" si="79"/>
        <v>66627.399999999994</v>
      </c>
      <c r="I313">
        <f t="shared" ca="1" si="80"/>
        <v>-1</v>
      </c>
      <c r="J313">
        <f t="shared" si="81"/>
        <v>1</v>
      </c>
      <c r="K313">
        <f t="shared" si="74"/>
        <v>19.030000000000655</v>
      </c>
      <c r="L313">
        <f t="shared" ca="1" si="75"/>
        <v>-19.030000000000655</v>
      </c>
      <c r="M313" s="14">
        <f t="shared" si="76"/>
        <v>9189.8800000000138</v>
      </c>
      <c r="N313">
        <f t="shared" si="82"/>
        <v>1</v>
      </c>
      <c r="O313">
        <f t="shared" si="77"/>
        <v>0</v>
      </c>
      <c r="P313">
        <f>COUNTIF(作圖資料!$A$3:$A$249,A313)</f>
        <v>0</v>
      </c>
      <c r="R313" s="7">
        <f t="shared" si="83"/>
        <v>54</v>
      </c>
      <c r="S313" s="8">
        <f t="shared" ca="1" si="84"/>
        <v>-54</v>
      </c>
      <c r="T313" s="8">
        <f t="shared" ca="1" si="85"/>
        <v>12396</v>
      </c>
      <c r="U313" s="8">
        <f t="shared" ca="1" si="86"/>
        <v>-1</v>
      </c>
      <c r="V313" s="9">
        <f t="shared" ca="1" si="87"/>
        <v>0</v>
      </c>
      <c r="W313" s="3">
        <f t="shared" si="88"/>
        <v>4.3513194828503909E-3</v>
      </c>
      <c r="X313" s="3">
        <f t="shared" si="89"/>
        <v>-2.3267037450565464E-2</v>
      </c>
      <c r="Y313" s="3">
        <f t="shared" si="90"/>
        <v>-1.0519480519480817E-2</v>
      </c>
    </row>
    <row r="314" spans="1:25" x14ac:dyDescent="0.25">
      <c r="A314" s="1">
        <v>36470</v>
      </c>
      <c r="B314" s="2">
        <v>7376.56</v>
      </c>
      <c r="C314" s="2">
        <v>68083</v>
      </c>
      <c r="D314" s="2">
        <v>7400</v>
      </c>
      <c r="E314" s="2">
        <v>7471</v>
      </c>
      <c r="F314" s="13">
        <f t="shared" si="78"/>
        <v>3.1776329345927223E-3</v>
      </c>
      <c r="G314" s="2">
        <f t="shared" si="73"/>
        <v>7842.6333333333323</v>
      </c>
      <c r="H314" s="2">
        <f t="shared" ca="1" si="79"/>
        <v>65210.400000000001</v>
      </c>
      <c r="I314">
        <f t="shared" ca="1" si="80"/>
        <v>1</v>
      </c>
      <c r="J314">
        <f t="shared" si="81"/>
        <v>1</v>
      </c>
      <c r="K314">
        <f t="shared" si="74"/>
        <v>-111.69999999999982</v>
      </c>
      <c r="L314">
        <f t="shared" ca="1" si="75"/>
        <v>111.69999999999982</v>
      </c>
      <c r="M314" s="14">
        <f t="shared" si="76"/>
        <v>9078.1800000000148</v>
      </c>
      <c r="N314">
        <f t="shared" si="82"/>
        <v>1</v>
      </c>
      <c r="O314">
        <f t="shared" si="77"/>
        <v>0</v>
      </c>
      <c r="P314">
        <f>COUNTIF(作圖資料!$A$3:$A$249,A314)</f>
        <v>0</v>
      </c>
      <c r="R314" s="7">
        <f t="shared" si="83"/>
        <v>-219</v>
      </c>
      <c r="S314" s="8">
        <f t="shared" ca="1" si="84"/>
        <v>219</v>
      </c>
      <c r="T314" s="8">
        <f t="shared" ca="1" si="85"/>
        <v>12615</v>
      </c>
      <c r="U314" s="8">
        <f t="shared" ca="1" si="86"/>
        <v>1</v>
      </c>
      <c r="V314" s="9">
        <f t="shared" ca="1" si="87"/>
        <v>2</v>
      </c>
      <c r="W314" s="3">
        <f t="shared" si="88"/>
        <v>4.3513194828503909E-3</v>
      </c>
      <c r="X314" s="3">
        <f t="shared" si="89"/>
        <v>-3.7836653344881621E-2</v>
      </c>
      <c r="Y314" s="3">
        <f t="shared" si="90"/>
        <v>-3.8961038961039196E-2</v>
      </c>
    </row>
    <row r="315" spans="1:25" x14ac:dyDescent="0.25">
      <c r="A315" s="1">
        <v>36472</v>
      </c>
      <c r="B315" s="2">
        <v>7401.49</v>
      </c>
      <c r="C315" s="2">
        <v>54883</v>
      </c>
      <c r="D315" s="2">
        <v>7441</v>
      </c>
      <c r="E315" s="2">
        <v>7478</v>
      </c>
      <c r="F315" s="13">
        <f t="shared" si="78"/>
        <v>5.3381143526507469E-3</v>
      </c>
      <c r="G315" s="2">
        <f t="shared" si="73"/>
        <v>7833.2470000000003</v>
      </c>
      <c r="H315" s="2">
        <f t="shared" ca="1" si="79"/>
        <v>62998.8</v>
      </c>
      <c r="I315">
        <f t="shared" ca="1" si="80"/>
        <v>-1</v>
      </c>
      <c r="J315">
        <f t="shared" si="81"/>
        <v>1</v>
      </c>
      <c r="K315">
        <f t="shared" si="74"/>
        <v>24.929999999999382</v>
      </c>
      <c r="L315">
        <f t="shared" ca="1" si="75"/>
        <v>24.929999999999382</v>
      </c>
      <c r="M315" s="14">
        <f t="shared" si="76"/>
        <v>9103.1100000000151</v>
      </c>
      <c r="N315">
        <f t="shared" si="82"/>
        <v>1</v>
      </c>
      <c r="O315">
        <f t="shared" si="77"/>
        <v>0</v>
      </c>
      <c r="P315">
        <f>COUNTIF(作圖資料!$A$3:$A$249,A315)</f>
        <v>0</v>
      </c>
      <c r="R315" s="7">
        <f t="shared" si="83"/>
        <v>41</v>
      </c>
      <c r="S315" s="8">
        <f t="shared" ca="1" si="84"/>
        <v>41</v>
      </c>
      <c r="T315" s="8">
        <f t="shared" ca="1" si="85"/>
        <v>12656</v>
      </c>
      <c r="U315" s="8">
        <f t="shared" ca="1" si="86"/>
        <v>-1</v>
      </c>
      <c r="V315" s="9">
        <f t="shared" ca="1" si="87"/>
        <v>2</v>
      </c>
      <c r="W315" s="3">
        <f t="shared" si="88"/>
        <v>4.3513194828503909E-3</v>
      </c>
      <c r="X315" s="3">
        <f t="shared" si="89"/>
        <v>-3.4584902904010617E-2</v>
      </c>
      <c r="Y315" s="3">
        <f t="shared" si="90"/>
        <v>-3.3636363636363797E-2</v>
      </c>
    </row>
    <row r="316" spans="1:25" x14ac:dyDescent="0.25">
      <c r="A316" s="1">
        <v>36473</v>
      </c>
      <c r="B316" s="2">
        <v>7362.69</v>
      </c>
      <c r="C316" s="2">
        <v>45860</v>
      </c>
      <c r="D316" s="2">
        <v>7382</v>
      </c>
      <c r="E316" s="2">
        <v>7410</v>
      </c>
      <c r="F316" s="13">
        <f t="shared" si="78"/>
        <v>2.6226827423130317E-3</v>
      </c>
      <c r="G316" s="2">
        <f t="shared" si="73"/>
        <v>7820.6681666666673</v>
      </c>
      <c r="H316" s="2">
        <f t="shared" ca="1" si="79"/>
        <v>58326.6</v>
      </c>
      <c r="I316">
        <f t="shared" ca="1" si="80"/>
        <v>-1</v>
      </c>
      <c r="J316">
        <f t="shared" si="81"/>
        <v>1</v>
      </c>
      <c r="K316">
        <f t="shared" si="74"/>
        <v>-38.800000000000182</v>
      </c>
      <c r="L316">
        <f t="shared" ca="1" si="75"/>
        <v>38.800000000000182</v>
      </c>
      <c r="M316" s="14">
        <f t="shared" si="76"/>
        <v>9064.3100000000159</v>
      </c>
      <c r="N316">
        <f t="shared" si="82"/>
        <v>1</v>
      </c>
      <c r="O316">
        <f t="shared" si="77"/>
        <v>0</v>
      </c>
      <c r="P316">
        <f>COUNTIF(作圖資料!$A$3:$A$249,A316)</f>
        <v>0</v>
      </c>
      <c r="R316" s="7">
        <f t="shared" si="83"/>
        <v>-59</v>
      </c>
      <c r="S316" s="8">
        <f t="shared" ca="1" si="84"/>
        <v>59</v>
      </c>
      <c r="T316" s="8">
        <f t="shared" ca="1" si="85"/>
        <v>12715</v>
      </c>
      <c r="U316" s="8">
        <f t="shared" ca="1" si="86"/>
        <v>-1</v>
      </c>
      <c r="V316" s="9">
        <f t="shared" ca="1" si="87"/>
        <v>0</v>
      </c>
      <c r="W316" s="3">
        <f t="shared" si="88"/>
        <v>4.3513194828503909E-3</v>
      </c>
      <c r="X316" s="3">
        <f t="shared" si="89"/>
        <v>-3.9645790072313836E-2</v>
      </c>
      <c r="Y316" s="3">
        <f t="shared" si="90"/>
        <v>-4.1298701298701501E-2</v>
      </c>
    </row>
    <row r="317" spans="1:25" x14ac:dyDescent="0.25">
      <c r="A317" s="1">
        <v>36474</v>
      </c>
      <c r="B317" s="2">
        <v>7401.81</v>
      </c>
      <c r="C317" s="2">
        <v>56776</v>
      </c>
      <c r="D317" s="2">
        <v>7443</v>
      </c>
      <c r="E317" s="2">
        <v>7469</v>
      </c>
      <c r="F317" s="13">
        <f t="shared" si="78"/>
        <v>5.5648550827431809E-3</v>
      </c>
      <c r="G317" s="2">
        <f t="shared" si="73"/>
        <v>7808.1388333333334</v>
      </c>
      <c r="H317" s="2">
        <f t="shared" ca="1" si="79"/>
        <v>56099.4</v>
      </c>
      <c r="I317">
        <f t="shared" ca="1" si="80"/>
        <v>1</v>
      </c>
      <c r="J317">
        <f t="shared" si="81"/>
        <v>1</v>
      </c>
      <c r="K317">
        <f t="shared" si="74"/>
        <v>39.1200000000008</v>
      </c>
      <c r="L317">
        <f t="shared" ca="1" si="75"/>
        <v>-39.1200000000008</v>
      </c>
      <c r="M317" s="14">
        <f t="shared" si="76"/>
        <v>9103.4300000000167</v>
      </c>
      <c r="N317">
        <f t="shared" si="82"/>
        <v>1</v>
      </c>
      <c r="O317">
        <f t="shared" si="77"/>
        <v>0</v>
      </c>
      <c r="P317">
        <f>COUNTIF(作圖資料!$A$3:$A$249,A317)</f>
        <v>0</v>
      </c>
      <c r="R317" s="7">
        <f t="shared" si="83"/>
        <v>61</v>
      </c>
      <c r="S317" s="8">
        <f t="shared" ca="1" si="84"/>
        <v>-61</v>
      </c>
      <c r="T317" s="8">
        <f t="shared" ca="1" si="85"/>
        <v>12654</v>
      </c>
      <c r="U317" s="8">
        <f t="shared" ca="1" si="86"/>
        <v>1</v>
      </c>
      <c r="V317" s="9">
        <f t="shared" ca="1" si="87"/>
        <v>2</v>
      </c>
      <c r="W317" s="3">
        <f t="shared" si="88"/>
        <v>4.3513194828503909E-3</v>
      </c>
      <c r="X317" s="3">
        <f t="shared" si="89"/>
        <v>-3.4543163628395601E-2</v>
      </c>
      <c r="Y317" s="3">
        <f t="shared" si="90"/>
        <v>-3.3376623376623504E-2</v>
      </c>
    </row>
    <row r="318" spans="1:25" x14ac:dyDescent="0.25">
      <c r="A318" s="1">
        <v>36475</v>
      </c>
      <c r="B318" s="2">
        <v>7532.22</v>
      </c>
      <c r="C318" s="2">
        <v>82200</v>
      </c>
      <c r="D318" s="2">
        <v>7575</v>
      </c>
      <c r="E318" s="2">
        <v>7610</v>
      </c>
      <c r="F318" s="13">
        <f t="shared" si="78"/>
        <v>5.6796004365247121E-3</v>
      </c>
      <c r="G318" s="2">
        <f t="shared" ref="G318:G381" si="91">AVERAGE(B259:B318)</f>
        <v>7798.3428333333341</v>
      </c>
      <c r="H318" s="2">
        <f t="shared" ca="1" si="79"/>
        <v>61560.4</v>
      </c>
      <c r="I318">
        <f t="shared" ca="1" si="80"/>
        <v>1</v>
      </c>
      <c r="J318">
        <f t="shared" si="81"/>
        <v>1</v>
      </c>
      <c r="K318">
        <f t="shared" ref="K318:K381" si="92">B318-B317</f>
        <v>130.40999999999985</v>
      </c>
      <c r="L318">
        <f t="shared" ref="L318:L381" ca="1" si="93">I317*K318</f>
        <v>130.40999999999985</v>
      </c>
      <c r="M318" s="14">
        <f t="shared" ref="M318:M381" si="94">M317+K318*N317</f>
        <v>9233.8400000000165</v>
      </c>
      <c r="N318">
        <f t="shared" si="82"/>
        <v>1</v>
      </c>
      <c r="O318">
        <f t="shared" ref="O318:O381" si="95">ABS(N318-N317)</f>
        <v>0</v>
      </c>
      <c r="P318">
        <f>COUNTIF(作圖資料!$A$3:$A$249,A318)</f>
        <v>0</v>
      </c>
      <c r="R318" s="7">
        <f t="shared" si="83"/>
        <v>132</v>
      </c>
      <c r="S318" s="8">
        <f t="shared" ca="1" si="84"/>
        <v>132</v>
      </c>
      <c r="T318" s="8">
        <f t="shared" ca="1" si="85"/>
        <v>12786</v>
      </c>
      <c r="U318" s="8">
        <f t="shared" ca="1" si="86"/>
        <v>1</v>
      </c>
      <c r="V318" s="9">
        <f t="shared" ca="1" si="87"/>
        <v>0</v>
      </c>
      <c r="W318" s="3">
        <f t="shared" si="88"/>
        <v>4.3513194828503909E-3</v>
      </c>
      <c r="X318" s="3">
        <f t="shared" si="89"/>
        <v>-1.7533104462972404E-2</v>
      </c>
      <c r="Y318" s="3">
        <f t="shared" si="90"/>
        <v>-1.6233766233766489E-2</v>
      </c>
    </row>
    <row r="319" spans="1:25" x14ac:dyDescent="0.25">
      <c r="A319" s="1">
        <v>36479</v>
      </c>
      <c r="B319" s="2">
        <v>7545.03</v>
      </c>
      <c r="C319" s="2">
        <v>67234</v>
      </c>
      <c r="D319" s="2">
        <v>7582</v>
      </c>
      <c r="E319" s="2">
        <v>7620</v>
      </c>
      <c r="F319" s="13">
        <f t="shared" si="78"/>
        <v>4.8999142481871427E-3</v>
      </c>
      <c r="G319" s="2">
        <f t="shared" si="91"/>
        <v>7791.020166666668</v>
      </c>
      <c r="H319" s="2">
        <f t="shared" ca="1" si="79"/>
        <v>61390.6</v>
      </c>
      <c r="I319">
        <f t="shared" ca="1" si="80"/>
        <v>1</v>
      </c>
      <c r="J319">
        <f t="shared" si="81"/>
        <v>1</v>
      </c>
      <c r="K319">
        <f t="shared" si="92"/>
        <v>12.809999999999491</v>
      </c>
      <c r="L319">
        <f t="shared" ca="1" si="93"/>
        <v>12.809999999999491</v>
      </c>
      <c r="M319" s="14">
        <f t="shared" si="94"/>
        <v>9246.650000000016</v>
      </c>
      <c r="N319">
        <f t="shared" si="82"/>
        <v>1</v>
      </c>
      <c r="O319">
        <f t="shared" si="95"/>
        <v>0</v>
      </c>
      <c r="P319">
        <f>COUNTIF(作圖資料!$A$3:$A$249,A319)</f>
        <v>0</v>
      </c>
      <c r="R319" s="7">
        <f t="shared" si="83"/>
        <v>7</v>
      </c>
      <c r="S319" s="8">
        <f t="shared" ca="1" si="84"/>
        <v>7</v>
      </c>
      <c r="T319" s="8">
        <f t="shared" ca="1" si="85"/>
        <v>12793</v>
      </c>
      <c r="U319" s="8">
        <f t="shared" ca="1" si="86"/>
        <v>1</v>
      </c>
      <c r="V319" s="9">
        <f t="shared" ca="1" si="87"/>
        <v>0</v>
      </c>
      <c r="W319" s="3">
        <f t="shared" si="88"/>
        <v>4.3513194828503909E-3</v>
      </c>
      <c r="X319" s="3">
        <f t="shared" si="89"/>
        <v>-1.5862229086014645E-2</v>
      </c>
      <c r="Y319" s="3">
        <f t="shared" si="90"/>
        <v>-1.532467532467563E-2</v>
      </c>
    </row>
    <row r="320" spans="1:25" x14ac:dyDescent="0.25">
      <c r="A320" s="1">
        <v>36480</v>
      </c>
      <c r="B320" s="2">
        <v>7606.2</v>
      </c>
      <c r="C320" s="2">
        <v>102829</v>
      </c>
      <c r="D320" s="2">
        <v>7629</v>
      </c>
      <c r="E320" s="2">
        <v>7655</v>
      </c>
      <c r="F320" s="13">
        <f t="shared" si="78"/>
        <v>2.9975546264888742E-3</v>
      </c>
      <c r="G320" s="2">
        <f t="shared" si="91"/>
        <v>7782.3386666666675</v>
      </c>
      <c r="H320" s="2">
        <f t="shared" ca="1" si="79"/>
        <v>70979.8</v>
      </c>
      <c r="I320">
        <f t="shared" ca="1" si="80"/>
        <v>1</v>
      </c>
      <c r="J320">
        <f t="shared" si="81"/>
        <v>1</v>
      </c>
      <c r="K320">
        <f t="shared" si="92"/>
        <v>61.170000000000073</v>
      </c>
      <c r="L320">
        <f t="shared" ca="1" si="93"/>
        <v>61.170000000000073</v>
      </c>
      <c r="M320" s="14">
        <f t="shared" si="94"/>
        <v>9307.8200000000161</v>
      </c>
      <c r="N320">
        <f t="shared" si="82"/>
        <v>1</v>
      </c>
      <c r="O320">
        <f t="shared" si="95"/>
        <v>0</v>
      </c>
      <c r="P320">
        <f>COUNTIF(作圖資料!$A$3:$A$249,A320)</f>
        <v>0</v>
      </c>
      <c r="R320" s="7">
        <f t="shared" si="83"/>
        <v>47</v>
      </c>
      <c r="S320" s="8">
        <f t="shared" ca="1" si="84"/>
        <v>47</v>
      </c>
      <c r="T320" s="8">
        <f t="shared" ca="1" si="85"/>
        <v>12840</v>
      </c>
      <c r="U320" s="8">
        <f t="shared" ca="1" si="86"/>
        <v>1</v>
      </c>
      <c r="V320" s="9">
        <f t="shared" ca="1" si="87"/>
        <v>0</v>
      </c>
      <c r="W320" s="3">
        <f t="shared" si="88"/>
        <v>4.3513194828503909E-3</v>
      </c>
      <c r="X320" s="3">
        <f t="shared" si="89"/>
        <v>-7.8835056817592175E-3</v>
      </c>
      <c r="Y320" s="3">
        <f t="shared" si="90"/>
        <v>-9.2207792207794625E-3</v>
      </c>
    </row>
    <row r="321" spans="1:25" x14ac:dyDescent="0.25">
      <c r="A321" s="1">
        <v>36481</v>
      </c>
      <c r="B321" s="2">
        <v>7645.78</v>
      </c>
      <c r="C321" s="2">
        <v>103092</v>
      </c>
      <c r="D321" s="2">
        <v>7669</v>
      </c>
      <c r="E321" s="2">
        <v>7700</v>
      </c>
      <c r="F321" s="13">
        <f t="shared" si="78"/>
        <v>7.091493608238908E-3</v>
      </c>
      <c r="G321" s="2">
        <f t="shared" si="91"/>
        <v>7774.8088333333344</v>
      </c>
      <c r="H321" s="2">
        <f t="shared" ca="1" si="79"/>
        <v>82426.2</v>
      </c>
      <c r="I321">
        <f t="shared" ca="1" si="80"/>
        <v>1</v>
      </c>
      <c r="J321">
        <f t="shared" si="81"/>
        <v>1</v>
      </c>
      <c r="K321">
        <f t="shared" si="92"/>
        <v>39.579999999999927</v>
      </c>
      <c r="L321">
        <f t="shared" ca="1" si="93"/>
        <v>39.579999999999927</v>
      </c>
      <c r="M321" s="14">
        <f t="shared" si="94"/>
        <v>9347.400000000016</v>
      </c>
      <c r="N321">
        <f t="shared" si="82"/>
        <v>1</v>
      </c>
      <c r="O321">
        <f t="shared" si="95"/>
        <v>0</v>
      </c>
      <c r="P321">
        <f>COUNTIF(作圖資料!$A$3:$A$249,A321)</f>
        <v>1</v>
      </c>
      <c r="R321" s="7">
        <f t="shared" si="83"/>
        <v>40</v>
      </c>
      <c r="S321" s="8">
        <f t="shared" ca="1" si="84"/>
        <v>40</v>
      </c>
      <c r="T321" s="8">
        <f t="shared" ca="1" si="85"/>
        <v>12880</v>
      </c>
      <c r="U321" s="8">
        <f t="shared" ca="1" si="86"/>
        <v>1</v>
      </c>
      <c r="V321" s="9">
        <f t="shared" ca="1" si="87"/>
        <v>2</v>
      </c>
      <c r="W321" s="3">
        <f t="shared" si="88"/>
        <v>4.3513194828503909E-3</v>
      </c>
      <c r="X321" s="3">
        <f t="shared" si="89"/>
        <v>-2.7208790291448626E-3</v>
      </c>
      <c r="Y321" s="3">
        <f t="shared" si="90"/>
        <v>-4.025974025974377E-3</v>
      </c>
    </row>
    <row r="322" spans="1:25" x14ac:dyDescent="0.25">
      <c r="A322" s="1">
        <v>36482</v>
      </c>
      <c r="B322" s="2">
        <v>7718.06</v>
      </c>
      <c r="C322" s="2">
        <v>139533</v>
      </c>
      <c r="D322" s="2">
        <v>7741</v>
      </c>
      <c r="E322" s="2">
        <v>7800</v>
      </c>
      <c r="F322" s="13">
        <f t="shared" si="78"/>
        <v>2.9722495031134777E-3</v>
      </c>
      <c r="G322" s="2">
        <f t="shared" si="91"/>
        <v>7769.2103333333353</v>
      </c>
      <c r="H322" s="2">
        <f t="shared" ca="1" si="79"/>
        <v>98977.600000000006</v>
      </c>
      <c r="I322">
        <f t="shared" ca="1" si="80"/>
        <v>1</v>
      </c>
      <c r="J322">
        <f t="shared" si="81"/>
        <v>1</v>
      </c>
      <c r="K322">
        <f t="shared" si="92"/>
        <v>72.280000000000655</v>
      </c>
      <c r="L322">
        <f t="shared" ca="1" si="93"/>
        <v>72.280000000000655</v>
      </c>
      <c r="M322" s="14">
        <f t="shared" si="94"/>
        <v>9419.6800000000167</v>
      </c>
      <c r="N322">
        <f t="shared" si="82"/>
        <v>1</v>
      </c>
      <c r="O322">
        <f t="shared" si="95"/>
        <v>0</v>
      </c>
      <c r="P322">
        <f>COUNTIF(作圖資料!$A$3:$A$249,A322)</f>
        <v>0</v>
      </c>
      <c r="R322" s="7">
        <f t="shared" si="83"/>
        <v>41</v>
      </c>
      <c r="S322" s="8">
        <f t="shared" ca="1" si="84"/>
        <v>41</v>
      </c>
      <c r="T322" s="8">
        <f t="shared" ca="1" si="85"/>
        <v>12921</v>
      </c>
      <c r="U322" s="8">
        <f t="shared" ca="1" si="86"/>
        <v>1</v>
      </c>
      <c r="V322" s="9">
        <f t="shared" ca="1" si="87"/>
        <v>0</v>
      </c>
      <c r="W322" s="3">
        <f t="shared" si="88"/>
        <v>7.091493608238908E-3</v>
      </c>
      <c r="X322" s="3">
        <f t="shared" si="89"/>
        <v>9.4535809296109295E-3</v>
      </c>
      <c r="Y322" s="3">
        <f t="shared" si="90"/>
        <v>5.3246753246753249E-3</v>
      </c>
    </row>
    <row r="323" spans="1:25" x14ac:dyDescent="0.25">
      <c r="A323" s="1">
        <v>36483</v>
      </c>
      <c r="B323" s="2">
        <v>7770.81</v>
      </c>
      <c r="C323" s="2">
        <v>164382</v>
      </c>
      <c r="D323" s="2">
        <v>7800</v>
      </c>
      <c r="E323" s="2">
        <v>7735</v>
      </c>
      <c r="F323" s="13">
        <f t="shared" ref="F323:F386" si="96">IF(P323=1,E323,D323)/B323-1</f>
        <v>3.7563651665655229E-3</v>
      </c>
      <c r="G323" s="2">
        <f t="shared" si="91"/>
        <v>7764.2011666666676</v>
      </c>
      <c r="H323" s="2">
        <f t="shared" ref="H323:H386" ca="1" si="97">IF(ROW()&gt;$H$1,AVERAGE(OFFSET(C323,-$H$1+1,,$H$1)),"")</f>
        <v>115414</v>
      </c>
      <c r="I323">
        <f t="shared" ref="I323:I386" ca="1" si="98">IF(H323="",0,SIGN(C323-H323))</f>
        <v>1</v>
      </c>
      <c r="J323">
        <f t="shared" ref="J323:J386" si="99">SIGN(F323)</f>
        <v>1</v>
      </c>
      <c r="K323">
        <f t="shared" si="92"/>
        <v>52.75</v>
      </c>
      <c r="L323">
        <f t="shared" ca="1" si="93"/>
        <v>52.75</v>
      </c>
      <c r="M323" s="14">
        <f t="shared" si="94"/>
        <v>9472.4300000000167</v>
      </c>
      <c r="N323">
        <f t="shared" ref="N323:N386" si="100">INT(M323*$Q$1/B323)*CHOOSE($L$1,I323,J323)</f>
        <v>1</v>
      </c>
      <c r="O323">
        <f t="shared" si="95"/>
        <v>0</v>
      </c>
      <c r="P323">
        <f>COUNTIF(作圖資料!$A$3:$A$249,A323)</f>
        <v>0</v>
      </c>
      <c r="R323" s="7">
        <f t="shared" si="83"/>
        <v>59</v>
      </c>
      <c r="S323" s="8">
        <f t="shared" ca="1" si="84"/>
        <v>59</v>
      </c>
      <c r="T323" s="8">
        <f t="shared" ca="1" si="85"/>
        <v>12980</v>
      </c>
      <c r="U323" s="8">
        <f t="shared" ca="1" si="86"/>
        <v>1</v>
      </c>
      <c r="V323" s="9">
        <f t="shared" ca="1" si="87"/>
        <v>0</v>
      </c>
      <c r="W323" s="3">
        <f t="shared" si="88"/>
        <v>7.091493608238908E-3</v>
      </c>
      <c r="X323" s="3">
        <f t="shared" si="89"/>
        <v>1.6352811616342722E-2</v>
      </c>
      <c r="Y323" s="3">
        <f t="shared" si="90"/>
        <v>1.2987012987013102E-2</v>
      </c>
    </row>
    <row r="324" spans="1:25" x14ac:dyDescent="0.25">
      <c r="A324" s="1">
        <v>36484</v>
      </c>
      <c r="B324" s="2">
        <v>7900.34</v>
      </c>
      <c r="C324" s="2">
        <v>171974</v>
      </c>
      <c r="D324" s="2">
        <v>7980</v>
      </c>
      <c r="E324" s="2">
        <v>7988</v>
      </c>
      <c r="F324" s="13">
        <f t="shared" si="96"/>
        <v>1.0083110347149704E-2</v>
      </c>
      <c r="G324" s="2">
        <f t="shared" si="91"/>
        <v>7759.9113333333353</v>
      </c>
      <c r="H324" s="2">
        <f t="shared" ca="1" si="97"/>
        <v>136362</v>
      </c>
      <c r="I324">
        <f t="shared" ca="1" si="98"/>
        <v>1</v>
      </c>
      <c r="J324">
        <f t="shared" si="99"/>
        <v>1</v>
      </c>
      <c r="K324">
        <f t="shared" si="92"/>
        <v>129.52999999999975</v>
      </c>
      <c r="L324">
        <f t="shared" ca="1" si="93"/>
        <v>129.52999999999975</v>
      </c>
      <c r="M324" s="14">
        <f t="shared" si="94"/>
        <v>9601.9600000000173</v>
      </c>
      <c r="N324">
        <f t="shared" si="100"/>
        <v>1</v>
      </c>
      <c r="O324">
        <f t="shared" si="95"/>
        <v>0</v>
      </c>
      <c r="P324">
        <f>COUNTIF(作圖資料!$A$3:$A$249,A324)</f>
        <v>0</v>
      </c>
      <c r="R324" s="7">
        <f t="shared" ref="R324:R387" si="101">D324-IF(P323=1,E323,D323)</f>
        <v>180</v>
      </c>
      <c r="S324" s="8">
        <f t="shared" ref="S324:S387" ca="1" si="102">I323*R324</f>
        <v>180</v>
      </c>
      <c r="T324" s="8">
        <f t="shared" ref="T324:T387" ca="1" si="103">T323+R324*U323</f>
        <v>13160</v>
      </c>
      <c r="U324" s="8">
        <f t="shared" ref="U324:U387" ca="1" si="104">INT(T324*$Q$1/IF(P324=1,E324,D324))*I324</f>
        <v>1</v>
      </c>
      <c r="V324" s="9">
        <f t="shared" ref="V324:V387" ca="1" si="105">IF(P324=1,ABS(U324)+ABS(U323),ABS(U324-U323))</f>
        <v>0</v>
      </c>
      <c r="W324" s="3">
        <f t="shared" ref="W324:W387" si="106">IF(P323=1,F323,W323)</f>
        <v>7.091493608238908E-3</v>
      </c>
      <c r="X324" s="3">
        <f t="shared" ref="X324:X387" si="107">IF(P323=1,K324/B323,(1+K324/B323)*(1+X323)-1)</f>
        <v>3.3294183196482363E-2</v>
      </c>
      <c r="Y324" s="3">
        <f t="shared" ref="Y324:Y387" si="108">IF(P323=1,R324/E323,(1+R324/D323)*(1+Y323)-1)</f>
        <v>3.6363636363636376E-2</v>
      </c>
    </row>
    <row r="325" spans="1:25" x14ac:dyDescent="0.25">
      <c r="A325" s="1">
        <v>36486</v>
      </c>
      <c r="B325" s="2">
        <v>8052.31</v>
      </c>
      <c r="C325" s="2">
        <v>190581</v>
      </c>
      <c r="D325" s="2">
        <v>8139</v>
      </c>
      <c r="E325" s="2">
        <v>8149</v>
      </c>
      <c r="F325" s="13">
        <f t="shared" si="96"/>
        <v>1.0765854767141203E-2</v>
      </c>
      <c r="G325" s="2">
        <f t="shared" si="91"/>
        <v>7756.2276666666685</v>
      </c>
      <c r="H325" s="2">
        <f t="shared" ca="1" si="97"/>
        <v>153912.4</v>
      </c>
      <c r="I325">
        <f t="shared" ca="1" si="98"/>
        <v>1</v>
      </c>
      <c r="J325">
        <f t="shared" si="99"/>
        <v>1</v>
      </c>
      <c r="K325">
        <f t="shared" si="92"/>
        <v>151.97000000000025</v>
      </c>
      <c r="L325">
        <f t="shared" ca="1" si="93"/>
        <v>151.97000000000025</v>
      </c>
      <c r="M325" s="14">
        <f t="shared" si="94"/>
        <v>9753.9300000000185</v>
      </c>
      <c r="N325">
        <f t="shared" si="100"/>
        <v>1</v>
      </c>
      <c r="O325">
        <f t="shared" si="95"/>
        <v>0</v>
      </c>
      <c r="P325">
        <f>COUNTIF(作圖資料!$A$3:$A$249,A325)</f>
        <v>0</v>
      </c>
      <c r="R325" s="7">
        <f t="shared" si="101"/>
        <v>159</v>
      </c>
      <c r="S325" s="8">
        <f t="shared" ca="1" si="102"/>
        <v>159</v>
      </c>
      <c r="T325" s="8">
        <f t="shared" ca="1" si="103"/>
        <v>13319</v>
      </c>
      <c r="U325" s="8">
        <f t="shared" ca="1" si="104"/>
        <v>1</v>
      </c>
      <c r="V325" s="9">
        <f t="shared" ca="1" si="105"/>
        <v>0</v>
      </c>
      <c r="W325" s="3">
        <f t="shared" si="106"/>
        <v>7.091493608238908E-3</v>
      </c>
      <c r="X325" s="3">
        <f t="shared" si="107"/>
        <v>5.3170507129423061E-2</v>
      </c>
      <c r="Y325" s="3">
        <f t="shared" si="108"/>
        <v>5.7012987012987182E-2</v>
      </c>
    </row>
    <row r="326" spans="1:25" x14ac:dyDescent="0.25">
      <c r="A326" s="1">
        <v>36487</v>
      </c>
      <c r="B326" s="2">
        <v>8046.19</v>
      </c>
      <c r="C326" s="2">
        <v>171320</v>
      </c>
      <c r="D326" s="2">
        <v>8130</v>
      </c>
      <c r="E326" s="2">
        <v>8138</v>
      </c>
      <c r="F326" s="13">
        <f t="shared" si="96"/>
        <v>1.041610998497422E-2</v>
      </c>
      <c r="G326" s="2">
        <f t="shared" si="91"/>
        <v>7753.2283333333344</v>
      </c>
      <c r="H326" s="2">
        <f t="shared" ca="1" si="97"/>
        <v>167558</v>
      </c>
      <c r="I326">
        <f t="shared" ca="1" si="98"/>
        <v>1</v>
      </c>
      <c r="J326">
        <f t="shared" si="99"/>
        <v>1</v>
      </c>
      <c r="K326">
        <f t="shared" si="92"/>
        <v>-6.1200000000008004</v>
      </c>
      <c r="L326">
        <f t="shared" ca="1" si="93"/>
        <v>-6.1200000000008004</v>
      </c>
      <c r="M326" s="14">
        <f t="shared" si="94"/>
        <v>9747.8100000000177</v>
      </c>
      <c r="N326">
        <f t="shared" si="100"/>
        <v>1</v>
      </c>
      <c r="O326">
        <f t="shared" si="95"/>
        <v>0</v>
      </c>
      <c r="P326">
        <f>COUNTIF(作圖資料!$A$3:$A$249,A326)</f>
        <v>0</v>
      </c>
      <c r="R326" s="7">
        <f t="shared" si="101"/>
        <v>-9</v>
      </c>
      <c r="S326" s="8">
        <f t="shared" ca="1" si="102"/>
        <v>-9</v>
      </c>
      <c r="T326" s="8">
        <f t="shared" ca="1" si="103"/>
        <v>13310</v>
      </c>
      <c r="U326" s="8">
        <f t="shared" ca="1" si="104"/>
        <v>1</v>
      </c>
      <c r="V326" s="9">
        <f t="shared" ca="1" si="105"/>
        <v>0</v>
      </c>
      <c r="W326" s="3">
        <f t="shared" si="106"/>
        <v>7.091493608238908E-3</v>
      </c>
      <c r="X326" s="3">
        <f t="shared" si="107"/>
        <v>5.2370065578658975E-2</v>
      </c>
      <c r="Y326" s="3">
        <f t="shared" si="108"/>
        <v>5.5844155844156029E-2</v>
      </c>
    </row>
    <row r="327" spans="1:25" x14ac:dyDescent="0.25">
      <c r="A327" s="1">
        <v>36488</v>
      </c>
      <c r="B327" s="2">
        <v>7921.85</v>
      </c>
      <c r="C327" s="2">
        <v>121336</v>
      </c>
      <c r="D327" s="2">
        <v>7965</v>
      </c>
      <c r="E327" s="2">
        <v>8000</v>
      </c>
      <c r="F327" s="13">
        <f t="shared" si="96"/>
        <v>5.4469599904063415E-3</v>
      </c>
      <c r="G327" s="2">
        <f t="shared" si="91"/>
        <v>7750.6930000000002</v>
      </c>
      <c r="H327" s="2">
        <f t="shared" ca="1" si="97"/>
        <v>163918.6</v>
      </c>
      <c r="I327">
        <f t="shared" ca="1" si="98"/>
        <v>-1</v>
      </c>
      <c r="J327">
        <f t="shared" si="99"/>
        <v>1</v>
      </c>
      <c r="K327">
        <f t="shared" si="92"/>
        <v>-124.33999999999924</v>
      </c>
      <c r="L327">
        <f t="shared" ca="1" si="93"/>
        <v>-124.33999999999924</v>
      </c>
      <c r="M327" s="14">
        <f t="shared" si="94"/>
        <v>9623.4700000000194</v>
      </c>
      <c r="N327">
        <f t="shared" si="100"/>
        <v>1</v>
      </c>
      <c r="O327">
        <f t="shared" si="95"/>
        <v>0</v>
      </c>
      <c r="P327">
        <f>COUNTIF(作圖資料!$A$3:$A$249,A327)</f>
        <v>0</v>
      </c>
      <c r="R327" s="7">
        <f t="shared" si="101"/>
        <v>-165</v>
      </c>
      <c r="S327" s="8">
        <f t="shared" ca="1" si="102"/>
        <v>-165</v>
      </c>
      <c r="T327" s="8">
        <f t="shared" ca="1" si="103"/>
        <v>13145</v>
      </c>
      <c r="U327" s="8">
        <f t="shared" ca="1" si="104"/>
        <v>-1</v>
      </c>
      <c r="V327" s="9">
        <f t="shared" ca="1" si="105"/>
        <v>2</v>
      </c>
      <c r="W327" s="3">
        <f t="shared" si="106"/>
        <v>7.091493608238908E-3</v>
      </c>
      <c r="X327" s="3">
        <f t="shared" si="107"/>
        <v>3.6107499823431866E-2</v>
      </c>
      <c r="Y327" s="3">
        <f t="shared" si="108"/>
        <v>3.4415584415584677E-2</v>
      </c>
    </row>
    <row r="328" spans="1:25" x14ac:dyDescent="0.25">
      <c r="A328" s="1">
        <v>36489</v>
      </c>
      <c r="B328" s="2">
        <v>7904.53</v>
      </c>
      <c r="C328" s="2">
        <v>125022</v>
      </c>
      <c r="D328" s="2">
        <v>8016</v>
      </c>
      <c r="E328" s="2">
        <v>8038</v>
      </c>
      <c r="F328" s="13">
        <f t="shared" si="96"/>
        <v>1.4102040222505385E-2</v>
      </c>
      <c r="G328" s="2">
        <f t="shared" si="91"/>
        <v>7748.0166666666664</v>
      </c>
      <c r="H328" s="2">
        <f t="shared" ca="1" si="97"/>
        <v>156046.6</v>
      </c>
      <c r="I328">
        <f t="shared" ca="1" si="98"/>
        <v>-1</v>
      </c>
      <c r="J328">
        <f t="shared" si="99"/>
        <v>1</v>
      </c>
      <c r="K328">
        <f t="shared" si="92"/>
        <v>-17.320000000000618</v>
      </c>
      <c r="L328">
        <f t="shared" ca="1" si="93"/>
        <v>17.320000000000618</v>
      </c>
      <c r="M328" s="14">
        <f t="shared" si="94"/>
        <v>9606.1500000000196</v>
      </c>
      <c r="N328">
        <f t="shared" si="100"/>
        <v>1</v>
      </c>
      <c r="O328">
        <f t="shared" si="95"/>
        <v>0</v>
      </c>
      <c r="P328">
        <f>COUNTIF(作圖資料!$A$3:$A$249,A328)</f>
        <v>0</v>
      </c>
      <c r="R328" s="7">
        <f t="shared" si="101"/>
        <v>51</v>
      </c>
      <c r="S328" s="8">
        <f t="shared" ca="1" si="102"/>
        <v>-51</v>
      </c>
      <c r="T328" s="8">
        <f t="shared" ca="1" si="103"/>
        <v>13094</v>
      </c>
      <c r="U328" s="8">
        <f t="shared" ca="1" si="104"/>
        <v>-1</v>
      </c>
      <c r="V328" s="9">
        <f t="shared" ca="1" si="105"/>
        <v>0</v>
      </c>
      <c r="W328" s="3">
        <f t="shared" si="106"/>
        <v>7.091493608238908E-3</v>
      </c>
      <c r="X328" s="3">
        <f t="shared" si="107"/>
        <v>3.3842197918328543E-2</v>
      </c>
      <c r="Y328" s="3">
        <f t="shared" si="108"/>
        <v>4.103896103896143E-2</v>
      </c>
    </row>
    <row r="329" spans="1:25" x14ac:dyDescent="0.25">
      <c r="A329" s="1">
        <v>36490</v>
      </c>
      <c r="B329" s="2">
        <v>7595.44</v>
      </c>
      <c r="C329" s="2">
        <v>192637</v>
      </c>
      <c r="D329" s="2">
        <v>7700</v>
      </c>
      <c r="E329" s="2">
        <v>7750</v>
      </c>
      <c r="F329" s="13">
        <f t="shared" si="96"/>
        <v>1.37661544294998E-2</v>
      </c>
      <c r="G329" s="2">
        <f t="shared" si="91"/>
        <v>7739.1026666666685</v>
      </c>
      <c r="H329" s="2">
        <f t="shared" ca="1" si="97"/>
        <v>160179.20000000001</v>
      </c>
      <c r="I329">
        <f t="shared" ca="1" si="98"/>
        <v>1</v>
      </c>
      <c r="J329">
        <f t="shared" si="99"/>
        <v>1</v>
      </c>
      <c r="K329">
        <f t="shared" si="92"/>
        <v>-309.09000000000015</v>
      </c>
      <c r="L329">
        <f t="shared" ca="1" si="93"/>
        <v>309.09000000000015</v>
      </c>
      <c r="M329" s="14">
        <f t="shared" si="94"/>
        <v>9297.0600000000195</v>
      </c>
      <c r="N329">
        <f t="shared" si="100"/>
        <v>1</v>
      </c>
      <c r="O329">
        <f t="shared" si="95"/>
        <v>0</v>
      </c>
      <c r="P329">
        <f>COUNTIF(作圖資料!$A$3:$A$249,A329)</f>
        <v>0</v>
      </c>
      <c r="R329" s="7">
        <f t="shared" si="101"/>
        <v>-316</v>
      </c>
      <c r="S329" s="8">
        <f t="shared" ca="1" si="102"/>
        <v>316</v>
      </c>
      <c r="T329" s="8">
        <f t="shared" ca="1" si="103"/>
        <v>13410</v>
      </c>
      <c r="U329" s="8">
        <f t="shared" ca="1" si="104"/>
        <v>1</v>
      </c>
      <c r="V329" s="9">
        <f t="shared" ca="1" si="105"/>
        <v>2</v>
      </c>
      <c r="W329" s="3">
        <f t="shared" si="106"/>
        <v>7.091493608238908E-3</v>
      </c>
      <c r="X329" s="3">
        <f t="shared" si="107"/>
        <v>-6.5840241283429135E-3</v>
      </c>
      <c r="Y329" s="3">
        <f t="shared" si="108"/>
        <v>4.4408920985006262E-16</v>
      </c>
    </row>
    <row r="330" spans="1:25" x14ac:dyDescent="0.25">
      <c r="A330" s="1">
        <v>36493</v>
      </c>
      <c r="B330" s="2">
        <v>7823.9</v>
      </c>
      <c r="C330" s="2">
        <v>118267</v>
      </c>
      <c r="D330" s="2">
        <v>7855</v>
      </c>
      <c r="E330" s="2">
        <v>7880</v>
      </c>
      <c r="F330" s="13">
        <f t="shared" si="96"/>
        <v>3.974999680466329E-3</v>
      </c>
      <c r="G330" s="2">
        <f t="shared" si="91"/>
        <v>7737.0716666666685</v>
      </c>
      <c r="H330" s="2">
        <f t="shared" ca="1" si="97"/>
        <v>145716.4</v>
      </c>
      <c r="I330">
        <f t="shared" ca="1" si="98"/>
        <v>-1</v>
      </c>
      <c r="J330">
        <f t="shared" si="99"/>
        <v>1</v>
      </c>
      <c r="K330">
        <f t="shared" si="92"/>
        <v>228.46000000000004</v>
      </c>
      <c r="L330">
        <f t="shared" ca="1" si="93"/>
        <v>228.46000000000004</v>
      </c>
      <c r="M330" s="14">
        <f t="shared" si="94"/>
        <v>9525.5200000000186</v>
      </c>
      <c r="N330">
        <f t="shared" si="100"/>
        <v>1</v>
      </c>
      <c r="O330">
        <f t="shared" si="95"/>
        <v>0</v>
      </c>
      <c r="P330">
        <f>COUNTIF(作圖資料!$A$3:$A$249,A330)</f>
        <v>0</v>
      </c>
      <c r="R330" s="7">
        <f t="shared" si="101"/>
        <v>155</v>
      </c>
      <c r="S330" s="8">
        <f t="shared" ca="1" si="102"/>
        <v>155</v>
      </c>
      <c r="T330" s="8">
        <f t="shared" ca="1" si="103"/>
        <v>13565</v>
      </c>
      <c r="U330" s="8">
        <f t="shared" ca="1" si="104"/>
        <v>-1</v>
      </c>
      <c r="V330" s="9">
        <f t="shared" ca="1" si="105"/>
        <v>2</v>
      </c>
      <c r="W330" s="3">
        <f t="shared" si="106"/>
        <v>7.091493608238908E-3</v>
      </c>
      <c r="X330" s="3">
        <f t="shared" si="107"/>
        <v>2.3296511278116716E-2</v>
      </c>
      <c r="Y330" s="3">
        <f t="shared" si="108"/>
        <v>2.0129870129870664E-2</v>
      </c>
    </row>
    <row r="331" spans="1:25" x14ac:dyDescent="0.25">
      <c r="A331" s="1">
        <v>36494</v>
      </c>
      <c r="B331" s="2">
        <v>7720.87</v>
      </c>
      <c r="C331" s="2">
        <v>121464</v>
      </c>
      <c r="D331" s="2">
        <v>7764</v>
      </c>
      <c r="E331" s="2">
        <v>7786</v>
      </c>
      <c r="F331" s="13">
        <f t="shared" si="96"/>
        <v>5.5861580365943464E-3</v>
      </c>
      <c r="G331" s="2">
        <f t="shared" si="91"/>
        <v>7732.8645000000006</v>
      </c>
      <c r="H331" s="2">
        <f t="shared" ca="1" si="97"/>
        <v>135745.20000000001</v>
      </c>
      <c r="I331">
        <f t="shared" ca="1" si="98"/>
        <v>-1</v>
      </c>
      <c r="J331">
        <f t="shared" si="99"/>
        <v>1</v>
      </c>
      <c r="K331">
        <f t="shared" si="92"/>
        <v>-103.02999999999975</v>
      </c>
      <c r="L331">
        <f t="shared" ca="1" si="93"/>
        <v>103.02999999999975</v>
      </c>
      <c r="M331" s="14">
        <f t="shared" si="94"/>
        <v>9422.4900000000198</v>
      </c>
      <c r="N331">
        <f t="shared" si="100"/>
        <v>1</v>
      </c>
      <c r="O331">
        <f t="shared" si="95"/>
        <v>0</v>
      </c>
      <c r="P331">
        <f>COUNTIF(作圖資料!$A$3:$A$249,A331)</f>
        <v>0</v>
      </c>
      <c r="R331" s="7">
        <f t="shared" si="101"/>
        <v>-91</v>
      </c>
      <c r="S331" s="8">
        <f t="shared" ca="1" si="102"/>
        <v>91</v>
      </c>
      <c r="T331" s="8">
        <f t="shared" ca="1" si="103"/>
        <v>13656</v>
      </c>
      <c r="U331" s="8">
        <f t="shared" ca="1" si="104"/>
        <v>-1</v>
      </c>
      <c r="V331" s="9">
        <f t="shared" ca="1" si="105"/>
        <v>0</v>
      </c>
      <c r="W331" s="3">
        <f t="shared" si="106"/>
        <v>7.091493608238908E-3</v>
      </c>
      <c r="X331" s="3">
        <f t="shared" si="107"/>
        <v>9.8211039292261937E-3</v>
      </c>
      <c r="Y331" s="3">
        <f t="shared" si="108"/>
        <v>8.3116883116887141E-3</v>
      </c>
    </row>
    <row r="332" spans="1:25" x14ac:dyDescent="0.25">
      <c r="A332" s="1">
        <v>36495</v>
      </c>
      <c r="B332" s="2">
        <v>7766.2</v>
      </c>
      <c r="C332" s="2">
        <v>81536</v>
      </c>
      <c r="D332" s="2">
        <v>7820</v>
      </c>
      <c r="E332" s="2">
        <v>7828</v>
      </c>
      <c r="F332" s="13">
        <f t="shared" si="96"/>
        <v>6.9274548685329673E-3</v>
      </c>
      <c r="G332" s="2">
        <f t="shared" si="91"/>
        <v>7728.5508333333355</v>
      </c>
      <c r="H332" s="2">
        <f t="shared" ca="1" si="97"/>
        <v>127785.2</v>
      </c>
      <c r="I332">
        <f t="shared" ca="1" si="98"/>
        <v>-1</v>
      </c>
      <c r="J332">
        <f t="shared" si="99"/>
        <v>1</v>
      </c>
      <c r="K332">
        <f t="shared" si="92"/>
        <v>45.329999999999927</v>
      </c>
      <c r="L332">
        <f t="shared" ca="1" si="93"/>
        <v>-45.329999999999927</v>
      </c>
      <c r="M332" s="14">
        <f t="shared" si="94"/>
        <v>9467.8200000000197</v>
      </c>
      <c r="N332">
        <f t="shared" si="100"/>
        <v>1</v>
      </c>
      <c r="O332">
        <f t="shared" si="95"/>
        <v>0</v>
      </c>
      <c r="P332">
        <f>COUNTIF(作圖資料!$A$3:$A$249,A332)</f>
        <v>0</v>
      </c>
      <c r="R332" s="7">
        <f t="shared" si="101"/>
        <v>56</v>
      </c>
      <c r="S332" s="8">
        <f t="shared" ca="1" si="102"/>
        <v>-56</v>
      </c>
      <c r="T332" s="8">
        <f t="shared" ca="1" si="103"/>
        <v>13600</v>
      </c>
      <c r="U332" s="8">
        <f t="shared" ca="1" si="104"/>
        <v>-1</v>
      </c>
      <c r="V332" s="9">
        <f t="shared" ca="1" si="105"/>
        <v>0</v>
      </c>
      <c r="W332" s="3">
        <f t="shared" si="106"/>
        <v>7.091493608238908E-3</v>
      </c>
      <c r="X332" s="3">
        <f t="shared" si="107"/>
        <v>1.5749864631208199E-2</v>
      </c>
      <c r="Y332" s="3">
        <f t="shared" si="108"/>
        <v>1.5584415584416034E-2</v>
      </c>
    </row>
    <row r="333" spans="1:25" x14ac:dyDescent="0.25">
      <c r="A333" s="1">
        <v>36496</v>
      </c>
      <c r="B333" s="2">
        <v>7806.26</v>
      </c>
      <c r="C333" s="2">
        <v>92909</v>
      </c>
      <c r="D333" s="2">
        <v>7848</v>
      </c>
      <c r="E333" s="2">
        <v>7860</v>
      </c>
      <c r="F333" s="13">
        <f t="shared" si="96"/>
        <v>5.3469907484504642E-3</v>
      </c>
      <c r="G333" s="2">
        <f t="shared" si="91"/>
        <v>7722.6308333333354</v>
      </c>
      <c r="H333" s="2">
        <f t="shared" ca="1" si="97"/>
        <v>121362.6</v>
      </c>
      <c r="I333">
        <f t="shared" ca="1" si="98"/>
        <v>-1</v>
      </c>
      <c r="J333">
        <f t="shared" si="99"/>
        <v>1</v>
      </c>
      <c r="K333">
        <f t="shared" si="92"/>
        <v>40.0600000000004</v>
      </c>
      <c r="L333">
        <f t="shared" ca="1" si="93"/>
        <v>-40.0600000000004</v>
      </c>
      <c r="M333" s="14">
        <f t="shared" si="94"/>
        <v>9507.8800000000192</v>
      </c>
      <c r="N333">
        <f t="shared" si="100"/>
        <v>1</v>
      </c>
      <c r="O333">
        <f t="shared" si="95"/>
        <v>0</v>
      </c>
      <c r="P333">
        <f>COUNTIF(作圖資料!$A$3:$A$249,A333)</f>
        <v>0</v>
      </c>
      <c r="R333" s="7">
        <f t="shared" si="101"/>
        <v>28</v>
      </c>
      <c r="S333" s="8">
        <f t="shared" ca="1" si="102"/>
        <v>-28</v>
      </c>
      <c r="T333" s="8">
        <f t="shared" ca="1" si="103"/>
        <v>13572</v>
      </c>
      <c r="U333" s="8">
        <f t="shared" ca="1" si="104"/>
        <v>-1</v>
      </c>
      <c r="V333" s="9">
        <f t="shared" ca="1" si="105"/>
        <v>0</v>
      </c>
      <c r="W333" s="3">
        <f t="shared" si="106"/>
        <v>7.091493608238908E-3</v>
      </c>
      <c r="X333" s="3">
        <f t="shared" si="107"/>
        <v>2.0989356220032507E-2</v>
      </c>
      <c r="Y333" s="3">
        <f t="shared" si="108"/>
        <v>1.9220779220779693E-2</v>
      </c>
    </row>
    <row r="334" spans="1:25" x14ac:dyDescent="0.25">
      <c r="A334" s="1">
        <v>36497</v>
      </c>
      <c r="B334" s="2">
        <v>7933.17</v>
      </c>
      <c r="C334" s="2">
        <v>124869</v>
      </c>
      <c r="D334" s="2">
        <v>7974</v>
      </c>
      <c r="E334" s="2">
        <v>7990</v>
      </c>
      <c r="F334" s="13">
        <f t="shared" si="96"/>
        <v>5.1467446178514731E-3</v>
      </c>
      <c r="G334" s="2">
        <f t="shared" si="91"/>
        <v>7718.5388333333358</v>
      </c>
      <c r="H334" s="2">
        <f t="shared" ca="1" si="97"/>
        <v>107809</v>
      </c>
      <c r="I334">
        <f t="shared" ca="1" si="98"/>
        <v>1</v>
      </c>
      <c r="J334">
        <f t="shared" si="99"/>
        <v>1</v>
      </c>
      <c r="K334">
        <f t="shared" si="92"/>
        <v>126.90999999999985</v>
      </c>
      <c r="L334">
        <f t="shared" ca="1" si="93"/>
        <v>-126.90999999999985</v>
      </c>
      <c r="M334" s="14">
        <f t="shared" si="94"/>
        <v>9634.7900000000191</v>
      </c>
      <c r="N334">
        <f t="shared" si="100"/>
        <v>1</v>
      </c>
      <c r="O334">
        <f t="shared" si="95"/>
        <v>0</v>
      </c>
      <c r="P334">
        <f>COUNTIF(作圖資料!$A$3:$A$249,A334)</f>
        <v>0</v>
      </c>
      <c r="R334" s="7">
        <f t="shared" si="101"/>
        <v>126</v>
      </c>
      <c r="S334" s="8">
        <f t="shared" ca="1" si="102"/>
        <v>-126</v>
      </c>
      <c r="T334" s="8">
        <f t="shared" ca="1" si="103"/>
        <v>13446</v>
      </c>
      <c r="U334" s="8">
        <f t="shared" ca="1" si="104"/>
        <v>1</v>
      </c>
      <c r="V334" s="9">
        <f t="shared" ca="1" si="105"/>
        <v>2</v>
      </c>
      <c r="W334" s="3">
        <f t="shared" si="106"/>
        <v>7.091493608238908E-3</v>
      </c>
      <c r="X334" s="3">
        <f t="shared" si="107"/>
        <v>3.7588055110139296E-2</v>
      </c>
      <c r="Y334" s="3">
        <f t="shared" si="108"/>
        <v>3.5584415584416051E-2</v>
      </c>
    </row>
    <row r="335" spans="1:25" x14ac:dyDescent="0.25">
      <c r="A335" s="1">
        <v>36498</v>
      </c>
      <c r="B335" s="2">
        <v>7964.49</v>
      </c>
      <c r="C335" s="2">
        <v>149397</v>
      </c>
      <c r="D335" s="2">
        <v>8022</v>
      </c>
      <c r="E335" s="2">
        <v>8033</v>
      </c>
      <c r="F335" s="13">
        <f t="shared" si="96"/>
        <v>7.2208013319119413E-3</v>
      </c>
      <c r="G335" s="2">
        <f t="shared" si="91"/>
        <v>7716.4133333333357</v>
      </c>
      <c r="H335" s="2">
        <f t="shared" ca="1" si="97"/>
        <v>114035</v>
      </c>
      <c r="I335">
        <f t="shared" ca="1" si="98"/>
        <v>1</v>
      </c>
      <c r="J335">
        <f t="shared" si="99"/>
        <v>1</v>
      </c>
      <c r="K335">
        <f t="shared" si="92"/>
        <v>31.319999999999709</v>
      </c>
      <c r="L335">
        <f t="shared" ca="1" si="93"/>
        <v>31.319999999999709</v>
      </c>
      <c r="M335" s="14">
        <f t="shared" si="94"/>
        <v>9666.1100000000188</v>
      </c>
      <c r="N335">
        <f t="shared" si="100"/>
        <v>1</v>
      </c>
      <c r="O335">
        <f t="shared" si="95"/>
        <v>0</v>
      </c>
      <c r="P335">
        <f>COUNTIF(作圖資料!$A$3:$A$249,A335)</f>
        <v>0</v>
      </c>
      <c r="R335" s="7">
        <f t="shared" si="101"/>
        <v>48</v>
      </c>
      <c r="S335" s="8">
        <f t="shared" ca="1" si="102"/>
        <v>48</v>
      </c>
      <c r="T335" s="8">
        <f t="shared" ca="1" si="103"/>
        <v>13494</v>
      </c>
      <c r="U335" s="8">
        <f t="shared" ca="1" si="104"/>
        <v>1</v>
      </c>
      <c r="V335" s="9">
        <f t="shared" ca="1" si="105"/>
        <v>0</v>
      </c>
      <c r="W335" s="3">
        <f t="shared" si="106"/>
        <v>7.091493608238908E-3</v>
      </c>
      <c r="X335" s="3">
        <f t="shared" si="107"/>
        <v>4.1684432458166443E-2</v>
      </c>
      <c r="Y335" s="3">
        <f t="shared" si="108"/>
        <v>4.1818181818182198E-2</v>
      </c>
    </row>
    <row r="336" spans="1:25" x14ac:dyDescent="0.25">
      <c r="A336" s="1">
        <v>36500</v>
      </c>
      <c r="B336" s="2">
        <v>7894.46</v>
      </c>
      <c r="C336" s="2">
        <v>119813</v>
      </c>
      <c r="D336" s="2">
        <v>7929</v>
      </c>
      <c r="E336" s="2">
        <v>7939</v>
      </c>
      <c r="F336" s="13">
        <f t="shared" si="96"/>
        <v>4.3752200910511796E-3</v>
      </c>
      <c r="G336" s="2">
        <f t="shared" si="91"/>
        <v>7715.1370000000034</v>
      </c>
      <c r="H336" s="2">
        <f t="shared" ca="1" si="97"/>
        <v>113704.8</v>
      </c>
      <c r="I336">
        <f t="shared" ca="1" si="98"/>
        <v>1</v>
      </c>
      <c r="J336">
        <f t="shared" si="99"/>
        <v>1</v>
      </c>
      <c r="K336">
        <f t="shared" si="92"/>
        <v>-70.029999999999745</v>
      </c>
      <c r="L336">
        <f t="shared" ca="1" si="93"/>
        <v>-70.029999999999745</v>
      </c>
      <c r="M336" s="14">
        <f t="shared" si="94"/>
        <v>9596.0800000000199</v>
      </c>
      <c r="N336">
        <f t="shared" si="100"/>
        <v>1</v>
      </c>
      <c r="O336">
        <f t="shared" si="95"/>
        <v>0</v>
      </c>
      <c r="P336">
        <f>COUNTIF(作圖資料!$A$3:$A$249,A336)</f>
        <v>0</v>
      </c>
      <c r="R336" s="7">
        <f t="shared" si="101"/>
        <v>-93</v>
      </c>
      <c r="S336" s="8">
        <f t="shared" ca="1" si="102"/>
        <v>-93</v>
      </c>
      <c r="T336" s="8">
        <f t="shared" ca="1" si="103"/>
        <v>13401</v>
      </c>
      <c r="U336" s="8">
        <f t="shared" ca="1" si="104"/>
        <v>1</v>
      </c>
      <c r="V336" s="9">
        <f t="shared" ca="1" si="105"/>
        <v>0</v>
      </c>
      <c r="W336" s="3">
        <f t="shared" si="106"/>
        <v>7.091493608238908E-3</v>
      </c>
      <c r="X336" s="3">
        <f t="shared" si="107"/>
        <v>3.2525131510454219E-2</v>
      </c>
      <c r="Y336" s="3">
        <f t="shared" si="108"/>
        <v>2.9740259740260067E-2</v>
      </c>
    </row>
    <row r="337" spans="1:25" x14ac:dyDescent="0.25">
      <c r="A337" s="1">
        <v>36501</v>
      </c>
      <c r="B337" s="2">
        <v>7827.05</v>
      </c>
      <c r="C337" s="2">
        <v>115191</v>
      </c>
      <c r="D337" s="2">
        <v>7870</v>
      </c>
      <c r="E337" s="2">
        <v>7880</v>
      </c>
      <c r="F337" s="13">
        <f t="shared" si="96"/>
        <v>5.4873803029238388E-3</v>
      </c>
      <c r="G337" s="2">
        <f t="shared" si="91"/>
        <v>7712.7728333333353</v>
      </c>
      <c r="H337" s="2">
        <f t="shared" ca="1" si="97"/>
        <v>120435.8</v>
      </c>
      <c r="I337">
        <f t="shared" ca="1" si="98"/>
        <v>-1</v>
      </c>
      <c r="J337">
        <f t="shared" si="99"/>
        <v>1</v>
      </c>
      <c r="K337">
        <f t="shared" si="92"/>
        <v>-67.409999999999854</v>
      </c>
      <c r="L337">
        <f t="shared" ca="1" si="93"/>
        <v>-67.409999999999854</v>
      </c>
      <c r="M337" s="14">
        <f t="shared" si="94"/>
        <v>9528.6700000000201</v>
      </c>
      <c r="N337">
        <f t="shared" si="100"/>
        <v>1</v>
      </c>
      <c r="O337">
        <f t="shared" si="95"/>
        <v>0</v>
      </c>
      <c r="P337">
        <f>COUNTIF(作圖資料!$A$3:$A$249,A337)</f>
        <v>0</v>
      </c>
      <c r="R337" s="7">
        <f t="shared" si="101"/>
        <v>-59</v>
      </c>
      <c r="S337" s="8">
        <f t="shared" ca="1" si="102"/>
        <v>-59</v>
      </c>
      <c r="T337" s="8">
        <f t="shared" ca="1" si="103"/>
        <v>13342</v>
      </c>
      <c r="U337" s="8">
        <f t="shared" ca="1" si="104"/>
        <v>-1</v>
      </c>
      <c r="V337" s="9">
        <f t="shared" ca="1" si="105"/>
        <v>2</v>
      </c>
      <c r="W337" s="3">
        <f t="shared" si="106"/>
        <v>7.091493608238908E-3</v>
      </c>
      <c r="X337" s="3">
        <f t="shared" si="107"/>
        <v>2.3708503252774848E-2</v>
      </c>
      <c r="Y337" s="3">
        <f t="shared" si="108"/>
        <v>2.2077922077922363E-2</v>
      </c>
    </row>
    <row r="338" spans="1:25" x14ac:dyDescent="0.25">
      <c r="A338" s="1">
        <v>36502</v>
      </c>
      <c r="B338" s="2">
        <v>7811.02</v>
      </c>
      <c r="C338" s="2">
        <v>135981</v>
      </c>
      <c r="D338" s="2">
        <v>7840</v>
      </c>
      <c r="E338" s="2">
        <v>7866</v>
      </c>
      <c r="F338" s="13">
        <f t="shared" si="96"/>
        <v>3.7101428494612509E-3</v>
      </c>
      <c r="G338" s="2">
        <f t="shared" si="91"/>
        <v>7711.0078333333358</v>
      </c>
      <c r="H338" s="2">
        <f t="shared" ca="1" si="97"/>
        <v>129050.2</v>
      </c>
      <c r="I338">
        <f t="shared" ca="1" si="98"/>
        <v>1</v>
      </c>
      <c r="J338">
        <f t="shared" si="99"/>
        <v>1</v>
      </c>
      <c r="K338">
        <f t="shared" si="92"/>
        <v>-16.029999999999745</v>
      </c>
      <c r="L338">
        <f t="shared" ca="1" si="93"/>
        <v>16.029999999999745</v>
      </c>
      <c r="M338" s="14">
        <f t="shared" si="94"/>
        <v>9512.6400000000212</v>
      </c>
      <c r="N338">
        <f t="shared" si="100"/>
        <v>1</v>
      </c>
      <c r="O338">
        <f t="shared" si="95"/>
        <v>0</v>
      </c>
      <c r="P338">
        <f>COUNTIF(作圖資料!$A$3:$A$249,A338)</f>
        <v>0</v>
      </c>
      <c r="R338" s="7">
        <f t="shared" si="101"/>
        <v>-30</v>
      </c>
      <c r="S338" s="8">
        <f t="shared" ca="1" si="102"/>
        <v>30</v>
      </c>
      <c r="T338" s="8">
        <f t="shared" ca="1" si="103"/>
        <v>13372</v>
      </c>
      <c r="U338" s="8">
        <f t="shared" ca="1" si="104"/>
        <v>1</v>
      </c>
      <c r="V338" s="9">
        <f t="shared" ca="1" si="105"/>
        <v>2</v>
      </c>
      <c r="W338" s="3">
        <f t="shared" si="106"/>
        <v>7.091493608238908E-3</v>
      </c>
      <c r="X338" s="3">
        <f t="shared" si="107"/>
        <v>2.1611921870626771E-2</v>
      </c>
      <c r="Y338" s="3">
        <f t="shared" si="108"/>
        <v>1.8181818181818521E-2</v>
      </c>
    </row>
    <row r="339" spans="1:25" x14ac:dyDescent="0.25">
      <c r="A339" s="1">
        <v>36503</v>
      </c>
      <c r="B339" s="2">
        <v>7738.84</v>
      </c>
      <c r="C339" s="2">
        <v>139686</v>
      </c>
      <c r="D339" s="2">
        <v>7770</v>
      </c>
      <c r="E339" s="2">
        <v>7782</v>
      </c>
      <c r="F339" s="13">
        <f t="shared" si="96"/>
        <v>4.0264432395553662E-3</v>
      </c>
      <c r="G339" s="2">
        <f t="shared" si="91"/>
        <v>7706.3730000000032</v>
      </c>
      <c r="H339" s="2">
        <f t="shared" ca="1" si="97"/>
        <v>132013.6</v>
      </c>
      <c r="I339">
        <f t="shared" ca="1" si="98"/>
        <v>1</v>
      </c>
      <c r="J339">
        <f t="shared" si="99"/>
        <v>1</v>
      </c>
      <c r="K339">
        <f t="shared" si="92"/>
        <v>-72.180000000000291</v>
      </c>
      <c r="L339">
        <f t="shared" ca="1" si="93"/>
        <v>-72.180000000000291</v>
      </c>
      <c r="M339" s="14">
        <f t="shared" si="94"/>
        <v>9440.460000000021</v>
      </c>
      <c r="N339">
        <f t="shared" si="100"/>
        <v>1</v>
      </c>
      <c r="O339">
        <f t="shared" si="95"/>
        <v>0</v>
      </c>
      <c r="P339">
        <f>COUNTIF(作圖資料!$A$3:$A$249,A339)</f>
        <v>0</v>
      </c>
      <c r="R339" s="7">
        <f t="shared" si="101"/>
        <v>-70</v>
      </c>
      <c r="S339" s="8">
        <f t="shared" ca="1" si="102"/>
        <v>-70</v>
      </c>
      <c r="T339" s="8">
        <f t="shared" ca="1" si="103"/>
        <v>13302</v>
      </c>
      <c r="U339" s="8">
        <f t="shared" ca="1" si="104"/>
        <v>1</v>
      </c>
      <c r="V339" s="9">
        <f t="shared" ca="1" si="105"/>
        <v>0</v>
      </c>
      <c r="W339" s="3">
        <f t="shared" si="106"/>
        <v>7.091493608238908E-3</v>
      </c>
      <c r="X339" s="3">
        <f t="shared" si="107"/>
        <v>1.2171420051322546E-2</v>
      </c>
      <c r="Y339" s="3">
        <f t="shared" si="108"/>
        <v>9.0909090909094825E-3</v>
      </c>
    </row>
    <row r="340" spans="1:25" x14ac:dyDescent="0.25">
      <c r="A340" s="1">
        <v>36504</v>
      </c>
      <c r="B340" s="2">
        <v>7733.77</v>
      </c>
      <c r="C340" s="2">
        <v>114493</v>
      </c>
      <c r="D340" s="2">
        <v>7800</v>
      </c>
      <c r="E340" s="2">
        <v>7824</v>
      </c>
      <c r="F340" s="13">
        <f t="shared" si="96"/>
        <v>8.5637405818894674E-3</v>
      </c>
      <c r="G340" s="2">
        <f t="shared" si="91"/>
        <v>7702.4001666666709</v>
      </c>
      <c r="H340" s="2">
        <f t="shared" ca="1" si="97"/>
        <v>125032.8</v>
      </c>
      <c r="I340">
        <f t="shared" ca="1" si="98"/>
        <v>-1</v>
      </c>
      <c r="J340">
        <f t="shared" si="99"/>
        <v>1</v>
      </c>
      <c r="K340">
        <f t="shared" si="92"/>
        <v>-5.069999999999709</v>
      </c>
      <c r="L340">
        <f t="shared" ca="1" si="93"/>
        <v>-5.069999999999709</v>
      </c>
      <c r="M340" s="14">
        <f t="shared" si="94"/>
        <v>9435.3900000000212</v>
      </c>
      <c r="N340">
        <f t="shared" si="100"/>
        <v>1</v>
      </c>
      <c r="O340">
        <f t="shared" si="95"/>
        <v>0</v>
      </c>
      <c r="P340">
        <f>COUNTIF(作圖資料!$A$3:$A$249,A340)</f>
        <v>0</v>
      </c>
      <c r="R340" s="7">
        <f t="shared" si="101"/>
        <v>30</v>
      </c>
      <c r="S340" s="8">
        <f t="shared" ca="1" si="102"/>
        <v>30</v>
      </c>
      <c r="T340" s="8">
        <f t="shared" ca="1" si="103"/>
        <v>13332</v>
      </c>
      <c r="U340" s="8">
        <f t="shared" ca="1" si="104"/>
        <v>-1</v>
      </c>
      <c r="V340" s="9">
        <f t="shared" ca="1" si="105"/>
        <v>2</v>
      </c>
      <c r="W340" s="3">
        <f t="shared" si="106"/>
        <v>7.091493608238908E-3</v>
      </c>
      <c r="X340" s="3">
        <f t="shared" si="107"/>
        <v>1.1508309158777985E-2</v>
      </c>
      <c r="Y340" s="3">
        <f t="shared" si="108"/>
        <v>1.2987012987013324E-2</v>
      </c>
    </row>
    <row r="341" spans="1:25" x14ac:dyDescent="0.25">
      <c r="A341" s="1">
        <v>36507</v>
      </c>
      <c r="B341" s="2">
        <v>7883.61</v>
      </c>
      <c r="C341" s="2">
        <v>120087</v>
      </c>
      <c r="D341" s="2">
        <v>7950</v>
      </c>
      <c r="E341" s="2">
        <v>7980</v>
      </c>
      <c r="F341" s="13">
        <f t="shared" si="96"/>
        <v>8.4212689364391302E-3</v>
      </c>
      <c r="G341" s="2">
        <f t="shared" si="91"/>
        <v>7704.4615000000031</v>
      </c>
      <c r="H341" s="2">
        <f t="shared" ca="1" si="97"/>
        <v>125087.6</v>
      </c>
      <c r="I341">
        <f t="shared" ca="1" si="98"/>
        <v>-1</v>
      </c>
      <c r="J341">
        <f t="shared" si="99"/>
        <v>1</v>
      </c>
      <c r="K341">
        <f t="shared" si="92"/>
        <v>149.83999999999924</v>
      </c>
      <c r="L341">
        <f t="shared" ca="1" si="93"/>
        <v>-149.83999999999924</v>
      </c>
      <c r="M341" s="14">
        <f t="shared" si="94"/>
        <v>9585.2300000000214</v>
      </c>
      <c r="N341">
        <f t="shared" si="100"/>
        <v>1</v>
      </c>
      <c r="O341">
        <f t="shared" si="95"/>
        <v>0</v>
      </c>
      <c r="P341">
        <f>COUNTIF(作圖資料!$A$3:$A$249,A341)</f>
        <v>0</v>
      </c>
      <c r="R341" s="7">
        <f t="shared" si="101"/>
        <v>150</v>
      </c>
      <c r="S341" s="8">
        <f t="shared" ca="1" si="102"/>
        <v>-150</v>
      </c>
      <c r="T341" s="8">
        <f t="shared" ca="1" si="103"/>
        <v>13182</v>
      </c>
      <c r="U341" s="8">
        <f t="shared" ca="1" si="104"/>
        <v>-1</v>
      </c>
      <c r="V341" s="9">
        <f t="shared" ca="1" si="105"/>
        <v>0</v>
      </c>
      <c r="W341" s="3">
        <f t="shared" si="106"/>
        <v>7.091493608238908E-3</v>
      </c>
      <c r="X341" s="3">
        <f t="shared" si="107"/>
        <v>3.1106048042188084E-2</v>
      </c>
      <c r="Y341" s="3">
        <f t="shared" si="108"/>
        <v>3.2467532467532756E-2</v>
      </c>
    </row>
    <row r="342" spans="1:25" x14ac:dyDescent="0.25">
      <c r="A342" s="1">
        <v>36508</v>
      </c>
      <c r="B342" s="2">
        <v>7850.14</v>
      </c>
      <c r="C342" s="2">
        <v>132574</v>
      </c>
      <c r="D342" s="2">
        <v>7872</v>
      </c>
      <c r="E342" s="2">
        <v>7910</v>
      </c>
      <c r="F342" s="13">
        <f t="shared" si="96"/>
        <v>2.7846637130037877E-3</v>
      </c>
      <c r="G342" s="2">
        <f t="shared" si="91"/>
        <v>7708.9996666666702</v>
      </c>
      <c r="H342" s="2">
        <f t="shared" ca="1" si="97"/>
        <v>128564.2</v>
      </c>
      <c r="I342">
        <f t="shared" ca="1" si="98"/>
        <v>1</v>
      </c>
      <c r="J342">
        <f t="shared" si="99"/>
        <v>1</v>
      </c>
      <c r="K342">
        <f t="shared" si="92"/>
        <v>-33.469999999999345</v>
      </c>
      <c r="L342">
        <f t="shared" ca="1" si="93"/>
        <v>33.469999999999345</v>
      </c>
      <c r="M342" s="14">
        <f t="shared" si="94"/>
        <v>9551.760000000022</v>
      </c>
      <c r="N342">
        <f t="shared" si="100"/>
        <v>1</v>
      </c>
      <c r="O342">
        <f t="shared" si="95"/>
        <v>0</v>
      </c>
      <c r="P342">
        <f>COUNTIF(作圖資料!$A$3:$A$249,A342)</f>
        <v>0</v>
      </c>
      <c r="R342" s="7">
        <f t="shared" si="101"/>
        <v>-78</v>
      </c>
      <c r="S342" s="8">
        <f t="shared" ca="1" si="102"/>
        <v>78</v>
      </c>
      <c r="T342" s="8">
        <f t="shared" ca="1" si="103"/>
        <v>13260</v>
      </c>
      <c r="U342" s="8">
        <f t="shared" ca="1" si="104"/>
        <v>1</v>
      </c>
      <c r="V342" s="9">
        <f t="shared" ca="1" si="105"/>
        <v>2</v>
      </c>
      <c r="W342" s="3">
        <f t="shared" si="106"/>
        <v>7.091493608238908E-3</v>
      </c>
      <c r="X342" s="3">
        <f t="shared" si="107"/>
        <v>2.6728469822568934E-2</v>
      </c>
      <c r="Y342" s="3">
        <f t="shared" si="108"/>
        <v>2.2337662337662545E-2</v>
      </c>
    </row>
    <row r="343" spans="1:25" x14ac:dyDescent="0.25">
      <c r="A343" s="1">
        <v>36509</v>
      </c>
      <c r="B343" s="2">
        <v>7859.89</v>
      </c>
      <c r="C343" s="2">
        <v>133168</v>
      </c>
      <c r="D343" s="2">
        <v>7883</v>
      </c>
      <c r="E343" s="2">
        <v>7925</v>
      </c>
      <c r="F343" s="13">
        <f t="shared" si="96"/>
        <v>8.2838309441988223E-3</v>
      </c>
      <c r="G343" s="2">
        <f t="shared" si="91"/>
        <v>7713.0736666666699</v>
      </c>
      <c r="H343" s="2">
        <f t="shared" ca="1" si="97"/>
        <v>128001.60000000001</v>
      </c>
      <c r="I343">
        <f t="shared" ca="1" si="98"/>
        <v>1</v>
      </c>
      <c r="J343">
        <f t="shared" si="99"/>
        <v>1</v>
      </c>
      <c r="K343">
        <f t="shared" si="92"/>
        <v>9.75</v>
      </c>
      <c r="L343">
        <f t="shared" ca="1" si="93"/>
        <v>9.75</v>
      </c>
      <c r="M343" s="14">
        <f t="shared" si="94"/>
        <v>9561.510000000022</v>
      </c>
      <c r="N343">
        <f t="shared" si="100"/>
        <v>1</v>
      </c>
      <c r="O343">
        <f t="shared" si="95"/>
        <v>0</v>
      </c>
      <c r="P343">
        <f>COUNTIF(作圖資料!$A$3:$A$249,A343)</f>
        <v>1</v>
      </c>
      <c r="R343" s="7">
        <f t="shared" si="101"/>
        <v>11</v>
      </c>
      <c r="S343" s="8">
        <f t="shared" ca="1" si="102"/>
        <v>11</v>
      </c>
      <c r="T343" s="8">
        <f t="shared" ca="1" si="103"/>
        <v>13271</v>
      </c>
      <c r="U343" s="8">
        <f t="shared" ca="1" si="104"/>
        <v>1</v>
      </c>
      <c r="V343" s="9">
        <f t="shared" ca="1" si="105"/>
        <v>2</v>
      </c>
      <c r="W343" s="3">
        <f t="shared" si="106"/>
        <v>7.091493608238908E-3</v>
      </c>
      <c r="X343" s="3">
        <f t="shared" si="107"/>
        <v>2.8003683077462371E-2</v>
      </c>
      <c r="Y343" s="3">
        <f t="shared" si="108"/>
        <v>2.3766233766234102E-2</v>
      </c>
    </row>
    <row r="344" spans="1:25" x14ac:dyDescent="0.25">
      <c r="A344" s="1">
        <v>36510</v>
      </c>
      <c r="B344" s="2">
        <v>7739.76</v>
      </c>
      <c r="C344" s="2">
        <v>156577</v>
      </c>
      <c r="D344" s="2">
        <v>7795</v>
      </c>
      <c r="E344" s="2">
        <v>7820</v>
      </c>
      <c r="F344" s="13">
        <f t="shared" si="96"/>
        <v>7.1371722120581182E-3</v>
      </c>
      <c r="G344" s="2">
        <f t="shared" si="91"/>
        <v>7715.423166666671</v>
      </c>
      <c r="H344" s="2">
        <f t="shared" ca="1" si="97"/>
        <v>131379.79999999999</v>
      </c>
      <c r="I344">
        <f t="shared" ca="1" si="98"/>
        <v>1</v>
      </c>
      <c r="J344">
        <f t="shared" si="99"/>
        <v>1</v>
      </c>
      <c r="K344">
        <f t="shared" si="92"/>
        <v>-120.13000000000011</v>
      </c>
      <c r="L344">
        <f t="shared" ca="1" si="93"/>
        <v>-120.13000000000011</v>
      </c>
      <c r="M344" s="14">
        <f t="shared" si="94"/>
        <v>9441.3800000000228</v>
      </c>
      <c r="N344">
        <f t="shared" si="100"/>
        <v>1</v>
      </c>
      <c r="O344">
        <f t="shared" si="95"/>
        <v>0</v>
      </c>
      <c r="P344">
        <f>COUNTIF(作圖資料!$A$3:$A$249,A344)</f>
        <v>0</v>
      </c>
      <c r="R344" s="7">
        <f t="shared" si="101"/>
        <v>-130</v>
      </c>
      <c r="S344" s="8">
        <f t="shared" ca="1" si="102"/>
        <v>-130</v>
      </c>
      <c r="T344" s="8">
        <f t="shared" ca="1" si="103"/>
        <v>13141</v>
      </c>
      <c r="U344" s="8">
        <f t="shared" ca="1" si="104"/>
        <v>1</v>
      </c>
      <c r="V344" s="9">
        <f t="shared" ca="1" si="105"/>
        <v>0</v>
      </c>
      <c r="W344" s="3">
        <f t="shared" si="106"/>
        <v>8.2838309441988223E-3</v>
      </c>
      <c r="X344" s="3">
        <f t="shared" si="107"/>
        <v>-1.5283928909946591E-2</v>
      </c>
      <c r="Y344" s="3">
        <f t="shared" si="108"/>
        <v>-1.6403785488958992E-2</v>
      </c>
    </row>
    <row r="345" spans="1:25" x14ac:dyDescent="0.25">
      <c r="A345" s="1">
        <v>36511</v>
      </c>
      <c r="B345" s="2">
        <v>7723.22</v>
      </c>
      <c r="C345" s="2">
        <v>131988</v>
      </c>
      <c r="D345" s="2">
        <v>7816</v>
      </c>
      <c r="E345" s="2">
        <v>7849</v>
      </c>
      <c r="F345" s="13">
        <f t="shared" si="96"/>
        <v>1.2013124059653935E-2</v>
      </c>
      <c r="G345" s="2">
        <f t="shared" si="91"/>
        <v>7715.8936666666696</v>
      </c>
      <c r="H345" s="2">
        <f t="shared" ca="1" si="97"/>
        <v>134878.79999999999</v>
      </c>
      <c r="I345">
        <f t="shared" ca="1" si="98"/>
        <v>-1</v>
      </c>
      <c r="J345">
        <f t="shared" si="99"/>
        <v>1</v>
      </c>
      <c r="K345">
        <f t="shared" si="92"/>
        <v>-16.539999999999964</v>
      </c>
      <c r="L345">
        <f t="shared" ca="1" si="93"/>
        <v>-16.539999999999964</v>
      </c>
      <c r="M345" s="14">
        <f t="shared" si="94"/>
        <v>9424.840000000022</v>
      </c>
      <c r="N345">
        <f t="shared" si="100"/>
        <v>1</v>
      </c>
      <c r="O345">
        <f t="shared" si="95"/>
        <v>0</v>
      </c>
      <c r="P345">
        <f>COUNTIF(作圖資料!$A$3:$A$249,A345)</f>
        <v>0</v>
      </c>
      <c r="R345" s="7">
        <f t="shared" si="101"/>
        <v>21</v>
      </c>
      <c r="S345" s="8">
        <f t="shared" ca="1" si="102"/>
        <v>21</v>
      </c>
      <c r="T345" s="8">
        <f t="shared" ca="1" si="103"/>
        <v>13162</v>
      </c>
      <c r="U345" s="8">
        <f t="shared" ca="1" si="104"/>
        <v>-1</v>
      </c>
      <c r="V345" s="9">
        <f t="shared" ca="1" si="105"/>
        <v>2</v>
      </c>
      <c r="W345" s="3">
        <f t="shared" si="106"/>
        <v>8.2838309441988223E-3</v>
      </c>
      <c r="X345" s="3">
        <f t="shared" si="107"/>
        <v>-1.7388284059955073E-2</v>
      </c>
      <c r="Y345" s="3">
        <f t="shared" si="108"/>
        <v>-1.3753943217665765E-2</v>
      </c>
    </row>
    <row r="346" spans="1:25" x14ac:dyDescent="0.25">
      <c r="A346" s="1">
        <v>36512</v>
      </c>
      <c r="B346" s="2">
        <v>7797.87</v>
      </c>
      <c r="C346" s="2">
        <v>108138</v>
      </c>
      <c r="D346" s="2">
        <v>7860</v>
      </c>
      <c r="E346" s="2">
        <v>7867</v>
      </c>
      <c r="F346" s="13">
        <f t="shared" si="96"/>
        <v>7.9675603722555444E-3</v>
      </c>
      <c r="G346" s="2">
        <f t="shared" si="91"/>
        <v>7718.1990000000033</v>
      </c>
      <c r="H346" s="2">
        <f t="shared" ca="1" si="97"/>
        <v>132489</v>
      </c>
      <c r="I346">
        <f t="shared" ca="1" si="98"/>
        <v>-1</v>
      </c>
      <c r="J346">
        <f t="shared" si="99"/>
        <v>1</v>
      </c>
      <c r="K346">
        <f t="shared" si="92"/>
        <v>74.649999999999636</v>
      </c>
      <c r="L346">
        <f t="shared" ca="1" si="93"/>
        <v>-74.649999999999636</v>
      </c>
      <c r="M346" s="14">
        <f t="shared" si="94"/>
        <v>9499.4900000000216</v>
      </c>
      <c r="N346">
        <f t="shared" si="100"/>
        <v>1</v>
      </c>
      <c r="O346">
        <f t="shared" si="95"/>
        <v>0</v>
      </c>
      <c r="P346">
        <f>COUNTIF(作圖資料!$A$3:$A$249,A346)</f>
        <v>0</v>
      </c>
      <c r="R346" s="7">
        <f t="shared" si="101"/>
        <v>44</v>
      </c>
      <c r="S346" s="8">
        <f t="shared" ca="1" si="102"/>
        <v>-44</v>
      </c>
      <c r="T346" s="8">
        <f t="shared" ca="1" si="103"/>
        <v>13118</v>
      </c>
      <c r="U346" s="8">
        <f t="shared" ca="1" si="104"/>
        <v>-1</v>
      </c>
      <c r="V346" s="9">
        <f t="shared" ca="1" si="105"/>
        <v>0</v>
      </c>
      <c r="W346" s="3">
        <f t="shared" si="106"/>
        <v>8.2838309441988223E-3</v>
      </c>
      <c r="X346" s="3">
        <f t="shared" si="107"/>
        <v>-7.8906956713136189E-3</v>
      </c>
      <c r="Y346" s="3">
        <f t="shared" si="108"/>
        <v>-8.2018927444795775E-3</v>
      </c>
    </row>
    <row r="347" spans="1:25" x14ac:dyDescent="0.25">
      <c r="A347" s="1">
        <v>36514</v>
      </c>
      <c r="B347" s="2">
        <v>7782.94</v>
      </c>
      <c r="C347" s="2">
        <v>90495</v>
      </c>
      <c r="D347" s="2">
        <v>7841</v>
      </c>
      <c r="E347" s="2">
        <v>7846</v>
      </c>
      <c r="F347" s="13">
        <f t="shared" si="96"/>
        <v>7.4599058967435017E-3</v>
      </c>
      <c r="G347" s="2">
        <f t="shared" si="91"/>
        <v>7719.8233333333355</v>
      </c>
      <c r="H347" s="2">
        <f t="shared" ca="1" si="97"/>
        <v>124073.2</v>
      </c>
      <c r="I347">
        <f t="shared" ca="1" si="98"/>
        <v>-1</v>
      </c>
      <c r="J347">
        <f t="shared" si="99"/>
        <v>1</v>
      </c>
      <c r="K347">
        <f t="shared" si="92"/>
        <v>-14.930000000000291</v>
      </c>
      <c r="L347">
        <f t="shared" ca="1" si="93"/>
        <v>14.930000000000291</v>
      </c>
      <c r="M347" s="14">
        <f t="shared" si="94"/>
        <v>9484.5600000000213</v>
      </c>
      <c r="N347">
        <f t="shared" si="100"/>
        <v>1</v>
      </c>
      <c r="O347">
        <f t="shared" si="95"/>
        <v>0</v>
      </c>
      <c r="P347">
        <f>COUNTIF(作圖資料!$A$3:$A$249,A347)</f>
        <v>0</v>
      </c>
      <c r="R347" s="7">
        <f t="shared" si="101"/>
        <v>-19</v>
      </c>
      <c r="S347" s="8">
        <f t="shared" ca="1" si="102"/>
        <v>19</v>
      </c>
      <c r="T347" s="8">
        <f t="shared" ca="1" si="103"/>
        <v>13137</v>
      </c>
      <c r="U347" s="8">
        <f t="shared" ca="1" si="104"/>
        <v>-1</v>
      </c>
      <c r="V347" s="9">
        <f t="shared" ca="1" si="105"/>
        <v>0</v>
      </c>
      <c r="W347" s="3">
        <f t="shared" si="106"/>
        <v>8.2838309441988223E-3</v>
      </c>
      <c r="X347" s="3">
        <f t="shared" si="107"/>
        <v>-9.7902133490419541E-3</v>
      </c>
      <c r="Y347" s="3">
        <f t="shared" si="108"/>
        <v>-1.0599369085173671E-2</v>
      </c>
    </row>
    <row r="348" spans="1:25" x14ac:dyDescent="0.25">
      <c r="A348" s="1">
        <v>36515</v>
      </c>
      <c r="B348" s="2">
        <v>7934.26</v>
      </c>
      <c r="C348" s="2">
        <v>136289</v>
      </c>
      <c r="D348" s="2">
        <v>7970</v>
      </c>
      <c r="E348" s="2">
        <v>8000</v>
      </c>
      <c r="F348" s="13">
        <f t="shared" si="96"/>
        <v>4.5045158590719669E-3</v>
      </c>
      <c r="G348" s="2">
        <f t="shared" si="91"/>
        <v>7726.1108333333359</v>
      </c>
      <c r="H348" s="2">
        <f t="shared" ca="1" si="97"/>
        <v>124697.4</v>
      </c>
      <c r="I348">
        <f t="shared" ca="1" si="98"/>
        <v>1</v>
      </c>
      <c r="J348">
        <f t="shared" si="99"/>
        <v>1</v>
      </c>
      <c r="K348">
        <f t="shared" si="92"/>
        <v>151.32000000000062</v>
      </c>
      <c r="L348">
        <f t="shared" ca="1" si="93"/>
        <v>-151.32000000000062</v>
      </c>
      <c r="M348" s="14">
        <f t="shared" si="94"/>
        <v>9635.8800000000228</v>
      </c>
      <c r="N348">
        <f t="shared" si="100"/>
        <v>1</v>
      </c>
      <c r="O348">
        <f t="shared" si="95"/>
        <v>0</v>
      </c>
      <c r="P348">
        <f>COUNTIF(作圖資料!$A$3:$A$249,A348)</f>
        <v>0</v>
      </c>
      <c r="R348" s="7">
        <f t="shared" si="101"/>
        <v>129</v>
      </c>
      <c r="S348" s="8">
        <f t="shared" ca="1" si="102"/>
        <v>-129</v>
      </c>
      <c r="T348" s="8">
        <f t="shared" ca="1" si="103"/>
        <v>13008</v>
      </c>
      <c r="U348" s="8">
        <f t="shared" ca="1" si="104"/>
        <v>1</v>
      </c>
      <c r="V348" s="9">
        <f t="shared" ca="1" si="105"/>
        <v>2</v>
      </c>
      <c r="W348" s="3">
        <f t="shared" si="106"/>
        <v>8.2838309441988223E-3</v>
      </c>
      <c r="X348" s="3">
        <f t="shared" si="107"/>
        <v>9.4619644804190273E-3</v>
      </c>
      <c r="Y348" s="3">
        <f t="shared" si="108"/>
        <v>5.6782334384857247E-3</v>
      </c>
    </row>
    <row r="349" spans="1:25" x14ac:dyDescent="0.25">
      <c r="A349" s="1">
        <v>36516</v>
      </c>
      <c r="B349" s="2">
        <v>8002.76</v>
      </c>
      <c r="C349" s="2">
        <v>164331</v>
      </c>
      <c r="D349" s="2">
        <v>8020</v>
      </c>
      <c r="E349" s="2">
        <v>8048</v>
      </c>
      <c r="F349" s="13">
        <f t="shared" si="96"/>
        <v>2.1542567814103464E-3</v>
      </c>
      <c r="G349" s="2">
        <f t="shared" si="91"/>
        <v>7734.4630000000025</v>
      </c>
      <c r="H349" s="2">
        <f t="shared" ca="1" si="97"/>
        <v>126248.2</v>
      </c>
      <c r="I349">
        <f t="shared" ca="1" si="98"/>
        <v>1</v>
      </c>
      <c r="J349">
        <f t="shared" si="99"/>
        <v>1</v>
      </c>
      <c r="K349">
        <f t="shared" si="92"/>
        <v>68.5</v>
      </c>
      <c r="L349">
        <f t="shared" ca="1" si="93"/>
        <v>68.5</v>
      </c>
      <c r="M349" s="14">
        <f t="shared" si="94"/>
        <v>9704.3800000000228</v>
      </c>
      <c r="N349">
        <f t="shared" si="100"/>
        <v>1</v>
      </c>
      <c r="O349">
        <f t="shared" si="95"/>
        <v>0</v>
      </c>
      <c r="P349">
        <f>COUNTIF(作圖資料!$A$3:$A$249,A349)</f>
        <v>0</v>
      </c>
      <c r="R349" s="7">
        <f t="shared" si="101"/>
        <v>50</v>
      </c>
      <c r="S349" s="8">
        <f t="shared" ca="1" si="102"/>
        <v>50</v>
      </c>
      <c r="T349" s="8">
        <f t="shared" ca="1" si="103"/>
        <v>13058</v>
      </c>
      <c r="U349" s="8">
        <f t="shared" ca="1" si="104"/>
        <v>1</v>
      </c>
      <c r="V349" s="9">
        <f t="shared" ca="1" si="105"/>
        <v>0</v>
      </c>
      <c r="W349" s="3">
        <f t="shared" si="106"/>
        <v>8.2838309441988223E-3</v>
      </c>
      <c r="X349" s="3">
        <f t="shared" si="107"/>
        <v>1.8177099170599176E-2</v>
      </c>
      <c r="Y349" s="3">
        <f t="shared" si="108"/>
        <v>1.1987381703469913E-2</v>
      </c>
    </row>
    <row r="350" spans="1:25" x14ac:dyDescent="0.25">
      <c r="A350" s="1">
        <v>36517</v>
      </c>
      <c r="B350" s="2">
        <v>8083.49</v>
      </c>
      <c r="C350" s="2">
        <v>133859</v>
      </c>
      <c r="D350" s="2">
        <v>8106</v>
      </c>
      <c r="E350" s="2">
        <v>8125</v>
      </c>
      <c r="F350" s="13">
        <f t="shared" si="96"/>
        <v>2.7846882967630382E-3</v>
      </c>
      <c r="G350" s="2">
        <f t="shared" si="91"/>
        <v>7742.3211666666693</v>
      </c>
      <c r="H350" s="2">
        <f t="shared" ca="1" si="97"/>
        <v>126622.39999999999</v>
      </c>
      <c r="I350">
        <f t="shared" ca="1" si="98"/>
        <v>1</v>
      </c>
      <c r="J350">
        <f t="shared" si="99"/>
        <v>1</v>
      </c>
      <c r="K350">
        <f t="shared" si="92"/>
        <v>80.729999999999563</v>
      </c>
      <c r="L350">
        <f t="shared" ca="1" si="93"/>
        <v>80.729999999999563</v>
      </c>
      <c r="M350" s="14">
        <f t="shared" si="94"/>
        <v>9785.1100000000224</v>
      </c>
      <c r="N350">
        <f t="shared" si="100"/>
        <v>1</v>
      </c>
      <c r="O350">
        <f t="shared" si="95"/>
        <v>0</v>
      </c>
      <c r="P350">
        <f>COUNTIF(作圖資料!$A$3:$A$249,A350)</f>
        <v>0</v>
      </c>
      <c r="R350" s="7">
        <f t="shared" si="101"/>
        <v>86</v>
      </c>
      <c r="S350" s="8">
        <f t="shared" ca="1" si="102"/>
        <v>86</v>
      </c>
      <c r="T350" s="8">
        <f t="shared" ca="1" si="103"/>
        <v>13144</v>
      </c>
      <c r="U350" s="8">
        <f t="shared" ca="1" si="104"/>
        <v>1</v>
      </c>
      <c r="V350" s="9">
        <f t="shared" ca="1" si="105"/>
        <v>0</v>
      </c>
      <c r="W350" s="3">
        <f t="shared" si="106"/>
        <v>8.2838309441988223E-3</v>
      </c>
      <c r="X350" s="3">
        <f t="shared" si="107"/>
        <v>2.844823528064655E-2</v>
      </c>
      <c r="Y350" s="3">
        <f t="shared" si="108"/>
        <v>2.2839116719242769E-2</v>
      </c>
    </row>
    <row r="351" spans="1:25" x14ac:dyDescent="0.25">
      <c r="A351" s="1">
        <v>36518</v>
      </c>
      <c r="B351" s="2">
        <v>8219.4500000000007</v>
      </c>
      <c r="C351" s="2">
        <v>170437</v>
      </c>
      <c r="D351" s="2">
        <v>8329</v>
      </c>
      <c r="E351" s="2">
        <v>8328</v>
      </c>
      <c r="F351" s="13">
        <f t="shared" si="96"/>
        <v>1.3328142393955744E-2</v>
      </c>
      <c r="G351" s="2">
        <f t="shared" si="91"/>
        <v>7753.4290000000019</v>
      </c>
      <c r="H351" s="2">
        <f t="shared" ca="1" si="97"/>
        <v>139082.20000000001</v>
      </c>
      <c r="I351">
        <f t="shared" ca="1" si="98"/>
        <v>1</v>
      </c>
      <c r="J351">
        <f t="shared" si="99"/>
        <v>1</v>
      </c>
      <c r="K351">
        <f t="shared" si="92"/>
        <v>135.96000000000095</v>
      </c>
      <c r="L351">
        <f t="shared" ca="1" si="93"/>
        <v>135.96000000000095</v>
      </c>
      <c r="M351" s="14">
        <f t="shared" si="94"/>
        <v>9921.0700000000234</v>
      </c>
      <c r="N351">
        <f t="shared" si="100"/>
        <v>1</v>
      </c>
      <c r="O351">
        <f t="shared" si="95"/>
        <v>0</v>
      </c>
      <c r="P351">
        <f>COUNTIF(作圖資料!$A$3:$A$249,A351)</f>
        <v>0</v>
      </c>
      <c r="R351" s="7">
        <f t="shared" si="101"/>
        <v>223</v>
      </c>
      <c r="S351" s="8">
        <f t="shared" ca="1" si="102"/>
        <v>223</v>
      </c>
      <c r="T351" s="8">
        <f t="shared" ca="1" si="103"/>
        <v>13367</v>
      </c>
      <c r="U351" s="8">
        <f t="shared" ca="1" si="104"/>
        <v>1</v>
      </c>
      <c r="V351" s="9">
        <f t="shared" ca="1" si="105"/>
        <v>0</v>
      </c>
      <c r="W351" s="3">
        <f t="shared" si="106"/>
        <v>8.2838309441988223E-3</v>
      </c>
      <c r="X351" s="3">
        <f t="shared" si="107"/>
        <v>4.5746187287608597E-2</v>
      </c>
      <c r="Y351" s="3">
        <f t="shared" si="108"/>
        <v>5.0977917981072318E-2</v>
      </c>
    </row>
    <row r="352" spans="1:25" x14ac:dyDescent="0.25">
      <c r="A352" s="1">
        <v>36521</v>
      </c>
      <c r="B352" s="2">
        <v>8415.07</v>
      </c>
      <c r="C352" s="2">
        <v>189586</v>
      </c>
      <c r="D352" s="2">
        <v>8560</v>
      </c>
      <c r="E352" s="2">
        <v>8550</v>
      </c>
      <c r="F352" s="13">
        <f t="shared" si="96"/>
        <v>1.7222673132843758E-2</v>
      </c>
      <c r="G352" s="2">
        <f t="shared" si="91"/>
        <v>7766.8950000000023</v>
      </c>
      <c r="H352" s="2">
        <f t="shared" ca="1" si="97"/>
        <v>158900.4</v>
      </c>
      <c r="I352">
        <f t="shared" ca="1" si="98"/>
        <v>1</v>
      </c>
      <c r="J352">
        <f t="shared" si="99"/>
        <v>1</v>
      </c>
      <c r="K352">
        <f t="shared" si="92"/>
        <v>195.61999999999898</v>
      </c>
      <c r="L352">
        <f t="shared" ca="1" si="93"/>
        <v>195.61999999999898</v>
      </c>
      <c r="M352" s="14">
        <f t="shared" si="94"/>
        <v>10116.690000000022</v>
      </c>
      <c r="N352">
        <f t="shared" si="100"/>
        <v>1</v>
      </c>
      <c r="O352">
        <f t="shared" si="95"/>
        <v>0</v>
      </c>
      <c r="P352">
        <f>COUNTIF(作圖資料!$A$3:$A$249,A352)</f>
        <v>0</v>
      </c>
      <c r="R352" s="7">
        <f t="shared" si="101"/>
        <v>231</v>
      </c>
      <c r="S352" s="8">
        <f t="shared" ca="1" si="102"/>
        <v>231</v>
      </c>
      <c r="T352" s="8">
        <f t="shared" ca="1" si="103"/>
        <v>13598</v>
      </c>
      <c r="U352" s="8">
        <f t="shared" ca="1" si="104"/>
        <v>1</v>
      </c>
      <c r="V352" s="9">
        <f t="shared" ca="1" si="105"/>
        <v>0</v>
      </c>
      <c r="W352" s="3">
        <f t="shared" si="106"/>
        <v>8.2838309441988223E-3</v>
      </c>
      <c r="X352" s="3">
        <f t="shared" si="107"/>
        <v>7.0634576310864672E-2</v>
      </c>
      <c r="Y352" s="3">
        <f t="shared" si="108"/>
        <v>8.0126182965299275E-2</v>
      </c>
    </row>
    <row r="353" spans="1:25" x14ac:dyDescent="0.25">
      <c r="A353" s="1">
        <v>36522</v>
      </c>
      <c r="B353" s="2">
        <v>8448.84</v>
      </c>
      <c r="C353" s="2">
        <v>193580</v>
      </c>
      <c r="D353" s="2">
        <v>8564</v>
      </c>
      <c r="E353" s="2">
        <v>8590</v>
      </c>
      <c r="F353" s="13">
        <f t="shared" si="96"/>
        <v>1.3630273505001789E-2</v>
      </c>
      <c r="G353" s="2">
        <f t="shared" si="91"/>
        <v>7777.1195000000025</v>
      </c>
      <c r="H353" s="2">
        <f t="shared" ca="1" si="97"/>
        <v>170358.6</v>
      </c>
      <c r="I353">
        <f t="shared" ca="1" si="98"/>
        <v>1</v>
      </c>
      <c r="J353">
        <f t="shared" si="99"/>
        <v>1</v>
      </c>
      <c r="K353">
        <f t="shared" si="92"/>
        <v>33.770000000000437</v>
      </c>
      <c r="L353">
        <f t="shared" ca="1" si="93"/>
        <v>33.770000000000437</v>
      </c>
      <c r="M353" s="14">
        <f t="shared" si="94"/>
        <v>10150.460000000023</v>
      </c>
      <c r="N353">
        <f t="shared" si="100"/>
        <v>1</v>
      </c>
      <c r="O353">
        <f t="shared" si="95"/>
        <v>0</v>
      </c>
      <c r="P353">
        <f>COUNTIF(作圖資料!$A$3:$A$249,A353)</f>
        <v>0</v>
      </c>
      <c r="R353" s="7">
        <f t="shared" si="101"/>
        <v>4</v>
      </c>
      <c r="S353" s="8">
        <f t="shared" ca="1" si="102"/>
        <v>4</v>
      </c>
      <c r="T353" s="8">
        <f t="shared" ca="1" si="103"/>
        <v>13602</v>
      </c>
      <c r="U353" s="8">
        <f t="shared" ca="1" si="104"/>
        <v>1</v>
      </c>
      <c r="V353" s="9">
        <f t="shared" ca="1" si="105"/>
        <v>0</v>
      </c>
      <c r="W353" s="3">
        <f t="shared" si="106"/>
        <v>8.2838309441988223E-3</v>
      </c>
      <c r="X353" s="3">
        <f t="shared" si="107"/>
        <v>7.4931074099001682E-2</v>
      </c>
      <c r="Y353" s="3">
        <f t="shared" si="108"/>
        <v>8.0630914826497868E-2</v>
      </c>
    </row>
    <row r="354" spans="1:25" x14ac:dyDescent="0.25">
      <c r="A354" s="1">
        <v>36529</v>
      </c>
      <c r="B354" s="2">
        <v>8756.5499999999993</v>
      </c>
      <c r="C354" s="2">
        <v>228294</v>
      </c>
      <c r="D354" s="2">
        <v>8843</v>
      </c>
      <c r="E354" s="2">
        <v>8870</v>
      </c>
      <c r="F354" s="13">
        <f t="shared" si="96"/>
        <v>9.872609646493391E-3</v>
      </c>
      <c r="G354" s="2">
        <f t="shared" si="91"/>
        <v>7792.446333333336</v>
      </c>
      <c r="H354" s="2">
        <f t="shared" ca="1" si="97"/>
        <v>183151.2</v>
      </c>
      <c r="I354">
        <f t="shared" ca="1" si="98"/>
        <v>1</v>
      </c>
      <c r="J354">
        <f t="shared" si="99"/>
        <v>1</v>
      </c>
      <c r="K354">
        <f t="shared" si="92"/>
        <v>307.70999999999913</v>
      </c>
      <c r="L354">
        <f t="shared" ca="1" si="93"/>
        <v>307.70999999999913</v>
      </c>
      <c r="M354" s="14">
        <f t="shared" si="94"/>
        <v>10458.170000000022</v>
      </c>
      <c r="N354">
        <f t="shared" si="100"/>
        <v>1</v>
      </c>
      <c r="O354">
        <f t="shared" si="95"/>
        <v>0</v>
      </c>
      <c r="P354">
        <f>COUNTIF(作圖資料!$A$3:$A$249,A354)</f>
        <v>0</v>
      </c>
      <c r="R354" s="7">
        <f t="shared" si="101"/>
        <v>279</v>
      </c>
      <c r="S354" s="8">
        <f t="shared" ca="1" si="102"/>
        <v>279</v>
      </c>
      <c r="T354" s="8">
        <f t="shared" ca="1" si="103"/>
        <v>13881</v>
      </c>
      <c r="U354" s="8">
        <f t="shared" ca="1" si="104"/>
        <v>1</v>
      </c>
      <c r="V354" s="9">
        <f t="shared" ca="1" si="105"/>
        <v>0</v>
      </c>
      <c r="W354" s="3">
        <f t="shared" si="106"/>
        <v>8.2838309441988223E-3</v>
      </c>
      <c r="X354" s="3">
        <f t="shared" si="107"/>
        <v>0.11408047695323997</v>
      </c>
      <c r="Y354" s="3">
        <f t="shared" si="108"/>
        <v>0.11583596214510994</v>
      </c>
    </row>
    <row r="355" spans="1:25" x14ac:dyDescent="0.25">
      <c r="A355" s="1">
        <v>36530</v>
      </c>
      <c r="B355" s="2">
        <v>8849.8700000000008</v>
      </c>
      <c r="C355" s="2">
        <v>251989</v>
      </c>
      <c r="D355" s="2">
        <v>8810</v>
      </c>
      <c r="E355" s="2">
        <v>8860</v>
      </c>
      <c r="F355" s="13">
        <f t="shared" si="96"/>
        <v>-4.5051509231209819E-3</v>
      </c>
      <c r="G355" s="2">
        <f t="shared" si="91"/>
        <v>7808.6123333333353</v>
      </c>
      <c r="H355" s="2">
        <f t="shared" ca="1" si="97"/>
        <v>206777.2</v>
      </c>
      <c r="I355">
        <f t="shared" ca="1" si="98"/>
        <v>1</v>
      </c>
      <c r="J355">
        <f t="shared" si="99"/>
        <v>-1</v>
      </c>
      <c r="K355">
        <f t="shared" si="92"/>
        <v>93.320000000001528</v>
      </c>
      <c r="L355">
        <f t="shared" ca="1" si="93"/>
        <v>93.320000000001528</v>
      </c>
      <c r="M355" s="14">
        <f t="shared" si="94"/>
        <v>10551.490000000023</v>
      </c>
      <c r="N355">
        <f t="shared" si="100"/>
        <v>-1</v>
      </c>
      <c r="O355">
        <f t="shared" si="95"/>
        <v>2</v>
      </c>
      <c r="P355">
        <f>COUNTIF(作圖資料!$A$3:$A$249,A355)</f>
        <v>0</v>
      </c>
      <c r="R355" s="7">
        <f t="shared" si="101"/>
        <v>-33</v>
      </c>
      <c r="S355" s="8">
        <f t="shared" ca="1" si="102"/>
        <v>-33</v>
      </c>
      <c r="T355" s="8">
        <f t="shared" ca="1" si="103"/>
        <v>13848</v>
      </c>
      <c r="U355" s="8">
        <f t="shared" ca="1" si="104"/>
        <v>1</v>
      </c>
      <c r="V355" s="9">
        <f t="shared" ca="1" si="105"/>
        <v>0</v>
      </c>
      <c r="W355" s="3">
        <f t="shared" si="106"/>
        <v>8.2838309441988223E-3</v>
      </c>
      <c r="X355" s="3">
        <f t="shared" si="107"/>
        <v>0.12595341665086957</v>
      </c>
      <c r="Y355" s="3">
        <f t="shared" si="108"/>
        <v>0.11167192429022021</v>
      </c>
    </row>
    <row r="356" spans="1:25" x14ac:dyDescent="0.25">
      <c r="A356" s="1">
        <v>36531</v>
      </c>
      <c r="B356" s="2">
        <v>8922.0300000000007</v>
      </c>
      <c r="C356" s="2">
        <v>267613</v>
      </c>
      <c r="D356" s="2">
        <v>8850</v>
      </c>
      <c r="E356" s="2">
        <v>8883</v>
      </c>
      <c r="F356" s="13">
        <f t="shared" si="96"/>
        <v>-8.0732748040525104E-3</v>
      </c>
      <c r="G356" s="2">
        <f t="shared" si="91"/>
        <v>7826.9946666666683</v>
      </c>
      <c r="H356" s="2">
        <f t="shared" ca="1" si="97"/>
        <v>226212.4</v>
      </c>
      <c r="I356">
        <f t="shared" ca="1" si="98"/>
        <v>1</v>
      </c>
      <c r="J356">
        <f t="shared" si="99"/>
        <v>-1</v>
      </c>
      <c r="K356">
        <f t="shared" si="92"/>
        <v>72.159999999999854</v>
      </c>
      <c r="L356">
        <f t="shared" ca="1" si="93"/>
        <v>72.159999999999854</v>
      </c>
      <c r="M356" s="14">
        <f t="shared" si="94"/>
        <v>10479.330000000024</v>
      </c>
      <c r="N356">
        <f t="shared" si="100"/>
        <v>-1</v>
      </c>
      <c r="O356">
        <f t="shared" si="95"/>
        <v>0</v>
      </c>
      <c r="P356">
        <f>COUNTIF(作圖資料!$A$3:$A$249,A356)</f>
        <v>0</v>
      </c>
      <c r="R356" s="7">
        <f t="shared" si="101"/>
        <v>40</v>
      </c>
      <c r="S356" s="8">
        <f t="shared" ca="1" si="102"/>
        <v>40</v>
      </c>
      <c r="T356" s="8">
        <f t="shared" ca="1" si="103"/>
        <v>13888</v>
      </c>
      <c r="U356" s="8">
        <f t="shared" ca="1" si="104"/>
        <v>1</v>
      </c>
      <c r="V356" s="9">
        <f t="shared" ca="1" si="105"/>
        <v>0</v>
      </c>
      <c r="W356" s="3">
        <f t="shared" si="106"/>
        <v>8.2838309441988223E-3</v>
      </c>
      <c r="X356" s="3">
        <f t="shared" si="107"/>
        <v>0.13513420671281695</v>
      </c>
      <c r="Y356" s="3">
        <f t="shared" si="108"/>
        <v>0.1167192429022077</v>
      </c>
    </row>
    <row r="357" spans="1:25" x14ac:dyDescent="0.25">
      <c r="A357" s="1">
        <v>36532</v>
      </c>
      <c r="B357" s="2">
        <v>8845.4699999999993</v>
      </c>
      <c r="C357" s="2">
        <v>222091</v>
      </c>
      <c r="D357" s="2">
        <v>8829</v>
      </c>
      <c r="E357" s="2">
        <v>8847</v>
      </c>
      <c r="F357" s="13">
        <f t="shared" si="96"/>
        <v>-1.8619700253349469E-3</v>
      </c>
      <c r="G357" s="2">
        <f t="shared" si="91"/>
        <v>7843.9293333333344</v>
      </c>
      <c r="H357" s="2">
        <f t="shared" ca="1" si="97"/>
        <v>232713.4</v>
      </c>
      <c r="I357">
        <f t="shared" ca="1" si="98"/>
        <v>-1</v>
      </c>
      <c r="J357">
        <f t="shared" si="99"/>
        <v>-1</v>
      </c>
      <c r="K357">
        <f t="shared" si="92"/>
        <v>-76.56000000000131</v>
      </c>
      <c r="L357">
        <f t="shared" ca="1" si="93"/>
        <v>-76.56000000000131</v>
      </c>
      <c r="M357" s="14">
        <f t="shared" si="94"/>
        <v>10555.890000000025</v>
      </c>
      <c r="N357">
        <f t="shared" si="100"/>
        <v>-1</v>
      </c>
      <c r="O357">
        <f t="shared" si="95"/>
        <v>0</v>
      </c>
      <c r="P357">
        <f>COUNTIF(作圖資料!$A$3:$A$249,A357)</f>
        <v>0</v>
      </c>
      <c r="R357" s="7">
        <f t="shared" si="101"/>
        <v>-21</v>
      </c>
      <c r="S357" s="8">
        <f t="shared" ca="1" si="102"/>
        <v>-21</v>
      </c>
      <c r="T357" s="8">
        <f t="shared" ca="1" si="103"/>
        <v>13867</v>
      </c>
      <c r="U357" s="8">
        <f t="shared" ca="1" si="104"/>
        <v>-1</v>
      </c>
      <c r="V357" s="9">
        <f t="shared" ca="1" si="105"/>
        <v>2</v>
      </c>
      <c r="W357" s="3">
        <f t="shared" si="106"/>
        <v>8.2838309441988223E-3</v>
      </c>
      <c r="X357" s="3">
        <f t="shared" si="107"/>
        <v>0.12539361237879931</v>
      </c>
      <c r="Y357" s="3">
        <f t="shared" si="108"/>
        <v>0.11406940063091442</v>
      </c>
    </row>
    <row r="358" spans="1:25" x14ac:dyDescent="0.25">
      <c r="A358" s="1">
        <v>36535</v>
      </c>
      <c r="B358" s="2">
        <v>9102.6</v>
      </c>
      <c r="C358" s="2">
        <v>244045</v>
      </c>
      <c r="D358" s="2">
        <v>9200</v>
      </c>
      <c r="E358" s="2">
        <v>9140</v>
      </c>
      <c r="F358" s="13">
        <f t="shared" si="96"/>
        <v>1.0700239492013264E-2</v>
      </c>
      <c r="G358" s="2">
        <f t="shared" si="91"/>
        <v>7866.5516666666672</v>
      </c>
      <c r="H358" s="2">
        <f t="shared" ca="1" si="97"/>
        <v>242806.39999999999</v>
      </c>
      <c r="I358">
        <f t="shared" ca="1" si="98"/>
        <v>1</v>
      </c>
      <c r="J358">
        <f t="shared" si="99"/>
        <v>1</v>
      </c>
      <c r="K358">
        <f t="shared" si="92"/>
        <v>257.13000000000102</v>
      </c>
      <c r="L358">
        <f t="shared" ca="1" si="93"/>
        <v>-257.13000000000102</v>
      </c>
      <c r="M358" s="14">
        <f t="shared" si="94"/>
        <v>10298.760000000024</v>
      </c>
      <c r="N358">
        <f t="shared" si="100"/>
        <v>1</v>
      </c>
      <c r="O358">
        <f t="shared" si="95"/>
        <v>2</v>
      </c>
      <c r="P358">
        <f>COUNTIF(作圖資料!$A$3:$A$249,A358)</f>
        <v>0</v>
      </c>
      <c r="R358" s="7">
        <f t="shared" si="101"/>
        <v>371</v>
      </c>
      <c r="S358" s="8">
        <f t="shared" ca="1" si="102"/>
        <v>-371</v>
      </c>
      <c r="T358" s="8">
        <f t="shared" ca="1" si="103"/>
        <v>13496</v>
      </c>
      <c r="U358" s="8">
        <f t="shared" ca="1" si="104"/>
        <v>1</v>
      </c>
      <c r="V358" s="9">
        <f t="shared" ca="1" si="105"/>
        <v>2</v>
      </c>
      <c r="W358" s="3">
        <f t="shared" si="106"/>
        <v>8.2838309441988223E-3</v>
      </c>
      <c r="X358" s="3">
        <f t="shared" si="107"/>
        <v>0.15810781066910629</v>
      </c>
      <c r="Y358" s="3">
        <f t="shared" si="108"/>
        <v>0.16088328075709724</v>
      </c>
    </row>
    <row r="359" spans="1:25" x14ac:dyDescent="0.25">
      <c r="A359" s="1">
        <v>36536</v>
      </c>
      <c r="B359" s="2">
        <v>8927.0300000000007</v>
      </c>
      <c r="C359" s="2">
        <v>325601</v>
      </c>
      <c r="D359" s="2">
        <v>8951</v>
      </c>
      <c r="E359" s="2">
        <v>8995</v>
      </c>
      <c r="F359" s="13">
        <f t="shared" si="96"/>
        <v>2.6851035562778236E-3</v>
      </c>
      <c r="G359" s="2">
        <f t="shared" si="91"/>
        <v>7887.1195000000016</v>
      </c>
      <c r="H359" s="2">
        <f t="shared" ca="1" si="97"/>
        <v>262267.8</v>
      </c>
      <c r="I359">
        <f t="shared" ca="1" si="98"/>
        <v>1</v>
      </c>
      <c r="J359">
        <f t="shared" si="99"/>
        <v>1</v>
      </c>
      <c r="K359">
        <f t="shared" si="92"/>
        <v>-175.56999999999971</v>
      </c>
      <c r="L359">
        <f t="shared" ca="1" si="93"/>
        <v>-175.56999999999971</v>
      </c>
      <c r="M359" s="14">
        <f t="shared" si="94"/>
        <v>10123.190000000024</v>
      </c>
      <c r="N359">
        <f t="shared" si="100"/>
        <v>1</v>
      </c>
      <c r="O359">
        <f t="shared" si="95"/>
        <v>0</v>
      </c>
      <c r="P359">
        <f>COUNTIF(作圖資料!$A$3:$A$249,A359)</f>
        <v>0</v>
      </c>
      <c r="R359" s="7">
        <f t="shared" si="101"/>
        <v>-249</v>
      </c>
      <c r="S359" s="8">
        <f t="shared" ca="1" si="102"/>
        <v>-249</v>
      </c>
      <c r="T359" s="8">
        <f t="shared" ca="1" si="103"/>
        <v>13247</v>
      </c>
      <c r="U359" s="8">
        <f t="shared" ca="1" si="104"/>
        <v>1</v>
      </c>
      <c r="V359" s="9">
        <f t="shared" ca="1" si="105"/>
        <v>0</v>
      </c>
      <c r="W359" s="3">
        <f t="shared" si="106"/>
        <v>8.2838309441988223E-3</v>
      </c>
      <c r="X359" s="3">
        <f t="shared" si="107"/>
        <v>0.13577034793107812</v>
      </c>
      <c r="Y359" s="3">
        <f t="shared" si="108"/>
        <v>0.12946372239747594</v>
      </c>
    </row>
    <row r="360" spans="1:25" x14ac:dyDescent="0.25">
      <c r="A360" s="1">
        <v>36537</v>
      </c>
      <c r="B360" s="2">
        <v>9144.65</v>
      </c>
      <c r="C360" s="2">
        <v>236102</v>
      </c>
      <c r="D360" s="2">
        <v>9190</v>
      </c>
      <c r="E360" s="2">
        <v>9200</v>
      </c>
      <c r="F360" s="13">
        <f t="shared" si="96"/>
        <v>4.9591837850546661E-3</v>
      </c>
      <c r="G360" s="2">
        <f t="shared" si="91"/>
        <v>7911.7530000000024</v>
      </c>
      <c r="H360" s="2">
        <f t="shared" ca="1" si="97"/>
        <v>259090.4</v>
      </c>
      <c r="I360">
        <f t="shared" ca="1" si="98"/>
        <v>-1</v>
      </c>
      <c r="J360">
        <f t="shared" si="99"/>
        <v>1</v>
      </c>
      <c r="K360">
        <f t="shared" si="92"/>
        <v>217.61999999999898</v>
      </c>
      <c r="L360">
        <f t="shared" ca="1" si="93"/>
        <v>217.61999999999898</v>
      </c>
      <c r="M360" s="14">
        <f t="shared" si="94"/>
        <v>10340.810000000023</v>
      </c>
      <c r="N360">
        <f t="shared" si="100"/>
        <v>1</v>
      </c>
      <c r="O360">
        <f t="shared" si="95"/>
        <v>0</v>
      </c>
      <c r="P360">
        <f>COUNTIF(作圖資料!$A$3:$A$249,A360)</f>
        <v>0</v>
      </c>
      <c r="R360" s="7">
        <f t="shared" si="101"/>
        <v>239</v>
      </c>
      <c r="S360" s="8">
        <f t="shared" ca="1" si="102"/>
        <v>239</v>
      </c>
      <c r="T360" s="8">
        <f t="shared" ca="1" si="103"/>
        <v>13486</v>
      </c>
      <c r="U360" s="8">
        <f t="shared" ca="1" si="104"/>
        <v>-1</v>
      </c>
      <c r="V360" s="9">
        <f t="shared" ca="1" si="105"/>
        <v>2</v>
      </c>
      <c r="W360" s="3">
        <f t="shared" si="106"/>
        <v>8.2838309441988223E-3</v>
      </c>
      <c r="X360" s="3">
        <f t="shared" si="107"/>
        <v>0.1634577583146839</v>
      </c>
      <c r="Y360" s="3">
        <f t="shared" si="108"/>
        <v>0.15962145110410053</v>
      </c>
    </row>
    <row r="361" spans="1:25" x14ac:dyDescent="0.25">
      <c r="A361" s="1">
        <v>36538</v>
      </c>
      <c r="B361" s="2">
        <v>9107.19</v>
      </c>
      <c r="C361" s="2">
        <v>258569</v>
      </c>
      <c r="D361" s="2">
        <v>9115</v>
      </c>
      <c r="E361" s="2">
        <v>9140</v>
      </c>
      <c r="F361" s="13">
        <f t="shared" si="96"/>
        <v>8.5756418829507908E-4</v>
      </c>
      <c r="G361" s="2">
        <f t="shared" si="91"/>
        <v>7935.9578333333357</v>
      </c>
      <c r="H361" s="2">
        <f t="shared" ca="1" si="97"/>
        <v>257281.6</v>
      </c>
      <c r="I361">
        <f t="shared" ca="1" si="98"/>
        <v>1</v>
      </c>
      <c r="J361">
        <f t="shared" si="99"/>
        <v>1</v>
      </c>
      <c r="K361">
        <f t="shared" si="92"/>
        <v>-37.459999999999127</v>
      </c>
      <c r="L361">
        <f t="shared" ca="1" si="93"/>
        <v>37.459999999999127</v>
      </c>
      <c r="M361" s="14">
        <f t="shared" si="94"/>
        <v>10303.350000000024</v>
      </c>
      <c r="N361">
        <f t="shared" si="100"/>
        <v>1</v>
      </c>
      <c r="O361">
        <f t="shared" si="95"/>
        <v>0</v>
      </c>
      <c r="P361">
        <f>COUNTIF(作圖資料!$A$3:$A$249,A361)</f>
        <v>0</v>
      </c>
      <c r="R361" s="7">
        <f t="shared" si="101"/>
        <v>-75</v>
      </c>
      <c r="S361" s="8">
        <f t="shared" ca="1" si="102"/>
        <v>75</v>
      </c>
      <c r="T361" s="8">
        <f t="shared" ca="1" si="103"/>
        <v>13561</v>
      </c>
      <c r="U361" s="8">
        <f t="shared" ca="1" si="104"/>
        <v>1</v>
      </c>
      <c r="V361" s="9">
        <f t="shared" ca="1" si="105"/>
        <v>2</v>
      </c>
      <c r="W361" s="3">
        <f t="shared" si="106"/>
        <v>8.2838309441988223E-3</v>
      </c>
      <c r="X361" s="3">
        <f t="shared" si="107"/>
        <v>0.15869178830747011</v>
      </c>
      <c r="Y361" s="3">
        <f t="shared" si="108"/>
        <v>0.15015772870662425</v>
      </c>
    </row>
    <row r="362" spans="1:25" x14ac:dyDescent="0.25">
      <c r="A362" s="1">
        <v>36539</v>
      </c>
      <c r="B362" s="2">
        <v>9023.24</v>
      </c>
      <c r="C362" s="2">
        <v>205897</v>
      </c>
      <c r="D362" s="2">
        <v>9073</v>
      </c>
      <c r="E362" s="2">
        <v>9110</v>
      </c>
      <c r="F362" s="13">
        <f t="shared" si="96"/>
        <v>5.5146488401063287E-3</v>
      </c>
      <c r="G362" s="2">
        <f t="shared" si="91"/>
        <v>7960.3513333333358</v>
      </c>
      <c r="H362" s="2">
        <f t="shared" ca="1" si="97"/>
        <v>254042.8</v>
      </c>
      <c r="I362">
        <f t="shared" ca="1" si="98"/>
        <v>-1</v>
      </c>
      <c r="J362">
        <f t="shared" si="99"/>
        <v>1</v>
      </c>
      <c r="K362">
        <f t="shared" si="92"/>
        <v>-83.950000000000728</v>
      </c>
      <c r="L362">
        <f t="shared" ca="1" si="93"/>
        <v>-83.950000000000728</v>
      </c>
      <c r="M362" s="14">
        <f t="shared" si="94"/>
        <v>10219.400000000023</v>
      </c>
      <c r="N362">
        <f t="shared" si="100"/>
        <v>1</v>
      </c>
      <c r="O362">
        <f t="shared" si="95"/>
        <v>0</v>
      </c>
      <c r="P362">
        <f>COUNTIF(作圖資料!$A$3:$A$249,A362)</f>
        <v>0</v>
      </c>
      <c r="R362" s="7">
        <f t="shared" si="101"/>
        <v>-42</v>
      </c>
      <c r="S362" s="8">
        <f t="shared" ca="1" si="102"/>
        <v>-42</v>
      </c>
      <c r="T362" s="8">
        <f t="shared" ca="1" si="103"/>
        <v>13519</v>
      </c>
      <c r="U362" s="8">
        <f t="shared" ca="1" si="104"/>
        <v>-1</v>
      </c>
      <c r="V362" s="9">
        <f t="shared" ca="1" si="105"/>
        <v>2</v>
      </c>
      <c r="W362" s="3">
        <f t="shared" si="106"/>
        <v>8.2838309441988223E-3</v>
      </c>
      <c r="X362" s="3">
        <f t="shared" si="107"/>
        <v>0.14801097725286239</v>
      </c>
      <c r="Y362" s="3">
        <f t="shared" si="108"/>
        <v>0.14485804416403747</v>
      </c>
    </row>
    <row r="363" spans="1:25" x14ac:dyDescent="0.25">
      <c r="A363" s="1">
        <v>36540</v>
      </c>
      <c r="B363" s="2">
        <v>9191.3700000000008</v>
      </c>
      <c r="C363" s="2">
        <v>183249</v>
      </c>
      <c r="D363" s="2">
        <v>9230</v>
      </c>
      <c r="E363" s="2">
        <v>9270</v>
      </c>
      <c r="F363" s="13">
        <f t="shared" si="96"/>
        <v>4.2028555046744742E-3</v>
      </c>
      <c r="G363" s="2">
        <f t="shared" si="91"/>
        <v>7985.526333333336</v>
      </c>
      <c r="H363" s="2">
        <f t="shared" ca="1" si="97"/>
        <v>241883.6</v>
      </c>
      <c r="I363">
        <f t="shared" ca="1" si="98"/>
        <v>-1</v>
      </c>
      <c r="J363">
        <f t="shared" si="99"/>
        <v>1</v>
      </c>
      <c r="K363">
        <f t="shared" si="92"/>
        <v>168.13000000000102</v>
      </c>
      <c r="L363">
        <f t="shared" ca="1" si="93"/>
        <v>-168.13000000000102</v>
      </c>
      <c r="M363" s="14">
        <f t="shared" si="94"/>
        <v>10387.530000000024</v>
      </c>
      <c r="N363">
        <f t="shared" si="100"/>
        <v>1</v>
      </c>
      <c r="O363">
        <f t="shared" si="95"/>
        <v>0</v>
      </c>
      <c r="P363">
        <f>COUNTIF(作圖資料!$A$3:$A$249,A363)</f>
        <v>0</v>
      </c>
      <c r="R363" s="7">
        <f t="shared" si="101"/>
        <v>157</v>
      </c>
      <c r="S363" s="8">
        <f t="shared" ca="1" si="102"/>
        <v>-157</v>
      </c>
      <c r="T363" s="8">
        <f t="shared" ca="1" si="103"/>
        <v>13362</v>
      </c>
      <c r="U363" s="8">
        <f t="shared" ca="1" si="104"/>
        <v>-1</v>
      </c>
      <c r="V363" s="9">
        <f t="shared" ca="1" si="105"/>
        <v>0</v>
      </c>
      <c r="W363" s="3">
        <f t="shared" si="106"/>
        <v>8.2838309441988223E-3</v>
      </c>
      <c r="X363" s="3">
        <f t="shared" si="107"/>
        <v>0.16940186185811767</v>
      </c>
      <c r="Y363" s="3">
        <f t="shared" si="108"/>
        <v>0.16466876971608801</v>
      </c>
    </row>
    <row r="364" spans="1:25" x14ac:dyDescent="0.25">
      <c r="A364" s="1">
        <v>36542</v>
      </c>
      <c r="B364" s="2">
        <v>9315.43</v>
      </c>
      <c r="C364" s="2">
        <v>199834</v>
      </c>
      <c r="D364" s="2">
        <v>9300</v>
      </c>
      <c r="E364" s="2">
        <v>9385</v>
      </c>
      <c r="F364" s="13">
        <f t="shared" si="96"/>
        <v>-1.656391599743734E-3</v>
      </c>
      <c r="G364" s="2">
        <f t="shared" si="91"/>
        <v>8012.4453333333349</v>
      </c>
      <c r="H364" s="2">
        <f t="shared" ca="1" si="97"/>
        <v>216730.2</v>
      </c>
      <c r="I364">
        <f t="shared" ca="1" si="98"/>
        <v>-1</v>
      </c>
      <c r="J364">
        <f t="shared" si="99"/>
        <v>-1</v>
      </c>
      <c r="K364">
        <f t="shared" si="92"/>
        <v>124.05999999999949</v>
      </c>
      <c r="L364">
        <f t="shared" ca="1" si="93"/>
        <v>-124.05999999999949</v>
      </c>
      <c r="M364" s="14">
        <f t="shared" si="94"/>
        <v>10511.590000000024</v>
      </c>
      <c r="N364">
        <f t="shared" si="100"/>
        <v>-1</v>
      </c>
      <c r="O364">
        <f t="shared" si="95"/>
        <v>2</v>
      </c>
      <c r="P364">
        <f>COUNTIF(作圖資料!$A$3:$A$249,A364)</f>
        <v>0</v>
      </c>
      <c r="R364" s="7">
        <f t="shared" si="101"/>
        <v>70</v>
      </c>
      <c r="S364" s="8">
        <f t="shared" ca="1" si="102"/>
        <v>-70</v>
      </c>
      <c r="T364" s="8">
        <f t="shared" ca="1" si="103"/>
        <v>13292</v>
      </c>
      <c r="U364" s="8">
        <f t="shared" ca="1" si="104"/>
        <v>-1</v>
      </c>
      <c r="V364" s="9">
        <f t="shared" ca="1" si="105"/>
        <v>0</v>
      </c>
      <c r="W364" s="3">
        <f t="shared" si="106"/>
        <v>8.2838309441988223E-3</v>
      </c>
      <c r="X364" s="3">
        <f t="shared" si="107"/>
        <v>0.1851857977656175</v>
      </c>
      <c r="Y364" s="3">
        <f t="shared" si="108"/>
        <v>0.17350157728706583</v>
      </c>
    </row>
    <row r="365" spans="1:25" x14ac:dyDescent="0.25">
      <c r="A365" s="1">
        <v>36543</v>
      </c>
      <c r="B365" s="2">
        <v>9250.19</v>
      </c>
      <c r="C365" s="2">
        <v>172793</v>
      </c>
      <c r="D365" s="2">
        <v>9278</v>
      </c>
      <c r="E365" s="2">
        <v>9353</v>
      </c>
      <c r="F365" s="13">
        <f t="shared" si="96"/>
        <v>3.0064247328973615E-3</v>
      </c>
      <c r="G365" s="2">
        <f t="shared" si="91"/>
        <v>8038.2615000000014</v>
      </c>
      <c r="H365" s="2">
        <f t="shared" ca="1" si="97"/>
        <v>204068.4</v>
      </c>
      <c r="I365">
        <f t="shared" ca="1" si="98"/>
        <v>-1</v>
      </c>
      <c r="J365">
        <f t="shared" si="99"/>
        <v>1</v>
      </c>
      <c r="K365">
        <f t="shared" si="92"/>
        <v>-65.239999999999782</v>
      </c>
      <c r="L365">
        <f t="shared" ca="1" si="93"/>
        <v>65.239999999999782</v>
      </c>
      <c r="M365" s="14">
        <f t="shared" si="94"/>
        <v>10576.830000000024</v>
      </c>
      <c r="N365">
        <f t="shared" si="100"/>
        <v>1</v>
      </c>
      <c r="O365">
        <f t="shared" si="95"/>
        <v>2</v>
      </c>
      <c r="P365">
        <f>COUNTIF(作圖資料!$A$3:$A$249,A365)</f>
        <v>0</v>
      </c>
      <c r="R365" s="7">
        <f t="shared" si="101"/>
        <v>-22</v>
      </c>
      <c r="S365" s="8">
        <f t="shared" ca="1" si="102"/>
        <v>22</v>
      </c>
      <c r="T365" s="8">
        <f t="shared" ca="1" si="103"/>
        <v>13314</v>
      </c>
      <c r="U365" s="8">
        <f t="shared" ca="1" si="104"/>
        <v>-1</v>
      </c>
      <c r="V365" s="9">
        <f t="shared" ca="1" si="105"/>
        <v>0</v>
      </c>
      <c r="W365" s="3">
        <f t="shared" si="106"/>
        <v>8.2838309441988223E-3</v>
      </c>
      <c r="X365" s="3">
        <f t="shared" si="107"/>
        <v>0.17688542714974376</v>
      </c>
      <c r="Y365" s="3">
        <f t="shared" si="108"/>
        <v>0.17072555205047291</v>
      </c>
    </row>
    <row r="366" spans="1:25" x14ac:dyDescent="0.25">
      <c r="A366" s="1">
        <v>36544</v>
      </c>
      <c r="B366" s="2">
        <v>9151.44</v>
      </c>
      <c r="C366" s="2">
        <v>163709</v>
      </c>
      <c r="D366" s="2">
        <v>9185</v>
      </c>
      <c r="E366" s="2">
        <v>9220</v>
      </c>
      <c r="F366" s="13">
        <f t="shared" si="96"/>
        <v>7.4917171505248792E-3</v>
      </c>
      <c r="G366" s="2">
        <f t="shared" si="91"/>
        <v>8062.7546666666667</v>
      </c>
      <c r="H366" s="2">
        <f t="shared" ca="1" si="97"/>
        <v>185096.4</v>
      </c>
      <c r="I366">
        <f t="shared" ca="1" si="98"/>
        <v>-1</v>
      </c>
      <c r="J366">
        <f t="shared" si="99"/>
        <v>1</v>
      </c>
      <c r="K366">
        <f t="shared" si="92"/>
        <v>-98.75</v>
      </c>
      <c r="L366">
        <f t="shared" ca="1" si="93"/>
        <v>98.75</v>
      </c>
      <c r="M366" s="14">
        <f t="shared" si="94"/>
        <v>10478.080000000024</v>
      </c>
      <c r="N366">
        <f t="shared" si="100"/>
        <v>1</v>
      </c>
      <c r="O366">
        <f t="shared" si="95"/>
        <v>0</v>
      </c>
      <c r="P366">
        <f>COUNTIF(作圖資料!$A$3:$A$249,A366)</f>
        <v>1</v>
      </c>
      <c r="R366" s="7">
        <f t="shared" si="101"/>
        <v>-93</v>
      </c>
      <c r="S366" s="8">
        <f t="shared" ca="1" si="102"/>
        <v>93</v>
      </c>
      <c r="T366" s="8">
        <f t="shared" ca="1" si="103"/>
        <v>13407</v>
      </c>
      <c r="U366" s="8">
        <f t="shared" ca="1" si="104"/>
        <v>-1</v>
      </c>
      <c r="V366" s="9">
        <f t="shared" ca="1" si="105"/>
        <v>2</v>
      </c>
      <c r="W366" s="3">
        <f t="shared" si="106"/>
        <v>8.2838309441988223E-3</v>
      </c>
      <c r="X366" s="3">
        <f t="shared" si="107"/>
        <v>0.16432163808908262</v>
      </c>
      <c r="Y366" s="3">
        <f t="shared" si="108"/>
        <v>0.15899053627760229</v>
      </c>
    </row>
    <row r="367" spans="1:25" x14ac:dyDescent="0.25">
      <c r="A367" s="1">
        <v>36545</v>
      </c>
      <c r="B367" s="2">
        <v>9136.9500000000007</v>
      </c>
      <c r="C367" s="2">
        <v>137564</v>
      </c>
      <c r="D367" s="2">
        <v>9269</v>
      </c>
      <c r="E367" s="2">
        <v>9283</v>
      </c>
      <c r="F367" s="13">
        <f t="shared" si="96"/>
        <v>1.4452306294770123E-2</v>
      </c>
      <c r="G367" s="2">
        <f t="shared" si="91"/>
        <v>8086.5926666666674</v>
      </c>
      <c r="H367" s="2">
        <f t="shared" ca="1" si="97"/>
        <v>171429.8</v>
      </c>
      <c r="I367">
        <f t="shared" ca="1" si="98"/>
        <v>-1</v>
      </c>
      <c r="J367">
        <f t="shared" si="99"/>
        <v>1</v>
      </c>
      <c r="K367">
        <f t="shared" si="92"/>
        <v>-14.489999999999782</v>
      </c>
      <c r="L367">
        <f t="shared" ca="1" si="93"/>
        <v>14.489999999999782</v>
      </c>
      <c r="M367" s="14">
        <f t="shared" si="94"/>
        <v>10463.590000000024</v>
      </c>
      <c r="N367">
        <f t="shared" si="100"/>
        <v>1</v>
      </c>
      <c r="O367">
        <f t="shared" si="95"/>
        <v>0</v>
      </c>
      <c r="P367">
        <f>COUNTIF(作圖資料!$A$3:$A$249,A367)</f>
        <v>0</v>
      </c>
      <c r="R367" s="7">
        <f t="shared" si="101"/>
        <v>49</v>
      </c>
      <c r="S367" s="8">
        <f t="shared" ca="1" si="102"/>
        <v>-49</v>
      </c>
      <c r="T367" s="8">
        <f t="shared" ca="1" si="103"/>
        <v>13358</v>
      </c>
      <c r="U367" s="8">
        <f t="shared" ca="1" si="104"/>
        <v>-1</v>
      </c>
      <c r="V367" s="9">
        <f t="shared" ca="1" si="105"/>
        <v>0</v>
      </c>
      <c r="W367" s="3">
        <f t="shared" si="106"/>
        <v>7.4917171505248792E-3</v>
      </c>
      <c r="X367" s="3">
        <f t="shared" si="107"/>
        <v>-1.5833573732658228E-3</v>
      </c>
      <c r="Y367" s="3">
        <f t="shared" si="108"/>
        <v>5.3145336225596529E-3</v>
      </c>
    </row>
    <row r="368" spans="1:25" x14ac:dyDescent="0.25">
      <c r="A368" s="1">
        <v>36546</v>
      </c>
      <c r="B368" s="2">
        <v>9255.94</v>
      </c>
      <c r="C368" s="2">
        <v>184715</v>
      </c>
      <c r="D368" s="2">
        <v>9350</v>
      </c>
      <c r="E368" s="2">
        <v>9368</v>
      </c>
      <c r="F368" s="13">
        <f t="shared" si="96"/>
        <v>1.016212291782348E-2</v>
      </c>
      <c r="G368" s="2">
        <f t="shared" si="91"/>
        <v>8109.9441666666671</v>
      </c>
      <c r="H368" s="2">
        <f t="shared" ca="1" si="97"/>
        <v>171723</v>
      </c>
      <c r="I368">
        <f t="shared" ca="1" si="98"/>
        <v>1</v>
      </c>
      <c r="J368">
        <f t="shared" si="99"/>
        <v>1</v>
      </c>
      <c r="K368">
        <f t="shared" si="92"/>
        <v>118.98999999999978</v>
      </c>
      <c r="L368">
        <f t="shared" ca="1" si="93"/>
        <v>-118.98999999999978</v>
      </c>
      <c r="M368" s="14">
        <f t="shared" si="94"/>
        <v>10582.580000000024</v>
      </c>
      <c r="N368">
        <f t="shared" si="100"/>
        <v>1</v>
      </c>
      <c r="O368">
        <f t="shared" si="95"/>
        <v>0</v>
      </c>
      <c r="P368">
        <f>COUNTIF(作圖資料!$A$3:$A$249,A368)</f>
        <v>0</v>
      </c>
      <c r="R368" s="7">
        <f t="shared" si="101"/>
        <v>81</v>
      </c>
      <c r="S368" s="8">
        <f t="shared" ca="1" si="102"/>
        <v>-81</v>
      </c>
      <c r="T368" s="8">
        <f t="shared" ca="1" si="103"/>
        <v>13277</v>
      </c>
      <c r="U368" s="8">
        <f t="shared" ca="1" si="104"/>
        <v>1</v>
      </c>
      <c r="V368" s="9">
        <f t="shared" ca="1" si="105"/>
        <v>2</v>
      </c>
      <c r="W368" s="3">
        <f t="shared" si="106"/>
        <v>7.4917171505248792E-3</v>
      </c>
      <c r="X368" s="3">
        <f t="shared" si="107"/>
        <v>1.1418967943842562E-2</v>
      </c>
      <c r="Y368" s="3">
        <f t="shared" si="108"/>
        <v>1.4099783080260497E-2</v>
      </c>
    </row>
    <row r="369" spans="1:25" x14ac:dyDescent="0.25">
      <c r="A369" s="1">
        <v>36549</v>
      </c>
      <c r="B369" s="2">
        <v>9387.07</v>
      </c>
      <c r="C369" s="2">
        <v>195635</v>
      </c>
      <c r="D369" s="2">
        <v>9498</v>
      </c>
      <c r="E369" s="2">
        <v>9514</v>
      </c>
      <c r="F369" s="13">
        <f t="shared" si="96"/>
        <v>1.1817318929122855E-2</v>
      </c>
      <c r="G369" s="2">
        <f t="shared" si="91"/>
        <v>8136.1471666666666</v>
      </c>
      <c r="H369" s="2">
        <f t="shared" ca="1" si="97"/>
        <v>170883.20000000001</v>
      </c>
      <c r="I369">
        <f t="shared" ca="1" si="98"/>
        <v>1</v>
      </c>
      <c r="J369">
        <f t="shared" si="99"/>
        <v>1</v>
      </c>
      <c r="K369">
        <f t="shared" si="92"/>
        <v>131.1299999999992</v>
      </c>
      <c r="L369">
        <f t="shared" ca="1" si="93"/>
        <v>131.1299999999992</v>
      </c>
      <c r="M369" s="14">
        <f t="shared" si="94"/>
        <v>10713.710000000023</v>
      </c>
      <c r="N369">
        <f t="shared" si="100"/>
        <v>1</v>
      </c>
      <c r="O369">
        <f t="shared" si="95"/>
        <v>0</v>
      </c>
      <c r="P369">
        <f>COUNTIF(作圖資料!$A$3:$A$249,A369)</f>
        <v>0</v>
      </c>
      <c r="R369" s="7">
        <f t="shared" si="101"/>
        <v>148</v>
      </c>
      <c r="S369" s="8">
        <f t="shared" ca="1" si="102"/>
        <v>148</v>
      </c>
      <c r="T369" s="8">
        <f t="shared" ca="1" si="103"/>
        <v>13425</v>
      </c>
      <c r="U369" s="8">
        <f t="shared" ca="1" si="104"/>
        <v>1</v>
      </c>
      <c r="V369" s="9">
        <f t="shared" ca="1" si="105"/>
        <v>0</v>
      </c>
      <c r="W369" s="3">
        <f t="shared" si="106"/>
        <v>7.4917171505248792E-3</v>
      </c>
      <c r="X369" s="3">
        <f t="shared" si="107"/>
        <v>2.5747860446006188E-2</v>
      </c>
      <c r="Y369" s="3">
        <f t="shared" si="108"/>
        <v>3.0151843817787682E-2</v>
      </c>
    </row>
    <row r="370" spans="1:25" x14ac:dyDescent="0.25">
      <c r="A370" s="1">
        <v>36550</v>
      </c>
      <c r="B370" s="2">
        <v>9372.3700000000008</v>
      </c>
      <c r="C370" s="2">
        <v>164296</v>
      </c>
      <c r="D370" s="2">
        <v>9452</v>
      </c>
      <c r="E370" s="2">
        <v>9441</v>
      </c>
      <c r="F370" s="13">
        <f t="shared" si="96"/>
        <v>8.496250148041451E-3</v>
      </c>
      <c r="G370" s="2">
        <f t="shared" si="91"/>
        <v>8163.6601666666675</v>
      </c>
      <c r="H370" s="2">
        <f t="shared" ca="1" si="97"/>
        <v>169183.8</v>
      </c>
      <c r="I370">
        <f t="shared" ca="1" si="98"/>
        <v>-1</v>
      </c>
      <c r="J370">
        <f t="shared" si="99"/>
        <v>1</v>
      </c>
      <c r="K370">
        <f t="shared" si="92"/>
        <v>-14.699999999998909</v>
      </c>
      <c r="L370">
        <f t="shared" ca="1" si="93"/>
        <v>-14.699999999998909</v>
      </c>
      <c r="M370" s="14">
        <f t="shared" si="94"/>
        <v>10699.010000000024</v>
      </c>
      <c r="N370">
        <f t="shared" si="100"/>
        <v>1</v>
      </c>
      <c r="O370">
        <f t="shared" si="95"/>
        <v>0</v>
      </c>
      <c r="P370">
        <f>COUNTIF(作圖資料!$A$3:$A$249,A370)</f>
        <v>0</v>
      </c>
      <c r="R370" s="7">
        <f t="shared" si="101"/>
        <v>-46</v>
      </c>
      <c r="S370" s="8">
        <f t="shared" ca="1" si="102"/>
        <v>-46</v>
      </c>
      <c r="T370" s="8">
        <f t="shared" ca="1" si="103"/>
        <v>13379</v>
      </c>
      <c r="U370" s="8">
        <f t="shared" ca="1" si="104"/>
        <v>-1</v>
      </c>
      <c r="V370" s="9">
        <f t="shared" ca="1" si="105"/>
        <v>2</v>
      </c>
      <c r="W370" s="3">
        <f t="shared" si="106"/>
        <v>7.4917171505248792E-3</v>
      </c>
      <c r="X370" s="3">
        <f t="shared" si="107"/>
        <v>2.4141555864432229E-2</v>
      </c>
      <c r="Y370" s="3">
        <f t="shared" si="108"/>
        <v>2.5162689804772542E-2</v>
      </c>
    </row>
    <row r="371" spans="1:25" x14ac:dyDescent="0.25">
      <c r="A371" s="1">
        <v>36551</v>
      </c>
      <c r="B371" s="2">
        <v>9581.9599999999991</v>
      </c>
      <c r="C371" s="2">
        <v>220285</v>
      </c>
      <c r="D371" s="2">
        <v>9722</v>
      </c>
      <c r="E371" s="2">
        <v>9748</v>
      </c>
      <c r="F371" s="13">
        <f t="shared" si="96"/>
        <v>1.461496395309525E-2</v>
      </c>
      <c r="G371" s="2">
        <f t="shared" si="91"/>
        <v>8197.0246666666681</v>
      </c>
      <c r="H371" s="2">
        <f t="shared" ca="1" si="97"/>
        <v>180499</v>
      </c>
      <c r="I371">
        <f t="shared" ca="1" si="98"/>
        <v>1</v>
      </c>
      <c r="J371">
        <f t="shared" si="99"/>
        <v>1</v>
      </c>
      <c r="K371">
        <f t="shared" si="92"/>
        <v>209.58999999999833</v>
      </c>
      <c r="L371">
        <f t="shared" ca="1" si="93"/>
        <v>-209.58999999999833</v>
      </c>
      <c r="M371" s="14">
        <f t="shared" si="94"/>
        <v>10908.600000000022</v>
      </c>
      <c r="N371">
        <f t="shared" si="100"/>
        <v>1</v>
      </c>
      <c r="O371">
        <f t="shared" si="95"/>
        <v>0</v>
      </c>
      <c r="P371">
        <f>COUNTIF(作圖資料!$A$3:$A$249,A371)</f>
        <v>0</v>
      </c>
      <c r="R371" s="7">
        <f t="shared" si="101"/>
        <v>270</v>
      </c>
      <c r="S371" s="8">
        <f t="shared" ca="1" si="102"/>
        <v>-270</v>
      </c>
      <c r="T371" s="8">
        <f t="shared" ca="1" si="103"/>
        <v>13109</v>
      </c>
      <c r="U371" s="8">
        <f t="shared" ca="1" si="104"/>
        <v>1</v>
      </c>
      <c r="V371" s="9">
        <f t="shared" ca="1" si="105"/>
        <v>2</v>
      </c>
      <c r="W371" s="3">
        <f t="shared" si="106"/>
        <v>7.4917171505248792E-3</v>
      </c>
      <c r="X371" s="3">
        <f t="shared" si="107"/>
        <v>4.7043962480221468E-2</v>
      </c>
      <c r="Y371" s="3">
        <f t="shared" si="108"/>
        <v>5.4446854663774635E-2</v>
      </c>
    </row>
    <row r="372" spans="1:25" x14ac:dyDescent="0.25">
      <c r="A372" s="1">
        <v>36552</v>
      </c>
      <c r="B372" s="2">
        <v>9628.98</v>
      </c>
      <c r="C372" s="2">
        <v>204743</v>
      </c>
      <c r="D372" s="2">
        <v>9730</v>
      </c>
      <c r="E372" s="2">
        <v>9755</v>
      </c>
      <c r="F372" s="13">
        <f t="shared" si="96"/>
        <v>1.0491246217148698E-2</v>
      </c>
      <c r="G372" s="2">
        <f t="shared" si="91"/>
        <v>8233.0205000000024</v>
      </c>
      <c r="H372" s="2">
        <f t="shared" ca="1" si="97"/>
        <v>193934.8</v>
      </c>
      <c r="I372">
        <f t="shared" ca="1" si="98"/>
        <v>1</v>
      </c>
      <c r="J372">
        <f t="shared" si="99"/>
        <v>1</v>
      </c>
      <c r="K372">
        <f t="shared" si="92"/>
        <v>47.020000000000437</v>
      </c>
      <c r="L372">
        <f t="shared" ca="1" si="93"/>
        <v>47.020000000000437</v>
      </c>
      <c r="M372" s="14">
        <f t="shared" si="94"/>
        <v>10955.620000000023</v>
      </c>
      <c r="N372">
        <f t="shared" si="100"/>
        <v>1</v>
      </c>
      <c r="O372">
        <f t="shared" si="95"/>
        <v>0</v>
      </c>
      <c r="P372">
        <f>COUNTIF(作圖資料!$A$3:$A$249,A372)</f>
        <v>0</v>
      </c>
      <c r="R372" s="7">
        <f t="shared" si="101"/>
        <v>8</v>
      </c>
      <c r="S372" s="8">
        <f t="shared" ca="1" si="102"/>
        <v>8</v>
      </c>
      <c r="T372" s="8">
        <f t="shared" ca="1" si="103"/>
        <v>13117</v>
      </c>
      <c r="U372" s="8">
        <f t="shared" ca="1" si="104"/>
        <v>1</v>
      </c>
      <c r="V372" s="9">
        <f t="shared" ca="1" si="105"/>
        <v>0</v>
      </c>
      <c r="W372" s="3">
        <f t="shared" si="106"/>
        <v>7.4917171505248792E-3</v>
      </c>
      <c r="X372" s="3">
        <f t="shared" si="107"/>
        <v>5.2181951692848116E-2</v>
      </c>
      <c r="Y372" s="3">
        <f t="shared" si="108"/>
        <v>5.5314533622560003E-2</v>
      </c>
    </row>
    <row r="373" spans="1:25" x14ac:dyDescent="0.25">
      <c r="A373" s="1">
        <v>36553</v>
      </c>
      <c r="B373" s="2">
        <v>9696.91</v>
      </c>
      <c r="C373" s="2">
        <v>205477</v>
      </c>
      <c r="D373" s="2">
        <v>9800</v>
      </c>
      <c r="E373" s="2">
        <v>9835</v>
      </c>
      <c r="F373" s="13">
        <f t="shared" si="96"/>
        <v>1.0631221698458537E-2</v>
      </c>
      <c r="G373" s="2">
        <f t="shared" si="91"/>
        <v>8269.8313333333335</v>
      </c>
      <c r="H373" s="2">
        <f t="shared" ca="1" si="97"/>
        <v>198087.2</v>
      </c>
      <c r="I373">
        <f t="shared" ca="1" si="98"/>
        <v>1</v>
      </c>
      <c r="J373">
        <f t="shared" si="99"/>
        <v>1</v>
      </c>
      <c r="K373">
        <f t="shared" si="92"/>
        <v>67.930000000000291</v>
      </c>
      <c r="L373">
        <f t="shared" ca="1" si="93"/>
        <v>67.930000000000291</v>
      </c>
      <c r="M373" s="14">
        <f t="shared" si="94"/>
        <v>11023.550000000023</v>
      </c>
      <c r="N373">
        <f t="shared" si="100"/>
        <v>1</v>
      </c>
      <c r="O373">
        <f t="shared" si="95"/>
        <v>0</v>
      </c>
      <c r="P373">
        <f>COUNTIF(作圖資料!$A$3:$A$249,A373)</f>
        <v>0</v>
      </c>
      <c r="R373" s="7">
        <f t="shared" si="101"/>
        <v>70</v>
      </c>
      <c r="S373" s="8">
        <f t="shared" ca="1" si="102"/>
        <v>70</v>
      </c>
      <c r="T373" s="8">
        <f t="shared" ca="1" si="103"/>
        <v>13187</v>
      </c>
      <c r="U373" s="8">
        <f t="shared" ca="1" si="104"/>
        <v>1</v>
      </c>
      <c r="V373" s="9">
        <f t="shared" ca="1" si="105"/>
        <v>0</v>
      </c>
      <c r="W373" s="3">
        <f t="shared" si="106"/>
        <v>7.4917171505248792E-3</v>
      </c>
      <c r="X373" s="3">
        <f t="shared" si="107"/>
        <v>5.9604827218448619E-2</v>
      </c>
      <c r="Y373" s="3">
        <f t="shared" si="108"/>
        <v>6.2906724511930801E-2</v>
      </c>
    </row>
    <row r="374" spans="1:25" x14ac:dyDescent="0.25">
      <c r="A374" s="1">
        <v>36554</v>
      </c>
      <c r="B374" s="2">
        <v>9636.3799999999992</v>
      </c>
      <c r="C374" s="2">
        <v>146000</v>
      </c>
      <c r="D374" s="2">
        <v>9759</v>
      </c>
      <c r="E374" s="2">
        <v>9780</v>
      </c>
      <c r="F374" s="13">
        <f t="shared" si="96"/>
        <v>1.272469537315879E-2</v>
      </c>
      <c r="G374" s="2">
        <f t="shared" si="91"/>
        <v>8307.4950000000008</v>
      </c>
      <c r="H374" s="2">
        <f t="shared" ca="1" si="97"/>
        <v>188160.2</v>
      </c>
      <c r="I374">
        <f t="shared" ca="1" si="98"/>
        <v>-1</v>
      </c>
      <c r="J374">
        <f t="shared" si="99"/>
        <v>1</v>
      </c>
      <c r="K374">
        <f t="shared" si="92"/>
        <v>-60.530000000000655</v>
      </c>
      <c r="L374">
        <f t="shared" ca="1" si="93"/>
        <v>-60.530000000000655</v>
      </c>
      <c r="M374" s="14">
        <f t="shared" si="94"/>
        <v>10963.020000000022</v>
      </c>
      <c r="N374">
        <f t="shared" si="100"/>
        <v>1</v>
      </c>
      <c r="O374">
        <f t="shared" si="95"/>
        <v>0</v>
      </c>
      <c r="P374">
        <f>COUNTIF(作圖資料!$A$3:$A$249,A374)</f>
        <v>0</v>
      </c>
      <c r="R374" s="7">
        <f t="shared" si="101"/>
        <v>-41</v>
      </c>
      <c r="S374" s="8">
        <f t="shared" ca="1" si="102"/>
        <v>-41</v>
      </c>
      <c r="T374" s="8">
        <f t="shared" ca="1" si="103"/>
        <v>13146</v>
      </c>
      <c r="U374" s="8">
        <f t="shared" ca="1" si="104"/>
        <v>-1</v>
      </c>
      <c r="V374" s="9">
        <f t="shared" ca="1" si="105"/>
        <v>2</v>
      </c>
      <c r="W374" s="3">
        <f t="shared" si="106"/>
        <v>7.4917171505248792E-3</v>
      </c>
      <c r="X374" s="3">
        <f t="shared" si="107"/>
        <v>5.2990567604660921E-2</v>
      </c>
      <c r="Y374" s="3">
        <f t="shared" si="108"/>
        <v>5.8459869848156432E-2</v>
      </c>
    </row>
    <row r="375" spans="1:25" x14ac:dyDescent="0.25">
      <c r="A375" s="1">
        <v>36556</v>
      </c>
      <c r="B375" s="2">
        <v>9744.89</v>
      </c>
      <c r="C375" s="2">
        <v>152936</v>
      </c>
      <c r="D375" s="2">
        <v>9867</v>
      </c>
      <c r="E375" s="2">
        <v>9880</v>
      </c>
      <c r="F375" s="13">
        <f t="shared" si="96"/>
        <v>1.25306699203378E-2</v>
      </c>
      <c r="G375" s="2">
        <f t="shared" si="91"/>
        <v>8346.5516666666681</v>
      </c>
      <c r="H375" s="2">
        <f t="shared" ca="1" si="97"/>
        <v>185888.2</v>
      </c>
      <c r="I375">
        <f t="shared" ca="1" si="98"/>
        <v>-1</v>
      </c>
      <c r="J375">
        <f t="shared" si="99"/>
        <v>1</v>
      </c>
      <c r="K375">
        <f t="shared" si="92"/>
        <v>108.51000000000022</v>
      </c>
      <c r="L375">
        <f t="shared" ca="1" si="93"/>
        <v>-108.51000000000022</v>
      </c>
      <c r="M375" s="14">
        <f t="shared" si="94"/>
        <v>11071.530000000022</v>
      </c>
      <c r="N375">
        <f t="shared" si="100"/>
        <v>1</v>
      </c>
      <c r="O375">
        <f t="shared" si="95"/>
        <v>0</v>
      </c>
      <c r="P375">
        <f>COUNTIF(作圖資料!$A$3:$A$249,A375)</f>
        <v>0</v>
      </c>
      <c r="R375" s="7">
        <f t="shared" si="101"/>
        <v>108</v>
      </c>
      <c r="S375" s="8">
        <f t="shared" ca="1" si="102"/>
        <v>-108</v>
      </c>
      <c r="T375" s="8">
        <f t="shared" ca="1" si="103"/>
        <v>13038</v>
      </c>
      <c r="U375" s="8">
        <f t="shared" ca="1" si="104"/>
        <v>-1</v>
      </c>
      <c r="V375" s="9">
        <f t="shared" ca="1" si="105"/>
        <v>0</v>
      </c>
      <c r="W375" s="3">
        <f t="shared" si="106"/>
        <v>7.4917171505248792E-3</v>
      </c>
      <c r="X375" s="3">
        <f t="shared" si="107"/>
        <v>6.4847717954769735E-2</v>
      </c>
      <c r="Y375" s="3">
        <f t="shared" si="108"/>
        <v>7.0173535791757224E-2</v>
      </c>
    </row>
    <row r="376" spans="1:25" x14ac:dyDescent="0.25">
      <c r="A376" s="1">
        <v>36557</v>
      </c>
      <c r="B376" s="2">
        <v>9856.39</v>
      </c>
      <c r="C376" s="2">
        <v>199843</v>
      </c>
      <c r="D376" s="2">
        <v>10030</v>
      </c>
      <c r="E376" s="2">
        <v>10055</v>
      </c>
      <c r="F376" s="13">
        <f t="shared" si="96"/>
        <v>1.7613953993297793E-2</v>
      </c>
      <c r="G376" s="2">
        <f t="shared" si="91"/>
        <v>8388.1133333333346</v>
      </c>
      <c r="H376" s="2">
        <f t="shared" ca="1" si="97"/>
        <v>181799.8</v>
      </c>
      <c r="I376">
        <f t="shared" ca="1" si="98"/>
        <v>1</v>
      </c>
      <c r="J376">
        <f t="shared" si="99"/>
        <v>1</v>
      </c>
      <c r="K376">
        <f t="shared" si="92"/>
        <v>111.5</v>
      </c>
      <c r="L376">
        <f t="shared" ca="1" si="93"/>
        <v>-111.5</v>
      </c>
      <c r="M376" s="14">
        <f t="shared" si="94"/>
        <v>11183.030000000022</v>
      </c>
      <c r="N376">
        <f t="shared" si="100"/>
        <v>1</v>
      </c>
      <c r="O376">
        <f t="shared" si="95"/>
        <v>0</v>
      </c>
      <c r="P376">
        <f>COUNTIF(作圖資料!$A$3:$A$249,A376)</f>
        <v>0</v>
      </c>
      <c r="R376" s="7">
        <f t="shared" si="101"/>
        <v>163</v>
      </c>
      <c r="S376" s="8">
        <f t="shared" ca="1" si="102"/>
        <v>-163</v>
      </c>
      <c r="T376" s="8">
        <f t="shared" ca="1" si="103"/>
        <v>12875</v>
      </c>
      <c r="U376" s="8">
        <f t="shared" ca="1" si="104"/>
        <v>1</v>
      </c>
      <c r="V376" s="9">
        <f t="shared" ca="1" si="105"/>
        <v>2</v>
      </c>
      <c r="W376" s="3">
        <f t="shared" si="106"/>
        <v>7.4917171505248792E-3</v>
      </c>
      <c r="X376" s="3">
        <f t="shared" si="107"/>
        <v>7.7031592842219165E-2</v>
      </c>
      <c r="Y376" s="3">
        <f t="shared" si="108"/>
        <v>8.7852494577006723E-2</v>
      </c>
    </row>
    <row r="377" spans="1:25" x14ac:dyDescent="0.25">
      <c r="A377" s="1">
        <v>36565</v>
      </c>
      <c r="B377" s="2">
        <v>10008.879999999999</v>
      </c>
      <c r="C377" s="2">
        <v>231150</v>
      </c>
      <c r="D377" s="2">
        <v>10149</v>
      </c>
      <c r="E377" s="2">
        <v>10173</v>
      </c>
      <c r="F377" s="13">
        <f t="shared" si="96"/>
        <v>1.3999568383275651E-2</v>
      </c>
      <c r="G377" s="2">
        <f t="shared" si="91"/>
        <v>8431.5645000000004</v>
      </c>
      <c r="H377" s="2">
        <f t="shared" ca="1" si="97"/>
        <v>187081.2</v>
      </c>
      <c r="I377">
        <f t="shared" ca="1" si="98"/>
        <v>1</v>
      </c>
      <c r="J377">
        <f t="shared" si="99"/>
        <v>1</v>
      </c>
      <c r="K377">
        <f t="shared" si="92"/>
        <v>152.48999999999978</v>
      </c>
      <c r="L377">
        <f t="shared" ca="1" si="93"/>
        <v>152.48999999999978</v>
      </c>
      <c r="M377" s="14">
        <f t="shared" si="94"/>
        <v>11335.520000000022</v>
      </c>
      <c r="N377">
        <f t="shared" si="100"/>
        <v>1</v>
      </c>
      <c r="O377">
        <f t="shared" si="95"/>
        <v>0</v>
      </c>
      <c r="P377">
        <f>COUNTIF(作圖資料!$A$3:$A$249,A377)</f>
        <v>0</v>
      </c>
      <c r="R377" s="7">
        <f t="shared" si="101"/>
        <v>119</v>
      </c>
      <c r="S377" s="8">
        <f t="shared" ca="1" si="102"/>
        <v>119</v>
      </c>
      <c r="T377" s="8">
        <f t="shared" ca="1" si="103"/>
        <v>12994</v>
      </c>
      <c r="U377" s="8">
        <f t="shared" ca="1" si="104"/>
        <v>1</v>
      </c>
      <c r="V377" s="9">
        <f t="shared" ca="1" si="105"/>
        <v>0</v>
      </c>
      <c r="W377" s="3">
        <f t="shared" si="106"/>
        <v>7.4917171505248792E-3</v>
      </c>
      <c r="X377" s="3">
        <f t="shared" si="107"/>
        <v>9.3694544246588407E-2</v>
      </c>
      <c r="Y377" s="3">
        <f t="shared" si="108"/>
        <v>0.10075921908893726</v>
      </c>
    </row>
    <row r="378" spans="1:25" x14ac:dyDescent="0.25">
      <c r="A378" s="1">
        <v>36566</v>
      </c>
      <c r="B378" s="2">
        <v>10057.67</v>
      </c>
      <c r="C378" s="2">
        <v>214696</v>
      </c>
      <c r="D378" s="2">
        <v>10145</v>
      </c>
      <c r="E378" s="2">
        <v>10214</v>
      </c>
      <c r="F378" s="13">
        <f t="shared" si="96"/>
        <v>8.6829255682479012E-3</v>
      </c>
      <c r="G378" s="2">
        <f t="shared" si="91"/>
        <v>8473.6553333333341</v>
      </c>
      <c r="H378" s="2">
        <f t="shared" ca="1" si="97"/>
        <v>188925</v>
      </c>
      <c r="I378">
        <f t="shared" ca="1" si="98"/>
        <v>1</v>
      </c>
      <c r="J378">
        <f t="shared" si="99"/>
        <v>1</v>
      </c>
      <c r="K378">
        <f t="shared" si="92"/>
        <v>48.790000000000873</v>
      </c>
      <c r="L378">
        <f t="shared" ca="1" si="93"/>
        <v>48.790000000000873</v>
      </c>
      <c r="M378" s="14">
        <f t="shared" si="94"/>
        <v>11384.310000000023</v>
      </c>
      <c r="N378">
        <f t="shared" si="100"/>
        <v>1</v>
      </c>
      <c r="O378">
        <f t="shared" si="95"/>
        <v>0</v>
      </c>
      <c r="P378">
        <f>COUNTIF(作圖資料!$A$3:$A$249,A378)</f>
        <v>0</v>
      </c>
      <c r="R378" s="7">
        <f t="shared" si="101"/>
        <v>-4</v>
      </c>
      <c r="S378" s="8">
        <f t="shared" ca="1" si="102"/>
        <v>-4</v>
      </c>
      <c r="T378" s="8">
        <f t="shared" ca="1" si="103"/>
        <v>12990</v>
      </c>
      <c r="U378" s="8">
        <f t="shared" ca="1" si="104"/>
        <v>1</v>
      </c>
      <c r="V378" s="9">
        <f t="shared" ca="1" si="105"/>
        <v>0</v>
      </c>
      <c r="W378" s="3">
        <f t="shared" si="106"/>
        <v>7.4917171505248792E-3</v>
      </c>
      <c r="X378" s="3">
        <f t="shared" si="107"/>
        <v>9.9025945643526958E-2</v>
      </c>
      <c r="Y378" s="3">
        <f t="shared" si="108"/>
        <v>0.10032537960954468</v>
      </c>
    </row>
    <row r="379" spans="1:25" x14ac:dyDescent="0.25">
      <c r="A379" s="1">
        <v>36567</v>
      </c>
      <c r="B379" s="2">
        <v>10128.67</v>
      </c>
      <c r="C379" s="2">
        <v>253074</v>
      </c>
      <c r="D379" s="2">
        <v>10167</v>
      </c>
      <c r="E379" s="2">
        <v>10249</v>
      </c>
      <c r="F379" s="13">
        <f t="shared" si="96"/>
        <v>3.7843073177425968E-3</v>
      </c>
      <c r="G379" s="2">
        <f t="shared" si="91"/>
        <v>8516.7160000000003</v>
      </c>
      <c r="H379" s="2">
        <f t="shared" ca="1" si="97"/>
        <v>210339.8</v>
      </c>
      <c r="I379">
        <f t="shared" ca="1" si="98"/>
        <v>1</v>
      </c>
      <c r="J379">
        <f t="shared" si="99"/>
        <v>1</v>
      </c>
      <c r="K379">
        <f t="shared" si="92"/>
        <v>71</v>
      </c>
      <c r="L379">
        <f t="shared" ca="1" si="93"/>
        <v>71</v>
      </c>
      <c r="M379" s="14">
        <f t="shared" si="94"/>
        <v>11455.310000000023</v>
      </c>
      <c r="N379">
        <f t="shared" si="100"/>
        <v>1</v>
      </c>
      <c r="O379">
        <f t="shared" si="95"/>
        <v>0</v>
      </c>
      <c r="P379">
        <f>COUNTIF(作圖資料!$A$3:$A$249,A379)</f>
        <v>0</v>
      </c>
      <c r="R379" s="7">
        <f t="shared" si="101"/>
        <v>22</v>
      </c>
      <c r="S379" s="8">
        <f t="shared" ca="1" si="102"/>
        <v>22</v>
      </c>
      <c r="T379" s="8">
        <f t="shared" ca="1" si="103"/>
        <v>13012</v>
      </c>
      <c r="U379" s="8">
        <f t="shared" ca="1" si="104"/>
        <v>1</v>
      </c>
      <c r="V379" s="9">
        <f t="shared" ca="1" si="105"/>
        <v>0</v>
      </c>
      <c r="W379" s="3">
        <f t="shared" si="106"/>
        <v>7.4917171505248792E-3</v>
      </c>
      <c r="X379" s="3">
        <f t="shared" si="107"/>
        <v>0.10678428750010904</v>
      </c>
      <c r="Y379" s="3">
        <f t="shared" si="108"/>
        <v>0.10271149674620417</v>
      </c>
    </row>
    <row r="380" spans="1:25" x14ac:dyDescent="0.25">
      <c r="A380" s="1">
        <v>36570</v>
      </c>
      <c r="B380" s="2">
        <v>9971.4500000000007</v>
      </c>
      <c r="C380" s="2">
        <v>204083</v>
      </c>
      <c r="D380" s="2">
        <v>9980</v>
      </c>
      <c r="E380" s="2">
        <v>10064</v>
      </c>
      <c r="F380" s="13">
        <f t="shared" si="96"/>
        <v>8.5744801408016436E-4</v>
      </c>
      <c r="G380" s="2">
        <f t="shared" si="91"/>
        <v>8556.1368333333339</v>
      </c>
      <c r="H380" s="2">
        <f t="shared" ca="1" si="97"/>
        <v>220569.2</v>
      </c>
      <c r="I380">
        <f t="shared" ca="1" si="98"/>
        <v>-1</v>
      </c>
      <c r="J380">
        <f t="shared" si="99"/>
        <v>1</v>
      </c>
      <c r="K380">
        <f t="shared" si="92"/>
        <v>-157.21999999999935</v>
      </c>
      <c r="L380">
        <f t="shared" ca="1" si="93"/>
        <v>-157.21999999999935</v>
      </c>
      <c r="M380" s="14">
        <f t="shared" si="94"/>
        <v>11298.090000000024</v>
      </c>
      <c r="N380">
        <f t="shared" si="100"/>
        <v>1</v>
      </c>
      <c r="O380">
        <f t="shared" si="95"/>
        <v>0</v>
      </c>
      <c r="P380">
        <f>COUNTIF(作圖資料!$A$3:$A$249,A380)</f>
        <v>0</v>
      </c>
      <c r="R380" s="7">
        <f t="shared" si="101"/>
        <v>-187</v>
      </c>
      <c r="S380" s="8">
        <f t="shared" ca="1" si="102"/>
        <v>-187</v>
      </c>
      <c r="T380" s="8">
        <f t="shared" ca="1" si="103"/>
        <v>12825</v>
      </c>
      <c r="U380" s="8">
        <f t="shared" ca="1" si="104"/>
        <v>-1</v>
      </c>
      <c r="V380" s="9">
        <f t="shared" ca="1" si="105"/>
        <v>2</v>
      </c>
      <c r="W380" s="3">
        <f t="shared" si="106"/>
        <v>7.4917171505248792E-3</v>
      </c>
      <c r="X380" s="3">
        <f t="shared" si="107"/>
        <v>8.9604477546702865E-2</v>
      </c>
      <c r="Y380" s="3">
        <f t="shared" si="108"/>
        <v>8.2429501084599011E-2</v>
      </c>
    </row>
    <row r="381" spans="1:25" x14ac:dyDescent="0.25">
      <c r="A381" s="1">
        <v>36571</v>
      </c>
      <c r="B381" s="2">
        <v>9957.74</v>
      </c>
      <c r="C381" s="2">
        <v>159301</v>
      </c>
      <c r="D381" s="2">
        <v>9988</v>
      </c>
      <c r="E381" s="2">
        <v>10064</v>
      </c>
      <c r="F381" s="13">
        <f t="shared" si="96"/>
        <v>3.0388421469129678E-3</v>
      </c>
      <c r="G381" s="2">
        <f t="shared" si="91"/>
        <v>8594.6695</v>
      </c>
      <c r="H381" s="2">
        <f t="shared" ca="1" si="97"/>
        <v>212460.79999999999</v>
      </c>
      <c r="I381">
        <f t="shared" ca="1" si="98"/>
        <v>-1</v>
      </c>
      <c r="J381">
        <f t="shared" si="99"/>
        <v>1</v>
      </c>
      <c r="K381">
        <f t="shared" si="92"/>
        <v>-13.710000000000946</v>
      </c>
      <c r="L381">
        <f t="shared" ca="1" si="93"/>
        <v>13.710000000000946</v>
      </c>
      <c r="M381" s="14">
        <f t="shared" si="94"/>
        <v>11284.380000000023</v>
      </c>
      <c r="N381">
        <f t="shared" si="100"/>
        <v>1</v>
      </c>
      <c r="O381">
        <f t="shared" si="95"/>
        <v>0</v>
      </c>
      <c r="P381">
        <f>COUNTIF(作圖資料!$A$3:$A$249,A381)</f>
        <v>0</v>
      </c>
      <c r="R381" s="7">
        <f t="shared" si="101"/>
        <v>8</v>
      </c>
      <c r="S381" s="8">
        <f t="shared" ca="1" si="102"/>
        <v>-8</v>
      </c>
      <c r="T381" s="8">
        <f t="shared" ca="1" si="103"/>
        <v>12817</v>
      </c>
      <c r="U381" s="8">
        <f t="shared" ca="1" si="104"/>
        <v>-1</v>
      </c>
      <c r="V381" s="9">
        <f t="shared" ca="1" si="105"/>
        <v>0</v>
      </c>
      <c r="W381" s="3">
        <f t="shared" si="106"/>
        <v>7.4917171505248792E-3</v>
      </c>
      <c r="X381" s="3">
        <f t="shared" si="107"/>
        <v>8.8106352661438736E-2</v>
      </c>
      <c r="Y381" s="3">
        <f t="shared" si="108"/>
        <v>8.3297180043384378E-2</v>
      </c>
    </row>
    <row r="382" spans="1:25" x14ac:dyDescent="0.25">
      <c r="A382" s="1">
        <v>36572</v>
      </c>
      <c r="B382" s="2">
        <v>10064.49</v>
      </c>
      <c r="C382" s="2">
        <v>181849</v>
      </c>
      <c r="D382" s="2">
        <v>10090</v>
      </c>
      <c r="E382" s="2">
        <v>10140</v>
      </c>
      <c r="F382" s="13">
        <f t="shared" si="96"/>
        <v>7.5026156317905546E-3</v>
      </c>
      <c r="G382" s="2">
        <f t="shared" ref="G382:G445" si="109">AVERAGE(B323:B382)</f>
        <v>8633.7766666666666</v>
      </c>
      <c r="H382" s="2">
        <f t="shared" ca="1" si="97"/>
        <v>202600.6</v>
      </c>
      <c r="I382">
        <f t="shared" ca="1" si="98"/>
        <v>-1</v>
      </c>
      <c r="J382">
        <f t="shared" si="99"/>
        <v>1</v>
      </c>
      <c r="K382">
        <f t="shared" ref="K382:K445" si="110">B382-B381</f>
        <v>106.75</v>
      </c>
      <c r="L382">
        <f t="shared" ref="L382:L445" ca="1" si="111">I381*K382</f>
        <v>-106.75</v>
      </c>
      <c r="M382" s="14">
        <f t="shared" ref="M382:M445" si="112">M381+K382*N381</f>
        <v>11391.130000000023</v>
      </c>
      <c r="N382">
        <f t="shared" si="100"/>
        <v>1</v>
      </c>
      <c r="O382">
        <f t="shared" ref="O382:O445" si="113">ABS(N382-N381)</f>
        <v>0</v>
      </c>
      <c r="P382">
        <f>COUNTIF(作圖資料!$A$3:$A$249,A382)</f>
        <v>1</v>
      </c>
      <c r="R382" s="7">
        <f t="shared" si="101"/>
        <v>102</v>
      </c>
      <c r="S382" s="8">
        <f t="shared" ca="1" si="102"/>
        <v>-102</v>
      </c>
      <c r="T382" s="8">
        <f t="shared" ca="1" si="103"/>
        <v>12715</v>
      </c>
      <c r="U382" s="8">
        <f t="shared" ca="1" si="104"/>
        <v>-1</v>
      </c>
      <c r="V382" s="9">
        <f t="shared" ca="1" si="105"/>
        <v>2</v>
      </c>
      <c r="W382" s="3">
        <f t="shared" si="106"/>
        <v>7.4917171505248792E-3</v>
      </c>
      <c r="X382" s="3">
        <f t="shared" si="107"/>
        <v>9.9771183551440767E-2</v>
      </c>
      <c r="Y382" s="3">
        <f t="shared" si="108"/>
        <v>9.4360086767896201E-2</v>
      </c>
    </row>
    <row r="383" spans="1:25" x14ac:dyDescent="0.25">
      <c r="A383" s="1">
        <v>36573</v>
      </c>
      <c r="B383" s="2">
        <v>10202.200000000001</v>
      </c>
      <c r="C383" s="2">
        <v>240732</v>
      </c>
      <c r="D383" s="2">
        <v>10293</v>
      </c>
      <c r="E383" s="2">
        <v>10340</v>
      </c>
      <c r="F383" s="13">
        <f t="shared" si="96"/>
        <v>8.9000411675912439E-3</v>
      </c>
      <c r="G383" s="2">
        <f t="shared" si="109"/>
        <v>8674.2998333333344</v>
      </c>
      <c r="H383" s="2">
        <f t="shared" ca="1" si="97"/>
        <v>207807.8</v>
      </c>
      <c r="I383">
        <f t="shared" ca="1" si="98"/>
        <v>1</v>
      </c>
      <c r="J383">
        <f t="shared" si="99"/>
        <v>1</v>
      </c>
      <c r="K383">
        <f t="shared" si="110"/>
        <v>137.71000000000095</v>
      </c>
      <c r="L383">
        <f t="shared" ca="1" si="111"/>
        <v>-137.71000000000095</v>
      </c>
      <c r="M383" s="14">
        <f t="shared" si="112"/>
        <v>11528.840000000024</v>
      </c>
      <c r="N383">
        <f t="shared" si="100"/>
        <v>1</v>
      </c>
      <c r="O383">
        <f t="shared" si="113"/>
        <v>0</v>
      </c>
      <c r="P383">
        <f>COUNTIF(作圖資料!$A$3:$A$249,A383)</f>
        <v>0</v>
      </c>
      <c r="R383" s="7">
        <f t="shared" si="101"/>
        <v>153</v>
      </c>
      <c r="S383" s="8">
        <f t="shared" ca="1" si="102"/>
        <v>-153</v>
      </c>
      <c r="T383" s="8">
        <f t="shared" ca="1" si="103"/>
        <v>12562</v>
      </c>
      <c r="U383" s="8">
        <f t="shared" ca="1" si="104"/>
        <v>1</v>
      </c>
      <c r="V383" s="9">
        <f t="shared" ca="1" si="105"/>
        <v>2</v>
      </c>
      <c r="W383" s="3">
        <f t="shared" si="106"/>
        <v>7.5026156317905546E-3</v>
      </c>
      <c r="X383" s="3">
        <f t="shared" si="107"/>
        <v>1.3682759881524146E-2</v>
      </c>
      <c r="Y383" s="3">
        <f t="shared" si="108"/>
        <v>1.5088757396449704E-2</v>
      </c>
    </row>
    <row r="384" spans="1:25" x14ac:dyDescent="0.25">
      <c r="A384" s="1">
        <v>36574</v>
      </c>
      <c r="B384" s="2">
        <v>10096.379999999999</v>
      </c>
      <c r="C384" s="2">
        <v>259181</v>
      </c>
      <c r="D384" s="2">
        <v>10160</v>
      </c>
      <c r="E384" s="2">
        <v>10188</v>
      </c>
      <c r="F384" s="13">
        <f t="shared" si="96"/>
        <v>6.301268375398017E-3</v>
      </c>
      <c r="G384" s="2">
        <f t="shared" si="109"/>
        <v>8710.9005000000016</v>
      </c>
      <c r="H384" s="2">
        <f t="shared" ca="1" si="97"/>
        <v>209029.2</v>
      </c>
      <c r="I384">
        <f t="shared" ca="1" si="98"/>
        <v>1</v>
      </c>
      <c r="J384">
        <f t="shared" si="99"/>
        <v>1</v>
      </c>
      <c r="K384">
        <f t="shared" si="110"/>
        <v>-105.82000000000153</v>
      </c>
      <c r="L384">
        <f t="shared" ca="1" si="111"/>
        <v>-105.82000000000153</v>
      </c>
      <c r="M384" s="14">
        <f t="shared" si="112"/>
        <v>11423.020000000022</v>
      </c>
      <c r="N384">
        <f t="shared" si="100"/>
        <v>1</v>
      </c>
      <c r="O384">
        <f t="shared" si="113"/>
        <v>0</v>
      </c>
      <c r="P384">
        <f>COUNTIF(作圖資料!$A$3:$A$249,A384)</f>
        <v>0</v>
      </c>
      <c r="R384" s="7">
        <f t="shared" si="101"/>
        <v>-133</v>
      </c>
      <c r="S384" s="8">
        <f t="shared" ca="1" si="102"/>
        <v>-133</v>
      </c>
      <c r="T384" s="8">
        <f t="shared" ca="1" si="103"/>
        <v>12429</v>
      </c>
      <c r="U384" s="8">
        <f t="shared" ca="1" si="104"/>
        <v>1</v>
      </c>
      <c r="V384" s="9">
        <f t="shared" ca="1" si="105"/>
        <v>0</v>
      </c>
      <c r="W384" s="3">
        <f t="shared" si="106"/>
        <v>7.5026156317905546E-3</v>
      </c>
      <c r="X384" s="3">
        <f t="shared" si="107"/>
        <v>3.1685659183922077E-3</v>
      </c>
      <c r="Y384" s="3">
        <f t="shared" si="108"/>
        <v>1.9723865877712132E-3</v>
      </c>
    </row>
    <row r="385" spans="1:25" x14ac:dyDescent="0.25">
      <c r="A385" s="1">
        <v>36575</v>
      </c>
      <c r="B385" s="2">
        <v>10161.049999999999</v>
      </c>
      <c r="C385" s="2">
        <v>213377</v>
      </c>
      <c r="D385" s="2">
        <v>10286</v>
      </c>
      <c r="E385" s="2">
        <v>10310</v>
      </c>
      <c r="F385" s="13">
        <f t="shared" si="96"/>
        <v>1.2296957499471128E-2</v>
      </c>
      <c r="G385" s="2">
        <f t="shared" si="109"/>
        <v>8746.0461666666688</v>
      </c>
      <c r="H385" s="2">
        <f t="shared" ca="1" si="97"/>
        <v>210888</v>
      </c>
      <c r="I385">
        <f t="shared" ca="1" si="98"/>
        <v>1</v>
      </c>
      <c r="J385">
        <f t="shared" si="99"/>
        <v>1</v>
      </c>
      <c r="K385">
        <f t="shared" si="110"/>
        <v>64.670000000000073</v>
      </c>
      <c r="L385">
        <f t="shared" ca="1" si="111"/>
        <v>64.670000000000073</v>
      </c>
      <c r="M385" s="14">
        <f t="shared" si="112"/>
        <v>11487.690000000022</v>
      </c>
      <c r="N385">
        <f t="shared" si="100"/>
        <v>1</v>
      </c>
      <c r="O385">
        <f t="shared" si="113"/>
        <v>0</v>
      </c>
      <c r="P385">
        <f>COUNTIF(作圖資料!$A$3:$A$249,A385)</f>
        <v>0</v>
      </c>
      <c r="R385" s="7">
        <f t="shared" si="101"/>
        <v>126</v>
      </c>
      <c r="S385" s="8">
        <f t="shared" ca="1" si="102"/>
        <v>126</v>
      </c>
      <c r="T385" s="8">
        <f t="shared" ca="1" si="103"/>
        <v>12555</v>
      </c>
      <c r="U385" s="8">
        <f t="shared" ca="1" si="104"/>
        <v>1</v>
      </c>
      <c r="V385" s="9">
        <f t="shared" ca="1" si="105"/>
        <v>0</v>
      </c>
      <c r="W385" s="3">
        <f t="shared" si="106"/>
        <v>7.5026156317905546E-3</v>
      </c>
      <c r="X385" s="3">
        <f t="shared" si="107"/>
        <v>9.5941274719333336E-3</v>
      </c>
      <c r="Y385" s="3">
        <f t="shared" si="108"/>
        <v>1.4398422090729834E-2</v>
      </c>
    </row>
    <row r="386" spans="1:25" x14ac:dyDescent="0.25">
      <c r="A386" s="1">
        <v>36577</v>
      </c>
      <c r="B386" s="2">
        <v>9912.67</v>
      </c>
      <c r="C386" s="2">
        <v>247906</v>
      </c>
      <c r="D386" s="2">
        <v>10020</v>
      </c>
      <c r="E386" s="2">
        <v>10080</v>
      </c>
      <c r="F386" s="13">
        <f t="shared" si="96"/>
        <v>1.08275570557681E-2</v>
      </c>
      <c r="G386" s="2">
        <f t="shared" si="109"/>
        <v>8777.154166666669</v>
      </c>
      <c r="H386" s="2">
        <f t="shared" ca="1" si="97"/>
        <v>228609</v>
      </c>
      <c r="I386">
        <f t="shared" ca="1" si="98"/>
        <v>1</v>
      </c>
      <c r="J386">
        <f t="shared" si="99"/>
        <v>1</v>
      </c>
      <c r="K386">
        <f t="shared" si="110"/>
        <v>-248.3799999999992</v>
      </c>
      <c r="L386">
        <f t="shared" ca="1" si="111"/>
        <v>-248.3799999999992</v>
      </c>
      <c r="M386" s="14">
        <f t="shared" si="112"/>
        <v>11239.310000000023</v>
      </c>
      <c r="N386">
        <f t="shared" si="100"/>
        <v>1</v>
      </c>
      <c r="O386">
        <f t="shared" si="113"/>
        <v>0</v>
      </c>
      <c r="P386">
        <f>COUNTIF(作圖資料!$A$3:$A$249,A386)</f>
        <v>0</v>
      </c>
      <c r="R386" s="7">
        <f t="shared" si="101"/>
        <v>-266</v>
      </c>
      <c r="S386" s="8">
        <f t="shared" ca="1" si="102"/>
        <v>-266</v>
      </c>
      <c r="T386" s="8">
        <f t="shared" ca="1" si="103"/>
        <v>12289</v>
      </c>
      <c r="U386" s="8">
        <f t="shared" ca="1" si="104"/>
        <v>1</v>
      </c>
      <c r="V386" s="9">
        <f t="shared" ca="1" si="105"/>
        <v>0</v>
      </c>
      <c r="W386" s="3">
        <f t="shared" si="106"/>
        <v>7.5026156317905546E-3</v>
      </c>
      <c r="X386" s="3">
        <f t="shared" si="107"/>
        <v>-1.508471864942984E-2</v>
      </c>
      <c r="Y386" s="3">
        <f t="shared" si="108"/>
        <v>-1.1834319526627168E-2</v>
      </c>
    </row>
    <row r="387" spans="1:25" x14ac:dyDescent="0.25">
      <c r="A387" s="1">
        <v>36578</v>
      </c>
      <c r="B387" s="2">
        <v>9731.93</v>
      </c>
      <c r="C387" s="2">
        <v>197520</v>
      </c>
      <c r="D387" s="2">
        <v>9875</v>
      </c>
      <c r="E387" s="2">
        <v>9913</v>
      </c>
      <c r="F387" s="13">
        <f t="shared" ref="F387:F450" si="114">IF(P387=1,E387,D387)/B387-1</f>
        <v>1.4701092178015962E-2</v>
      </c>
      <c r="G387" s="2">
        <f t="shared" si="109"/>
        <v>8807.3221666666668</v>
      </c>
      <c r="H387" s="2">
        <f t="shared" ref="H387:H450" ca="1" si="115">IF(ROW()&gt;$H$1,AVERAGE(OFFSET(C387,-$H$1+1,,$H$1)),"")</f>
        <v>231743.2</v>
      </c>
      <c r="I387">
        <f t="shared" ref="I387:I450" ca="1" si="116">IF(H387="",0,SIGN(C387-H387))</f>
        <v>-1</v>
      </c>
      <c r="J387">
        <f t="shared" ref="J387:J450" si="117">SIGN(F387)</f>
        <v>1</v>
      </c>
      <c r="K387">
        <f t="shared" si="110"/>
        <v>-180.73999999999978</v>
      </c>
      <c r="L387">
        <f t="shared" ca="1" si="111"/>
        <v>-180.73999999999978</v>
      </c>
      <c r="M387" s="14">
        <f t="shared" si="112"/>
        <v>11058.570000000023</v>
      </c>
      <c r="N387">
        <f t="shared" ref="N387:N450" si="118">INT(M387*$Q$1/B387)*CHOOSE($L$1,I387,J387)</f>
        <v>1</v>
      </c>
      <c r="O387">
        <f t="shared" si="113"/>
        <v>0</v>
      </c>
      <c r="P387">
        <f>COUNTIF(作圖資料!$A$3:$A$249,A387)</f>
        <v>0</v>
      </c>
      <c r="R387" s="7">
        <f t="shared" si="101"/>
        <v>-145</v>
      </c>
      <c r="S387" s="8">
        <f t="shared" ca="1" si="102"/>
        <v>-145</v>
      </c>
      <c r="T387" s="8">
        <f t="shared" ca="1" si="103"/>
        <v>12144</v>
      </c>
      <c r="U387" s="8">
        <f t="shared" ca="1" si="104"/>
        <v>-1</v>
      </c>
      <c r="V387" s="9">
        <f t="shared" ca="1" si="105"/>
        <v>2</v>
      </c>
      <c r="W387" s="3">
        <f t="shared" si="106"/>
        <v>7.5026156317905546E-3</v>
      </c>
      <c r="X387" s="3">
        <f t="shared" si="107"/>
        <v>-3.3042906297288788E-2</v>
      </c>
      <c r="Y387" s="3">
        <f t="shared" si="108"/>
        <v>-2.6134122287968409E-2</v>
      </c>
    </row>
    <row r="388" spans="1:25" x14ac:dyDescent="0.25">
      <c r="A388" s="1">
        <v>36579</v>
      </c>
      <c r="B388" s="2">
        <v>9642.26</v>
      </c>
      <c r="C388" s="2">
        <v>162108</v>
      </c>
      <c r="D388" s="2">
        <v>9701</v>
      </c>
      <c r="E388" s="2">
        <v>9783</v>
      </c>
      <c r="F388" s="13">
        <f t="shared" si="114"/>
        <v>6.091932804135114E-3</v>
      </c>
      <c r="G388" s="2">
        <f t="shared" si="109"/>
        <v>8836.2843333333331</v>
      </c>
      <c r="H388" s="2">
        <f t="shared" ca="1" si="115"/>
        <v>216018.4</v>
      </c>
      <c r="I388">
        <f t="shared" ca="1" si="116"/>
        <v>-1</v>
      </c>
      <c r="J388">
        <f t="shared" si="117"/>
        <v>1</v>
      </c>
      <c r="K388">
        <f t="shared" si="110"/>
        <v>-89.670000000000073</v>
      </c>
      <c r="L388">
        <f t="shared" ca="1" si="111"/>
        <v>89.670000000000073</v>
      </c>
      <c r="M388" s="14">
        <f t="shared" si="112"/>
        <v>10968.900000000023</v>
      </c>
      <c r="N388">
        <f t="shared" si="118"/>
        <v>1</v>
      </c>
      <c r="O388">
        <f t="shared" si="113"/>
        <v>0</v>
      </c>
      <c r="P388">
        <f>COUNTIF(作圖資料!$A$3:$A$249,A388)</f>
        <v>0</v>
      </c>
      <c r="R388" s="7">
        <f t="shared" ref="R388:R451" si="119">D388-IF(P387=1,E387,D387)</f>
        <v>-174</v>
      </c>
      <c r="S388" s="8">
        <f t="shared" ref="S388:S451" ca="1" si="120">I387*R388</f>
        <v>174</v>
      </c>
      <c r="T388" s="8">
        <f t="shared" ref="T388:T451" ca="1" si="121">T387+R388*U387</f>
        <v>12318</v>
      </c>
      <c r="U388" s="8">
        <f t="shared" ref="U388:U451" ca="1" si="122">INT(T388*$Q$1/IF(P388=1,E388,D388))*I388</f>
        <v>-1</v>
      </c>
      <c r="V388" s="9">
        <f t="shared" ref="V388:V451" ca="1" si="123">IF(P388=1,ABS(U388)+ABS(U387),ABS(U388-U387))</f>
        <v>0</v>
      </c>
      <c r="W388" s="3">
        <f t="shared" ref="W388:W451" si="124">IF(P387=1,F387,W387)</f>
        <v>7.5026156317905546E-3</v>
      </c>
      <c r="X388" s="3">
        <f t="shared" ref="X388:X451" si="125">IF(P387=1,K388/B387,(1+K388/B387)*(1+X387)-1)</f>
        <v>-4.1952448658600705E-2</v>
      </c>
      <c r="Y388" s="3">
        <f t="shared" ref="Y388:Y451" si="126">IF(P387=1,R388/E387,(1+R388/D387)*(1+Y387)-1)</f>
        <v>-4.3293885601577875E-2</v>
      </c>
    </row>
    <row r="389" spans="1:25" x14ac:dyDescent="0.25">
      <c r="A389" s="1">
        <v>36580</v>
      </c>
      <c r="B389" s="2">
        <v>9599.17</v>
      </c>
      <c r="C389" s="2">
        <v>161908</v>
      </c>
      <c r="D389" s="2">
        <v>9740</v>
      </c>
      <c r="E389" s="2">
        <v>9830</v>
      </c>
      <c r="F389" s="13">
        <f t="shared" si="114"/>
        <v>1.467106010207142E-2</v>
      </c>
      <c r="G389" s="2">
        <f t="shared" si="109"/>
        <v>8869.6798333333336</v>
      </c>
      <c r="H389" s="2">
        <f t="shared" ca="1" si="115"/>
        <v>196563.8</v>
      </c>
      <c r="I389">
        <f t="shared" ca="1" si="116"/>
        <v>-1</v>
      </c>
      <c r="J389">
        <f t="shared" si="117"/>
        <v>1</v>
      </c>
      <c r="K389">
        <f t="shared" si="110"/>
        <v>-43.090000000000146</v>
      </c>
      <c r="L389">
        <f t="shared" ca="1" si="111"/>
        <v>43.090000000000146</v>
      </c>
      <c r="M389" s="14">
        <f t="shared" si="112"/>
        <v>10925.810000000023</v>
      </c>
      <c r="N389">
        <f t="shared" si="118"/>
        <v>1</v>
      </c>
      <c r="O389">
        <f t="shared" si="113"/>
        <v>0</v>
      </c>
      <c r="P389">
        <f>COUNTIF(作圖資料!$A$3:$A$249,A389)</f>
        <v>0</v>
      </c>
      <c r="R389" s="7">
        <f t="shared" si="119"/>
        <v>39</v>
      </c>
      <c r="S389" s="8">
        <f t="shared" ca="1" si="120"/>
        <v>-39</v>
      </c>
      <c r="T389" s="8">
        <f t="shared" ca="1" si="121"/>
        <v>12279</v>
      </c>
      <c r="U389" s="8">
        <f t="shared" ca="1" si="122"/>
        <v>-1</v>
      </c>
      <c r="V389" s="9">
        <f t="shared" ca="1" si="123"/>
        <v>0</v>
      </c>
      <c r="W389" s="3">
        <f t="shared" si="124"/>
        <v>7.5026156317905546E-3</v>
      </c>
      <c r="X389" s="3">
        <f t="shared" si="125"/>
        <v>-4.623383797887437E-2</v>
      </c>
      <c r="Y389" s="3">
        <f t="shared" si="126"/>
        <v>-3.9447731755424043E-2</v>
      </c>
    </row>
    <row r="390" spans="1:25" x14ac:dyDescent="0.25">
      <c r="A390" s="1">
        <v>36581</v>
      </c>
      <c r="B390" s="2">
        <v>9432.49</v>
      </c>
      <c r="C390" s="2">
        <v>149641</v>
      </c>
      <c r="D390" s="2">
        <v>9740</v>
      </c>
      <c r="E390" s="2">
        <v>9830</v>
      </c>
      <c r="F390" s="13">
        <f t="shared" si="114"/>
        <v>3.2601147735115577E-2</v>
      </c>
      <c r="G390" s="2">
        <f t="shared" si="109"/>
        <v>8896.4896666666664</v>
      </c>
      <c r="H390" s="2">
        <f t="shared" ca="1" si="115"/>
        <v>183816.6</v>
      </c>
      <c r="I390">
        <f t="shared" ca="1" si="116"/>
        <v>-1</v>
      </c>
      <c r="J390">
        <f t="shared" si="117"/>
        <v>1</v>
      </c>
      <c r="K390">
        <f t="shared" si="110"/>
        <v>-166.68000000000029</v>
      </c>
      <c r="L390">
        <f t="shared" ca="1" si="111"/>
        <v>166.68000000000029</v>
      </c>
      <c r="M390" s="14">
        <f t="shared" si="112"/>
        <v>10759.130000000023</v>
      </c>
      <c r="N390">
        <f t="shared" si="118"/>
        <v>1</v>
      </c>
      <c r="O390">
        <f t="shared" si="113"/>
        <v>0</v>
      </c>
      <c r="P390">
        <f>COUNTIF(作圖資料!$A$3:$A$249,A390)</f>
        <v>0</v>
      </c>
      <c r="R390" s="7">
        <f t="shared" si="119"/>
        <v>0</v>
      </c>
      <c r="S390" s="8">
        <f t="shared" ca="1" si="120"/>
        <v>0</v>
      </c>
      <c r="T390" s="8">
        <f t="shared" ca="1" si="121"/>
        <v>12279</v>
      </c>
      <c r="U390" s="8">
        <f t="shared" ca="1" si="122"/>
        <v>-1</v>
      </c>
      <c r="V390" s="9">
        <f t="shared" ca="1" si="123"/>
        <v>0</v>
      </c>
      <c r="W390" s="3">
        <f t="shared" si="124"/>
        <v>7.5026156317905546E-3</v>
      </c>
      <c r="X390" s="3">
        <f t="shared" si="125"/>
        <v>-6.279503482044313E-2</v>
      </c>
      <c r="Y390" s="3">
        <f t="shared" si="126"/>
        <v>-3.9447731755424043E-2</v>
      </c>
    </row>
    <row r="391" spans="1:25" x14ac:dyDescent="0.25">
      <c r="A391" s="1">
        <v>36585</v>
      </c>
      <c r="B391" s="2">
        <v>9435.94</v>
      </c>
      <c r="C391" s="2">
        <v>114815</v>
      </c>
      <c r="D391" s="2">
        <v>9630</v>
      </c>
      <c r="E391" s="2">
        <v>9700</v>
      </c>
      <c r="F391" s="13">
        <f t="shared" si="114"/>
        <v>2.0566048533585457E-2</v>
      </c>
      <c r="G391" s="2">
        <f t="shared" si="109"/>
        <v>8925.0741666666654</v>
      </c>
      <c r="H391" s="2">
        <f t="shared" ca="1" si="115"/>
        <v>157198.39999999999</v>
      </c>
      <c r="I391">
        <f t="shared" ca="1" si="116"/>
        <v>-1</v>
      </c>
      <c r="J391">
        <f t="shared" si="117"/>
        <v>1</v>
      </c>
      <c r="K391">
        <f t="shared" si="110"/>
        <v>3.4500000000007276</v>
      </c>
      <c r="L391">
        <f t="shared" ca="1" si="111"/>
        <v>-3.4500000000007276</v>
      </c>
      <c r="M391" s="14">
        <f t="shared" si="112"/>
        <v>10762.580000000024</v>
      </c>
      <c r="N391">
        <f t="shared" si="118"/>
        <v>1</v>
      </c>
      <c r="O391">
        <f t="shared" si="113"/>
        <v>0</v>
      </c>
      <c r="P391">
        <f>COUNTIF(作圖資料!$A$3:$A$249,A391)</f>
        <v>0</v>
      </c>
      <c r="R391" s="7">
        <f t="shared" si="119"/>
        <v>-110</v>
      </c>
      <c r="S391" s="8">
        <f t="shared" ca="1" si="120"/>
        <v>110</v>
      </c>
      <c r="T391" s="8">
        <f t="shared" ca="1" si="121"/>
        <v>12389</v>
      </c>
      <c r="U391" s="8">
        <f t="shared" ca="1" si="122"/>
        <v>-1</v>
      </c>
      <c r="V391" s="9">
        <f t="shared" ca="1" si="123"/>
        <v>0</v>
      </c>
      <c r="W391" s="3">
        <f t="shared" si="124"/>
        <v>7.5026156317905546E-3</v>
      </c>
      <c r="X391" s="3">
        <f t="shared" si="125"/>
        <v>-6.2452245468970768E-2</v>
      </c>
      <c r="Y391" s="3">
        <f t="shared" si="126"/>
        <v>-5.0295857988165604E-2</v>
      </c>
    </row>
    <row r="392" spans="1:25" x14ac:dyDescent="0.25">
      <c r="A392" s="1">
        <v>36586</v>
      </c>
      <c r="B392" s="2">
        <v>9689.1</v>
      </c>
      <c r="C392" s="2">
        <v>132145</v>
      </c>
      <c r="D392" s="2">
        <v>9845</v>
      </c>
      <c r="E392" s="2">
        <v>9950</v>
      </c>
      <c r="F392" s="13">
        <f t="shared" si="114"/>
        <v>1.6090245740058462E-2</v>
      </c>
      <c r="G392" s="2">
        <f t="shared" si="109"/>
        <v>8957.1224999999977</v>
      </c>
      <c r="H392" s="2">
        <f t="shared" ca="1" si="115"/>
        <v>144123.4</v>
      </c>
      <c r="I392">
        <f t="shared" ca="1" si="116"/>
        <v>-1</v>
      </c>
      <c r="J392">
        <f t="shared" si="117"/>
        <v>1</v>
      </c>
      <c r="K392">
        <f t="shared" si="110"/>
        <v>253.15999999999985</v>
      </c>
      <c r="L392">
        <f t="shared" ca="1" si="111"/>
        <v>-253.15999999999985</v>
      </c>
      <c r="M392" s="14">
        <f t="shared" si="112"/>
        <v>11015.740000000023</v>
      </c>
      <c r="N392">
        <f t="shared" si="118"/>
        <v>1</v>
      </c>
      <c r="O392">
        <f t="shared" si="113"/>
        <v>0</v>
      </c>
      <c r="P392">
        <f>COUNTIF(作圖資料!$A$3:$A$249,A392)</f>
        <v>0</v>
      </c>
      <c r="R392" s="7">
        <f t="shared" si="119"/>
        <v>215</v>
      </c>
      <c r="S392" s="8">
        <f t="shared" ca="1" si="120"/>
        <v>-215</v>
      </c>
      <c r="T392" s="8">
        <f t="shared" ca="1" si="121"/>
        <v>12174</v>
      </c>
      <c r="U392" s="8">
        <f t="shared" ca="1" si="122"/>
        <v>-1</v>
      </c>
      <c r="V392" s="9">
        <f t="shared" ca="1" si="123"/>
        <v>0</v>
      </c>
      <c r="W392" s="3">
        <f t="shared" si="124"/>
        <v>7.5026156317905546E-3</v>
      </c>
      <c r="X392" s="3">
        <f t="shared" si="125"/>
        <v>-3.729846221716171E-2</v>
      </c>
      <c r="Y392" s="3">
        <f t="shared" si="126"/>
        <v>-2.9092702169625118E-2</v>
      </c>
    </row>
    <row r="393" spans="1:25" x14ac:dyDescent="0.25">
      <c r="A393" s="1">
        <v>36587</v>
      </c>
      <c r="B393" s="2">
        <v>9543.82</v>
      </c>
      <c r="C393" s="2">
        <v>125857</v>
      </c>
      <c r="D393" s="2">
        <v>9693</v>
      </c>
      <c r="E393" s="2">
        <v>9777</v>
      </c>
      <c r="F393" s="13">
        <f t="shared" si="114"/>
        <v>1.5631057584908348E-2</v>
      </c>
      <c r="G393" s="2">
        <f t="shared" si="109"/>
        <v>8986.0818333333318</v>
      </c>
      <c r="H393" s="2">
        <f t="shared" ca="1" si="115"/>
        <v>136873.20000000001</v>
      </c>
      <c r="I393">
        <f t="shared" ca="1" si="116"/>
        <v>-1</v>
      </c>
      <c r="J393">
        <f t="shared" si="117"/>
        <v>1</v>
      </c>
      <c r="K393">
        <f t="shared" si="110"/>
        <v>-145.28000000000065</v>
      </c>
      <c r="L393">
        <f t="shared" ca="1" si="111"/>
        <v>145.28000000000065</v>
      </c>
      <c r="M393" s="14">
        <f t="shared" si="112"/>
        <v>10870.460000000023</v>
      </c>
      <c r="N393">
        <f t="shared" si="118"/>
        <v>1</v>
      </c>
      <c r="O393">
        <f t="shared" si="113"/>
        <v>0</v>
      </c>
      <c r="P393">
        <f>COUNTIF(作圖資料!$A$3:$A$249,A393)</f>
        <v>0</v>
      </c>
      <c r="R393" s="7">
        <f t="shared" si="119"/>
        <v>-152</v>
      </c>
      <c r="S393" s="8">
        <f t="shared" ca="1" si="120"/>
        <v>152</v>
      </c>
      <c r="T393" s="8">
        <f t="shared" ca="1" si="121"/>
        <v>12326</v>
      </c>
      <c r="U393" s="8">
        <f t="shared" ca="1" si="122"/>
        <v>-1</v>
      </c>
      <c r="V393" s="9">
        <f t="shared" ca="1" si="123"/>
        <v>0</v>
      </c>
      <c r="W393" s="3">
        <f t="shared" si="124"/>
        <v>7.5026156317905546E-3</v>
      </c>
      <c r="X393" s="3">
        <f t="shared" si="125"/>
        <v>-5.1733371487278856E-2</v>
      </c>
      <c r="Y393" s="3">
        <f t="shared" si="126"/>
        <v>-4.4082840236686294E-2</v>
      </c>
    </row>
    <row r="394" spans="1:25" x14ac:dyDescent="0.25">
      <c r="A394" s="1">
        <v>36588</v>
      </c>
      <c r="B394" s="2">
        <v>9588.0300000000007</v>
      </c>
      <c r="C394" s="2">
        <v>118482</v>
      </c>
      <c r="D394" s="2">
        <v>9760</v>
      </c>
      <c r="E394" s="2">
        <v>9840</v>
      </c>
      <c r="F394" s="13">
        <f t="shared" si="114"/>
        <v>1.7935905498835503E-2</v>
      </c>
      <c r="G394" s="2">
        <f t="shared" si="109"/>
        <v>9013.6628333333319</v>
      </c>
      <c r="H394" s="2">
        <f t="shared" ca="1" si="115"/>
        <v>128188</v>
      </c>
      <c r="I394">
        <f t="shared" ca="1" si="116"/>
        <v>-1</v>
      </c>
      <c r="J394">
        <f t="shared" si="117"/>
        <v>1</v>
      </c>
      <c r="K394">
        <f t="shared" si="110"/>
        <v>44.210000000000946</v>
      </c>
      <c r="L394">
        <f t="shared" ca="1" si="111"/>
        <v>-44.210000000000946</v>
      </c>
      <c r="M394" s="14">
        <f t="shared" si="112"/>
        <v>10914.670000000024</v>
      </c>
      <c r="N394">
        <f t="shared" si="118"/>
        <v>1</v>
      </c>
      <c r="O394">
        <f t="shared" si="113"/>
        <v>0</v>
      </c>
      <c r="P394">
        <f>COUNTIF(作圖資料!$A$3:$A$249,A394)</f>
        <v>0</v>
      </c>
      <c r="R394" s="7">
        <f t="shared" si="119"/>
        <v>67</v>
      </c>
      <c r="S394" s="8">
        <f t="shared" ca="1" si="120"/>
        <v>-67</v>
      </c>
      <c r="T394" s="8">
        <f t="shared" ca="1" si="121"/>
        <v>12259</v>
      </c>
      <c r="U394" s="8">
        <f t="shared" ca="1" si="122"/>
        <v>-1</v>
      </c>
      <c r="V394" s="9">
        <f t="shared" ca="1" si="123"/>
        <v>0</v>
      </c>
      <c r="W394" s="3">
        <f t="shared" si="124"/>
        <v>7.5026156317905546E-3</v>
      </c>
      <c r="X394" s="3">
        <f t="shared" si="125"/>
        <v>-4.7340699826817101E-2</v>
      </c>
      <c r="Y394" s="3">
        <f t="shared" si="126"/>
        <v>-3.7475345167652829E-2</v>
      </c>
    </row>
    <row r="395" spans="1:25" x14ac:dyDescent="0.25">
      <c r="A395" s="1">
        <v>36589</v>
      </c>
      <c r="B395" s="2">
        <v>9517.9699999999993</v>
      </c>
      <c r="C395" s="2">
        <v>134276</v>
      </c>
      <c r="D395" s="2">
        <v>9675</v>
      </c>
      <c r="E395" s="2">
        <v>9758</v>
      </c>
      <c r="F395" s="13">
        <f t="shared" si="114"/>
        <v>1.6498265911743859E-2</v>
      </c>
      <c r="G395" s="2">
        <f t="shared" si="109"/>
        <v>9039.554166666665</v>
      </c>
      <c r="H395" s="2">
        <f t="shared" ca="1" si="115"/>
        <v>125115</v>
      </c>
      <c r="I395">
        <f t="shared" ca="1" si="116"/>
        <v>1</v>
      </c>
      <c r="J395">
        <f t="shared" si="117"/>
        <v>1</v>
      </c>
      <c r="K395">
        <f t="shared" si="110"/>
        <v>-70.06000000000131</v>
      </c>
      <c r="L395">
        <f t="shared" ca="1" si="111"/>
        <v>70.06000000000131</v>
      </c>
      <c r="M395" s="14">
        <f t="shared" si="112"/>
        <v>10844.610000000022</v>
      </c>
      <c r="N395">
        <f t="shared" si="118"/>
        <v>1</v>
      </c>
      <c r="O395">
        <f t="shared" si="113"/>
        <v>0</v>
      </c>
      <c r="P395">
        <f>COUNTIF(作圖資料!$A$3:$A$249,A395)</f>
        <v>0</v>
      </c>
      <c r="R395" s="7">
        <f t="shared" si="119"/>
        <v>-85</v>
      </c>
      <c r="S395" s="8">
        <f t="shared" ca="1" si="120"/>
        <v>85</v>
      </c>
      <c r="T395" s="8">
        <f t="shared" ca="1" si="121"/>
        <v>12344</v>
      </c>
      <c r="U395" s="8">
        <f t="shared" ca="1" si="122"/>
        <v>1</v>
      </c>
      <c r="V395" s="9">
        <f t="shared" ca="1" si="123"/>
        <v>2</v>
      </c>
      <c r="W395" s="3">
        <f t="shared" si="124"/>
        <v>7.5026156317905546E-3</v>
      </c>
      <c r="X395" s="3">
        <f t="shared" si="125"/>
        <v>-5.43018076425138E-2</v>
      </c>
      <c r="Y395" s="3">
        <f t="shared" si="126"/>
        <v>-4.585798816568043E-2</v>
      </c>
    </row>
    <row r="396" spans="1:25" x14ac:dyDescent="0.25">
      <c r="A396" s="1">
        <v>36591</v>
      </c>
      <c r="B396" s="2">
        <v>9367.91</v>
      </c>
      <c r="C396" s="2">
        <v>104736</v>
      </c>
      <c r="D396" s="2">
        <v>9525</v>
      </c>
      <c r="E396" s="2">
        <v>9631</v>
      </c>
      <c r="F396" s="13">
        <f t="shared" si="114"/>
        <v>1.6768948463424582E-2</v>
      </c>
      <c r="G396" s="2">
        <f t="shared" si="109"/>
        <v>9064.111666666664</v>
      </c>
      <c r="H396" s="2">
        <f t="shared" ca="1" si="115"/>
        <v>123099.2</v>
      </c>
      <c r="I396">
        <f t="shared" ca="1" si="116"/>
        <v>-1</v>
      </c>
      <c r="J396">
        <f t="shared" si="117"/>
        <v>1</v>
      </c>
      <c r="K396">
        <f t="shared" si="110"/>
        <v>-150.05999999999949</v>
      </c>
      <c r="L396">
        <f t="shared" ca="1" si="111"/>
        <v>-150.05999999999949</v>
      </c>
      <c r="M396" s="14">
        <f t="shared" si="112"/>
        <v>10694.550000000023</v>
      </c>
      <c r="N396">
        <f t="shared" si="118"/>
        <v>1</v>
      </c>
      <c r="O396">
        <f t="shared" si="113"/>
        <v>0</v>
      </c>
      <c r="P396">
        <f>COUNTIF(作圖資料!$A$3:$A$249,A396)</f>
        <v>0</v>
      </c>
      <c r="R396" s="7">
        <f t="shared" si="119"/>
        <v>-150</v>
      </c>
      <c r="S396" s="8">
        <f t="shared" ca="1" si="120"/>
        <v>-150</v>
      </c>
      <c r="T396" s="8">
        <f t="shared" ca="1" si="121"/>
        <v>12194</v>
      </c>
      <c r="U396" s="8">
        <f t="shared" ca="1" si="122"/>
        <v>-1</v>
      </c>
      <c r="V396" s="9">
        <f t="shared" ca="1" si="123"/>
        <v>2</v>
      </c>
      <c r="W396" s="3">
        <f t="shared" si="124"/>
        <v>7.5026156317905546E-3</v>
      </c>
      <c r="X396" s="3">
        <f t="shared" si="125"/>
        <v>-6.9211654043076498E-2</v>
      </c>
      <c r="Y396" s="3">
        <f t="shared" si="126"/>
        <v>-6.0650887573964529E-2</v>
      </c>
    </row>
    <row r="397" spans="1:25" x14ac:dyDescent="0.25">
      <c r="A397" s="1">
        <v>36592</v>
      </c>
      <c r="B397" s="2">
        <v>9380.07</v>
      </c>
      <c r="C397" s="2">
        <v>142295</v>
      </c>
      <c r="D397" s="2">
        <v>9565</v>
      </c>
      <c r="E397" s="2">
        <v>9650</v>
      </c>
      <c r="F397" s="13">
        <f t="shared" si="114"/>
        <v>1.9715204683973697E-2</v>
      </c>
      <c r="G397" s="2">
        <f t="shared" si="109"/>
        <v>9089.9953333333306</v>
      </c>
      <c r="H397" s="2">
        <f t="shared" ca="1" si="115"/>
        <v>125129.2</v>
      </c>
      <c r="I397">
        <f t="shared" ca="1" si="116"/>
        <v>1</v>
      </c>
      <c r="J397">
        <f t="shared" si="117"/>
        <v>1</v>
      </c>
      <c r="K397">
        <f t="shared" si="110"/>
        <v>12.159999999999854</v>
      </c>
      <c r="L397">
        <f t="shared" ca="1" si="111"/>
        <v>-12.159999999999854</v>
      </c>
      <c r="M397" s="14">
        <f t="shared" si="112"/>
        <v>10706.710000000023</v>
      </c>
      <c r="N397">
        <f t="shared" si="118"/>
        <v>1</v>
      </c>
      <c r="O397">
        <f t="shared" si="113"/>
        <v>0</v>
      </c>
      <c r="P397">
        <f>COUNTIF(作圖資料!$A$3:$A$249,A397)</f>
        <v>0</v>
      </c>
      <c r="R397" s="7">
        <f t="shared" si="119"/>
        <v>40</v>
      </c>
      <c r="S397" s="8">
        <f t="shared" ca="1" si="120"/>
        <v>-40</v>
      </c>
      <c r="T397" s="8">
        <f t="shared" ca="1" si="121"/>
        <v>12154</v>
      </c>
      <c r="U397" s="8">
        <f t="shared" ca="1" si="122"/>
        <v>1</v>
      </c>
      <c r="V397" s="9">
        <f t="shared" ca="1" si="123"/>
        <v>2</v>
      </c>
      <c r="W397" s="3">
        <f t="shared" si="124"/>
        <v>7.5026156317905546E-3</v>
      </c>
      <c r="X397" s="3">
        <f t="shared" si="125"/>
        <v>-6.8003445778176852E-2</v>
      </c>
      <c r="Y397" s="3">
        <f t="shared" si="126"/>
        <v>-5.6706114398421992E-2</v>
      </c>
    </row>
    <row r="398" spans="1:25" x14ac:dyDescent="0.25">
      <c r="A398" s="1">
        <v>36593</v>
      </c>
      <c r="B398" s="2">
        <v>9389.49</v>
      </c>
      <c r="C398" s="2">
        <v>140424</v>
      </c>
      <c r="D398" s="2">
        <v>9520</v>
      </c>
      <c r="E398" s="2">
        <v>9632</v>
      </c>
      <c r="F398" s="13">
        <f t="shared" si="114"/>
        <v>1.3899583470454724E-2</v>
      </c>
      <c r="G398" s="2">
        <f t="shared" si="109"/>
        <v>9116.3031666666629</v>
      </c>
      <c r="H398" s="2">
        <f t="shared" ca="1" si="115"/>
        <v>128042.6</v>
      </c>
      <c r="I398">
        <f t="shared" ca="1" si="116"/>
        <v>1</v>
      </c>
      <c r="J398">
        <f t="shared" si="117"/>
        <v>1</v>
      </c>
      <c r="K398">
        <f t="shared" si="110"/>
        <v>9.4200000000000728</v>
      </c>
      <c r="L398">
        <f t="shared" ca="1" si="111"/>
        <v>9.4200000000000728</v>
      </c>
      <c r="M398" s="14">
        <f t="shared" si="112"/>
        <v>10716.130000000023</v>
      </c>
      <c r="N398">
        <f t="shared" si="118"/>
        <v>1</v>
      </c>
      <c r="O398">
        <f t="shared" si="113"/>
        <v>0</v>
      </c>
      <c r="P398">
        <f>COUNTIF(作圖資料!$A$3:$A$249,A398)</f>
        <v>0</v>
      </c>
      <c r="R398" s="7">
        <f t="shared" si="119"/>
        <v>-45</v>
      </c>
      <c r="S398" s="8">
        <f t="shared" ca="1" si="120"/>
        <v>-45</v>
      </c>
      <c r="T398" s="8">
        <f t="shared" ca="1" si="121"/>
        <v>12109</v>
      </c>
      <c r="U398" s="8">
        <f t="shared" ca="1" si="122"/>
        <v>1</v>
      </c>
      <c r="V398" s="9">
        <f t="shared" ca="1" si="123"/>
        <v>0</v>
      </c>
      <c r="W398" s="3">
        <f t="shared" si="124"/>
        <v>7.5026156317905546E-3</v>
      </c>
      <c r="X398" s="3">
        <f t="shared" si="125"/>
        <v>-6.7067481809808815E-2</v>
      </c>
      <c r="Y398" s="3">
        <f t="shared" si="126"/>
        <v>-6.1143984220907277E-2</v>
      </c>
    </row>
    <row r="399" spans="1:25" x14ac:dyDescent="0.25">
      <c r="A399" s="1">
        <v>36594</v>
      </c>
      <c r="B399" s="2">
        <v>9587.27</v>
      </c>
      <c r="C399" s="2">
        <v>181588</v>
      </c>
      <c r="D399" s="2">
        <v>9687</v>
      </c>
      <c r="E399" s="2">
        <v>9799</v>
      </c>
      <c r="F399" s="13">
        <f t="shared" si="114"/>
        <v>1.0402335597099022E-2</v>
      </c>
      <c r="G399" s="2">
        <f t="shared" si="109"/>
        <v>9147.1103333333322</v>
      </c>
      <c r="H399" s="2">
        <f t="shared" ca="1" si="115"/>
        <v>140663.79999999999</v>
      </c>
      <c r="I399">
        <f t="shared" ca="1" si="116"/>
        <v>1</v>
      </c>
      <c r="J399">
        <f t="shared" si="117"/>
        <v>1</v>
      </c>
      <c r="K399">
        <f t="shared" si="110"/>
        <v>197.78000000000065</v>
      </c>
      <c r="L399">
        <f t="shared" ca="1" si="111"/>
        <v>197.78000000000065</v>
      </c>
      <c r="M399" s="14">
        <f t="shared" si="112"/>
        <v>10913.910000000024</v>
      </c>
      <c r="N399">
        <f t="shared" si="118"/>
        <v>1</v>
      </c>
      <c r="O399">
        <f t="shared" si="113"/>
        <v>0</v>
      </c>
      <c r="P399">
        <f>COUNTIF(作圖資料!$A$3:$A$249,A399)</f>
        <v>0</v>
      </c>
      <c r="R399" s="7">
        <f t="shared" si="119"/>
        <v>167</v>
      </c>
      <c r="S399" s="8">
        <f t="shared" ca="1" si="120"/>
        <v>167</v>
      </c>
      <c r="T399" s="8">
        <f t="shared" ca="1" si="121"/>
        <v>12276</v>
      </c>
      <c r="U399" s="8">
        <f t="shared" ca="1" si="122"/>
        <v>1</v>
      </c>
      <c r="V399" s="9">
        <f t="shared" ca="1" si="123"/>
        <v>0</v>
      </c>
      <c r="W399" s="3">
        <f t="shared" si="124"/>
        <v>7.5026156317905546E-3</v>
      </c>
      <c r="X399" s="3">
        <f t="shared" si="125"/>
        <v>-4.7416212843373162E-2</v>
      </c>
      <c r="Y399" s="3">
        <f t="shared" si="126"/>
        <v>-4.4674556213017746E-2</v>
      </c>
    </row>
    <row r="400" spans="1:25" x14ac:dyDescent="0.25">
      <c r="A400" s="1">
        <v>36595</v>
      </c>
      <c r="B400" s="2">
        <v>9429.6</v>
      </c>
      <c r="C400" s="2">
        <v>213685</v>
      </c>
      <c r="D400" s="2">
        <v>9520</v>
      </c>
      <c r="E400" s="2">
        <v>9620</v>
      </c>
      <c r="F400" s="13">
        <f t="shared" si="114"/>
        <v>9.5868329515567119E-3</v>
      </c>
      <c r="G400" s="2">
        <f t="shared" si="109"/>
        <v>9175.3741666666665</v>
      </c>
      <c r="H400" s="2">
        <f t="shared" ca="1" si="115"/>
        <v>156545.60000000001</v>
      </c>
      <c r="I400">
        <f t="shared" ca="1" si="116"/>
        <v>1</v>
      </c>
      <c r="J400">
        <f t="shared" si="117"/>
        <v>1</v>
      </c>
      <c r="K400">
        <f t="shared" si="110"/>
        <v>-157.67000000000007</v>
      </c>
      <c r="L400">
        <f t="shared" ca="1" si="111"/>
        <v>-157.67000000000007</v>
      </c>
      <c r="M400" s="14">
        <f t="shared" si="112"/>
        <v>10756.240000000023</v>
      </c>
      <c r="N400">
        <f t="shared" si="118"/>
        <v>1</v>
      </c>
      <c r="O400">
        <f t="shared" si="113"/>
        <v>0</v>
      </c>
      <c r="P400">
        <f>COUNTIF(作圖資料!$A$3:$A$249,A400)</f>
        <v>0</v>
      </c>
      <c r="R400" s="7">
        <f t="shared" si="119"/>
        <v>-167</v>
      </c>
      <c r="S400" s="8">
        <f t="shared" ca="1" si="120"/>
        <v>-167</v>
      </c>
      <c r="T400" s="8">
        <f t="shared" ca="1" si="121"/>
        <v>12109</v>
      </c>
      <c r="U400" s="8">
        <f t="shared" ca="1" si="122"/>
        <v>1</v>
      </c>
      <c r="V400" s="9">
        <f t="shared" ca="1" si="123"/>
        <v>0</v>
      </c>
      <c r="W400" s="3">
        <f t="shared" si="124"/>
        <v>7.5026156317905546E-3</v>
      </c>
      <c r="X400" s="3">
        <f t="shared" si="125"/>
        <v>-6.3082183001821335E-2</v>
      </c>
      <c r="Y400" s="3">
        <f t="shared" si="126"/>
        <v>-6.1143984220907277E-2</v>
      </c>
    </row>
    <row r="401" spans="1:25" x14ac:dyDescent="0.25">
      <c r="A401" s="1">
        <v>36598</v>
      </c>
      <c r="B401" s="2">
        <v>8811.9500000000007</v>
      </c>
      <c r="C401" s="2">
        <v>144645</v>
      </c>
      <c r="D401" s="2">
        <v>8854</v>
      </c>
      <c r="E401" s="2">
        <v>8947</v>
      </c>
      <c r="F401" s="13">
        <f t="shared" si="114"/>
        <v>4.7719290281946769E-3</v>
      </c>
      <c r="G401" s="2">
        <f t="shared" si="109"/>
        <v>9190.846499999996</v>
      </c>
      <c r="H401" s="2">
        <f t="shared" ca="1" si="115"/>
        <v>164527.4</v>
      </c>
      <c r="I401">
        <f t="shared" ca="1" si="116"/>
        <v>-1</v>
      </c>
      <c r="J401">
        <f t="shared" si="117"/>
        <v>1</v>
      </c>
      <c r="K401">
        <f t="shared" si="110"/>
        <v>-617.64999999999964</v>
      </c>
      <c r="L401">
        <f t="shared" ca="1" si="111"/>
        <v>-617.64999999999964</v>
      </c>
      <c r="M401" s="14">
        <f t="shared" si="112"/>
        <v>10138.590000000024</v>
      </c>
      <c r="N401">
        <f t="shared" si="118"/>
        <v>1</v>
      </c>
      <c r="O401">
        <f t="shared" si="113"/>
        <v>0</v>
      </c>
      <c r="P401">
        <f>COUNTIF(作圖資料!$A$3:$A$249,A401)</f>
        <v>0</v>
      </c>
      <c r="R401" s="7">
        <f t="shared" si="119"/>
        <v>-666</v>
      </c>
      <c r="S401" s="8">
        <f t="shared" ca="1" si="120"/>
        <v>-666</v>
      </c>
      <c r="T401" s="8">
        <f t="shared" ca="1" si="121"/>
        <v>11443</v>
      </c>
      <c r="U401" s="8">
        <f t="shared" ca="1" si="122"/>
        <v>-1</v>
      </c>
      <c r="V401" s="9">
        <f t="shared" ca="1" si="123"/>
        <v>2</v>
      </c>
      <c r="W401" s="3">
        <f t="shared" si="124"/>
        <v>7.5026156317905546E-3</v>
      </c>
      <c r="X401" s="3">
        <f t="shared" si="125"/>
        <v>-0.12445141283860384</v>
      </c>
      <c r="Y401" s="3">
        <f t="shared" si="126"/>
        <v>-0.12682445759368832</v>
      </c>
    </row>
    <row r="402" spans="1:25" x14ac:dyDescent="0.25">
      <c r="A402" s="1">
        <v>36599</v>
      </c>
      <c r="B402" s="2">
        <v>8835.58</v>
      </c>
      <c r="C402" s="2">
        <v>137292</v>
      </c>
      <c r="D402" s="2">
        <v>8848</v>
      </c>
      <c r="E402" s="2">
        <v>8925</v>
      </c>
      <c r="F402" s="13">
        <f t="shared" si="114"/>
        <v>1.4056802156734438E-3</v>
      </c>
      <c r="G402" s="2">
        <f t="shared" si="109"/>
        <v>9207.2704999999951</v>
      </c>
      <c r="H402" s="2">
        <f t="shared" ca="1" si="115"/>
        <v>163526.79999999999</v>
      </c>
      <c r="I402">
        <f t="shared" ca="1" si="116"/>
        <v>-1</v>
      </c>
      <c r="J402">
        <f t="shared" si="117"/>
        <v>1</v>
      </c>
      <c r="K402">
        <f t="shared" si="110"/>
        <v>23.6299999999992</v>
      </c>
      <c r="L402">
        <f t="shared" ca="1" si="111"/>
        <v>-23.6299999999992</v>
      </c>
      <c r="M402" s="14">
        <f t="shared" si="112"/>
        <v>10162.220000000023</v>
      </c>
      <c r="N402">
        <f t="shared" si="118"/>
        <v>1</v>
      </c>
      <c r="O402">
        <f t="shared" si="113"/>
        <v>0</v>
      </c>
      <c r="P402">
        <f>COUNTIF(作圖資料!$A$3:$A$249,A402)</f>
        <v>0</v>
      </c>
      <c r="R402" s="7">
        <f t="shared" si="119"/>
        <v>-6</v>
      </c>
      <c r="S402" s="8">
        <f t="shared" ca="1" si="120"/>
        <v>6</v>
      </c>
      <c r="T402" s="8">
        <f t="shared" ca="1" si="121"/>
        <v>11449</v>
      </c>
      <c r="U402" s="8">
        <f t="shared" ca="1" si="122"/>
        <v>-1</v>
      </c>
      <c r="V402" s="9">
        <f t="shared" ca="1" si="123"/>
        <v>0</v>
      </c>
      <c r="W402" s="3">
        <f t="shared" si="124"/>
        <v>7.5026156317905546E-3</v>
      </c>
      <c r="X402" s="3">
        <f t="shared" si="125"/>
        <v>-0.12210355417909902</v>
      </c>
      <c r="Y402" s="3">
        <f t="shared" si="126"/>
        <v>-0.12741617357001966</v>
      </c>
    </row>
    <row r="403" spans="1:25" x14ac:dyDescent="0.25">
      <c r="A403" s="1">
        <v>36600</v>
      </c>
      <c r="B403" s="2">
        <v>8640.0300000000007</v>
      </c>
      <c r="C403" s="2">
        <v>129578</v>
      </c>
      <c r="D403" s="2">
        <v>8590</v>
      </c>
      <c r="E403" s="2">
        <v>8650</v>
      </c>
      <c r="F403" s="13">
        <f t="shared" si="114"/>
        <v>1.1539311784796169E-3</v>
      </c>
      <c r="G403" s="2">
        <f t="shared" si="109"/>
        <v>9220.2728333333307</v>
      </c>
      <c r="H403" s="2">
        <f t="shared" ca="1" si="115"/>
        <v>161357.6</v>
      </c>
      <c r="I403">
        <f t="shared" ca="1" si="116"/>
        <v>-1</v>
      </c>
      <c r="J403">
        <f t="shared" si="117"/>
        <v>1</v>
      </c>
      <c r="K403">
        <f t="shared" si="110"/>
        <v>-195.54999999999927</v>
      </c>
      <c r="L403">
        <f t="shared" ca="1" si="111"/>
        <v>195.54999999999927</v>
      </c>
      <c r="M403" s="14">
        <f t="shared" si="112"/>
        <v>9966.6700000000237</v>
      </c>
      <c r="N403">
        <f t="shared" si="118"/>
        <v>1</v>
      </c>
      <c r="O403">
        <f t="shared" si="113"/>
        <v>0</v>
      </c>
      <c r="P403">
        <f>COUNTIF(作圖資料!$A$3:$A$249,A403)</f>
        <v>1</v>
      </c>
      <c r="R403" s="7">
        <f t="shared" si="119"/>
        <v>-258</v>
      </c>
      <c r="S403" s="8">
        <f t="shared" ca="1" si="120"/>
        <v>258</v>
      </c>
      <c r="T403" s="8">
        <f t="shared" ca="1" si="121"/>
        <v>11707</v>
      </c>
      <c r="U403" s="8">
        <f t="shared" ca="1" si="122"/>
        <v>-1</v>
      </c>
      <c r="V403" s="9">
        <f t="shared" ca="1" si="123"/>
        <v>2</v>
      </c>
      <c r="W403" s="3">
        <f t="shared" si="124"/>
        <v>7.5026156317905546E-3</v>
      </c>
      <c r="X403" s="3">
        <f t="shared" si="125"/>
        <v>-0.14153325205748124</v>
      </c>
      <c r="Y403" s="3">
        <f t="shared" si="126"/>
        <v>-0.15285996055226825</v>
      </c>
    </row>
    <row r="404" spans="1:25" x14ac:dyDescent="0.25">
      <c r="A404" s="1">
        <v>36601</v>
      </c>
      <c r="B404" s="2">
        <v>8682.76</v>
      </c>
      <c r="C404" s="2">
        <v>146322</v>
      </c>
      <c r="D404" s="2">
        <v>8664</v>
      </c>
      <c r="E404" s="2">
        <v>8740</v>
      </c>
      <c r="F404" s="13">
        <f t="shared" si="114"/>
        <v>-2.1606033104680789E-3</v>
      </c>
      <c r="G404" s="2">
        <f t="shared" si="109"/>
        <v>9235.9894999999979</v>
      </c>
      <c r="H404" s="2">
        <f t="shared" ca="1" si="115"/>
        <v>154304.4</v>
      </c>
      <c r="I404">
        <f t="shared" ca="1" si="116"/>
        <v>-1</v>
      </c>
      <c r="J404">
        <f t="shared" si="117"/>
        <v>-1</v>
      </c>
      <c r="K404">
        <f t="shared" si="110"/>
        <v>42.729999999999563</v>
      </c>
      <c r="L404">
        <f t="shared" ca="1" si="111"/>
        <v>-42.729999999999563</v>
      </c>
      <c r="M404" s="14">
        <f t="shared" si="112"/>
        <v>10009.400000000023</v>
      </c>
      <c r="N404">
        <f t="shared" si="118"/>
        <v>-1</v>
      </c>
      <c r="O404">
        <f t="shared" si="113"/>
        <v>2</v>
      </c>
      <c r="P404">
        <f>COUNTIF(作圖資料!$A$3:$A$249,A404)</f>
        <v>0</v>
      </c>
      <c r="R404" s="7">
        <f t="shared" si="119"/>
        <v>14</v>
      </c>
      <c r="S404" s="8">
        <f t="shared" ca="1" si="120"/>
        <v>-14</v>
      </c>
      <c r="T404" s="8">
        <f t="shared" ca="1" si="121"/>
        <v>11693</v>
      </c>
      <c r="U404" s="8">
        <f t="shared" ca="1" si="122"/>
        <v>-1</v>
      </c>
      <c r="V404" s="9">
        <f t="shared" ca="1" si="123"/>
        <v>0</v>
      </c>
      <c r="W404" s="3">
        <f t="shared" si="124"/>
        <v>1.1539311784796169E-3</v>
      </c>
      <c r="X404" s="3">
        <f t="shared" si="125"/>
        <v>4.9455846796827739E-3</v>
      </c>
      <c r="Y404" s="3">
        <f t="shared" si="126"/>
        <v>1.6184971098265897E-3</v>
      </c>
    </row>
    <row r="405" spans="1:25" x14ac:dyDescent="0.25">
      <c r="A405" s="1">
        <v>36602</v>
      </c>
      <c r="B405" s="2">
        <v>8763.27</v>
      </c>
      <c r="C405" s="2">
        <v>173748</v>
      </c>
      <c r="D405" s="2">
        <v>8564</v>
      </c>
      <c r="E405" s="2">
        <v>8640</v>
      </c>
      <c r="F405" s="13">
        <f t="shared" si="114"/>
        <v>-2.2739228621279528E-2</v>
      </c>
      <c r="G405" s="2">
        <f t="shared" si="109"/>
        <v>9253.3236666666653</v>
      </c>
      <c r="H405" s="2">
        <f t="shared" ca="1" si="115"/>
        <v>146317</v>
      </c>
      <c r="I405">
        <f t="shared" ca="1" si="116"/>
        <v>1</v>
      </c>
      <c r="J405">
        <f t="shared" si="117"/>
        <v>-1</v>
      </c>
      <c r="K405">
        <f t="shared" si="110"/>
        <v>80.510000000000218</v>
      </c>
      <c r="L405">
        <f t="shared" ca="1" si="111"/>
        <v>-80.510000000000218</v>
      </c>
      <c r="M405" s="14">
        <f t="shared" si="112"/>
        <v>9928.8900000000231</v>
      </c>
      <c r="N405">
        <f t="shared" si="118"/>
        <v>-1</v>
      </c>
      <c r="O405">
        <f t="shared" si="113"/>
        <v>0</v>
      </c>
      <c r="P405">
        <f>COUNTIF(作圖資料!$A$3:$A$249,A405)</f>
        <v>0</v>
      </c>
      <c r="R405" s="7">
        <f t="shared" si="119"/>
        <v>-100</v>
      </c>
      <c r="S405" s="8">
        <f t="shared" ca="1" si="120"/>
        <v>100</v>
      </c>
      <c r="T405" s="8">
        <f t="shared" ca="1" si="121"/>
        <v>11793</v>
      </c>
      <c r="U405" s="8">
        <f t="shared" ca="1" si="122"/>
        <v>1</v>
      </c>
      <c r="V405" s="9">
        <f t="shared" ca="1" si="123"/>
        <v>2</v>
      </c>
      <c r="W405" s="3">
        <f t="shared" si="124"/>
        <v>1.1539311784796169E-3</v>
      </c>
      <c r="X405" s="3">
        <f t="shared" si="125"/>
        <v>1.4263839361668973E-2</v>
      </c>
      <c r="Y405" s="3">
        <f t="shared" si="126"/>
        <v>-9.9421965317919581E-3</v>
      </c>
    </row>
    <row r="406" spans="1:25" x14ac:dyDescent="0.25">
      <c r="A406" s="1">
        <v>36605</v>
      </c>
      <c r="B406" s="2">
        <v>8536.0499999999993</v>
      </c>
      <c r="C406" s="2">
        <v>79620</v>
      </c>
      <c r="D406" s="2">
        <v>8265</v>
      </c>
      <c r="E406" s="2">
        <v>8338</v>
      </c>
      <c r="F406" s="13">
        <f t="shared" si="114"/>
        <v>-3.1753562830583171E-2</v>
      </c>
      <c r="G406" s="2">
        <f t="shared" si="109"/>
        <v>9265.626666666667</v>
      </c>
      <c r="H406" s="2">
        <f t="shared" ca="1" si="115"/>
        <v>133312</v>
      </c>
      <c r="I406">
        <f t="shared" ca="1" si="116"/>
        <v>-1</v>
      </c>
      <c r="J406">
        <f t="shared" si="117"/>
        <v>-1</v>
      </c>
      <c r="K406">
        <f t="shared" si="110"/>
        <v>-227.22000000000116</v>
      </c>
      <c r="L406">
        <f t="shared" ca="1" si="111"/>
        <v>-227.22000000000116</v>
      </c>
      <c r="M406" s="14">
        <f t="shared" si="112"/>
        <v>10156.110000000024</v>
      </c>
      <c r="N406">
        <f t="shared" si="118"/>
        <v>-1</v>
      </c>
      <c r="O406">
        <f t="shared" si="113"/>
        <v>0</v>
      </c>
      <c r="P406">
        <f>COUNTIF(作圖資料!$A$3:$A$249,A406)</f>
        <v>0</v>
      </c>
      <c r="R406" s="7">
        <f t="shared" si="119"/>
        <v>-299</v>
      </c>
      <c r="S406" s="8">
        <f t="shared" ca="1" si="120"/>
        <v>-299</v>
      </c>
      <c r="T406" s="8">
        <f t="shared" ca="1" si="121"/>
        <v>11494</v>
      </c>
      <c r="U406" s="8">
        <f t="shared" ca="1" si="122"/>
        <v>-1</v>
      </c>
      <c r="V406" s="9">
        <f t="shared" ca="1" si="123"/>
        <v>2</v>
      </c>
      <c r="W406" s="3">
        <f t="shared" si="124"/>
        <v>1.1539311784796169E-3</v>
      </c>
      <c r="X406" s="3">
        <f t="shared" si="125"/>
        <v>-1.2034680435137446E-2</v>
      </c>
      <c r="Y406" s="3">
        <f t="shared" si="126"/>
        <v>-4.4508670520231219E-2</v>
      </c>
    </row>
    <row r="407" spans="1:25" x14ac:dyDescent="0.25">
      <c r="A407" s="1">
        <v>36606</v>
      </c>
      <c r="B407" s="2">
        <v>9004.48</v>
      </c>
      <c r="C407" s="2">
        <v>184481</v>
      </c>
      <c r="D407" s="2">
        <v>8843</v>
      </c>
      <c r="E407" s="2">
        <v>8921</v>
      </c>
      <c r="F407" s="13">
        <f t="shared" si="114"/>
        <v>-1.7933295426276641E-2</v>
      </c>
      <c r="G407" s="2">
        <f t="shared" si="109"/>
        <v>9285.9856666666674</v>
      </c>
      <c r="H407" s="2">
        <f t="shared" ca="1" si="115"/>
        <v>142749.79999999999</v>
      </c>
      <c r="I407">
        <f t="shared" ca="1" si="116"/>
        <v>1</v>
      </c>
      <c r="J407">
        <f t="shared" si="117"/>
        <v>-1</v>
      </c>
      <c r="K407">
        <f t="shared" si="110"/>
        <v>468.43000000000029</v>
      </c>
      <c r="L407">
        <f t="shared" ca="1" si="111"/>
        <v>-468.43000000000029</v>
      </c>
      <c r="M407" s="14">
        <f t="shared" si="112"/>
        <v>9687.6800000000239</v>
      </c>
      <c r="N407">
        <f t="shared" si="118"/>
        <v>-1</v>
      </c>
      <c r="O407">
        <f t="shared" si="113"/>
        <v>0</v>
      </c>
      <c r="P407">
        <f>COUNTIF(作圖資料!$A$3:$A$249,A407)</f>
        <v>0</v>
      </c>
      <c r="R407" s="7">
        <f t="shared" si="119"/>
        <v>578</v>
      </c>
      <c r="S407" s="8">
        <f t="shared" ca="1" si="120"/>
        <v>-578</v>
      </c>
      <c r="T407" s="8">
        <f t="shared" ca="1" si="121"/>
        <v>10916</v>
      </c>
      <c r="U407" s="8">
        <f t="shared" ca="1" si="122"/>
        <v>1</v>
      </c>
      <c r="V407" s="9">
        <f t="shared" ca="1" si="123"/>
        <v>2</v>
      </c>
      <c r="W407" s="3">
        <f t="shared" si="124"/>
        <v>1.1539311784796169E-3</v>
      </c>
      <c r="X407" s="3">
        <f t="shared" si="125"/>
        <v>4.218156649919047E-2</v>
      </c>
      <c r="Y407" s="3">
        <f t="shared" si="126"/>
        <v>2.2312138728323605E-2</v>
      </c>
    </row>
    <row r="408" spans="1:25" x14ac:dyDescent="0.25">
      <c r="A408" s="1">
        <v>36607</v>
      </c>
      <c r="B408" s="2">
        <v>9069.39</v>
      </c>
      <c r="C408" s="2">
        <v>220428</v>
      </c>
      <c r="D408" s="2">
        <v>9075</v>
      </c>
      <c r="E408" s="2">
        <v>9188</v>
      </c>
      <c r="F408" s="13">
        <f t="shared" si="114"/>
        <v>6.1856420332584428E-4</v>
      </c>
      <c r="G408" s="2">
        <f t="shared" si="109"/>
        <v>9304.9045000000006</v>
      </c>
      <c r="H408" s="2">
        <f t="shared" ca="1" si="115"/>
        <v>160919.79999999999</v>
      </c>
      <c r="I408">
        <f t="shared" ca="1" si="116"/>
        <v>1</v>
      </c>
      <c r="J408">
        <f t="shared" si="117"/>
        <v>1</v>
      </c>
      <c r="K408">
        <f t="shared" si="110"/>
        <v>64.909999999999854</v>
      </c>
      <c r="L408">
        <f t="shared" ca="1" si="111"/>
        <v>64.909999999999854</v>
      </c>
      <c r="M408" s="14">
        <f t="shared" si="112"/>
        <v>9622.7700000000241</v>
      </c>
      <c r="N408">
        <f t="shared" si="118"/>
        <v>1</v>
      </c>
      <c r="O408">
        <f t="shared" si="113"/>
        <v>2</v>
      </c>
      <c r="P408">
        <f>COUNTIF(作圖資料!$A$3:$A$249,A408)</f>
        <v>0</v>
      </c>
      <c r="R408" s="7">
        <f t="shared" si="119"/>
        <v>232</v>
      </c>
      <c r="S408" s="8">
        <f t="shared" ca="1" si="120"/>
        <v>232</v>
      </c>
      <c r="T408" s="8">
        <f t="shared" ca="1" si="121"/>
        <v>11148</v>
      </c>
      <c r="U408" s="8">
        <f t="shared" ca="1" si="122"/>
        <v>1</v>
      </c>
      <c r="V408" s="9">
        <f t="shared" ca="1" si="123"/>
        <v>0</v>
      </c>
      <c r="W408" s="3">
        <f t="shared" si="124"/>
        <v>1.1539311784796169E-3</v>
      </c>
      <c r="X408" s="3">
        <f t="shared" si="125"/>
        <v>4.9694271894889175E-2</v>
      </c>
      <c r="Y408" s="3">
        <f t="shared" si="126"/>
        <v>4.9132947976878505E-2</v>
      </c>
    </row>
    <row r="409" spans="1:25" x14ac:dyDescent="0.25">
      <c r="A409" s="1">
        <v>36608</v>
      </c>
      <c r="B409" s="2">
        <v>9533.8700000000008</v>
      </c>
      <c r="C409" s="2">
        <v>245201</v>
      </c>
      <c r="D409" s="2">
        <v>9636</v>
      </c>
      <c r="E409" s="2">
        <v>9749</v>
      </c>
      <c r="F409" s="13">
        <f t="shared" si="114"/>
        <v>1.071233402595162E-2</v>
      </c>
      <c r="G409" s="2">
        <f t="shared" si="109"/>
        <v>9330.4230000000007</v>
      </c>
      <c r="H409" s="2">
        <f t="shared" ca="1" si="115"/>
        <v>180695.6</v>
      </c>
      <c r="I409">
        <f t="shared" ca="1" si="116"/>
        <v>1</v>
      </c>
      <c r="J409">
        <f t="shared" si="117"/>
        <v>1</v>
      </c>
      <c r="K409">
        <f t="shared" si="110"/>
        <v>464.48000000000138</v>
      </c>
      <c r="L409">
        <f t="shared" ca="1" si="111"/>
        <v>464.48000000000138</v>
      </c>
      <c r="M409" s="14">
        <f t="shared" si="112"/>
        <v>10087.250000000025</v>
      </c>
      <c r="N409">
        <f t="shared" si="118"/>
        <v>1</v>
      </c>
      <c r="O409">
        <f t="shared" si="113"/>
        <v>0</v>
      </c>
      <c r="P409">
        <f>COUNTIF(作圖資料!$A$3:$A$249,A409)</f>
        <v>0</v>
      </c>
      <c r="R409" s="7">
        <f t="shared" si="119"/>
        <v>561</v>
      </c>
      <c r="S409" s="8">
        <f t="shared" ca="1" si="120"/>
        <v>561</v>
      </c>
      <c r="T409" s="8">
        <f t="shared" ca="1" si="121"/>
        <v>11709</v>
      </c>
      <c r="U409" s="8">
        <f t="shared" ca="1" si="122"/>
        <v>1</v>
      </c>
      <c r="V409" s="9">
        <f t="shared" ca="1" si="123"/>
        <v>0</v>
      </c>
      <c r="W409" s="3">
        <f t="shared" si="124"/>
        <v>1.1539311784796169E-3</v>
      </c>
      <c r="X409" s="3">
        <f t="shared" si="125"/>
        <v>0.10345334449070198</v>
      </c>
      <c r="Y409" s="3">
        <f t="shared" si="126"/>
        <v>0.11398843930635816</v>
      </c>
    </row>
    <row r="410" spans="1:25" x14ac:dyDescent="0.25">
      <c r="A410" s="1">
        <v>36609</v>
      </c>
      <c r="B410" s="2">
        <v>9482.64</v>
      </c>
      <c r="C410" s="2">
        <v>273566</v>
      </c>
      <c r="D410" s="2">
        <v>9545</v>
      </c>
      <c r="E410" s="2">
        <v>9616</v>
      </c>
      <c r="F410" s="13">
        <f t="shared" si="114"/>
        <v>6.5762277171759198E-3</v>
      </c>
      <c r="G410" s="2">
        <f t="shared" si="109"/>
        <v>9353.7421666666687</v>
      </c>
      <c r="H410" s="2">
        <f t="shared" ca="1" si="115"/>
        <v>200659.20000000001</v>
      </c>
      <c r="I410">
        <f t="shared" ca="1" si="116"/>
        <v>1</v>
      </c>
      <c r="J410">
        <f t="shared" si="117"/>
        <v>1</v>
      </c>
      <c r="K410">
        <f t="shared" si="110"/>
        <v>-51.230000000001382</v>
      </c>
      <c r="L410">
        <f t="shared" ca="1" si="111"/>
        <v>-51.230000000001382</v>
      </c>
      <c r="M410" s="14">
        <f t="shared" si="112"/>
        <v>10036.020000000024</v>
      </c>
      <c r="N410">
        <f t="shared" si="118"/>
        <v>1</v>
      </c>
      <c r="O410">
        <f t="shared" si="113"/>
        <v>0</v>
      </c>
      <c r="P410">
        <f>COUNTIF(作圖資料!$A$3:$A$249,A410)</f>
        <v>0</v>
      </c>
      <c r="R410" s="7">
        <f t="shared" si="119"/>
        <v>-91</v>
      </c>
      <c r="S410" s="8">
        <f t="shared" ca="1" si="120"/>
        <v>-91</v>
      </c>
      <c r="T410" s="8">
        <f t="shared" ca="1" si="121"/>
        <v>11618</v>
      </c>
      <c r="U410" s="8">
        <f t="shared" ca="1" si="122"/>
        <v>1</v>
      </c>
      <c r="V410" s="9">
        <f t="shared" ca="1" si="123"/>
        <v>0</v>
      </c>
      <c r="W410" s="3">
        <f t="shared" si="124"/>
        <v>1.1539311784796169E-3</v>
      </c>
      <c r="X410" s="3">
        <f t="shared" si="125"/>
        <v>9.7523966930670225E-2</v>
      </c>
      <c r="Y410" s="3">
        <f t="shared" si="126"/>
        <v>0.10346820809248536</v>
      </c>
    </row>
    <row r="411" spans="1:25" x14ac:dyDescent="0.25">
      <c r="A411" s="1">
        <v>36612</v>
      </c>
      <c r="B411" s="2">
        <v>9807.57</v>
      </c>
      <c r="C411" s="2">
        <v>259825</v>
      </c>
      <c r="D411" s="2">
        <v>9835</v>
      </c>
      <c r="E411" s="2">
        <v>9919</v>
      </c>
      <c r="F411" s="13">
        <f t="shared" si="114"/>
        <v>2.7968191917060459E-3</v>
      </c>
      <c r="G411" s="2">
        <f t="shared" si="109"/>
        <v>9380.2108333333344</v>
      </c>
      <c r="H411" s="2">
        <f t="shared" ca="1" si="115"/>
        <v>236700.2</v>
      </c>
      <c r="I411">
        <f t="shared" ca="1" si="116"/>
        <v>1</v>
      </c>
      <c r="J411">
        <f t="shared" si="117"/>
        <v>1</v>
      </c>
      <c r="K411">
        <f t="shared" si="110"/>
        <v>324.93000000000029</v>
      </c>
      <c r="L411">
        <f t="shared" ca="1" si="111"/>
        <v>324.93000000000029</v>
      </c>
      <c r="M411" s="14">
        <f t="shared" si="112"/>
        <v>10360.950000000024</v>
      </c>
      <c r="N411">
        <f t="shared" si="118"/>
        <v>1</v>
      </c>
      <c r="O411">
        <f t="shared" si="113"/>
        <v>0</v>
      </c>
      <c r="P411">
        <f>COUNTIF(作圖資料!$A$3:$A$249,A411)</f>
        <v>0</v>
      </c>
      <c r="R411" s="7">
        <f t="shared" si="119"/>
        <v>290</v>
      </c>
      <c r="S411" s="8">
        <f t="shared" ca="1" si="120"/>
        <v>290</v>
      </c>
      <c r="T411" s="8">
        <f t="shared" ca="1" si="121"/>
        <v>11908</v>
      </c>
      <c r="U411" s="8">
        <f t="shared" ca="1" si="122"/>
        <v>1</v>
      </c>
      <c r="V411" s="9">
        <f t="shared" ca="1" si="123"/>
        <v>0</v>
      </c>
      <c r="W411" s="3">
        <f t="shared" si="124"/>
        <v>1.1539311784796169E-3</v>
      </c>
      <c r="X411" s="3">
        <f t="shared" si="125"/>
        <v>0.13513147523793312</v>
      </c>
      <c r="Y411" s="3">
        <f t="shared" si="126"/>
        <v>0.13699421965317904</v>
      </c>
    </row>
    <row r="412" spans="1:25" x14ac:dyDescent="0.25">
      <c r="A412" s="1">
        <v>36613</v>
      </c>
      <c r="B412" s="2">
        <v>9856.6</v>
      </c>
      <c r="C412" s="2">
        <v>292135</v>
      </c>
      <c r="D412" s="2">
        <v>9866</v>
      </c>
      <c r="E412" s="2">
        <v>9950</v>
      </c>
      <c r="F412" s="13">
        <f t="shared" si="114"/>
        <v>9.5367570967663795E-4</v>
      </c>
      <c r="G412" s="2">
        <f t="shared" si="109"/>
        <v>9404.2363333333324</v>
      </c>
      <c r="H412" s="2">
        <f t="shared" ca="1" si="115"/>
        <v>258231</v>
      </c>
      <c r="I412">
        <f t="shared" ca="1" si="116"/>
        <v>1</v>
      </c>
      <c r="J412">
        <f t="shared" si="117"/>
        <v>1</v>
      </c>
      <c r="K412">
        <f t="shared" si="110"/>
        <v>49.030000000000655</v>
      </c>
      <c r="L412">
        <f t="shared" ca="1" si="111"/>
        <v>49.030000000000655</v>
      </c>
      <c r="M412" s="14">
        <f t="shared" si="112"/>
        <v>10409.980000000025</v>
      </c>
      <c r="N412">
        <f t="shared" si="118"/>
        <v>1</v>
      </c>
      <c r="O412">
        <f t="shared" si="113"/>
        <v>0</v>
      </c>
      <c r="P412">
        <f>COUNTIF(作圖資料!$A$3:$A$249,A412)</f>
        <v>0</v>
      </c>
      <c r="R412" s="7">
        <f t="shared" si="119"/>
        <v>31</v>
      </c>
      <c r="S412" s="8">
        <f t="shared" ca="1" si="120"/>
        <v>31</v>
      </c>
      <c r="T412" s="8">
        <f t="shared" ca="1" si="121"/>
        <v>11939</v>
      </c>
      <c r="U412" s="8">
        <f t="shared" ca="1" si="122"/>
        <v>1</v>
      </c>
      <c r="V412" s="9">
        <f t="shared" ca="1" si="123"/>
        <v>0</v>
      </c>
      <c r="W412" s="3">
        <f t="shared" si="124"/>
        <v>1.1539311784796169E-3</v>
      </c>
      <c r="X412" s="3">
        <f t="shared" si="125"/>
        <v>0.14080622405246279</v>
      </c>
      <c r="Y412" s="3">
        <f t="shared" si="126"/>
        <v>0.14057803468208063</v>
      </c>
    </row>
    <row r="413" spans="1:25" x14ac:dyDescent="0.25">
      <c r="A413" s="1">
        <v>36614</v>
      </c>
      <c r="B413" s="2">
        <v>9805.69</v>
      </c>
      <c r="C413" s="2">
        <v>234097</v>
      </c>
      <c r="D413" s="2">
        <v>9848</v>
      </c>
      <c r="E413" s="2">
        <v>9890</v>
      </c>
      <c r="F413" s="13">
        <f t="shared" si="114"/>
        <v>4.314841688856097E-3</v>
      </c>
      <c r="G413" s="2">
        <f t="shared" si="109"/>
        <v>9426.8504999999986</v>
      </c>
      <c r="H413" s="2">
        <f t="shared" ca="1" si="115"/>
        <v>260964.8</v>
      </c>
      <c r="I413">
        <f t="shared" ca="1" si="116"/>
        <v>-1</v>
      </c>
      <c r="J413">
        <f t="shared" si="117"/>
        <v>1</v>
      </c>
      <c r="K413">
        <f t="shared" si="110"/>
        <v>-50.909999999999854</v>
      </c>
      <c r="L413">
        <f t="shared" ca="1" si="111"/>
        <v>-50.909999999999854</v>
      </c>
      <c r="M413" s="14">
        <f t="shared" si="112"/>
        <v>10359.070000000025</v>
      </c>
      <c r="N413">
        <f t="shared" si="118"/>
        <v>1</v>
      </c>
      <c r="O413">
        <f t="shared" si="113"/>
        <v>0</v>
      </c>
      <c r="P413">
        <f>COUNTIF(作圖資料!$A$3:$A$249,A413)</f>
        <v>0</v>
      </c>
      <c r="R413" s="7">
        <f t="shared" si="119"/>
        <v>-18</v>
      </c>
      <c r="S413" s="8">
        <f t="shared" ca="1" si="120"/>
        <v>-18</v>
      </c>
      <c r="T413" s="8">
        <f t="shared" ca="1" si="121"/>
        <v>11921</v>
      </c>
      <c r="U413" s="8">
        <f t="shared" ca="1" si="122"/>
        <v>-1</v>
      </c>
      <c r="V413" s="9">
        <f t="shared" ca="1" si="123"/>
        <v>2</v>
      </c>
      <c r="W413" s="3">
        <f t="shared" si="124"/>
        <v>1.1539311784796169E-3</v>
      </c>
      <c r="X413" s="3">
        <f t="shared" si="125"/>
        <v>0.13491388340086785</v>
      </c>
      <c r="Y413" s="3">
        <f t="shared" si="126"/>
        <v>0.13849710982658925</v>
      </c>
    </row>
    <row r="414" spans="1:25" x14ac:dyDescent="0.25">
      <c r="A414" s="1">
        <v>36615</v>
      </c>
      <c r="B414" s="2">
        <v>9931.94</v>
      </c>
      <c r="C414" s="2">
        <v>272163</v>
      </c>
      <c r="D414" s="2">
        <v>9983</v>
      </c>
      <c r="E414" s="2">
        <v>10080</v>
      </c>
      <c r="F414" s="13">
        <f t="shared" si="114"/>
        <v>5.1409895750478274E-3</v>
      </c>
      <c r="G414" s="2">
        <f t="shared" si="109"/>
        <v>9446.4403333333303</v>
      </c>
      <c r="H414" s="2">
        <f t="shared" ca="1" si="115"/>
        <v>266357.2</v>
      </c>
      <c r="I414">
        <f t="shared" ca="1" si="116"/>
        <v>1</v>
      </c>
      <c r="J414">
        <f t="shared" si="117"/>
        <v>1</v>
      </c>
      <c r="K414">
        <f t="shared" si="110"/>
        <v>126.25</v>
      </c>
      <c r="L414">
        <f t="shared" ca="1" si="111"/>
        <v>-126.25</v>
      </c>
      <c r="M414" s="14">
        <f t="shared" si="112"/>
        <v>10485.320000000025</v>
      </c>
      <c r="N414">
        <f t="shared" si="118"/>
        <v>1</v>
      </c>
      <c r="O414">
        <f t="shared" si="113"/>
        <v>0</v>
      </c>
      <c r="P414">
        <f>COUNTIF(作圖資料!$A$3:$A$249,A414)</f>
        <v>0</v>
      </c>
      <c r="R414" s="7">
        <f t="shared" si="119"/>
        <v>135</v>
      </c>
      <c r="S414" s="8">
        <f t="shared" ca="1" si="120"/>
        <v>-135</v>
      </c>
      <c r="T414" s="8">
        <f t="shared" ca="1" si="121"/>
        <v>11786</v>
      </c>
      <c r="U414" s="8">
        <f t="shared" ca="1" si="122"/>
        <v>1</v>
      </c>
      <c r="V414" s="9">
        <f t="shared" ca="1" si="123"/>
        <v>2</v>
      </c>
      <c r="W414" s="3">
        <f t="shared" si="124"/>
        <v>1.1539311784796169E-3</v>
      </c>
      <c r="X414" s="3">
        <f t="shared" si="125"/>
        <v>0.14952610118251908</v>
      </c>
      <c r="Y414" s="3">
        <f t="shared" si="126"/>
        <v>0.1541040462427743</v>
      </c>
    </row>
    <row r="415" spans="1:25" x14ac:dyDescent="0.25">
      <c r="A415" s="1">
        <v>36616</v>
      </c>
      <c r="B415" s="2">
        <v>9854.9500000000007</v>
      </c>
      <c r="C415" s="2">
        <v>206150</v>
      </c>
      <c r="D415" s="2">
        <v>9915</v>
      </c>
      <c r="E415" s="2">
        <v>9975</v>
      </c>
      <c r="F415" s="13">
        <f t="shared" si="114"/>
        <v>6.0933845427930677E-3</v>
      </c>
      <c r="G415" s="2">
        <f t="shared" si="109"/>
        <v>9463.1916666666639</v>
      </c>
      <c r="H415" s="2">
        <f t="shared" ca="1" si="115"/>
        <v>252874</v>
      </c>
      <c r="I415">
        <f t="shared" ca="1" si="116"/>
        <v>-1</v>
      </c>
      <c r="J415">
        <f t="shared" si="117"/>
        <v>1</v>
      </c>
      <c r="K415">
        <f t="shared" si="110"/>
        <v>-76.989999999999782</v>
      </c>
      <c r="L415">
        <f t="shared" ca="1" si="111"/>
        <v>-76.989999999999782</v>
      </c>
      <c r="M415" s="14">
        <f t="shared" si="112"/>
        <v>10408.330000000025</v>
      </c>
      <c r="N415">
        <f t="shared" si="118"/>
        <v>1</v>
      </c>
      <c r="O415">
        <f t="shared" si="113"/>
        <v>0</v>
      </c>
      <c r="P415">
        <f>COUNTIF(作圖資料!$A$3:$A$249,A415)</f>
        <v>0</v>
      </c>
      <c r="R415" s="7">
        <f t="shared" si="119"/>
        <v>-68</v>
      </c>
      <c r="S415" s="8">
        <f t="shared" ca="1" si="120"/>
        <v>-68</v>
      </c>
      <c r="T415" s="8">
        <f t="shared" ca="1" si="121"/>
        <v>11718</v>
      </c>
      <c r="U415" s="8">
        <f t="shared" ca="1" si="122"/>
        <v>-1</v>
      </c>
      <c r="V415" s="9">
        <f t="shared" ca="1" si="123"/>
        <v>2</v>
      </c>
      <c r="W415" s="3">
        <f t="shared" si="124"/>
        <v>1.1539311784796169E-3</v>
      </c>
      <c r="X415" s="3">
        <f t="shared" si="125"/>
        <v>0.14061525249333617</v>
      </c>
      <c r="Y415" s="3">
        <f t="shared" si="126"/>
        <v>0.14624277456647361</v>
      </c>
    </row>
    <row r="416" spans="1:25" x14ac:dyDescent="0.25">
      <c r="A416" s="1">
        <v>36617</v>
      </c>
      <c r="B416" s="2">
        <v>10050.43</v>
      </c>
      <c r="C416" s="2">
        <v>221555</v>
      </c>
      <c r="D416" s="2">
        <v>10149</v>
      </c>
      <c r="E416" s="2">
        <v>10250</v>
      </c>
      <c r="F416" s="13">
        <f t="shared" si="114"/>
        <v>9.8075405728907938E-3</v>
      </c>
      <c r="G416" s="2">
        <f t="shared" si="109"/>
        <v>9481.9983333333312</v>
      </c>
      <c r="H416" s="2">
        <f t="shared" ca="1" si="115"/>
        <v>245220</v>
      </c>
      <c r="I416">
        <f t="shared" ca="1" si="116"/>
        <v>-1</v>
      </c>
      <c r="J416">
        <f t="shared" si="117"/>
        <v>1</v>
      </c>
      <c r="K416">
        <f t="shared" si="110"/>
        <v>195.47999999999956</v>
      </c>
      <c r="L416">
        <f t="shared" ca="1" si="111"/>
        <v>-195.47999999999956</v>
      </c>
      <c r="M416" s="14">
        <f t="shared" si="112"/>
        <v>10603.810000000025</v>
      </c>
      <c r="N416">
        <f t="shared" si="118"/>
        <v>1</v>
      </c>
      <c r="O416">
        <f t="shared" si="113"/>
        <v>0</v>
      </c>
      <c r="P416">
        <f>COUNTIF(作圖資料!$A$3:$A$249,A416)</f>
        <v>0</v>
      </c>
      <c r="R416" s="7">
        <f t="shared" si="119"/>
        <v>234</v>
      </c>
      <c r="S416" s="8">
        <f t="shared" ca="1" si="120"/>
        <v>-234</v>
      </c>
      <c r="T416" s="8">
        <f t="shared" ca="1" si="121"/>
        <v>11484</v>
      </c>
      <c r="U416" s="8">
        <f t="shared" ca="1" si="122"/>
        <v>-1</v>
      </c>
      <c r="V416" s="9">
        <f t="shared" ca="1" si="123"/>
        <v>0</v>
      </c>
      <c r="W416" s="3">
        <f t="shared" si="124"/>
        <v>1.1539311784796169E-3</v>
      </c>
      <c r="X416" s="3">
        <f t="shared" si="125"/>
        <v>0.16324017393458101</v>
      </c>
      <c r="Y416" s="3">
        <f t="shared" si="126"/>
        <v>0.17329479768786094</v>
      </c>
    </row>
    <row r="417" spans="1:25" x14ac:dyDescent="0.25">
      <c r="A417" s="1">
        <v>36621</v>
      </c>
      <c r="B417" s="2">
        <v>10186.17</v>
      </c>
      <c r="C417" s="2">
        <v>279152</v>
      </c>
      <c r="D417" s="2">
        <v>10352</v>
      </c>
      <c r="E417" s="2">
        <v>10470</v>
      </c>
      <c r="F417" s="13">
        <f t="shared" si="114"/>
        <v>1.6279916789136539E-2</v>
      </c>
      <c r="G417" s="2">
        <f t="shared" si="109"/>
        <v>9504.3433333333323</v>
      </c>
      <c r="H417" s="2">
        <f t="shared" ca="1" si="115"/>
        <v>242623.4</v>
      </c>
      <c r="I417">
        <f t="shared" ca="1" si="116"/>
        <v>1</v>
      </c>
      <c r="J417">
        <f t="shared" si="117"/>
        <v>1</v>
      </c>
      <c r="K417">
        <f t="shared" si="110"/>
        <v>135.73999999999978</v>
      </c>
      <c r="L417">
        <f t="shared" ca="1" si="111"/>
        <v>-135.73999999999978</v>
      </c>
      <c r="M417" s="14">
        <f t="shared" si="112"/>
        <v>10739.550000000025</v>
      </c>
      <c r="N417">
        <f t="shared" si="118"/>
        <v>1</v>
      </c>
      <c r="O417">
        <f t="shared" si="113"/>
        <v>0</v>
      </c>
      <c r="P417">
        <f>COUNTIF(作圖資料!$A$3:$A$249,A417)</f>
        <v>0</v>
      </c>
      <c r="R417" s="7">
        <f t="shared" si="119"/>
        <v>203</v>
      </c>
      <c r="S417" s="8">
        <f t="shared" ca="1" si="120"/>
        <v>-203</v>
      </c>
      <c r="T417" s="8">
        <f t="shared" ca="1" si="121"/>
        <v>11281</v>
      </c>
      <c r="U417" s="8">
        <f t="shared" ca="1" si="122"/>
        <v>1</v>
      </c>
      <c r="V417" s="9">
        <f t="shared" ca="1" si="123"/>
        <v>2</v>
      </c>
      <c r="W417" s="3">
        <f t="shared" si="124"/>
        <v>1.1539311784796169E-3</v>
      </c>
      <c r="X417" s="3">
        <f t="shared" si="125"/>
        <v>0.17895076753205696</v>
      </c>
      <c r="Y417" s="3">
        <f t="shared" si="126"/>
        <v>0.19676300578034644</v>
      </c>
    </row>
    <row r="418" spans="1:25" x14ac:dyDescent="0.25">
      <c r="A418" s="1">
        <v>36622</v>
      </c>
      <c r="B418" s="2">
        <v>9969.2800000000007</v>
      </c>
      <c r="C418" s="2">
        <v>260224</v>
      </c>
      <c r="D418" s="2">
        <v>10010</v>
      </c>
      <c r="E418" s="2">
        <v>10130</v>
      </c>
      <c r="F418" s="13">
        <f t="shared" si="114"/>
        <v>4.0845477306283851E-3</v>
      </c>
      <c r="G418" s="2">
        <f t="shared" si="109"/>
        <v>9518.7880000000005</v>
      </c>
      <c r="H418" s="2">
        <f t="shared" ca="1" si="115"/>
        <v>247848.8</v>
      </c>
      <c r="I418">
        <f t="shared" ca="1" si="116"/>
        <v>1</v>
      </c>
      <c r="J418">
        <f t="shared" si="117"/>
        <v>1</v>
      </c>
      <c r="K418">
        <f t="shared" si="110"/>
        <v>-216.88999999999942</v>
      </c>
      <c r="L418">
        <f t="shared" ca="1" si="111"/>
        <v>-216.88999999999942</v>
      </c>
      <c r="M418" s="14">
        <f t="shared" si="112"/>
        <v>10522.660000000025</v>
      </c>
      <c r="N418">
        <f t="shared" si="118"/>
        <v>1</v>
      </c>
      <c r="O418">
        <f t="shared" si="113"/>
        <v>0</v>
      </c>
      <c r="P418">
        <f>COUNTIF(作圖資料!$A$3:$A$249,A418)</f>
        <v>0</v>
      </c>
      <c r="R418" s="7">
        <f t="shared" si="119"/>
        <v>-342</v>
      </c>
      <c r="S418" s="8">
        <f t="shared" ca="1" si="120"/>
        <v>-342</v>
      </c>
      <c r="T418" s="8">
        <f t="shared" ca="1" si="121"/>
        <v>10939</v>
      </c>
      <c r="U418" s="8">
        <f t="shared" ca="1" si="122"/>
        <v>1</v>
      </c>
      <c r="V418" s="9">
        <f t="shared" ca="1" si="123"/>
        <v>0</v>
      </c>
      <c r="W418" s="3">
        <f t="shared" si="124"/>
        <v>1.1539311784796169E-3</v>
      </c>
      <c r="X418" s="3">
        <f t="shared" si="125"/>
        <v>0.15384784543572172</v>
      </c>
      <c r="Y418" s="3">
        <f t="shared" si="126"/>
        <v>0.15722543352601126</v>
      </c>
    </row>
    <row r="419" spans="1:25" x14ac:dyDescent="0.25">
      <c r="A419" s="1">
        <v>36623</v>
      </c>
      <c r="B419" s="2">
        <v>9921.0300000000007</v>
      </c>
      <c r="C419" s="2">
        <v>209346</v>
      </c>
      <c r="D419" s="2">
        <v>10079</v>
      </c>
      <c r="E419" s="2">
        <v>10074</v>
      </c>
      <c r="F419" s="13">
        <f t="shared" si="114"/>
        <v>1.5922741892726799E-2</v>
      </c>
      <c r="G419" s="2">
        <f t="shared" si="109"/>
        <v>9535.3546666666698</v>
      </c>
      <c r="H419" s="2">
        <f t="shared" ca="1" si="115"/>
        <v>235285.4</v>
      </c>
      <c r="I419">
        <f t="shared" ca="1" si="116"/>
        <v>-1</v>
      </c>
      <c r="J419">
        <f t="shared" si="117"/>
        <v>1</v>
      </c>
      <c r="K419">
        <f t="shared" si="110"/>
        <v>-48.25</v>
      </c>
      <c r="L419">
        <f t="shared" ca="1" si="111"/>
        <v>-48.25</v>
      </c>
      <c r="M419" s="14">
        <f t="shared" si="112"/>
        <v>10474.410000000025</v>
      </c>
      <c r="N419">
        <f t="shared" si="118"/>
        <v>1</v>
      </c>
      <c r="O419">
        <f t="shared" si="113"/>
        <v>0</v>
      </c>
      <c r="P419">
        <f>COUNTIF(作圖資料!$A$3:$A$249,A419)</f>
        <v>0</v>
      </c>
      <c r="R419" s="7">
        <f t="shared" si="119"/>
        <v>69</v>
      </c>
      <c r="S419" s="8">
        <f t="shared" ca="1" si="120"/>
        <v>69</v>
      </c>
      <c r="T419" s="8">
        <f t="shared" ca="1" si="121"/>
        <v>11008</v>
      </c>
      <c r="U419" s="8">
        <f t="shared" ca="1" si="122"/>
        <v>-1</v>
      </c>
      <c r="V419" s="9">
        <f t="shared" ca="1" si="123"/>
        <v>2</v>
      </c>
      <c r="W419" s="3">
        <f t="shared" si="124"/>
        <v>1.1539311784796169E-3</v>
      </c>
      <c r="X419" s="3">
        <f t="shared" si="125"/>
        <v>0.14826337408550638</v>
      </c>
      <c r="Y419" s="3">
        <f t="shared" si="126"/>
        <v>0.16520231213872805</v>
      </c>
    </row>
    <row r="420" spans="1:25" x14ac:dyDescent="0.25">
      <c r="A420" s="1">
        <v>36624</v>
      </c>
      <c r="B420" s="2">
        <v>9934.57</v>
      </c>
      <c r="C420" s="2">
        <v>219784</v>
      </c>
      <c r="D420" s="2">
        <v>10044</v>
      </c>
      <c r="E420" s="2">
        <v>10149</v>
      </c>
      <c r="F420" s="13">
        <f t="shared" si="114"/>
        <v>1.1015071613567518E-2</v>
      </c>
      <c r="G420" s="2">
        <f t="shared" si="109"/>
        <v>9548.52</v>
      </c>
      <c r="H420" s="2">
        <f t="shared" ca="1" si="115"/>
        <v>238012.2</v>
      </c>
      <c r="I420">
        <f t="shared" ca="1" si="116"/>
        <v>-1</v>
      </c>
      <c r="J420">
        <f t="shared" si="117"/>
        <v>1</v>
      </c>
      <c r="K420">
        <f t="shared" si="110"/>
        <v>13.539999999999054</v>
      </c>
      <c r="L420">
        <f t="shared" ca="1" si="111"/>
        <v>-13.539999999999054</v>
      </c>
      <c r="M420" s="14">
        <f t="shared" si="112"/>
        <v>10487.950000000024</v>
      </c>
      <c r="N420">
        <f t="shared" si="118"/>
        <v>1</v>
      </c>
      <c r="O420">
        <f t="shared" si="113"/>
        <v>0</v>
      </c>
      <c r="P420">
        <f>COUNTIF(作圖資料!$A$3:$A$249,A420)</f>
        <v>0</v>
      </c>
      <c r="R420" s="7">
        <f t="shared" si="119"/>
        <v>-35</v>
      </c>
      <c r="S420" s="8">
        <f t="shared" ca="1" si="120"/>
        <v>35</v>
      </c>
      <c r="T420" s="8">
        <f t="shared" ca="1" si="121"/>
        <v>11043</v>
      </c>
      <c r="U420" s="8">
        <f t="shared" ca="1" si="122"/>
        <v>-1</v>
      </c>
      <c r="V420" s="9">
        <f t="shared" ca="1" si="123"/>
        <v>0</v>
      </c>
      <c r="W420" s="3">
        <f t="shared" si="124"/>
        <v>1.1539311784796169E-3</v>
      </c>
      <c r="X420" s="3">
        <f t="shared" si="125"/>
        <v>0.1498304982737324</v>
      </c>
      <c r="Y420" s="3">
        <f t="shared" si="126"/>
        <v>0.1611560693641616</v>
      </c>
    </row>
    <row r="421" spans="1:25" x14ac:dyDescent="0.25">
      <c r="A421" s="1">
        <v>36626</v>
      </c>
      <c r="B421" s="2">
        <v>10127.48</v>
      </c>
      <c r="C421" s="2">
        <v>249835</v>
      </c>
      <c r="D421" s="2">
        <v>10262</v>
      </c>
      <c r="E421" s="2">
        <v>10346</v>
      </c>
      <c r="F421" s="13">
        <f t="shared" si="114"/>
        <v>1.3282672491083725E-2</v>
      </c>
      <c r="G421" s="2">
        <f t="shared" si="109"/>
        <v>9565.5248333333348</v>
      </c>
      <c r="H421" s="2">
        <f t="shared" ca="1" si="115"/>
        <v>243668.2</v>
      </c>
      <c r="I421">
        <f t="shared" ca="1" si="116"/>
        <v>1</v>
      </c>
      <c r="J421">
        <f t="shared" si="117"/>
        <v>1</v>
      </c>
      <c r="K421">
        <f t="shared" si="110"/>
        <v>192.90999999999985</v>
      </c>
      <c r="L421">
        <f t="shared" ca="1" si="111"/>
        <v>-192.90999999999985</v>
      </c>
      <c r="M421" s="14">
        <f t="shared" si="112"/>
        <v>10680.860000000024</v>
      </c>
      <c r="N421">
        <f t="shared" si="118"/>
        <v>1</v>
      </c>
      <c r="O421">
        <f t="shared" si="113"/>
        <v>0</v>
      </c>
      <c r="P421">
        <f>COUNTIF(作圖資料!$A$3:$A$249,A421)</f>
        <v>0</v>
      </c>
      <c r="R421" s="7">
        <f t="shared" si="119"/>
        <v>218</v>
      </c>
      <c r="S421" s="8">
        <f t="shared" ca="1" si="120"/>
        <v>-218</v>
      </c>
      <c r="T421" s="8">
        <f t="shared" ca="1" si="121"/>
        <v>10825</v>
      </c>
      <c r="U421" s="8">
        <f t="shared" ca="1" si="122"/>
        <v>1</v>
      </c>
      <c r="V421" s="9">
        <f t="shared" ca="1" si="123"/>
        <v>2</v>
      </c>
      <c r="W421" s="3">
        <f t="shared" si="124"/>
        <v>1.1539311784796169E-3</v>
      </c>
      <c r="X421" s="3">
        <f t="shared" si="125"/>
        <v>0.17215796704409558</v>
      </c>
      <c r="Y421" s="3">
        <f t="shared" si="126"/>
        <v>0.18635838150288997</v>
      </c>
    </row>
    <row r="422" spans="1:25" x14ac:dyDescent="0.25">
      <c r="A422" s="1">
        <v>36627</v>
      </c>
      <c r="B422" s="2">
        <v>10068.049999999999</v>
      </c>
      <c r="C422" s="2">
        <v>254779</v>
      </c>
      <c r="D422" s="2">
        <v>10181</v>
      </c>
      <c r="E422" s="2">
        <v>10260</v>
      </c>
      <c r="F422" s="13">
        <f t="shared" si="114"/>
        <v>1.121865703885061E-2</v>
      </c>
      <c r="G422" s="2">
        <f t="shared" si="109"/>
        <v>9582.9383333333353</v>
      </c>
      <c r="H422" s="2">
        <f t="shared" ca="1" si="115"/>
        <v>238793.60000000001</v>
      </c>
      <c r="I422">
        <f t="shared" ca="1" si="116"/>
        <v>1</v>
      </c>
      <c r="J422">
        <f t="shared" si="117"/>
        <v>1</v>
      </c>
      <c r="K422">
        <f t="shared" si="110"/>
        <v>-59.430000000000291</v>
      </c>
      <c r="L422">
        <f t="shared" ca="1" si="111"/>
        <v>-59.430000000000291</v>
      </c>
      <c r="M422" s="14">
        <f t="shared" si="112"/>
        <v>10621.430000000024</v>
      </c>
      <c r="N422">
        <f t="shared" si="118"/>
        <v>1</v>
      </c>
      <c r="O422">
        <f t="shared" si="113"/>
        <v>0</v>
      </c>
      <c r="P422">
        <f>COUNTIF(作圖資料!$A$3:$A$249,A422)</f>
        <v>0</v>
      </c>
      <c r="R422" s="7">
        <f t="shared" si="119"/>
        <v>-81</v>
      </c>
      <c r="S422" s="8">
        <f t="shared" ca="1" si="120"/>
        <v>-81</v>
      </c>
      <c r="T422" s="8">
        <f t="shared" ca="1" si="121"/>
        <v>10744</v>
      </c>
      <c r="U422" s="8">
        <f t="shared" ca="1" si="122"/>
        <v>1</v>
      </c>
      <c r="V422" s="9">
        <f t="shared" ca="1" si="123"/>
        <v>0</v>
      </c>
      <c r="W422" s="3">
        <f t="shared" si="124"/>
        <v>1.1539311784796169E-3</v>
      </c>
      <c r="X422" s="3">
        <f t="shared" si="125"/>
        <v>0.16527951870537461</v>
      </c>
      <c r="Y422" s="3">
        <f t="shared" si="126"/>
        <v>0.17699421965317907</v>
      </c>
    </row>
    <row r="423" spans="1:25" x14ac:dyDescent="0.25">
      <c r="A423" s="1">
        <v>36628</v>
      </c>
      <c r="B423" s="2">
        <v>9911.39</v>
      </c>
      <c r="C423" s="2">
        <v>231574</v>
      </c>
      <c r="D423" s="2">
        <v>9950</v>
      </c>
      <c r="E423" s="2">
        <v>10010</v>
      </c>
      <c r="F423" s="13">
        <f t="shared" si="114"/>
        <v>3.8955181866520139E-3</v>
      </c>
      <c r="G423" s="2">
        <f t="shared" si="109"/>
        <v>9594.9386666666669</v>
      </c>
      <c r="H423" s="2">
        <f t="shared" ca="1" si="115"/>
        <v>233063.6</v>
      </c>
      <c r="I423">
        <f t="shared" ca="1" si="116"/>
        <v>-1</v>
      </c>
      <c r="J423">
        <f t="shared" si="117"/>
        <v>1</v>
      </c>
      <c r="K423">
        <f t="shared" si="110"/>
        <v>-156.65999999999985</v>
      </c>
      <c r="L423">
        <f t="shared" ca="1" si="111"/>
        <v>-156.65999999999985</v>
      </c>
      <c r="M423" s="14">
        <f t="shared" si="112"/>
        <v>10464.770000000024</v>
      </c>
      <c r="N423">
        <f t="shared" si="118"/>
        <v>1</v>
      </c>
      <c r="O423">
        <f t="shared" si="113"/>
        <v>0</v>
      </c>
      <c r="P423">
        <f>COUNTIF(作圖資料!$A$3:$A$249,A423)</f>
        <v>0</v>
      </c>
      <c r="R423" s="7">
        <f t="shared" si="119"/>
        <v>-231</v>
      </c>
      <c r="S423" s="8">
        <f t="shared" ca="1" si="120"/>
        <v>-231</v>
      </c>
      <c r="T423" s="8">
        <f t="shared" ca="1" si="121"/>
        <v>10513</v>
      </c>
      <c r="U423" s="8">
        <f t="shared" ca="1" si="122"/>
        <v>-1</v>
      </c>
      <c r="V423" s="9">
        <f t="shared" ca="1" si="123"/>
        <v>2</v>
      </c>
      <c r="W423" s="3">
        <f t="shared" si="124"/>
        <v>1.1539311784796169E-3</v>
      </c>
      <c r="X423" s="3">
        <f t="shared" si="125"/>
        <v>0.14714763721885205</v>
      </c>
      <c r="Y423" s="3">
        <f t="shared" si="126"/>
        <v>0.15028901734104028</v>
      </c>
    </row>
    <row r="424" spans="1:25" x14ac:dyDescent="0.25">
      <c r="A424" s="1">
        <v>36629</v>
      </c>
      <c r="B424" s="2">
        <v>9662.6</v>
      </c>
      <c r="C424" s="2">
        <v>209654</v>
      </c>
      <c r="D424" s="2">
        <v>9720</v>
      </c>
      <c r="E424" s="2">
        <v>9800</v>
      </c>
      <c r="F424" s="13">
        <f t="shared" si="114"/>
        <v>5.94043011197809E-3</v>
      </c>
      <c r="G424" s="2">
        <f t="shared" si="109"/>
        <v>9600.7248333333355</v>
      </c>
      <c r="H424" s="2">
        <f t="shared" ca="1" si="115"/>
        <v>233125.2</v>
      </c>
      <c r="I424">
        <f t="shared" ca="1" si="116"/>
        <v>-1</v>
      </c>
      <c r="J424">
        <f t="shared" si="117"/>
        <v>1</v>
      </c>
      <c r="K424">
        <f t="shared" si="110"/>
        <v>-248.78999999999905</v>
      </c>
      <c r="L424">
        <f t="shared" ca="1" si="111"/>
        <v>248.78999999999905</v>
      </c>
      <c r="M424" s="14">
        <f t="shared" si="112"/>
        <v>10215.980000000025</v>
      </c>
      <c r="N424">
        <f t="shared" si="118"/>
        <v>1</v>
      </c>
      <c r="O424">
        <f t="shared" si="113"/>
        <v>0</v>
      </c>
      <c r="P424">
        <f>COUNTIF(作圖資料!$A$3:$A$249,A424)</f>
        <v>0</v>
      </c>
      <c r="R424" s="7">
        <f t="shared" si="119"/>
        <v>-230</v>
      </c>
      <c r="S424" s="8">
        <f t="shared" ca="1" si="120"/>
        <v>230</v>
      </c>
      <c r="T424" s="8">
        <f t="shared" ca="1" si="121"/>
        <v>10743</v>
      </c>
      <c r="U424" s="8">
        <f t="shared" ca="1" si="122"/>
        <v>-1</v>
      </c>
      <c r="V424" s="9">
        <f t="shared" ca="1" si="123"/>
        <v>0</v>
      </c>
      <c r="W424" s="3">
        <f t="shared" si="124"/>
        <v>1.1539311784796169E-3</v>
      </c>
      <c r="X424" s="3">
        <f t="shared" si="125"/>
        <v>0.11835259831273715</v>
      </c>
      <c r="Y424" s="3">
        <f t="shared" si="126"/>
        <v>0.1236994219653178</v>
      </c>
    </row>
    <row r="425" spans="1:25" x14ac:dyDescent="0.25">
      <c r="A425" s="1">
        <v>36630</v>
      </c>
      <c r="B425" s="2">
        <v>9374.61</v>
      </c>
      <c r="C425" s="2">
        <v>185434</v>
      </c>
      <c r="D425" s="2">
        <v>9318</v>
      </c>
      <c r="E425" s="2">
        <v>9430</v>
      </c>
      <c r="F425" s="13">
        <f t="shared" si="114"/>
        <v>-6.0386512078902665E-3</v>
      </c>
      <c r="G425" s="2">
        <f t="shared" si="109"/>
        <v>9602.7985000000026</v>
      </c>
      <c r="H425" s="2">
        <f t="shared" ca="1" si="115"/>
        <v>226255.2</v>
      </c>
      <c r="I425">
        <f t="shared" ca="1" si="116"/>
        <v>-1</v>
      </c>
      <c r="J425">
        <f t="shared" si="117"/>
        <v>-1</v>
      </c>
      <c r="K425">
        <f t="shared" si="110"/>
        <v>-287.98999999999978</v>
      </c>
      <c r="L425">
        <f t="shared" ca="1" si="111"/>
        <v>287.98999999999978</v>
      </c>
      <c r="M425" s="14">
        <f t="shared" si="112"/>
        <v>9927.9900000000252</v>
      </c>
      <c r="N425">
        <f t="shared" si="118"/>
        <v>-1</v>
      </c>
      <c r="O425">
        <f t="shared" si="113"/>
        <v>2</v>
      </c>
      <c r="P425">
        <f>COUNTIF(作圖資料!$A$3:$A$249,A425)</f>
        <v>0</v>
      </c>
      <c r="R425" s="7">
        <f t="shared" si="119"/>
        <v>-402</v>
      </c>
      <c r="S425" s="8">
        <f t="shared" ca="1" si="120"/>
        <v>402</v>
      </c>
      <c r="T425" s="8">
        <f t="shared" ca="1" si="121"/>
        <v>11145</v>
      </c>
      <c r="U425" s="8">
        <f t="shared" ca="1" si="122"/>
        <v>-1</v>
      </c>
      <c r="V425" s="9">
        <f t="shared" ca="1" si="123"/>
        <v>0</v>
      </c>
      <c r="W425" s="3">
        <f t="shared" si="124"/>
        <v>1.1539311784796169E-3</v>
      </c>
      <c r="X425" s="3">
        <f t="shared" si="125"/>
        <v>8.5020538123131262E-2</v>
      </c>
      <c r="Y425" s="3">
        <f t="shared" si="126"/>
        <v>7.7225433526011411E-2</v>
      </c>
    </row>
    <row r="426" spans="1:25" x14ac:dyDescent="0.25">
      <c r="A426" s="1">
        <v>36631</v>
      </c>
      <c r="B426" s="2">
        <v>8866.7999999999993</v>
      </c>
      <c r="C426" s="2">
        <v>155720</v>
      </c>
      <c r="D426" s="2">
        <v>8700</v>
      </c>
      <c r="E426" s="2">
        <v>8810</v>
      </c>
      <c r="F426" s="13">
        <f t="shared" si="114"/>
        <v>-1.8811747191771477E-2</v>
      </c>
      <c r="G426" s="2">
        <f t="shared" si="109"/>
        <v>9598.054500000002</v>
      </c>
      <c r="H426" s="2">
        <f t="shared" ca="1" si="115"/>
        <v>207432.2</v>
      </c>
      <c r="I426">
        <f t="shared" ca="1" si="116"/>
        <v>-1</v>
      </c>
      <c r="J426">
        <f t="shared" si="117"/>
        <v>-1</v>
      </c>
      <c r="K426">
        <f t="shared" si="110"/>
        <v>-507.81000000000131</v>
      </c>
      <c r="L426">
        <f t="shared" ca="1" si="111"/>
        <v>507.81000000000131</v>
      </c>
      <c r="M426" s="14">
        <f t="shared" si="112"/>
        <v>10435.800000000027</v>
      </c>
      <c r="N426">
        <f t="shared" si="118"/>
        <v>-1</v>
      </c>
      <c r="O426">
        <f t="shared" si="113"/>
        <v>0</v>
      </c>
      <c r="P426">
        <f>COUNTIF(作圖資料!$A$3:$A$249,A426)</f>
        <v>0</v>
      </c>
      <c r="R426" s="7">
        <f t="shared" si="119"/>
        <v>-618</v>
      </c>
      <c r="S426" s="8">
        <f t="shared" ca="1" si="120"/>
        <v>618</v>
      </c>
      <c r="T426" s="8">
        <f t="shared" ca="1" si="121"/>
        <v>11763</v>
      </c>
      <c r="U426" s="8">
        <f t="shared" ca="1" si="122"/>
        <v>-1</v>
      </c>
      <c r="V426" s="9">
        <f t="shared" ca="1" si="123"/>
        <v>0</v>
      </c>
      <c r="W426" s="3">
        <f t="shared" si="124"/>
        <v>1.1539311784796169E-3</v>
      </c>
      <c r="X426" s="3">
        <f t="shared" si="125"/>
        <v>2.6246436644316917E-2</v>
      </c>
      <c r="Y426" s="3">
        <f t="shared" si="126"/>
        <v>5.7803468208090791E-3</v>
      </c>
    </row>
    <row r="427" spans="1:25" x14ac:dyDescent="0.25">
      <c r="A427" s="1">
        <v>36633</v>
      </c>
      <c r="B427" s="2">
        <v>8993.68</v>
      </c>
      <c r="C427" s="2">
        <v>164985</v>
      </c>
      <c r="D427" s="2">
        <v>9003</v>
      </c>
      <c r="E427" s="2">
        <v>9040</v>
      </c>
      <c r="F427" s="13">
        <f t="shared" si="114"/>
        <v>1.0362832566868097E-3</v>
      </c>
      <c r="G427" s="2">
        <f t="shared" si="109"/>
        <v>9595.6666666666697</v>
      </c>
      <c r="H427" s="2">
        <f t="shared" ca="1" si="115"/>
        <v>189473.4</v>
      </c>
      <c r="I427">
        <f t="shared" ca="1" si="116"/>
        <v>-1</v>
      </c>
      <c r="J427">
        <f t="shared" si="117"/>
        <v>1</v>
      </c>
      <c r="K427">
        <f t="shared" si="110"/>
        <v>126.88000000000102</v>
      </c>
      <c r="L427">
        <f t="shared" ca="1" si="111"/>
        <v>-126.88000000000102</v>
      </c>
      <c r="M427" s="14">
        <f t="shared" si="112"/>
        <v>10308.920000000026</v>
      </c>
      <c r="N427">
        <f t="shared" si="118"/>
        <v>1</v>
      </c>
      <c r="O427">
        <f t="shared" si="113"/>
        <v>2</v>
      </c>
      <c r="P427">
        <f>COUNTIF(作圖資料!$A$3:$A$249,A427)</f>
        <v>0</v>
      </c>
      <c r="R427" s="7">
        <f t="shared" si="119"/>
        <v>303</v>
      </c>
      <c r="S427" s="8">
        <f t="shared" ca="1" si="120"/>
        <v>-303</v>
      </c>
      <c r="T427" s="8">
        <f t="shared" ca="1" si="121"/>
        <v>11460</v>
      </c>
      <c r="U427" s="8">
        <f t="shared" ca="1" si="122"/>
        <v>-1</v>
      </c>
      <c r="V427" s="9">
        <f t="shared" ca="1" si="123"/>
        <v>0</v>
      </c>
      <c r="W427" s="3">
        <f t="shared" si="124"/>
        <v>1.1539311784796169E-3</v>
      </c>
      <c r="X427" s="3">
        <f t="shared" si="125"/>
        <v>4.0931570839452869E-2</v>
      </c>
      <c r="Y427" s="3">
        <f t="shared" si="126"/>
        <v>4.0809248554913191E-2</v>
      </c>
    </row>
    <row r="428" spans="1:25" x14ac:dyDescent="0.25">
      <c r="A428" s="1">
        <v>36634</v>
      </c>
      <c r="B428" s="2">
        <v>9307.0300000000007</v>
      </c>
      <c r="C428" s="2">
        <v>193222</v>
      </c>
      <c r="D428" s="2">
        <v>9302</v>
      </c>
      <c r="E428" s="2">
        <v>9280</v>
      </c>
      <c r="F428" s="13">
        <f t="shared" si="114"/>
        <v>-5.4045168007421651E-4</v>
      </c>
      <c r="G428" s="2">
        <f t="shared" si="109"/>
        <v>9596.5181666666704</v>
      </c>
      <c r="H428" s="2">
        <f t="shared" ca="1" si="115"/>
        <v>181803</v>
      </c>
      <c r="I428">
        <f t="shared" ca="1" si="116"/>
        <v>1</v>
      </c>
      <c r="J428">
        <f t="shared" si="117"/>
        <v>-1</v>
      </c>
      <c r="K428">
        <f t="shared" si="110"/>
        <v>313.35000000000036</v>
      </c>
      <c r="L428">
        <f t="shared" ca="1" si="111"/>
        <v>-313.35000000000036</v>
      </c>
      <c r="M428" s="14">
        <f t="shared" si="112"/>
        <v>10622.270000000026</v>
      </c>
      <c r="N428">
        <f t="shared" si="118"/>
        <v>-1</v>
      </c>
      <c r="O428">
        <f t="shared" si="113"/>
        <v>2</v>
      </c>
      <c r="P428">
        <f>COUNTIF(作圖資料!$A$3:$A$249,A428)</f>
        <v>0</v>
      </c>
      <c r="R428" s="7">
        <f t="shared" si="119"/>
        <v>299</v>
      </c>
      <c r="S428" s="8">
        <f t="shared" ca="1" si="120"/>
        <v>-299</v>
      </c>
      <c r="T428" s="8">
        <f t="shared" ca="1" si="121"/>
        <v>11161</v>
      </c>
      <c r="U428" s="8">
        <f t="shared" ca="1" si="122"/>
        <v>1</v>
      </c>
      <c r="V428" s="9">
        <f t="shared" ca="1" si="123"/>
        <v>2</v>
      </c>
      <c r="W428" s="3">
        <f t="shared" si="124"/>
        <v>1.1539311784796169E-3</v>
      </c>
      <c r="X428" s="3">
        <f t="shared" si="125"/>
        <v>7.7198806022664046E-2</v>
      </c>
      <c r="Y428" s="3">
        <f t="shared" si="126"/>
        <v>7.5375722543352452E-2</v>
      </c>
    </row>
    <row r="429" spans="1:25" x14ac:dyDescent="0.25">
      <c r="A429" s="1">
        <v>36635</v>
      </c>
      <c r="B429" s="2">
        <v>9104.4</v>
      </c>
      <c r="C429" s="2">
        <v>183833</v>
      </c>
      <c r="D429" s="2">
        <v>9090</v>
      </c>
      <c r="E429" s="2">
        <v>9010</v>
      </c>
      <c r="F429" s="13">
        <f t="shared" si="114"/>
        <v>-1.036861297834013E-2</v>
      </c>
      <c r="G429" s="2">
        <f t="shared" si="109"/>
        <v>9591.8070000000043</v>
      </c>
      <c r="H429" s="2">
        <f t="shared" ca="1" si="115"/>
        <v>176638.8</v>
      </c>
      <c r="I429">
        <f t="shared" ca="1" si="116"/>
        <v>1</v>
      </c>
      <c r="J429">
        <f t="shared" si="117"/>
        <v>-1</v>
      </c>
      <c r="K429">
        <f t="shared" si="110"/>
        <v>-202.63000000000102</v>
      </c>
      <c r="L429">
        <f t="shared" ca="1" si="111"/>
        <v>-202.63000000000102</v>
      </c>
      <c r="M429" s="14">
        <f t="shared" si="112"/>
        <v>10824.900000000027</v>
      </c>
      <c r="N429">
        <f t="shared" si="118"/>
        <v>-1</v>
      </c>
      <c r="O429">
        <f t="shared" si="113"/>
        <v>0</v>
      </c>
      <c r="P429">
        <f>COUNTIF(作圖資料!$A$3:$A$249,A429)</f>
        <v>1</v>
      </c>
      <c r="R429" s="7">
        <f t="shared" si="119"/>
        <v>-212</v>
      </c>
      <c r="S429" s="8">
        <f t="shared" ca="1" si="120"/>
        <v>-212</v>
      </c>
      <c r="T429" s="8">
        <f t="shared" ca="1" si="121"/>
        <v>10949</v>
      </c>
      <c r="U429" s="8">
        <f t="shared" ca="1" si="122"/>
        <v>1</v>
      </c>
      <c r="V429" s="9">
        <f t="shared" ca="1" si="123"/>
        <v>2</v>
      </c>
      <c r="W429" s="3">
        <f t="shared" si="124"/>
        <v>1.1539311784796169E-3</v>
      </c>
      <c r="X429" s="3">
        <f t="shared" si="125"/>
        <v>5.374634115853727E-2</v>
      </c>
      <c r="Y429" s="3">
        <f t="shared" si="126"/>
        <v>5.0867052023121362E-2</v>
      </c>
    </row>
    <row r="430" spans="1:25" x14ac:dyDescent="0.25">
      <c r="A430" s="1">
        <v>36636</v>
      </c>
      <c r="B430" s="2">
        <v>9109.0499999999993</v>
      </c>
      <c r="C430" s="2">
        <v>133471</v>
      </c>
      <c r="D430" s="2">
        <v>9209</v>
      </c>
      <c r="E430" s="2">
        <v>9216</v>
      </c>
      <c r="F430" s="13">
        <f t="shared" si="114"/>
        <v>1.0972604168381972E-2</v>
      </c>
      <c r="G430" s="2">
        <f t="shared" si="109"/>
        <v>9587.4183333333385</v>
      </c>
      <c r="H430" s="2">
        <f t="shared" ca="1" si="115"/>
        <v>166246.20000000001</v>
      </c>
      <c r="I430">
        <f t="shared" ca="1" si="116"/>
        <v>-1</v>
      </c>
      <c r="J430">
        <f t="shared" si="117"/>
        <v>1</v>
      </c>
      <c r="K430">
        <f t="shared" si="110"/>
        <v>4.6499999999996362</v>
      </c>
      <c r="L430">
        <f t="shared" ca="1" si="111"/>
        <v>4.6499999999996362</v>
      </c>
      <c r="M430" s="14">
        <f t="shared" si="112"/>
        <v>10820.250000000027</v>
      </c>
      <c r="N430">
        <f t="shared" si="118"/>
        <v>1</v>
      </c>
      <c r="O430">
        <f t="shared" si="113"/>
        <v>2</v>
      </c>
      <c r="P430">
        <f>COUNTIF(作圖資料!$A$3:$A$249,A430)</f>
        <v>0</v>
      </c>
      <c r="R430" s="7">
        <f t="shared" si="119"/>
        <v>199</v>
      </c>
      <c r="S430" s="8">
        <f t="shared" ca="1" si="120"/>
        <v>199</v>
      </c>
      <c r="T430" s="8">
        <f t="shared" ca="1" si="121"/>
        <v>11148</v>
      </c>
      <c r="U430" s="8">
        <f t="shared" ca="1" si="122"/>
        <v>-1</v>
      </c>
      <c r="V430" s="9">
        <f t="shared" ca="1" si="123"/>
        <v>2</v>
      </c>
      <c r="W430" s="3">
        <f t="shared" si="124"/>
        <v>-1.036861297834013E-2</v>
      </c>
      <c r="X430" s="3">
        <f t="shared" si="125"/>
        <v>5.1074205878472352E-4</v>
      </c>
      <c r="Y430" s="3">
        <f t="shared" si="126"/>
        <v>2.2086570477247502E-2</v>
      </c>
    </row>
    <row r="431" spans="1:25" x14ac:dyDescent="0.25">
      <c r="A431" s="1">
        <v>36637</v>
      </c>
      <c r="B431" s="2">
        <v>9120.48</v>
      </c>
      <c r="C431" s="2">
        <v>120800</v>
      </c>
      <c r="D431" s="2">
        <v>9132</v>
      </c>
      <c r="E431" s="2">
        <v>9156</v>
      </c>
      <c r="F431" s="13">
        <f t="shared" si="114"/>
        <v>1.2630914162412576E-3</v>
      </c>
      <c r="G431" s="2">
        <f t="shared" si="109"/>
        <v>9579.7270000000044</v>
      </c>
      <c r="H431" s="2">
        <f t="shared" ca="1" si="115"/>
        <v>159262.20000000001</v>
      </c>
      <c r="I431">
        <f t="shared" ca="1" si="116"/>
        <v>-1</v>
      </c>
      <c r="J431">
        <f t="shared" si="117"/>
        <v>1</v>
      </c>
      <c r="K431">
        <f t="shared" si="110"/>
        <v>11.430000000000291</v>
      </c>
      <c r="L431">
        <f t="shared" ca="1" si="111"/>
        <v>-11.430000000000291</v>
      </c>
      <c r="M431" s="14">
        <f t="shared" si="112"/>
        <v>10831.680000000028</v>
      </c>
      <c r="N431">
        <f t="shared" si="118"/>
        <v>1</v>
      </c>
      <c r="O431">
        <f t="shared" si="113"/>
        <v>0</v>
      </c>
      <c r="P431">
        <f>COUNTIF(作圖資料!$A$3:$A$249,A431)</f>
        <v>0</v>
      </c>
      <c r="R431" s="7">
        <f t="shared" si="119"/>
        <v>-77</v>
      </c>
      <c r="S431" s="8">
        <f t="shared" ca="1" si="120"/>
        <v>77</v>
      </c>
      <c r="T431" s="8">
        <f t="shared" ca="1" si="121"/>
        <v>11225</v>
      </c>
      <c r="U431" s="8">
        <f t="shared" ca="1" si="122"/>
        <v>-1</v>
      </c>
      <c r="V431" s="9">
        <f t="shared" ca="1" si="123"/>
        <v>0</v>
      </c>
      <c r="W431" s="3">
        <f t="shared" si="124"/>
        <v>-1.036861297834013E-2</v>
      </c>
      <c r="X431" s="3">
        <f t="shared" si="125"/>
        <v>1.766178990378231E-3</v>
      </c>
      <c r="Y431" s="3">
        <f t="shared" si="126"/>
        <v>1.3540510543840201E-2</v>
      </c>
    </row>
    <row r="432" spans="1:25" x14ac:dyDescent="0.25">
      <c r="A432" s="1">
        <v>36640</v>
      </c>
      <c r="B432" s="2">
        <v>8808.09</v>
      </c>
      <c r="C432" s="2">
        <v>101959</v>
      </c>
      <c r="D432" s="2">
        <v>8816</v>
      </c>
      <c r="E432" s="2">
        <v>8850</v>
      </c>
      <c r="F432" s="13">
        <f t="shared" si="114"/>
        <v>8.9803805365296085E-4</v>
      </c>
      <c r="G432" s="2">
        <f t="shared" si="109"/>
        <v>9566.045500000002</v>
      </c>
      <c r="H432" s="2">
        <f t="shared" ca="1" si="115"/>
        <v>146657</v>
      </c>
      <c r="I432">
        <f t="shared" ca="1" si="116"/>
        <v>-1</v>
      </c>
      <c r="J432">
        <f t="shared" si="117"/>
        <v>1</v>
      </c>
      <c r="K432">
        <f t="shared" si="110"/>
        <v>-312.38999999999942</v>
      </c>
      <c r="L432">
        <f t="shared" ca="1" si="111"/>
        <v>312.38999999999942</v>
      </c>
      <c r="M432" s="14">
        <f t="shared" si="112"/>
        <v>10519.290000000028</v>
      </c>
      <c r="N432">
        <f t="shared" si="118"/>
        <v>1</v>
      </c>
      <c r="O432">
        <f t="shared" si="113"/>
        <v>0</v>
      </c>
      <c r="P432">
        <f>COUNTIF(作圖資料!$A$3:$A$249,A432)</f>
        <v>0</v>
      </c>
      <c r="R432" s="7">
        <f t="shared" si="119"/>
        <v>-316</v>
      </c>
      <c r="S432" s="8">
        <f t="shared" ca="1" si="120"/>
        <v>316</v>
      </c>
      <c r="T432" s="8">
        <f t="shared" ca="1" si="121"/>
        <v>11541</v>
      </c>
      <c r="U432" s="8">
        <f t="shared" ca="1" si="122"/>
        <v>-1</v>
      </c>
      <c r="V432" s="9">
        <f t="shared" ca="1" si="123"/>
        <v>0</v>
      </c>
      <c r="W432" s="3">
        <f t="shared" si="124"/>
        <v>-1.036861297834013E-2</v>
      </c>
      <c r="X432" s="3">
        <f t="shared" si="125"/>
        <v>-3.254580202978774E-2</v>
      </c>
      <c r="Y432" s="3">
        <f t="shared" si="126"/>
        <v>-2.1531631520532724E-2</v>
      </c>
    </row>
    <row r="433" spans="1:25" x14ac:dyDescent="0.25">
      <c r="A433" s="1">
        <v>36641</v>
      </c>
      <c r="B433" s="2">
        <v>8921.1200000000008</v>
      </c>
      <c r="C433" s="2">
        <v>124646</v>
      </c>
      <c r="D433" s="2">
        <v>9000</v>
      </c>
      <c r="E433" s="2">
        <v>9030</v>
      </c>
      <c r="F433" s="13">
        <f t="shared" si="114"/>
        <v>8.8419391287191118E-3</v>
      </c>
      <c r="G433" s="2">
        <f t="shared" si="109"/>
        <v>9553.1156666666684</v>
      </c>
      <c r="H433" s="2">
        <f t="shared" ca="1" si="115"/>
        <v>132941.79999999999</v>
      </c>
      <c r="I433">
        <f t="shared" ca="1" si="116"/>
        <v>-1</v>
      </c>
      <c r="J433">
        <f t="shared" si="117"/>
        <v>1</v>
      </c>
      <c r="K433">
        <f t="shared" si="110"/>
        <v>113.03000000000065</v>
      </c>
      <c r="L433">
        <f t="shared" ca="1" si="111"/>
        <v>-113.03000000000065</v>
      </c>
      <c r="M433" s="14">
        <f t="shared" si="112"/>
        <v>10632.320000000029</v>
      </c>
      <c r="N433">
        <f t="shared" si="118"/>
        <v>1</v>
      </c>
      <c r="O433">
        <f t="shared" si="113"/>
        <v>0</v>
      </c>
      <c r="P433">
        <f>COUNTIF(作圖資料!$A$3:$A$249,A433)</f>
        <v>0</v>
      </c>
      <c r="R433" s="7">
        <f t="shared" si="119"/>
        <v>184</v>
      </c>
      <c r="S433" s="8">
        <f t="shared" ca="1" si="120"/>
        <v>-184</v>
      </c>
      <c r="T433" s="8">
        <f t="shared" ca="1" si="121"/>
        <v>11357</v>
      </c>
      <c r="U433" s="8">
        <f t="shared" ca="1" si="122"/>
        <v>-1</v>
      </c>
      <c r="V433" s="9">
        <f t="shared" ca="1" si="123"/>
        <v>0</v>
      </c>
      <c r="W433" s="3">
        <f t="shared" si="124"/>
        <v>-1.036861297834013E-2</v>
      </c>
      <c r="X433" s="3">
        <f t="shared" si="125"/>
        <v>-2.0130925706251857E-2</v>
      </c>
      <c r="Y433" s="3">
        <f t="shared" si="126"/>
        <v>-1.1098779134295356E-3</v>
      </c>
    </row>
    <row r="434" spans="1:25" x14ac:dyDescent="0.25">
      <c r="A434" s="1">
        <v>36642</v>
      </c>
      <c r="B434" s="2">
        <v>8535.9599999999991</v>
      </c>
      <c r="C434" s="2">
        <v>141802</v>
      </c>
      <c r="D434" s="2">
        <v>8480</v>
      </c>
      <c r="E434" s="2">
        <v>8610</v>
      </c>
      <c r="F434" s="13">
        <f t="shared" si="114"/>
        <v>-6.5557945444916221E-3</v>
      </c>
      <c r="G434" s="2">
        <f t="shared" si="109"/>
        <v>9534.775333333333</v>
      </c>
      <c r="H434" s="2">
        <f t="shared" ca="1" si="115"/>
        <v>124535.6</v>
      </c>
      <c r="I434">
        <f t="shared" ca="1" si="116"/>
        <v>1</v>
      </c>
      <c r="J434">
        <f t="shared" si="117"/>
        <v>-1</v>
      </c>
      <c r="K434">
        <f t="shared" si="110"/>
        <v>-385.16000000000167</v>
      </c>
      <c r="L434">
        <f t="shared" ca="1" si="111"/>
        <v>385.16000000000167</v>
      </c>
      <c r="M434" s="14">
        <f t="shared" si="112"/>
        <v>10247.160000000027</v>
      </c>
      <c r="N434">
        <f t="shared" si="118"/>
        <v>-1</v>
      </c>
      <c r="O434">
        <f t="shared" si="113"/>
        <v>2</v>
      </c>
      <c r="P434">
        <f>COUNTIF(作圖資料!$A$3:$A$249,A434)</f>
        <v>0</v>
      </c>
      <c r="R434" s="7">
        <f t="shared" si="119"/>
        <v>-520</v>
      </c>
      <c r="S434" s="8">
        <f t="shared" ca="1" si="120"/>
        <v>520</v>
      </c>
      <c r="T434" s="8">
        <f t="shared" ca="1" si="121"/>
        <v>11877</v>
      </c>
      <c r="U434" s="8">
        <f t="shared" ca="1" si="122"/>
        <v>1</v>
      </c>
      <c r="V434" s="9">
        <f t="shared" ca="1" si="123"/>
        <v>2</v>
      </c>
      <c r="W434" s="3">
        <f t="shared" si="124"/>
        <v>-1.036861297834013E-2</v>
      </c>
      <c r="X434" s="3">
        <f t="shared" si="125"/>
        <v>-6.2435745353894956E-2</v>
      </c>
      <c r="Y434" s="3">
        <f t="shared" si="126"/>
        <v>-5.8823529411764719E-2</v>
      </c>
    </row>
    <row r="435" spans="1:25" x14ac:dyDescent="0.25">
      <c r="A435" s="1">
        <v>36643</v>
      </c>
      <c r="B435" s="2">
        <v>8541.9500000000007</v>
      </c>
      <c r="C435" s="2">
        <v>112351</v>
      </c>
      <c r="D435" s="2">
        <v>8629</v>
      </c>
      <c r="E435" s="2">
        <v>8684</v>
      </c>
      <c r="F435" s="13">
        <f t="shared" si="114"/>
        <v>1.0190881473199909E-2</v>
      </c>
      <c r="G435" s="2">
        <f t="shared" si="109"/>
        <v>9514.7263333333321</v>
      </c>
      <c r="H435" s="2">
        <f t="shared" ca="1" si="115"/>
        <v>120311.6</v>
      </c>
      <c r="I435">
        <f t="shared" ca="1" si="116"/>
        <v>-1</v>
      </c>
      <c r="J435">
        <f t="shared" si="117"/>
        <v>1</v>
      </c>
      <c r="K435">
        <f t="shared" si="110"/>
        <v>5.9900000000016007</v>
      </c>
      <c r="L435">
        <f t="shared" ca="1" si="111"/>
        <v>5.9900000000016007</v>
      </c>
      <c r="M435" s="14">
        <f t="shared" si="112"/>
        <v>10241.170000000026</v>
      </c>
      <c r="N435">
        <f t="shared" si="118"/>
        <v>1</v>
      </c>
      <c r="O435">
        <f t="shared" si="113"/>
        <v>2</v>
      </c>
      <c r="P435">
        <f>COUNTIF(作圖資料!$A$3:$A$249,A435)</f>
        <v>0</v>
      </c>
      <c r="R435" s="7">
        <f t="shared" si="119"/>
        <v>149</v>
      </c>
      <c r="S435" s="8">
        <f t="shared" ca="1" si="120"/>
        <v>149</v>
      </c>
      <c r="T435" s="8">
        <f t="shared" ca="1" si="121"/>
        <v>12026</v>
      </c>
      <c r="U435" s="8">
        <f t="shared" ca="1" si="122"/>
        <v>-1</v>
      </c>
      <c r="V435" s="9">
        <f t="shared" ca="1" si="123"/>
        <v>2</v>
      </c>
      <c r="W435" s="3">
        <f t="shared" si="124"/>
        <v>-1.036861297834013E-2</v>
      </c>
      <c r="X435" s="3">
        <f t="shared" si="125"/>
        <v>-6.1777821712578396E-2</v>
      </c>
      <c r="Y435" s="3">
        <f t="shared" si="126"/>
        <v>-4.2286348501664794E-2</v>
      </c>
    </row>
    <row r="436" spans="1:25" x14ac:dyDescent="0.25">
      <c r="A436" s="1">
        <v>36644</v>
      </c>
      <c r="B436" s="2">
        <v>8824.36</v>
      </c>
      <c r="C436" s="2">
        <v>168697</v>
      </c>
      <c r="D436" s="2">
        <v>8850</v>
      </c>
      <c r="E436" s="2">
        <v>8905</v>
      </c>
      <c r="F436" s="13">
        <f t="shared" si="114"/>
        <v>2.9055931534978097E-3</v>
      </c>
      <c r="G436" s="2">
        <f t="shared" si="109"/>
        <v>9497.5258333333313</v>
      </c>
      <c r="H436" s="2">
        <f t="shared" ca="1" si="115"/>
        <v>129891</v>
      </c>
      <c r="I436">
        <f t="shared" ca="1" si="116"/>
        <v>1</v>
      </c>
      <c r="J436">
        <f t="shared" si="117"/>
        <v>1</v>
      </c>
      <c r="K436">
        <f t="shared" si="110"/>
        <v>282.40999999999985</v>
      </c>
      <c r="L436">
        <f t="shared" ca="1" si="111"/>
        <v>-282.40999999999985</v>
      </c>
      <c r="M436" s="14">
        <f t="shared" si="112"/>
        <v>10523.580000000025</v>
      </c>
      <c r="N436">
        <f t="shared" si="118"/>
        <v>1</v>
      </c>
      <c r="O436">
        <f t="shared" si="113"/>
        <v>0</v>
      </c>
      <c r="P436">
        <f>COUNTIF(作圖資料!$A$3:$A$249,A436)</f>
        <v>0</v>
      </c>
      <c r="R436" s="7">
        <f t="shared" si="119"/>
        <v>221</v>
      </c>
      <c r="S436" s="8">
        <f t="shared" ca="1" si="120"/>
        <v>-221</v>
      </c>
      <c r="T436" s="8">
        <f t="shared" ca="1" si="121"/>
        <v>11805</v>
      </c>
      <c r="U436" s="8">
        <f t="shared" ca="1" si="122"/>
        <v>1</v>
      </c>
      <c r="V436" s="9">
        <f t="shared" ca="1" si="123"/>
        <v>2</v>
      </c>
      <c r="W436" s="3">
        <f t="shared" si="124"/>
        <v>-1.036861297834013E-2</v>
      </c>
      <c r="X436" s="3">
        <f t="shared" si="125"/>
        <v>-3.0758754009050371E-2</v>
      </c>
      <c r="Y436" s="3">
        <f t="shared" si="126"/>
        <v>-1.7758046614872347E-2</v>
      </c>
    </row>
    <row r="437" spans="1:25" x14ac:dyDescent="0.25">
      <c r="A437" s="1">
        <v>36645</v>
      </c>
      <c r="B437" s="2">
        <v>8777.35</v>
      </c>
      <c r="C437" s="2">
        <v>138951</v>
      </c>
      <c r="D437" s="2">
        <v>8828</v>
      </c>
      <c r="E437" s="2">
        <v>8825</v>
      </c>
      <c r="F437" s="13">
        <f t="shared" si="114"/>
        <v>5.7705343868024173E-3</v>
      </c>
      <c r="G437" s="2">
        <f t="shared" si="109"/>
        <v>9477.0003333333316</v>
      </c>
      <c r="H437" s="2">
        <f t="shared" ca="1" si="115"/>
        <v>137289.4</v>
      </c>
      <c r="I437">
        <f t="shared" ca="1" si="116"/>
        <v>1</v>
      </c>
      <c r="J437">
        <f t="shared" si="117"/>
        <v>1</v>
      </c>
      <c r="K437">
        <f t="shared" si="110"/>
        <v>-47.010000000000218</v>
      </c>
      <c r="L437">
        <f t="shared" ca="1" si="111"/>
        <v>-47.010000000000218</v>
      </c>
      <c r="M437" s="14">
        <f t="shared" si="112"/>
        <v>10476.570000000025</v>
      </c>
      <c r="N437">
        <f t="shared" si="118"/>
        <v>1</v>
      </c>
      <c r="O437">
        <f t="shared" si="113"/>
        <v>0</v>
      </c>
      <c r="P437">
        <f>COUNTIF(作圖資料!$A$3:$A$249,A437)</f>
        <v>0</v>
      </c>
      <c r="R437" s="7">
        <f t="shared" si="119"/>
        <v>-22</v>
      </c>
      <c r="S437" s="8">
        <f t="shared" ca="1" si="120"/>
        <v>-22</v>
      </c>
      <c r="T437" s="8">
        <f t="shared" ca="1" si="121"/>
        <v>11783</v>
      </c>
      <c r="U437" s="8">
        <f t="shared" ca="1" si="122"/>
        <v>1</v>
      </c>
      <c r="V437" s="9">
        <f t="shared" ca="1" si="123"/>
        <v>0</v>
      </c>
      <c r="W437" s="3">
        <f t="shared" si="124"/>
        <v>-1.036861297834013E-2</v>
      </c>
      <c r="X437" s="3">
        <f t="shared" si="125"/>
        <v>-3.5922191467861575E-2</v>
      </c>
      <c r="Y437" s="3">
        <f t="shared" si="126"/>
        <v>-2.0199778024417303E-2</v>
      </c>
    </row>
    <row r="438" spans="1:25" x14ac:dyDescent="0.25">
      <c r="A438" s="1">
        <v>36648</v>
      </c>
      <c r="B438" s="2">
        <v>8638.75</v>
      </c>
      <c r="C438" s="2">
        <v>95829</v>
      </c>
      <c r="D438" s="2">
        <v>8684</v>
      </c>
      <c r="E438" s="2">
        <v>8709</v>
      </c>
      <c r="F438" s="13">
        <f t="shared" si="114"/>
        <v>5.238026334828616E-3</v>
      </c>
      <c r="G438" s="2">
        <f t="shared" si="109"/>
        <v>9453.3516666666637</v>
      </c>
      <c r="H438" s="2">
        <f t="shared" ca="1" si="115"/>
        <v>131526</v>
      </c>
      <c r="I438">
        <f t="shared" ca="1" si="116"/>
        <v>-1</v>
      </c>
      <c r="J438">
        <f t="shared" si="117"/>
        <v>1</v>
      </c>
      <c r="K438">
        <f t="shared" si="110"/>
        <v>-138.60000000000036</v>
      </c>
      <c r="L438">
        <f t="shared" ca="1" si="111"/>
        <v>-138.60000000000036</v>
      </c>
      <c r="M438" s="14">
        <f t="shared" si="112"/>
        <v>10337.970000000025</v>
      </c>
      <c r="N438">
        <f t="shared" si="118"/>
        <v>1</v>
      </c>
      <c r="O438">
        <f t="shared" si="113"/>
        <v>0</v>
      </c>
      <c r="P438">
        <f>COUNTIF(作圖資料!$A$3:$A$249,A438)</f>
        <v>0</v>
      </c>
      <c r="R438" s="7">
        <f t="shared" si="119"/>
        <v>-144</v>
      </c>
      <c r="S438" s="8">
        <f t="shared" ca="1" si="120"/>
        <v>-144</v>
      </c>
      <c r="T438" s="8">
        <f t="shared" ca="1" si="121"/>
        <v>11639</v>
      </c>
      <c r="U438" s="8">
        <f t="shared" ca="1" si="122"/>
        <v>-1</v>
      </c>
      <c r="V438" s="9">
        <f t="shared" ca="1" si="123"/>
        <v>2</v>
      </c>
      <c r="W438" s="3">
        <f t="shared" si="124"/>
        <v>-1.036861297834013E-2</v>
      </c>
      <c r="X438" s="3">
        <f t="shared" si="125"/>
        <v>-5.1145599929704244E-2</v>
      </c>
      <c r="Y438" s="3">
        <f t="shared" si="126"/>
        <v>-3.618201997780246E-2</v>
      </c>
    </row>
    <row r="439" spans="1:25" x14ac:dyDescent="0.25">
      <c r="A439" s="1">
        <v>36649</v>
      </c>
      <c r="B439" s="2">
        <v>8420</v>
      </c>
      <c r="C439" s="2">
        <v>87677</v>
      </c>
      <c r="D439" s="2">
        <v>8518</v>
      </c>
      <c r="E439" s="2">
        <v>8531</v>
      </c>
      <c r="F439" s="13">
        <f t="shared" si="114"/>
        <v>1.1638954869358731E-2</v>
      </c>
      <c r="G439" s="2">
        <f t="shared" si="109"/>
        <v>9424.8738333333331</v>
      </c>
      <c r="H439" s="2">
        <f t="shared" ca="1" si="115"/>
        <v>120701</v>
      </c>
      <c r="I439">
        <f t="shared" ca="1" si="116"/>
        <v>-1</v>
      </c>
      <c r="J439">
        <f t="shared" si="117"/>
        <v>1</v>
      </c>
      <c r="K439">
        <f t="shared" si="110"/>
        <v>-218.75</v>
      </c>
      <c r="L439">
        <f t="shared" ca="1" si="111"/>
        <v>218.75</v>
      </c>
      <c r="M439" s="14">
        <f t="shared" si="112"/>
        <v>10119.220000000025</v>
      </c>
      <c r="N439">
        <f t="shared" si="118"/>
        <v>1</v>
      </c>
      <c r="O439">
        <f t="shared" si="113"/>
        <v>0</v>
      </c>
      <c r="P439">
        <f>COUNTIF(作圖資料!$A$3:$A$249,A439)</f>
        <v>0</v>
      </c>
      <c r="R439" s="7">
        <f t="shared" si="119"/>
        <v>-166</v>
      </c>
      <c r="S439" s="8">
        <f t="shared" ca="1" si="120"/>
        <v>166</v>
      </c>
      <c r="T439" s="8">
        <f t="shared" ca="1" si="121"/>
        <v>11805</v>
      </c>
      <c r="U439" s="8">
        <f t="shared" ca="1" si="122"/>
        <v>-1</v>
      </c>
      <c r="V439" s="9">
        <f t="shared" ca="1" si="123"/>
        <v>0</v>
      </c>
      <c r="W439" s="3">
        <f t="shared" si="124"/>
        <v>-1.036861297834013E-2</v>
      </c>
      <c r="X439" s="3">
        <f t="shared" si="125"/>
        <v>-7.5172444092965973E-2</v>
      </c>
      <c r="Y439" s="3">
        <f t="shared" si="126"/>
        <v>-5.4605993340732573E-2</v>
      </c>
    </row>
    <row r="440" spans="1:25" x14ac:dyDescent="0.25">
      <c r="A440" s="1">
        <v>36650</v>
      </c>
      <c r="B440" s="2">
        <v>8425.3799999999992</v>
      </c>
      <c r="C440" s="2">
        <v>120245</v>
      </c>
      <c r="D440" s="2">
        <v>8509</v>
      </c>
      <c r="E440" s="2">
        <v>8530</v>
      </c>
      <c r="F440" s="13">
        <f t="shared" si="114"/>
        <v>9.9247749062951751E-3</v>
      </c>
      <c r="G440" s="2">
        <f t="shared" si="109"/>
        <v>9399.1059999999998</v>
      </c>
      <c r="H440" s="2">
        <f t="shared" ca="1" si="115"/>
        <v>122279.8</v>
      </c>
      <c r="I440">
        <f t="shared" ca="1" si="116"/>
        <v>-1</v>
      </c>
      <c r="J440">
        <f t="shared" si="117"/>
        <v>1</v>
      </c>
      <c r="K440">
        <f t="shared" si="110"/>
        <v>5.3799999999991996</v>
      </c>
      <c r="L440">
        <f t="shared" ca="1" si="111"/>
        <v>-5.3799999999991996</v>
      </c>
      <c r="M440" s="14">
        <f t="shared" si="112"/>
        <v>10124.600000000024</v>
      </c>
      <c r="N440">
        <f t="shared" si="118"/>
        <v>1</v>
      </c>
      <c r="O440">
        <f t="shared" si="113"/>
        <v>0</v>
      </c>
      <c r="P440">
        <f>COUNTIF(作圖資料!$A$3:$A$249,A440)</f>
        <v>0</v>
      </c>
      <c r="R440" s="7">
        <f t="shared" si="119"/>
        <v>-9</v>
      </c>
      <c r="S440" s="8">
        <f t="shared" ca="1" si="120"/>
        <v>9</v>
      </c>
      <c r="T440" s="8">
        <f t="shared" ca="1" si="121"/>
        <v>11814</v>
      </c>
      <c r="U440" s="8">
        <f t="shared" ca="1" si="122"/>
        <v>-1</v>
      </c>
      <c r="V440" s="9">
        <f t="shared" ca="1" si="123"/>
        <v>0</v>
      </c>
      <c r="W440" s="3">
        <f t="shared" si="124"/>
        <v>-1.036861297834013E-2</v>
      </c>
      <c r="X440" s="3">
        <f t="shared" si="125"/>
        <v>-7.4581521022802133E-2</v>
      </c>
      <c r="Y440" s="3">
        <f t="shared" si="126"/>
        <v>-5.5604883462819221E-2</v>
      </c>
    </row>
    <row r="441" spans="1:25" x14ac:dyDescent="0.25">
      <c r="A441" s="1">
        <v>36651</v>
      </c>
      <c r="B441" s="2">
        <v>8698.5300000000007</v>
      </c>
      <c r="C441" s="2">
        <v>111420</v>
      </c>
      <c r="D441" s="2">
        <v>8800</v>
      </c>
      <c r="E441" s="2">
        <v>8820</v>
      </c>
      <c r="F441" s="13">
        <f t="shared" si="114"/>
        <v>1.1665189405566156E-2</v>
      </c>
      <c r="G441" s="2">
        <f t="shared" si="109"/>
        <v>9378.1191666666673</v>
      </c>
      <c r="H441" s="2">
        <f t="shared" ca="1" si="115"/>
        <v>110824.4</v>
      </c>
      <c r="I441">
        <f t="shared" ca="1" si="116"/>
        <v>1</v>
      </c>
      <c r="J441">
        <f t="shared" si="117"/>
        <v>1</v>
      </c>
      <c r="K441">
        <f t="shared" si="110"/>
        <v>273.15000000000146</v>
      </c>
      <c r="L441">
        <f t="shared" ca="1" si="111"/>
        <v>-273.15000000000146</v>
      </c>
      <c r="M441" s="14">
        <f t="shared" si="112"/>
        <v>10397.750000000025</v>
      </c>
      <c r="N441">
        <f t="shared" si="118"/>
        <v>1</v>
      </c>
      <c r="O441">
        <f t="shared" si="113"/>
        <v>0</v>
      </c>
      <c r="P441">
        <f>COUNTIF(作圖資料!$A$3:$A$249,A441)</f>
        <v>0</v>
      </c>
      <c r="R441" s="7">
        <f t="shared" si="119"/>
        <v>291</v>
      </c>
      <c r="S441" s="8">
        <f t="shared" ca="1" si="120"/>
        <v>-291</v>
      </c>
      <c r="T441" s="8">
        <f t="shared" ca="1" si="121"/>
        <v>11523</v>
      </c>
      <c r="U441" s="8">
        <f t="shared" ca="1" si="122"/>
        <v>1</v>
      </c>
      <c r="V441" s="9">
        <f t="shared" ca="1" si="123"/>
        <v>2</v>
      </c>
      <c r="W441" s="3">
        <f t="shared" si="124"/>
        <v>-1.036861297834013E-2</v>
      </c>
      <c r="X441" s="3">
        <f t="shared" si="125"/>
        <v>-4.4579543956767886E-2</v>
      </c>
      <c r="Y441" s="3">
        <f t="shared" si="126"/>
        <v>-2.3307436182020136E-2</v>
      </c>
    </row>
    <row r="442" spans="1:25" x14ac:dyDescent="0.25">
      <c r="A442" s="1">
        <v>36652</v>
      </c>
      <c r="B442" s="2">
        <v>8657.1299999999992</v>
      </c>
      <c r="C442" s="2">
        <v>116820</v>
      </c>
      <c r="D442" s="2">
        <v>8760</v>
      </c>
      <c r="E442" s="2">
        <v>8770</v>
      </c>
      <c r="F442" s="13">
        <f t="shared" si="114"/>
        <v>1.1882690914887695E-2</v>
      </c>
      <c r="G442" s="2">
        <f t="shared" si="109"/>
        <v>9354.6631666666672</v>
      </c>
      <c r="H442" s="2">
        <f t="shared" ca="1" si="115"/>
        <v>106398.2</v>
      </c>
      <c r="I442">
        <f t="shared" ca="1" si="116"/>
        <v>1</v>
      </c>
      <c r="J442">
        <f t="shared" si="117"/>
        <v>1</v>
      </c>
      <c r="K442">
        <f t="shared" si="110"/>
        <v>-41.400000000001455</v>
      </c>
      <c r="L442">
        <f t="shared" ca="1" si="111"/>
        <v>-41.400000000001455</v>
      </c>
      <c r="M442" s="14">
        <f t="shared" si="112"/>
        <v>10356.350000000024</v>
      </c>
      <c r="N442">
        <f t="shared" si="118"/>
        <v>1</v>
      </c>
      <c r="O442">
        <f t="shared" si="113"/>
        <v>0</v>
      </c>
      <c r="P442">
        <f>COUNTIF(作圖資料!$A$3:$A$249,A442)</f>
        <v>0</v>
      </c>
      <c r="R442" s="7">
        <f t="shared" si="119"/>
        <v>-40</v>
      </c>
      <c r="S442" s="8">
        <f t="shared" ca="1" si="120"/>
        <v>-40</v>
      </c>
      <c r="T442" s="8">
        <f t="shared" ca="1" si="121"/>
        <v>11483</v>
      </c>
      <c r="U442" s="8">
        <f t="shared" ca="1" si="122"/>
        <v>1</v>
      </c>
      <c r="V442" s="9">
        <f t="shared" ca="1" si="123"/>
        <v>0</v>
      </c>
      <c r="W442" s="3">
        <f t="shared" si="124"/>
        <v>-1.036861297834013E-2</v>
      </c>
      <c r="X442" s="3">
        <f t="shared" si="125"/>
        <v>-4.9126795834980808E-2</v>
      </c>
      <c r="Y442" s="3">
        <f t="shared" si="126"/>
        <v>-2.7746947835738167E-2</v>
      </c>
    </row>
    <row r="443" spans="1:25" x14ac:dyDescent="0.25">
      <c r="A443" s="1">
        <v>36654</v>
      </c>
      <c r="B443" s="2">
        <v>8616.18</v>
      </c>
      <c r="C443" s="2">
        <v>83522</v>
      </c>
      <c r="D443" s="2">
        <v>8710</v>
      </c>
      <c r="E443" s="2">
        <v>8728</v>
      </c>
      <c r="F443" s="13">
        <f t="shared" si="114"/>
        <v>1.0888816157508252E-2</v>
      </c>
      <c r="G443" s="2">
        <f t="shared" si="109"/>
        <v>9328.2295000000031</v>
      </c>
      <c r="H443" s="2">
        <f t="shared" ca="1" si="115"/>
        <v>103936.8</v>
      </c>
      <c r="I443">
        <f t="shared" ca="1" si="116"/>
        <v>-1</v>
      </c>
      <c r="J443">
        <f t="shared" si="117"/>
        <v>1</v>
      </c>
      <c r="K443">
        <f t="shared" si="110"/>
        <v>-40.949999999998909</v>
      </c>
      <c r="L443">
        <f t="shared" ca="1" si="111"/>
        <v>-40.949999999998909</v>
      </c>
      <c r="M443" s="14">
        <f t="shared" si="112"/>
        <v>10315.400000000025</v>
      </c>
      <c r="N443">
        <f t="shared" si="118"/>
        <v>1</v>
      </c>
      <c r="O443">
        <f t="shared" si="113"/>
        <v>0</v>
      </c>
      <c r="P443">
        <f>COUNTIF(作圖資料!$A$3:$A$249,A443)</f>
        <v>0</v>
      </c>
      <c r="R443" s="7">
        <f t="shared" si="119"/>
        <v>-50</v>
      </c>
      <c r="S443" s="8">
        <f t="shared" ca="1" si="120"/>
        <v>-50</v>
      </c>
      <c r="T443" s="8">
        <f t="shared" ca="1" si="121"/>
        <v>11433</v>
      </c>
      <c r="U443" s="8">
        <f t="shared" ca="1" si="122"/>
        <v>-1</v>
      </c>
      <c r="V443" s="9">
        <f t="shared" ca="1" si="123"/>
        <v>2</v>
      </c>
      <c r="W443" s="3">
        <f t="shared" si="124"/>
        <v>-1.036861297834013E-2</v>
      </c>
      <c r="X443" s="3">
        <f t="shared" si="125"/>
        <v>-5.3624621062343336E-2</v>
      </c>
      <c r="Y443" s="3">
        <f t="shared" si="126"/>
        <v>-3.3296337402885734E-2</v>
      </c>
    </row>
    <row r="444" spans="1:25" x14ac:dyDescent="0.25">
      <c r="A444" s="1">
        <v>36655</v>
      </c>
      <c r="B444" s="2">
        <v>8635.84</v>
      </c>
      <c r="C444" s="2">
        <v>88945</v>
      </c>
      <c r="D444" s="2">
        <v>8758</v>
      </c>
      <c r="E444" s="2">
        <v>8770</v>
      </c>
      <c r="F444" s="13">
        <f t="shared" si="114"/>
        <v>1.4145699781376253E-2</v>
      </c>
      <c r="G444" s="2">
        <f t="shared" si="109"/>
        <v>9303.8871666666655</v>
      </c>
      <c r="H444" s="2">
        <f t="shared" ca="1" si="115"/>
        <v>104190.39999999999</v>
      </c>
      <c r="I444">
        <f t="shared" ca="1" si="116"/>
        <v>-1</v>
      </c>
      <c r="J444">
        <f t="shared" si="117"/>
        <v>1</v>
      </c>
      <c r="K444">
        <f t="shared" si="110"/>
        <v>19.659999999999854</v>
      </c>
      <c r="L444">
        <f t="shared" ca="1" si="111"/>
        <v>-19.659999999999854</v>
      </c>
      <c r="M444" s="14">
        <f t="shared" si="112"/>
        <v>10335.060000000025</v>
      </c>
      <c r="N444">
        <f t="shared" si="118"/>
        <v>1</v>
      </c>
      <c r="O444">
        <f t="shared" si="113"/>
        <v>0</v>
      </c>
      <c r="P444">
        <f>COUNTIF(作圖資料!$A$3:$A$249,A444)</f>
        <v>0</v>
      </c>
      <c r="R444" s="7">
        <f t="shared" si="119"/>
        <v>48</v>
      </c>
      <c r="S444" s="8">
        <f t="shared" ca="1" si="120"/>
        <v>-48</v>
      </c>
      <c r="T444" s="8">
        <f t="shared" ca="1" si="121"/>
        <v>11385</v>
      </c>
      <c r="U444" s="8">
        <f t="shared" ca="1" si="122"/>
        <v>-1</v>
      </c>
      <c r="V444" s="9">
        <f t="shared" ca="1" si="123"/>
        <v>0</v>
      </c>
      <c r="W444" s="3">
        <f t="shared" si="124"/>
        <v>-1.036861297834013E-2</v>
      </c>
      <c r="X444" s="3">
        <f t="shared" si="125"/>
        <v>-5.1465225605201725E-2</v>
      </c>
      <c r="Y444" s="3">
        <f t="shared" si="126"/>
        <v>-2.7968923418424052E-2</v>
      </c>
    </row>
    <row r="445" spans="1:25" x14ac:dyDescent="0.25">
      <c r="A445" s="1">
        <v>36656</v>
      </c>
      <c r="B445" s="2">
        <v>8559.8700000000008</v>
      </c>
      <c r="C445" s="2">
        <v>92008</v>
      </c>
      <c r="D445" s="2">
        <v>8601</v>
      </c>
      <c r="E445" s="2">
        <v>8638</v>
      </c>
      <c r="F445" s="13">
        <f t="shared" si="114"/>
        <v>4.8049795148756846E-3</v>
      </c>
      <c r="G445" s="2">
        <f t="shared" si="109"/>
        <v>9277.2008333333342</v>
      </c>
      <c r="H445" s="2">
        <f t="shared" ca="1" si="115"/>
        <v>98543</v>
      </c>
      <c r="I445">
        <f t="shared" ca="1" si="116"/>
        <v>-1</v>
      </c>
      <c r="J445">
        <f t="shared" si="117"/>
        <v>1</v>
      </c>
      <c r="K445">
        <f t="shared" si="110"/>
        <v>-75.969999999999345</v>
      </c>
      <c r="L445">
        <f t="shared" ca="1" si="111"/>
        <v>75.969999999999345</v>
      </c>
      <c r="M445" s="14">
        <f t="shared" si="112"/>
        <v>10259.090000000026</v>
      </c>
      <c r="N445">
        <f t="shared" si="118"/>
        <v>1</v>
      </c>
      <c r="O445">
        <f t="shared" si="113"/>
        <v>0</v>
      </c>
      <c r="P445">
        <f>COUNTIF(作圖資料!$A$3:$A$249,A445)</f>
        <v>0</v>
      </c>
      <c r="R445" s="7">
        <f t="shared" si="119"/>
        <v>-157</v>
      </c>
      <c r="S445" s="8">
        <f t="shared" ca="1" si="120"/>
        <v>157</v>
      </c>
      <c r="T445" s="8">
        <f t="shared" ca="1" si="121"/>
        <v>11542</v>
      </c>
      <c r="U445" s="8">
        <f t="shared" ca="1" si="122"/>
        <v>-1</v>
      </c>
      <c r="V445" s="9">
        <f t="shared" ca="1" si="123"/>
        <v>0</v>
      </c>
      <c r="W445" s="3">
        <f t="shared" si="124"/>
        <v>-1.036861297834013E-2</v>
      </c>
      <c r="X445" s="3">
        <f t="shared" si="125"/>
        <v>-5.9809542638723845E-2</v>
      </c>
      <c r="Y445" s="3">
        <f t="shared" si="126"/>
        <v>-4.5394006659267516E-2</v>
      </c>
    </row>
    <row r="446" spans="1:25" x14ac:dyDescent="0.25">
      <c r="A446" s="1">
        <v>36657</v>
      </c>
      <c r="B446" s="2">
        <v>8349.91</v>
      </c>
      <c r="C446" s="2">
        <v>100929</v>
      </c>
      <c r="D446" s="2">
        <v>8447</v>
      </c>
      <c r="E446" s="2">
        <v>8487</v>
      </c>
      <c r="F446" s="13">
        <f t="shared" si="114"/>
        <v>1.1627670238361976E-2</v>
      </c>
      <c r="G446" s="2">
        <f t="shared" ref="G446:G509" si="127">AVERAGE(B387:B446)</f>
        <v>9251.154833333334</v>
      </c>
      <c r="H446" s="2">
        <f t="shared" ca="1" si="115"/>
        <v>96444.800000000003</v>
      </c>
      <c r="I446">
        <f t="shared" ca="1" si="116"/>
        <v>1</v>
      </c>
      <c r="J446">
        <f t="shared" si="117"/>
        <v>1</v>
      </c>
      <c r="K446">
        <f t="shared" ref="K446:K509" si="128">B446-B445</f>
        <v>-209.96000000000095</v>
      </c>
      <c r="L446">
        <f t="shared" ref="L446:L509" ca="1" si="129">I445*K446</f>
        <v>209.96000000000095</v>
      </c>
      <c r="M446" s="14">
        <f t="shared" ref="M446:M509" si="130">M445+K446*N445</f>
        <v>10049.130000000025</v>
      </c>
      <c r="N446">
        <f t="shared" si="118"/>
        <v>1</v>
      </c>
      <c r="O446">
        <f t="shared" ref="O446:O509" si="131">ABS(N446-N445)</f>
        <v>0</v>
      </c>
      <c r="P446">
        <f>COUNTIF(作圖資料!$A$3:$A$249,A446)</f>
        <v>0</v>
      </c>
      <c r="R446" s="7">
        <f t="shared" si="119"/>
        <v>-154</v>
      </c>
      <c r="S446" s="8">
        <f t="shared" ca="1" si="120"/>
        <v>154</v>
      </c>
      <c r="T446" s="8">
        <f t="shared" ca="1" si="121"/>
        <v>11696</v>
      </c>
      <c r="U446" s="8">
        <f t="shared" ca="1" si="122"/>
        <v>1</v>
      </c>
      <c r="V446" s="9">
        <f t="shared" ca="1" si="123"/>
        <v>2</v>
      </c>
      <c r="W446" s="3">
        <f t="shared" si="124"/>
        <v>-1.036861297834013E-2</v>
      </c>
      <c r="X446" s="3">
        <f t="shared" si="125"/>
        <v>-8.2870919555379619E-2</v>
      </c>
      <c r="Y446" s="3">
        <f t="shared" si="126"/>
        <v>-6.2486126526082209E-2</v>
      </c>
    </row>
    <row r="447" spans="1:25" x14ac:dyDescent="0.25">
      <c r="A447" s="1">
        <v>36658</v>
      </c>
      <c r="B447" s="2">
        <v>8560.44</v>
      </c>
      <c r="C447" s="2">
        <v>122097</v>
      </c>
      <c r="D447" s="2">
        <v>8600</v>
      </c>
      <c r="E447" s="2">
        <v>8636</v>
      </c>
      <c r="F447" s="13">
        <f t="shared" si="114"/>
        <v>4.6212577858146808E-3</v>
      </c>
      <c r="G447" s="2">
        <f t="shared" si="127"/>
        <v>9231.630000000001</v>
      </c>
      <c r="H447" s="2">
        <f t="shared" ca="1" si="115"/>
        <v>97500.2</v>
      </c>
      <c r="I447">
        <f t="shared" ca="1" si="116"/>
        <v>1</v>
      </c>
      <c r="J447">
        <f t="shared" si="117"/>
        <v>1</v>
      </c>
      <c r="K447">
        <f t="shared" si="128"/>
        <v>210.53000000000065</v>
      </c>
      <c r="L447">
        <f t="shared" ca="1" si="129"/>
        <v>210.53000000000065</v>
      </c>
      <c r="M447" s="14">
        <f t="shared" si="130"/>
        <v>10259.660000000025</v>
      </c>
      <c r="N447">
        <f t="shared" si="118"/>
        <v>1</v>
      </c>
      <c r="O447">
        <f t="shared" si="131"/>
        <v>0</v>
      </c>
      <c r="P447">
        <f>COUNTIF(作圖資料!$A$3:$A$249,A447)</f>
        <v>0</v>
      </c>
      <c r="R447" s="7">
        <f t="shared" si="119"/>
        <v>153</v>
      </c>
      <c r="S447" s="8">
        <f t="shared" ca="1" si="120"/>
        <v>153</v>
      </c>
      <c r="T447" s="8">
        <f t="shared" ca="1" si="121"/>
        <v>11849</v>
      </c>
      <c r="U447" s="8">
        <f t="shared" ca="1" si="122"/>
        <v>1</v>
      </c>
      <c r="V447" s="9">
        <f t="shared" ca="1" si="123"/>
        <v>0</v>
      </c>
      <c r="W447" s="3">
        <f t="shared" si="124"/>
        <v>-1.036861297834013E-2</v>
      </c>
      <c r="X447" s="3">
        <f t="shared" si="125"/>
        <v>-5.9746935547647095E-2</v>
      </c>
      <c r="Y447" s="3">
        <f t="shared" si="126"/>
        <v>-4.5504994450610514E-2</v>
      </c>
    </row>
    <row r="448" spans="1:25" x14ac:dyDescent="0.25">
      <c r="A448" s="1">
        <v>36661</v>
      </c>
      <c r="B448" s="2">
        <v>8465.02</v>
      </c>
      <c r="C448" s="2">
        <v>93948</v>
      </c>
      <c r="D448" s="2">
        <v>8520</v>
      </c>
      <c r="E448" s="2">
        <v>8542</v>
      </c>
      <c r="F448" s="13">
        <f t="shared" si="114"/>
        <v>6.4949639811837656E-3</v>
      </c>
      <c r="G448" s="2">
        <f t="shared" si="127"/>
        <v>9212.0093333333371</v>
      </c>
      <c r="H448" s="2">
        <f t="shared" ca="1" si="115"/>
        <v>99585.4</v>
      </c>
      <c r="I448">
        <f t="shared" ca="1" si="116"/>
        <v>-1</v>
      </c>
      <c r="J448">
        <f t="shared" si="117"/>
        <v>1</v>
      </c>
      <c r="K448">
        <f t="shared" si="128"/>
        <v>-95.420000000000073</v>
      </c>
      <c r="L448">
        <f t="shared" ca="1" si="129"/>
        <v>-95.420000000000073</v>
      </c>
      <c r="M448" s="14">
        <f t="shared" si="130"/>
        <v>10164.240000000025</v>
      </c>
      <c r="N448">
        <f t="shared" si="118"/>
        <v>1</v>
      </c>
      <c r="O448">
        <f t="shared" si="131"/>
        <v>0</v>
      </c>
      <c r="P448">
        <f>COUNTIF(作圖資料!$A$3:$A$249,A448)</f>
        <v>0</v>
      </c>
      <c r="R448" s="7">
        <f t="shared" si="119"/>
        <v>-80</v>
      </c>
      <c r="S448" s="8">
        <f t="shared" ca="1" si="120"/>
        <v>-80</v>
      </c>
      <c r="T448" s="8">
        <f t="shared" ca="1" si="121"/>
        <v>11769</v>
      </c>
      <c r="U448" s="8">
        <f t="shared" ca="1" si="122"/>
        <v>-1</v>
      </c>
      <c r="V448" s="9">
        <f t="shared" ca="1" si="123"/>
        <v>2</v>
      </c>
      <c r="W448" s="3">
        <f t="shared" si="124"/>
        <v>-1.036861297834013E-2</v>
      </c>
      <c r="X448" s="3">
        <f t="shared" si="125"/>
        <v>-7.0227582267914257E-2</v>
      </c>
      <c r="Y448" s="3">
        <f t="shared" si="126"/>
        <v>-5.4384017758046688E-2</v>
      </c>
    </row>
    <row r="449" spans="1:25" x14ac:dyDescent="0.25">
      <c r="A449" s="1">
        <v>36662</v>
      </c>
      <c r="B449" s="2">
        <v>8727.82</v>
      </c>
      <c r="C449" s="2">
        <v>119938</v>
      </c>
      <c r="D449" s="2">
        <v>8775</v>
      </c>
      <c r="E449" s="2">
        <v>8805</v>
      </c>
      <c r="F449" s="13">
        <f t="shared" si="114"/>
        <v>5.4057026840608202E-3</v>
      </c>
      <c r="G449" s="2">
        <f t="shared" si="127"/>
        <v>9197.4868333333343</v>
      </c>
      <c r="H449" s="2">
        <f t="shared" ca="1" si="115"/>
        <v>105784</v>
      </c>
      <c r="I449">
        <f t="shared" ca="1" si="116"/>
        <v>1</v>
      </c>
      <c r="J449">
        <f t="shared" si="117"/>
        <v>1</v>
      </c>
      <c r="K449">
        <f t="shared" si="128"/>
        <v>262.79999999999927</v>
      </c>
      <c r="L449">
        <f t="shared" ca="1" si="129"/>
        <v>-262.79999999999927</v>
      </c>
      <c r="M449" s="14">
        <f t="shared" si="130"/>
        <v>10427.040000000025</v>
      </c>
      <c r="N449">
        <f t="shared" si="118"/>
        <v>1</v>
      </c>
      <c r="O449">
        <f t="shared" si="131"/>
        <v>0</v>
      </c>
      <c r="P449">
        <f>COUNTIF(作圖資料!$A$3:$A$249,A449)</f>
        <v>0</v>
      </c>
      <c r="R449" s="7">
        <f t="shared" si="119"/>
        <v>255</v>
      </c>
      <c r="S449" s="8">
        <f t="shared" ca="1" si="120"/>
        <v>-255</v>
      </c>
      <c r="T449" s="8">
        <f t="shared" ca="1" si="121"/>
        <v>11514</v>
      </c>
      <c r="U449" s="8">
        <f t="shared" ca="1" si="122"/>
        <v>1</v>
      </c>
      <c r="V449" s="9">
        <f t="shared" ca="1" si="123"/>
        <v>2</v>
      </c>
      <c r="W449" s="3">
        <f t="shared" si="124"/>
        <v>-1.036861297834013E-2</v>
      </c>
      <c r="X449" s="3">
        <f t="shared" si="125"/>
        <v>-4.136241817143349E-2</v>
      </c>
      <c r="Y449" s="3">
        <f t="shared" si="126"/>
        <v>-2.6082130965593864E-2</v>
      </c>
    </row>
    <row r="450" spans="1:25" x14ac:dyDescent="0.25">
      <c r="A450" s="1">
        <v>36663</v>
      </c>
      <c r="B450" s="2">
        <v>9085.74</v>
      </c>
      <c r="C450" s="2">
        <v>178420</v>
      </c>
      <c r="D450" s="2">
        <v>9090</v>
      </c>
      <c r="E450" s="2">
        <v>9100</v>
      </c>
      <c r="F450" s="13">
        <f t="shared" si="114"/>
        <v>1.5694924133862198E-3</v>
      </c>
      <c r="G450" s="2">
        <f t="shared" si="127"/>
        <v>9191.7076666666671</v>
      </c>
      <c r="H450" s="2">
        <f t="shared" ca="1" si="115"/>
        <v>123066.4</v>
      </c>
      <c r="I450">
        <f t="shared" ca="1" si="116"/>
        <v>1</v>
      </c>
      <c r="J450">
        <f t="shared" si="117"/>
        <v>1</v>
      </c>
      <c r="K450">
        <f t="shared" si="128"/>
        <v>357.92000000000007</v>
      </c>
      <c r="L450">
        <f t="shared" ca="1" si="129"/>
        <v>357.92000000000007</v>
      </c>
      <c r="M450" s="14">
        <f t="shared" si="130"/>
        <v>10784.960000000025</v>
      </c>
      <c r="N450">
        <f t="shared" si="118"/>
        <v>1</v>
      </c>
      <c r="O450">
        <f t="shared" si="131"/>
        <v>0</v>
      </c>
      <c r="P450">
        <f>COUNTIF(作圖資料!$A$3:$A$249,A450)</f>
        <v>1</v>
      </c>
      <c r="R450" s="7">
        <f t="shared" si="119"/>
        <v>315</v>
      </c>
      <c r="S450" s="8">
        <f t="shared" ca="1" si="120"/>
        <v>315</v>
      </c>
      <c r="T450" s="8">
        <f t="shared" ca="1" si="121"/>
        <v>11829</v>
      </c>
      <c r="U450" s="8">
        <f t="shared" ca="1" si="122"/>
        <v>1</v>
      </c>
      <c r="V450" s="9">
        <f t="shared" ca="1" si="123"/>
        <v>2</v>
      </c>
      <c r="W450" s="3">
        <f t="shared" si="124"/>
        <v>-1.036861297834013E-2</v>
      </c>
      <c r="X450" s="3">
        <f t="shared" si="125"/>
        <v>-2.0495584552523427E-3</v>
      </c>
      <c r="Y450" s="3">
        <f t="shared" si="126"/>
        <v>8.8790233074362845E-3</v>
      </c>
    </row>
    <row r="451" spans="1:25" x14ac:dyDescent="0.25">
      <c r="A451" s="1">
        <v>36664</v>
      </c>
      <c r="B451" s="2">
        <v>9087.2099999999991</v>
      </c>
      <c r="C451" s="2">
        <v>153731</v>
      </c>
      <c r="D451" s="2">
        <v>9105</v>
      </c>
      <c r="E451" s="2">
        <v>9160</v>
      </c>
      <c r="F451" s="13">
        <f t="shared" ref="F451:F514" si="132">IF(P451=1,E451,D451)/B451-1</f>
        <v>1.9576965867411644E-3</v>
      </c>
      <c r="G451" s="2">
        <f t="shared" si="127"/>
        <v>9185.8955000000005</v>
      </c>
      <c r="H451" s="2">
        <f t="shared" ref="H451:H514" ca="1" si="133">IF(ROW()&gt;$H$1,AVERAGE(OFFSET(C451,-$H$1+1,,$H$1)),"")</f>
        <v>133626.79999999999</v>
      </c>
      <c r="I451">
        <f t="shared" ref="I451:I514" ca="1" si="134">IF(H451="",0,SIGN(C451-H451))</f>
        <v>1</v>
      </c>
      <c r="J451">
        <f t="shared" ref="J451:J514" si="135">SIGN(F451)</f>
        <v>1</v>
      </c>
      <c r="K451">
        <f t="shared" si="128"/>
        <v>1.4699999999993452</v>
      </c>
      <c r="L451">
        <f t="shared" ca="1" si="129"/>
        <v>1.4699999999993452</v>
      </c>
      <c r="M451" s="14">
        <f t="shared" si="130"/>
        <v>10786.430000000024</v>
      </c>
      <c r="N451">
        <f t="shared" ref="N451:N514" si="136">INT(M451*$Q$1/B451)*CHOOSE($L$1,I451,J451)</f>
        <v>1</v>
      </c>
      <c r="O451">
        <f t="shared" si="131"/>
        <v>0</v>
      </c>
      <c r="P451">
        <f>COUNTIF(作圖資料!$A$3:$A$249,A451)</f>
        <v>0</v>
      </c>
      <c r="R451" s="7">
        <f t="shared" si="119"/>
        <v>5</v>
      </c>
      <c r="S451" s="8">
        <f t="shared" ca="1" si="120"/>
        <v>5</v>
      </c>
      <c r="T451" s="8">
        <f t="shared" ca="1" si="121"/>
        <v>11834</v>
      </c>
      <c r="U451" s="8">
        <f t="shared" ca="1" si="122"/>
        <v>1</v>
      </c>
      <c r="V451" s="9">
        <f t="shared" ca="1" si="123"/>
        <v>0</v>
      </c>
      <c r="W451" s="3">
        <f t="shared" si="124"/>
        <v>1.5694924133862198E-3</v>
      </c>
      <c r="X451" s="3">
        <f t="shared" si="125"/>
        <v>1.6179199492824417E-4</v>
      </c>
      <c r="Y451" s="3">
        <f t="shared" si="126"/>
        <v>5.4945054945054945E-4</v>
      </c>
    </row>
    <row r="452" spans="1:25" x14ac:dyDescent="0.25">
      <c r="A452" s="1">
        <v>36665</v>
      </c>
      <c r="B452" s="2">
        <v>9119.77</v>
      </c>
      <c r="C452" s="2">
        <v>111577</v>
      </c>
      <c r="D452" s="2">
        <v>9235</v>
      </c>
      <c r="E452" s="2">
        <v>9265</v>
      </c>
      <c r="F452" s="13">
        <f t="shared" si="132"/>
        <v>1.2635187071603715E-2</v>
      </c>
      <c r="G452" s="2">
        <f t="shared" si="127"/>
        <v>9176.4066666666677</v>
      </c>
      <c r="H452" s="2">
        <f t="shared" ca="1" si="133"/>
        <v>131522.79999999999</v>
      </c>
      <c r="I452">
        <f t="shared" ca="1" si="134"/>
        <v>-1</v>
      </c>
      <c r="J452">
        <f t="shared" si="135"/>
        <v>1</v>
      </c>
      <c r="K452">
        <f t="shared" si="128"/>
        <v>32.56000000000131</v>
      </c>
      <c r="L452">
        <f t="shared" ca="1" si="129"/>
        <v>32.56000000000131</v>
      </c>
      <c r="M452" s="14">
        <f t="shared" si="130"/>
        <v>10818.990000000025</v>
      </c>
      <c r="N452">
        <f t="shared" si="136"/>
        <v>1</v>
      </c>
      <c r="O452">
        <f t="shared" si="131"/>
        <v>0</v>
      </c>
      <c r="P452">
        <f>COUNTIF(作圖資料!$A$3:$A$249,A452)</f>
        <v>0</v>
      </c>
      <c r="R452" s="7">
        <f t="shared" ref="R452:R515" si="137">D452-IF(P451=1,E451,D451)</f>
        <v>130</v>
      </c>
      <c r="S452" s="8">
        <f t="shared" ref="S452:S515" ca="1" si="138">I451*R452</f>
        <v>130</v>
      </c>
      <c r="T452" s="8">
        <f t="shared" ref="T452:T515" ca="1" si="139">T451+R452*U451</f>
        <v>11964</v>
      </c>
      <c r="U452" s="8">
        <f t="shared" ref="U452:U515" ca="1" si="140">INT(T452*$Q$1/IF(P452=1,E452,D452))*I452</f>
        <v>-1</v>
      </c>
      <c r="V452" s="9">
        <f t="shared" ref="V452:V515" ca="1" si="141">IF(P452=1,ABS(U452)+ABS(U451),ABS(U452-U451))</f>
        <v>2</v>
      </c>
      <c r="W452" s="3">
        <f t="shared" ref="W452:W515" si="142">IF(P451=1,F451,W451)</f>
        <v>1.5694924133862198E-3</v>
      </c>
      <c r="X452" s="3">
        <f t="shared" ref="X452:X515" si="143">IF(P451=1,K452/B451,(1+K452/B451)*(1+X451)-1)</f>
        <v>3.7454296512997587E-3</v>
      </c>
      <c r="Y452" s="3">
        <f t="shared" ref="Y452:Y515" si="144">IF(P451=1,R452/E451,(1+R452/D451)*(1+Y451)-1)</f>
        <v>1.4835164835164782E-2</v>
      </c>
    </row>
    <row r="453" spans="1:25" x14ac:dyDescent="0.25">
      <c r="A453" s="1">
        <v>36666</v>
      </c>
      <c r="B453" s="2">
        <v>8820.35</v>
      </c>
      <c r="C453" s="2">
        <v>126051</v>
      </c>
      <c r="D453" s="2">
        <v>8842</v>
      </c>
      <c r="E453" s="2">
        <v>8940</v>
      </c>
      <c r="F453" s="13">
        <f t="shared" si="132"/>
        <v>2.4545511232547668E-3</v>
      </c>
      <c r="G453" s="2">
        <f t="shared" si="127"/>
        <v>9164.3488333333335</v>
      </c>
      <c r="H453" s="2">
        <f t="shared" ca="1" si="133"/>
        <v>137943.4</v>
      </c>
      <c r="I453">
        <f t="shared" ca="1" si="134"/>
        <v>-1</v>
      </c>
      <c r="J453">
        <f t="shared" si="135"/>
        <v>1</v>
      </c>
      <c r="K453">
        <f t="shared" si="128"/>
        <v>-299.42000000000007</v>
      </c>
      <c r="L453">
        <f t="shared" ca="1" si="129"/>
        <v>299.42000000000007</v>
      </c>
      <c r="M453" s="14">
        <f t="shared" si="130"/>
        <v>10519.570000000025</v>
      </c>
      <c r="N453">
        <f t="shared" si="136"/>
        <v>1</v>
      </c>
      <c r="O453">
        <f t="shared" si="131"/>
        <v>0</v>
      </c>
      <c r="P453">
        <f>COUNTIF(作圖資料!$A$3:$A$249,A453)</f>
        <v>0</v>
      </c>
      <c r="R453" s="7">
        <f t="shared" si="137"/>
        <v>-393</v>
      </c>
      <c r="S453" s="8">
        <f t="shared" ca="1" si="138"/>
        <v>393</v>
      </c>
      <c r="T453" s="8">
        <f t="shared" ca="1" si="139"/>
        <v>12357</v>
      </c>
      <c r="U453" s="8">
        <f t="shared" ca="1" si="140"/>
        <v>-1</v>
      </c>
      <c r="V453" s="9">
        <f t="shared" ca="1" si="141"/>
        <v>0</v>
      </c>
      <c r="W453" s="3">
        <f t="shared" si="142"/>
        <v>1.5694924133862198E-3</v>
      </c>
      <c r="X453" s="3">
        <f t="shared" si="143"/>
        <v>-2.9209508526548245E-2</v>
      </c>
      <c r="Y453" s="3">
        <f t="shared" si="144"/>
        <v>-2.8351648351648384E-2</v>
      </c>
    </row>
    <row r="454" spans="1:25" x14ac:dyDescent="0.25">
      <c r="A454" s="1">
        <v>36668</v>
      </c>
      <c r="B454" s="2">
        <v>8807.57</v>
      </c>
      <c r="C454" s="2">
        <v>98364</v>
      </c>
      <c r="D454" s="2">
        <v>8828</v>
      </c>
      <c r="E454" s="2">
        <v>8860</v>
      </c>
      <c r="F454" s="13">
        <f t="shared" si="132"/>
        <v>2.3195955297545812E-3</v>
      </c>
      <c r="G454" s="2">
        <f t="shared" si="127"/>
        <v>9151.3411666666689</v>
      </c>
      <c r="H454" s="2">
        <f t="shared" ca="1" si="133"/>
        <v>133628.6</v>
      </c>
      <c r="I454">
        <f t="shared" ca="1" si="134"/>
        <v>-1</v>
      </c>
      <c r="J454">
        <f t="shared" si="135"/>
        <v>1</v>
      </c>
      <c r="K454">
        <f t="shared" si="128"/>
        <v>-12.780000000000655</v>
      </c>
      <c r="L454">
        <f t="shared" ca="1" si="129"/>
        <v>12.780000000000655</v>
      </c>
      <c r="M454" s="14">
        <f t="shared" si="130"/>
        <v>10506.790000000025</v>
      </c>
      <c r="N454">
        <f t="shared" si="136"/>
        <v>1</v>
      </c>
      <c r="O454">
        <f t="shared" si="131"/>
        <v>0</v>
      </c>
      <c r="P454">
        <f>COUNTIF(作圖資料!$A$3:$A$249,A454)</f>
        <v>0</v>
      </c>
      <c r="R454" s="7">
        <f t="shared" si="137"/>
        <v>-14</v>
      </c>
      <c r="S454" s="8">
        <f t="shared" ca="1" si="138"/>
        <v>14</v>
      </c>
      <c r="T454" s="8">
        <f t="shared" ca="1" si="139"/>
        <v>12371</v>
      </c>
      <c r="U454" s="8">
        <f t="shared" ca="1" si="140"/>
        <v>-1</v>
      </c>
      <c r="V454" s="9">
        <f t="shared" ca="1" si="141"/>
        <v>0</v>
      </c>
      <c r="W454" s="3">
        <f t="shared" si="142"/>
        <v>1.5694924133862198E-3</v>
      </c>
      <c r="X454" s="3">
        <f t="shared" si="143"/>
        <v>-3.0616108319190483E-2</v>
      </c>
      <c r="Y454" s="3">
        <f t="shared" si="144"/>
        <v>-2.9890109890109873E-2</v>
      </c>
    </row>
    <row r="455" spans="1:25" x14ac:dyDescent="0.25">
      <c r="A455" s="1">
        <v>36669</v>
      </c>
      <c r="B455" s="2">
        <v>8671.01</v>
      </c>
      <c r="C455" s="2">
        <v>78735</v>
      </c>
      <c r="D455" s="2">
        <v>8748</v>
      </c>
      <c r="E455" s="2">
        <v>8770</v>
      </c>
      <c r="F455" s="13">
        <f t="shared" si="132"/>
        <v>8.8790117875541252E-3</v>
      </c>
      <c r="G455" s="2">
        <f t="shared" si="127"/>
        <v>9137.2251666666671</v>
      </c>
      <c r="H455" s="2">
        <f t="shared" ca="1" si="133"/>
        <v>113691.6</v>
      </c>
      <c r="I455">
        <f t="shared" ca="1" si="134"/>
        <v>-1</v>
      </c>
      <c r="J455">
        <f t="shared" si="135"/>
        <v>1</v>
      </c>
      <c r="K455">
        <f t="shared" si="128"/>
        <v>-136.55999999999949</v>
      </c>
      <c r="L455">
        <f t="shared" ca="1" si="129"/>
        <v>136.55999999999949</v>
      </c>
      <c r="M455" s="14">
        <f t="shared" si="130"/>
        <v>10370.230000000025</v>
      </c>
      <c r="N455">
        <f t="shared" si="136"/>
        <v>1</v>
      </c>
      <c r="O455">
        <f t="shared" si="131"/>
        <v>0</v>
      </c>
      <c r="P455">
        <f>COUNTIF(作圖資料!$A$3:$A$249,A455)</f>
        <v>0</v>
      </c>
      <c r="R455" s="7">
        <f t="shared" si="137"/>
        <v>-80</v>
      </c>
      <c r="S455" s="8">
        <f t="shared" ca="1" si="138"/>
        <v>80</v>
      </c>
      <c r="T455" s="8">
        <f t="shared" ca="1" si="139"/>
        <v>12451</v>
      </c>
      <c r="U455" s="8">
        <f t="shared" ca="1" si="140"/>
        <v>-1</v>
      </c>
      <c r="V455" s="9">
        <f t="shared" ca="1" si="141"/>
        <v>0</v>
      </c>
      <c r="W455" s="3">
        <f t="shared" si="142"/>
        <v>1.5694924133862198E-3</v>
      </c>
      <c r="X455" s="3">
        <f t="shared" si="143"/>
        <v>-4.5646254460286251E-2</v>
      </c>
      <c r="Y455" s="3">
        <f t="shared" si="144"/>
        <v>-3.8681318681318633E-2</v>
      </c>
    </row>
    <row r="456" spans="1:25" x14ac:dyDescent="0.25">
      <c r="A456" s="1">
        <v>36670</v>
      </c>
      <c r="B456" s="2">
        <v>8500.41</v>
      </c>
      <c r="C456" s="2">
        <v>79253</v>
      </c>
      <c r="D456" s="2">
        <v>8577</v>
      </c>
      <c r="E456" s="2">
        <v>8620</v>
      </c>
      <c r="F456" s="13">
        <f t="shared" si="132"/>
        <v>9.0101536278839323E-3</v>
      </c>
      <c r="G456" s="2">
        <f t="shared" si="127"/>
        <v>9122.7668333333349</v>
      </c>
      <c r="H456" s="2">
        <f t="shared" ca="1" si="133"/>
        <v>98796</v>
      </c>
      <c r="I456">
        <f t="shared" ca="1" si="134"/>
        <v>-1</v>
      </c>
      <c r="J456">
        <f t="shared" si="135"/>
        <v>1</v>
      </c>
      <c r="K456">
        <f t="shared" si="128"/>
        <v>-170.60000000000036</v>
      </c>
      <c r="L456">
        <f t="shared" ca="1" si="129"/>
        <v>170.60000000000036</v>
      </c>
      <c r="M456" s="14">
        <f t="shared" si="130"/>
        <v>10199.630000000025</v>
      </c>
      <c r="N456">
        <f t="shared" si="136"/>
        <v>1</v>
      </c>
      <c r="O456">
        <f t="shared" si="131"/>
        <v>0</v>
      </c>
      <c r="P456">
        <f>COUNTIF(作圖資料!$A$3:$A$249,A456)</f>
        <v>0</v>
      </c>
      <c r="R456" s="7">
        <f t="shared" si="137"/>
        <v>-171</v>
      </c>
      <c r="S456" s="8">
        <f t="shared" ca="1" si="138"/>
        <v>171</v>
      </c>
      <c r="T456" s="8">
        <f t="shared" ca="1" si="139"/>
        <v>12622</v>
      </c>
      <c r="U456" s="8">
        <f t="shared" ca="1" si="140"/>
        <v>-1</v>
      </c>
      <c r="V456" s="9">
        <f t="shared" ca="1" si="141"/>
        <v>0</v>
      </c>
      <c r="W456" s="3">
        <f t="shared" si="142"/>
        <v>1.5694924133862198E-3</v>
      </c>
      <c r="X456" s="3">
        <f t="shared" si="143"/>
        <v>-6.4422930878497708E-2</v>
      </c>
      <c r="Y456" s="3">
        <f t="shared" si="144"/>
        <v>-5.7472527472527513E-2</v>
      </c>
    </row>
    <row r="457" spans="1:25" x14ac:dyDescent="0.25">
      <c r="A457" s="1">
        <v>36671</v>
      </c>
      <c r="B457" s="2">
        <v>8438.1</v>
      </c>
      <c r="C457" s="2">
        <v>77648</v>
      </c>
      <c r="D457" s="2">
        <v>8565</v>
      </c>
      <c r="E457" s="2">
        <v>8601</v>
      </c>
      <c r="F457" s="13">
        <f t="shared" si="132"/>
        <v>1.5038930564937658E-2</v>
      </c>
      <c r="G457" s="2">
        <f t="shared" si="127"/>
        <v>9107.0673333333361</v>
      </c>
      <c r="H457" s="2">
        <f t="shared" ca="1" si="133"/>
        <v>92010.2</v>
      </c>
      <c r="I457">
        <f t="shared" ca="1" si="134"/>
        <v>-1</v>
      </c>
      <c r="J457">
        <f t="shared" si="135"/>
        <v>1</v>
      </c>
      <c r="K457">
        <f t="shared" si="128"/>
        <v>-62.309999999999491</v>
      </c>
      <c r="L457">
        <f t="shared" ca="1" si="129"/>
        <v>62.309999999999491</v>
      </c>
      <c r="M457" s="14">
        <f t="shared" si="130"/>
        <v>10137.320000000025</v>
      </c>
      <c r="N457">
        <f t="shared" si="136"/>
        <v>1</v>
      </c>
      <c r="O457">
        <f t="shared" si="131"/>
        <v>0</v>
      </c>
      <c r="P457">
        <f>COUNTIF(作圖資料!$A$3:$A$249,A457)</f>
        <v>0</v>
      </c>
      <c r="R457" s="7">
        <f t="shared" si="137"/>
        <v>-12</v>
      </c>
      <c r="S457" s="8">
        <f t="shared" ca="1" si="138"/>
        <v>12</v>
      </c>
      <c r="T457" s="8">
        <f t="shared" ca="1" si="139"/>
        <v>12634</v>
      </c>
      <c r="U457" s="8">
        <f t="shared" ca="1" si="140"/>
        <v>-1</v>
      </c>
      <c r="V457" s="9">
        <f t="shared" ca="1" si="141"/>
        <v>0</v>
      </c>
      <c r="W457" s="3">
        <f t="shared" si="142"/>
        <v>1.5694924133862198E-3</v>
      </c>
      <c r="X457" s="3">
        <f t="shared" si="143"/>
        <v>-7.1280930336989679E-2</v>
      </c>
      <c r="Y457" s="3">
        <f t="shared" si="144"/>
        <v>-5.8791208791208804E-2</v>
      </c>
    </row>
    <row r="458" spans="1:25" x14ac:dyDescent="0.25">
      <c r="A458" s="1">
        <v>36672</v>
      </c>
      <c r="B458" s="2">
        <v>8559.4599999999991</v>
      </c>
      <c r="C458" s="2">
        <v>77511</v>
      </c>
      <c r="D458" s="2">
        <v>8628</v>
      </c>
      <c r="E458" s="2">
        <v>8635</v>
      </c>
      <c r="F458" s="13">
        <f t="shared" si="132"/>
        <v>8.0075144927367337E-3</v>
      </c>
      <c r="G458" s="2">
        <f t="shared" si="127"/>
        <v>9093.2335000000021</v>
      </c>
      <c r="H458" s="2">
        <f t="shared" ca="1" si="133"/>
        <v>82302.2</v>
      </c>
      <c r="I458">
        <f t="shared" ca="1" si="134"/>
        <v>-1</v>
      </c>
      <c r="J458">
        <f t="shared" si="135"/>
        <v>1</v>
      </c>
      <c r="K458">
        <f t="shared" si="128"/>
        <v>121.35999999999876</v>
      </c>
      <c r="L458">
        <f t="shared" ca="1" si="129"/>
        <v>-121.35999999999876</v>
      </c>
      <c r="M458" s="14">
        <f t="shared" si="130"/>
        <v>10258.680000000024</v>
      </c>
      <c r="N458">
        <f t="shared" si="136"/>
        <v>1</v>
      </c>
      <c r="O458">
        <f t="shared" si="131"/>
        <v>0</v>
      </c>
      <c r="P458">
        <f>COUNTIF(作圖資料!$A$3:$A$249,A458)</f>
        <v>0</v>
      </c>
      <c r="R458" s="7">
        <f t="shared" si="137"/>
        <v>63</v>
      </c>
      <c r="S458" s="8">
        <f t="shared" ca="1" si="138"/>
        <v>-63</v>
      </c>
      <c r="T458" s="8">
        <f t="shared" ca="1" si="139"/>
        <v>12571</v>
      </c>
      <c r="U458" s="8">
        <f t="shared" ca="1" si="140"/>
        <v>-1</v>
      </c>
      <c r="V458" s="9">
        <f t="shared" ca="1" si="141"/>
        <v>0</v>
      </c>
      <c r="W458" s="3">
        <f t="shared" si="142"/>
        <v>1.5694924133862198E-3</v>
      </c>
      <c r="X458" s="3">
        <f t="shared" si="143"/>
        <v>-5.792373543596907E-2</v>
      </c>
      <c r="Y458" s="3">
        <f t="shared" si="144"/>
        <v>-5.1868131868131884E-2</v>
      </c>
    </row>
    <row r="459" spans="1:25" x14ac:dyDescent="0.25">
      <c r="A459" s="1">
        <v>36675</v>
      </c>
      <c r="B459" s="2">
        <v>8588.25</v>
      </c>
      <c r="C459" s="2">
        <v>78726</v>
      </c>
      <c r="D459" s="2">
        <v>8636</v>
      </c>
      <c r="E459" s="2">
        <v>8639</v>
      </c>
      <c r="F459" s="13">
        <f t="shared" si="132"/>
        <v>5.5599219864348459E-3</v>
      </c>
      <c r="G459" s="2">
        <f t="shared" si="127"/>
        <v>9076.5831666666691</v>
      </c>
      <c r="H459" s="2">
        <f t="shared" ca="1" si="133"/>
        <v>78374.600000000006</v>
      </c>
      <c r="I459">
        <f t="shared" ca="1" si="134"/>
        <v>1</v>
      </c>
      <c r="J459">
        <f t="shared" si="135"/>
        <v>1</v>
      </c>
      <c r="K459">
        <f t="shared" si="128"/>
        <v>28.790000000000873</v>
      </c>
      <c r="L459">
        <f t="shared" ca="1" si="129"/>
        <v>-28.790000000000873</v>
      </c>
      <c r="M459" s="14">
        <f t="shared" si="130"/>
        <v>10287.470000000025</v>
      </c>
      <c r="N459">
        <f t="shared" si="136"/>
        <v>1</v>
      </c>
      <c r="O459">
        <f t="shared" si="131"/>
        <v>0</v>
      </c>
      <c r="P459">
        <f>COUNTIF(作圖資料!$A$3:$A$249,A459)</f>
        <v>0</v>
      </c>
      <c r="R459" s="7">
        <f t="shared" si="137"/>
        <v>8</v>
      </c>
      <c r="S459" s="8">
        <f t="shared" ca="1" si="138"/>
        <v>-8</v>
      </c>
      <c r="T459" s="8">
        <f t="shared" ca="1" si="139"/>
        <v>12563</v>
      </c>
      <c r="U459" s="8">
        <f t="shared" ca="1" si="140"/>
        <v>1</v>
      </c>
      <c r="V459" s="9">
        <f t="shared" ca="1" si="141"/>
        <v>2</v>
      </c>
      <c r="W459" s="3">
        <f t="shared" si="142"/>
        <v>1.5694924133862198E-3</v>
      </c>
      <c r="X459" s="3">
        <f t="shared" si="143"/>
        <v>-5.4755033712168721E-2</v>
      </c>
      <c r="Y459" s="3">
        <f t="shared" si="144"/>
        <v>-5.0989010989010985E-2</v>
      </c>
    </row>
    <row r="460" spans="1:25" x14ac:dyDescent="0.25">
      <c r="A460" s="1">
        <v>36676</v>
      </c>
      <c r="B460" s="2">
        <v>8764.42</v>
      </c>
      <c r="C460" s="2">
        <v>93838</v>
      </c>
      <c r="D460" s="2">
        <v>8815</v>
      </c>
      <c r="E460" s="2">
        <v>8820</v>
      </c>
      <c r="F460" s="13">
        <f t="shared" si="132"/>
        <v>5.7710607205039288E-3</v>
      </c>
      <c r="G460" s="2">
        <f t="shared" si="127"/>
        <v>9065.4968333333363</v>
      </c>
      <c r="H460" s="2">
        <f t="shared" ca="1" si="133"/>
        <v>81395.199999999997</v>
      </c>
      <c r="I460">
        <f t="shared" ca="1" si="134"/>
        <v>1</v>
      </c>
      <c r="J460">
        <f t="shared" si="135"/>
        <v>1</v>
      </c>
      <c r="K460">
        <f t="shared" si="128"/>
        <v>176.17000000000007</v>
      </c>
      <c r="L460">
        <f t="shared" ca="1" si="129"/>
        <v>176.17000000000007</v>
      </c>
      <c r="M460" s="14">
        <f t="shared" si="130"/>
        <v>10463.640000000025</v>
      </c>
      <c r="N460">
        <f t="shared" si="136"/>
        <v>1</v>
      </c>
      <c r="O460">
        <f t="shared" si="131"/>
        <v>0</v>
      </c>
      <c r="P460">
        <f>COUNTIF(作圖資料!$A$3:$A$249,A460)</f>
        <v>0</v>
      </c>
      <c r="R460" s="7">
        <f t="shared" si="137"/>
        <v>179</v>
      </c>
      <c r="S460" s="8">
        <f t="shared" ca="1" si="138"/>
        <v>179</v>
      </c>
      <c r="T460" s="8">
        <f t="shared" ca="1" si="139"/>
        <v>12742</v>
      </c>
      <c r="U460" s="8">
        <f t="shared" ca="1" si="140"/>
        <v>1</v>
      </c>
      <c r="V460" s="9">
        <f t="shared" ca="1" si="141"/>
        <v>0</v>
      </c>
      <c r="W460" s="3">
        <f t="shared" si="142"/>
        <v>1.5694924133862198E-3</v>
      </c>
      <c r="X460" s="3">
        <f t="shared" si="143"/>
        <v>-3.5365308714535137E-2</v>
      </c>
      <c r="Y460" s="3">
        <f t="shared" si="144"/>
        <v>-3.1318681318681318E-2</v>
      </c>
    </row>
    <row r="461" spans="1:25" x14ac:dyDescent="0.25">
      <c r="A461" s="1">
        <v>36677</v>
      </c>
      <c r="B461" s="2">
        <v>8939.52</v>
      </c>
      <c r="C461" s="2">
        <v>152125</v>
      </c>
      <c r="D461" s="2">
        <v>8970</v>
      </c>
      <c r="E461" s="2">
        <v>8946</v>
      </c>
      <c r="F461" s="13">
        <f t="shared" si="132"/>
        <v>3.4095790378005919E-3</v>
      </c>
      <c r="G461" s="2">
        <f t="shared" si="127"/>
        <v>9067.6230000000014</v>
      </c>
      <c r="H461" s="2">
        <f t="shared" ca="1" si="133"/>
        <v>95969.600000000006</v>
      </c>
      <c r="I461">
        <f t="shared" ca="1" si="134"/>
        <v>1</v>
      </c>
      <c r="J461">
        <f t="shared" si="135"/>
        <v>1</v>
      </c>
      <c r="K461">
        <f t="shared" si="128"/>
        <v>175.10000000000036</v>
      </c>
      <c r="L461">
        <f t="shared" ca="1" si="129"/>
        <v>175.10000000000036</v>
      </c>
      <c r="M461" s="14">
        <f t="shared" si="130"/>
        <v>10638.740000000025</v>
      </c>
      <c r="N461">
        <f t="shared" si="136"/>
        <v>1</v>
      </c>
      <c r="O461">
        <f t="shared" si="131"/>
        <v>0</v>
      </c>
      <c r="P461">
        <f>COUNTIF(作圖資料!$A$3:$A$249,A461)</f>
        <v>0</v>
      </c>
      <c r="R461" s="7">
        <f t="shared" si="137"/>
        <v>155</v>
      </c>
      <c r="S461" s="8">
        <f t="shared" ca="1" si="138"/>
        <v>155</v>
      </c>
      <c r="T461" s="8">
        <f t="shared" ca="1" si="139"/>
        <v>12897</v>
      </c>
      <c r="U461" s="8">
        <f t="shared" ca="1" si="140"/>
        <v>1</v>
      </c>
      <c r="V461" s="9">
        <f t="shared" ca="1" si="141"/>
        <v>0</v>
      </c>
      <c r="W461" s="3">
        <f t="shared" si="142"/>
        <v>1.5694924133862198E-3</v>
      </c>
      <c r="X461" s="3">
        <f t="shared" si="143"/>
        <v>-1.609335067919615E-2</v>
      </c>
      <c r="Y461" s="3">
        <f t="shared" si="144"/>
        <v>-1.4285714285714346E-2</v>
      </c>
    </row>
    <row r="462" spans="1:25" x14ac:dyDescent="0.25">
      <c r="A462" s="1">
        <v>36678</v>
      </c>
      <c r="B462" s="2">
        <v>8842.6299999999992</v>
      </c>
      <c r="C462" s="2">
        <v>81647</v>
      </c>
      <c r="D462" s="2">
        <v>8915</v>
      </c>
      <c r="E462" s="2">
        <v>8915</v>
      </c>
      <c r="F462" s="13">
        <f t="shared" si="132"/>
        <v>8.1842166866645805E-3</v>
      </c>
      <c r="G462" s="2">
        <f t="shared" si="127"/>
        <v>9067.7405000000017</v>
      </c>
      <c r="H462" s="2">
        <f t="shared" ca="1" si="133"/>
        <v>96769.4</v>
      </c>
      <c r="I462">
        <f t="shared" ca="1" si="134"/>
        <v>-1</v>
      </c>
      <c r="J462">
        <f t="shared" si="135"/>
        <v>1</v>
      </c>
      <c r="K462">
        <f t="shared" si="128"/>
        <v>-96.890000000001237</v>
      </c>
      <c r="L462">
        <f t="shared" ca="1" si="129"/>
        <v>-96.890000000001237</v>
      </c>
      <c r="M462" s="14">
        <f t="shared" si="130"/>
        <v>10541.850000000024</v>
      </c>
      <c r="N462">
        <f t="shared" si="136"/>
        <v>1</v>
      </c>
      <c r="O462">
        <f t="shared" si="131"/>
        <v>0</v>
      </c>
      <c r="P462">
        <f>COUNTIF(作圖資料!$A$3:$A$249,A462)</f>
        <v>0</v>
      </c>
      <c r="R462" s="7">
        <f t="shared" si="137"/>
        <v>-55</v>
      </c>
      <c r="S462" s="8">
        <f t="shared" ca="1" si="138"/>
        <v>-55</v>
      </c>
      <c r="T462" s="8">
        <f t="shared" ca="1" si="139"/>
        <v>12842</v>
      </c>
      <c r="U462" s="8">
        <f t="shared" ca="1" si="140"/>
        <v>-1</v>
      </c>
      <c r="V462" s="9">
        <f t="shared" ca="1" si="141"/>
        <v>2</v>
      </c>
      <c r="W462" s="3">
        <f t="shared" si="142"/>
        <v>1.5694924133862198E-3</v>
      </c>
      <c r="X462" s="3">
        <f t="shared" si="143"/>
        <v>-2.6757314208859295E-2</v>
      </c>
      <c r="Y462" s="3">
        <f t="shared" si="144"/>
        <v>-2.0329670329670368E-2</v>
      </c>
    </row>
    <row r="463" spans="1:25" x14ac:dyDescent="0.25">
      <c r="A463" s="1">
        <v>36679</v>
      </c>
      <c r="B463" s="2">
        <v>8883.4500000000007</v>
      </c>
      <c r="C463" s="2">
        <v>122452</v>
      </c>
      <c r="D463" s="2">
        <v>8920</v>
      </c>
      <c r="E463" s="2">
        <v>8960</v>
      </c>
      <c r="F463" s="13">
        <f t="shared" si="132"/>
        <v>4.1143924939071042E-3</v>
      </c>
      <c r="G463" s="2">
        <f t="shared" si="127"/>
        <v>9071.7974999999988</v>
      </c>
      <c r="H463" s="2">
        <f t="shared" ca="1" si="133"/>
        <v>105757.6</v>
      </c>
      <c r="I463">
        <f t="shared" ca="1" si="134"/>
        <v>1</v>
      </c>
      <c r="J463">
        <f t="shared" si="135"/>
        <v>1</v>
      </c>
      <c r="K463">
        <f t="shared" si="128"/>
        <v>40.820000000001528</v>
      </c>
      <c r="L463">
        <f t="shared" ca="1" si="129"/>
        <v>-40.820000000001528</v>
      </c>
      <c r="M463" s="14">
        <f t="shared" si="130"/>
        <v>10582.670000000026</v>
      </c>
      <c r="N463">
        <f t="shared" si="136"/>
        <v>1</v>
      </c>
      <c r="O463">
        <f t="shared" si="131"/>
        <v>0</v>
      </c>
      <c r="P463">
        <f>COUNTIF(作圖資料!$A$3:$A$249,A463)</f>
        <v>0</v>
      </c>
      <c r="R463" s="7">
        <f t="shared" si="137"/>
        <v>5</v>
      </c>
      <c r="S463" s="8">
        <f t="shared" ca="1" si="138"/>
        <v>-5</v>
      </c>
      <c r="T463" s="8">
        <f t="shared" ca="1" si="139"/>
        <v>12837</v>
      </c>
      <c r="U463" s="8">
        <f t="shared" ca="1" si="140"/>
        <v>1</v>
      </c>
      <c r="V463" s="9">
        <f t="shared" ca="1" si="141"/>
        <v>2</v>
      </c>
      <c r="W463" s="3">
        <f t="shared" si="142"/>
        <v>1.5694924133862198E-3</v>
      </c>
      <c r="X463" s="3">
        <f t="shared" si="143"/>
        <v>-2.2264559628604741E-2</v>
      </c>
      <c r="Y463" s="3">
        <f t="shared" si="144"/>
        <v>-1.9780219780219821E-2</v>
      </c>
    </row>
    <row r="464" spans="1:25" x14ac:dyDescent="0.25">
      <c r="A464" s="1">
        <v>36680</v>
      </c>
      <c r="B464" s="2">
        <v>8935.64</v>
      </c>
      <c r="C464" s="2">
        <v>115238</v>
      </c>
      <c r="D464" s="2">
        <v>9033</v>
      </c>
      <c r="E464" s="2">
        <v>9036</v>
      </c>
      <c r="F464" s="13">
        <f t="shared" si="132"/>
        <v>1.089569409689739E-2</v>
      </c>
      <c r="G464" s="2">
        <f t="shared" si="127"/>
        <v>9076.0121666666655</v>
      </c>
      <c r="H464" s="2">
        <f t="shared" ca="1" si="133"/>
        <v>113060</v>
      </c>
      <c r="I464">
        <f t="shared" ca="1" si="134"/>
        <v>1</v>
      </c>
      <c r="J464">
        <f t="shared" si="135"/>
        <v>1</v>
      </c>
      <c r="K464">
        <f t="shared" si="128"/>
        <v>52.18999999999869</v>
      </c>
      <c r="L464">
        <f t="shared" ca="1" si="129"/>
        <v>52.18999999999869</v>
      </c>
      <c r="M464" s="14">
        <f t="shared" si="130"/>
        <v>10634.860000000024</v>
      </c>
      <c r="N464">
        <f t="shared" si="136"/>
        <v>1</v>
      </c>
      <c r="O464">
        <f t="shared" si="131"/>
        <v>0</v>
      </c>
      <c r="P464">
        <f>COUNTIF(作圖資料!$A$3:$A$249,A464)</f>
        <v>0</v>
      </c>
      <c r="R464" s="7">
        <f t="shared" si="137"/>
        <v>113</v>
      </c>
      <c r="S464" s="8">
        <f t="shared" ca="1" si="138"/>
        <v>113</v>
      </c>
      <c r="T464" s="8">
        <f t="shared" ca="1" si="139"/>
        <v>12950</v>
      </c>
      <c r="U464" s="8">
        <f t="shared" ca="1" si="140"/>
        <v>1</v>
      </c>
      <c r="V464" s="9">
        <f t="shared" ca="1" si="141"/>
        <v>0</v>
      </c>
      <c r="W464" s="3">
        <f t="shared" si="142"/>
        <v>1.5694924133862198E-3</v>
      </c>
      <c r="X464" s="3">
        <f t="shared" si="143"/>
        <v>-1.6520393495741748E-2</v>
      </c>
      <c r="Y464" s="3">
        <f t="shared" si="144"/>
        <v>-7.3626373626374253E-3</v>
      </c>
    </row>
    <row r="465" spans="1:25" x14ac:dyDescent="0.25">
      <c r="A465" s="1">
        <v>36682</v>
      </c>
      <c r="B465" s="2">
        <v>8958.2099999999991</v>
      </c>
      <c r="C465" s="2">
        <v>90174</v>
      </c>
      <c r="D465" s="2">
        <v>9041</v>
      </c>
      <c r="E465" s="2">
        <v>9050</v>
      </c>
      <c r="F465" s="13">
        <f t="shared" si="132"/>
        <v>9.2418016545716686E-3</v>
      </c>
      <c r="G465" s="2">
        <f t="shared" si="127"/>
        <v>9079.2611666666671</v>
      </c>
      <c r="H465" s="2">
        <f t="shared" ca="1" si="133"/>
        <v>112327.2</v>
      </c>
      <c r="I465">
        <f t="shared" ca="1" si="134"/>
        <v>-1</v>
      </c>
      <c r="J465">
        <f t="shared" si="135"/>
        <v>1</v>
      </c>
      <c r="K465">
        <f t="shared" si="128"/>
        <v>22.569999999999709</v>
      </c>
      <c r="L465">
        <f t="shared" ca="1" si="129"/>
        <v>22.569999999999709</v>
      </c>
      <c r="M465" s="14">
        <f t="shared" si="130"/>
        <v>10657.430000000024</v>
      </c>
      <c r="N465">
        <f t="shared" si="136"/>
        <v>1</v>
      </c>
      <c r="O465">
        <f t="shared" si="131"/>
        <v>0</v>
      </c>
      <c r="P465">
        <f>COUNTIF(作圖資料!$A$3:$A$249,A465)</f>
        <v>0</v>
      </c>
      <c r="R465" s="7">
        <f t="shared" si="137"/>
        <v>8</v>
      </c>
      <c r="S465" s="8">
        <f t="shared" ca="1" si="138"/>
        <v>8</v>
      </c>
      <c r="T465" s="8">
        <f t="shared" ca="1" si="139"/>
        <v>12958</v>
      </c>
      <c r="U465" s="8">
        <f t="shared" ca="1" si="140"/>
        <v>-1</v>
      </c>
      <c r="V465" s="9">
        <f t="shared" ca="1" si="141"/>
        <v>2</v>
      </c>
      <c r="W465" s="3">
        <f t="shared" si="142"/>
        <v>1.5694924133862198E-3</v>
      </c>
      <c r="X465" s="3">
        <f t="shared" si="143"/>
        <v>-1.403628102939336E-2</v>
      </c>
      <c r="Y465" s="3">
        <f t="shared" si="144"/>
        <v>-6.4835164835165271E-3</v>
      </c>
    </row>
    <row r="466" spans="1:25" x14ac:dyDescent="0.25">
      <c r="A466" s="1">
        <v>36684</v>
      </c>
      <c r="B466" s="2">
        <v>9115.4699999999993</v>
      </c>
      <c r="C466" s="2">
        <v>149320</v>
      </c>
      <c r="D466" s="2">
        <v>9175</v>
      </c>
      <c r="E466" s="2">
        <v>9211</v>
      </c>
      <c r="F466" s="13">
        <f t="shared" si="132"/>
        <v>6.5306561263436258E-3</v>
      </c>
      <c r="G466" s="2">
        <f t="shared" si="127"/>
        <v>9088.9181666666664</v>
      </c>
      <c r="H466" s="2">
        <f t="shared" ca="1" si="133"/>
        <v>111766.2</v>
      </c>
      <c r="I466">
        <f t="shared" ca="1" si="134"/>
        <v>1</v>
      </c>
      <c r="J466">
        <f t="shared" si="135"/>
        <v>1</v>
      </c>
      <c r="K466">
        <f t="shared" si="128"/>
        <v>157.26000000000022</v>
      </c>
      <c r="L466">
        <f t="shared" ca="1" si="129"/>
        <v>-157.26000000000022</v>
      </c>
      <c r="M466" s="14">
        <f t="shared" si="130"/>
        <v>10814.690000000024</v>
      </c>
      <c r="N466">
        <f t="shared" si="136"/>
        <v>1</v>
      </c>
      <c r="O466">
        <f t="shared" si="131"/>
        <v>0</v>
      </c>
      <c r="P466">
        <f>COUNTIF(作圖資料!$A$3:$A$249,A466)</f>
        <v>0</v>
      </c>
      <c r="R466" s="7">
        <f t="shared" si="137"/>
        <v>134</v>
      </c>
      <c r="S466" s="8">
        <f t="shared" ca="1" si="138"/>
        <v>-134</v>
      </c>
      <c r="T466" s="8">
        <f t="shared" ca="1" si="139"/>
        <v>12824</v>
      </c>
      <c r="U466" s="8">
        <f t="shared" ca="1" si="140"/>
        <v>1</v>
      </c>
      <c r="V466" s="9">
        <f t="shared" ca="1" si="141"/>
        <v>2</v>
      </c>
      <c r="W466" s="3">
        <f t="shared" si="142"/>
        <v>1.5694924133862198E-3</v>
      </c>
      <c r="X466" s="3">
        <f t="shared" si="143"/>
        <v>3.2721605504890672E-3</v>
      </c>
      <c r="Y466" s="3">
        <f t="shared" si="144"/>
        <v>8.2417582417582125E-3</v>
      </c>
    </row>
    <row r="467" spans="1:25" x14ac:dyDescent="0.25">
      <c r="A467" s="1">
        <v>36685</v>
      </c>
      <c r="B467" s="2">
        <v>9067.8799999999992</v>
      </c>
      <c r="C467" s="2">
        <v>155644</v>
      </c>
      <c r="D467" s="2">
        <v>9114</v>
      </c>
      <c r="E467" s="2">
        <v>9148</v>
      </c>
      <c r="F467" s="13">
        <f t="shared" si="132"/>
        <v>5.0860840681614672E-3</v>
      </c>
      <c r="G467" s="2">
        <f t="shared" si="127"/>
        <v>9089.9748333333337</v>
      </c>
      <c r="H467" s="2">
        <f t="shared" ca="1" si="133"/>
        <v>126565.6</v>
      </c>
      <c r="I467">
        <f t="shared" ca="1" si="134"/>
        <v>1</v>
      </c>
      <c r="J467">
        <f t="shared" si="135"/>
        <v>1</v>
      </c>
      <c r="K467">
        <f t="shared" si="128"/>
        <v>-47.590000000000146</v>
      </c>
      <c r="L467">
        <f t="shared" ca="1" si="129"/>
        <v>-47.590000000000146</v>
      </c>
      <c r="M467" s="14">
        <f t="shared" si="130"/>
        <v>10767.100000000024</v>
      </c>
      <c r="N467">
        <f t="shared" si="136"/>
        <v>1</v>
      </c>
      <c r="O467">
        <f t="shared" si="131"/>
        <v>0</v>
      </c>
      <c r="P467">
        <f>COUNTIF(作圖資料!$A$3:$A$249,A467)</f>
        <v>0</v>
      </c>
      <c r="R467" s="7">
        <f t="shared" si="137"/>
        <v>-61</v>
      </c>
      <c r="S467" s="8">
        <f t="shared" ca="1" si="138"/>
        <v>-61</v>
      </c>
      <c r="T467" s="8">
        <f t="shared" ca="1" si="139"/>
        <v>12763</v>
      </c>
      <c r="U467" s="8">
        <f t="shared" ca="1" si="140"/>
        <v>1</v>
      </c>
      <c r="V467" s="9">
        <f t="shared" ca="1" si="141"/>
        <v>0</v>
      </c>
      <c r="W467" s="3">
        <f t="shared" si="142"/>
        <v>1.5694924133862198E-3</v>
      </c>
      <c r="X467" s="3">
        <f t="shared" si="143"/>
        <v>-1.9657177070881993E-3</v>
      </c>
      <c r="Y467" s="3">
        <f t="shared" si="144"/>
        <v>1.5384615384614886E-3</v>
      </c>
    </row>
    <row r="468" spans="1:25" x14ac:dyDescent="0.25">
      <c r="A468" s="1">
        <v>36686</v>
      </c>
      <c r="B468" s="2">
        <v>9036.66</v>
      </c>
      <c r="C468" s="2">
        <v>113973</v>
      </c>
      <c r="D468" s="2">
        <v>9088</v>
      </c>
      <c r="E468" s="2">
        <v>9125</v>
      </c>
      <c r="F468" s="13">
        <f t="shared" si="132"/>
        <v>5.6813026051660831E-3</v>
      </c>
      <c r="G468" s="2">
        <f t="shared" si="127"/>
        <v>9089.4293333333353</v>
      </c>
      <c r="H468" s="2">
        <f t="shared" ca="1" si="133"/>
        <v>124869.8</v>
      </c>
      <c r="I468">
        <f t="shared" ca="1" si="134"/>
        <v>-1</v>
      </c>
      <c r="J468">
        <f t="shared" si="135"/>
        <v>1</v>
      </c>
      <c r="K468">
        <f t="shared" si="128"/>
        <v>-31.219999999999345</v>
      </c>
      <c r="L468">
        <f t="shared" ca="1" si="129"/>
        <v>-31.219999999999345</v>
      </c>
      <c r="M468" s="14">
        <f t="shared" si="130"/>
        <v>10735.880000000025</v>
      </c>
      <c r="N468">
        <f t="shared" si="136"/>
        <v>1</v>
      </c>
      <c r="O468">
        <f t="shared" si="131"/>
        <v>0</v>
      </c>
      <c r="P468">
        <f>COUNTIF(作圖資料!$A$3:$A$249,A468)</f>
        <v>0</v>
      </c>
      <c r="R468" s="7">
        <f t="shared" si="137"/>
        <v>-26</v>
      </c>
      <c r="S468" s="8">
        <f t="shared" ca="1" si="138"/>
        <v>-26</v>
      </c>
      <c r="T468" s="8">
        <f t="shared" ca="1" si="139"/>
        <v>12737</v>
      </c>
      <c r="U468" s="8">
        <f t="shared" ca="1" si="140"/>
        <v>-1</v>
      </c>
      <c r="V468" s="9">
        <f t="shared" ca="1" si="141"/>
        <v>2</v>
      </c>
      <c r="W468" s="3">
        <f t="shared" si="142"/>
        <v>1.5694924133862198E-3</v>
      </c>
      <c r="X468" s="3">
        <f t="shared" si="143"/>
        <v>-5.401871504137179E-3</v>
      </c>
      <c r="Y468" s="3">
        <f t="shared" si="144"/>
        <v>-1.3186813186814028E-3</v>
      </c>
    </row>
    <row r="469" spans="1:25" x14ac:dyDescent="0.25">
      <c r="A469" s="1">
        <v>36689</v>
      </c>
      <c r="B469" s="2">
        <v>8955.44</v>
      </c>
      <c r="C469" s="2">
        <v>94754</v>
      </c>
      <c r="D469" s="2">
        <v>9008</v>
      </c>
      <c r="E469" s="2">
        <v>9038</v>
      </c>
      <c r="F469" s="13">
        <f t="shared" si="132"/>
        <v>5.8690583600582436E-3</v>
      </c>
      <c r="G469" s="2">
        <f t="shared" si="127"/>
        <v>9079.7888333333321</v>
      </c>
      <c r="H469" s="2">
        <f t="shared" ca="1" si="133"/>
        <v>120773</v>
      </c>
      <c r="I469">
        <f t="shared" ca="1" si="134"/>
        <v>-1</v>
      </c>
      <c r="J469">
        <f t="shared" si="135"/>
        <v>1</v>
      </c>
      <c r="K469">
        <f t="shared" si="128"/>
        <v>-81.219999999999345</v>
      </c>
      <c r="L469">
        <f t="shared" ca="1" si="129"/>
        <v>81.219999999999345</v>
      </c>
      <c r="M469" s="14">
        <f t="shared" si="130"/>
        <v>10654.660000000025</v>
      </c>
      <c r="N469">
        <f t="shared" si="136"/>
        <v>1</v>
      </c>
      <c r="O469">
        <f t="shared" si="131"/>
        <v>0</v>
      </c>
      <c r="P469">
        <f>COUNTIF(作圖資料!$A$3:$A$249,A469)</f>
        <v>0</v>
      </c>
      <c r="R469" s="7">
        <f t="shared" si="137"/>
        <v>-80</v>
      </c>
      <c r="S469" s="8">
        <f t="shared" ca="1" si="138"/>
        <v>80</v>
      </c>
      <c r="T469" s="8">
        <f t="shared" ca="1" si="139"/>
        <v>12817</v>
      </c>
      <c r="U469" s="8">
        <f t="shared" ca="1" si="140"/>
        <v>-1</v>
      </c>
      <c r="V469" s="9">
        <f t="shared" ca="1" si="141"/>
        <v>0</v>
      </c>
      <c r="W469" s="3">
        <f t="shared" si="142"/>
        <v>1.5694924133862198E-3</v>
      </c>
      <c r="X469" s="3">
        <f t="shared" si="143"/>
        <v>-1.4341154380380527E-2</v>
      </c>
      <c r="Y469" s="3">
        <f t="shared" si="144"/>
        <v>-1.0109890109890274E-2</v>
      </c>
    </row>
    <row r="470" spans="1:25" x14ac:dyDescent="0.25">
      <c r="A470" s="1">
        <v>36690</v>
      </c>
      <c r="B470" s="2">
        <v>8891.09</v>
      </c>
      <c r="C470" s="2">
        <v>94867</v>
      </c>
      <c r="D470" s="2">
        <v>8889</v>
      </c>
      <c r="E470" s="2">
        <v>8945</v>
      </c>
      <c r="F470" s="13">
        <f t="shared" si="132"/>
        <v>-2.350667915858029E-4</v>
      </c>
      <c r="G470" s="2">
        <f t="shared" si="127"/>
        <v>9069.9296666666669</v>
      </c>
      <c r="H470" s="2">
        <f t="shared" ca="1" si="133"/>
        <v>121711.6</v>
      </c>
      <c r="I470">
        <f t="shared" ca="1" si="134"/>
        <v>-1</v>
      </c>
      <c r="J470">
        <f t="shared" si="135"/>
        <v>-1</v>
      </c>
      <c r="K470">
        <f t="shared" si="128"/>
        <v>-64.350000000000364</v>
      </c>
      <c r="L470">
        <f t="shared" ca="1" si="129"/>
        <v>64.350000000000364</v>
      </c>
      <c r="M470" s="14">
        <f t="shared" si="130"/>
        <v>10590.310000000025</v>
      </c>
      <c r="N470">
        <f t="shared" si="136"/>
        <v>-1</v>
      </c>
      <c r="O470">
        <f t="shared" si="131"/>
        <v>2</v>
      </c>
      <c r="P470">
        <f>COUNTIF(作圖資料!$A$3:$A$249,A470)</f>
        <v>0</v>
      </c>
      <c r="R470" s="7">
        <f t="shared" si="137"/>
        <v>-119</v>
      </c>
      <c r="S470" s="8">
        <f t="shared" ca="1" si="138"/>
        <v>119</v>
      </c>
      <c r="T470" s="8">
        <f t="shared" ca="1" si="139"/>
        <v>12936</v>
      </c>
      <c r="U470" s="8">
        <f t="shared" ca="1" si="140"/>
        <v>-1</v>
      </c>
      <c r="V470" s="9">
        <f t="shared" ca="1" si="141"/>
        <v>0</v>
      </c>
      <c r="W470" s="3">
        <f t="shared" si="142"/>
        <v>1.5694924133862198E-3</v>
      </c>
      <c r="X470" s="3">
        <f t="shared" si="143"/>
        <v>-2.1423681505303827E-2</v>
      </c>
      <c r="Y470" s="3">
        <f t="shared" si="144"/>
        <v>-2.3186813186813371E-2</v>
      </c>
    </row>
    <row r="471" spans="1:25" x14ac:dyDescent="0.25">
      <c r="A471" s="1">
        <v>36691</v>
      </c>
      <c r="B471" s="2">
        <v>8935.23</v>
      </c>
      <c r="C471" s="2">
        <v>117789</v>
      </c>
      <c r="D471" s="2">
        <v>8965</v>
      </c>
      <c r="E471" s="2">
        <v>8992</v>
      </c>
      <c r="F471" s="13">
        <f t="shared" si="132"/>
        <v>3.3317553101599451E-3</v>
      </c>
      <c r="G471" s="2">
        <f t="shared" si="127"/>
        <v>9055.3906666666662</v>
      </c>
      <c r="H471" s="2">
        <f t="shared" ca="1" si="133"/>
        <v>115405.4</v>
      </c>
      <c r="I471">
        <f t="shared" ca="1" si="134"/>
        <v>1</v>
      </c>
      <c r="J471">
        <f t="shared" si="135"/>
        <v>1</v>
      </c>
      <c r="K471">
        <f t="shared" si="128"/>
        <v>44.139999999999418</v>
      </c>
      <c r="L471">
        <f t="shared" ca="1" si="129"/>
        <v>-44.139999999999418</v>
      </c>
      <c r="M471" s="14">
        <f t="shared" si="130"/>
        <v>10546.170000000026</v>
      </c>
      <c r="N471">
        <f t="shared" si="136"/>
        <v>1</v>
      </c>
      <c r="O471">
        <f t="shared" si="131"/>
        <v>2</v>
      </c>
      <c r="P471">
        <f>COUNTIF(作圖資料!$A$3:$A$249,A471)</f>
        <v>0</v>
      </c>
      <c r="R471" s="7">
        <f t="shared" si="137"/>
        <v>76</v>
      </c>
      <c r="S471" s="8">
        <f t="shared" ca="1" si="138"/>
        <v>-76</v>
      </c>
      <c r="T471" s="8">
        <f t="shared" ca="1" si="139"/>
        <v>12860</v>
      </c>
      <c r="U471" s="8">
        <f t="shared" ca="1" si="140"/>
        <v>1</v>
      </c>
      <c r="V471" s="9">
        <f t="shared" ca="1" si="141"/>
        <v>2</v>
      </c>
      <c r="W471" s="3">
        <f t="shared" si="142"/>
        <v>1.5694924133862198E-3</v>
      </c>
      <c r="X471" s="3">
        <f t="shared" si="143"/>
        <v>-1.6565519154191133E-2</v>
      </c>
      <c r="Y471" s="3">
        <f t="shared" si="144"/>
        <v>-1.4835164835165005E-2</v>
      </c>
    </row>
    <row r="472" spans="1:25" x14ac:dyDescent="0.25">
      <c r="A472" s="1">
        <v>36692</v>
      </c>
      <c r="B472" s="2">
        <v>8844.9699999999993</v>
      </c>
      <c r="C472" s="2">
        <v>84289</v>
      </c>
      <c r="D472" s="2">
        <v>8880</v>
      </c>
      <c r="E472" s="2">
        <v>8910</v>
      </c>
      <c r="F472" s="13">
        <f t="shared" si="132"/>
        <v>3.9604430540749469E-3</v>
      </c>
      <c r="G472" s="2">
        <f t="shared" si="127"/>
        <v>9038.5301666666655</v>
      </c>
      <c r="H472" s="2">
        <f t="shared" ca="1" si="133"/>
        <v>101134.39999999999</v>
      </c>
      <c r="I472">
        <f t="shared" ca="1" si="134"/>
        <v>-1</v>
      </c>
      <c r="J472">
        <f t="shared" si="135"/>
        <v>1</v>
      </c>
      <c r="K472">
        <f t="shared" si="128"/>
        <v>-90.260000000000218</v>
      </c>
      <c r="L472">
        <f t="shared" ca="1" si="129"/>
        <v>-90.260000000000218</v>
      </c>
      <c r="M472" s="14">
        <f t="shared" si="130"/>
        <v>10455.910000000025</v>
      </c>
      <c r="N472">
        <f t="shared" si="136"/>
        <v>1</v>
      </c>
      <c r="O472">
        <f t="shared" si="131"/>
        <v>0</v>
      </c>
      <c r="P472">
        <f>COUNTIF(作圖資料!$A$3:$A$249,A472)</f>
        <v>0</v>
      </c>
      <c r="R472" s="7">
        <f t="shared" si="137"/>
        <v>-85</v>
      </c>
      <c r="S472" s="8">
        <f t="shared" ca="1" si="138"/>
        <v>-85</v>
      </c>
      <c r="T472" s="8">
        <f t="shared" ca="1" si="139"/>
        <v>12775</v>
      </c>
      <c r="U472" s="8">
        <f t="shared" ca="1" si="140"/>
        <v>-1</v>
      </c>
      <c r="V472" s="9">
        <f t="shared" ca="1" si="141"/>
        <v>2</v>
      </c>
      <c r="W472" s="3">
        <f t="shared" si="142"/>
        <v>1.5694924133862198E-3</v>
      </c>
      <c r="X472" s="3">
        <f t="shared" si="143"/>
        <v>-2.6499767767952931E-2</v>
      </c>
      <c r="Y472" s="3">
        <f t="shared" si="144"/>
        <v>-2.4175824175824312E-2</v>
      </c>
    </row>
    <row r="473" spans="1:25" x14ac:dyDescent="0.25">
      <c r="A473" s="1">
        <v>36693</v>
      </c>
      <c r="B473" s="2">
        <v>8832.15</v>
      </c>
      <c r="C473" s="2">
        <v>82179</v>
      </c>
      <c r="D473" s="2">
        <v>8904</v>
      </c>
      <c r="E473" s="2">
        <v>8938</v>
      </c>
      <c r="F473" s="13">
        <f t="shared" si="132"/>
        <v>8.1350520541432214E-3</v>
      </c>
      <c r="G473" s="2">
        <f t="shared" si="127"/>
        <v>9022.3045000000002</v>
      </c>
      <c r="H473" s="2">
        <f t="shared" ca="1" si="133"/>
        <v>94775.6</v>
      </c>
      <c r="I473">
        <f t="shared" ca="1" si="134"/>
        <v>-1</v>
      </c>
      <c r="J473">
        <f t="shared" si="135"/>
        <v>1</v>
      </c>
      <c r="K473">
        <f t="shared" si="128"/>
        <v>-12.819999999999709</v>
      </c>
      <c r="L473">
        <f t="shared" ca="1" si="129"/>
        <v>12.819999999999709</v>
      </c>
      <c r="M473" s="14">
        <f t="shared" si="130"/>
        <v>10443.090000000026</v>
      </c>
      <c r="N473">
        <f t="shared" si="136"/>
        <v>1</v>
      </c>
      <c r="O473">
        <f t="shared" si="131"/>
        <v>0</v>
      </c>
      <c r="P473">
        <f>COUNTIF(作圖資料!$A$3:$A$249,A473)</f>
        <v>0</v>
      </c>
      <c r="R473" s="7">
        <f t="shared" si="137"/>
        <v>24</v>
      </c>
      <c r="S473" s="8">
        <f t="shared" ca="1" si="138"/>
        <v>-24</v>
      </c>
      <c r="T473" s="8">
        <f t="shared" ca="1" si="139"/>
        <v>12751</v>
      </c>
      <c r="U473" s="8">
        <f t="shared" ca="1" si="140"/>
        <v>-1</v>
      </c>
      <c r="V473" s="9">
        <f t="shared" ca="1" si="141"/>
        <v>0</v>
      </c>
      <c r="W473" s="3">
        <f t="shared" si="142"/>
        <v>1.5694924133862198E-3</v>
      </c>
      <c r="X473" s="3">
        <f t="shared" si="143"/>
        <v>-2.7910770063858337E-2</v>
      </c>
      <c r="Y473" s="3">
        <f t="shared" si="144"/>
        <v>-2.1538461538461728E-2</v>
      </c>
    </row>
    <row r="474" spans="1:25" x14ac:dyDescent="0.25">
      <c r="A474" s="1">
        <v>36694</v>
      </c>
      <c r="B474" s="2">
        <v>8770.7999999999993</v>
      </c>
      <c r="C474" s="2">
        <v>65917</v>
      </c>
      <c r="D474" s="2">
        <v>8849</v>
      </c>
      <c r="E474" s="2">
        <v>8890</v>
      </c>
      <c r="F474" s="13">
        <f t="shared" si="132"/>
        <v>8.9159483741507728E-3</v>
      </c>
      <c r="G474" s="2">
        <f t="shared" si="127"/>
        <v>9002.952166666666</v>
      </c>
      <c r="H474" s="2">
        <f t="shared" ca="1" si="133"/>
        <v>89008.2</v>
      </c>
      <c r="I474">
        <f t="shared" ca="1" si="134"/>
        <v>-1</v>
      </c>
      <c r="J474">
        <f t="shared" si="135"/>
        <v>1</v>
      </c>
      <c r="K474">
        <f t="shared" si="128"/>
        <v>-61.350000000000364</v>
      </c>
      <c r="L474">
        <f t="shared" ca="1" si="129"/>
        <v>61.350000000000364</v>
      </c>
      <c r="M474" s="14">
        <f t="shared" si="130"/>
        <v>10381.740000000025</v>
      </c>
      <c r="N474">
        <f t="shared" si="136"/>
        <v>1</v>
      </c>
      <c r="O474">
        <f t="shared" si="131"/>
        <v>0</v>
      </c>
      <c r="P474">
        <f>COUNTIF(作圖資料!$A$3:$A$249,A474)</f>
        <v>0</v>
      </c>
      <c r="R474" s="7">
        <f t="shared" si="137"/>
        <v>-55</v>
      </c>
      <c r="S474" s="8">
        <f t="shared" ca="1" si="138"/>
        <v>55</v>
      </c>
      <c r="T474" s="8">
        <f t="shared" ca="1" si="139"/>
        <v>12806</v>
      </c>
      <c r="U474" s="8">
        <f t="shared" ca="1" si="140"/>
        <v>-1</v>
      </c>
      <c r="V474" s="9">
        <f t="shared" ca="1" si="141"/>
        <v>0</v>
      </c>
      <c r="W474" s="3">
        <f t="shared" si="142"/>
        <v>1.5694924133862198E-3</v>
      </c>
      <c r="X474" s="3">
        <f t="shared" si="143"/>
        <v>-3.4663109444029949E-2</v>
      </c>
      <c r="Y474" s="3">
        <f t="shared" si="144"/>
        <v>-2.7582417582417751E-2</v>
      </c>
    </row>
    <row r="475" spans="1:25" x14ac:dyDescent="0.25">
      <c r="A475" s="1">
        <v>36696</v>
      </c>
      <c r="B475" s="2">
        <v>8751.1</v>
      </c>
      <c r="C475" s="2">
        <v>64696</v>
      </c>
      <c r="D475" s="2">
        <v>8814</v>
      </c>
      <c r="E475" s="2">
        <v>8860</v>
      </c>
      <c r="F475" s="13">
        <f t="shared" si="132"/>
        <v>7.1876678360434099E-3</v>
      </c>
      <c r="G475" s="2">
        <f t="shared" si="127"/>
        <v>8984.5546666666669</v>
      </c>
      <c r="H475" s="2">
        <f t="shared" ca="1" si="133"/>
        <v>82974</v>
      </c>
      <c r="I475">
        <f t="shared" ca="1" si="134"/>
        <v>-1</v>
      </c>
      <c r="J475">
        <f t="shared" si="135"/>
        <v>1</v>
      </c>
      <c r="K475">
        <f t="shared" si="128"/>
        <v>-19.699999999998909</v>
      </c>
      <c r="L475">
        <f t="shared" ca="1" si="129"/>
        <v>19.699999999998909</v>
      </c>
      <c r="M475" s="14">
        <f t="shared" si="130"/>
        <v>10362.040000000026</v>
      </c>
      <c r="N475">
        <f t="shared" si="136"/>
        <v>1</v>
      </c>
      <c r="O475">
        <f t="shared" si="131"/>
        <v>0</v>
      </c>
      <c r="P475">
        <f>COUNTIF(作圖資料!$A$3:$A$249,A475)</f>
        <v>0</v>
      </c>
      <c r="R475" s="7">
        <f t="shared" si="137"/>
        <v>-35</v>
      </c>
      <c r="S475" s="8">
        <f t="shared" ca="1" si="138"/>
        <v>35</v>
      </c>
      <c r="T475" s="8">
        <f t="shared" ca="1" si="139"/>
        <v>12841</v>
      </c>
      <c r="U475" s="8">
        <f t="shared" ca="1" si="140"/>
        <v>-1</v>
      </c>
      <c r="V475" s="9">
        <f t="shared" ca="1" si="141"/>
        <v>0</v>
      </c>
      <c r="W475" s="3">
        <f t="shared" si="142"/>
        <v>1.5694924133862198E-3</v>
      </c>
      <c r="X475" s="3">
        <f t="shared" si="143"/>
        <v>-3.6831342301232417E-2</v>
      </c>
      <c r="Y475" s="3">
        <f t="shared" si="144"/>
        <v>-3.1428571428571583E-2</v>
      </c>
    </row>
    <row r="476" spans="1:25" x14ac:dyDescent="0.25">
      <c r="A476" s="1">
        <v>36697</v>
      </c>
      <c r="B476" s="2">
        <v>8690.66</v>
      </c>
      <c r="C476" s="2">
        <v>82794</v>
      </c>
      <c r="D476" s="2">
        <v>8700</v>
      </c>
      <c r="E476" s="2">
        <v>8750</v>
      </c>
      <c r="F476" s="13">
        <f t="shared" si="132"/>
        <v>1.0747169950269253E-3</v>
      </c>
      <c r="G476" s="2">
        <f t="shared" si="127"/>
        <v>8961.8918333333331</v>
      </c>
      <c r="H476" s="2">
        <f t="shared" ca="1" si="133"/>
        <v>75975</v>
      </c>
      <c r="I476">
        <f t="shared" ca="1" si="134"/>
        <v>1</v>
      </c>
      <c r="J476">
        <f t="shared" si="135"/>
        <v>1</v>
      </c>
      <c r="K476">
        <f t="shared" si="128"/>
        <v>-60.440000000000509</v>
      </c>
      <c r="L476">
        <f t="shared" ca="1" si="129"/>
        <v>60.440000000000509</v>
      </c>
      <c r="M476" s="14">
        <f t="shared" si="130"/>
        <v>10301.600000000026</v>
      </c>
      <c r="N476">
        <f t="shared" si="136"/>
        <v>1</v>
      </c>
      <c r="O476">
        <f t="shared" si="131"/>
        <v>0</v>
      </c>
      <c r="P476">
        <f>COUNTIF(作圖資料!$A$3:$A$249,A476)</f>
        <v>0</v>
      </c>
      <c r="R476" s="7">
        <f t="shared" si="137"/>
        <v>-114</v>
      </c>
      <c r="S476" s="8">
        <f t="shared" ca="1" si="138"/>
        <v>114</v>
      </c>
      <c r="T476" s="8">
        <f t="shared" ca="1" si="139"/>
        <v>12955</v>
      </c>
      <c r="U476" s="8">
        <f t="shared" ca="1" si="140"/>
        <v>1</v>
      </c>
      <c r="V476" s="9">
        <f t="shared" ca="1" si="141"/>
        <v>2</v>
      </c>
      <c r="W476" s="3">
        <f t="shared" si="142"/>
        <v>1.5694924133862198E-3</v>
      </c>
      <c r="X476" s="3">
        <f t="shared" si="143"/>
        <v>-4.348352473216277E-2</v>
      </c>
      <c r="Y476" s="3">
        <f t="shared" si="144"/>
        <v>-4.3956043956044133E-2</v>
      </c>
    </row>
    <row r="477" spans="1:25" x14ac:dyDescent="0.25">
      <c r="A477" s="1">
        <v>36698</v>
      </c>
      <c r="B477" s="2">
        <v>8637.6</v>
      </c>
      <c r="C477" s="2">
        <v>70802</v>
      </c>
      <c r="D477" s="2">
        <v>8670</v>
      </c>
      <c r="E477" s="2">
        <v>8739</v>
      </c>
      <c r="F477" s="13">
        <f t="shared" si="132"/>
        <v>1.1739372047790964E-2</v>
      </c>
      <c r="G477" s="2">
        <f t="shared" si="127"/>
        <v>8936.0823333333319</v>
      </c>
      <c r="H477" s="2">
        <f t="shared" ca="1" si="133"/>
        <v>73277.600000000006</v>
      </c>
      <c r="I477">
        <f t="shared" ca="1" si="134"/>
        <v>-1</v>
      </c>
      <c r="J477">
        <f t="shared" si="135"/>
        <v>1</v>
      </c>
      <c r="K477">
        <f t="shared" si="128"/>
        <v>-53.059999999999491</v>
      </c>
      <c r="L477">
        <f t="shared" ca="1" si="129"/>
        <v>-53.059999999999491</v>
      </c>
      <c r="M477" s="14">
        <f t="shared" si="130"/>
        <v>10248.540000000026</v>
      </c>
      <c r="N477">
        <f t="shared" si="136"/>
        <v>1</v>
      </c>
      <c r="O477">
        <f t="shared" si="131"/>
        <v>0</v>
      </c>
      <c r="P477">
        <f>COUNTIF(作圖資料!$A$3:$A$249,A477)</f>
        <v>1</v>
      </c>
      <c r="R477" s="7">
        <f t="shared" si="137"/>
        <v>-30</v>
      </c>
      <c r="S477" s="8">
        <f t="shared" ca="1" si="138"/>
        <v>-30</v>
      </c>
      <c r="T477" s="8">
        <f t="shared" ca="1" si="139"/>
        <v>12925</v>
      </c>
      <c r="U477" s="8">
        <f t="shared" ca="1" si="140"/>
        <v>-1</v>
      </c>
      <c r="V477" s="9">
        <f t="shared" ca="1" si="141"/>
        <v>2</v>
      </c>
      <c r="W477" s="3">
        <f t="shared" si="142"/>
        <v>1.5694924133862198E-3</v>
      </c>
      <c r="X477" s="3">
        <f t="shared" si="143"/>
        <v>-4.9323445311003855E-2</v>
      </c>
      <c r="Y477" s="3">
        <f t="shared" si="144"/>
        <v>-4.7252747252747418E-2</v>
      </c>
    </row>
    <row r="478" spans="1:25" x14ac:dyDescent="0.25">
      <c r="A478" s="1">
        <v>36699</v>
      </c>
      <c r="B478" s="2">
        <v>8771.77</v>
      </c>
      <c r="C478" s="2">
        <v>96029</v>
      </c>
      <c r="D478" s="2">
        <v>8920</v>
      </c>
      <c r="E478" s="2">
        <v>8950</v>
      </c>
      <c r="F478" s="13">
        <f t="shared" si="132"/>
        <v>1.6898527891178183E-2</v>
      </c>
      <c r="G478" s="2">
        <f t="shared" si="127"/>
        <v>8916.1238333333331</v>
      </c>
      <c r="H478" s="2">
        <f t="shared" ca="1" si="133"/>
        <v>76047.600000000006</v>
      </c>
      <c r="I478">
        <f t="shared" ca="1" si="134"/>
        <v>1</v>
      </c>
      <c r="J478">
        <f t="shared" si="135"/>
        <v>1</v>
      </c>
      <c r="K478">
        <f t="shared" si="128"/>
        <v>134.17000000000007</v>
      </c>
      <c r="L478">
        <f t="shared" ca="1" si="129"/>
        <v>-134.17000000000007</v>
      </c>
      <c r="M478" s="14">
        <f t="shared" si="130"/>
        <v>10382.710000000026</v>
      </c>
      <c r="N478">
        <f t="shared" si="136"/>
        <v>1</v>
      </c>
      <c r="O478">
        <f t="shared" si="131"/>
        <v>0</v>
      </c>
      <c r="P478">
        <f>COUNTIF(作圖資料!$A$3:$A$249,A478)</f>
        <v>0</v>
      </c>
      <c r="R478" s="7">
        <f t="shared" si="137"/>
        <v>181</v>
      </c>
      <c r="S478" s="8">
        <f t="shared" ca="1" si="138"/>
        <v>-181</v>
      </c>
      <c r="T478" s="8">
        <f t="shared" ca="1" si="139"/>
        <v>12744</v>
      </c>
      <c r="U478" s="8">
        <f t="shared" ca="1" si="140"/>
        <v>1</v>
      </c>
      <c r="V478" s="9">
        <f t="shared" ca="1" si="141"/>
        <v>2</v>
      </c>
      <c r="W478" s="3">
        <f t="shared" si="142"/>
        <v>1.1739372047790964E-2</v>
      </c>
      <c r="X478" s="3">
        <f t="shared" si="143"/>
        <v>1.5533249976845428E-2</v>
      </c>
      <c r="Y478" s="3">
        <f t="shared" si="144"/>
        <v>2.0711751916695276E-2</v>
      </c>
    </row>
    <row r="479" spans="1:25" x14ac:dyDescent="0.25">
      <c r="A479" s="1">
        <v>36700</v>
      </c>
      <c r="B479" s="2">
        <v>8684.93</v>
      </c>
      <c r="C479" s="2">
        <v>76277</v>
      </c>
      <c r="D479" s="2">
        <v>8820</v>
      </c>
      <c r="E479" s="2">
        <v>8853</v>
      </c>
      <c r="F479" s="13">
        <f t="shared" si="132"/>
        <v>1.555222667309919E-2</v>
      </c>
      <c r="G479" s="2">
        <f t="shared" si="127"/>
        <v>8895.5221666666657</v>
      </c>
      <c r="H479" s="2">
        <f t="shared" ca="1" si="133"/>
        <v>78119.600000000006</v>
      </c>
      <c r="I479">
        <f t="shared" ca="1" si="134"/>
        <v>-1</v>
      </c>
      <c r="J479">
        <f t="shared" si="135"/>
        <v>1</v>
      </c>
      <c r="K479">
        <f t="shared" si="128"/>
        <v>-86.840000000000146</v>
      </c>
      <c r="L479">
        <f t="shared" ca="1" si="129"/>
        <v>-86.840000000000146</v>
      </c>
      <c r="M479" s="14">
        <f t="shared" si="130"/>
        <v>10295.870000000026</v>
      </c>
      <c r="N479">
        <f t="shared" si="136"/>
        <v>1</v>
      </c>
      <c r="O479">
        <f t="shared" si="131"/>
        <v>0</v>
      </c>
      <c r="P479">
        <f>COUNTIF(作圖資料!$A$3:$A$249,A479)</f>
        <v>0</v>
      </c>
      <c r="R479" s="7">
        <f t="shared" si="137"/>
        <v>-100</v>
      </c>
      <c r="S479" s="8">
        <f t="shared" ca="1" si="138"/>
        <v>-100</v>
      </c>
      <c r="T479" s="8">
        <f t="shared" ca="1" si="139"/>
        <v>12644</v>
      </c>
      <c r="U479" s="8">
        <f t="shared" ca="1" si="140"/>
        <v>-1</v>
      </c>
      <c r="V479" s="9">
        <f t="shared" ca="1" si="141"/>
        <v>2</v>
      </c>
      <c r="W479" s="3">
        <f t="shared" si="142"/>
        <v>1.1739372047790964E-2</v>
      </c>
      <c r="X479" s="3">
        <f t="shared" si="143"/>
        <v>5.4795313513014143E-3</v>
      </c>
      <c r="Y479" s="3">
        <f t="shared" si="144"/>
        <v>9.2687950566425759E-3</v>
      </c>
    </row>
    <row r="480" spans="1:25" x14ac:dyDescent="0.25">
      <c r="A480" s="1">
        <v>36703</v>
      </c>
      <c r="B480" s="2">
        <v>8529.56</v>
      </c>
      <c r="C480" s="2">
        <v>68765</v>
      </c>
      <c r="D480" s="2">
        <v>8660</v>
      </c>
      <c r="E480" s="2">
        <v>8713</v>
      </c>
      <c r="F480" s="13">
        <f t="shared" si="132"/>
        <v>1.5292699740666604E-2</v>
      </c>
      <c r="G480" s="2">
        <f t="shared" si="127"/>
        <v>8872.105333333333</v>
      </c>
      <c r="H480" s="2">
        <f t="shared" ca="1" si="133"/>
        <v>78933.399999999994</v>
      </c>
      <c r="I480">
        <f t="shared" ca="1" si="134"/>
        <v>-1</v>
      </c>
      <c r="J480">
        <f t="shared" si="135"/>
        <v>1</v>
      </c>
      <c r="K480">
        <f t="shared" si="128"/>
        <v>-155.3700000000008</v>
      </c>
      <c r="L480">
        <f t="shared" ca="1" si="129"/>
        <v>155.3700000000008</v>
      </c>
      <c r="M480" s="14">
        <f t="shared" si="130"/>
        <v>10140.500000000025</v>
      </c>
      <c r="N480">
        <f t="shared" si="136"/>
        <v>1</v>
      </c>
      <c r="O480">
        <f t="shared" si="131"/>
        <v>0</v>
      </c>
      <c r="P480">
        <f>COUNTIF(作圖資料!$A$3:$A$249,A480)</f>
        <v>0</v>
      </c>
      <c r="R480" s="7">
        <f t="shared" si="137"/>
        <v>-160</v>
      </c>
      <c r="S480" s="8">
        <f t="shared" ca="1" si="138"/>
        <v>160</v>
      </c>
      <c r="T480" s="8">
        <f t="shared" ca="1" si="139"/>
        <v>12804</v>
      </c>
      <c r="U480" s="8">
        <f t="shared" ca="1" si="140"/>
        <v>-1</v>
      </c>
      <c r="V480" s="9">
        <f t="shared" ca="1" si="141"/>
        <v>0</v>
      </c>
      <c r="W480" s="3">
        <f t="shared" si="142"/>
        <v>1.1739372047790964E-2</v>
      </c>
      <c r="X480" s="3">
        <f t="shared" si="143"/>
        <v>-1.2508104102991524E-2</v>
      </c>
      <c r="Y480" s="3">
        <f t="shared" si="144"/>
        <v>-9.0399359194416329E-3</v>
      </c>
    </row>
    <row r="481" spans="1:25" x14ac:dyDescent="0.25">
      <c r="A481" s="1">
        <v>36704</v>
      </c>
      <c r="B481" s="2">
        <v>8424.17</v>
      </c>
      <c r="C481" s="2">
        <v>64364</v>
      </c>
      <c r="D481" s="2">
        <v>8595</v>
      </c>
      <c r="E481" s="2">
        <v>8620</v>
      </c>
      <c r="F481" s="13">
        <f t="shared" si="132"/>
        <v>2.0278555632186945E-2</v>
      </c>
      <c r="G481" s="2">
        <f t="shared" si="127"/>
        <v>8843.716833333332</v>
      </c>
      <c r="H481" s="2">
        <f t="shared" ca="1" si="133"/>
        <v>75247.399999999994</v>
      </c>
      <c r="I481">
        <f t="shared" ca="1" si="134"/>
        <v>-1</v>
      </c>
      <c r="J481">
        <f t="shared" si="135"/>
        <v>1</v>
      </c>
      <c r="K481">
        <f t="shared" si="128"/>
        <v>-105.38999999999942</v>
      </c>
      <c r="L481">
        <f t="shared" ca="1" si="129"/>
        <v>105.38999999999942</v>
      </c>
      <c r="M481" s="14">
        <f t="shared" si="130"/>
        <v>10035.110000000026</v>
      </c>
      <c r="N481">
        <f t="shared" si="136"/>
        <v>1</v>
      </c>
      <c r="O481">
        <f t="shared" si="131"/>
        <v>0</v>
      </c>
      <c r="P481">
        <f>COUNTIF(作圖資料!$A$3:$A$249,A481)</f>
        <v>0</v>
      </c>
      <c r="R481" s="7">
        <f t="shared" si="137"/>
        <v>-65</v>
      </c>
      <c r="S481" s="8">
        <f t="shared" ca="1" si="138"/>
        <v>65</v>
      </c>
      <c r="T481" s="8">
        <f t="shared" ca="1" si="139"/>
        <v>12869</v>
      </c>
      <c r="U481" s="8">
        <f t="shared" ca="1" si="140"/>
        <v>-1</v>
      </c>
      <c r="V481" s="9">
        <f t="shared" ca="1" si="141"/>
        <v>0</v>
      </c>
      <c r="W481" s="3">
        <f t="shared" si="142"/>
        <v>1.1739372047790964E-2</v>
      </c>
      <c r="X481" s="3">
        <f t="shared" si="143"/>
        <v>-2.4709410021302114E-2</v>
      </c>
      <c r="Y481" s="3">
        <f t="shared" si="144"/>
        <v>-1.6477857878475777E-2</v>
      </c>
    </row>
    <row r="482" spans="1:25" x14ac:dyDescent="0.25">
      <c r="A482" s="1">
        <v>36705</v>
      </c>
      <c r="B482" s="2">
        <v>8365.6299999999992</v>
      </c>
      <c r="C482" s="2">
        <v>79496</v>
      </c>
      <c r="D482" s="2">
        <v>8539</v>
      </c>
      <c r="E482" s="2">
        <v>8560</v>
      </c>
      <c r="F482" s="13">
        <f t="shared" si="132"/>
        <v>2.0724081748774603E-2</v>
      </c>
      <c r="G482" s="2">
        <f t="shared" si="127"/>
        <v>8815.3431666666638</v>
      </c>
      <c r="H482" s="2">
        <f t="shared" ca="1" si="133"/>
        <v>76986.2</v>
      </c>
      <c r="I482">
        <f t="shared" ca="1" si="134"/>
        <v>1</v>
      </c>
      <c r="J482">
        <f t="shared" si="135"/>
        <v>1</v>
      </c>
      <c r="K482">
        <f t="shared" si="128"/>
        <v>-58.540000000000873</v>
      </c>
      <c r="L482">
        <f t="shared" ca="1" si="129"/>
        <v>58.540000000000873</v>
      </c>
      <c r="M482" s="14">
        <f t="shared" si="130"/>
        <v>9976.5700000000252</v>
      </c>
      <c r="N482">
        <f t="shared" si="136"/>
        <v>1</v>
      </c>
      <c r="O482">
        <f t="shared" si="131"/>
        <v>0</v>
      </c>
      <c r="P482">
        <f>COUNTIF(作圖資料!$A$3:$A$249,A482)</f>
        <v>0</v>
      </c>
      <c r="R482" s="7">
        <f t="shared" si="137"/>
        <v>-56</v>
      </c>
      <c r="S482" s="8">
        <f t="shared" ca="1" si="138"/>
        <v>56</v>
      </c>
      <c r="T482" s="8">
        <f t="shared" ca="1" si="139"/>
        <v>12925</v>
      </c>
      <c r="U482" s="8">
        <f t="shared" ca="1" si="140"/>
        <v>1</v>
      </c>
      <c r="V482" s="9">
        <f t="shared" ca="1" si="141"/>
        <v>2</v>
      </c>
      <c r="W482" s="3">
        <f t="shared" si="142"/>
        <v>1.1739372047790964E-2</v>
      </c>
      <c r="X482" s="3">
        <f t="shared" si="143"/>
        <v>-3.1486755580253822E-2</v>
      </c>
      <c r="Y482" s="3">
        <f t="shared" si="144"/>
        <v>-2.2885913720105178E-2</v>
      </c>
    </row>
    <row r="483" spans="1:25" x14ac:dyDescent="0.25">
      <c r="A483" s="1">
        <v>36706</v>
      </c>
      <c r="B483" s="2">
        <v>8120.89</v>
      </c>
      <c r="C483" s="2">
        <v>82899</v>
      </c>
      <c r="D483" s="2">
        <v>8190</v>
      </c>
      <c r="E483" s="2">
        <v>8213</v>
      </c>
      <c r="F483" s="13">
        <f t="shared" si="132"/>
        <v>8.5101509809883957E-3</v>
      </c>
      <c r="G483" s="2">
        <f t="shared" si="127"/>
        <v>8785.5014999999967</v>
      </c>
      <c r="H483" s="2">
        <f t="shared" ca="1" si="133"/>
        <v>74360.2</v>
      </c>
      <c r="I483">
        <f t="shared" ca="1" si="134"/>
        <v>1</v>
      </c>
      <c r="J483">
        <f t="shared" si="135"/>
        <v>1</v>
      </c>
      <c r="K483">
        <f t="shared" si="128"/>
        <v>-244.73999999999887</v>
      </c>
      <c r="L483">
        <f t="shared" ca="1" si="129"/>
        <v>-244.73999999999887</v>
      </c>
      <c r="M483" s="14">
        <f t="shared" si="130"/>
        <v>9731.8300000000272</v>
      </c>
      <c r="N483">
        <f t="shared" si="136"/>
        <v>1</v>
      </c>
      <c r="O483">
        <f t="shared" si="131"/>
        <v>0</v>
      </c>
      <c r="P483">
        <f>COUNTIF(作圖資料!$A$3:$A$249,A483)</f>
        <v>0</v>
      </c>
      <c r="R483" s="7">
        <f t="shared" si="137"/>
        <v>-349</v>
      </c>
      <c r="S483" s="8">
        <f t="shared" ca="1" si="138"/>
        <v>-349</v>
      </c>
      <c r="T483" s="8">
        <f t="shared" ca="1" si="139"/>
        <v>12576</v>
      </c>
      <c r="U483" s="8">
        <f t="shared" ca="1" si="140"/>
        <v>1</v>
      </c>
      <c r="V483" s="9">
        <f t="shared" ca="1" si="141"/>
        <v>0</v>
      </c>
      <c r="W483" s="3">
        <f t="shared" si="142"/>
        <v>1.1739372047790964E-2</v>
      </c>
      <c r="X483" s="3">
        <f t="shared" si="143"/>
        <v>-5.9821015096786057E-2</v>
      </c>
      <c r="Y483" s="3">
        <f t="shared" si="144"/>
        <v>-6.2821833161688878E-2</v>
      </c>
    </row>
    <row r="484" spans="1:25" x14ac:dyDescent="0.25">
      <c r="A484" s="1">
        <v>36707</v>
      </c>
      <c r="B484" s="2">
        <v>8265.09</v>
      </c>
      <c r="C484" s="2">
        <v>79427</v>
      </c>
      <c r="D484" s="2">
        <v>8250</v>
      </c>
      <c r="E484" s="2">
        <v>8345</v>
      </c>
      <c r="F484" s="13">
        <f t="shared" si="132"/>
        <v>-1.8257514437229894E-3</v>
      </c>
      <c r="G484" s="2">
        <f t="shared" si="127"/>
        <v>8762.2096666666639</v>
      </c>
      <c r="H484" s="2">
        <f t="shared" ca="1" si="133"/>
        <v>74990.2</v>
      </c>
      <c r="I484">
        <f t="shared" ca="1" si="134"/>
        <v>1</v>
      </c>
      <c r="J484">
        <f t="shared" si="135"/>
        <v>-1</v>
      </c>
      <c r="K484">
        <f t="shared" si="128"/>
        <v>144.19999999999982</v>
      </c>
      <c r="L484">
        <f t="shared" ca="1" si="129"/>
        <v>144.19999999999982</v>
      </c>
      <c r="M484" s="14">
        <f t="shared" si="130"/>
        <v>9876.0300000000279</v>
      </c>
      <c r="N484">
        <f t="shared" si="136"/>
        <v>-1</v>
      </c>
      <c r="O484">
        <f t="shared" si="131"/>
        <v>2</v>
      </c>
      <c r="P484">
        <f>COUNTIF(作圖資料!$A$3:$A$249,A484)</f>
        <v>0</v>
      </c>
      <c r="R484" s="7">
        <f t="shared" si="137"/>
        <v>60</v>
      </c>
      <c r="S484" s="8">
        <f t="shared" ca="1" si="138"/>
        <v>60</v>
      </c>
      <c r="T484" s="8">
        <f t="shared" ca="1" si="139"/>
        <v>12636</v>
      </c>
      <c r="U484" s="8">
        <f t="shared" ca="1" si="140"/>
        <v>1</v>
      </c>
      <c r="V484" s="9">
        <f t="shared" ca="1" si="141"/>
        <v>0</v>
      </c>
      <c r="W484" s="3">
        <f t="shared" si="142"/>
        <v>1.1739372047790964E-2</v>
      </c>
      <c r="X484" s="3">
        <f t="shared" si="143"/>
        <v>-4.3126562934148405E-2</v>
      </c>
      <c r="Y484" s="3">
        <f t="shared" si="144"/>
        <v>-5.5956059045657369E-2</v>
      </c>
    </row>
    <row r="485" spans="1:25" x14ac:dyDescent="0.25">
      <c r="A485" s="1">
        <v>36710</v>
      </c>
      <c r="B485" s="2">
        <v>8297.77</v>
      </c>
      <c r="C485" s="2">
        <v>76545</v>
      </c>
      <c r="D485" s="2">
        <v>8300</v>
      </c>
      <c r="E485" s="2">
        <v>8350</v>
      </c>
      <c r="F485" s="13">
        <f t="shared" si="132"/>
        <v>2.6874690428879688E-4</v>
      </c>
      <c r="G485" s="2">
        <f t="shared" si="127"/>
        <v>8744.2623333333304</v>
      </c>
      <c r="H485" s="2">
        <f t="shared" ca="1" si="133"/>
        <v>76546.2</v>
      </c>
      <c r="I485">
        <f t="shared" ca="1" si="134"/>
        <v>-1</v>
      </c>
      <c r="J485">
        <f t="shared" si="135"/>
        <v>1</v>
      </c>
      <c r="K485">
        <f t="shared" si="128"/>
        <v>32.680000000000291</v>
      </c>
      <c r="L485">
        <f t="shared" ca="1" si="129"/>
        <v>32.680000000000291</v>
      </c>
      <c r="M485" s="14">
        <f t="shared" si="130"/>
        <v>9843.3500000000276</v>
      </c>
      <c r="N485">
        <f t="shared" si="136"/>
        <v>1</v>
      </c>
      <c r="O485">
        <f t="shared" si="131"/>
        <v>2</v>
      </c>
      <c r="P485">
        <f>COUNTIF(作圖資料!$A$3:$A$249,A485)</f>
        <v>0</v>
      </c>
      <c r="R485" s="7">
        <f t="shared" si="137"/>
        <v>50</v>
      </c>
      <c r="S485" s="8">
        <f t="shared" ca="1" si="138"/>
        <v>50</v>
      </c>
      <c r="T485" s="8">
        <f t="shared" ca="1" si="139"/>
        <v>12686</v>
      </c>
      <c r="U485" s="8">
        <f t="shared" ca="1" si="140"/>
        <v>-1</v>
      </c>
      <c r="V485" s="9">
        <f t="shared" ca="1" si="141"/>
        <v>2</v>
      </c>
      <c r="W485" s="3">
        <f t="shared" si="142"/>
        <v>1.1739372047790964E-2</v>
      </c>
      <c r="X485" s="3">
        <f t="shared" si="143"/>
        <v>-3.9343104566083031E-2</v>
      </c>
      <c r="Y485" s="3">
        <f t="shared" si="144"/>
        <v>-5.0234580615631019E-2</v>
      </c>
    </row>
    <row r="486" spans="1:25" x14ac:dyDescent="0.25">
      <c r="A486" s="1">
        <v>36711</v>
      </c>
      <c r="B486" s="2">
        <v>8052.54</v>
      </c>
      <c r="C486" s="2">
        <v>68165</v>
      </c>
      <c r="D486" s="2">
        <v>8066</v>
      </c>
      <c r="E486" s="2">
        <v>8125</v>
      </c>
      <c r="F486" s="13">
        <f t="shared" si="132"/>
        <v>1.6715222774428273E-3</v>
      </c>
      <c r="G486" s="2">
        <f t="shared" si="127"/>
        <v>8730.6913333333323</v>
      </c>
      <c r="H486" s="2">
        <f t="shared" ca="1" si="133"/>
        <v>77306.399999999994</v>
      </c>
      <c r="I486">
        <f t="shared" ca="1" si="134"/>
        <v>-1</v>
      </c>
      <c r="J486">
        <f t="shared" si="135"/>
        <v>1</v>
      </c>
      <c r="K486">
        <f t="shared" si="128"/>
        <v>-245.23000000000047</v>
      </c>
      <c r="L486">
        <f t="shared" ca="1" si="129"/>
        <v>245.23000000000047</v>
      </c>
      <c r="M486" s="14">
        <f t="shared" si="130"/>
        <v>9598.1200000000281</v>
      </c>
      <c r="N486">
        <f t="shared" si="136"/>
        <v>1</v>
      </c>
      <c r="O486">
        <f t="shared" si="131"/>
        <v>0</v>
      </c>
      <c r="P486">
        <f>COUNTIF(作圖資料!$A$3:$A$249,A486)</f>
        <v>0</v>
      </c>
      <c r="R486" s="7">
        <f t="shared" si="137"/>
        <v>-234</v>
      </c>
      <c r="S486" s="8">
        <f t="shared" ca="1" si="138"/>
        <v>234</v>
      </c>
      <c r="T486" s="8">
        <f t="shared" ca="1" si="139"/>
        <v>12920</v>
      </c>
      <c r="U486" s="8">
        <f t="shared" ca="1" si="140"/>
        <v>-1</v>
      </c>
      <c r="V486" s="9">
        <f t="shared" ca="1" si="141"/>
        <v>0</v>
      </c>
      <c r="W486" s="3">
        <f t="shared" si="142"/>
        <v>1.1739372047790964E-2</v>
      </c>
      <c r="X486" s="3">
        <f t="shared" si="143"/>
        <v>-6.7734092803556467E-2</v>
      </c>
      <c r="Y486" s="3">
        <f t="shared" si="144"/>
        <v>-7.7011099668154226E-2</v>
      </c>
    </row>
    <row r="487" spans="1:25" x14ac:dyDescent="0.25">
      <c r="A487" s="1">
        <v>36712</v>
      </c>
      <c r="B487" s="2">
        <v>8421.74</v>
      </c>
      <c r="C487" s="2">
        <v>99105</v>
      </c>
      <c r="D487" s="2">
        <v>8389</v>
      </c>
      <c r="E487" s="2">
        <v>8448</v>
      </c>
      <c r="F487" s="13">
        <f t="shared" si="132"/>
        <v>-3.8875576781044474E-3</v>
      </c>
      <c r="G487" s="2">
        <f t="shared" si="127"/>
        <v>8721.1589999999997</v>
      </c>
      <c r="H487" s="2">
        <f t="shared" ca="1" si="133"/>
        <v>81228.2</v>
      </c>
      <c r="I487">
        <f t="shared" ca="1" si="134"/>
        <v>1</v>
      </c>
      <c r="J487">
        <f t="shared" si="135"/>
        <v>-1</v>
      </c>
      <c r="K487">
        <f t="shared" si="128"/>
        <v>369.19999999999982</v>
      </c>
      <c r="L487">
        <f t="shared" ca="1" si="129"/>
        <v>-369.19999999999982</v>
      </c>
      <c r="M487" s="14">
        <f t="shared" si="130"/>
        <v>9967.3200000000288</v>
      </c>
      <c r="N487">
        <f t="shared" si="136"/>
        <v>-1</v>
      </c>
      <c r="O487">
        <f t="shared" si="131"/>
        <v>2</v>
      </c>
      <c r="P487">
        <f>COUNTIF(作圖資料!$A$3:$A$249,A487)</f>
        <v>0</v>
      </c>
      <c r="R487" s="7">
        <f t="shared" si="137"/>
        <v>323</v>
      </c>
      <c r="S487" s="8">
        <f t="shared" ca="1" si="138"/>
        <v>-323</v>
      </c>
      <c r="T487" s="8">
        <f t="shared" ca="1" si="139"/>
        <v>12597</v>
      </c>
      <c r="U487" s="8">
        <f t="shared" ca="1" si="140"/>
        <v>1</v>
      </c>
      <c r="V487" s="9">
        <f t="shared" ca="1" si="141"/>
        <v>2</v>
      </c>
      <c r="W487" s="3">
        <f t="shared" si="142"/>
        <v>1.1739372047790964E-2</v>
      </c>
      <c r="X487" s="3">
        <f t="shared" si="143"/>
        <v>-2.4990738168009563E-2</v>
      </c>
      <c r="Y487" s="3">
        <f t="shared" si="144"/>
        <v>-4.0050349010184227E-2</v>
      </c>
    </row>
    <row r="488" spans="1:25" x14ac:dyDescent="0.25">
      <c r="A488" s="1">
        <v>36713</v>
      </c>
      <c r="B488" s="2">
        <v>8289.39</v>
      </c>
      <c r="C488" s="2">
        <v>87675</v>
      </c>
      <c r="D488" s="2">
        <v>8270</v>
      </c>
      <c r="E488" s="2">
        <v>8300</v>
      </c>
      <c r="F488" s="13">
        <f t="shared" si="132"/>
        <v>-2.3391347252330608E-3</v>
      </c>
      <c r="G488" s="2">
        <f t="shared" si="127"/>
        <v>8704.1983333333319</v>
      </c>
      <c r="H488" s="2">
        <f t="shared" ca="1" si="133"/>
        <v>82183.399999999994</v>
      </c>
      <c r="I488">
        <f t="shared" ca="1" si="134"/>
        <v>1</v>
      </c>
      <c r="J488">
        <f t="shared" si="135"/>
        <v>-1</v>
      </c>
      <c r="K488">
        <f t="shared" si="128"/>
        <v>-132.35000000000036</v>
      </c>
      <c r="L488">
        <f t="shared" ca="1" si="129"/>
        <v>-132.35000000000036</v>
      </c>
      <c r="M488" s="14">
        <f t="shared" si="130"/>
        <v>10099.670000000029</v>
      </c>
      <c r="N488">
        <f t="shared" si="136"/>
        <v>-1</v>
      </c>
      <c r="O488">
        <f t="shared" si="131"/>
        <v>0</v>
      </c>
      <c r="P488">
        <f>COUNTIF(作圖資料!$A$3:$A$249,A488)</f>
        <v>0</v>
      </c>
      <c r="R488" s="7">
        <f t="shared" si="137"/>
        <v>-119</v>
      </c>
      <c r="S488" s="8">
        <f t="shared" ca="1" si="138"/>
        <v>-119</v>
      </c>
      <c r="T488" s="8">
        <f t="shared" ca="1" si="139"/>
        <v>12478</v>
      </c>
      <c r="U488" s="8">
        <f t="shared" ca="1" si="140"/>
        <v>1</v>
      </c>
      <c r="V488" s="9">
        <f t="shared" ca="1" si="141"/>
        <v>0</v>
      </c>
      <c r="W488" s="3">
        <f t="shared" si="142"/>
        <v>1.1739372047790964E-2</v>
      </c>
      <c r="X488" s="3">
        <f t="shared" si="143"/>
        <v>-4.0313281467074247E-2</v>
      </c>
      <c r="Y488" s="3">
        <f t="shared" si="144"/>
        <v>-5.3667467673646829E-2</v>
      </c>
    </row>
    <row r="489" spans="1:25" x14ac:dyDescent="0.25">
      <c r="A489" s="1">
        <v>36714</v>
      </c>
      <c r="B489" s="2">
        <v>8173.08</v>
      </c>
      <c r="C489" s="2">
        <v>69596</v>
      </c>
      <c r="D489" s="2">
        <v>8181</v>
      </c>
      <c r="E489" s="2">
        <v>8222</v>
      </c>
      <c r="F489" s="13">
        <f t="shared" si="132"/>
        <v>9.6903492930455748E-4</v>
      </c>
      <c r="G489" s="2">
        <f t="shared" si="127"/>
        <v>8688.6763333333329</v>
      </c>
      <c r="H489" s="2">
        <f t="shared" ca="1" si="133"/>
        <v>80217.2</v>
      </c>
      <c r="I489">
        <f t="shared" ca="1" si="134"/>
        <v>-1</v>
      </c>
      <c r="J489">
        <f t="shared" si="135"/>
        <v>1</v>
      </c>
      <c r="K489">
        <f t="shared" si="128"/>
        <v>-116.30999999999949</v>
      </c>
      <c r="L489">
        <f t="shared" ca="1" si="129"/>
        <v>-116.30999999999949</v>
      </c>
      <c r="M489" s="14">
        <f t="shared" si="130"/>
        <v>10215.980000000029</v>
      </c>
      <c r="N489">
        <f t="shared" si="136"/>
        <v>1</v>
      </c>
      <c r="O489">
        <f t="shared" si="131"/>
        <v>2</v>
      </c>
      <c r="P489">
        <f>COUNTIF(作圖資料!$A$3:$A$249,A489)</f>
        <v>0</v>
      </c>
      <c r="R489" s="7">
        <f t="shared" si="137"/>
        <v>-89</v>
      </c>
      <c r="S489" s="8">
        <f t="shared" ca="1" si="138"/>
        <v>-89</v>
      </c>
      <c r="T489" s="8">
        <f t="shared" ca="1" si="139"/>
        <v>12389</v>
      </c>
      <c r="U489" s="8">
        <f t="shared" ca="1" si="140"/>
        <v>-1</v>
      </c>
      <c r="V489" s="9">
        <f t="shared" ca="1" si="141"/>
        <v>2</v>
      </c>
      <c r="W489" s="3">
        <f t="shared" si="142"/>
        <v>1.1739372047790964E-2</v>
      </c>
      <c r="X489" s="3">
        <f t="shared" si="143"/>
        <v>-5.3778827452070077E-2</v>
      </c>
      <c r="Y489" s="3">
        <f t="shared" si="144"/>
        <v>-6.3851699279093621E-2</v>
      </c>
    </row>
    <row r="490" spans="1:25" x14ac:dyDescent="0.25">
      <c r="A490" s="1">
        <v>36717</v>
      </c>
      <c r="B490" s="2">
        <v>8154.67</v>
      </c>
      <c r="C490" s="2">
        <v>60279</v>
      </c>
      <c r="D490" s="2">
        <v>8173</v>
      </c>
      <c r="E490" s="2">
        <v>8210</v>
      </c>
      <c r="F490" s="13">
        <f t="shared" si="132"/>
        <v>2.2477917561347649E-3</v>
      </c>
      <c r="G490" s="2">
        <f t="shared" si="127"/>
        <v>8672.7699999999986</v>
      </c>
      <c r="H490" s="2">
        <f t="shared" ca="1" si="133"/>
        <v>76964</v>
      </c>
      <c r="I490">
        <f t="shared" ca="1" si="134"/>
        <v>-1</v>
      </c>
      <c r="J490">
        <f t="shared" si="135"/>
        <v>1</v>
      </c>
      <c r="K490">
        <f t="shared" si="128"/>
        <v>-18.409999999999854</v>
      </c>
      <c r="L490">
        <f t="shared" ca="1" si="129"/>
        <v>18.409999999999854</v>
      </c>
      <c r="M490" s="14">
        <f t="shared" si="130"/>
        <v>10197.570000000029</v>
      </c>
      <c r="N490">
        <f t="shared" si="136"/>
        <v>1</v>
      </c>
      <c r="O490">
        <f t="shared" si="131"/>
        <v>0</v>
      </c>
      <c r="P490">
        <f>COUNTIF(作圖資料!$A$3:$A$249,A490)</f>
        <v>0</v>
      </c>
      <c r="R490" s="7">
        <f t="shared" si="137"/>
        <v>-8</v>
      </c>
      <c r="S490" s="8">
        <f t="shared" ca="1" si="138"/>
        <v>8</v>
      </c>
      <c r="T490" s="8">
        <f t="shared" ca="1" si="139"/>
        <v>12397</v>
      </c>
      <c r="U490" s="8">
        <f t="shared" ca="1" si="140"/>
        <v>-1</v>
      </c>
      <c r="V490" s="9">
        <f t="shared" ca="1" si="141"/>
        <v>0</v>
      </c>
      <c r="W490" s="3">
        <f t="shared" si="142"/>
        <v>1.1739372047790964E-2</v>
      </c>
      <c r="X490" s="3">
        <f t="shared" si="143"/>
        <v>-5.5910206538853369E-2</v>
      </c>
      <c r="Y490" s="3">
        <f t="shared" si="144"/>
        <v>-6.4767135827897837E-2</v>
      </c>
    </row>
    <row r="491" spans="1:25" x14ac:dyDescent="0.25">
      <c r="A491" s="1">
        <v>36718</v>
      </c>
      <c r="B491" s="2">
        <v>8158.63</v>
      </c>
      <c r="C491" s="2">
        <v>60861</v>
      </c>
      <c r="D491" s="2">
        <v>8190</v>
      </c>
      <c r="E491" s="2">
        <v>8215</v>
      </c>
      <c r="F491" s="13">
        <f t="shared" si="132"/>
        <v>3.8450082918333184E-3</v>
      </c>
      <c r="G491" s="2">
        <f t="shared" si="127"/>
        <v>8656.7391666666645</v>
      </c>
      <c r="H491" s="2">
        <f t="shared" ca="1" si="133"/>
        <v>75503.199999999997</v>
      </c>
      <c r="I491">
        <f t="shared" ca="1" si="134"/>
        <v>-1</v>
      </c>
      <c r="J491">
        <f t="shared" si="135"/>
        <v>1</v>
      </c>
      <c r="K491">
        <f t="shared" si="128"/>
        <v>3.9600000000000364</v>
      </c>
      <c r="L491">
        <f t="shared" ca="1" si="129"/>
        <v>-3.9600000000000364</v>
      </c>
      <c r="M491" s="14">
        <f t="shared" si="130"/>
        <v>10201.530000000028</v>
      </c>
      <c r="N491">
        <f t="shared" si="136"/>
        <v>1</v>
      </c>
      <c r="O491">
        <f t="shared" si="131"/>
        <v>0</v>
      </c>
      <c r="P491">
        <f>COUNTIF(作圖資料!$A$3:$A$249,A491)</f>
        <v>0</v>
      </c>
      <c r="R491" s="7">
        <f t="shared" si="137"/>
        <v>17</v>
      </c>
      <c r="S491" s="8">
        <f t="shared" ca="1" si="138"/>
        <v>-17</v>
      </c>
      <c r="T491" s="8">
        <f t="shared" ca="1" si="139"/>
        <v>12380</v>
      </c>
      <c r="U491" s="8">
        <f t="shared" ca="1" si="140"/>
        <v>-1</v>
      </c>
      <c r="V491" s="9">
        <f t="shared" ca="1" si="141"/>
        <v>0</v>
      </c>
      <c r="W491" s="3">
        <f t="shared" si="142"/>
        <v>1.1739372047790964E-2</v>
      </c>
      <c r="X491" s="3">
        <f t="shared" si="143"/>
        <v>-5.5451745855330081E-2</v>
      </c>
      <c r="Y491" s="3">
        <f t="shared" si="144"/>
        <v>-6.2821833161688878E-2</v>
      </c>
    </row>
    <row r="492" spans="1:25" x14ac:dyDescent="0.25">
      <c r="A492" s="1">
        <v>36719</v>
      </c>
      <c r="B492" s="2">
        <v>8059.75</v>
      </c>
      <c r="C492" s="2">
        <v>54886</v>
      </c>
      <c r="D492" s="2">
        <v>8120</v>
      </c>
      <c r="E492" s="2">
        <v>8130</v>
      </c>
      <c r="F492" s="13">
        <f t="shared" si="132"/>
        <v>7.4754179720215586E-3</v>
      </c>
      <c r="G492" s="2">
        <f t="shared" si="127"/>
        <v>8644.2668333333331</v>
      </c>
      <c r="H492" s="2">
        <f t="shared" ca="1" si="133"/>
        <v>66659.399999999994</v>
      </c>
      <c r="I492">
        <f t="shared" ca="1" si="134"/>
        <v>-1</v>
      </c>
      <c r="J492">
        <f t="shared" si="135"/>
        <v>1</v>
      </c>
      <c r="K492">
        <f t="shared" si="128"/>
        <v>-98.880000000000109</v>
      </c>
      <c r="L492">
        <f t="shared" ca="1" si="129"/>
        <v>98.880000000000109</v>
      </c>
      <c r="M492" s="14">
        <f t="shared" si="130"/>
        <v>10102.650000000027</v>
      </c>
      <c r="N492">
        <f t="shared" si="136"/>
        <v>1</v>
      </c>
      <c r="O492">
        <f t="shared" si="131"/>
        <v>0</v>
      </c>
      <c r="P492">
        <f>COUNTIF(作圖資料!$A$3:$A$249,A492)</f>
        <v>0</v>
      </c>
      <c r="R492" s="7">
        <f t="shared" si="137"/>
        <v>-70</v>
      </c>
      <c r="S492" s="8">
        <f t="shared" ca="1" si="138"/>
        <v>70</v>
      </c>
      <c r="T492" s="8">
        <f t="shared" ca="1" si="139"/>
        <v>12450</v>
      </c>
      <c r="U492" s="8">
        <f t="shared" ca="1" si="140"/>
        <v>-1</v>
      </c>
      <c r="V492" s="9">
        <f t="shared" ca="1" si="141"/>
        <v>0</v>
      </c>
      <c r="W492" s="3">
        <f t="shared" si="142"/>
        <v>1.1739372047790964E-2</v>
      </c>
      <c r="X492" s="3">
        <f t="shared" si="143"/>
        <v>-6.6899370195424579E-2</v>
      </c>
      <c r="Y492" s="3">
        <f t="shared" si="144"/>
        <v>-7.0831902963725657E-2</v>
      </c>
    </row>
    <row r="493" spans="1:25" x14ac:dyDescent="0.25">
      <c r="A493" s="1">
        <v>36720</v>
      </c>
      <c r="B493" s="2">
        <v>8267.66</v>
      </c>
      <c r="C493" s="2">
        <v>97879</v>
      </c>
      <c r="D493" s="2">
        <v>8318</v>
      </c>
      <c r="E493" s="2">
        <v>8360</v>
      </c>
      <c r="F493" s="13">
        <f t="shared" si="132"/>
        <v>6.088784492831012E-3</v>
      </c>
      <c r="G493" s="2">
        <f t="shared" si="127"/>
        <v>8633.3758333333317</v>
      </c>
      <c r="H493" s="2">
        <f t="shared" ca="1" si="133"/>
        <v>68700.2</v>
      </c>
      <c r="I493">
        <f t="shared" ca="1" si="134"/>
        <v>1</v>
      </c>
      <c r="J493">
        <f t="shared" si="135"/>
        <v>1</v>
      </c>
      <c r="K493">
        <f t="shared" si="128"/>
        <v>207.90999999999985</v>
      </c>
      <c r="L493">
        <f t="shared" ca="1" si="129"/>
        <v>-207.90999999999985</v>
      </c>
      <c r="M493" s="14">
        <f t="shared" si="130"/>
        <v>10310.560000000027</v>
      </c>
      <c r="N493">
        <f t="shared" si="136"/>
        <v>1</v>
      </c>
      <c r="O493">
        <f t="shared" si="131"/>
        <v>0</v>
      </c>
      <c r="P493">
        <f>COUNTIF(作圖資料!$A$3:$A$249,A493)</f>
        <v>0</v>
      </c>
      <c r="R493" s="7">
        <f t="shared" si="137"/>
        <v>198</v>
      </c>
      <c r="S493" s="8">
        <f t="shared" ca="1" si="138"/>
        <v>-198</v>
      </c>
      <c r="T493" s="8">
        <f t="shared" ca="1" si="139"/>
        <v>12252</v>
      </c>
      <c r="U493" s="8">
        <f t="shared" ca="1" si="140"/>
        <v>1</v>
      </c>
      <c r="V493" s="9">
        <f t="shared" ca="1" si="141"/>
        <v>2</v>
      </c>
      <c r="W493" s="3">
        <f t="shared" si="142"/>
        <v>1.1739372047790964E-2</v>
      </c>
      <c r="X493" s="3">
        <f t="shared" si="143"/>
        <v>-4.2829026581457819E-2</v>
      </c>
      <c r="Y493" s="3">
        <f t="shared" si="144"/>
        <v>-4.8174848380821533E-2</v>
      </c>
    </row>
    <row r="494" spans="1:25" x14ac:dyDescent="0.25">
      <c r="A494" s="1">
        <v>36721</v>
      </c>
      <c r="B494" s="2">
        <v>8497.1299999999992</v>
      </c>
      <c r="C494" s="2">
        <v>129501</v>
      </c>
      <c r="D494" s="2">
        <v>8479</v>
      </c>
      <c r="E494" s="2">
        <v>8530</v>
      </c>
      <c r="F494" s="13">
        <f t="shared" si="132"/>
        <v>-2.1336616010345644E-3</v>
      </c>
      <c r="G494" s="2">
        <f t="shared" si="127"/>
        <v>8632.728666666666</v>
      </c>
      <c r="H494" s="2">
        <f t="shared" ca="1" si="133"/>
        <v>80681.2</v>
      </c>
      <c r="I494">
        <f t="shared" ca="1" si="134"/>
        <v>1</v>
      </c>
      <c r="J494">
        <f t="shared" si="135"/>
        <v>-1</v>
      </c>
      <c r="K494">
        <f t="shared" si="128"/>
        <v>229.46999999999935</v>
      </c>
      <c r="L494">
        <f t="shared" ca="1" si="129"/>
        <v>229.46999999999935</v>
      </c>
      <c r="M494" s="14">
        <f t="shared" si="130"/>
        <v>10540.030000000026</v>
      </c>
      <c r="N494">
        <f t="shared" si="136"/>
        <v>-1</v>
      </c>
      <c r="O494">
        <f t="shared" si="131"/>
        <v>2</v>
      </c>
      <c r="P494">
        <f>COUNTIF(作圖資料!$A$3:$A$249,A494)</f>
        <v>0</v>
      </c>
      <c r="R494" s="7">
        <f t="shared" si="137"/>
        <v>161</v>
      </c>
      <c r="S494" s="8">
        <f t="shared" ca="1" si="138"/>
        <v>161</v>
      </c>
      <c r="T494" s="8">
        <f t="shared" ca="1" si="139"/>
        <v>12413</v>
      </c>
      <c r="U494" s="8">
        <f t="shared" ca="1" si="140"/>
        <v>1</v>
      </c>
      <c r="V494" s="9">
        <f t="shared" ca="1" si="141"/>
        <v>0</v>
      </c>
      <c r="W494" s="3">
        <f t="shared" si="142"/>
        <v>1.1739372047790964E-2</v>
      </c>
      <c r="X494" s="3">
        <f t="shared" si="143"/>
        <v>-1.6262619246086962E-2</v>
      </c>
      <c r="Y494" s="3">
        <f t="shared" si="144"/>
        <v>-2.9751687836136798E-2</v>
      </c>
    </row>
    <row r="495" spans="1:25" x14ac:dyDescent="0.25">
      <c r="A495" s="1">
        <v>36722</v>
      </c>
      <c r="B495" s="2">
        <v>8518.1299999999992</v>
      </c>
      <c r="C495" s="2">
        <v>106719</v>
      </c>
      <c r="D495" s="2">
        <v>8490</v>
      </c>
      <c r="E495" s="2">
        <v>8538</v>
      </c>
      <c r="F495" s="13">
        <f t="shared" si="132"/>
        <v>-3.3023680080016549E-3</v>
      </c>
      <c r="G495" s="2">
        <f t="shared" si="127"/>
        <v>8632.3316666666669</v>
      </c>
      <c r="H495" s="2">
        <f t="shared" ca="1" si="133"/>
        <v>89969.2</v>
      </c>
      <c r="I495">
        <f t="shared" ca="1" si="134"/>
        <v>1</v>
      </c>
      <c r="J495">
        <f t="shared" si="135"/>
        <v>-1</v>
      </c>
      <c r="K495">
        <f t="shared" si="128"/>
        <v>21</v>
      </c>
      <c r="L495">
        <f t="shared" ca="1" si="129"/>
        <v>21</v>
      </c>
      <c r="M495" s="14">
        <f t="shared" si="130"/>
        <v>10519.030000000026</v>
      </c>
      <c r="N495">
        <f t="shared" si="136"/>
        <v>-1</v>
      </c>
      <c r="O495">
        <f t="shared" si="131"/>
        <v>0</v>
      </c>
      <c r="P495">
        <f>COUNTIF(作圖資料!$A$3:$A$249,A495)</f>
        <v>0</v>
      </c>
      <c r="R495" s="7">
        <f t="shared" si="137"/>
        <v>11</v>
      </c>
      <c r="S495" s="8">
        <f t="shared" ca="1" si="138"/>
        <v>11</v>
      </c>
      <c r="T495" s="8">
        <f t="shared" ca="1" si="139"/>
        <v>12424</v>
      </c>
      <c r="U495" s="8">
        <f t="shared" ca="1" si="140"/>
        <v>1</v>
      </c>
      <c r="V495" s="9">
        <f t="shared" ca="1" si="141"/>
        <v>0</v>
      </c>
      <c r="W495" s="3">
        <f t="shared" si="142"/>
        <v>1.1739372047790964E-2</v>
      </c>
      <c r="X495" s="3">
        <f t="shared" si="143"/>
        <v>-1.3831388348615525E-2</v>
      </c>
      <c r="Y495" s="3">
        <f t="shared" si="144"/>
        <v>-2.8492962581531001E-2</v>
      </c>
    </row>
    <row r="496" spans="1:25" x14ac:dyDescent="0.25">
      <c r="A496" s="1">
        <v>36724</v>
      </c>
      <c r="B496" s="2">
        <v>8585.52</v>
      </c>
      <c r="C496" s="2">
        <v>96110</v>
      </c>
      <c r="D496" s="2">
        <v>8530</v>
      </c>
      <c r="E496" s="2">
        <v>8570</v>
      </c>
      <c r="F496" s="13">
        <f t="shared" si="132"/>
        <v>-6.4667020751218995E-3</v>
      </c>
      <c r="G496" s="2">
        <f t="shared" si="127"/>
        <v>8628.3510000000006</v>
      </c>
      <c r="H496" s="2">
        <f t="shared" ca="1" si="133"/>
        <v>97019</v>
      </c>
      <c r="I496">
        <f t="shared" ca="1" si="134"/>
        <v>-1</v>
      </c>
      <c r="J496">
        <f t="shared" si="135"/>
        <v>-1</v>
      </c>
      <c r="K496">
        <f t="shared" si="128"/>
        <v>67.390000000001237</v>
      </c>
      <c r="L496">
        <f t="shared" ca="1" si="129"/>
        <v>67.390000000001237</v>
      </c>
      <c r="M496" s="14">
        <f t="shared" si="130"/>
        <v>10451.640000000025</v>
      </c>
      <c r="N496">
        <f t="shared" si="136"/>
        <v>-1</v>
      </c>
      <c r="O496">
        <f t="shared" si="131"/>
        <v>0</v>
      </c>
      <c r="P496">
        <f>COUNTIF(作圖資料!$A$3:$A$249,A496)</f>
        <v>0</v>
      </c>
      <c r="R496" s="7">
        <f t="shared" si="137"/>
        <v>40</v>
      </c>
      <c r="S496" s="8">
        <f t="shared" ca="1" si="138"/>
        <v>40</v>
      </c>
      <c r="T496" s="8">
        <f t="shared" ca="1" si="139"/>
        <v>12464</v>
      </c>
      <c r="U496" s="8">
        <f t="shared" ca="1" si="140"/>
        <v>-1</v>
      </c>
      <c r="V496" s="9">
        <f t="shared" ca="1" si="141"/>
        <v>2</v>
      </c>
      <c r="W496" s="3">
        <f t="shared" si="142"/>
        <v>1.1739372047790964E-2</v>
      </c>
      <c r="X496" s="3">
        <f t="shared" si="143"/>
        <v>-6.0294526257292924E-3</v>
      </c>
      <c r="Y496" s="3">
        <f t="shared" si="144"/>
        <v>-2.3915779837509921E-2</v>
      </c>
    </row>
    <row r="497" spans="1:25" x14ac:dyDescent="0.25">
      <c r="A497" s="1">
        <v>36725</v>
      </c>
      <c r="B497" s="2">
        <v>8368.7800000000007</v>
      </c>
      <c r="C497" s="2">
        <v>75771</v>
      </c>
      <c r="D497" s="2">
        <v>8360</v>
      </c>
      <c r="E497" s="2">
        <v>8360</v>
      </c>
      <c r="F497" s="13">
        <f t="shared" si="132"/>
        <v>-1.0491373892014266E-3</v>
      </c>
      <c r="G497" s="2">
        <f t="shared" si="127"/>
        <v>8621.5414999999994</v>
      </c>
      <c r="H497" s="2">
        <f t="shared" ca="1" si="133"/>
        <v>101196</v>
      </c>
      <c r="I497">
        <f t="shared" ca="1" si="134"/>
        <v>-1</v>
      </c>
      <c r="J497">
        <f t="shared" si="135"/>
        <v>-1</v>
      </c>
      <c r="K497">
        <f t="shared" si="128"/>
        <v>-216.73999999999978</v>
      </c>
      <c r="L497">
        <f t="shared" ca="1" si="129"/>
        <v>216.73999999999978</v>
      </c>
      <c r="M497" s="14">
        <f t="shared" si="130"/>
        <v>10668.380000000025</v>
      </c>
      <c r="N497">
        <f t="shared" si="136"/>
        <v>-1</v>
      </c>
      <c r="O497">
        <f t="shared" si="131"/>
        <v>0</v>
      </c>
      <c r="P497">
        <f>COUNTIF(作圖資料!$A$3:$A$249,A497)</f>
        <v>0</v>
      </c>
      <c r="R497" s="7">
        <f t="shared" si="137"/>
        <v>-170</v>
      </c>
      <c r="S497" s="8">
        <f t="shared" ca="1" si="138"/>
        <v>170</v>
      </c>
      <c r="T497" s="8">
        <f t="shared" ca="1" si="139"/>
        <v>12634</v>
      </c>
      <c r="U497" s="8">
        <f t="shared" ca="1" si="140"/>
        <v>-1</v>
      </c>
      <c r="V497" s="9">
        <f t="shared" ca="1" si="141"/>
        <v>0</v>
      </c>
      <c r="W497" s="3">
        <f t="shared" si="142"/>
        <v>1.1739372047790964E-2</v>
      </c>
      <c r="X497" s="3">
        <f t="shared" si="143"/>
        <v>-3.1122070945632907E-2</v>
      </c>
      <c r="Y497" s="3">
        <f t="shared" si="144"/>
        <v>-4.3368806499599399E-2</v>
      </c>
    </row>
    <row r="498" spans="1:25" x14ac:dyDescent="0.25">
      <c r="A498" s="1">
        <v>36726</v>
      </c>
      <c r="B498" s="2">
        <v>8411.8799999999992</v>
      </c>
      <c r="C498" s="2">
        <v>60908</v>
      </c>
      <c r="D498" s="2">
        <v>8425</v>
      </c>
      <c r="E498" s="2">
        <v>8401</v>
      </c>
      <c r="F498" s="13">
        <f t="shared" si="132"/>
        <v>-1.2934088455849313E-3</v>
      </c>
      <c r="G498" s="2">
        <f t="shared" si="127"/>
        <v>8617.7603333333336</v>
      </c>
      <c r="H498" s="2">
        <f t="shared" ca="1" si="133"/>
        <v>93801.8</v>
      </c>
      <c r="I498">
        <f t="shared" ca="1" si="134"/>
        <v>-1</v>
      </c>
      <c r="J498">
        <f t="shared" si="135"/>
        <v>-1</v>
      </c>
      <c r="K498">
        <f t="shared" si="128"/>
        <v>43.099999999998545</v>
      </c>
      <c r="L498">
        <f t="shared" ca="1" si="129"/>
        <v>-43.099999999998545</v>
      </c>
      <c r="M498" s="14">
        <f t="shared" si="130"/>
        <v>10625.280000000026</v>
      </c>
      <c r="N498">
        <f t="shared" si="136"/>
        <v>-1</v>
      </c>
      <c r="O498">
        <f t="shared" si="131"/>
        <v>0</v>
      </c>
      <c r="P498">
        <f>COUNTIF(作圖資料!$A$3:$A$249,A498)</f>
        <v>1</v>
      </c>
      <c r="R498" s="7">
        <f t="shared" si="137"/>
        <v>65</v>
      </c>
      <c r="S498" s="8">
        <f t="shared" ca="1" si="138"/>
        <v>-65</v>
      </c>
      <c r="T498" s="8">
        <f t="shared" ca="1" si="139"/>
        <v>12569</v>
      </c>
      <c r="U498" s="8">
        <f t="shared" ca="1" si="140"/>
        <v>-1</v>
      </c>
      <c r="V498" s="9">
        <f t="shared" ca="1" si="141"/>
        <v>2</v>
      </c>
      <c r="W498" s="3">
        <f t="shared" si="142"/>
        <v>1.1739372047790964E-2</v>
      </c>
      <c r="X498" s="3">
        <f t="shared" si="143"/>
        <v>-2.6132258960822496E-2</v>
      </c>
      <c r="Y498" s="3">
        <f t="shared" si="144"/>
        <v>-3.5930884540565144E-2</v>
      </c>
    </row>
    <row r="499" spans="1:25" x14ac:dyDescent="0.25">
      <c r="A499" s="1">
        <v>36727</v>
      </c>
      <c r="B499" s="2">
        <v>8219.5300000000007</v>
      </c>
      <c r="C499" s="2">
        <v>66887</v>
      </c>
      <c r="D499" s="2">
        <v>8255</v>
      </c>
      <c r="E499" s="2">
        <v>8288</v>
      </c>
      <c r="F499" s="13">
        <f t="shared" si="132"/>
        <v>4.3153318985391653E-3</v>
      </c>
      <c r="G499" s="2">
        <f t="shared" si="127"/>
        <v>8614.4191666666666</v>
      </c>
      <c r="H499" s="2">
        <f t="shared" ca="1" si="133"/>
        <v>81279</v>
      </c>
      <c r="I499">
        <f t="shared" ca="1" si="134"/>
        <v>-1</v>
      </c>
      <c r="J499">
        <f t="shared" si="135"/>
        <v>1</v>
      </c>
      <c r="K499">
        <f t="shared" si="128"/>
        <v>-192.34999999999854</v>
      </c>
      <c r="L499">
        <f t="shared" ca="1" si="129"/>
        <v>192.34999999999854</v>
      </c>
      <c r="M499" s="14">
        <f t="shared" si="130"/>
        <v>10817.630000000025</v>
      </c>
      <c r="N499">
        <f t="shared" si="136"/>
        <v>1</v>
      </c>
      <c r="O499">
        <f t="shared" si="131"/>
        <v>2</v>
      </c>
      <c r="P499">
        <f>COUNTIF(作圖資料!$A$3:$A$249,A499)</f>
        <v>0</v>
      </c>
      <c r="R499" s="7">
        <f t="shared" si="137"/>
        <v>-146</v>
      </c>
      <c r="S499" s="8">
        <f t="shared" ca="1" si="138"/>
        <v>146</v>
      </c>
      <c r="T499" s="8">
        <f t="shared" ca="1" si="139"/>
        <v>12715</v>
      </c>
      <c r="U499" s="8">
        <f t="shared" ca="1" si="140"/>
        <v>-1</v>
      </c>
      <c r="V499" s="9">
        <f t="shared" ca="1" si="141"/>
        <v>0</v>
      </c>
      <c r="W499" s="3">
        <f t="shared" si="142"/>
        <v>-1.2934088455849313E-3</v>
      </c>
      <c r="X499" s="3">
        <f t="shared" si="143"/>
        <v>-2.286646980223191E-2</v>
      </c>
      <c r="Y499" s="3">
        <f t="shared" si="144"/>
        <v>-1.7378883466254016E-2</v>
      </c>
    </row>
    <row r="500" spans="1:25" x14ac:dyDescent="0.25">
      <c r="A500" s="1">
        <v>36728</v>
      </c>
      <c r="B500" s="2">
        <v>8167.37</v>
      </c>
      <c r="C500" s="2">
        <v>83678</v>
      </c>
      <c r="D500" s="2">
        <v>8260</v>
      </c>
      <c r="E500" s="2">
        <v>8294</v>
      </c>
      <c r="F500" s="13">
        <f t="shared" si="132"/>
        <v>1.1341472224228877E-2</v>
      </c>
      <c r="G500" s="2">
        <f t="shared" si="127"/>
        <v>8610.1190000000006</v>
      </c>
      <c r="H500" s="2">
        <f t="shared" ca="1" si="133"/>
        <v>76670.8</v>
      </c>
      <c r="I500">
        <f t="shared" ca="1" si="134"/>
        <v>1</v>
      </c>
      <c r="J500">
        <f t="shared" si="135"/>
        <v>1</v>
      </c>
      <c r="K500">
        <f t="shared" si="128"/>
        <v>-52.160000000000764</v>
      </c>
      <c r="L500">
        <f t="shared" ca="1" si="129"/>
        <v>52.160000000000764</v>
      </c>
      <c r="M500" s="14">
        <f t="shared" si="130"/>
        <v>10765.470000000023</v>
      </c>
      <c r="N500">
        <f t="shared" si="136"/>
        <v>1</v>
      </c>
      <c r="O500">
        <f t="shared" si="131"/>
        <v>0</v>
      </c>
      <c r="P500">
        <f>COUNTIF(作圖資料!$A$3:$A$249,A500)</f>
        <v>0</v>
      </c>
      <c r="R500" s="7">
        <f t="shared" si="137"/>
        <v>5</v>
      </c>
      <c r="S500" s="8">
        <f t="shared" ca="1" si="138"/>
        <v>-5</v>
      </c>
      <c r="T500" s="8">
        <f t="shared" ca="1" si="139"/>
        <v>12710</v>
      </c>
      <c r="U500" s="8">
        <f t="shared" ca="1" si="140"/>
        <v>1</v>
      </c>
      <c r="V500" s="9">
        <f t="shared" ca="1" si="141"/>
        <v>2</v>
      </c>
      <c r="W500" s="3">
        <f t="shared" si="142"/>
        <v>-1.2934088455849313E-3</v>
      </c>
      <c r="X500" s="3">
        <f t="shared" si="143"/>
        <v>-2.9067223973713308E-2</v>
      </c>
      <c r="Y500" s="3">
        <f t="shared" si="144"/>
        <v>-1.6783716224259115E-2</v>
      </c>
    </row>
    <row r="501" spans="1:25" x14ac:dyDescent="0.25">
      <c r="A501" s="1">
        <v>36731</v>
      </c>
      <c r="B501" s="2">
        <v>8064.2</v>
      </c>
      <c r="C501" s="2">
        <v>50238</v>
      </c>
      <c r="D501" s="2">
        <v>8158</v>
      </c>
      <c r="E501" s="2">
        <v>8171</v>
      </c>
      <c r="F501" s="13">
        <f t="shared" si="132"/>
        <v>1.1631655960913756E-2</v>
      </c>
      <c r="G501" s="2">
        <f t="shared" si="127"/>
        <v>8599.5468333333338</v>
      </c>
      <c r="H501" s="2">
        <f t="shared" ca="1" si="133"/>
        <v>67496.399999999994</v>
      </c>
      <c r="I501">
        <f t="shared" ca="1" si="134"/>
        <v>-1</v>
      </c>
      <c r="J501">
        <f t="shared" si="135"/>
        <v>1</v>
      </c>
      <c r="K501">
        <f t="shared" si="128"/>
        <v>-103.17000000000007</v>
      </c>
      <c r="L501">
        <f t="shared" ca="1" si="129"/>
        <v>-103.17000000000007</v>
      </c>
      <c r="M501" s="14">
        <f t="shared" si="130"/>
        <v>10662.300000000023</v>
      </c>
      <c r="N501">
        <f t="shared" si="136"/>
        <v>1</v>
      </c>
      <c r="O501">
        <f t="shared" si="131"/>
        <v>0</v>
      </c>
      <c r="P501">
        <f>COUNTIF(作圖資料!$A$3:$A$249,A501)</f>
        <v>0</v>
      </c>
      <c r="R501" s="7">
        <f t="shared" si="137"/>
        <v>-102</v>
      </c>
      <c r="S501" s="8">
        <f t="shared" ca="1" si="138"/>
        <v>-102</v>
      </c>
      <c r="T501" s="8">
        <f t="shared" ca="1" si="139"/>
        <v>12608</v>
      </c>
      <c r="U501" s="8">
        <f t="shared" ca="1" si="140"/>
        <v>-1</v>
      </c>
      <c r="V501" s="9">
        <f t="shared" ca="1" si="141"/>
        <v>2</v>
      </c>
      <c r="W501" s="3">
        <f t="shared" si="142"/>
        <v>-1.2934088455849313E-3</v>
      </c>
      <c r="X501" s="3">
        <f t="shared" si="143"/>
        <v>-4.1332020903769418E-2</v>
      </c>
      <c r="Y501" s="3">
        <f t="shared" si="144"/>
        <v>-2.8925127960957142E-2</v>
      </c>
    </row>
    <row r="502" spans="1:25" x14ac:dyDescent="0.25">
      <c r="A502" s="1">
        <v>36732</v>
      </c>
      <c r="B502" s="2">
        <v>7900.39</v>
      </c>
      <c r="C502" s="2">
        <v>61454</v>
      </c>
      <c r="D502" s="2">
        <v>7930</v>
      </c>
      <c r="E502" s="2">
        <v>7958</v>
      </c>
      <c r="F502" s="13">
        <f t="shared" si="132"/>
        <v>3.7479162421094614E-3</v>
      </c>
      <c r="G502" s="2">
        <f t="shared" si="127"/>
        <v>8586.9345000000012</v>
      </c>
      <c r="H502" s="2">
        <f t="shared" ca="1" si="133"/>
        <v>64633</v>
      </c>
      <c r="I502">
        <f t="shared" ca="1" si="134"/>
        <v>-1</v>
      </c>
      <c r="J502">
        <f t="shared" si="135"/>
        <v>1</v>
      </c>
      <c r="K502">
        <f t="shared" si="128"/>
        <v>-163.80999999999949</v>
      </c>
      <c r="L502">
        <f t="shared" ca="1" si="129"/>
        <v>163.80999999999949</v>
      </c>
      <c r="M502" s="14">
        <f t="shared" si="130"/>
        <v>10498.490000000023</v>
      </c>
      <c r="N502">
        <f t="shared" si="136"/>
        <v>1</v>
      </c>
      <c r="O502">
        <f t="shared" si="131"/>
        <v>0</v>
      </c>
      <c r="P502">
        <f>COUNTIF(作圖資料!$A$3:$A$249,A502)</f>
        <v>0</v>
      </c>
      <c r="R502" s="7">
        <f t="shared" si="137"/>
        <v>-228</v>
      </c>
      <c r="S502" s="8">
        <f t="shared" ca="1" si="138"/>
        <v>228</v>
      </c>
      <c r="T502" s="8">
        <f t="shared" ca="1" si="139"/>
        <v>12836</v>
      </c>
      <c r="U502" s="8">
        <f t="shared" ca="1" si="140"/>
        <v>-1</v>
      </c>
      <c r="V502" s="9">
        <f t="shared" ca="1" si="141"/>
        <v>0</v>
      </c>
      <c r="W502" s="3">
        <f t="shared" si="142"/>
        <v>-1.2934088455849313E-3</v>
      </c>
      <c r="X502" s="3">
        <f t="shared" si="143"/>
        <v>-6.0805670076130358E-2</v>
      </c>
      <c r="Y502" s="3">
        <f t="shared" si="144"/>
        <v>-5.6064754195929156E-2</v>
      </c>
    </row>
    <row r="503" spans="1:25" x14ac:dyDescent="0.25">
      <c r="A503" s="1">
        <v>36733</v>
      </c>
      <c r="B503" s="2">
        <v>7961.54</v>
      </c>
      <c r="C503" s="2">
        <v>76068</v>
      </c>
      <c r="D503" s="2">
        <v>7997</v>
      </c>
      <c r="E503" s="2">
        <v>8025</v>
      </c>
      <c r="F503" s="13">
        <f t="shared" si="132"/>
        <v>4.4539121828188755E-3</v>
      </c>
      <c r="G503" s="2">
        <f t="shared" si="127"/>
        <v>8576.0238333333346</v>
      </c>
      <c r="H503" s="2">
        <f t="shared" ca="1" si="133"/>
        <v>67665</v>
      </c>
      <c r="I503">
        <f t="shared" ca="1" si="134"/>
        <v>1</v>
      </c>
      <c r="J503">
        <f t="shared" si="135"/>
        <v>1</v>
      </c>
      <c r="K503">
        <f t="shared" si="128"/>
        <v>61.149999999999636</v>
      </c>
      <c r="L503">
        <f t="shared" ca="1" si="129"/>
        <v>-61.149999999999636</v>
      </c>
      <c r="M503" s="14">
        <f t="shared" si="130"/>
        <v>10559.640000000023</v>
      </c>
      <c r="N503">
        <f t="shared" si="136"/>
        <v>1</v>
      </c>
      <c r="O503">
        <f t="shared" si="131"/>
        <v>0</v>
      </c>
      <c r="P503">
        <f>COUNTIF(作圖資料!$A$3:$A$249,A503)</f>
        <v>0</v>
      </c>
      <c r="R503" s="7">
        <f t="shared" si="137"/>
        <v>67</v>
      </c>
      <c r="S503" s="8">
        <f t="shared" ca="1" si="138"/>
        <v>-67</v>
      </c>
      <c r="T503" s="8">
        <f t="shared" ca="1" si="139"/>
        <v>12769</v>
      </c>
      <c r="U503" s="8">
        <f t="shared" ca="1" si="140"/>
        <v>1</v>
      </c>
      <c r="V503" s="9">
        <f t="shared" ca="1" si="141"/>
        <v>2</v>
      </c>
      <c r="W503" s="3">
        <f t="shared" si="142"/>
        <v>-1.2934088455849313E-3</v>
      </c>
      <c r="X503" s="3">
        <f t="shared" si="143"/>
        <v>-5.3536189294188574E-2</v>
      </c>
      <c r="Y503" s="3">
        <f t="shared" si="144"/>
        <v>-4.8089513153196095E-2</v>
      </c>
    </row>
    <row r="504" spans="1:25" x14ac:dyDescent="0.25">
      <c r="A504" s="1">
        <v>36734</v>
      </c>
      <c r="B504" s="2">
        <v>7956.28</v>
      </c>
      <c r="C504" s="2">
        <v>75230</v>
      </c>
      <c r="D504" s="2">
        <v>7998</v>
      </c>
      <c r="E504" s="2">
        <v>8010</v>
      </c>
      <c r="F504" s="13">
        <f t="shared" si="132"/>
        <v>5.2436565832274518E-3</v>
      </c>
      <c r="G504" s="2">
        <f t="shared" si="127"/>
        <v>8564.6978333333354</v>
      </c>
      <c r="H504" s="2">
        <f t="shared" ca="1" si="133"/>
        <v>69333.600000000006</v>
      </c>
      <c r="I504">
        <f t="shared" ca="1" si="134"/>
        <v>1</v>
      </c>
      <c r="J504">
        <f t="shared" si="135"/>
        <v>1</v>
      </c>
      <c r="K504">
        <f t="shared" si="128"/>
        <v>-5.2600000000002183</v>
      </c>
      <c r="L504">
        <f t="shared" ca="1" si="129"/>
        <v>-5.2600000000002183</v>
      </c>
      <c r="M504" s="14">
        <f t="shared" si="130"/>
        <v>10554.380000000023</v>
      </c>
      <c r="N504">
        <f t="shared" si="136"/>
        <v>1</v>
      </c>
      <c r="O504">
        <f t="shared" si="131"/>
        <v>0</v>
      </c>
      <c r="P504">
        <f>COUNTIF(作圖資料!$A$3:$A$249,A504)</f>
        <v>0</v>
      </c>
      <c r="R504" s="7">
        <f t="shared" si="137"/>
        <v>1</v>
      </c>
      <c r="S504" s="8">
        <f t="shared" ca="1" si="138"/>
        <v>1</v>
      </c>
      <c r="T504" s="8">
        <f t="shared" ca="1" si="139"/>
        <v>12770</v>
      </c>
      <c r="U504" s="8">
        <f t="shared" ca="1" si="140"/>
        <v>1</v>
      </c>
      <c r="V504" s="9">
        <f t="shared" ca="1" si="141"/>
        <v>0</v>
      </c>
      <c r="W504" s="3">
        <f t="shared" si="142"/>
        <v>-1.2934088455849313E-3</v>
      </c>
      <c r="X504" s="3">
        <f t="shared" si="143"/>
        <v>-5.416149540887405E-2</v>
      </c>
      <c r="Y504" s="3">
        <f t="shared" si="144"/>
        <v>-4.7970479704797175E-2</v>
      </c>
    </row>
    <row r="505" spans="1:25" x14ac:dyDescent="0.25">
      <c r="A505" s="1">
        <v>36735</v>
      </c>
      <c r="B505" s="2">
        <v>8122.11</v>
      </c>
      <c r="C505" s="2">
        <v>89720</v>
      </c>
      <c r="D505" s="2">
        <v>8148</v>
      </c>
      <c r="E505" s="2">
        <v>8188</v>
      </c>
      <c r="F505" s="13">
        <f t="shared" si="132"/>
        <v>3.187595341604732E-3</v>
      </c>
      <c r="G505" s="2">
        <f t="shared" si="127"/>
        <v>8557.4018333333352</v>
      </c>
      <c r="H505" s="2">
        <f t="shared" ca="1" si="133"/>
        <v>70542</v>
      </c>
      <c r="I505">
        <f t="shared" ca="1" si="134"/>
        <v>1</v>
      </c>
      <c r="J505">
        <f t="shared" si="135"/>
        <v>1</v>
      </c>
      <c r="K505">
        <f t="shared" si="128"/>
        <v>165.82999999999993</v>
      </c>
      <c r="L505">
        <f t="shared" ca="1" si="129"/>
        <v>165.82999999999993</v>
      </c>
      <c r="M505" s="14">
        <f t="shared" si="130"/>
        <v>10720.210000000023</v>
      </c>
      <c r="N505">
        <f t="shared" si="136"/>
        <v>1</v>
      </c>
      <c r="O505">
        <f t="shared" si="131"/>
        <v>0</v>
      </c>
      <c r="P505">
        <f>COUNTIF(作圖資料!$A$3:$A$249,A505)</f>
        <v>0</v>
      </c>
      <c r="R505" s="7">
        <f t="shared" si="137"/>
        <v>150</v>
      </c>
      <c r="S505" s="8">
        <f t="shared" ca="1" si="138"/>
        <v>150</v>
      </c>
      <c r="T505" s="8">
        <f t="shared" ca="1" si="139"/>
        <v>12920</v>
      </c>
      <c r="U505" s="8">
        <f t="shared" ca="1" si="140"/>
        <v>1</v>
      </c>
      <c r="V505" s="9">
        <f t="shared" ca="1" si="141"/>
        <v>0</v>
      </c>
      <c r="W505" s="3">
        <f t="shared" si="142"/>
        <v>-1.2934088455849313E-3</v>
      </c>
      <c r="X505" s="3">
        <f t="shared" si="143"/>
        <v>-3.4447709667755677E-2</v>
      </c>
      <c r="Y505" s="3">
        <f t="shared" si="144"/>
        <v>-3.0115462444947116E-2</v>
      </c>
    </row>
    <row r="506" spans="1:25" x14ac:dyDescent="0.25">
      <c r="A506" s="1">
        <v>36736</v>
      </c>
      <c r="B506" s="2">
        <v>8143.93</v>
      </c>
      <c r="C506" s="2">
        <v>69484</v>
      </c>
      <c r="D506" s="2">
        <v>8103</v>
      </c>
      <c r="E506" s="2">
        <v>8138</v>
      </c>
      <c r="F506" s="13">
        <f t="shared" si="132"/>
        <v>-5.0258290530493799E-3</v>
      </c>
      <c r="G506" s="2">
        <f t="shared" si="127"/>
        <v>8553.9688333333343</v>
      </c>
      <c r="H506" s="2">
        <f t="shared" ca="1" si="133"/>
        <v>74391.199999999997</v>
      </c>
      <c r="I506">
        <f t="shared" ca="1" si="134"/>
        <v>-1</v>
      </c>
      <c r="J506">
        <f t="shared" si="135"/>
        <v>-1</v>
      </c>
      <c r="K506">
        <f t="shared" si="128"/>
        <v>21.820000000000618</v>
      </c>
      <c r="L506">
        <f t="shared" ca="1" si="129"/>
        <v>21.820000000000618</v>
      </c>
      <c r="M506" s="14">
        <f t="shared" si="130"/>
        <v>10742.030000000024</v>
      </c>
      <c r="N506">
        <f t="shared" si="136"/>
        <v>-1</v>
      </c>
      <c r="O506">
        <f t="shared" si="131"/>
        <v>2</v>
      </c>
      <c r="P506">
        <f>COUNTIF(作圖資料!$A$3:$A$249,A506)</f>
        <v>0</v>
      </c>
      <c r="R506" s="7">
        <f t="shared" si="137"/>
        <v>-45</v>
      </c>
      <c r="S506" s="8">
        <f t="shared" ca="1" si="138"/>
        <v>-45</v>
      </c>
      <c r="T506" s="8">
        <f t="shared" ca="1" si="139"/>
        <v>12875</v>
      </c>
      <c r="U506" s="8">
        <f t="shared" ca="1" si="140"/>
        <v>-1</v>
      </c>
      <c r="V506" s="9">
        <f t="shared" ca="1" si="141"/>
        <v>2</v>
      </c>
      <c r="W506" s="3">
        <f t="shared" si="142"/>
        <v>-1.2934088455849313E-3</v>
      </c>
      <c r="X506" s="3">
        <f t="shared" si="143"/>
        <v>-3.1853759207216448E-2</v>
      </c>
      <c r="Y506" s="3">
        <f t="shared" si="144"/>
        <v>-3.5471967622902056E-2</v>
      </c>
    </row>
    <row r="507" spans="1:25" x14ac:dyDescent="0.25">
      <c r="A507" s="1">
        <v>36738</v>
      </c>
      <c r="B507" s="2">
        <v>8114.92</v>
      </c>
      <c r="C507" s="2">
        <v>50851</v>
      </c>
      <c r="D507" s="2">
        <v>8072</v>
      </c>
      <c r="E507" s="2">
        <v>8100</v>
      </c>
      <c r="F507" s="13">
        <f t="shared" si="132"/>
        <v>-5.2890231819907596E-3</v>
      </c>
      <c r="G507" s="2">
        <f t="shared" si="127"/>
        <v>8546.5435000000016</v>
      </c>
      <c r="H507" s="2">
        <f t="shared" ca="1" si="133"/>
        <v>72270.600000000006</v>
      </c>
      <c r="I507">
        <f t="shared" ca="1" si="134"/>
        <v>-1</v>
      </c>
      <c r="J507">
        <f t="shared" si="135"/>
        <v>-1</v>
      </c>
      <c r="K507">
        <f t="shared" si="128"/>
        <v>-29.010000000000218</v>
      </c>
      <c r="L507">
        <f t="shared" ca="1" si="129"/>
        <v>29.010000000000218</v>
      </c>
      <c r="M507" s="14">
        <f t="shared" si="130"/>
        <v>10771.040000000025</v>
      </c>
      <c r="N507">
        <f t="shared" si="136"/>
        <v>-1</v>
      </c>
      <c r="O507">
        <f t="shared" si="131"/>
        <v>0</v>
      </c>
      <c r="P507">
        <f>COUNTIF(作圖資料!$A$3:$A$249,A507)</f>
        <v>0</v>
      </c>
      <c r="R507" s="7">
        <f t="shared" si="137"/>
        <v>-31</v>
      </c>
      <c r="S507" s="8">
        <f t="shared" ca="1" si="138"/>
        <v>31</v>
      </c>
      <c r="T507" s="8">
        <f t="shared" ca="1" si="139"/>
        <v>12906</v>
      </c>
      <c r="U507" s="8">
        <f t="shared" ca="1" si="140"/>
        <v>-1</v>
      </c>
      <c r="V507" s="9">
        <f t="shared" ca="1" si="141"/>
        <v>0</v>
      </c>
      <c r="W507" s="3">
        <f t="shared" si="142"/>
        <v>-1.2934088455849313E-3</v>
      </c>
      <c r="X507" s="3">
        <f t="shared" si="143"/>
        <v>-3.5302453197144978E-2</v>
      </c>
      <c r="Y507" s="3">
        <f t="shared" si="144"/>
        <v>-3.916200452327101E-2</v>
      </c>
    </row>
    <row r="508" spans="1:25" x14ac:dyDescent="0.25">
      <c r="A508" s="1">
        <v>36739</v>
      </c>
      <c r="B508" s="2">
        <v>7984.65</v>
      </c>
      <c r="C508" s="2">
        <v>45878</v>
      </c>
      <c r="D508" s="2">
        <v>7992</v>
      </c>
      <c r="E508" s="2">
        <v>8038</v>
      </c>
      <c r="F508" s="13">
        <f t="shared" si="132"/>
        <v>9.2051624053657299E-4</v>
      </c>
      <c r="G508" s="2">
        <f t="shared" si="127"/>
        <v>8538.5373333333355</v>
      </c>
      <c r="H508" s="2">
        <f t="shared" ca="1" si="133"/>
        <v>66232.600000000006</v>
      </c>
      <c r="I508">
        <f t="shared" ca="1" si="134"/>
        <v>-1</v>
      </c>
      <c r="J508">
        <f t="shared" si="135"/>
        <v>1</v>
      </c>
      <c r="K508">
        <f t="shared" si="128"/>
        <v>-130.27000000000044</v>
      </c>
      <c r="L508">
        <f t="shared" ca="1" si="129"/>
        <v>130.27000000000044</v>
      </c>
      <c r="M508" s="14">
        <f t="shared" si="130"/>
        <v>10901.310000000025</v>
      </c>
      <c r="N508">
        <f t="shared" si="136"/>
        <v>1</v>
      </c>
      <c r="O508">
        <f t="shared" si="131"/>
        <v>2</v>
      </c>
      <c r="P508">
        <f>COUNTIF(作圖資料!$A$3:$A$249,A508)</f>
        <v>0</v>
      </c>
      <c r="R508" s="7">
        <f t="shared" si="137"/>
        <v>-80</v>
      </c>
      <c r="S508" s="8">
        <f t="shared" ca="1" si="138"/>
        <v>80</v>
      </c>
      <c r="T508" s="8">
        <f t="shared" ca="1" si="139"/>
        <v>12986</v>
      </c>
      <c r="U508" s="8">
        <f t="shared" ca="1" si="140"/>
        <v>-1</v>
      </c>
      <c r="V508" s="9">
        <f t="shared" ca="1" si="141"/>
        <v>0</v>
      </c>
      <c r="W508" s="3">
        <f t="shared" si="142"/>
        <v>-1.2934088455849313E-3</v>
      </c>
      <c r="X508" s="3">
        <f t="shared" si="143"/>
        <v>-5.0788884292215397E-2</v>
      </c>
      <c r="Y508" s="3">
        <f t="shared" si="144"/>
        <v>-4.8684680395191027E-2</v>
      </c>
    </row>
    <row r="509" spans="1:25" x14ac:dyDescent="0.25">
      <c r="A509" s="1">
        <v>36740</v>
      </c>
      <c r="B509" s="2">
        <v>7916.85</v>
      </c>
      <c r="C509" s="2">
        <v>50105</v>
      </c>
      <c r="D509" s="2">
        <v>7983</v>
      </c>
      <c r="E509" s="2">
        <v>7985</v>
      </c>
      <c r="F509" s="13">
        <f t="shared" si="132"/>
        <v>8.3555959756720366E-3</v>
      </c>
      <c r="G509" s="2">
        <f t="shared" si="127"/>
        <v>8525.0211666666673</v>
      </c>
      <c r="H509" s="2">
        <f t="shared" ca="1" si="133"/>
        <v>61207.6</v>
      </c>
      <c r="I509">
        <f t="shared" ca="1" si="134"/>
        <v>-1</v>
      </c>
      <c r="J509">
        <f t="shared" si="135"/>
        <v>1</v>
      </c>
      <c r="K509">
        <f t="shared" si="128"/>
        <v>-67.799999999999272</v>
      </c>
      <c r="L509">
        <f t="shared" ca="1" si="129"/>
        <v>67.799999999999272</v>
      </c>
      <c r="M509" s="14">
        <f t="shared" si="130"/>
        <v>10833.510000000026</v>
      </c>
      <c r="N509">
        <f t="shared" si="136"/>
        <v>1</v>
      </c>
      <c r="O509">
        <f t="shared" si="131"/>
        <v>0</v>
      </c>
      <c r="P509">
        <f>COUNTIF(作圖資料!$A$3:$A$249,A509)</f>
        <v>0</v>
      </c>
      <c r="R509" s="7">
        <f t="shared" si="137"/>
        <v>-9</v>
      </c>
      <c r="S509" s="8">
        <f t="shared" ca="1" si="138"/>
        <v>9</v>
      </c>
      <c r="T509" s="8">
        <f t="shared" ca="1" si="139"/>
        <v>12995</v>
      </c>
      <c r="U509" s="8">
        <f t="shared" ca="1" si="140"/>
        <v>-1</v>
      </c>
      <c r="V509" s="9">
        <f t="shared" ca="1" si="141"/>
        <v>0</v>
      </c>
      <c r="W509" s="3">
        <f t="shared" si="142"/>
        <v>-1.2934088455849313E-3</v>
      </c>
      <c r="X509" s="3">
        <f t="shared" si="143"/>
        <v>-5.8848913679225068E-2</v>
      </c>
      <c r="Y509" s="3">
        <f t="shared" si="144"/>
        <v>-4.9755981430782081E-2</v>
      </c>
    </row>
    <row r="510" spans="1:25" x14ac:dyDescent="0.25">
      <c r="A510" s="1">
        <v>36741</v>
      </c>
      <c r="B510" s="2">
        <v>7844.93</v>
      </c>
      <c r="C510" s="2">
        <v>57667</v>
      </c>
      <c r="D510" s="2">
        <v>7915</v>
      </c>
      <c r="E510" s="2">
        <v>7935</v>
      </c>
      <c r="F510" s="13">
        <f t="shared" si="132"/>
        <v>8.9318833947529264E-3</v>
      </c>
      <c r="G510" s="2">
        <f t="shared" ref="G510:G573" si="145">AVERAGE(B451:B510)</f>
        <v>8504.3410000000022</v>
      </c>
      <c r="H510" s="2">
        <f t="shared" ca="1" si="133"/>
        <v>54797</v>
      </c>
      <c r="I510">
        <f t="shared" ca="1" si="134"/>
        <v>1</v>
      </c>
      <c r="J510">
        <f t="shared" si="135"/>
        <v>1</v>
      </c>
      <c r="K510">
        <f t="shared" ref="K510:K573" si="146">B510-B509</f>
        <v>-71.920000000000073</v>
      </c>
      <c r="L510">
        <f t="shared" ref="L510:L573" ca="1" si="147">I509*K510</f>
        <v>71.920000000000073</v>
      </c>
      <c r="M510" s="14">
        <f t="shared" ref="M510:M573" si="148">M509+K510*N509</f>
        <v>10761.590000000026</v>
      </c>
      <c r="N510">
        <f t="shared" si="136"/>
        <v>1</v>
      </c>
      <c r="O510">
        <f t="shared" ref="O510:O573" si="149">ABS(N510-N509)</f>
        <v>0</v>
      </c>
      <c r="P510">
        <f>COUNTIF(作圖資料!$A$3:$A$249,A510)</f>
        <v>0</v>
      </c>
      <c r="R510" s="7">
        <f t="shared" si="137"/>
        <v>-68</v>
      </c>
      <c r="S510" s="8">
        <f t="shared" ca="1" si="138"/>
        <v>68</v>
      </c>
      <c r="T510" s="8">
        <f t="shared" ca="1" si="139"/>
        <v>13063</v>
      </c>
      <c r="U510" s="8">
        <f t="shared" ca="1" si="140"/>
        <v>1</v>
      </c>
      <c r="V510" s="9">
        <f t="shared" ca="1" si="141"/>
        <v>2</v>
      </c>
      <c r="W510" s="3">
        <f t="shared" si="142"/>
        <v>-1.2934088455849313E-3</v>
      </c>
      <c r="X510" s="3">
        <f t="shared" si="143"/>
        <v>-6.7398726562908684E-2</v>
      </c>
      <c r="Y510" s="3">
        <f t="shared" si="144"/>
        <v>-5.7850255921914062E-2</v>
      </c>
    </row>
    <row r="511" spans="1:25" x14ac:dyDescent="0.25">
      <c r="A511" s="1">
        <v>36742</v>
      </c>
      <c r="B511" s="2">
        <v>7925.2</v>
      </c>
      <c r="C511" s="2">
        <v>68573</v>
      </c>
      <c r="D511" s="2">
        <v>7970</v>
      </c>
      <c r="E511" s="2">
        <v>7989</v>
      </c>
      <c r="F511" s="13">
        <f t="shared" si="132"/>
        <v>5.6528541866451842E-3</v>
      </c>
      <c r="G511" s="2">
        <f t="shared" si="145"/>
        <v>8484.9741666666687</v>
      </c>
      <c r="H511" s="2">
        <f t="shared" ca="1" si="133"/>
        <v>54614.8</v>
      </c>
      <c r="I511">
        <f t="shared" ca="1" si="134"/>
        <v>1</v>
      </c>
      <c r="J511">
        <f t="shared" si="135"/>
        <v>1</v>
      </c>
      <c r="K511">
        <f t="shared" si="146"/>
        <v>80.269999999999527</v>
      </c>
      <c r="L511">
        <f t="shared" ca="1" si="147"/>
        <v>80.269999999999527</v>
      </c>
      <c r="M511" s="14">
        <f t="shared" si="148"/>
        <v>10841.860000000026</v>
      </c>
      <c r="N511">
        <f t="shared" si="136"/>
        <v>1</v>
      </c>
      <c r="O511">
        <f t="shared" si="149"/>
        <v>0</v>
      </c>
      <c r="P511">
        <f>COUNTIF(作圖資料!$A$3:$A$249,A511)</f>
        <v>0</v>
      </c>
      <c r="R511" s="7">
        <f t="shared" si="137"/>
        <v>55</v>
      </c>
      <c r="S511" s="8">
        <f t="shared" ca="1" si="138"/>
        <v>55</v>
      </c>
      <c r="T511" s="8">
        <f t="shared" ca="1" si="139"/>
        <v>13118</v>
      </c>
      <c r="U511" s="8">
        <f t="shared" ca="1" si="140"/>
        <v>1</v>
      </c>
      <c r="V511" s="9">
        <f t="shared" ca="1" si="141"/>
        <v>0</v>
      </c>
      <c r="W511" s="3">
        <f t="shared" si="142"/>
        <v>-1.2934088455849313E-3</v>
      </c>
      <c r="X511" s="3">
        <f t="shared" si="143"/>
        <v>-5.7856269942034411E-2</v>
      </c>
      <c r="Y511" s="3">
        <f t="shared" si="144"/>
        <v>-5.1303416259969037E-2</v>
      </c>
    </row>
    <row r="512" spans="1:25" x14ac:dyDescent="0.25">
      <c r="A512" s="1">
        <v>36743</v>
      </c>
      <c r="B512" s="2">
        <v>7841.43</v>
      </c>
      <c r="C512" s="2">
        <v>51657</v>
      </c>
      <c r="D512" s="2">
        <v>7879</v>
      </c>
      <c r="E512" s="2">
        <v>7915</v>
      </c>
      <c r="F512" s="13">
        <f t="shared" si="132"/>
        <v>4.7912179283624567E-3</v>
      </c>
      <c r="G512" s="2">
        <f t="shared" si="145"/>
        <v>8463.6685000000016</v>
      </c>
      <c r="H512" s="2">
        <f t="shared" ca="1" si="133"/>
        <v>54776</v>
      </c>
      <c r="I512">
        <f t="shared" ca="1" si="134"/>
        <v>-1</v>
      </c>
      <c r="J512">
        <f t="shared" si="135"/>
        <v>1</v>
      </c>
      <c r="K512">
        <f t="shared" si="146"/>
        <v>-83.769999999999527</v>
      </c>
      <c r="L512">
        <f t="shared" ca="1" si="147"/>
        <v>-83.769999999999527</v>
      </c>
      <c r="M512" s="14">
        <f t="shared" si="148"/>
        <v>10758.090000000026</v>
      </c>
      <c r="N512">
        <f t="shared" si="136"/>
        <v>1</v>
      </c>
      <c r="O512">
        <f t="shared" si="149"/>
        <v>0</v>
      </c>
      <c r="P512">
        <f>COUNTIF(作圖資料!$A$3:$A$249,A512)</f>
        <v>0</v>
      </c>
      <c r="R512" s="7">
        <f t="shared" si="137"/>
        <v>-91</v>
      </c>
      <c r="S512" s="8">
        <f t="shared" ca="1" si="138"/>
        <v>-91</v>
      </c>
      <c r="T512" s="8">
        <f t="shared" ca="1" si="139"/>
        <v>13027</v>
      </c>
      <c r="U512" s="8">
        <f t="shared" ca="1" si="140"/>
        <v>-1</v>
      </c>
      <c r="V512" s="9">
        <f t="shared" ca="1" si="141"/>
        <v>2</v>
      </c>
      <c r="W512" s="3">
        <f t="shared" si="142"/>
        <v>-1.2934088455849313E-3</v>
      </c>
      <c r="X512" s="3">
        <f t="shared" si="143"/>
        <v>-6.7814804776102355E-2</v>
      </c>
      <c r="Y512" s="3">
        <f t="shared" si="144"/>
        <v>-6.2135460064278059E-2</v>
      </c>
    </row>
    <row r="513" spans="1:25" x14ac:dyDescent="0.25">
      <c r="A513" s="1">
        <v>36745</v>
      </c>
      <c r="B513" s="2">
        <v>7715.99</v>
      </c>
      <c r="C513" s="2">
        <v>48153</v>
      </c>
      <c r="D513" s="2">
        <v>7805</v>
      </c>
      <c r="E513" s="2">
        <v>7830</v>
      </c>
      <c r="F513" s="13">
        <f t="shared" si="132"/>
        <v>1.153578477939976E-2</v>
      </c>
      <c r="G513" s="2">
        <f t="shared" si="145"/>
        <v>8445.2625000000025</v>
      </c>
      <c r="H513" s="2">
        <f t="shared" ca="1" si="133"/>
        <v>55231</v>
      </c>
      <c r="I513">
        <f t="shared" ca="1" si="134"/>
        <v>-1</v>
      </c>
      <c r="J513">
        <f t="shared" si="135"/>
        <v>1</v>
      </c>
      <c r="K513">
        <f t="shared" si="146"/>
        <v>-125.44000000000051</v>
      </c>
      <c r="L513">
        <f t="shared" ca="1" si="147"/>
        <v>125.44000000000051</v>
      </c>
      <c r="M513" s="14">
        <f t="shared" si="148"/>
        <v>10632.650000000025</v>
      </c>
      <c r="N513">
        <f t="shared" si="136"/>
        <v>1</v>
      </c>
      <c r="O513">
        <f t="shared" si="149"/>
        <v>0</v>
      </c>
      <c r="P513">
        <f>COUNTIF(作圖資料!$A$3:$A$249,A513)</f>
        <v>0</v>
      </c>
      <c r="R513" s="7">
        <f t="shared" si="137"/>
        <v>-74</v>
      </c>
      <c r="S513" s="8">
        <f t="shared" ca="1" si="138"/>
        <v>74</v>
      </c>
      <c r="T513" s="8">
        <f t="shared" ca="1" si="139"/>
        <v>13101</v>
      </c>
      <c r="U513" s="8">
        <f t="shared" ca="1" si="140"/>
        <v>-1</v>
      </c>
      <c r="V513" s="9">
        <f t="shared" ca="1" si="141"/>
        <v>0</v>
      </c>
      <c r="W513" s="3">
        <f t="shared" si="142"/>
        <v>-1.2934088455849313E-3</v>
      </c>
      <c r="X513" s="3">
        <f t="shared" si="143"/>
        <v>-8.2727047936965392E-2</v>
      </c>
      <c r="Y513" s="3">
        <f t="shared" si="144"/>
        <v>-7.0943935245804113E-2</v>
      </c>
    </row>
    <row r="514" spans="1:25" x14ac:dyDescent="0.25">
      <c r="A514" s="1">
        <v>36746</v>
      </c>
      <c r="B514" s="2">
        <v>7797.78</v>
      </c>
      <c r="C514" s="2">
        <v>63414</v>
      </c>
      <c r="D514" s="2">
        <v>7857</v>
      </c>
      <c r="E514" s="2">
        <v>7888</v>
      </c>
      <c r="F514" s="13">
        <f t="shared" si="132"/>
        <v>7.594469195078668E-3</v>
      </c>
      <c r="G514" s="2">
        <f t="shared" si="145"/>
        <v>8428.4326666666675</v>
      </c>
      <c r="H514" s="2">
        <f t="shared" ca="1" si="133"/>
        <v>57892.800000000003</v>
      </c>
      <c r="I514">
        <f t="shared" ca="1" si="134"/>
        <v>1</v>
      </c>
      <c r="J514">
        <f t="shared" si="135"/>
        <v>1</v>
      </c>
      <c r="K514">
        <f t="shared" si="146"/>
        <v>81.789999999999964</v>
      </c>
      <c r="L514">
        <f t="shared" ca="1" si="147"/>
        <v>-81.789999999999964</v>
      </c>
      <c r="M514" s="14">
        <f t="shared" si="148"/>
        <v>10714.440000000024</v>
      </c>
      <c r="N514">
        <f t="shared" si="136"/>
        <v>1</v>
      </c>
      <c r="O514">
        <f t="shared" si="149"/>
        <v>0</v>
      </c>
      <c r="P514">
        <f>COUNTIF(作圖資料!$A$3:$A$249,A514)</f>
        <v>0</v>
      </c>
      <c r="R514" s="7">
        <f t="shared" si="137"/>
        <v>52</v>
      </c>
      <c r="S514" s="8">
        <f t="shared" ca="1" si="138"/>
        <v>-52</v>
      </c>
      <c r="T514" s="8">
        <f t="shared" ca="1" si="139"/>
        <v>13049</v>
      </c>
      <c r="U514" s="8">
        <f t="shared" ca="1" si="140"/>
        <v>1</v>
      </c>
      <c r="V514" s="9">
        <f t="shared" ca="1" si="141"/>
        <v>2</v>
      </c>
      <c r="W514" s="3">
        <f t="shared" si="142"/>
        <v>-1.2934088455849313E-3</v>
      </c>
      <c r="X514" s="3">
        <f t="shared" si="143"/>
        <v>-7.3003894492075561E-2</v>
      </c>
      <c r="Y514" s="3">
        <f t="shared" si="144"/>
        <v>-6.475419592905618E-2</v>
      </c>
    </row>
    <row r="515" spans="1:25" x14ac:dyDescent="0.25">
      <c r="A515" s="1">
        <v>36747</v>
      </c>
      <c r="B515" s="2">
        <v>8048.14</v>
      </c>
      <c r="C515" s="2">
        <v>96996</v>
      </c>
      <c r="D515" s="2">
        <v>8090</v>
      </c>
      <c r="E515" s="2">
        <v>8130</v>
      </c>
      <c r="F515" s="13">
        <f t="shared" ref="F515:F578" si="150">IF(P515=1,E515,D515)/B515-1</f>
        <v>5.2012017683589207E-3</v>
      </c>
      <c r="G515" s="2">
        <f t="shared" si="145"/>
        <v>8418.0515000000014</v>
      </c>
      <c r="H515" s="2">
        <f t="shared" ref="H515:H578" ca="1" si="151">IF(ROW()&gt;$H$1,AVERAGE(OFFSET(C515,-$H$1+1,,$H$1)),"")</f>
        <v>65758.600000000006</v>
      </c>
      <c r="I515">
        <f t="shared" ref="I515:I578" ca="1" si="152">IF(H515="",0,SIGN(C515-H515))</f>
        <v>1</v>
      </c>
      <c r="J515">
        <f t="shared" ref="J515:J578" si="153">SIGN(F515)</f>
        <v>1</v>
      </c>
      <c r="K515">
        <f t="shared" si="146"/>
        <v>250.36000000000058</v>
      </c>
      <c r="L515">
        <f t="shared" ca="1" si="147"/>
        <v>250.36000000000058</v>
      </c>
      <c r="M515" s="14">
        <f t="shared" si="148"/>
        <v>10964.800000000025</v>
      </c>
      <c r="N515">
        <f t="shared" ref="N515:N578" si="154">INT(M515*$Q$1/B515)*CHOOSE($L$1,I515,J515)</f>
        <v>1</v>
      </c>
      <c r="O515">
        <f t="shared" si="149"/>
        <v>0</v>
      </c>
      <c r="P515">
        <f>COUNTIF(作圖資料!$A$3:$A$249,A515)</f>
        <v>0</v>
      </c>
      <c r="R515" s="7">
        <f t="shared" si="137"/>
        <v>233</v>
      </c>
      <c r="S515" s="8">
        <f t="shared" ca="1" si="138"/>
        <v>233</v>
      </c>
      <c r="T515" s="8">
        <f t="shared" ca="1" si="139"/>
        <v>13282</v>
      </c>
      <c r="U515" s="8">
        <f t="shared" ca="1" si="140"/>
        <v>1</v>
      </c>
      <c r="V515" s="9">
        <f t="shared" ca="1" si="141"/>
        <v>0</v>
      </c>
      <c r="W515" s="3">
        <f t="shared" si="142"/>
        <v>-1.2934088455849313E-3</v>
      </c>
      <c r="X515" s="3">
        <f t="shared" si="143"/>
        <v>-4.3241225504881076E-2</v>
      </c>
      <c r="Y515" s="3">
        <f t="shared" si="144"/>
        <v>-3.7019402452089234E-2</v>
      </c>
    </row>
    <row r="516" spans="1:25" x14ac:dyDescent="0.25">
      <c r="A516" s="1">
        <v>36748</v>
      </c>
      <c r="B516" s="2">
        <v>8024.69</v>
      </c>
      <c r="C516" s="2">
        <v>82759</v>
      </c>
      <c r="D516" s="2">
        <v>8067</v>
      </c>
      <c r="E516" s="2">
        <v>8095</v>
      </c>
      <c r="F516" s="13">
        <f t="shared" si="150"/>
        <v>5.2724778153423468E-3</v>
      </c>
      <c r="G516" s="2">
        <f t="shared" si="145"/>
        <v>8410.1228333333347</v>
      </c>
      <c r="H516" s="2">
        <f t="shared" ca="1" si="151"/>
        <v>68595.8</v>
      </c>
      <c r="I516">
        <f t="shared" ca="1" si="152"/>
        <v>1</v>
      </c>
      <c r="J516">
        <f t="shared" si="153"/>
        <v>1</v>
      </c>
      <c r="K516">
        <f t="shared" si="146"/>
        <v>-23.450000000000728</v>
      </c>
      <c r="L516">
        <f t="shared" ca="1" si="147"/>
        <v>-23.450000000000728</v>
      </c>
      <c r="M516" s="14">
        <f t="shared" si="148"/>
        <v>10941.350000000024</v>
      </c>
      <c r="N516">
        <f t="shared" si="154"/>
        <v>1</v>
      </c>
      <c r="O516">
        <f t="shared" si="149"/>
        <v>0</v>
      </c>
      <c r="P516">
        <f>COUNTIF(作圖資料!$A$3:$A$249,A516)</f>
        <v>0</v>
      </c>
      <c r="R516" s="7">
        <f t="shared" ref="R516:R579" si="155">D516-IF(P515=1,E515,D515)</f>
        <v>-23</v>
      </c>
      <c r="S516" s="8">
        <f t="shared" ref="S516:S579" ca="1" si="156">I515*R516</f>
        <v>-23</v>
      </c>
      <c r="T516" s="8">
        <f t="shared" ref="T516:T579" ca="1" si="157">T515+R516*U515</f>
        <v>13259</v>
      </c>
      <c r="U516" s="8">
        <f t="shared" ref="U516:U579" ca="1" si="158">INT(T516*$Q$1/IF(P516=1,E516,D516))*I516</f>
        <v>1</v>
      </c>
      <c r="V516" s="9">
        <f t="shared" ref="V516:V579" ca="1" si="159">IF(P516=1,ABS(U516)+ABS(U515),ABS(U516-U515))</f>
        <v>0</v>
      </c>
      <c r="W516" s="3">
        <f t="shared" ref="W516:W579" si="160">IF(P515=1,F515,W515)</f>
        <v>-1.2934088455849313E-3</v>
      </c>
      <c r="X516" s="3">
        <f t="shared" ref="X516:X579" si="161">IF(P515=1,K516/B515,(1+K516/B515)*(1+X515)-1)</f>
        <v>-4.6028949533279073E-2</v>
      </c>
      <c r="Y516" s="3">
        <f t="shared" ref="Y516:Y579" si="162">IF(P515=1,R516/E515,(1+R516/D515)*(1+Y515)-1)</f>
        <v>-3.9757171765266164E-2</v>
      </c>
    </row>
    <row r="517" spans="1:25" x14ac:dyDescent="0.25">
      <c r="A517" s="1">
        <v>36749</v>
      </c>
      <c r="B517" s="2">
        <v>7974.65</v>
      </c>
      <c r="C517" s="2">
        <v>62284</v>
      </c>
      <c r="D517" s="2">
        <v>8000</v>
      </c>
      <c r="E517" s="2">
        <v>8020</v>
      </c>
      <c r="F517" s="13">
        <f t="shared" si="150"/>
        <v>3.1788228950486719E-3</v>
      </c>
      <c r="G517" s="2">
        <f t="shared" si="145"/>
        <v>8402.3986666666679</v>
      </c>
      <c r="H517" s="2">
        <f t="shared" ca="1" si="151"/>
        <v>70721.2</v>
      </c>
      <c r="I517">
        <f t="shared" ca="1" si="152"/>
        <v>-1</v>
      </c>
      <c r="J517">
        <f t="shared" si="153"/>
        <v>1</v>
      </c>
      <c r="K517">
        <f t="shared" si="146"/>
        <v>-50.039999999999964</v>
      </c>
      <c r="L517">
        <f t="shared" ca="1" si="147"/>
        <v>-50.039999999999964</v>
      </c>
      <c r="M517" s="14">
        <f t="shared" si="148"/>
        <v>10891.310000000023</v>
      </c>
      <c r="N517">
        <f t="shared" si="154"/>
        <v>1</v>
      </c>
      <c r="O517">
        <f t="shared" si="149"/>
        <v>0</v>
      </c>
      <c r="P517">
        <f>COUNTIF(作圖資料!$A$3:$A$249,A517)</f>
        <v>0</v>
      </c>
      <c r="R517" s="7">
        <f t="shared" si="155"/>
        <v>-67</v>
      </c>
      <c r="S517" s="8">
        <f t="shared" ca="1" si="156"/>
        <v>-67</v>
      </c>
      <c r="T517" s="8">
        <f t="shared" ca="1" si="157"/>
        <v>13192</v>
      </c>
      <c r="U517" s="8">
        <f t="shared" ca="1" si="158"/>
        <v>-1</v>
      </c>
      <c r="V517" s="9">
        <f t="shared" ca="1" si="159"/>
        <v>2</v>
      </c>
      <c r="W517" s="3">
        <f t="shared" si="160"/>
        <v>-1.2934088455849313E-3</v>
      </c>
      <c r="X517" s="3">
        <f t="shared" si="161"/>
        <v>-5.1977679187054426E-2</v>
      </c>
      <c r="Y517" s="3">
        <f t="shared" si="162"/>
        <v>-4.7732412807999225E-2</v>
      </c>
    </row>
    <row r="518" spans="1:25" x14ac:dyDescent="0.25">
      <c r="A518" s="1">
        <v>36752</v>
      </c>
      <c r="B518" s="2">
        <v>7848.87</v>
      </c>
      <c r="C518" s="2">
        <v>39653</v>
      </c>
      <c r="D518" s="2">
        <v>7881</v>
      </c>
      <c r="E518" s="2">
        <v>7905</v>
      </c>
      <c r="F518" s="13">
        <f t="shared" si="150"/>
        <v>4.0935828979202782E-3</v>
      </c>
      <c r="G518" s="2">
        <f t="shared" si="145"/>
        <v>8390.5555000000022</v>
      </c>
      <c r="H518" s="2">
        <f t="shared" ca="1" si="151"/>
        <v>69021.2</v>
      </c>
      <c r="I518">
        <f t="shared" ca="1" si="152"/>
        <v>-1</v>
      </c>
      <c r="J518">
        <f t="shared" si="153"/>
        <v>1</v>
      </c>
      <c r="K518">
        <f t="shared" si="146"/>
        <v>-125.77999999999975</v>
      </c>
      <c r="L518">
        <f t="shared" ca="1" si="147"/>
        <v>125.77999999999975</v>
      </c>
      <c r="M518" s="14">
        <f t="shared" si="148"/>
        <v>10765.530000000024</v>
      </c>
      <c r="N518">
        <f t="shared" si="154"/>
        <v>1</v>
      </c>
      <c r="O518">
        <f t="shared" si="149"/>
        <v>0</v>
      </c>
      <c r="P518">
        <f>COUNTIF(作圖資料!$A$3:$A$249,A518)</f>
        <v>0</v>
      </c>
      <c r="R518" s="7">
        <f t="shared" si="155"/>
        <v>-119</v>
      </c>
      <c r="S518" s="8">
        <f t="shared" ca="1" si="156"/>
        <v>119</v>
      </c>
      <c r="T518" s="8">
        <f t="shared" ca="1" si="157"/>
        <v>13311</v>
      </c>
      <c r="U518" s="8">
        <f t="shared" ca="1" si="158"/>
        <v>-1</v>
      </c>
      <c r="V518" s="9">
        <f t="shared" ca="1" si="159"/>
        <v>0</v>
      </c>
      <c r="W518" s="3">
        <f t="shared" si="160"/>
        <v>-1.2934088455849313E-3</v>
      </c>
      <c r="X518" s="3">
        <f t="shared" si="161"/>
        <v>-6.6930341374341951E-2</v>
      </c>
      <c r="Y518" s="3">
        <f t="shared" si="162"/>
        <v>-6.1897393167480219E-2</v>
      </c>
    </row>
    <row r="519" spans="1:25" x14ac:dyDescent="0.25">
      <c r="A519" s="1">
        <v>36753</v>
      </c>
      <c r="B519" s="2">
        <v>7845.69</v>
      </c>
      <c r="C519" s="2">
        <v>48525</v>
      </c>
      <c r="D519" s="2">
        <v>7900</v>
      </c>
      <c r="E519" s="2">
        <v>7922</v>
      </c>
      <c r="F519" s="13">
        <f t="shared" si="150"/>
        <v>6.9222719735295701E-3</v>
      </c>
      <c r="G519" s="2">
        <f t="shared" si="145"/>
        <v>8378.179500000002</v>
      </c>
      <c r="H519" s="2">
        <f t="shared" ca="1" si="151"/>
        <v>66043.399999999994</v>
      </c>
      <c r="I519">
        <f t="shared" ca="1" si="152"/>
        <v>-1</v>
      </c>
      <c r="J519">
        <f t="shared" si="153"/>
        <v>1</v>
      </c>
      <c r="K519">
        <f t="shared" si="146"/>
        <v>-3.180000000000291</v>
      </c>
      <c r="L519">
        <f t="shared" ca="1" si="147"/>
        <v>3.180000000000291</v>
      </c>
      <c r="M519" s="14">
        <f t="shared" si="148"/>
        <v>10762.350000000024</v>
      </c>
      <c r="N519">
        <f t="shared" si="154"/>
        <v>1</v>
      </c>
      <c r="O519">
        <f t="shared" si="149"/>
        <v>0</v>
      </c>
      <c r="P519">
        <f>COUNTIF(作圖資料!$A$3:$A$249,A519)</f>
        <v>0</v>
      </c>
      <c r="R519" s="7">
        <f t="shared" si="155"/>
        <v>19</v>
      </c>
      <c r="S519" s="8">
        <f t="shared" ca="1" si="156"/>
        <v>-19</v>
      </c>
      <c r="T519" s="8">
        <f t="shared" ca="1" si="157"/>
        <v>13292</v>
      </c>
      <c r="U519" s="8">
        <f t="shared" ca="1" si="158"/>
        <v>-1</v>
      </c>
      <c r="V519" s="9">
        <f t="shared" ca="1" si="159"/>
        <v>0</v>
      </c>
      <c r="W519" s="3">
        <f t="shared" si="160"/>
        <v>-1.2934088455849313E-3</v>
      </c>
      <c r="X519" s="3">
        <f t="shared" si="161"/>
        <v>-6.7308378150900849E-2</v>
      </c>
      <c r="Y519" s="3">
        <f t="shared" si="162"/>
        <v>-5.963575764789919E-2</v>
      </c>
    </row>
    <row r="520" spans="1:25" x14ac:dyDescent="0.25">
      <c r="A520" s="1">
        <v>36754</v>
      </c>
      <c r="B520" s="2">
        <v>8003.53</v>
      </c>
      <c r="C520" s="2">
        <v>72985</v>
      </c>
      <c r="D520" s="2">
        <v>8020</v>
      </c>
      <c r="E520" s="2">
        <v>8086</v>
      </c>
      <c r="F520" s="13">
        <f t="shared" si="150"/>
        <v>1.03042032703069E-2</v>
      </c>
      <c r="G520" s="2">
        <f t="shared" si="145"/>
        <v>8365.4980000000014</v>
      </c>
      <c r="H520" s="2">
        <f t="shared" ca="1" si="151"/>
        <v>61241.2</v>
      </c>
      <c r="I520">
        <f t="shared" ca="1" si="152"/>
        <v>1</v>
      </c>
      <c r="J520">
        <f t="shared" si="153"/>
        <v>1</v>
      </c>
      <c r="K520">
        <f t="shared" si="146"/>
        <v>157.84000000000015</v>
      </c>
      <c r="L520">
        <f t="shared" ca="1" si="147"/>
        <v>-157.84000000000015</v>
      </c>
      <c r="M520" s="14">
        <f t="shared" si="148"/>
        <v>10920.190000000024</v>
      </c>
      <c r="N520">
        <f t="shared" si="154"/>
        <v>1</v>
      </c>
      <c r="O520">
        <f t="shared" si="149"/>
        <v>0</v>
      </c>
      <c r="P520">
        <f>COUNTIF(作圖資料!$A$3:$A$249,A520)</f>
        <v>1</v>
      </c>
      <c r="R520" s="7">
        <f t="shared" si="155"/>
        <v>120</v>
      </c>
      <c r="S520" s="8">
        <f t="shared" ca="1" si="156"/>
        <v>-120</v>
      </c>
      <c r="T520" s="8">
        <f t="shared" ca="1" si="157"/>
        <v>13172</v>
      </c>
      <c r="U520" s="8">
        <f t="shared" ca="1" si="158"/>
        <v>1</v>
      </c>
      <c r="V520" s="9">
        <f t="shared" ca="1" si="159"/>
        <v>2</v>
      </c>
      <c r="W520" s="3">
        <f t="shared" si="160"/>
        <v>-1.2934088455849313E-3</v>
      </c>
      <c r="X520" s="3">
        <f t="shared" si="161"/>
        <v>-4.854443953075871E-2</v>
      </c>
      <c r="Y520" s="3">
        <f t="shared" si="162"/>
        <v>-4.5351743840019054E-2</v>
      </c>
    </row>
    <row r="521" spans="1:25" x14ac:dyDescent="0.25">
      <c r="A521" s="1">
        <v>36755</v>
      </c>
      <c r="B521" s="2">
        <v>8143.25</v>
      </c>
      <c r="C521" s="2">
        <v>101569</v>
      </c>
      <c r="D521" s="2">
        <v>8215</v>
      </c>
      <c r="E521" s="2">
        <v>8235</v>
      </c>
      <c r="F521" s="13">
        <f t="shared" si="150"/>
        <v>8.8109784177079487E-3</v>
      </c>
      <c r="G521" s="2">
        <f t="shared" si="145"/>
        <v>8352.2268333333359</v>
      </c>
      <c r="H521" s="2">
        <f t="shared" ca="1" si="151"/>
        <v>65003.199999999997</v>
      </c>
      <c r="I521">
        <f t="shared" ca="1" si="152"/>
        <v>1</v>
      </c>
      <c r="J521">
        <f t="shared" si="153"/>
        <v>1</v>
      </c>
      <c r="K521">
        <f t="shared" si="146"/>
        <v>139.72000000000025</v>
      </c>
      <c r="L521">
        <f t="shared" ca="1" si="147"/>
        <v>139.72000000000025</v>
      </c>
      <c r="M521" s="14">
        <f t="shared" si="148"/>
        <v>11059.910000000025</v>
      </c>
      <c r="N521">
        <f t="shared" si="154"/>
        <v>1</v>
      </c>
      <c r="O521">
        <f t="shared" si="149"/>
        <v>0</v>
      </c>
      <c r="P521">
        <f>COUNTIF(作圖資料!$A$3:$A$249,A521)</f>
        <v>0</v>
      </c>
      <c r="R521" s="7">
        <f t="shared" si="155"/>
        <v>129</v>
      </c>
      <c r="S521" s="8">
        <f t="shared" ca="1" si="156"/>
        <v>129</v>
      </c>
      <c r="T521" s="8">
        <f t="shared" ca="1" si="157"/>
        <v>13301</v>
      </c>
      <c r="U521" s="8">
        <f t="shared" ca="1" si="158"/>
        <v>1</v>
      </c>
      <c r="V521" s="9">
        <f t="shared" ca="1" si="159"/>
        <v>0</v>
      </c>
      <c r="W521" s="3">
        <f t="shared" si="160"/>
        <v>1.03042032703069E-2</v>
      </c>
      <c r="X521" s="3">
        <f t="shared" si="161"/>
        <v>1.7457296967713028E-2</v>
      </c>
      <c r="Y521" s="3">
        <f t="shared" si="162"/>
        <v>1.595349987632946E-2</v>
      </c>
    </row>
    <row r="522" spans="1:25" x14ac:dyDescent="0.25">
      <c r="A522" s="1">
        <v>36756</v>
      </c>
      <c r="B522" s="2">
        <v>8176.82</v>
      </c>
      <c r="C522" s="2">
        <v>124448</v>
      </c>
      <c r="D522" s="2">
        <v>8183</v>
      </c>
      <c r="E522" s="2">
        <v>8211</v>
      </c>
      <c r="F522" s="13">
        <f t="shared" si="150"/>
        <v>7.5579504012557308E-4</v>
      </c>
      <c r="G522" s="2">
        <f t="shared" si="145"/>
        <v>8341.1300000000028</v>
      </c>
      <c r="H522" s="2">
        <f t="shared" ca="1" si="151"/>
        <v>77436</v>
      </c>
      <c r="I522">
        <f t="shared" ca="1" si="152"/>
        <v>1</v>
      </c>
      <c r="J522">
        <f t="shared" si="153"/>
        <v>1</v>
      </c>
      <c r="K522">
        <f t="shared" si="146"/>
        <v>33.569999999999709</v>
      </c>
      <c r="L522">
        <f t="shared" ca="1" si="147"/>
        <v>33.569999999999709</v>
      </c>
      <c r="M522" s="14">
        <f t="shared" si="148"/>
        <v>11093.480000000025</v>
      </c>
      <c r="N522">
        <f t="shared" si="154"/>
        <v>1</v>
      </c>
      <c r="O522">
        <f t="shared" si="149"/>
        <v>0</v>
      </c>
      <c r="P522">
        <f>COUNTIF(作圖資料!$A$3:$A$249,A522)</f>
        <v>0</v>
      </c>
      <c r="R522" s="7">
        <f t="shared" si="155"/>
        <v>-32</v>
      </c>
      <c r="S522" s="8">
        <f t="shared" ca="1" si="156"/>
        <v>-32</v>
      </c>
      <c r="T522" s="8">
        <f t="shared" ca="1" si="157"/>
        <v>13269</v>
      </c>
      <c r="U522" s="8">
        <f t="shared" ca="1" si="158"/>
        <v>1</v>
      </c>
      <c r="V522" s="9">
        <f t="shared" ca="1" si="159"/>
        <v>0</v>
      </c>
      <c r="W522" s="3">
        <f t="shared" si="160"/>
        <v>1.03042032703069E-2</v>
      </c>
      <c r="X522" s="3">
        <f t="shared" si="161"/>
        <v>2.1651696189056491E-2</v>
      </c>
      <c r="Y522" s="3">
        <f t="shared" si="162"/>
        <v>1.1996042542666396E-2</v>
      </c>
    </row>
    <row r="523" spans="1:25" x14ac:dyDescent="0.25">
      <c r="A523" s="1">
        <v>36757</v>
      </c>
      <c r="B523" s="2">
        <v>8209.07</v>
      </c>
      <c r="C523" s="2">
        <v>84558</v>
      </c>
      <c r="D523" s="2">
        <v>8281</v>
      </c>
      <c r="E523" s="2">
        <v>8309</v>
      </c>
      <c r="F523" s="13">
        <f t="shared" si="150"/>
        <v>8.762259305865383E-3</v>
      </c>
      <c r="G523" s="2">
        <f t="shared" si="145"/>
        <v>8329.8903333333365</v>
      </c>
      <c r="H523" s="2">
        <f t="shared" ca="1" si="151"/>
        <v>86417</v>
      </c>
      <c r="I523">
        <f t="shared" ca="1" si="152"/>
        <v>-1</v>
      </c>
      <c r="J523">
        <f t="shared" si="153"/>
        <v>1</v>
      </c>
      <c r="K523">
        <f t="shared" si="146"/>
        <v>32.25</v>
      </c>
      <c r="L523">
        <f t="shared" ca="1" si="147"/>
        <v>32.25</v>
      </c>
      <c r="M523" s="14">
        <f t="shared" si="148"/>
        <v>11125.730000000025</v>
      </c>
      <c r="N523">
        <f t="shared" si="154"/>
        <v>1</v>
      </c>
      <c r="O523">
        <f t="shared" si="149"/>
        <v>0</v>
      </c>
      <c r="P523">
        <f>COUNTIF(作圖資料!$A$3:$A$249,A523)</f>
        <v>0</v>
      </c>
      <c r="R523" s="7">
        <f t="shared" si="155"/>
        <v>98</v>
      </c>
      <c r="S523" s="8">
        <f t="shared" ca="1" si="156"/>
        <v>98</v>
      </c>
      <c r="T523" s="8">
        <f t="shared" ca="1" si="157"/>
        <v>13367</v>
      </c>
      <c r="U523" s="8">
        <f t="shared" ca="1" si="158"/>
        <v>-1</v>
      </c>
      <c r="V523" s="9">
        <f t="shared" ca="1" si="159"/>
        <v>2</v>
      </c>
      <c r="W523" s="3">
        <f t="shared" si="160"/>
        <v>1.03042032703069E-2</v>
      </c>
      <c r="X523" s="3">
        <f t="shared" si="161"/>
        <v>2.5681168184538583E-2</v>
      </c>
      <c r="Y523" s="3">
        <f t="shared" si="162"/>
        <v>2.4115755627009738E-2</v>
      </c>
    </row>
    <row r="524" spans="1:25" x14ac:dyDescent="0.25">
      <c r="A524" s="1">
        <v>36759</v>
      </c>
      <c r="B524" s="2">
        <v>8257.8799999999992</v>
      </c>
      <c r="C524" s="2">
        <v>111392</v>
      </c>
      <c r="D524" s="2">
        <v>8275</v>
      </c>
      <c r="E524" s="2">
        <v>8300</v>
      </c>
      <c r="F524" s="13">
        <f t="shared" si="150"/>
        <v>2.0731713224217962E-3</v>
      </c>
      <c r="G524" s="2">
        <f t="shared" si="145"/>
        <v>8318.5943333333362</v>
      </c>
      <c r="H524" s="2">
        <f t="shared" ca="1" si="151"/>
        <v>98990.399999999994</v>
      </c>
      <c r="I524">
        <f t="shared" ca="1" si="152"/>
        <v>1</v>
      </c>
      <c r="J524">
        <f t="shared" si="153"/>
        <v>1</v>
      </c>
      <c r="K524">
        <f t="shared" si="146"/>
        <v>48.809999999999491</v>
      </c>
      <c r="L524">
        <f t="shared" ca="1" si="147"/>
        <v>-48.809999999999491</v>
      </c>
      <c r="M524" s="14">
        <f t="shared" si="148"/>
        <v>11174.540000000025</v>
      </c>
      <c r="N524">
        <f t="shared" si="154"/>
        <v>1</v>
      </c>
      <c r="O524">
        <f t="shared" si="149"/>
        <v>0</v>
      </c>
      <c r="P524">
        <f>COUNTIF(作圖資料!$A$3:$A$249,A524)</f>
        <v>0</v>
      </c>
      <c r="R524" s="7">
        <f t="shared" si="155"/>
        <v>-6</v>
      </c>
      <c r="S524" s="8">
        <f t="shared" ca="1" si="156"/>
        <v>6</v>
      </c>
      <c r="T524" s="8">
        <f t="shared" ca="1" si="157"/>
        <v>13373</v>
      </c>
      <c r="U524" s="8">
        <f t="shared" ca="1" si="158"/>
        <v>1</v>
      </c>
      <c r="V524" s="9">
        <f t="shared" ca="1" si="159"/>
        <v>2</v>
      </c>
      <c r="W524" s="3">
        <f t="shared" si="160"/>
        <v>1.03042032703069E-2</v>
      </c>
      <c r="X524" s="3">
        <f t="shared" si="161"/>
        <v>3.1779727195375029E-2</v>
      </c>
      <c r="Y524" s="3">
        <f t="shared" si="162"/>
        <v>2.3373732376947842E-2</v>
      </c>
    </row>
    <row r="525" spans="1:25" x14ac:dyDescent="0.25">
      <c r="A525" s="1">
        <v>36760</v>
      </c>
      <c r="B525" s="2">
        <v>8118.05</v>
      </c>
      <c r="C525" s="2">
        <v>78911</v>
      </c>
      <c r="D525" s="2">
        <v>8180</v>
      </c>
      <c r="E525" s="2">
        <v>8198</v>
      </c>
      <c r="F525" s="13">
        <f t="shared" si="150"/>
        <v>7.631142946889824E-3</v>
      </c>
      <c r="G525" s="2">
        <f t="shared" si="145"/>
        <v>8304.591666666669</v>
      </c>
      <c r="H525" s="2">
        <f t="shared" ca="1" si="151"/>
        <v>100175.6</v>
      </c>
      <c r="I525">
        <f t="shared" ca="1" si="152"/>
        <v>-1</v>
      </c>
      <c r="J525">
        <f t="shared" si="153"/>
        <v>1</v>
      </c>
      <c r="K525">
        <f t="shared" si="146"/>
        <v>-139.82999999999902</v>
      </c>
      <c r="L525">
        <f t="shared" ca="1" si="147"/>
        <v>-139.82999999999902</v>
      </c>
      <c r="M525" s="14">
        <f t="shared" si="148"/>
        <v>11034.710000000025</v>
      </c>
      <c r="N525">
        <f t="shared" si="154"/>
        <v>1</v>
      </c>
      <c r="O525">
        <f t="shared" si="149"/>
        <v>0</v>
      </c>
      <c r="P525">
        <f>COUNTIF(作圖資料!$A$3:$A$249,A525)</f>
        <v>0</v>
      </c>
      <c r="R525" s="7">
        <f t="shared" si="155"/>
        <v>-95</v>
      </c>
      <c r="S525" s="8">
        <f t="shared" ca="1" si="156"/>
        <v>-95</v>
      </c>
      <c r="T525" s="8">
        <f t="shared" ca="1" si="157"/>
        <v>13278</v>
      </c>
      <c r="U525" s="8">
        <f t="shared" ca="1" si="158"/>
        <v>-1</v>
      </c>
      <c r="V525" s="9">
        <f t="shared" ca="1" si="159"/>
        <v>2</v>
      </c>
      <c r="W525" s="3">
        <f t="shared" si="160"/>
        <v>1.03042032703069E-2</v>
      </c>
      <c r="X525" s="3">
        <f t="shared" si="161"/>
        <v>1.4308686292173745E-2</v>
      </c>
      <c r="Y525" s="3">
        <f t="shared" si="162"/>
        <v>1.1625030917635559E-2</v>
      </c>
    </row>
    <row r="526" spans="1:25" x14ac:dyDescent="0.25">
      <c r="A526" s="1">
        <v>36762</v>
      </c>
      <c r="B526" s="2">
        <v>8098.84</v>
      </c>
      <c r="C526" s="2">
        <v>80933</v>
      </c>
      <c r="D526" s="2">
        <v>8190</v>
      </c>
      <c r="E526" s="2">
        <v>8204</v>
      </c>
      <c r="F526" s="13">
        <f t="shared" si="150"/>
        <v>1.1255932948422309E-2</v>
      </c>
      <c r="G526" s="2">
        <f t="shared" si="145"/>
        <v>8287.647833333338</v>
      </c>
      <c r="H526" s="2">
        <f t="shared" ca="1" si="151"/>
        <v>96048.4</v>
      </c>
      <c r="I526">
        <f t="shared" ca="1" si="152"/>
        <v>-1</v>
      </c>
      <c r="J526">
        <f t="shared" si="153"/>
        <v>1</v>
      </c>
      <c r="K526">
        <f t="shared" si="146"/>
        <v>-19.210000000000036</v>
      </c>
      <c r="L526">
        <f t="shared" ca="1" si="147"/>
        <v>19.210000000000036</v>
      </c>
      <c r="M526" s="14">
        <f t="shared" si="148"/>
        <v>11015.500000000025</v>
      </c>
      <c r="N526">
        <f t="shared" si="154"/>
        <v>1</v>
      </c>
      <c r="O526">
        <f t="shared" si="149"/>
        <v>0</v>
      </c>
      <c r="P526">
        <f>COUNTIF(作圖資料!$A$3:$A$249,A526)</f>
        <v>0</v>
      </c>
      <c r="R526" s="7">
        <f t="shared" si="155"/>
        <v>10</v>
      </c>
      <c r="S526" s="8">
        <f t="shared" ca="1" si="156"/>
        <v>-10</v>
      </c>
      <c r="T526" s="8">
        <f t="shared" ca="1" si="157"/>
        <v>13268</v>
      </c>
      <c r="U526" s="8">
        <f t="shared" ca="1" si="158"/>
        <v>-1</v>
      </c>
      <c r="V526" s="9">
        <f t="shared" ca="1" si="159"/>
        <v>0</v>
      </c>
      <c r="W526" s="3">
        <f t="shared" si="160"/>
        <v>1.03042032703069E-2</v>
      </c>
      <c r="X526" s="3">
        <f t="shared" si="161"/>
        <v>1.1908495376415251E-2</v>
      </c>
      <c r="Y526" s="3">
        <f t="shared" si="162"/>
        <v>1.2861736334405238E-2</v>
      </c>
    </row>
    <row r="527" spans="1:25" x14ac:dyDescent="0.25">
      <c r="A527" s="1">
        <v>36763</v>
      </c>
      <c r="B527" s="2">
        <v>8026.32</v>
      </c>
      <c r="C527" s="2">
        <v>70297</v>
      </c>
      <c r="D527" s="2">
        <v>8117</v>
      </c>
      <c r="E527" s="2">
        <v>8140</v>
      </c>
      <c r="F527" s="13">
        <f t="shared" si="150"/>
        <v>1.1297830138843334E-2</v>
      </c>
      <c r="G527" s="2">
        <f t="shared" si="145"/>
        <v>8270.2885000000024</v>
      </c>
      <c r="H527" s="2">
        <f t="shared" ca="1" si="151"/>
        <v>85218.2</v>
      </c>
      <c r="I527">
        <f t="shared" ca="1" si="152"/>
        <v>-1</v>
      </c>
      <c r="J527">
        <f t="shared" si="153"/>
        <v>1</v>
      </c>
      <c r="K527">
        <f t="shared" si="146"/>
        <v>-72.520000000000437</v>
      </c>
      <c r="L527">
        <f t="shared" ca="1" si="147"/>
        <v>72.520000000000437</v>
      </c>
      <c r="M527" s="14">
        <f t="shared" si="148"/>
        <v>10942.980000000025</v>
      </c>
      <c r="N527">
        <f t="shared" si="154"/>
        <v>1</v>
      </c>
      <c r="O527">
        <f t="shared" si="149"/>
        <v>0</v>
      </c>
      <c r="P527">
        <f>COUNTIF(作圖資料!$A$3:$A$249,A527)</f>
        <v>0</v>
      </c>
      <c r="R527" s="7">
        <f t="shared" si="155"/>
        <v>-73</v>
      </c>
      <c r="S527" s="8">
        <f t="shared" ca="1" si="156"/>
        <v>73</v>
      </c>
      <c r="T527" s="8">
        <f t="shared" ca="1" si="157"/>
        <v>13341</v>
      </c>
      <c r="U527" s="8">
        <f t="shared" ca="1" si="158"/>
        <v>-1</v>
      </c>
      <c r="V527" s="9">
        <f t="shared" ca="1" si="159"/>
        <v>0</v>
      </c>
      <c r="W527" s="3">
        <f t="shared" si="160"/>
        <v>1.03042032703069E-2</v>
      </c>
      <c r="X527" s="3">
        <f t="shared" si="161"/>
        <v>2.8474935434739113E-3</v>
      </c>
      <c r="Y527" s="3">
        <f t="shared" si="162"/>
        <v>3.8337867919862045E-3</v>
      </c>
    </row>
    <row r="528" spans="1:25" x14ac:dyDescent="0.25">
      <c r="A528" s="1">
        <v>36766</v>
      </c>
      <c r="B528" s="2">
        <v>7845.87</v>
      </c>
      <c r="C528" s="2">
        <v>59496</v>
      </c>
      <c r="D528" s="2">
        <v>7926</v>
      </c>
      <c r="E528" s="2">
        <v>7952</v>
      </c>
      <c r="F528" s="13">
        <f t="shared" si="150"/>
        <v>1.0213016529715624E-2</v>
      </c>
      <c r="G528" s="2">
        <f t="shared" si="145"/>
        <v>8250.4420000000009</v>
      </c>
      <c r="H528" s="2">
        <f t="shared" ca="1" si="151"/>
        <v>80205.8</v>
      </c>
      <c r="I528">
        <f t="shared" ca="1" si="152"/>
        <v>-1</v>
      </c>
      <c r="J528">
        <f t="shared" si="153"/>
        <v>1</v>
      </c>
      <c r="K528">
        <f t="shared" si="146"/>
        <v>-180.44999999999982</v>
      </c>
      <c r="L528">
        <f t="shared" ca="1" si="147"/>
        <v>180.44999999999982</v>
      </c>
      <c r="M528" s="14">
        <f t="shared" si="148"/>
        <v>10762.530000000024</v>
      </c>
      <c r="N528">
        <f t="shared" si="154"/>
        <v>1</v>
      </c>
      <c r="O528">
        <f t="shared" si="149"/>
        <v>0</v>
      </c>
      <c r="P528">
        <f>COUNTIF(作圖資料!$A$3:$A$249,A528)</f>
        <v>0</v>
      </c>
      <c r="R528" s="7">
        <f t="shared" si="155"/>
        <v>-191</v>
      </c>
      <c r="S528" s="8">
        <f t="shared" ca="1" si="156"/>
        <v>191</v>
      </c>
      <c r="T528" s="8">
        <f t="shared" ca="1" si="157"/>
        <v>13532</v>
      </c>
      <c r="U528" s="8">
        <f t="shared" ca="1" si="158"/>
        <v>-1</v>
      </c>
      <c r="V528" s="9">
        <f t="shared" ca="1" si="159"/>
        <v>0</v>
      </c>
      <c r="W528" s="3">
        <f t="shared" si="160"/>
        <v>1.03042032703069E-2</v>
      </c>
      <c r="X528" s="3">
        <f t="shared" si="161"/>
        <v>-1.9698807901013637E-2</v>
      </c>
      <c r="Y528" s="3">
        <f t="shared" si="162"/>
        <v>-1.9787286668315529E-2</v>
      </c>
    </row>
    <row r="529" spans="1:25" x14ac:dyDescent="0.25">
      <c r="A529" s="1">
        <v>36767</v>
      </c>
      <c r="B529" s="2">
        <v>7817.49</v>
      </c>
      <c r="C529" s="2">
        <v>79849</v>
      </c>
      <c r="D529" s="2">
        <v>7913</v>
      </c>
      <c r="E529" s="2">
        <v>7940</v>
      </c>
      <c r="F529" s="13">
        <f t="shared" si="150"/>
        <v>1.2217476453439735E-2</v>
      </c>
      <c r="G529" s="2">
        <f t="shared" si="145"/>
        <v>8231.4761666666691</v>
      </c>
      <c r="H529" s="2">
        <f t="shared" ca="1" si="151"/>
        <v>73897.2</v>
      </c>
      <c r="I529">
        <f t="shared" ca="1" si="152"/>
        <v>1</v>
      </c>
      <c r="J529">
        <f t="shared" si="153"/>
        <v>1</v>
      </c>
      <c r="K529">
        <f t="shared" si="146"/>
        <v>-28.380000000000109</v>
      </c>
      <c r="L529">
        <f t="shared" ca="1" si="147"/>
        <v>28.380000000000109</v>
      </c>
      <c r="M529" s="14">
        <f t="shared" si="148"/>
        <v>10734.150000000023</v>
      </c>
      <c r="N529">
        <f t="shared" si="154"/>
        <v>1</v>
      </c>
      <c r="O529">
        <f t="shared" si="149"/>
        <v>0</v>
      </c>
      <c r="P529">
        <f>COUNTIF(作圖資料!$A$3:$A$249,A529)</f>
        <v>0</v>
      </c>
      <c r="R529" s="7">
        <f t="shared" si="155"/>
        <v>-13</v>
      </c>
      <c r="S529" s="8">
        <f t="shared" ca="1" si="156"/>
        <v>13</v>
      </c>
      <c r="T529" s="8">
        <f t="shared" ca="1" si="157"/>
        <v>13545</v>
      </c>
      <c r="U529" s="8">
        <f t="shared" ca="1" si="158"/>
        <v>1</v>
      </c>
      <c r="V529" s="9">
        <f t="shared" ca="1" si="159"/>
        <v>2</v>
      </c>
      <c r="W529" s="3">
        <f t="shared" si="160"/>
        <v>1.03042032703069E-2</v>
      </c>
      <c r="X529" s="3">
        <f t="shared" si="161"/>
        <v>-2.3244743257037737E-2</v>
      </c>
      <c r="Y529" s="3">
        <f t="shared" si="162"/>
        <v>-2.1395003710116156E-2</v>
      </c>
    </row>
    <row r="530" spans="1:25" x14ac:dyDescent="0.25">
      <c r="A530" s="1">
        <v>36768</v>
      </c>
      <c r="B530" s="2">
        <v>7543.96</v>
      </c>
      <c r="C530" s="2">
        <v>86233</v>
      </c>
      <c r="D530" s="2">
        <v>7600</v>
      </c>
      <c r="E530" s="2">
        <v>7640</v>
      </c>
      <c r="F530" s="13">
        <f t="shared" si="150"/>
        <v>7.4284593237503582E-3</v>
      </c>
      <c r="G530" s="2">
        <f t="shared" si="145"/>
        <v>8209.0240000000013</v>
      </c>
      <c r="H530" s="2">
        <f t="shared" ca="1" si="151"/>
        <v>75361.600000000006</v>
      </c>
      <c r="I530">
        <f t="shared" ca="1" si="152"/>
        <v>1</v>
      </c>
      <c r="J530">
        <f t="shared" si="153"/>
        <v>1</v>
      </c>
      <c r="K530">
        <f t="shared" si="146"/>
        <v>-273.52999999999975</v>
      </c>
      <c r="L530">
        <f t="shared" ca="1" si="147"/>
        <v>-273.52999999999975</v>
      </c>
      <c r="M530" s="14">
        <f t="shared" si="148"/>
        <v>10460.620000000024</v>
      </c>
      <c r="N530">
        <f t="shared" si="154"/>
        <v>1</v>
      </c>
      <c r="O530">
        <f t="shared" si="149"/>
        <v>0</v>
      </c>
      <c r="P530">
        <f>COUNTIF(作圖資料!$A$3:$A$249,A530)</f>
        <v>0</v>
      </c>
      <c r="R530" s="7">
        <f t="shared" si="155"/>
        <v>-313</v>
      </c>
      <c r="S530" s="8">
        <f t="shared" ca="1" si="156"/>
        <v>-313</v>
      </c>
      <c r="T530" s="8">
        <f t="shared" ca="1" si="157"/>
        <v>13232</v>
      </c>
      <c r="U530" s="8">
        <f t="shared" ca="1" si="158"/>
        <v>1</v>
      </c>
      <c r="V530" s="9">
        <f t="shared" ca="1" si="159"/>
        <v>0</v>
      </c>
      <c r="W530" s="3">
        <f t="shared" si="160"/>
        <v>1.03042032703069E-2</v>
      </c>
      <c r="X530" s="3">
        <f t="shared" si="161"/>
        <v>-5.7420913022128817E-2</v>
      </c>
      <c r="Y530" s="3">
        <f t="shared" si="162"/>
        <v>-6.0103883255008483E-2</v>
      </c>
    </row>
    <row r="531" spans="1:25" x14ac:dyDescent="0.25">
      <c r="A531" s="1">
        <v>36769</v>
      </c>
      <c r="B531" s="2">
        <v>7616.98</v>
      </c>
      <c r="C531" s="2">
        <v>89743</v>
      </c>
      <c r="D531" s="2">
        <v>7660</v>
      </c>
      <c r="E531" s="2">
        <v>7700</v>
      </c>
      <c r="F531" s="13">
        <f t="shared" si="150"/>
        <v>5.6479077009523593E-3</v>
      </c>
      <c r="G531" s="2">
        <f t="shared" si="145"/>
        <v>8187.0531666666675</v>
      </c>
      <c r="H531" s="2">
        <f t="shared" ca="1" si="151"/>
        <v>77123.600000000006</v>
      </c>
      <c r="I531">
        <f t="shared" ca="1" si="152"/>
        <v>1</v>
      </c>
      <c r="J531">
        <f t="shared" si="153"/>
        <v>1</v>
      </c>
      <c r="K531">
        <f t="shared" si="146"/>
        <v>73.019999999999527</v>
      </c>
      <c r="L531">
        <f t="shared" ca="1" si="147"/>
        <v>73.019999999999527</v>
      </c>
      <c r="M531" s="14">
        <f t="shared" si="148"/>
        <v>10533.640000000025</v>
      </c>
      <c r="N531">
        <f t="shared" si="154"/>
        <v>1</v>
      </c>
      <c r="O531">
        <f t="shared" si="149"/>
        <v>0</v>
      </c>
      <c r="P531">
        <f>COUNTIF(作圖資料!$A$3:$A$249,A531)</f>
        <v>0</v>
      </c>
      <c r="R531" s="7">
        <f t="shared" si="155"/>
        <v>60</v>
      </c>
      <c r="S531" s="8">
        <f t="shared" ca="1" si="156"/>
        <v>60</v>
      </c>
      <c r="T531" s="8">
        <f t="shared" ca="1" si="157"/>
        <v>13292</v>
      </c>
      <c r="U531" s="8">
        <f t="shared" ca="1" si="158"/>
        <v>1</v>
      </c>
      <c r="V531" s="9">
        <f t="shared" ca="1" si="159"/>
        <v>0</v>
      </c>
      <c r="W531" s="3">
        <f t="shared" si="160"/>
        <v>1.03042032703069E-2</v>
      </c>
      <c r="X531" s="3">
        <f t="shared" si="161"/>
        <v>-4.8297438755149247E-2</v>
      </c>
      <c r="Y531" s="3">
        <f t="shared" si="162"/>
        <v>-5.2683650754390188E-2</v>
      </c>
    </row>
    <row r="532" spans="1:25" x14ac:dyDescent="0.25">
      <c r="A532" s="1">
        <v>36770</v>
      </c>
      <c r="B532" s="2">
        <v>7420.06</v>
      </c>
      <c r="C532" s="2">
        <v>100011</v>
      </c>
      <c r="D532" s="2">
        <v>7475</v>
      </c>
      <c r="E532" s="2">
        <v>7506</v>
      </c>
      <c r="F532" s="13">
        <f t="shared" si="150"/>
        <v>7.4042527957993709E-3</v>
      </c>
      <c r="G532" s="2">
        <f t="shared" si="145"/>
        <v>8163.3046666666678</v>
      </c>
      <c r="H532" s="2">
        <f t="shared" ca="1" si="151"/>
        <v>83066.399999999994</v>
      </c>
      <c r="I532">
        <f t="shared" ca="1" si="152"/>
        <v>1</v>
      </c>
      <c r="J532">
        <f t="shared" si="153"/>
        <v>1</v>
      </c>
      <c r="K532">
        <f t="shared" si="146"/>
        <v>-196.91999999999916</v>
      </c>
      <c r="L532">
        <f t="shared" ca="1" si="147"/>
        <v>-196.91999999999916</v>
      </c>
      <c r="M532" s="14">
        <f t="shared" si="148"/>
        <v>10336.720000000027</v>
      </c>
      <c r="N532">
        <f t="shared" si="154"/>
        <v>1</v>
      </c>
      <c r="O532">
        <f t="shared" si="149"/>
        <v>0</v>
      </c>
      <c r="P532">
        <f>COUNTIF(作圖資料!$A$3:$A$249,A532)</f>
        <v>0</v>
      </c>
      <c r="R532" s="7">
        <f t="shared" si="155"/>
        <v>-185</v>
      </c>
      <c r="S532" s="8">
        <f t="shared" ca="1" si="156"/>
        <v>-185</v>
      </c>
      <c r="T532" s="8">
        <f t="shared" ca="1" si="157"/>
        <v>13107</v>
      </c>
      <c r="U532" s="8">
        <f t="shared" ca="1" si="158"/>
        <v>1</v>
      </c>
      <c r="V532" s="9">
        <f t="shared" ca="1" si="159"/>
        <v>0</v>
      </c>
      <c r="W532" s="3">
        <f t="shared" si="160"/>
        <v>1.03042032703069E-2</v>
      </c>
      <c r="X532" s="3">
        <f t="shared" si="161"/>
        <v>-7.2901582176864266E-2</v>
      </c>
      <c r="Y532" s="3">
        <f t="shared" si="162"/>
        <v>-7.5562700964630136E-2</v>
      </c>
    </row>
    <row r="533" spans="1:25" x14ac:dyDescent="0.25">
      <c r="A533" s="1">
        <v>36771</v>
      </c>
      <c r="B533" s="2">
        <v>7707.59</v>
      </c>
      <c r="C533" s="2">
        <v>113188</v>
      </c>
      <c r="D533" s="2">
        <v>7750</v>
      </c>
      <c r="E533" s="2">
        <v>7792</v>
      </c>
      <c r="F533" s="13">
        <f t="shared" si="150"/>
        <v>5.5023684446111609E-3</v>
      </c>
      <c r="G533" s="2">
        <f t="shared" si="145"/>
        <v>8144.5620000000026</v>
      </c>
      <c r="H533" s="2">
        <f t="shared" ca="1" si="151"/>
        <v>93804.800000000003</v>
      </c>
      <c r="I533">
        <f t="shared" ca="1" si="152"/>
        <v>1</v>
      </c>
      <c r="J533">
        <f t="shared" si="153"/>
        <v>1</v>
      </c>
      <c r="K533">
        <f t="shared" si="146"/>
        <v>287.52999999999975</v>
      </c>
      <c r="L533">
        <f t="shared" ca="1" si="147"/>
        <v>287.52999999999975</v>
      </c>
      <c r="M533" s="14">
        <f t="shared" si="148"/>
        <v>10624.250000000025</v>
      </c>
      <c r="N533">
        <f t="shared" si="154"/>
        <v>1</v>
      </c>
      <c r="O533">
        <f t="shared" si="149"/>
        <v>0</v>
      </c>
      <c r="P533">
        <f>COUNTIF(作圖資料!$A$3:$A$249,A533)</f>
        <v>0</v>
      </c>
      <c r="R533" s="7">
        <f t="shared" si="155"/>
        <v>275</v>
      </c>
      <c r="S533" s="8">
        <f t="shared" ca="1" si="156"/>
        <v>275</v>
      </c>
      <c r="T533" s="8">
        <f t="shared" ca="1" si="157"/>
        <v>13382</v>
      </c>
      <c r="U533" s="8">
        <f t="shared" ca="1" si="158"/>
        <v>1</v>
      </c>
      <c r="V533" s="9">
        <f t="shared" ca="1" si="159"/>
        <v>0</v>
      </c>
      <c r="W533" s="3">
        <f t="shared" si="160"/>
        <v>1.03042032703069E-2</v>
      </c>
      <c r="X533" s="3">
        <f t="shared" si="161"/>
        <v>-3.6976184258695755E-2</v>
      </c>
      <c r="Y533" s="3">
        <f t="shared" si="162"/>
        <v>-4.1553302003462744E-2</v>
      </c>
    </row>
    <row r="534" spans="1:25" x14ac:dyDescent="0.25">
      <c r="A534" s="1">
        <v>36773</v>
      </c>
      <c r="B534" s="2">
        <v>7803.02</v>
      </c>
      <c r="C534" s="2">
        <v>120612</v>
      </c>
      <c r="D534" s="2">
        <v>7825</v>
      </c>
      <c r="E534" s="2">
        <v>7840</v>
      </c>
      <c r="F534" s="13">
        <f t="shared" si="150"/>
        <v>2.8168580882785843E-3</v>
      </c>
      <c r="G534" s="2">
        <f t="shared" si="145"/>
        <v>8128.4323333333359</v>
      </c>
      <c r="H534" s="2">
        <f t="shared" ca="1" si="151"/>
        <v>101957.4</v>
      </c>
      <c r="I534">
        <f t="shared" ca="1" si="152"/>
        <v>1</v>
      </c>
      <c r="J534">
        <f t="shared" si="153"/>
        <v>1</v>
      </c>
      <c r="K534">
        <f t="shared" si="146"/>
        <v>95.430000000000291</v>
      </c>
      <c r="L534">
        <f t="shared" ca="1" si="147"/>
        <v>95.430000000000291</v>
      </c>
      <c r="M534" s="14">
        <f t="shared" si="148"/>
        <v>10719.680000000026</v>
      </c>
      <c r="N534">
        <f t="shared" si="154"/>
        <v>1</v>
      </c>
      <c r="O534">
        <f t="shared" si="149"/>
        <v>0</v>
      </c>
      <c r="P534">
        <f>COUNTIF(作圖資料!$A$3:$A$249,A534)</f>
        <v>0</v>
      </c>
      <c r="R534" s="7">
        <f t="shared" si="155"/>
        <v>75</v>
      </c>
      <c r="S534" s="8">
        <f t="shared" ca="1" si="156"/>
        <v>75</v>
      </c>
      <c r="T534" s="8">
        <f t="shared" ca="1" si="157"/>
        <v>13457</v>
      </c>
      <c r="U534" s="8">
        <f t="shared" ca="1" si="158"/>
        <v>1</v>
      </c>
      <c r="V534" s="9">
        <f t="shared" ca="1" si="159"/>
        <v>0</v>
      </c>
      <c r="W534" s="3">
        <f t="shared" si="160"/>
        <v>1.03042032703069E-2</v>
      </c>
      <c r="X534" s="3">
        <f t="shared" si="161"/>
        <v>-2.5052695498111288E-2</v>
      </c>
      <c r="Y534" s="3">
        <f t="shared" si="162"/>
        <v>-3.2278011377689708E-2</v>
      </c>
    </row>
    <row r="535" spans="1:25" x14ac:dyDescent="0.25">
      <c r="A535" s="1">
        <v>36774</v>
      </c>
      <c r="B535" s="2">
        <v>7785.62</v>
      </c>
      <c r="C535" s="2">
        <v>88858</v>
      </c>
      <c r="D535" s="2">
        <v>7800</v>
      </c>
      <c r="E535" s="2">
        <v>7826</v>
      </c>
      <c r="F535" s="13">
        <f t="shared" si="150"/>
        <v>1.8469948443411432E-3</v>
      </c>
      <c r="G535" s="2">
        <f t="shared" si="145"/>
        <v>8112.3410000000022</v>
      </c>
      <c r="H535" s="2">
        <f t="shared" ca="1" si="151"/>
        <v>102482.4</v>
      </c>
      <c r="I535">
        <f t="shared" ca="1" si="152"/>
        <v>-1</v>
      </c>
      <c r="J535">
        <f t="shared" si="153"/>
        <v>1</v>
      </c>
      <c r="K535">
        <f t="shared" si="146"/>
        <v>-17.400000000000546</v>
      </c>
      <c r="L535">
        <f t="shared" ca="1" si="147"/>
        <v>-17.400000000000546</v>
      </c>
      <c r="M535" s="14">
        <f t="shared" si="148"/>
        <v>10702.280000000024</v>
      </c>
      <c r="N535">
        <f t="shared" si="154"/>
        <v>1</v>
      </c>
      <c r="O535">
        <f t="shared" si="149"/>
        <v>0</v>
      </c>
      <c r="P535">
        <f>COUNTIF(作圖資料!$A$3:$A$249,A535)</f>
        <v>0</v>
      </c>
      <c r="R535" s="7">
        <f t="shared" si="155"/>
        <v>-25</v>
      </c>
      <c r="S535" s="8">
        <f t="shared" ca="1" si="156"/>
        <v>-25</v>
      </c>
      <c r="T535" s="8">
        <f t="shared" ca="1" si="157"/>
        <v>13432</v>
      </c>
      <c r="U535" s="8">
        <f t="shared" ca="1" si="158"/>
        <v>-1</v>
      </c>
      <c r="V535" s="9">
        <f t="shared" ca="1" si="159"/>
        <v>2</v>
      </c>
      <c r="W535" s="3">
        <f t="shared" si="160"/>
        <v>1.03042032703069E-2</v>
      </c>
      <c r="X535" s="3">
        <f t="shared" si="161"/>
        <v>-2.7226736202650481E-2</v>
      </c>
      <c r="Y535" s="3">
        <f t="shared" si="162"/>
        <v>-3.5369774919614017E-2</v>
      </c>
    </row>
    <row r="536" spans="1:25" x14ac:dyDescent="0.25">
      <c r="A536" s="1">
        <v>36775</v>
      </c>
      <c r="B536" s="2">
        <v>7610.78</v>
      </c>
      <c r="C536" s="2">
        <v>87272</v>
      </c>
      <c r="D536" s="2">
        <v>7630</v>
      </c>
      <c r="E536" s="2">
        <v>7667</v>
      </c>
      <c r="F536" s="13">
        <f t="shared" si="150"/>
        <v>2.5253653370613804E-3</v>
      </c>
      <c r="G536" s="2">
        <f t="shared" si="145"/>
        <v>8094.3430000000035</v>
      </c>
      <c r="H536" s="2">
        <f t="shared" ca="1" si="151"/>
        <v>101988.2</v>
      </c>
      <c r="I536">
        <f t="shared" ca="1" si="152"/>
        <v>-1</v>
      </c>
      <c r="J536">
        <f t="shared" si="153"/>
        <v>1</v>
      </c>
      <c r="K536">
        <f t="shared" si="146"/>
        <v>-174.84000000000015</v>
      </c>
      <c r="L536">
        <f t="shared" ca="1" si="147"/>
        <v>174.84000000000015</v>
      </c>
      <c r="M536" s="14">
        <f t="shared" si="148"/>
        <v>10527.440000000024</v>
      </c>
      <c r="N536">
        <f t="shared" si="154"/>
        <v>1</v>
      </c>
      <c r="O536">
        <f t="shared" si="149"/>
        <v>0</v>
      </c>
      <c r="P536">
        <f>COUNTIF(作圖資料!$A$3:$A$249,A536)</f>
        <v>0</v>
      </c>
      <c r="R536" s="7">
        <f t="shared" si="155"/>
        <v>-170</v>
      </c>
      <c r="S536" s="8">
        <f t="shared" ca="1" si="156"/>
        <v>170</v>
      </c>
      <c r="T536" s="8">
        <f t="shared" ca="1" si="157"/>
        <v>13602</v>
      </c>
      <c r="U536" s="8">
        <f t="shared" ca="1" si="158"/>
        <v>-1</v>
      </c>
      <c r="V536" s="9">
        <f t="shared" ca="1" si="159"/>
        <v>0</v>
      </c>
      <c r="W536" s="3">
        <f t="shared" si="160"/>
        <v>1.03042032703069E-2</v>
      </c>
      <c r="X536" s="3">
        <f t="shared" si="161"/>
        <v>-4.9072096937226362E-2</v>
      </c>
      <c r="Y536" s="3">
        <f t="shared" si="162"/>
        <v>-5.6393767004699336E-2</v>
      </c>
    </row>
    <row r="537" spans="1:25" x14ac:dyDescent="0.25">
      <c r="A537" s="1">
        <v>36776</v>
      </c>
      <c r="B537" s="2">
        <v>7430.93</v>
      </c>
      <c r="C537" s="2">
        <v>83630</v>
      </c>
      <c r="D537" s="2">
        <v>7515</v>
      </c>
      <c r="E537" s="2">
        <v>7549</v>
      </c>
      <c r="F537" s="13">
        <f t="shared" si="150"/>
        <v>1.1313523340954701E-2</v>
      </c>
      <c r="G537" s="2">
        <f t="shared" si="145"/>
        <v>8074.231833333336</v>
      </c>
      <c r="H537" s="2">
        <f t="shared" ca="1" si="151"/>
        <v>98712</v>
      </c>
      <c r="I537">
        <f t="shared" ca="1" si="152"/>
        <v>-1</v>
      </c>
      <c r="J537">
        <f t="shared" si="153"/>
        <v>1</v>
      </c>
      <c r="K537">
        <f t="shared" si="146"/>
        <v>-179.84999999999945</v>
      </c>
      <c r="L537">
        <f t="shared" ca="1" si="147"/>
        <v>179.84999999999945</v>
      </c>
      <c r="M537" s="14">
        <f t="shared" si="148"/>
        <v>10347.590000000026</v>
      </c>
      <c r="N537">
        <f t="shared" si="154"/>
        <v>1</v>
      </c>
      <c r="O537">
        <f t="shared" si="149"/>
        <v>0</v>
      </c>
      <c r="P537">
        <f>COUNTIF(作圖資料!$A$3:$A$249,A537)</f>
        <v>0</v>
      </c>
      <c r="R537" s="7">
        <f t="shared" si="155"/>
        <v>-115</v>
      </c>
      <c r="S537" s="8">
        <f t="shared" ca="1" si="156"/>
        <v>115</v>
      </c>
      <c r="T537" s="8">
        <f t="shared" ca="1" si="157"/>
        <v>13717</v>
      </c>
      <c r="U537" s="8">
        <f t="shared" ca="1" si="158"/>
        <v>-1</v>
      </c>
      <c r="V537" s="9">
        <f t="shared" ca="1" si="159"/>
        <v>0</v>
      </c>
      <c r="W537" s="3">
        <f t="shared" si="160"/>
        <v>1.03042032703069E-2</v>
      </c>
      <c r="X537" s="3">
        <f t="shared" si="161"/>
        <v>-7.1543431460867724E-2</v>
      </c>
      <c r="Y537" s="3">
        <f t="shared" si="162"/>
        <v>-7.0615879297551198E-2</v>
      </c>
    </row>
    <row r="538" spans="1:25" x14ac:dyDescent="0.25">
      <c r="A538" s="1">
        <v>36777</v>
      </c>
      <c r="B538" s="2">
        <v>7367.99</v>
      </c>
      <c r="C538" s="2">
        <v>71666</v>
      </c>
      <c r="D538" s="2">
        <v>7483</v>
      </c>
      <c r="E538" s="2">
        <v>7525</v>
      </c>
      <c r="F538" s="13">
        <f t="shared" si="150"/>
        <v>1.5609413150669438E-2</v>
      </c>
      <c r="G538" s="2">
        <f t="shared" si="145"/>
        <v>8050.8355000000029</v>
      </c>
      <c r="H538" s="2">
        <f t="shared" ca="1" si="151"/>
        <v>90407.6</v>
      </c>
      <c r="I538">
        <f t="shared" ca="1" si="152"/>
        <v>-1</v>
      </c>
      <c r="J538">
        <f t="shared" si="153"/>
        <v>1</v>
      </c>
      <c r="K538">
        <f t="shared" si="146"/>
        <v>-62.940000000000509</v>
      </c>
      <c r="L538">
        <f t="shared" ca="1" si="147"/>
        <v>62.940000000000509</v>
      </c>
      <c r="M538" s="14">
        <f t="shared" si="148"/>
        <v>10284.650000000025</v>
      </c>
      <c r="N538">
        <f t="shared" si="154"/>
        <v>1</v>
      </c>
      <c r="O538">
        <f t="shared" si="149"/>
        <v>0</v>
      </c>
      <c r="P538">
        <f>COUNTIF(作圖資料!$A$3:$A$249,A538)</f>
        <v>0</v>
      </c>
      <c r="R538" s="7">
        <f t="shared" si="155"/>
        <v>-32</v>
      </c>
      <c r="S538" s="8">
        <f t="shared" ca="1" si="156"/>
        <v>32</v>
      </c>
      <c r="T538" s="8">
        <f t="shared" ca="1" si="157"/>
        <v>13749</v>
      </c>
      <c r="U538" s="8">
        <f t="shared" ca="1" si="158"/>
        <v>-1</v>
      </c>
      <c r="V538" s="9">
        <f t="shared" ca="1" si="159"/>
        <v>0</v>
      </c>
      <c r="W538" s="3">
        <f t="shared" si="160"/>
        <v>1.03042032703069E-2</v>
      </c>
      <c r="X538" s="3">
        <f t="shared" si="161"/>
        <v>-7.9407461457631778E-2</v>
      </c>
      <c r="Y538" s="3">
        <f t="shared" si="162"/>
        <v>-7.4573336631214349E-2</v>
      </c>
    </row>
    <row r="539" spans="1:25" x14ac:dyDescent="0.25">
      <c r="A539" s="1">
        <v>36780</v>
      </c>
      <c r="B539" s="2">
        <v>7335.2</v>
      </c>
      <c r="C539" s="2">
        <v>54970</v>
      </c>
      <c r="D539" s="2">
        <v>7425</v>
      </c>
      <c r="E539" s="2">
        <v>7470</v>
      </c>
      <c r="F539" s="13">
        <f t="shared" si="150"/>
        <v>1.2242338313883661E-2</v>
      </c>
      <c r="G539" s="2">
        <f t="shared" si="145"/>
        <v>8028.3400000000029</v>
      </c>
      <c r="H539" s="2">
        <f t="shared" ca="1" si="151"/>
        <v>77279.199999999997</v>
      </c>
      <c r="I539">
        <f t="shared" ca="1" si="152"/>
        <v>-1</v>
      </c>
      <c r="J539">
        <f t="shared" si="153"/>
        <v>1</v>
      </c>
      <c r="K539">
        <f t="shared" si="146"/>
        <v>-32.789999999999964</v>
      </c>
      <c r="L539">
        <f t="shared" ca="1" si="147"/>
        <v>32.789999999999964</v>
      </c>
      <c r="M539" s="14">
        <f t="shared" si="148"/>
        <v>10251.860000000026</v>
      </c>
      <c r="N539">
        <f t="shared" si="154"/>
        <v>1</v>
      </c>
      <c r="O539">
        <f t="shared" si="149"/>
        <v>0</v>
      </c>
      <c r="P539">
        <f>COUNTIF(作圖資料!$A$3:$A$249,A539)</f>
        <v>0</v>
      </c>
      <c r="R539" s="7">
        <f t="shared" si="155"/>
        <v>-58</v>
      </c>
      <c r="S539" s="8">
        <f t="shared" ca="1" si="156"/>
        <v>58</v>
      </c>
      <c r="T539" s="8">
        <f t="shared" ca="1" si="157"/>
        <v>13807</v>
      </c>
      <c r="U539" s="8">
        <f t="shared" ca="1" si="158"/>
        <v>-1</v>
      </c>
      <c r="V539" s="9">
        <f t="shared" ca="1" si="159"/>
        <v>0</v>
      </c>
      <c r="W539" s="3">
        <f t="shared" si="160"/>
        <v>1.03042032703069E-2</v>
      </c>
      <c r="X539" s="3">
        <f t="shared" si="161"/>
        <v>-8.3504403681875283E-2</v>
      </c>
      <c r="Y539" s="3">
        <f t="shared" si="162"/>
        <v>-8.1746228048478753E-2</v>
      </c>
    </row>
    <row r="540" spans="1:25" x14ac:dyDescent="0.25">
      <c r="A540" s="1">
        <v>36782</v>
      </c>
      <c r="B540" s="2">
        <v>7391.66</v>
      </c>
      <c r="C540" s="2">
        <v>78801</v>
      </c>
      <c r="D540" s="2">
        <v>7465</v>
      </c>
      <c r="E540" s="2">
        <v>7523</v>
      </c>
      <c r="F540" s="13">
        <f t="shared" si="150"/>
        <v>9.9219931652700932E-3</v>
      </c>
      <c r="G540" s="2">
        <f t="shared" si="145"/>
        <v>8009.3750000000027</v>
      </c>
      <c r="H540" s="2">
        <f t="shared" ca="1" si="151"/>
        <v>75267.8</v>
      </c>
      <c r="I540">
        <f t="shared" ca="1" si="152"/>
        <v>1</v>
      </c>
      <c r="J540">
        <f t="shared" si="153"/>
        <v>1</v>
      </c>
      <c r="K540">
        <f t="shared" si="146"/>
        <v>56.460000000000036</v>
      </c>
      <c r="L540">
        <f t="shared" ca="1" si="147"/>
        <v>-56.460000000000036</v>
      </c>
      <c r="M540" s="14">
        <f t="shared" si="148"/>
        <v>10308.320000000025</v>
      </c>
      <c r="N540">
        <f t="shared" si="154"/>
        <v>1</v>
      </c>
      <c r="O540">
        <f t="shared" si="149"/>
        <v>0</v>
      </c>
      <c r="P540">
        <f>COUNTIF(作圖資料!$A$3:$A$249,A540)</f>
        <v>0</v>
      </c>
      <c r="R540" s="7">
        <f t="shared" si="155"/>
        <v>40</v>
      </c>
      <c r="S540" s="8">
        <f t="shared" ca="1" si="156"/>
        <v>-40</v>
      </c>
      <c r="T540" s="8">
        <f t="shared" ca="1" si="157"/>
        <v>13767</v>
      </c>
      <c r="U540" s="8">
        <f t="shared" ca="1" si="158"/>
        <v>1</v>
      </c>
      <c r="V540" s="9">
        <f t="shared" ca="1" si="159"/>
        <v>2</v>
      </c>
      <c r="W540" s="3">
        <f t="shared" si="160"/>
        <v>1.03042032703069E-2</v>
      </c>
      <c r="X540" s="3">
        <f t="shared" si="161"/>
        <v>-7.6450016430250067E-2</v>
      </c>
      <c r="Y540" s="3">
        <f t="shared" si="162"/>
        <v>-7.6799406381399704E-2</v>
      </c>
    </row>
    <row r="541" spans="1:25" x14ac:dyDescent="0.25">
      <c r="A541" s="1">
        <v>36783</v>
      </c>
      <c r="B541" s="2">
        <v>7152.29</v>
      </c>
      <c r="C541" s="2">
        <v>75467</v>
      </c>
      <c r="D541" s="2">
        <v>7181</v>
      </c>
      <c r="E541" s="2">
        <v>7232</v>
      </c>
      <c r="F541" s="13">
        <f t="shared" si="150"/>
        <v>4.014098980885894E-3</v>
      </c>
      <c r="G541" s="2">
        <f t="shared" si="145"/>
        <v>7988.1770000000024</v>
      </c>
      <c r="H541" s="2">
        <f t="shared" ca="1" si="151"/>
        <v>72906.8</v>
      </c>
      <c r="I541">
        <f t="shared" ca="1" si="152"/>
        <v>1</v>
      </c>
      <c r="J541">
        <f t="shared" si="153"/>
        <v>1</v>
      </c>
      <c r="K541">
        <f t="shared" si="146"/>
        <v>-239.36999999999989</v>
      </c>
      <c r="L541">
        <f t="shared" ca="1" si="147"/>
        <v>-239.36999999999989</v>
      </c>
      <c r="M541" s="14">
        <f t="shared" si="148"/>
        <v>10068.950000000026</v>
      </c>
      <c r="N541">
        <f t="shared" si="154"/>
        <v>1</v>
      </c>
      <c r="O541">
        <f t="shared" si="149"/>
        <v>0</v>
      </c>
      <c r="P541">
        <f>COUNTIF(作圖資料!$A$3:$A$249,A541)</f>
        <v>0</v>
      </c>
      <c r="R541" s="7">
        <f t="shared" si="155"/>
        <v>-284</v>
      </c>
      <c r="S541" s="8">
        <f t="shared" ca="1" si="156"/>
        <v>-284</v>
      </c>
      <c r="T541" s="8">
        <f t="shared" ca="1" si="157"/>
        <v>13483</v>
      </c>
      <c r="U541" s="8">
        <f t="shared" ca="1" si="158"/>
        <v>1</v>
      </c>
      <c r="V541" s="9">
        <f t="shared" ca="1" si="159"/>
        <v>0</v>
      </c>
      <c r="W541" s="3">
        <f t="shared" si="160"/>
        <v>1.03042032703069E-2</v>
      </c>
      <c r="X541" s="3">
        <f t="shared" si="161"/>
        <v>-0.10635806950183224</v>
      </c>
      <c r="Y541" s="3">
        <f t="shared" si="162"/>
        <v>-0.11192184021765994</v>
      </c>
    </row>
    <row r="542" spans="1:25" x14ac:dyDescent="0.25">
      <c r="A542" s="1">
        <v>36784</v>
      </c>
      <c r="B542" s="2">
        <v>7155.45</v>
      </c>
      <c r="C542" s="2">
        <v>95825</v>
      </c>
      <c r="D542" s="2">
        <v>7230</v>
      </c>
      <c r="E542" s="2">
        <v>7240</v>
      </c>
      <c r="F542" s="13">
        <f t="shared" si="150"/>
        <v>1.0418631951868873E-2</v>
      </c>
      <c r="G542" s="2">
        <f t="shared" si="145"/>
        <v>7968.0073333333357</v>
      </c>
      <c r="H542" s="2">
        <f t="shared" ca="1" si="151"/>
        <v>75345.8</v>
      </c>
      <c r="I542">
        <f t="shared" ca="1" si="152"/>
        <v>1</v>
      </c>
      <c r="J542">
        <f t="shared" si="153"/>
        <v>1</v>
      </c>
      <c r="K542">
        <f t="shared" si="146"/>
        <v>3.1599999999998545</v>
      </c>
      <c r="L542">
        <f t="shared" ca="1" si="147"/>
        <v>3.1599999999998545</v>
      </c>
      <c r="M542" s="14">
        <f t="shared" si="148"/>
        <v>10072.110000000026</v>
      </c>
      <c r="N542">
        <f t="shared" si="154"/>
        <v>1</v>
      </c>
      <c r="O542">
        <f t="shared" si="149"/>
        <v>0</v>
      </c>
      <c r="P542">
        <f>COUNTIF(作圖資料!$A$3:$A$249,A542)</f>
        <v>0</v>
      </c>
      <c r="R542" s="7">
        <f t="shared" si="155"/>
        <v>49</v>
      </c>
      <c r="S542" s="8">
        <f t="shared" ca="1" si="156"/>
        <v>49</v>
      </c>
      <c r="T542" s="8">
        <f t="shared" ca="1" si="157"/>
        <v>13532</v>
      </c>
      <c r="U542" s="8">
        <f t="shared" ca="1" si="158"/>
        <v>1</v>
      </c>
      <c r="V542" s="9">
        <f t="shared" ca="1" si="159"/>
        <v>0</v>
      </c>
      <c r="W542" s="3">
        <f t="shared" si="160"/>
        <v>1.03042032703069E-2</v>
      </c>
      <c r="X542" s="3">
        <f t="shared" si="161"/>
        <v>-0.10596324371870902</v>
      </c>
      <c r="Y542" s="3">
        <f t="shared" si="162"/>
        <v>-0.10586198367548838</v>
      </c>
    </row>
    <row r="543" spans="1:25" x14ac:dyDescent="0.25">
      <c r="A543" s="1">
        <v>36785</v>
      </c>
      <c r="B543" s="2">
        <v>7053.29</v>
      </c>
      <c r="C543" s="2">
        <v>79486</v>
      </c>
      <c r="D543" s="2">
        <v>7096</v>
      </c>
      <c r="E543" s="2">
        <v>7141</v>
      </c>
      <c r="F543" s="13">
        <f t="shared" si="150"/>
        <v>6.0553302076051807E-3</v>
      </c>
      <c r="G543" s="2">
        <f t="shared" si="145"/>
        <v>7950.2140000000027</v>
      </c>
      <c r="H543" s="2">
        <f t="shared" ca="1" si="151"/>
        <v>76909.8</v>
      </c>
      <c r="I543">
        <f t="shared" ca="1" si="152"/>
        <v>1</v>
      </c>
      <c r="J543">
        <f t="shared" si="153"/>
        <v>1</v>
      </c>
      <c r="K543">
        <f t="shared" si="146"/>
        <v>-102.15999999999985</v>
      </c>
      <c r="L543">
        <f t="shared" ca="1" si="147"/>
        <v>-102.15999999999985</v>
      </c>
      <c r="M543" s="14">
        <f t="shared" si="148"/>
        <v>9969.9500000000262</v>
      </c>
      <c r="N543">
        <f t="shared" si="154"/>
        <v>1</v>
      </c>
      <c r="O543">
        <f t="shared" si="149"/>
        <v>0</v>
      </c>
      <c r="P543">
        <f>COUNTIF(作圖資料!$A$3:$A$249,A543)</f>
        <v>0</v>
      </c>
      <c r="R543" s="7">
        <f t="shared" si="155"/>
        <v>-134</v>
      </c>
      <c r="S543" s="8">
        <f t="shared" ca="1" si="156"/>
        <v>-134</v>
      </c>
      <c r="T543" s="8">
        <f t="shared" ca="1" si="157"/>
        <v>13398</v>
      </c>
      <c r="U543" s="8">
        <f t="shared" ca="1" si="158"/>
        <v>1</v>
      </c>
      <c r="V543" s="9">
        <f t="shared" ca="1" si="159"/>
        <v>0</v>
      </c>
      <c r="W543" s="3">
        <f t="shared" si="160"/>
        <v>1.03042032703069E-2</v>
      </c>
      <c r="X543" s="3">
        <f t="shared" si="161"/>
        <v>-0.11872761144145139</v>
      </c>
      <c r="Y543" s="3">
        <f t="shared" si="162"/>
        <v>-0.12243383626020277</v>
      </c>
    </row>
    <row r="544" spans="1:25" x14ac:dyDescent="0.25">
      <c r="A544" s="1">
        <v>36787</v>
      </c>
      <c r="B544" s="2">
        <v>6910.14</v>
      </c>
      <c r="C544" s="2">
        <v>64688</v>
      </c>
      <c r="D544" s="2">
        <v>6955</v>
      </c>
      <c r="E544" s="2">
        <v>7016</v>
      </c>
      <c r="F544" s="13">
        <f t="shared" si="150"/>
        <v>6.4919089917134798E-3</v>
      </c>
      <c r="G544" s="2">
        <f t="shared" si="145"/>
        <v>7927.6315000000022</v>
      </c>
      <c r="H544" s="2">
        <f t="shared" ca="1" si="151"/>
        <v>78853.399999999994</v>
      </c>
      <c r="I544">
        <f t="shared" ca="1" si="152"/>
        <v>-1</v>
      </c>
      <c r="J544">
        <f t="shared" si="153"/>
        <v>1</v>
      </c>
      <c r="K544">
        <f t="shared" si="146"/>
        <v>-143.14999999999964</v>
      </c>
      <c r="L544">
        <f t="shared" ca="1" si="147"/>
        <v>-143.14999999999964</v>
      </c>
      <c r="M544" s="14">
        <f t="shared" si="148"/>
        <v>9826.8000000000266</v>
      </c>
      <c r="N544">
        <f t="shared" si="154"/>
        <v>1</v>
      </c>
      <c r="O544">
        <f t="shared" si="149"/>
        <v>0</v>
      </c>
      <c r="P544">
        <f>COUNTIF(作圖資料!$A$3:$A$249,A544)</f>
        <v>0</v>
      </c>
      <c r="R544" s="7">
        <f t="shared" si="155"/>
        <v>-141</v>
      </c>
      <c r="S544" s="8">
        <f t="shared" ca="1" si="156"/>
        <v>-141</v>
      </c>
      <c r="T544" s="8">
        <f t="shared" ca="1" si="157"/>
        <v>13257</v>
      </c>
      <c r="U544" s="8">
        <f t="shared" ca="1" si="158"/>
        <v>-1</v>
      </c>
      <c r="V544" s="9">
        <f t="shared" ca="1" si="159"/>
        <v>2</v>
      </c>
      <c r="W544" s="3">
        <f t="shared" si="160"/>
        <v>1.03042032703069E-2</v>
      </c>
      <c r="X544" s="3">
        <f t="shared" si="161"/>
        <v>-0.1366134693066684</v>
      </c>
      <c r="Y544" s="3">
        <f t="shared" si="162"/>
        <v>-0.13987138263665588</v>
      </c>
    </row>
    <row r="545" spans="1:25" x14ac:dyDescent="0.25">
      <c r="A545" s="1">
        <v>36788</v>
      </c>
      <c r="B545" s="2">
        <v>6734.9</v>
      </c>
      <c r="C545" s="2">
        <v>82226</v>
      </c>
      <c r="D545" s="2">
        <v>6779</v>
      </c>
      <c r="E545" s="2">
        <v>6890</v>
      </c>
      <c r="F545" s="13">
        <f t="shared" si="150"/>
        <v>6.5479814102660239E-3</v>
      </c>
      <c r="G545" s="2">
        <f t="shared" si="145"/>
        <v>7901.5836666666692</v>
      </c>
      <c r="H545" s="2">
        <f t="shared" ca="1" si="151"/>
        <v>79538.399999999994</v>
      </c>
      <c r="I545">
        <f t="shared" ca="1" si="152"/>
        <v>1</v>
      </c>
      <c r="J545">
        <f t="shared" si="153"/>
        <v>1</v>
      </c>
      <c r="K545">
        <f t="shared" si="146"/>
        <v>-175.24000000000069</v>
      </c>
      <c r="L545">
        <f t="shared" ca="1" si="147"/>
        <v>175.24000000000069</v>
      </c>
      <c r="M545" s="14">
        <f t="shared" si="148"/>
        <v>9651.5600000000268</v>
      </c>
      <c r="N545">
        <f t="shared" si="154"/>
        <v>1</v>
      </c>
      <c r="O545">
        <f t="shared" si="149"/>
        <v>0</v>
      </c>
      <c r="P545">
        <f>COUNTIF(作圖資料!$A$3:$A$249,A545)</f>
        <v>0</v>
      </c>
      <c r="R545" s="7">
        <f t="shared" si="155"/>
        <v>-176</v>
      </c>
      <c r="S545" s="8">
        <f t="shared" ca="1" si="156"/>
        <v>176</v>
      </c>
      <c r="T545" s="8">
        <f t="shared" ca="1" si="157"/>
        <v>13433</v>
      </c>
      <c r="U545" s="8">
        <f t="shared" ca="1" si="158"/>
        <v>1</v>
      </c>
      <c r="V545" s="9">
        <f t="shared" ca="1" si="159"/>
        <v>2</v>
      </c>
      <c r="W545" s="3">
        <f t="shared" si="160"/>
        <v>1.03042032703069E-2</v>
      </c>
      <c r="X545" s="3">
        <f t="shared" si="161"/>
        <v>-0.15850880798847511</v>
      </c>
      <c r="Y545" s="3">
        <f t="shared" si="162"/>
        <v>-0.1616373979718031</v>
      </c>
    </row>
    <row r="546" spans="1:25" x14ac:dyDescent="0.25">
      <c r="A546" s="1">
        <v>36789</v>
      </c>
      <c r="B546" s="2">
        <v>6880.09</v>
      </c>
      <c r="C546" s="2">
        <v>102624</v>
      </c>
      <c r="D546" s="2">
        <v>6890</v>
      </c>
      <c r="E546" s="2">
        <v>7013</v>
      </c>
      <c r="F546" s="13">
        <f t="shared" si="150"/>
        <v>1.9318061246291762E-2</v>
      </c>
      <c r="G546" s="2">
        <f t="shared" si="145"/>
        <v>7882.0428333333357</v>
      </c>
      <c r="H546" s="2">
        <f t="shared" ca="1" si="151"/>
        <v>84969.8</v>
      </c>
      <c r="I546">
        <f t="shared" ca="1" si="152"/>
        <v>1</v>
      </c>
      <c r="J546">
        <f t="shared" si="153"/>
        <v>1</v>
      </c>
      <c r="K546">
        <f t="shared" si="146"/>
        <v>145.19000000000051</v>
      </c>
      <c r="L546">
        <f t="shared" ca="1" si="147"/>
        <v>145.19000000000051</v>
      </c>
      <c r="M546" s="14">
        <f t="shared" si="148"/>
        <v>9796.7500000000273</v>
      </c>
      <c r="N546">
        <f t="shared" si="154"/>
        <v>1</v>
      </c>
      <c r="O546">
        <f t="shared" si="149"/>
        <v>0</v>
      </c>
      <c r="P546">
        <f>COUNTIF(作圖資料!$A$3:$A$249,A546)</f>
        <v>1</v>
      </c>
      <c r="R546" s="7">
        <f t="shared" si="155"/>
        <v>111</v>
      </c>
      <c r="S546" s="8">
        <f t="shared" ca="1" si="156"/>
        <v>111</v>
      </c>
      <c r="T546" s="8">
        <f t="shared" ca="1" si="157"/>
        <v>13544</v>
      </c>
      <c r="U546" s="8">
        <f t="shared" ca="1" si="158"/>
        <v>1</v>
      </c>
      <c r="V546" s="9">
        <f t="shared" ca="1" si="159"/>
        <v>2</v>
      </c>
      <c r="W546" s="3">
        <f t="shared" si="160"/>
        <v>1.03042032703069E-2</v>
      </c>
      <c r="X546" s="3">
        <f t="shared" si="161"/>
        <v>-0.1403680625923811</v>
      </c>
      <c r="Y546" s="3">
        <f t="shared" si="162"/>
        <v>-0.14790996784565902</v>
      </c>
    </row>
    <row r="547" spans="1:25" x14ac:dyDescent="0.25">
      <c r="A547" s="1">
        <v>36790</v>
      </c>
      <c r="B547" s="2">
        <v>6920.9</v>
      </c>
      <c r="C547" s="2">
        <v>73022</v>
      </c>
      <c r="D547" s="2">
        <v>6951</v>
      </c>
      <c r="E547" s="2">
        <v>6981</v>
      </c>
      <c r="F547" s="13">
        <f t="shared" si="150"/>
        <v>4.3491453423687432E-3</v>
      </c>
      <c r="G547" s="2">
        <f t="shared" si="145"/>
        <v>7857.0288333333347</v>
      </c>
      <c r="H547" s="2">
        <f t="shared" ca="1" si="151"/>
        <v>80409.2</v>
      </c>
      <c r="I547">
        <f t="shared" ca="1" si="152"/>
        <v>-1</v>
      </c>
      <c r="J547">
        <f t="shared" si="153"/>
        <v>1</v>
      </c>
      <c r="K547">
        <f t="shared" si="146"/>
        <v>40.809999999999491</v>
      </c>
      <c r="L547">
        <f t="shared" ca="1" si="147"/>
        <v>40.809999999999491</v>
      </c>
      <c r="M547" s="14">
        <f t="shared" si="148"/>
        <v>9837.5600000000268</v>
      </c>
      <c r="N547">
        <f t="shared" si="154"/>
        <v>1</v>
      </c>
      <c r="O547">
        <f t="shared" si="149"/>
        <v>0</v>
      </c>
      <c r="P547">
        <f>COUNTIF(作圖資料!$A$3:$A$249,A547)</f>
        <v>0</v>
      </c>
      <c r="R547" s="7">
        <f t="shared" si="155"/>
        <v>-62</v>
      </c>
      <c r="S547" s="8">
        <f t="shared" ca="1" si="156"/>
        <v>-62</v>
      </c>
      <c r="T547" s="8">
        <f t="shared" ca="1" si="157"/>
        <v>13482</v>
      </c>
      <c r="U547" s="8">
        <f t="shared" ca="1" si="158"/>
        <v>-1</v>
      </c>
      <c r="V547" s="9">
        <f t="shared" ca="1" si="159"/>
        <v>2</v>
      </c>
      <c r="W547" s="3">
        <f t="shared" si="160"/>
        <v>1.9318061246291762E-2</v>
      </c>
      <c r="X547" s="3">
        <f t="shared" si="161"/>
        <v>5.9316084527963279E-3</v>
      </c>
      <c r="Y547" s="3">
        <f t="shared" si="162"/>
        <v>-8.8407243690289457E-3</v>
      </c>
    </row>
    <row r="548" spans="1:25" x14ac:dyDescent="0.25">
      <c r="A548" s="1">
        <v>36791</v>
      </c>
      <c r="B548" s="2">
        <v>6612.09</v>
      </c>
      <c r="C548" s="2">
        <v>74787</v>
      </c>
      <c r="D548" s="2">
        <v>6540</v>
      </c>
      <c r="E548" s="2">
        <v>6616</v>
      </c>
      <c r="F548" s="13">
        <f t="shared" si="150"/>
        <v>-1.0902755407140585E-2</v>
      </c>
      <c r="G548" s="2">
        <f t="shared" si="145"/>
        <v>7829.0738333333347</v>
      </c>
      <c r="H548" s="2">
        <f t="shared" ca="1" si="151"/>
        <v>79469.399999999994</v>
      </c>
      <c r="I548">
        <f t="shared" ca="1" si="152"/>
        <v>-1</v>
      </c>
      <c r="J548">
        <f t="shared" si="153"/>
        <v>-1</v>
      </c>
      <c r="K548">
        <f t="shared" si="146"/>
        <v>-308.80999999999949</v>
      </c>
      <c r="L548">
        <f t="shared" ca="1" si="147"/>
        <v>308.80999999999949</v>
      </c>
      <c r="M548" s="14">
        <f t="shared" si="148"/>
        <v>9528.7500000000273</v>
      </c>
      <c r="N548">
        <f t="shared" si="154"/>
        <v>-1</v>
      </c>
      <c r="O548">
        <f t="shared" si="149"/>
        <v>2</v>
      </c>
      <c r="P548">
        <f>COUNTIF(作圖資料!$A$3:$A$249,A548)</f>
        <v>0</v>
      </c>
      <c r="R548" s="7">
        <f t="shared" si="155"/>
        <v>-411</v>
      </c>
      <c r="S548" s="8">
        <f t="shared" ca="1" si="156"/>
        <v>411</v>
      </c>
      <c r="T548" s="8">
        <f t="shared" ca="1" si="157"/>
        <v>13893</v>
      </c>
      <c r="U548" s="8">
        <f t="shared" ca="1" si="158"/>
        <v>-2</v>
      </c>
      <c r="V548" s="9">
        <f t="shared" ca="1" si="159"/>
        <v>1</v>
      </c>
      <c r="W548" s="3">
        <f t="shared" si="160"/>
        <v>1.9318061246291762E-2</v>
      </c>
      <c r="X548" s="3">
        <f t="shared" si="161"/>
        <v>-3.895297881277715E-2</v>
      </c>
      <c r="Y548" s="3">
        <f t="shared" si="162"/>
        <v>-6.744617139597886E-2</v>
      </c>
    </row>
    <row r="549" spans="1:25" x14ac:dyDescent="0.25">
      <c r="A549" s="1">
        <v>36794</v>
      </c>
      <c r="B549" s="2">
        <v>6677.46</v>
      </c>
      <c r="C549" s="2">
        <v>72164</v>
      </c>
      <c r="D549" s="2">
        <v>6684</v>
      </c>
      <c r="E549" s="2">
        <v>6715</v>
      </c>
      <c r="F549" s="13">
        <f t="shared" si="150"/>
        <v>9.7941432820269902E-4</v>
      </c>
      <c r="G549" s="2">
        <f t="shared" si="145"/>
        <v>7804.1468333333351</v>
      </c>
      <c r="H549" s="2">
        <f t="shared" ca="1" si="151"/>
        <v>80964.600000000006</v>
      </c>
      <c r="I549">
        <f t="shared" ca="1" si="152"/>
        <v>-1</v>
      </c>
      <c r="J549">
        <f t="shared" si="153"/>
        <v>1</v>
      </c>
      <c r="K549">
        <f t="shared" si="146"/>
        <v>65.369999999999891</v>
      </c>
      <c r="L549">
        <f t="shared" ca="1" si="147"/>
        <v>-65.369999999999891</v>
      </c>
      <c r="M549" s="14">
        <f t="shared" si="148"/>
        <v>9463.3800000000265</v>
      </c>
      <c r="N549">
        <f t="shared" si="154"/>
        <v>1</v>
      </c>
      <c r="O549">
        <f t="shared" si="149"/>
        <v>2</v>
      </c>
      <c r="P549">
        <f>COUNTIF(作圖資料!$A$3:$A$249,A549)</f>
        <v>0</v>
      </c>
      <c r="R549" s="7">
        <f t="shared" si="155"/>
        <v>144</v>
      </c>
      <c r="S549" s="8">
        <f t="shared" ca="1" si="156"/>
        <v>-144</v>
      </c>
      <c r="T549" s="8">
        <f t="shared" ca="1" si="157"/>
        <v>13605</v>
      </c>
      <c r="U549" s="8">
        <f t="shared" ca="1" si="158"/>
        <v>-2</v>
      </c>
      <c r="V549" s="9">
        <f t="shared" ca="1" si="159"/>
        <v>0</v>
      </c>
      <c r="W549" s="3">
        <f t="shared" si="160"/>
        <v>1.9318061246291762E-2</v>
      </c>
      <c r="X549" s="3">
        <f t="shared" si="161"/>
        <v>-2.9451649615048758E-2</v>
      </c>
      <c r="Y549" s="3">
        <f t="shared" si="162"/>
        <v>-4.6912876087266464E-2</v>
      </c>
    </row>
    <row r="550" spans="1:25" x14ac:dyDescent="0.25">
      <c r="A550" s="1">
        <v>36795</v>
      </c>
      <c r="B550" s="2">
        <v>6749.03</v>
      </c>
      <c r="C550" s="2">
        <v>92661</v>
      </c>
      <c r="D550" s="2">
        <v>6831</v>
      </c>
      <c r="E550" s="2">
        <v>6859</v>
      </c>
      <c r="F550" s="13">
        <f t="shared" si="150"/>
        <v>1.2145449049715262E-2</v>
      </c>
      <c r="G550" s="2">
        <f t="shared" si="145"/>
        <v>7780.7195000000029</v>
      </c>
      <c r="H550" s="2">
        <f t="shared" ca="1" si="151"/>
        <v>83051.600000000006</v>
      </c>
      <c r="I550">
        <f t="shared" ca="1" si="152"/>
        <v>1</v>
      </c>
      <c r="J550">
        <f t="shared" si="153"/>
        <v>1</v>
      </c>
      <c r="K550">
        <f t="shared" si="146"/>
        <v>71.569999999999709</v>
      </c>
      <c r="L550">
        <f t="shared" ca="1" si="147"/>
        <v>-71.569999999999709</v>
      </c>
      <c r="M550" s="14">
        <f t="shared" si="148"/>
        <v>9534.9500000000262</v>
      </c>
      <c r="N550">
        <f t="shared" si="154"/>
        <v>1</v>
      </c>
      <c r="O550">
        <f t="shared" si="149"/>
        <v>0</v>
      </c>
      <c r="P550">
        <f>COUNTIF(作圖資料!$A$3:$A$249,A550)</f>
        <v>0</v>
      </c>
      <c r="R550" s="7">
        <f t="shared" si="155"/>
        <v>147</v>
      </c>
      <c r="S550" s="8">
        <f t="shared" ca="1" si="156"/>
        <v>-147</v>
      </c>
      <c r="T550" s="8">
        <f t="shared" ca="1" si="157"/>
        <v>13311</v>
      </c>
      <c r="U550" s="8">
        <f t="shared" ca="1" si="158"/>
        <v>1</v>
      </c>
      <c r="V550" s="9">
        <f t="shared" ca="1" si="159"/>
        <v>3</v>
      </c>
      <c r="W550" s="3">
        <f t="shared" si="160"/>
        <v>1.9318061246291762E-2</v>
      </c>
      <c r="X550" s="3">
        <f t="shared" si="161"/>
        <v>-1.9049169414935174E-2</v>
      </c>
      <c r="Y550" s="3">
        <f t="shared" si="162"/>
        <v>-2.5951803792955919E-2</v>
      </c>
    </row>
    <row r="551" spans="1:25" x14ac:dyDescent="0.25">
      <c r="A551" s="1">
        <v>36796</v>
      </c>
      <c r="B551" s="2">
        <v>6717.04</v>
      </c>
      <c r="C551" s="2">
        <v>86381</v>
      </c>
      <c r="D551" s="2">
        <v>6798</v>
      </c>
      <c r="E551" s="2">
        <v>6811</v>
      </c>
      <c r="F551" s="13">
        <f t="shared" si="150"/>
        <v>1.2052928075461766E-2</v>
      </c>
      <c r="G551" s="2">
        <f t="shared" si="145"/>
        <v>7756.693000000002</v>
      </c>
      <c r="H551" s="2">
        <f t="shared" ca="1" si="151"/>
        <v>79803</v>
      </c>
      <c r="I551">
        <f t="shared" ca="1" si="152"/>
        <v>1</v>
      </c>
      <c r="J551">
        <f t="shared" si="153"/>
        <v>1</v>
      </c>
      <c r="K551">
        <f t="shared" si="146"/>
        <v>-31.989999999999782</v>
      </c>
      <c r="L551">
        <f t="shared" ca="1" si="147"/>
        <v>-31.989999999999782</v>
      </c>
      <c r="M551" s="14">
        <f t="shared" si="148"/>
        <v>9502.9600000000264</v>
      </c>
      <c r="N551">
        <f t="shared" si="154"/>
        <v>1</v>
      </c>
      <c r="O551">
        <f t="shared" si="149"/>
        <v>0</v>
      </c>
      <c r="P551">
        <f>COUNTIF(作圖資料!$A$3:$A$249,A551)</f>
        <v>0</v>
      </c>
      <c r="R551" s="7">
        <f t="shared" si="155"/>
        <v>-33</v>
      </c>
      <c r="S551" s="8">
        <f t="shared" ca="1" si="156"/>
        <v>-33</v>
      </c>
      <c r="T551" s="8">
        <f t="shared" ca="1" si="157"/>
        <v>13278</v>
      </c>
      <c r="U551" s="8">
        <f t="shared" ca="1" si="158"/>
        <v>1</v>
      </c>
      <c r="V551" s="9">
        <f t="shared" ca="1" si="159"/>
        <v>0</v>
      </c>
      <c r="W551" s="3">
        <f t="shared" si="160"/>
        <v>1.9318061246291762E-2</v>
      </c>
      <c r="X551" s="3">
        <f t="shared" si="161"/>
        <v>-2.3698817893370694E-2</v>
      </c>
      <c r="Y551" s="3">
        <f t="shared" si="162"/>
        <v>-3.0657350634535896E-2</v>
      </c>
    </row>
    <row r="552" spans="1:25" x14ac:dyDescent="0.25">
      <c r="A552" s="1">
        <v>36797</v>
      </c>
      <c r="B552" s="2">
        <v>6564.87</v>
      </c>
      <c r="C552" s="2">
        <v>73620</v>
      </c>
      <c r="D552" s="2">
        <v>6639</v>
      </c>
      <c r="E552" s="2">
        <v>6660</v>
      </c>
      <c r="F552" s="13">
        <f t="shared" si="150"/>
        <v>1.1291922003025201E-2</v>
      </c>
      <c r="G552" s="2">
        <f t="shared" si="145"/>
        <v>7731.7783333333364</v>
      </c>
      <c r="H552" s="2">
        <f t="shared" ca="1" si="151"/>
        <v>79922.600000000006</v>
      </c>
      <c r="I552">
        <f t="shared" ca="1" si="152"/>
        <v>-1</v>
      </c>
      <c r="J552">
        <f t="shared" si="153"/>
        <v>1</v>
      </c>
      <c r="K552">
        <f t="shared" si="146"/>
        <v>-152.17000000000007</v>
      </c>
      <c r="L552">
        <f t="shared" ca="1" si="147"/>
        <v>-152.17000000000007</v>
      </c>
      <c r="M552" s="14">
        <f t="shared" si="148"/>
        <v>9350.7900000000263</v>
      </c>
      <c r="N552">
        <f t="shared" si="154"/>
        <v>1</v>
      </c>
      <c r="O552">
        <f t="shared" si="149"/>
        <v>0</v>
      </c>
      <c r="P552">
        <f>COUNTIF(作圖資料!$A$3:$A$249,A552)</f>
        <v>0</v>
      </c>
      <c r="R552" s="7">
        <f t="shared" si="155"/>
        <v>-159</v>
      </c>
      <c r="S552" s="8">
        <f t="shared" ca="1" si="156"/>
        <v>-159</v>
      </c>
      <c r="T552" s="8">
        <f t="shared" ca="1" si="157"/>
        <v>13119</v>
      </c>
      <c r="U552" s="8">
        <f t="shared" ca="1" si="158"/>
        <v>-1</v>
      </c>
      <c r="V552" s="9">
        <f t="shared" ca="1" si="159"/>
        <v>2</v>
      </c>
      <c r="W552" s="3">
        <f t="shared" si="160"/>
        <v>1.9318061246291762E-2</v>
      </c>
      <c r="X552" s="3">
        <f t="shared" si="161"/>
        <v>-4.581626112449122E-2</v>
      </c>
      <c r="Y552" s="3">
        <f t="shared" si="162"/>
        <v>-5.332953087123915E-2</v>
      </c>
    </row>
    <row r="553" spans="1:25" x14ac:dyDescent="0.25">
      <c r="A553" s="1">
        <v>36798</v>
      </c>
      <c r="B553" s="2">
        <v>6432.36</v>
      </c>
      <c r="C553" s="2">
        <v>65990</v>
      </c>
      <c r="D553" s="2">
        <v>6500</v>
      </c>
      <c r="E553" s="2">
        <v>6531</v>
      </c>
      <c r="F553" s="13">
        <f t="shared" si="150"/>
        <v>1.0515580595613416E-2</v>
      </c>
      <c r="G553" s="2">
        <f t="shared" si="145"/>
        <v>7701.1900000000023</v>
      </c>
      <c r="H553" s="2">
        <f t="shared" ca="1" si="151"/>
        <v>78163.199999999997</v>
      </c>
      <c r="I553">
        <f t="shared" ca="1" si="152"/>
        <v>-1</v>
      </c>
      <c r="J553">
        <f t="shared" si="153"/>
        <v>1</v>
      </c>
      <c r="K553">
        <f t="shared" si="146"/>
        <v>-132.51000000000022</v>
      </c>
      <c r="L553">
        <f t="shared" ca="1" si="147"/>
        <v>132.51000000000022</v>
      </c>
      <c r="M553" s="14">
        <f t="shared" si="148"/>
        <v>9218.2800000000261</v>
      </c>
      <c r="N553">
        <f t="shared" si="154"/>
        <v>1</v>
      </c>
      <c r="O553">
        <f t="shared" si="149"/>
        <v>0</v>
      </c>
      <c r="P553">
        <f>COUNTIF(作圖資料!$A$3:$A$249,A553)</f>
        <v>0</v>
      </c>
      <c r="R553" s="7">
        <f t="shared" si="155"/>
        <v>-139</v>
      </c>
      <c r="S553" s="8">
        <f t="shared" ca="1" si="156"/>
        <v>139</v>
      </c>
      <c r="T553" s="8">
        <f t="shared" ca="1" si="157"/>
        <v>13258</v>
      </c>
      <c r="U553" s="8">
        <f t="shared" ca="1" si="158"/>
        <v>-2</v>
      </c>
      <c r="V553" s="9">
        <f t="shared" ca="1" si="159"/>
        <v>1</v>
      </c>
      <c r="W553" s="3">
        <f t="shared" si="160"/>
        <v>1.9318061246291762E-2</v>
      </c>
      <c r="X553" s="3">
        <f t="shared" si="161"/>
        <v>-6.5076183596435633E-2</v>
      </c>
      <c r="Y553" s="3">
        <f t="shared" si="162"/>
        <v>-7.314986453728789E-2</v>
      </c>
    </row>
    <row r="554" spans="1:25" x14ac:dyDescent="0.25">
      <c r="A554" s="1">
        <v>36799</v>
      </c>
      <c r="B554" s="2">
        <v>6185.14</v>
      </c>
      <c r="C554" s="2">
        <v>61040</v>
      </c>
      <c r="D554" s="2">
        <v>6250</v>
      </c>
      <c r="E554" s="2">
        <v>6280</v>
      </c>
      <c r="F554" s="13">
        <f t="shared" si="150"/>
        <v>1.0486423912797305E-2</v>
      </c>
      <c r="G554" s="2">
        <f t="shared" si="145"/>
        <v>7662.6568333333362</v>
      </c>
      <c r="H554" s="2">
        <f t="shared" ca="1" si="151"/>
        <v>75938.399999999994</v>
      </c>
      <c r="I554">
        <f t="shared" ca="1" si="152"/>
        <v>-1</v>
      </c>
      <c r="J554">
        <f t="shared" si="153"/>
        <v>1</v>
      </c>
      <c r="K554">
        <f t="shared" si="146"/>
        <v>-247.21999999999935</v>
      </c>
      <c r="L554">
        <f t="shared" ca="1" si="147"/>
        <v>247.21999999999935</v>
      </c>
      <c r="M554" s="14">
        <f t="shared" si="148"/>
        <v>8971.0600000000268</v>
      </c>
      <c r="N554">
        <f t="shared" si="154"/>
        <v>1</v>
      </c>
      <c r="O554">
        <f t="shared" si="149"/>
        <v>0</v>
      </c>
      <c r="P554">
        <f>COUNTIF(作圖資料!$A$3:$A$249,A554)</f>
        <v>0</v>
      </c>
      <c r="R554" s="7">
        <f t="shared" si="155"/>
        <v>-250</v>
      </c>
      <c r="S554" s="8">
        <f t="shared" ca="1" si="156"/>
        <v>250</v>
      </c>
      <c r="T554" s="8">
        <f t="shared" ca="1" si="157"/>
        <v>13758</v>
      </c>
      <c r="U554" s="8">
        <f t="shared" ca="1" si="158"/>
        <v>-2</v>
      </c>
      <c r="V554" s="9">
        <f t="shared" ca="1" si="159"/>
        <v>0</v>
      </c>
      <c r="W554" s="3">
        <f t="shared" si="160"/>
        <v>1.9318061246291762E-2</v>
      </c>
      <c r="X554" s="3">
        <f t="shared" si="161"/>
        <v>-0.10100885308186369</v>
      </c>
      <c r="Y554" s="3">
        <f t="shared" si="162"/>
        <v>-0.10879794667046905</v>
      </c>
    </row>
    <row r="555" spans="1:25" x14ac:dyDescent="0.25">
      <c r="A555" s="1">
        <v>36801</v>
      </c>
      <c r="B555" s="2">
        <v>6024.07</v>
      </c>
      <c r="C555" s="2">
        <v>67498</v>
      </c>
      <c r="D555" s="2">
        <v>6149</v>
      </c>
      <c r="E555" s="2">
        <v>6150</v>
      </c>
      <c r="F555" s="13">
        <f t="shared" si="150"/>
        <v>2.0738470834502198E-2</v>
      </c>
      <c r="G555" s="2">
        <f t="shared" si="145"/>
        <v>7621.0891666666694</v>
      </c>
      <c r="H555" s="2">
        <f t="shared" ca="1" si="151"/>
        <v>70905.8</v>
      </c>
      <c r="I555">
        <f t="shared" ca="1" si="152"/>
        <v>-1</v>
      </c>
      <c r="J555">
        <f t="shared" si="153"/>
        <v>1</v>
      </c>
      <c r="K555">
        <f t="shared" si="146"/>
        <v>-161.07000000000062</v>
      </c>
      <c r="L555">
        <f t="shared" ca="1" si="147"/>
        <v>161.07000000000062</v>
      </c>
      <c r="M555" s="14">
        <f t="shared" si="148"/>
        <v>8809.9900000000271</v>
      </c>
      <c r="N555">
        <f t="shared" si="154"/>
        <v>1</v>
      </c>
      <c r="O555">
        <f t="shared" si="149"/>
        <v>0</v>
      </c>
      <c r="P555">
        <f>COUNTIF(作圖資料!$A$3:$A$249,A555)</f>
        <v>0</v>
      </c>
      <c r="R555" s="7">
        <f t="shared" si="155"/>
        <v>-101</v>
      </c>
      <c r="S555" s="8">
        <f t="shared" ca="1" si="156"/>
        <v>101</v>
      </c>
      <c r="T555" s="8">
        <f t="shared" ca="1" si="157"/>
        <v>13960</v>
      </c>
      <c r="U555" s="8">
        <f t="shared" ca="1" si="158"/>
        <v>-2</v>
      </c>
      <c r="V555" s="9">
        <f t="shared" ca="1" si="159"/>
        <v>0</v>
      </c>
      <c r="W555" s="3">
        <f t="shared" si="160"/>
        <v>1.9318061246291762E-2</v>
      </c>
      <c r="X555" s="3">
        <f t="shared" si="161"/>
        <v>-0.1244198840422146</v>
      </c>
      <c r="Y555" s="3">
        <f t="shared" si="162"/>
        <v>-0.12319977185227426</v>
      </c>
    </row>
    <row r="556" spans="1:25" x14ac:dyDescent="0.25">
      <c r="A556" s="1">
        <v>36802</v>
      </c>
      <c r="B556" s="2">
        <v>6143.44</v>
      </c>
      <c r="C556" s="2">
        <v>87908</v>
      </c>
      <c r="D556" s="2">
        <v>6262</v>
      </c>
      <c r="E556" s="2">
        <v>6295</v>
      </c>
      <c r="F556" s="13">
        <f t="shared" si="150"/>
        <v>1.9298633990077363E-2</v>
      </c>
      <c r="G556" s="2">
        <f t="shared" si="145"/>
        <v>7580.3878333333369</v>
      </c>
      <c r="H556" s="2">
        <f t="shared" ca="1" si="151"/>
        <v>71211.199999999997</v>
      </c>
      <c r="I556">
        <f t="shared" ca="1" si="152"/>
        <v>1</v>
      </c>
      <c r="J556">
        <f t="shared" si="153"/>
        <v>1</v>
      </c>
      <c r="K556">
        <f t="shared" si="146"/>
        <v>119.36999999999989</v>
      </c>
      <c r="L556">
        <f t="shared" ca="1" si="147"/>
        <v>-119.36999999999989</v>
      </c>
      <c r="M556" s="14">
        <f t="shared" si="148"/>
        <v>8929.360000000026</v>
      </c>
      <c r="N556">
        <f t="shared" si="154"/>
        <v>1</v>
      </c>
      <c r="O556">
        <f t="shared" si="149"/>
        <v>0</v>
      </c>
      <c r="P556">
        <f>COUNTIF(作圖資料!$A$3:$A$249,A556)</f>
        <v>0</v>
      </c>
      <c r="R556" s="7">
        <f t="shared" si="155"/>
        <v>113</v>
      </c>
      <c r="S556" s="8">
        <f t="shared" ca="1" si="156"/>
        <v>-113</v>
      </c>
      <c r="T556" s="8">
        <f t="shared" ca="1" si="157"/>
        <v>13734</v>
      </c>
      <c r="U556" s="8">
        <f t="shared" ca="1" si="158"/>
        <v>2</v>
      </c>
      <c r="V556" s="9">
        <f t="shared" ca="1" si="159"/>
        <v>4</v>
      </c>
      <c r="W556" s="3">
        <f t="shared" si="160"/>
        <v>1.9318061246291762E-2</v>
      </c>
      <c r="X556" s="3">
        <f t="shared" si="161"/>
        <v>-0.10706982030758327</v>
      </c>
      <c r="Y556" s="3">
        <f t="shared" si="162"/>
        <v>-0.10708683872807634</v>
      </c>
    </row>
    <row r="557" spans="1:25" x14ac:dyDescent="0.25">
      <c r="A557" s="1">
        <v>36803</v>
      </c>
      <c r="B557" s="2">
        <v>5997.92</v>
      </c>
      <c r="C557" s="2">
        <v>25266</v>
      </c>
      <c r="D557" s="2">
        <v>6043</v>
      </c>
      <c r="E557" s="2">
        <v>6075</v>
      </c>
      <c r="F557" s="13">
        <f t="shared" si="150"/>
        <v>7.5159388588044163E-3</v>
      </c>
      <c r="G557" s="2">
        <f t="shared" si="145"/>
        <v>7540.8735000000024</v>
      </c>
      <c r="H557" s="2">
        <f t="shared" ca="1" si="151"/>
        <v>61540.4</v>
      </c>
      <c r="I557">
        <f t="shared" ca="1" si="152"/>
        <v>-1</v>
      </c>
      <c r="J557">
        <f t="shared" si="153"/>
        <v>1</v>
      </c>
      <c r="K557">
        <f t="shared" si="146"/>
        <v>-145.51999999999953</v>
      </c>
      <c r="L557">
        <f t="shared" ca="1" si="147"/>
        <v>-145.51999999999953</v>
      </c>
      <c r="M557" s="14">
        <f t="shared" si="148"/>
        <v>8783.8400000000256</v>
      </c>
      <c r="N557">
        <f t="shared" si="154"/>
        <v>1</v>
      </c>
      <c r="O557">
        <f t="shared" si="149"/>
        <v>0</v>
      </c>
      <c r="P557">
        <f>COUNTIF(作圖資料!$A$3:$A$249,A557)</f>
        <v>0</v>
      </c>
      <c r="R557" s="7">
        <f t="shared" si="155"/>
        <v>-219</v>
      </c>
      <c r="S557" s="8">
        <f t="shared" ca="1" si="156"/>
        <v>-219</v>
      </c>
      <c r="T557" s="8">
        <f t="shared" ca="1" si="157"/>
        <v>13296</v>
      </c>
      <c r="U557" s="8">
        <f t="shared" ca="1" si="158"/>
        <v>-2</v>
      </c>
      <c r="V557" s="9">
        <f t="shared" ca="1" si="159"/>
        <v>4</v>
      </c>
      <c r="W557" s="3">
        <f t="shared" si="160"/>
        <v>1.9318061246291762E-2</v>
      </c>
      <c r="X557" s="3">
        <f t="shared" si="161"/>
        <v>-0.1282207064151778</v>
      </c>
      <c r="Y557" s="3">
        <f t="shared" si="162"/>
        <v>-0.13831455867674314</v>
      </c>
    </row>
    <row r="558" spans="1:25" x14ac:dyDescent="0.25">
      <c r="A558" s="1">
        <v>36804</v>
      </c>
      <c r="B558" s="2">
        <v>6029.65</v>
      </c>
      <c r="C558" s="2">
        <v>78197</v>
      </c>
      <c r="D558" s="2">
        <v>6105</v>
      </c>
      <c r="E558" s="2">
        <v>6150</v>
      </c>
      <c r="F558" s="13">
        <f t="shared" si="150"/>
        <v>1.2496579403447949E-2</v>
      </c>
      <c r="G558" s="2">
        <f t="shared" si="145"/>
        <v>7501.1696666666694</v>
      </c>
      <c r="H558" s="2">
        <f t="shared" ca="1" si="151"/>
        <v>63981.8</v>
      </c>
      <c r="I558">
        <f t="shared" ca="1" si="152"/>
        <v>1</v>
      </c>
      <c r="J558">
        <f t="shared" si="153"/>
        <v>1</v>
      </c>
      <c r="K558">
        <f t="shared" si="146"/>
        <v>31.729999999999563</v>
      </c>
      <c r="L558">
        <f t="shared" ca="1" si="147"/>
        <v>-31.729999999999563</v>
      </c>
      <c r="M558" s="14">
        <f t="shared" si="148"/>
        <v>8815.5700000000252</v>
      </c>
      <c r="N558">
        <f t="shared" si="154"/>
        <v>1</v>
      </c>
      <c r="O558">
        <f t="shared" si="149"/>
        <v>0</v>
      </c>
      <c r="P558">
        <f>COUNTIF(作圖資料!$A$3:$A$249,A558)</f>
        <v>0</v>
      </c>
      <c r="R558" s="7">
        <f t="shared" si="155"/>
        <v>62</v>
      </c>
      <c r="S558" s="8">
        <f t="shared" ca="1" si="156"/>
        <v>-62</v>
      </c>
      <c r="T558" s="8">
        <f t="shared" ca="1" si="157"/>
        <v>13172</v>
      </c>
      <c r="U558" s="8">
        <f t="shared" ca="1" si="158"/>
        <v>2</v>
      </c>
      <c r="V558" s="9">
        <f t="shared" ca="1" si="159"/>
        <v>4</v>
      </c>
      <c r="W558" s="3">
        <f t="shared" si="160"/>
        <v>1.9318061246291762E-2</v>
      </c>
      <c r="X558" s="3">
        <f t="shared" si="161"/>
        <v>-0.12360884814006823</v>
      </c>
      <c r="Y558" s="3">
        <f t="shared" si="162"/>
        <v>-0.1294738343077142</v>
      </c>
    </row>
    <row r="559" spans="1:25" x14ac:dyDescent="0.25">
      <c r="A559" s="1">
        <v>36805</v>
      </c>
      <c r="B559" s="2">
        <v>6353.67</v>
      </c>
      <c r="C559" s="2">
        <v>97994</v>
      </c>
      <c r="D559" s="2">
        <v>6509</v>
      </c>
      <c r="E559" s="2">
        <v>6530</v>
      </c>
      <c r="F559" s="13">
        <f t="shared" si="150"/>
        <v>2.4447287945392082E-2</v>
      </c>
      <c r="G559" s="2">
        <f t="shared" si="145"/>
        <v>7470.0720000000028</v>
      </c>
      <c r="H559" s="2">
        <f t="shared" ca="1" si="151"/>
        <v>71372.600000000006</v>
      </c>
      <c r="I559">
        <f t="shared" ca="1" si="152"/>
        <v>1</v>
      </c>
      <c r="J559">
        <f t="shared" si="153"/>
        <v>1</v>
      </c>
      <c r="K559">
        <f t="shared" si="146"/>
        <v>324.02000000000044</v>
      </c>
      <c r="L559">
        <f t="shared" ca="1" si="147"/>
        <v>324.02000000000044</v>
      </c>
      <c r="M559" s="14">
        <f t="shared" si="148"/>
        <v>9139.5900000000256</v>
      </c>
      <c r="N559">
        <f t="shared" si="154"/>
        <v>1</v>
      </c>
      <c r="O559">
        <f t="shared" si="149"/>
        <v>0</v>
      </c>
      <c r="P559">
        <f>COUNTIF(作圖資料!$A$3:$A$249,A559)</f>
        <v>0</v>
      </c>
      <c r="R559" s="7">
        <f t="shared" si="155"/>
        <v>404</v>
      </c>
      <c r="S559" s="8">
        <f t="shared" ca="1" si="156"/>
        <v>404</v>
      </c>
      <c r="T559" s="8">
        <f t="shared" ca="1" si="157"/>
        <v>13980</v>
      </c>
      <c r="U559" s="8">
        <f t="shared" ca="1" si="158"/>
        <v>2</v>
      </c>
      <c r="V559" s="9">
        <f t="shared" ca="1" si="159"/>
        <v>0</v>
      </c>
      <c r="W559" s="3">
        <f t="shared" si="160"/>
        <v>1.9318061246291762E-2</v>
      </c>
      <c r="X559" s="3">
        <f t="shared" si="161"/>
        <v>-7.6513533979933657E-2</v>
      </c>
      <c r="Y559" s="3">
        <f t="shared" si="162"/>
        <v>-7.186653358049333E-2</v>
      </c>
    </row>
    <row r="560" spans="1:25" x14ac:dyDescent="0.25">
      <c r="A560" s="1">
        <v>36806</v>
      </c>
      <c r="B560" s="2">
        <v>6352.03</v>
      </c>
      <c r="C560" s="2">
        <v>92444</v>
      </c>
      <c r="D560" s="2">
        <v>6430</v>
      </c>
      <c r="E560" s="2">
        <v>6465</v>
      </c>
      <c r="F560" s="13">
        <f t="shared" si="150"/>
        <v>1.2274816082417761E-2</v>
      </c>
      <c r="G560" s="2">
        <f t="shared" si="145"/>
        <v>7439.816333333335</v>
      </c>
      <c r="H560" s="2">
        <f t="shared" ca="1" si="151"/>
        <v>76361.8</v>
      </c>
      <c r="I560">
        <f t="shared" ca="1" si="152"/>
        <v>1</v>
      </c>
      <c r="J560">
        <f t="shared" si="153"/>
        <v>1</v>
      </c>
      <c r="K560">
        <f t="shared" si="146"/>
        <v>-1.6400000000003274</v>
      </c>
      <c r="L560">
        <f t="shared" ca="1" si="147"/>
        <v>-1.6400000000003274</v>
      </c>
      <c r="M560" s="14">
        <f t="shared" si="148"/>
        <v>9137.9500000000262</v>
      </c>
      <c r="N560">
        <f t="shared" si="154"/>
        <v>1</v>
      </c>
      <c r="O560">
        <f t="shared" si="149"/>
        <v>0</v>
      </c>
      <c r="P560">
        <f>COUNTIF(作圖資料!$A$3:$A$249,A560)</f>
        <v>0</v>
      </c>
      <c r="R560" s="7">
        <f t="shared" si="155"/>
        <v>-79</v>
      </c>
      <c r="S560" s="8">
        <f t="shared" ca="1" si="156"/>
        <v>-79</v>
      </c>
      <c r="T560" s="8">
        <f t="shared" ca="1" si="157"/>
        <v>13822</v>
      </c>
      <c r="U560" s="8">
        <f t="shared" ca="1" si="158"/>
        <v>2</v>
      </c>
      <c r="V560" s="9">
        <f t="shared" ca="1" si="159"/>
        <v>0</v>
      </c>
      <c r="W560" s="3">
        <f t="shared" si="160"/>
        <v>1.9318061246291762E-2</v>
      </c>
      <c r="X560" s="3">
        <f t="shared" si="161"/>
        <v>-7.67519029547582E-2</v>
      </c>
      <c r="Y560" s="3">
        <f t="shared" si="162"/>
        <v>-8.3131327534578636E-2</v>
      </c>
    </row>
    <row r="561" spans="1:25" x14ac:dyDescent="0.25">
      <c r="A561" s="1">
        <v>36808</v>
      </c>
      <c r="B561" s="2">
        <v>6209.42</v>
      </c>
      <c r="C561" s="2">
        <v>59482</v>
      </c>
      <c r="D561" s="2">
        <v>6205</v>
      </c>
      <c r="E561" s="2">
        <v>6239</v>
      </c>
      <c r="F561" s="13">
        <f t="shared" si="150"/>
        <v>-7.1182171603789701E-4</v>
      </c>
      <c r="G561" s="2">
        <f t="shared" si="145"/>
        <v>7408.9033333333355</v>
      </c>
      <c r="H561" s="2">
        <f t="shared" ca="1" si="151"/>
        <v>70676.600000000006</v>
      </c>
      <c r="I561">
        <f t="shared" ca="1" si="152"/>
        <v>-1</v>
      </c>
      <c r="J561">
        <f t="shared" si="153"/>
        <v>-1</v>
      </c>
      <c r="K561">
        <f t="shared" si="146"/>
        <v>-142.60999999999967</v>
      </c>
      <c r="L561">
        <f t="shared" ca="1" si="147"/>
        <v>-142.60999999999967</v>
      </c>
      <c r="M561" s="14">
        <f t="shared" si="148"/>
        <v>8995.3400000000256</v>
      </c>
      <c r="N561">
        <f t="shared" si="154"/>
        <v>-1</v>
      </c>
      <c r="O561">
        <f t="shared" si="149"/>
        <v>2</v>
      </c>
      <c r="P561">
        <f>COUNTIF(作圖資料!$A$3:$A$249,A561)</f>
        <v>0</v>
      </c>
      <c r="R561" s="7">
        <f t="shared" si="155"/>
        <v>-225</v>
      </c>
      <c r="S561" s="8">
        <f t="shared" ca="1" si="156"/>
        <v>-225</v>
      </c>
      <c r="T561" s="8">
        <f t="shared" ca="1" si="157"/>
        <v>13372</v>
      </c>
      <c r="U561" s="8">
        <f t="shared" ca="1" si="158"/>
        <v>-2</v>
      </c>
      <c r="V561" s="9">
        <f t="shared" ca="1" si="159"/>
        <v>4</v>
      </c>
      <c r="W561" s="3">
        <f t="shared" si="160"/>
        <v>1.9318061246291762E-2</v>
      </c>
      <c r="X561" s="3">
        <f t="shared" si="161"/>
        <v>-9.7479829478975155E-2</v>
      </c>
      <c r="Y561" s="3">
        <f t="shared" si="162"/>
        <v>-0.11521460145444173</v>
      </c>
    </row>
    <row r="562" spans="1:25" x14ac:dyDescent="0.25">
      <c r="A562" s="1">
        <v>36810</v>
      </c>
      <c r="B562" s="2">
        <v>6040.55</v>
      </c>
      <c r="C562" s="2">
        <v>24782</v>
      </c>
      <c r="D562" s="2">
        <v>5988</v>
      </c>
      <c r="E562" s="2">
        <v>6021</v>
      </c>
      <c r="F562" s="13">
        <f t="shared" si="150"/>
        <v>-8.6995389492678932E-3</v>
      </c>
      <c r="G562" s="2">
        <f t="shared" si="145"/>
        <v>7377.9060000000009</v>
      </c>
      <c r="H562" s="2">
        <f t="shared" ca="1" si="151"/>
        <v>70579.8</v>
      </c>
      <c r="I562">
        <f t="shared" ca="1" si="152"/>
        <v>-1</v>
      </c>
      <c r="J562">
        <f t="shared" si="153"/>
        <v>-1</v>
      </c>
      <c r="K562">
        <f t="shared" si="146"/>
        <v>-168.86999999999989</v>
      </c>
      <c r="L562">
        <f t="shared" ca="1" si="147"/>
        <v>168.86999999999989</v>
      </c>
      <c r="M562" s="14">
        <f t="shared" si="148"/>
        <v>9164.2100000000246</v>
      </c>
      <c r="N562">
        <f t="shared" si="154"/>
        <v>-1</v>
      </c>
      <c r="O562">
        <f t="shared" si="149"/>
        <v>0</v>
      </c>
      <c r="P562">
        <f>COUNTIF(作圖資料!$A$3:$A$249,A562)</f>
        <v>0</v>
      </c>
      <c r="R562" s="7">
        <f t="shared" si="155"/>
        <v>-217</v>
      </c>
      <c r="S562" s="8">
        <f t="shared" ca="1" si="156"/>
        <v>217</v>
      </c>
      <c r="T562" s="8">
        <f t="shared" ca="1" si="157"/>
        <v>13806</v>
      </c>
      <c r="U562" s="8">
        <f t="shared" ca="1" si="158"/>
        <v>-2</v>
      </c>
      <c r="V562" s="9">
        <f t="shared" ca="1" si="159"/>
        <v>0</v>
      </c>
      <c r="W562" s="3">
        <f t="shared" si="160"/>
        <v>1.9318061246291762E-2</v>
      </c>
      <c r="X562" s="3">
        <f t="shared" si="161"/>
        <v>-0.12202456653910077</v>
      </c>
      <c r="Y562" s="3">
        <f t="shared" si="162"/>
        <v>-0.14615713674604303</v>
      </c>
    </row>
    <row r="563" spans="1:25" x14ac:dyDescent="0.25">
      <c r="A563" s="1">
        <v>36811</v>
      </c>
      <c r="B563" s="2">
        <v>5805.01</v>
      </c>
      <c r="C563" s="2">
        <v>57290</v>
      </c>
      <c r="D563" s="2">
        <v>5715</v>
      </c>
      <c r="E563" s="2">
        <v>5730</v>
      </c>
      <c r="F563" s="13">
        <f t="shared" si="150"/>
        <v>-1.5505571911159532E-2</v>
      </c>
      <c r="G563" s="2">
        <f t="shared" si="145"/>
        <v>7341.9638333333342</v>
      </c>
      <c r="H563" s="2">
        <f t="shared" ca="1" si="151"/>
        <v>66398.399999999994</v>
      </c>
      <c r="I563">
        <f t="shared" ca="1" si="152"/>
        <v>-1</v>
      </c>
      <c r="J563">
        <f t="shared" si="153"/>
        <v>-1</v>
      </c>
      <c r="K563">
        <f t="shared" si="146"/>
        <v>-235.53999999999996</v>
      </c>
      <c r="L563">
        <f t="shared" ca="1" si="147"/>
        <v>235.53999999999996</v>
      </c>
      <c r="M563" s="14">
        <f t="shared" si="148"/>
        <v>9399.7500000000255</v>
      </c>
      <c r="N563">
        <f t="shared" si="154"/>
        <v>-1</v>
      </c>
      <c r="O563">
        <f t="shared" si="149"/>
        <v>0</v>
      </c>
      <c r="P563">
        <f>COUNTIF(作圖資料!$A$3:$A$249,A563)</f>
        <v>0</v>
      </c>
      <c r="R563" s="7">
        <f t="shared" si="155"/>
        <v>-273</v>
      </c>
      <c r="S563" s="8">
        <f t="shared" ca="1" si="156"/>
        <v>273</v>
      </c>
      <c r="T563" s="8">
        <f t="shared" ca="1" si="157"/>
        <v>14352</v>
      </c>
      <c r="U563" s="8">
        <f t="shared" ca="1" si="158"/>
        <v>-2</v>
      </c>
      <c r="V563" s="9">
        <f t="shared" ca="1" si="159"/>
        <v>0</v>
      </c>
      <c r="W563" s="3">
        <f t="shared" si="160"/>
        <v>1.9318061246291762E-2</v>
      </c>
      <c r="X563" s="3">
        <f t="shared" si="161"/>
        <v>-0.15625958381358407</v>
      </c>
      <c r="Y563" s="3">
        <f t="shared" si="162"/>
        <v>-0.18508484243547696</v>
      </c>
    </row>
    <row r="564" spans="1:25" x14ac:dyDescent="0.25">
      <c r="A564" s="1">
        <v>36812</v>
      </c>
      <c r="B564" s="2">
        <v>5876.11</v>
      </c>
      <c r="C564" s="2">
        <v>75617</v>
      </c>
      <c r="D564" s="2">
        <v>5898</v>
      </c>
      <c r="E564" s="2">
        <v>5900</v>
      </c>
      <c r="F564" s="13">
        <f t="shared" si="150"/>
        <v>3.725253611658097E-3</v>
      </c>
      <c r="G564" s="2">
        <f t="shared" si="145"/>
        <v>7307.2943333333342</v>
      </c>
      <c r="H564" s="2">
        <f t="shared" ca="1" si="151"/>
        <v>61923</v>
      </c>
      <c r="I564">
        <f t="shared" ca="1" si="152"/>
        <v>1</v>
      </c>
      <c r="J564">
        <f t="shared" si="153"/>
        <v>1</v>
      </c>
      <c r="K564">
        <f t="shared" si="146"/>
        <v>71.099999999999454</v>
      </c>
      <c r="L564">
        <f t="shared" ca="1" si="147"/>
        <v>-71.099999999999454</v>
      </c>
      <c r="M564" s="14">
        <f t="shared" si="148"/>
        <v>9328.6500000000269</v>
      </c>
      <c r="N564">
        <f t="shared" si="154"/>
        <v>1</v>
      </c>
      <c r="O564">
        <f t="shared" si="149"/>
        <v>2</v>
      </c>
      <c r="P564">
        <f>COUNTIF(作圖資料!$A$3:$A$249,A564)</f>
        <v>0</v>
      </c>
      <c r="R564" s="7">
        <f t="shared" si="155"/>
        <v>183</v>
      </c>
      <c r="S564" s="8">
        <f t="shared" ca="1" si="156"/>
        <v>-183</v>
      </c>
      <c r="T564" s="8">
        <f t="shared" ca="1" si="157"/>
        <v>13986</v>
      </c>
      <c r="U564" s="8">
        <f t="shared" ca="1" si="158"/>
        <v>2</v>
      </c>
      <c r="V564" s="9">
        <f t="shared" ca="1" si="159"/>
        <v>4</v>
      </c>
      <c r="W564" s="3">
        <f t="shared" si="160"/>
        <v>1.9318061246291762E-2</v>
      </c>
      <c r="X564" s="3">
        <f t="shared" si="161"/>
        <v>-0.1459254166733287</v>
      </c>
      <c r="Y564" s="3">
        <f t="shared" si="162"/>
        <v>-0.15899044631398829</v>
      </c>
    </row>
    <row r="565" spans="1:25" x14ac:dyDescent="0.25">
      <c r="A565" s="1">
        <v>36815</v>
      </c>
      <c r="B565" s="2">
        <v>5630.95</v>
      </c>
      <c r="C565" s="2">
        <v>94682</v>
      </c>
      <c r="D565" s="2">
        <v>5486</v>
      </c>
      <c r="E565" s="2">
        <v>5487</v>
      </c>
      <c r="F565" s="13">
        <f t="shared" si="150"/>
        <v>-2.5741659933048555E-2</v>
      </c>
      <c r="G565" s="2">
        <f t="shared" si="145"/>
        <v>7265.7749999999996</v>
      </c>
      <c r="H565" s="2">
        <f t="shared" ca="1" si="151"/>
        <v>62370.6</v>
      </c>
      <c r="I565">
        <f t="shared" ca="1" si="152"/>
        <v>1</v>
      </c>
      <c r="J565">
        <f t="shared" si="153"/>
        <v>-1</v>
      </c>
      <c r="K565">
        <f t="shared" si="146"/>
        <v>-245.15999999999985</v>
      </c>
      <c r="L565">
        <f t="shared" ca="1" si="147"/>
        <v>-245.15999999999985</v>
      </c>
      <c r="M565" s="14">
        <f t="shared" si="148"/>
        <v>9083.4900000000271</v>
      </c>
      <c r="N565">
        <f t="shared" si="154"/>
        <v>-1</v>
      </c>
      <c r="O565">
        <f t="shared" si="149"/>
        <v>2</v>
      </c>
      <c r="P565">
        <f>COUNTIF(作圖資料!$A$3:$A$249,A565)</f>
        <v>0</v>
      </c>
      <c r="R565" s="7">
        <f t="shared" si="155"/>
        <v>-412</v>
      </c>
      <c r="S565" s="8">
        <f t="shared" ca="1" si="156"/>
        <v>-412</v>
      </c>
      <c r="T565" s="8">
        <f t="shared" ca="1" si="157"/>
        <v>13162</v>
      </c>
      <c r="U565" s="8">
        <f t="shared" ca="1" si="158"/>
        <v>2</v>
      </c>
      <c r="V565" s="9">
        <f t="shared" ca="1" si="159"/>
        <v>0</v>
      </c>
      <c r="W565" s="3">
        <f t="shared" si="160"/>
        <v>1.9318061246291762E-2</v>
      </c>
      <c r="X565" s="3">
        <f t="shared" si="161"/>
        <v>-0.18155867147086768</v>
      </c>
      <c r="Y565" s="3">
        <f t="shared" si="162"/>
        <v>-0.21773848566947096</v>
      </c>
    </row>
    <row r="566" spans="1:25" x14ac:dyDescent="0.25">
      <c r="A566" s="1">
        <v>36816</v>
      </c>
      <c r="B566" s="2">
        <v>5702.36</v>
      </c>
      <c r="C566" s="2">
        <v>72166</v>
      </c>
      <c r="D566" s="2">
        <v>5728</v>
      </c>
      <c r="E566" s="2">
        <v>5760</v>
      </c>
      <c r="F566" s="13">
        <f t="shared" si="150"/>
        <v>4.4963839533105343E-3</v>
      </c>
      <c r="G566" s="2">
        <f t="shared" si="145"/>
        <v>7225.0821666666679</v>
      </c>
      <c r="H566" s="2">
        <f t="shared" ca="1" si="151"/>
        <v>64907.4</v>
      </c>
      <c r="I566">
        <f t="shared" ca="1" si="152"/>
        <v>1</v>
      </c>
      <c r="J566">
        <f t="shared" si="153"/>
        <v>1</v>
      </c>
      <c r="K566">
        <f t="shared" si="146"/>
        <v>71.409999999999854</v>
      </c>
      <c r="L566">
        <f t="shared" ca="1" si="147"/>
        <v>71.409999999999854</v>
      </c>
      <c r="M566" s="14">
        <f t="shared" si="148"/>
        <v>9012.0800000000272</v>
      </c>
      <c r="N566">
        <f t="shared" si="154"/>
        <v>1</v>
      </c>
      <c r="O566">
        <f t="shared" si="149"/>
        <v>2</v>
      </c>
      <c r="P566">
        <f>COUNTIF(作圖資料!$A$3:$A$249,A566)</f>
        <v>0</v>
      </c>
      <c r="R566" s="7">
        <f t="shared" si="155"/>
        <v>242</v>
      </c>
      <c r="S566" s="8">
        <f t="shared" ca="1" si="156"/>
        <v>242</v>
      </c>
      <c r="T566" s="8">
        <f t="shared" ca="1" si="157"/>
        <v>13646</v>
      </c>
      <c r="U566" s="8">
        <f t="shared" ca="1" si="158"/>
        <v>2</v>
      </c>
      <c r="V566" s="9">
        <f t="shared" ca="1" si="159"/>
        <v>0</v>
      </c>
      <c r="W566" s="3">
        <f t="shared" si="160"/>
        <v>1.9318061246291762E-2</v>
      </c>
      <c r="X566" s="3">
        <f t="shared" si="161"/>
        <v>-0.17117944678049313</v>
      </c>
      <c r="Y566" s="3">
        <f t="shared" si="162"/>
        <v>-0.1832311421645515</v>
      </c>
    </row>
    <row r="567" spans="1:25" x14ac:dyDescent="0.25">
      <c r="A567" s="1">
        <v>36817</v>
      </c>
      <c r="B567" s="2">
        <v>5432.23</v>
      </c>
      <c r="C567" s="2">
        <v>56310</v>
      </c>
      <c r="D567" s="2">
        <v>5328</v>
      </c>
      <c r="E567" s="2">
        <v>5357</v>
      </c>
      <c r="F567" s="13">
        <f t="shared" si="150"/>
        <v>-1.3848824515898528E-2</v>
      </c>
      <c r="G567" s="2">
        <f t="shared" si="145"/>
        <v>7180.3706666666676</v>
      </c>
      <c r="H567" s="2">
        <f t="shared" ca="1" si="151"/>
        <v>71213</v>
      </c>
      <c r="I567">
        <f t="shared" ca="1" si="152"/>
        <v>-1</v>
      </c>
      <c r="J567">
        <f t="shared" si="153"/>
        <v>-1</v>
      </c>
      <c r="K567">
        <f t="shared" si="146"/>
        <v>-270.13000000000011</v>
      </c>
      <c r="L567">
        <f t="shared" ca="1" si="147"/>
        <v>-270.13000000000011</v>
      </c>
      <c r="M567" s="14">
        <f t="shared" si="148"/>
        <v>8741.9500000000262</v>
      </c>
      <c r="N567">
        <f t="shared" si="154"/>
        <v>-1</v>
      </c>
      <c r="O567">
        <f t="shared" si="149"/>
        <v>2</v>
      </c>
      <c r="P567">
        <f>COUNTIF(作圖資料!$A$3:$A$249,A567)</f>
        <v>1</v>
      </c>
      <c r="R567" s="7">
        <f t="shared" si="155"/>
        <v>-400</v>
      </c>
      <c r="S567" s="8">
        <f t="shared" ca="1" si="156"/>
        <v>-400</v>
      </c>
      <c r="T567" s="8">
        <f t="shared" ca="1" si="157"/>
        <v>12846</v>
      </c>
      <c r="U567" s="8">
        <f t="shared" ca="1" si="158"/>
        <v>-2</v>
      </c>
      <c r="V567" s="9">
        <f t="shared" ca="1" si="159"/>
        <v>4</v>
      </c>
      <c r="W567" s="3">
        <f t="shared" si="160"/>
        <v>1.9318061246291762E-2</v>
      </c>
      <c r="X567" s="3">
        <f t="shared" si="161"/>
        <v>-0.21044201456667033</v>
      </c>
      <c r="Y567" s="3">
        <f t="shared" si="162"/>
        <v>-0.24026807357764146</v>
      </c>
    </row>
    <row r="568" spans="1:25" x14ac:dyDescent="0.25">
      <c r="A568" s="1">
        <v>36818</v>
      </c>
      <c r="B568" s="2">
        <v>5081.28</v>
      </c>
      <c r="C568" s="2">
        <v>37428</v>
      </c>
      <c r="D568" s="2">
        <v>5199</v>
      </c>
      <c r="E568" s="2">
        <v>5098</v>
      </c>
      <c r="F568" s="13">
        <f t="shared" si="150"/>
        <v>2.3167390893633177E-2</v>
      </c>
      <c r="G568" s="2">
        <f t="shared" si="145"/>
        <v>7131.9811666666683</v>
      </c>
      <c r="H568" s="2">
        <f t="shared" ca="1" si="151"/>
        <v>67240.600000000006</v>
      </c>
      <c r="I568">
        <f t="shared" ca="1" si="152"/>
        <v>-1</v>
      </c>
      <c r="J568">
        <f t="shared" si="153"/>
        <v>1</v>
      </c>
      <c r="K568">
        <f t="shared" si="146"/>
        <v>-350.94999999999982</v>
      </c>
      <c r="L568">
        <f t="shared" ca="1" si="147"/>
        <v>350.94999999999982</v>
      </c>
      <c r="M568" s="14">
        <f t="shared" si="148"/>
        <v>9092.9000000000269</v>
      </c>
      <c r="N568">
        <f t="shared" si="154"/>
        <v>1</v>
      </c>
      <c r="O568">
        <f t="shared" si="149"/>
        <v>2</v>
      </c>
      <c r="P568">
        <f>COUNTIF(作圖資料!$A$3:$A$249,A568)</f>
        <v>0</v>
      </c>
      <c r="R568" s="7">
        <f t="shared" si="155"/>
        <v>-158</v>
      </c>
      <c r="S568" s="8">
        <f t="shared" ca="1" si="156"/>
        <v>158</v>
      </c>
      <c r="T568" s="8">
        <f t="shared" ca="1" si="157"/>
        <v>13162</v>
      </c>
      <c r="U568" s="8">
        <f t="shared" ca="1" si="158"/>
        <v>-2</v>
      </c>
      <c r="V568" s="9">
        <f t="shared" ca="1" si="159"/>
        <v>0</v>
      </c>
      <c r="W568" s="3">
        <f t="shared" si="160"/>
        <v>-1.3848824515898528E-2</v>
      </c>
      <c r="X568" s="3">
        <f t="shared" si="161"/>
        <v>-6.4605143743913615E-2</v>
      </c>
      <c r="Y568" s="3">
        <f t="shared" si="162"/>
        <v>-2.9494119843195818E-2</v>
      </c>
    </row>
    <row r="569" spans="1:25" x14ac:dyDescent="0.25">
      <c r="A569" s="1">
        <v>36819</v>
      </c>
      <c r="B569" s="2">
        <v>5404.78</v>
      </c>
      <c r="C569" s="2">
        <v>65971</v>
      </c>
      <c r="D569" s="2">
        <v>5562</v>
      </c>
      <c r="E569" s="2">
        <v>5454</v>
      </c>
      <c r="F569" s="13">
        <f t="shared" si="150"/>
        <v>2.9089065604890552E-2</v>
      </c>
      <c r="G569" s="2">
        <f t="shared" si="145"/>
        <v>7090.1133333333364</v>
      </c>
      <c r="H569" s="2">
        <f t="shared" ca="1" si="151"/>
        <v>65311.4</v>
      </c>
      <c r="I569">
        <f t="shared" ca="1" si="152"/>
        <v>1</v>
      </c>
      <c r="J569">
        <f t="shared" si="153"/>
        <v>1</v>
      </c>
      <c r="K569">
        <f t="shared" si="146"/>
        <v>323.5</v>
      </c>
      <c r="L569">
        <f t="shared" ca="1" si="147"/>
        <v>-323.5</v>
      </c>
      <c r="M569" s="14">
        <f t="shared" si="148"/>
        <v>9416.4000000000269</v>
      </c>
      <c r="N569">
        <f t="shared" si="154"/>
        <v>1</v>
      </c>
      <c r="O569">
        <f t="shared" si="149"/>
        <v>0</v>
      </c>
      <c r="P569">
        <f>COUNTIF(作圖資料!$A$3:$A$249,A569)</f>
        <v>0</v>
      </c>
      <c r="R569" s="7">
        <f t="shared" si="155"/>
        <v>363</v>
      </c>
      <c r="S569" s="8">
        <f t="shared" ca="1" si="156"/>
        <v>-363</v>
      </c>
      <c r="T569" s="8">
        <f t="shared" ca="1" si="157"/>
        <v>12436</v>
      </c>
      <c r="U569" s="8">
        <f t="shared" ca="1" si="158"/>
        <v>2</v>
      </c>
      <c r="V569" s="9">
        <f t="shared" ca="1" si="159"/>
        <v>4</v>
      </c>
      <c r="W569" s="3">
        <f t="shared" si="160"/>
        <v>-1.3848824515898528E-2</v>
      </c>
      <c r="X569" s="3">
        <f t="shared" si="161"/>
        <v>-5.053173374470421E-3</v>
      </c>
      <c r="Y569" s="3">
        <f t="shared" si="162"/>
        <v>3.8267687138323847E-2</v>
      </c>
    </row>
    <row r="570" spans="1:25" x14ac:dyDescent="0.25">
      <c r="A570" s="1">
        <v>36820</v>
      </c>
      <c r="B570" s="2">
        <v>5599.74</v>
      </c>
      <c r="C570" s="2">
        <v>77064</v>
      </c>
      <c r="D570" s="2">
        <v>5660</v>
      </c>
      <c r="E570" s="2">
        <v>5680</v>
      </c>
      <c r="F570" s="13">
        <f t="shared" si="150"/>
        <v>1.0761213913503154E-2</v>
      </c>
      <c r="G570" s="2">
        <f t="shared" si="145"/>
        <v>7052.693500000003</v>
      </c>
      <c r="H570" s="2">
        <f t="shared" ca="1" si="151"/>
        <v>61787.8</v>
      </c>
      <c r="I570">
        <f t="shared" ca="1" si="152"/>
        <v>1</v>
      </c>
      <c r="J570">
        <f t="shared" si="153"/>
        <v>1</v>
      </c>
      <c r="K570">
        <f t="shared" si="146"/>
        <v>194.96000000000004</v>
      </c>
      <c r="L570">
        <f t="shared" ca="1" si="147"/>
        <v>194.96000000000004</v>
      </c>
      <c r="M570" s="14">
        <f t="shared" si="148"/>
        <v>9611.360000000026</v>
      </c>
      <c r="N570">
        <f t="shared" si="154"/>
        <v>1</v>
      </c>
      <c r="O570">
        <f t="shared" si="149"/>
        <v>0</v>
      </c>
      <c r="P570">
        <f>COUNTIF(作圖資料!$A$3:$A$249,A570)</f>
        <v>0</v>
      </c>
      <c r="R570" s="7">
        <f t="shared" si="155"/>
        <v>98</v>
      </c>
      <c r="S570" s="8">
        <f t="shared" ca="1" si="156"/>
        <v>98</v>
      </c>
      <c r="T570" s="8">
        <f t="shared" ca="1" si="157"/>
        <v>12632</v>
      </c>
      <c r="U570" s="8">
        <f t="shared" ca="1" si="158"/>
        <v>2</v>
      </c>
      <c r="V570" s="9">
        <f t="shared" ca="1" si="159"/>
        <v>0</v>
      </c>
      <c r="W570" s="3">
        <f t="shared" si="160"/>
        <v>-1.3848824515898528E-2</v>
      </c>
      <c r="X570" s="3">
        <f t="shared" si="161"/>
        <v>3.0836323204282756E-2</v>
      </c>
      <c r="Y570" s="3">
        <f t="shared" si="162"/>
        <v>5.656150830688822E-2</v>
      </c>
    </row>
    <row r="571" spans="1:25" x14ac:dyDescent="0.25">
      <c r="A571" s="1">
        <v>36822</v>
      </c>
      <c r="B571" s="2">
        <v>5680.95</v>
      </c>
      <c r="C571" s="2">
        <v>87422</v>
      </c>
      <c r="D571" s="2">
        <v>5670</v>
      </c>
      <c r="E571" s="2">
        <v>5685</v>
      </c>
      <c r="F571" s="13">
        <f t="shared" si="150"/>
        <v>-1.9274945211628092E-3</v>
      </c>
      <c r="G571" s="2">
        <f t="shared" si="145"/>
        <v>7015.289333333335</v>
      </c>
      <c r="H571" s="2">
        <f t="shared" ca="1" si="151"/>
        <v>64839</v>
      </c>
      <c r="I571">
        <f t="shared" ca="1" si="152"/>
        <v>1</v>
      </c>
      <c r="J571">
        <f t="shared" si="153"/>
        <v>-1</v>
      </c>
      <c r="K571">
        <f t="shared" si="146"/>
        <v>81.210000000000036</v>
      </c>
      <c r="L571">
        <f t="shared" ca="1" si="147"/>
        <v>81.210000000000036</v>
      </c>
      <c r="M571" s="14">
        <f t="shared" si="148"/>
        <v>9692.5700000000252</v>
      </c>
      <c r="N571">
        <f t="shared" si="154"/>
        <v>-1</v>
      </c>
      <c r="O571">
        <f t="shared" si="149"/>
        <v>2</v>
      </c>
      <c r="P571">
        <f>COUNTIF(作圖資料!$A$3:$A$249,A571)</f>
        <v>0</v>
      </c>
      <c r="R571" s="7">
        <f t="shared" si="155"/>
        <v>10</v>
      </c>
      <c r="S571" s="8">
        <f t="shared" ca="1" si="156"/>
        <v>10</v>
      </c>
      <c r="T571" s="8">
        <f t="shared" ca="1" si="157"/>
        <v>12652</v>
      </c>
      <c r="U571" s="8">
        <f t="shared" ca="1" si="158"/>
        <v>2</v>
      </c>
      <c r="V571" s="9">
        <f t="shared" ca="1" si="159"/>
        <v>0</v>
      </c>
      <c r="W571" s="3">
        <f t="shared" si="160"/>
        <v>-1.3848824515898528E-2</v>
      </c>
      <c r="X571" s="3">
        <f t="shared" si="161"/>
        <v>4.5785984761322673E-2</v>
      </c>
      <c r="Y571" s="3">
        <f t="shared" si="162"/>
        <v>5.8428224752660185E-2</v>
      </c>
    </row>
    <row r="572" spans="1:25" x14ac:dyDescent="0.25">
      <c r="A572" s="1">
        <v>36823</v>
      </c>
      <c r="B572" s="2">
        <v>5918.63</v>
      </c>
      <c r="C572" s="2">
        <v>106209</v>
      </c>
      <c r="D572" s="2">
        <v>5920</v>
      </c>
      <c r="E572" s="2">
        <v>5921</v>
      </c>
      <c r="F572" s="13">
        <f t="shared" si="150"/>
        <v>2.3147248603128112E-4</v>
      </c>
      <c r="G572" s="2">
        <f t="shared" si="145"/>
        <v>6983.2426666666688</v>
      </c>
      <c r="H572" s="2">
        <f t="shared" ca="1" si="151"/>
        <v>74818.8</v>
      </c>
      <c r="I572">
        <f t="shared" ca="1" si="152"/>
        <v>1</v>
      </c>
      <c r="J572">
        <f t="shared" si="153"/>
        <v>1</v>
      </c>
      <c r="K572">
        <f t="shared" si="146"/>
        <v>237.68000000000029</v>
      </c>
      <c r="L572">
        <f t="shared" ca="1" si="147"/>
        <v>237.68000000000029</v>
      </c>
      <c r="M572" s="14">
        <f t="shared" si="148"/>
        <v>9454.8900000000249</v>
      </c>
      <c r="N572">
        <f t="shared" si="154"/>
        <v>1</v>
      </c>
      <c r="O572">
        <f t="shared" si="149"/>
        <v>2</v>
      </c>
      <c r="P572">
        <f>COUNTIF(作圖資料!$A$3:$A$249,A572)</f>
        <v>0</v>
      </c>
      <c r="R572" s="7">
        <f t="shared" si="155"/>
        <v>250</v>
      </c>
      <c r="S572" s="8">
        <f t="shared" ca="1" si="156"/>
        <v>250</v>
      </c>
      <c r="T572" s="8">
        <f t="shared" ca="1" si="157"/>
        <v>13152</v>
      </c>
      <c r="U572" s="8">
        <f t="shared" ca="1" si="158"/>
        <v>2</v>
      </c>
      <c r="V572" s="9">
        <f t="shared" ca="1" si="159"/>
        <v>0</v>
      </c>
      <c r="W572" s="3">
        <f t="shared" si="160"/>
        <v>-1.3848824515898528E-2</v>
      </c>
      <c r="X572" s="3">
        <f t="shared" si="161"/>
        <v>8.9539654985153483E-2</v>
      </c>
      <c r="Y572" s="3">
        <f t="shared" si="162"/>
        <v>0.10509613589695732</v>
      </c>
    </row>
    <row r="573" spans="1:25" x14ac:dyDescent="0.25">
      <c r="A573" s="1">
        <v>36824</v>
      </c>
      <c r="B573" s="2">
        <v>6023.78</v>
      </c>
      <c r="C573" s="2">
        <v>107960</v>
      </c>
      <c r="D573" s="2">
        <v>5972</v>
      </c>
      <c r="E573" s="2">
        <v>5960</v>
      </c>
      <c r="F573" s="13">
        <f t="shared" si="150"/>
        <v>-8.5959314583201607E-3</v>
      </c>
      <c r="G573" s="2">
        <f t="shared" si="145"/>
        <v>6955.0391666666692</v>
      </c>
      <c r="H573" s="2">
        <f t="shared" ca="1" si="151"/>
        <v>88925.2</v>
      </c>
      <c r="I573">
        <f t="shared" ca="1" si="152"/>
        <v>1</v>
      </c>
      <c r="J573">
        <f t="shared" si="153"/>
        <v>-1</v>
      </c>
      <c r="K573">
        <f t="shared" si="146"/>
        <v>105.14999999999964</v>
      </c>
      <c r="L573">
        <f t="shared" ca="1" si="147"/>
        <v>105.14999999999964</v>
      </c>
      <c r="M573" s="14">
        <f t="shared" si="148"/>
        <v>9560.0400000000245</v>
      </c>
      <c r="N573">
        <f t="shared" si="154"/>
        <v>-1</v>
      </c>
      <c r="O573">
        <f t="shared" si="149"/>
        <v>2</v>
      </c>
      <c r="P573">
        <f>COUNTIF(作圖資料!$A$3:$A$249,A573)</f>
        <v>0</v>
      </c>
      <c r="R573" s="7">
        <f t="shared" si="155"/>
        <v>52</v>
      </c>
      <c r="S573" s="8">
        <f t="shared" ca="1" si="156"/>
        <v>52</v>
      </c>
      <c r="T573" s="8">
        <f t="shared" ca="1" si="157"/>
        <v>13256</v>
      </c>
      <c r="U573" s="8">
        <f t="shared" ca="1" si="158"/>
        <v>2</v>
      </c>
      <c r="V573" s="9">
        <f t="shared" ca="1" si="159"/>
        <v>0</v>
      </c>
      <c r="W573" s="3">
        <f t="shared" si="160"/>
        <v>-1.3848824515898528E-2</v>
      </c>
      <c r="X573" s="3">
        <f t="shared" si="161"/>
        <v>0.10889634643599422</v>
      </c>
      <c r="Y573" s="3">
        <f t="shared" si="162"/>
        <v>0.11480306141497132</v>
      </c>
    </row>
    <row r="574" spans="1:25" x14ac:dyDescent="0.25">
      <c r="A574" s="1">
        <v>36825</v>
      </c>
      <c r="B574" s="2">
        <v>5941.85</v>
      </c>
      <c r="C574" s="2">
        <v>101001</v>
      </c>
      <c r="D574" s="2">
        <v>5875</v>
      </c>
      <c r="E574" s="2">
        <v>5891</v>
      </c>
      <c r="F574" s="13">
        <f t="shared" si="150"/>
        <v>-1.1250704746838203E-2</v>
      </c>
      <c r="G574" s="2">
        <f t="shared" ref="G574:G637" si="163">AVERAGE(B515:B574)</f>
        <v>6924.1070000000009</v>
      </c>
      <c r="H574" s="2">
        <f t="shared" ca="1" si="151"/>
        <v>95931.199999999997</v>
      </c>
      <c r="I574">
        <f t="shared" ca="1" si="152"/>
        <v>1</v>
      </c>
      <c r="J574">
        <f t="shared" si="153"/>
        <v>-1</v>
      </c>
      <c r="K574">
        <f t="shared" ref="K574:K637" si="164">B574-B573</f>
        <v>-81.929999999999382</v>
      </c>
      <c r="L574">
        <f t="shared" ref="L574:L637" ca="1" si="165">I573*K574</f>
        <v>-81.929999999999382</v>
      </c>
      <c r="M574" s="14">
        <f t="shared" ref="M574:M637" si="166">M573+K574*N573</f>
        <v>9641.970000000023</v>
      </c>
      <c r="N574">
        <f t="shared" si="154"/>
        <v>-1</v>
      </c>
      <c r="O574">
        <f t="shared" ref="O574:O637" si="167">ABS(N574-N573)</f>
        <v>0</v>
      </c>
      <c r="P574">
        <f>COUNTIF(作圖資料!$A$3:$A$249,A574)</f>
        <v>0</v>
      </c>
      <c r="R574" s="7">
        <f t="shared" si="155"/>
        <v>-97</v>
      </c>
      <c r="S574" s="8">
        <f t="shared" ca="1" si="156"/>
        <v>-97</v>
      </c>
      <c r="T574" s="8">
        <f t="shared" ca="1" si="157"/>
        <v>13062</v>
      </c>
      <c r="U574" s="8">
        <f t="shared" ca="1" si="158"/>
        <v>2</v>
      </c>
      <c r="V574" s="9">
        <f t="shared" ca="1" si="159"/>
        <v>0</v>
      </c>
      <c r="W574" s="3">
        <f t="shared" si="160"/>
        <v>-1.3848824515898528E-2</v>
      </c>
      <c r="X574" s="3">
        <f t="shared" si="161"/>
        <v>9.3814142626509112E-2</v>
      </c>
      <c r="Y574" s="3">
        <f t="shared" si="162"/>
        <v>9.6695911890984032E-2</v>
      </c>
    </row>
    <row r="575" spans="1:25" x14ac:dyDescent="0.25">
      <c r="A575" s="1">
        <v>36826</v>
      </c>
      <c r="B575" s="2">
        <v>5805.17</v>
      </c>
      <c r="C575" s="2">
        <v>79366</v>
      </c>
      <c r="D575" s="2">
        <v>5700</v>
      </c>
      <c r="E575" s="2">
        <v>5739</v>
      </c>
      <c r="F575" s="13">
        <f t="shared" si="150"/>
        <v>-1.8116609849496257E-2</v>
      </c>
      <c r="G575" s="2">
        <f t="shared" si="163"/>
        <v>6886.7241666666669</v>
      </c>
      <c r="H575" s="2">
        <f t="shared" ca="1" si="151"/>
        <v>96391.6</v>
      </c>
      <c r="I575">
        <f t="shared" ca="1" si="152"/>
        <v>-1</v>
      </c>
      <c r="J575">
        <f t="shared" si="153"/>
        <v>-1</v>
      </c>
      <c r="K575">
        <f t="shared" si="164"/>
        <v>-136.68000000000029</v>
      </c>
      <c r="L575">
        <f t="shared" ca="1" si="165"/>
        <v>-136.68000000000029</v>
      </c>
      <c r="M575" s="14">
        <f t="shared" si="166"/>
        <v>9778.6500000000233</v>
      </c>
      <c r="N575">
        <f t="shared" si="154"/>
        <v>-1</v>
      </c>
      <c r="O575">
        <f t="shared" si="167"/>
        <v>0</v>
      </c>
      <c r="P575">
        <f>COUNTIF(作圖資料!$A$3:$A$249,A575)</f>
        <v>0</v>
      </c>
      <c r="R575" s="7">
        <f t="shared" si="155"/>
        <v>-175</v>
      </c>
      <c r="S575" s="8">
        <f t="shared" ca="1" si="156"/>
        <v>-175</v>
      </c>
      <c r="T575" s="8">
        <f t="shared" ca="1" si="157"/>
        <v>12712</v>
      </c>
      <c r="U575" s="8">
        <f t="shared" ca="1" si="158"/>
        <v>-2</v>
      </c>
      <c r="V575" s="9">
        <f t="shared" ca="1" si="159"/>
        <v>4</v>
      </c>
      <c r="W575" s="3">
        <f t="shared" si="160"/>
        <v>-1.3848824515898528E-2</v>
      </c>
      <c r="X575" s="3">
        <f t="shared" si="161"/>
        <v>6.8653205037342069E-2</v>
      </c>
      <c r="Y575" s="3">
        <f t="shared" si="162"/>
        <v>6.4028374089975859E-2</v>
      </c>
    </row>
    <row r="576" spans="1:25" x14ac:dyDescent="0.25">
      <c r="A576" s="1">
        <v>36829</v>
      </c>
      <c r="B576" s="2">
        <v>5659.08</v>
      </c>
      <c r="C576" s="2">
        <v>12934</v>
      </c>
      <c r="D576" s="2">
        <v>5600</v>
      </c>
      <c r="E576" s="2">
        <v>5542</v>
      </c>
      <c r="F576" s="13">
        <f t="shared" si="150"/>
        <v>-1.0439859482460068E-2</v>
      </c>
      <c r="G576" s="2">
        <f t="shared" si="163"/>
        <v>6847.2973333333339</v>
      </c>
      <c r="H576" s="2">
        <f t="shared" ca="1" si="151"/>
        <v>81494</v>
      </c>
      <c r="I576">
        <f t="shared" ca="1" si="152"/>
        <v>-1</v>
      </c>
      <c r="J576">
        <f t="shared" si="153"/>
        <v>-1</v>
      </c>
      <c r="K576">
        <f t="shared" si="164"/>
        <v>-146.09000000000015</v>
      </c>
      <c r="L576">
        <f t="shared" ca="1" si="165"/>
        <v>146.09000000000015</v>
      </c>
      <c r="M576" s="14">
        <f t="shared" si="166"/>
        <v>9924.7400000000234</v>
      </c>
      <c r="N576">
        <f t="shared" si="154"/>
        <v>-1</v>
      </c>
      <c r="O576">
        <f t="shared" si="167"/>
        <v>0</v>
      </c>
      <c r="P576">
        <f>COUNTIF(作圖資料!$A$3:$A$249,A576)</f>
        <v>0</v>
      </c>
      <c r="R576" s="7">
        <f t="shared" si="155"/>
        <v>-100</v>
      </c>
      <c r="S576" s="8">
        <f t="shared" ca="1" si="156"/>
        <v>100</v>
      </c>
      <c r="T576" s="8">
        <f t="shared" ca="1" si="157"/>
        <v>12912</v>
      </c>
      <c r="U576" s="8">
        <f t="shared" ca="1" si="158"/>
        <v>-2</v>
      </c>
      <c r="V576" s="9">
        <f t="shared" ca="1" si="159"/>
        <v>0</v>
      </c>
      <c r="W576" s="3">
        <f t="shared" si="160"/>
        <v>-1.3848824515898528E-2</v>
      </c>
      <c r="X576" s="3">
        <f t="shared" si="161"/>
        <v>4.176001384330208E-2</v>
      </c>
      <c r="Y576" s="3">
        <f t="shared" si="162"/>
        <v>4.5361209632256871E-2</v>
      </c>
    </row>
    <row r="577" spans="1:25" x14ac:dyDescent="0.25">
      <c r="A577" s="1">
        <v>36830</v>
      </c>
      <c r="B577" s="2">
        <v>5544.18</v>
      </c>
      <c r="C577" s="2">
        <v>64701</v>
      </c>
      <c r="D577" s="2">
        <v>5555</v>
      </c>
      <c r="E577" s="2">
        <v>5573</v>
      </c>
      <c r="F577" s="13">
        <f t="shared" si="150"/>
        <v>1.9515960881499872E-3</v>
      </c>
      <c r="G577" s="2">
        <f t="shared" si="163"/>
        <v>6806.7895000000008</v>
      </c>
      <c r="H577" s="2">
        <f t="shared" ca="1" si="151"/>
        <v>73192.399999999994</v>
      </c>
      <c r="I577">
        <f t="shared" ca="1" si="152"/>
        <v>-1</v>
      </c>
      <c r="J577">
        <f t="shared" si="153"/>
        <v>1</v>
      </c>
      <c r="K577">
        <f t="shared" si="164"/>
        <v>-114.89999999999964</v>
      </c>
      <c r="L577">
        <f t="shared" ca="1" si="165"/>
        <v>114.89999999999964</v>
      </c>
      <c r="M577" s="14">
        <f t="shared" si="166"/>
        <v>10039.640000000023</v>
      </c>
      <c r="N577">
        <f t="shared" si="154"/>
        <v>1</v>
      </c>
      <c r="O577">
        <f t="shared" si="167"/>
        <v>2</v>
      </c>
      <c r="P577">
        <f>COUNTIF(作圖資料!$A$3:$A$249,A577)</f>
        <v>0</v>
      </c>
      <c r="R577" s="7">
        <f t="shared" si="155"/>
        <v>-45</v>
      </c>
      <c r="S577" s="8">
        <f t="shared" ca="1" si="156"/>
        <v>45</v>
      </c>
      <c r="T577" s="8">
        <f t="shared" ca="1" si="157"/>
        <v>13002</v>
      </c>
      <c r="U577" s="8">
        <f t="shared" ca="1" si="158"/>
        <v>-2</v>
      </c>
      <c r="V577" s="9">
        <f t="shared" ca="1" si="159"/>
        <v>0</v>
      </c>
      <c r="W577" s="3">
        <f t="shared" si="160"/>
        <v>-1.3848824515898528E-2</v>
      </c>
      <c r="X577" s="3">
        <f t="shared" si="161"/>
        <v>2.0608479390600287E-2</v>
      </c>
      <c r="Y577" s="3">
        <f t="shared" si="162"/>
        <v>3.696098562628336E-2</v>
      </c>
    </row>
    <row r="578" spans="1:25" x14ac:dyDescent="0.25">
      <c r="A578" s="1">
        <v>36831</v>
      </c>
      <c r="B578" s="2">
        <v>5425.02</v>
      </c>
      <c r="C578" s="2">
        <v>41558</v>
      </c>
      <c r="D578" s="2">
        <v>5460</v>
      </c>
      <c r="E578" s="2">
        <v>5448</v>
      </c>
      <c r="F578" s="13">
        <f t="shared" si="150"/>
        <v>6.4479024962118547E-3</v>
      </c>
      <c r="G578" s="2">
        <f t="shared" si="163"/>
        <v>6766.3920000000016</v>
      </c>
      <c r="H578" s="2">
        <f t="shared" ca="1" si="151"/>
        <v>59912</v>
      </c>
      <c r="I578">
        <f t="shared" ca="1" si="152"/>
        <v>-1</v>
      </c>
      <c r="J578">
        <f t="shared" si="153"/>
        <v>1</v>
      </c>
      <c r="K578">
        <f t="shared" si="164"/>
        <v>-119.15999999999985</v>
      </c>
      <c r="L578">
        <f t="shared" ca="1" si="165"/>
        <v>119.15999999999985</v>
      </c>
      <c r="M578" s="14">
        <f t="shared" si="166"/>
        <v>9920.4800000000232</v>
      </c>
      <c r="N578">
        <f t="shared" si="154"/>
        <v>1</v>
      </c>
      <c r="O578">
        <f t="shared" si="167"/>
        <v>0</v>
      </c>
      <c r="P578">
        <f>COUNTIF(作圖資料!$A$3:$A$249,A578)</f>
        <v>0</v>
      </c>
      <c r="R578" s="7">
        <f t="shared" si="155"/>
        <v>-95</v>
      </c>
      <c r="S578" s="8">
        <f t="shared" ca="1" si="156"/>
        <v>95</v>
      </c>
      <c r="T578" s="8">
        <f t="shared" ca="1" si="157"/>
        <v>13192</v>
      </c>
      <c r="U578" s="8">
        <f t="shared" ca="1" si="158"/>
        <v>-2</v>
      </c>
      <c r="V578" s="9">
        <f t="shared" ca="1" si="159"/>
        <v>0</v>
      </c>
      <c r="W578" s="3">
        <f t="shared" si="160"/>
        <v>-1.3848824515898528E-2</v>
      </c>
      <c r="X578" s="3">
        <f t="shared" si="161"/>
        <v>-1.3272633890684116E-3</v>
      </c>
      <c r="Y578" s="3">
        <f t="shared" si="162"/>
        <v>1.9227179391450466E-2</v>
      </c>
    </row>
    <row r="579" spans="1:25" x14ac:dyDescent="0.25">
      <c r="A579" s="1">
        <v>36832</v>
      </c>
      <c r="B579" s="2">
        <v>5626.08</v>
      </c>
      <c r="C579" s="2">
        <v>79902</v>
      </c>
      <c r="D579" s="2">
        <v>5775</v>
      </c>
      <c r="E579" s="2">
        <v>5797</v>
      </c>
      <c r="F579" s="13">
        <f t="shared" ref="F579:F642" si="168">IF(P579=1,E579,D579)/B579-1</f>
        <v>2.6469584506441546E-2</v>
      </c>
      <c r="G579" s="2">
        <f t="shared" si="163"/>
        <v>6729.3985000000011</v>
      </c>
      <c r="H579" s="2">
        <f t="shared" ref="H579:H642" ca="1" si="169">IF(ROW()&gt;$H$1,AVERAGE(OFFSET(C579,-$H$1+1,,$H$1)),"")</f>
        <v>55692.2</v>
      </c>
      <c r="I579">
        <f t="shared" ref="I579:I642" ca="1" si="170">IF(H579="",0,SIGN(C579-H579))</f>
        <v>1</v>
      </c>
      <c r="J579">
        <f t="shared" ref="J579:J642" si="171">SIGN(F579)</f>
        <v>1</v>
      </c>
      <c r="K579">
        <f t="shared" si="164"/>
        <v>201.05999999999949</v>
      </c>
      <c r="L579">
        <f t="shared" ca="1" si="165"/>
        <v>-201.05999999999949</v>
      </c>
      <c r="M579" s="14">
        <f t="shared" si="166"/>
        <v>10121.540000000023</v>
      </c>
      <c r="N579">
        <f t="shared" ref="N579:N642" si="172">INT(M579*$Q$1/B579)*CHOOSE($L$1,I579,J579)</f>
        <v>1</v>
      </c>
      <c r="O579">
        <f t="shared" si="167"/>
        <v>0</v>
      </c>
      <c r="P579">
        <f>COUNTIF(作圖資料!$A$3:$A$249,A579)</f>
        <v>0</v>
      </c>
      <c r="R579" s="7">
        <f t="shared" si="155"/>
        <v>315</v>
      </c>
      <c r="S579" s="8">
        <f t="shared" ca="1" si="156"/>
        <v>-315</v>
      </c>
      <c r="T579" s="8">
        <f t="shared" ca="1" si="157"/>
        <v>12562</v>
      </c>
      <c r="U579" s="8">
        <f t="shared" ca="1" si="158"/>
        <v>2</v>
      </c>
      <c r="V579" s="9">
        <f t="shared" ca="1" si="159"/>
        <v>4</v>
      </c>
      <c r="W579" s="3">
        <f t="shared" si="160"/>
        <v>-1.3848824515898528E-2</v>
      </c>
      <c r="X579" s="3">
        <f t="shared" si="161"/>
        <v>3.5685160606233612E-2</v>
      </c>
      <c r="Y579" s="3">
        <f t="shared" si="162"/>
        <v>7.8028747433265044E-2</v>
      </c>
    </row>
    <row r="580" spans="1:25" x14ac:dyDescent="0.25">
      <c r="A580" s="1">
        <v>36833</v>
      </c>
      <c r="B580" s="2">
        <v>5796.08</v>
      </c>
      <c r="C580" s="2">
        <v>102250</v>
      </c>
      <c r="D580" s="2">
        <v>5895</v>
      </c>
      <c r="E580" s="2">
        <v>5928</v>
      </c>
      <c r="F580" s="13">
        <f t="shared" si="168"/>
        <v>1.7066707153800431E-2</v>
      </c>
      <c r="G580" s="2">
        <f t="shared" si="163"/>
        <v>6692.6076666666677</v>
      </c>
      <c r="H580" s="2">
        <f t="shared" ca="1" si="169"/>
        <v>60269</v>
      </c>
      <c r="I580">
        <f t="shared" ca="1" si="170"/>
        <v>1</v>
      </c>
      <c r="J580">
        <f t="shared" si="171"/>
        <v>1</v>
      </c>
      <c r="K580">
        <f t="shared" si="164"/>
        <v>170</v>
      </c>
      <c r="L580">
        <f t="shared" ca="1" si="165"/>
        <v>170</v>
      </c>
      <c r="M580" s="14">
        <f t="shared" si="166"/>
        <v>10291.540000000023</v>
      </c>
      <c r="N580">
        <f t="shared" si="172"/>
        <v>1</v>
      </c>
      <c r="O580">
        <f t="shared" si="167"/>
        <v>0</v>
      </c>
      <c r="P580">
        <f>COUNTIF(作圖資料!$A$3:$A$249,A580)</f>
        <v>0</v>
      </c>
      <c r="R580" s="7">
        <f t="shared" ref="R580:R643" si="173">D580-IF(P579=1,E579,D579)</f>
        <v>120</v>
      </c>
      <c r="S580" s="8">
        <f t="shared" ref="S580:S643" ca="1" si="174">I579*R580</f>
        <v>120</v>
      </c>
      <c r="T580" s="8">
        <f t="shared" ref="T580:T643" ca="1" si="175">T579+R580*U579</f>
        <v>12802</v>
      </c>
      <c r="U580" s="8">
        <f t="shared" ref="U580:U643" ca="1" si="176">INT(T580*$Q$1/IF(P580=1,E580,D580))*I580</f>
        <v>2</v>
      </c>
      <c r="V580" s="9">
        <f t="shared" ref="V580:V643" ca="1" si="177">IF(P580=1,ABS(U580)+ABS(U579),ABS(U580-U579))</f>
        <v>0</v>
      </c>
      <c r="W580" s="3">
        <f t="shared" ref="W580:W643" si="178">IF(P579=1,F579,W579)</f>
        <v>-1.3848824515898528E-2</v>
      </c>
      <c r="X580" s="3">
        <f t="shared" ref="X580:X643" si="179">IF(P579=1,K580/B579,(1+K580/B579)*(1+X579)-1)</f>
        <v>6.6979859100222416E-2</v>
      </c>
      <c r="Y580" s="3">
        <f t="shared" ref="Y580:Y643" si="180">IF(P579=1,R580/E579,(1+R580/D579)*(1+Y579)-1)</f>
        <v>0.10042934478252774</v>
      </c>
    </row>
    <row r="581" spans="1:25" x14ac:dyDescent="0.25">
      <c r="A581" s="1">
        <v>36834</v>
      </c>
      <c r="B581" s="2">
        <v>5677.3</v>
      </c>
      <c r="C581" s="2">
        <v>84528</v>
      </c>
      <c r="D581" s="2">
        <v>5690</v>
      </c>
      <c r="E581" s="2">
        <v>5722</v>
      </c>
      <c r="F581" s="13">
        <f t="shared" si="168"/>
        <v>2.2369788455780526E-3</v>
      </c>
      <c r="G581" s="2">
        <f t="shared" si="163"/>
        <v>6651.5085000000017</v>
      </c>
      <c r="H581" s="2">
        <f t="shared" ca="1" si="169"/>
        <v>74587.8</v>
      </c>
      <c r="I581">
        <f t="shared" ca="1" si="170"/>
        <v>1</v>
      </c>
      <c r="J581">
        <f t="shared" si="171"/>
        <v>1</v>
      </c>
      <c r="K581">
        <f t="shared" si="164"/>
        <v>-118.77999999999975</v>
      </c>
      <c r="L581">
        <f t="shared" ca="1" si="165"/>
        <v>-118.77999999999975</v>
      </c>
      <c r="M581" s="14">
        <f t="shared" si="166"/>
        <v>10172.760000000024</v>
      </c>
      <c r="N581">
        <f t="shared" si="172"/>
        <v>1</v>
      </c>
      <c r="O581">
        <f t="shared" si="167"/>
        <v>0</v>
      </c>
      <c r="P581">
        <f>COUNTIF(作圖資料!$A$3:$A$249,A581)</f>
        <v>0</v>
      </c>
      <c r="R581" s="7">
        <f t="shared" si="173"/>
        <v>-205</v>
      </c>
      <c r="S581" s="8">
        <f t="shared" ca="1" si="174"/>
        <v>-205</v>
      </c>
      <c r="T581" s="8">
        <f t="shared" ca="1" si="175"/>
        <v>12392</v>
      </c>
      <c r="U581" s="8">
        <f t="shared" ca="1" si="176"/>
        <v>2</v>
      </c>
      <c r="V581" s="9">
        <f t="shared" ca="1" si="177"/>
        <v>0</v>
      </c>
      <c r="W581" s="3">
        <f t="shared" si="178"/>
        <v>-1.3848824515898528E-2</v>
      </c>
      <c r="X581" s="3">
        <f t="shared" si="179"/>
        <v>4.5114069176010796E-2</v>
      </c>
      <c r="Y581" s="3">
        <f t="shared" si="180"/>
        <v>6.2161657644204116E-2</v>
      </c>
    </row>
    <row r="582" spans="1:25" x14ac:dyDescent="0.25">
      <c r="A582" s="1">
        <v>36836</v>
      </c>
      <c r="B582" s="2">
        <v>5657.48</v>
      </c>
      <c r="C582" s="2">
        <v>62411</v>
      </c>
      <c r="D582" s="2">
        <v>5720</v>
      </c>
      <c r="E582" s="2">
        <v>5728</v>
      </c>
      <c r="F582" s="13">
        <f t="shared" si="168"/>
        <v>1.1050856565113953E-2</v>
      </c>
      <c r="G582" s="2">
        <f t="shared" si="163"/>
        <v>6609.5195000000012</v>
      </c>
      <c r="H582" s="2">
        <f t="shared" ca="1" si="169"/>
        <v>74129.8</v>
      </c>
      <c r="I582">
        <f t="shared" ca="1" si="170"/>
        <v>-1</v>
      </c>
      <c r="J582">
        <f t="shared" si="171"/>
        <v>1</v>
      </c>
      <c r="K582">
        <f t="shared" si="164"/>
        <v>-19.820000000000618</v>
      </c>
      <c r="L582">
        <f t="shared" ca="1" si="165"/>
        <v>-19.820000000000618</v>
      </c>
      <c r="M582" s="14">
        <f t="shared" si="166"/>
        <v>10152.940000000024</v>
      </c>
      <c r="N582">
        <f t="shared" si="172"/>
        <v>1</v>
      </c>
      <c r="O582">
        <f t="shared" si="167"/>
        <v>0</v>
      </c>
      <c r="P582">
        <f>COUNTIF(作圖資料!$A$3:$A$249,A582)</f>
        <v>0</v>
      </c>
      <c r="R582" s="7">
        <f t="shared" si="173"/>
        <v>30</v>
      </c>
      <c r="S582" s="8">
        <f t="shared" ca="1" si="174"/>
        <v>30</v>
      </c>
      <c r="T582" s="8">
        <f t="shared" ca="1" si="175"/>
        <v>12452</v>
      </c>
      <c r="U582" s="8">
        <f t="shared" ca="1" si="176"/>
        <v>-2</v>
      </c>
      <c r="V582" s="9">
        <f t="shared" ca="1" si="177"/>
        <v>4</v>
      </c>
      <c r="W582" s="3">
        <f t="shared" si="178"/>
        <v>-1.3848824515898528E-2</v>
      </c>
      <c r="X582" s="3">
        <f t="shared" si="179"/>
        <v>4.1465475504534943E-2</v>
      </c>
      <c r="Y582" s="3">
        <f t="shared" si="180"/>
        <v>6.776180698151979E-2</v>
      </c>
    </row>
    <row r="583" spans="1:25" x14ac:dyDescent="0.25">
      <c r="A583" s="1">
        <v>36837</v>
      </c>
      <c r="B583" s="2">
        <v>5877.77</v>
      </c>
      <c r="C583" s="2">
        <v>101113</v>
      </c>
      <c r="D583" s="2">
        <v>5960</v>
      </c>
      <c r="E583" s="2">
        <v>5987</v>
      </c>
      <c r="F583" s="13">
        <f t="shared" si="168"/>
        <v>1.3989999608694959E-2</v>
      </c>
      <c r="G583" s="2">
        <f t="shared" si="163"/>
        <v>6570.6645000000017</v>
      </c>
      <c r="H583" s="2">
        <f t="shared" ca="1" si="169"/>
        <v>86040.8</v>
      </c>
      <c r="I583">
        <f t="shared" ca="1" si="170"/>
        <v>1</v>
      </c>
      <c r="J583">
        <f t="shared" si="171"/>
        <v>1</v>
      </c>
      <c r="K583">
        <f t="shared" si="164"/>
        <v>220.29000000000087</v>
      </c>
      <c r="L583">
        <f t="shared" ca="1" si="165"/>
        <v>-220.29000000000087</v>
      </c>
      <c r="M583" s="14">
        <f t="shared" si="166"/>
        <v>10373.230000000025</v>
      </c>
      <c r="N583">
        <f t="shared" si="172"/>
        <v>1</v>
      </c>
      <c r="O583">
        <f t="shared" si="167"/>
        <v>0</v>
      </c>
      <c r="P583">
        <f>COUNTIF(作圖資料!$A$3:$A$249,A583)</f>
        <v>0</v>
      </c>
      <c r="R583" s="7">
        <f t="shared" si="173"/>
        <v>240</v>
      </c>
      <c r="S583" s="8">
        <f t="shared" ca="1" si="174"/>
        <v>-240</v>
      </c>
      <c r="T583" s="8">
        <f t="shared" ca="1" si="175"/>
        <v>11972</v>
      </c>
      <c r="U583" s="8">
        <f t="shared" ca="1" si="176"/>
        <v>2</v>
      </c>
      <c r="V583" s="9">
        <f t="shared" ca="1" si="177"/>
        <v>4</v>
      </c>
      <c r="W583" s="3">
        <f t="shared" si="178"/>
        <v>-1.3848824515898528E-2</v>
      </c>
      <c r="X583" s="3">
        <f t="shared" si="179"/>
        <v>8.2017882158892608E-2</v>
      </c>
      <c r="Y583" s="3">
        <f t="shared" si="180"/>
        <v>0.11256300168004496</v>
      </c>
    </row>
    <row r="584" spans="1:25" x14ac:dyDescent="0.25">
      <c r="A584" s="1">
        <v>36838</v>
      </c>
      <c r="B584" s="2">
        <v>6067.94</v>
      </c>
      <c r="C584" s="2">
        <v>123747</v>
      </c>
      <c r="D584" s="2">
        <v>6122</v>
      </c>
      <c r="E584" s="2">
        <v>6150</v>
      </c>
      <c r="F584" s="13">
        <f t="shared" si="168"/>
        <v>8.9091190750074656E-3</v>
      </c>
      <c r="G584" s="2">
        <f t="shared" si="163"/>
        <v>6534.1655000000019</v>
      </c>
      <c r="H584" s="2">
        <f t="shared" ca="1" si="169"/>
        <v>94809.8</v>
      </c>
      <c r="I584">
        <f t="shared" ca="1" si="170"/>
        <v>1</v>
      </c>
      <c r="J584">
        <f t="shared" si="171"/>
        <v>1</v>
      </c>
      <c r="K584">
        <f t="shared" si="164"/>
        <v>190.16999999999916</v>
      </c>
      <c r="L584">
        <f t="shared" ca="1" si="165"/>
        <v>190.16999999999916</v>
      </c>
      <c r="M584" s="14">
        <f t="shared" si="166"/>
        <v>10563.400000000023</v>
      </c>
      <c r="N584">
        <f t="shared" si="172"/>
        <v>1</v>
      </c>
      <c r="O584">
        <f t="shared" si="167"/>
        <v>0</v>
      </c>
      <c r="P584">
        <f>COUNTIF(作圖資料!$A$3:$A$249,A584)</f>
        <v>0</v>
      </c>
      <c r="R584" s="7">
        <f t="shared" si="173"/>
        <v>162</v>
      </c>
      <c r="S584" s="8">
        <f t="shared" ca="1" si="174"/>
        <v>162</v>
      </c>
      <c r="T584" s="8">
        <f t="shared" ca="1" si="175"/>
        <v>12296</v>
      </c>
      <c r="U584" s="8">
        <f t="shared" ca="1" si="176"/>
        <v>2</v>
      </c>
      <c r="V584" s="9">
        <f t="shared" ca="1" si="177"/>
        <v>0</v>
      </c>
      <c r="W584" s="3">
        <f t="shared" si="178"/>
        <v>-1.3848824515898528E-2</v>
      </c>
      <c r="X584" s="3">
        <f t="shared" si="179"/>
        <v>0.11702560458596212</v>
      </c>
      <c r="Y584" s="3">
        <f t="shared" si="180"/>
        <v>0.14280380810154947</v>
      </c>
    </row>
    <row r="585" spans="1:25" x14ac:dyDescent="0.25">
      <c r="A585" s="1">
        <v>36839</v>
      </c>
      <c r="B585" s="2">
        <v>6089.55</v>
      </c>
      <c r="C585" s="2">
        <v>118342</v>
      </c>
      <c r="D585" s="2">
        <v>6200</v>
      </c>
      <c r="E585" s="2">
        <v>6215</v>
      </c>
      <c r="F585" s="13">
        <f t="shared" si="168"/>
        <v>1.8137629217265694E-2</v>
      </c>
      <c r="G585" s="2">
        <f t="shared" si="163"/>
        <v>6500.3571666666676</v>
      </c>
      <c r="H585" s="2">
        <f t="shared" ca="1" si="169"/>
        <v>98028.2</v>
      </c>
      <c r="I585">
        <f t="shared" ca="1" si="170"/>
        <v>1</v>
      </c>
      <c r="J585">
        <f t="shared" si="171"/>
        <v>1</v>
      </c>
      <c r="K585">
        <f t="shared" si="164"/>
        <v>21.610000000000582</v>
      </c>
      <c r="L585">
        <f t="shared" ca="1" si="165"/>
        <v>21.610000000000582</v>
      </c>
      <c r="M585" s="14">
        <f t="shared" si="166"/>
        <v>10585.010000000024</v>
      </c>
      <c r="N585">
        <f t="shared" si="172"/>
        <v>1</v>
      </c>
      <c r="O585">
        <f t="shared" si="167"/>
        <v>0</v>
      </c>
      <c r="P585">
        <f>COUNTIF(作圖資料!$A$3:$A$249,A585)</f>
        <v>0</v>
      </c>
      <c r="R585" s="7">
        <f t="shared" si="173"/>
        <v>78</v>
      </c>
      <c r="S585" s="8">
        <f t="shared" ca="1" si="174"/>
        <v>78</v>
      </c>
      <c r="T585" s="8">
        <f t="shared" ca="1" si="175"/>
        <v>12452</v>
      </c>
      <c r="U585" s="8">
        <f t="shared" ca="1" si="176"/>
        <v>2</v>
      </c>
      <c r="V585" s="9">
        <f t="shared" ca="1" si="177"/>
        <v>0</v>
      </c>
      <c r="W585" s="3">
        <f t="shared" si="178"/>
        <v>-1.3848824515898528E-2</v>
      </c>
      <c r="X585" s="3">
        <f t="shared" si="179"/>
        <v>0.12100371302393342</v>
      </c>
      <c r="Y585" s="3">
        <f t="shared" si="180"/>
        <v>0.15736419637857013</v>
      </c>
    </row>
    <row r="586" spans="1:25" x14ac:dyDescent="0.25">
      <c r="A586" s="1">
        <v>36840</v>
      </c>
      <c r="B586" s="2">
        <v>6088.74</v>
      </c>
      <c r="C586" s="2">
        <v>111616</v>
      </c>
      <c r="D586" s="2">
        <v>6210</v>
      </c>
      <c r="E586" s="2">
        <v>6210</v>
      </c>
      <c r="F586" s="13">
        <f t="shared" si="168"/>
        <v>1.9915450487292929E-2</v>
      </c>
      <c r="G586" s="2">
        <f t="shared" si="163"/>
        <v>6466.8555000000015</v>
      </c>
      <c r="H586" s="2">
        <f t="shared" ca="1" si="169"/>
        <v>103445.8</v>
      </c>
      <c r="I586">
        <f t="shared" ca="1" si="170"/>
        <v>1</v>
      </c>
      <c r="J586">
        <f t="shared" si="171"/>
        <v>1</v>
      </c>
      <c r="K586">
        <f t="shared" si="164"/>
        <v>-0.81000000000040018</v>
      </c>
      <c r="L586">
        <f t="shared" ca="1" si="165"/>
        <v>-0.81000000000040018</v>
      </c>
      <c r="M586" s="14">
        <f t="shared" si="166"/>
        <v>10584.200000000023</v>
      </c>
      <c r="N586">
        <f t="shared" si="172"/>
        <v>1</v>
      </c>
      <c r="O586">
        <f t="shared" si="167"/>
        <v>0</v>
      </c>
      <c r="P586">
        <f>COUNTIF(作圖資料!$A$3:$A$249,A586)</f>
        <v>0</v>
      </c>
      <c r="R586" s="7">
        <f t="shared" si="173"/>
        <v>10</v>
      </c>
      <c r="S586" s="8">
        <f t="shared" ca="1" si="174"/>
        <v>10</v>
      </c>
      <c r="T586" s="8">
        <f t="shared" ca="1" si="175"/>
        <v>12472</v>
      </c>
      <c r="U586" s="8">
        <f t="shared" ca="1" si="176"/>
        <v>2</v>
      </c>
      <c r="V586" s="9">
        <f t="shared" ca="1" si="177"/>
        <v>0</v>
      </c>
      <c r="W586" s="3">
        <f t="shared" si="178"/>
        <v>-1.3848824515898528E-2</v>
      </c>
      <c r="X586" s="3">
        <f t="shared" si="179"/>
        <v>0.12085460298993267</v>
      </c>
      <c r="Y586" s="3">
        <f t="shared" si="180"/>
        <v>0.1592309128243421</v>
      </c>
    </row>
    <row r="587" spans="1:25" x14ac:dyDescent="0.25">
      <c r="A587" s="1">
        <v>36843</v>
      </c>
      <c r="B587" s="2">
        <v>5793.52</v>
      </c>
      <c r="C587" s="2">
        <v>60354</v>
      </c>
      <c r="D587" s="2">
        <v>5855</v>
      </c>
      <c r="E587" s="2">
        <v>5800</v>
      </c>
      <c r="F587" s="13">
        <f t="shared" si="168"/>
        <v>1.0611856004639542E-2</v>
      </c>
      <c r="G587" s="2">
        <f t="shared" si="163"/>
        <v>6429.6421666666683</v>
      </c>
      <c r="H587" s="2">
        <f t="shared" ca="1" si="169"/>
        <v>103034.4</v>
      </c>
      <c r="I587">
        <f t="shared" ca="1" si="170"/>
        <v>-1</v>
      </c>
      <c r="J587">
        <f t="shared" si="171"/>
        <v>1</v>
      </c>
      <c r="K587">
        <f t="shared" si="164"/>
        <v>-295.21999999999935</v>
      </c>
      <c r="L587">
        <f t="shared" ca="1" si="165"/>
        <v>-295.21999999999935</v>
      </c>
      <c r="M587" s="14">
        <f t="shared" si="166"/>
        <v>10288.980000000023</v>
      </c>
      <c r="N587">
        <f t="shared" si="172"/>
        <v>1</v>
      </c>
      <c r="O587">
        <f t="shared" si="167"/>
        <v>0</v>
      </c>
      <c r="P587">
        <f>COUNTIF(作圖資料!$A$3:$A$249,A587)</f>
        <v>0</v>
      </c>
      <c r="R587" s="7">
        <f t="shared" si="173"/>
        <v>-355</v>
      </c>
      <c r="S587" s="8">
        <f t="shared" ca="1" si="174"/>
        <v>-355</v>
      </c>
      <c r="T587" s="8">
        <f t="shared" ca="1" si="175"/>
        <v>11762</v>
      </c>
      <c r="U587" s="8">
        <f t="shared" ca="1" si="176"/>
        <v>-2</v>
      </c>
      <c r="V587" s="9">
        <f t="shared" ca="1" si="177"/>
        <v>4</v>
      </c>
      <c r="W587" s="3">
        <f t="shared" si="178"/>
        <v>-1.3848824515898528E-2</v>
      </c>
      <c r="X587" s="3">
        <f t="shared" si="179"/>
        <v>6.6508597758195398E-2</v>
      </c>
      <c r="Y587" s="3">
        <f t="shared" si="180"/>
        <v>9.2962478999440101E-2</v>
      </c>
    </row>
    <row r="588" spans="1:25" x14ac:dyDescent="0.25">
      <c r="A588" s="1">
        <v>36844</v>
      </c>
      <c r="B588" s="2">
        <v>5772.51</v>
      </c>
      <c r="C588" s="2">
        <v>68980</v>
      </c>
      <c r="D588" s="2">
        <v>5895</v>
      </c>
      <c r="E588" s="2">
        <v>5870</v>
      </c>
      <c r="F588" s="13">
        <f t="shared" si="168"/>
        <v>2.1219538814138073E-2</v>
      </c>
      <c r="G588" s="2">
        <f t="shared" si="163"/>
        <v>6395.0861666666688</v>
      </c>
      <c r="H588" s="2">
        <f t="shared" ca="1" si="169"/>
        <v>96607.8</v>
      </c>
      <c r="I588">
        <f t="shared" ca="1" si="170"/>
        <v>-1</v>
      </c>
      <c r="J588">
        <f t="shared" si="171"/>
        <v>1</v>
      </c>
      <c r="K588">
        <f t="shared" si="164"/>
        <v>-21.010000000000218</v>
      </c>
      <c r="L588">
        <f t="shared" ca="1" si="165"/>
        <v>21.010000000000218</v>
      </c>
      <c r="M588" s="14">
        <f t="shared" si="166"/>
        <v>10267.970000000023</v>
      </c>
      <c r="N588">
        <f t="shared" si="172"/>
        <v>1</v>
      </c>
      <c r="O588">
        <f t="shared" si="167"/>
        <v>0</v>
      </c>
      <c r="P588">
        <f>COUNTIF(作圖資料!$A$3:$A$249,A588)</f>
        <v>0</v>
      </c>
      <c r="R588" s="7">
        <f t="shared" si="173"/>
        <v>40</v>
      </c>
      <c r="S588" s="8">
        <f t="shared" ca="1" si="174"/>
        <v>-40</v>
      </c>
      <c r="T588" s="8">
        <f t="shared" ca="1" si="175"/>
        <v>11682</v>
      </c>
      <c r="U588" s="8">
        <f t="shared" ca="1" si="176"/>
        <v>-1</v>
      </c>
      <c r="V588" s="9">
        <f t="shared" ca="1" si="177"/>
        <v>1</v>
      </c>
      <c r="W588" s="3">
        <f t="shared" si="178"/>
        <v>-1.3848824515898528E-2</v>
      </c>
      <c r="X588" s="3">
        <f t="shared" si="179"/>
        <v>6.2640941197261713E-2</v>
      </c>
      <c r="Y588" s="3">
        <f t="shared" si="180"/>
        <v>0.10042934478252752</v>
      </c>
    </row>
    <row r="589" spans="1:25" x14ac:dyDescent="0.25">
      <c r="A589" s="1">
        <v>36845</v>
      </c>
      <c r="B589" s="2">
        <v>5737.02</v>
      </c>
      <c r="C589" s="2">
        <v>89417</v>
      </c>
      <c r="D589" s="2">
        <v>5830</v>
      </c>
      <c r="E589" s="2">
        <v>5731</v>
      </c>
      <c r="F589" s="13">
        <f t="shared" si="168"/>
        <v>-1.0493252594553359E-3</v>
      </c>
      <c r="G589" s="2">
        <f t="shared" si="163"/>
        <v>6360.4116666666678</v>
      </c>
      <c r="H589" s="2">
        <f t="shared" ca="1" si="169"/>
        <v>89741.8</v>
      </c>
      <c r="I589">
        <f t="shared" ca="1" si="170"/>
        <v>-1</v>
      </c>
      <c r="J589">
        <f t="shared" si="171"/>
        <v>-1</v>
      </c>
      <c r="K589">
        <f t="shared" si="164"/>
        <v>-35.489999999999782</v>
      </c>
      <c r="L589">
        <f t="shared" ca="1" si="165"/>
        <v>35.489999999999782</v>
      </c>
      <c r="M589" s="14">
        <f t="shared" si="166"/>
        <v>10232.480000000023</v>
      </c>
      <c r="N589">
        <f t="shared" si="172"/>
        <v>-1</v>
      </c>
      <c r="O589">
        <f t="shared" si="167"/>
        <v>2</v>
      </c>
      <c r="P589">
        <f>COUNTIF(作圖資料!$A$3:$A$249,A589)</f>
        <v>1</v>
      </c>
      <c r="R589" s="7">
        <f t="shared" si="173"/>
        <v>-65</v>
      </c>
      <c r="S589" s="8">
        <f t="shared" ca="1" si="174"/>
        <v>65</v>
      </c>
      <c r="T589" s="8">
        <f t="shared" ca="1" si="175"/>
        <v>11747</v>
      </c>
      <c r="U589" s="8">
        <f t="shared" ca="1" si="176"/>
        <v>-2</v>
      </c>
      <c r="V589" s="9">
        <f t="shared" ca="1" si="177"/>
        <v>3</v>
      </c>
      <c r="W589" s="3">
        <f t="shared" si="178"/>
        <v>-1.3848824515898528E-2</v>
      </c>
      <c r="X589" s="3">
        <f t="shared" si="179"/>
        <v>5.6107712670487198E-2</v>
      </c>
      <c r="Y589" s="3">
        <f t="shared" si="180"/>
        <v>8.8295687885010299E-2</v>
      </c>
    </row>
    <row r="590" spans="1:25" x14ac:dyDescent="0.25">
      <c r="A590" s="1">
        <v>36846</v>
      </c>
      <c r="B590" s="2">
        <v>5454.13</v>
      </c>
      <c r="C590" s="2">
        <v>60638</v>
      </c>
      <c r="D590" s="2">
        <v>5374</v>
      </c>
      <c r="E590" s="2">
        <v>5385</v>
      </c>
      <c r="F590" s="13">
        <f t="shared" si="168"/>
        <v>-1.469161901164806E-2</v>
      </c>
      <c r="G590" s="2">
        <f t="shared" si="163"/>
        <v>6325.5811666666687</v>
      </c>
      <c r="H590" s="2">
        <f t="shared" ca="1" si="169"/>
        <v>78201</v>
      </c>
      <c r="I590">
        <f t="shared" ca="1" si="170"/>
        <v>-1</v>
      </c>
      <c r="J590">
        <f t="shared" si="171"/>
        <v>-1</v>
      </c>
      <c r="K590">
        <f t="shared" si="164"/>
        <v>-282.89000000000033</v>
      </c>
      <c r="L590">
        <f t="shared" ca="1" si="165"/>
        <v>282.89000000000033</v>
      </c>
      <c r="M590" s="14">
        <f t="shared" si="166"/>
        <v>10515.370000000024</v>
      </c>
      <c r="N590">
        <f t="shared" si="172"/>
        <v>-1</v>
      </c>
      <c r="O590">
        <f t="shared" si="167"/>
        <v>0</v>
      </c>
      <c r="P590">
        <f>COUNTIF(作圖資料!$A$3:$A$249,A590)</f>
        <v>0</v>
      </c>
      <c r="R590" s="7">
        <f t="shared" si="173"/>
        <v>-357</v>
      </c>
      <c r="S590" s="8">
        <f t="shared" ca="1" si="174"/>
        <v>357</v>
      </c>
      <c r="T590" s="8">
        <f t="shared" ca="1" si="175"/>
        <v>12461</v>
      </c>
      <c r="U590" s="8">
        <f t="shared" ca="1" si="176"/>
        <v>-2</v>
      </c>
      <c r="V590" s="9">
        <f t="shared" ca="1" si="177"/>
        <v>0</v>
      </c>
      <c r="W590" s="3">
        <f t="shared" si="178"/>
        <v>-1.0493252594553359E-3</v>
      </c>
      <c r="X590" s="3">
        <f t="shared" si="179"/>
        <v>-4.9309571868321932E-2</v>
      </c>
      <c r="Y590" s="3">
        <f t="shared" si="180"/>
        <v>-6.2292793578782063E-2</v>
      </c>
    </row>
    <row r="591" spans="1:25" x14ac:dyDescent="0.25">
      <c r="A591" s="1">
        <v>36847</v>
      </c>
      <c r="B591" s="2">
        <v>5351.36</v>
      </c>
      <c r="C591" s="2">
        <v>62111</v>
      </c>
      <c r="D591" s="2">
        <v>5330</v>
      </c>
      <c r="E591" s="2">
        <v>5330</v>
      </c>
      <c r="F591" s="13">
        <f t="shared" si="168"/>
        <v>-3.9915087005919503E-3</v>
      </c>
      <c r="G591" s="2">
        <f t="shared" si="163"/>
        <v>6287.8208333333341</v>
      </c>
      <c r="H591" s="2">
        <f t="shared" ca="1" si="169"/>
        <v>68300</v>
      </c>
      <c r="I591">
        <f t="shared" ca="1" si="170"/>
        <v>-1</v>
      </c>
      <c r="J591">
        <f t="shared" si="171"/>
        <v>-1</v>
      </c>
      <c r="K591">
        <f t="shared" si="164"/>
        <v>-102.77000000000044</v>
      </c>
      <c r="L591">
        <f t="shared" ca="1" si="165"/>
        <v>102.77000000000044</v>
      </c>
      <c r="M591" s="14">
        <f t="shared" si="166"/>
        <v>10618.140000000025</v>
      </c>
      <c r="N591">
        <f t="shared" si="172"/>
        <v>-1</v>
      </c>
      <c r="O591">
        <f t="shared" si="167"/>
        <v>0</v>
      </c>
      <c r="P591">
        <f>COUNTIF(作圖資料!$A$3:$A$249,A591)</f>
        <v>0</v>
      </c>
      <c r="R591" s="7">
        <f t="shared" si="173"/>
        <v>-44</v>
      </c>
      <c r="S591" s="8">
        <f t="shared" ca="1" si="174"/>
        <v>44</v>
      </c>
      <c r="T591" s="8">
        <f t="shared" ca="1" si="175"/>
        <v>12549</v>
      </c>
      <c r="U591" s="8">
        <f t="shared" ca="1" si="176"/>
        <v>-2</v>
      </c>
      <c r="V591" s="9">
        <f t="shared" ca="1" si="177"/>
        <v>0</v>
      </c>
      <c r="W591" s="3">
        <f t="shared" si="178"/>
        <v>-1.0493252594553359E-3</v>
      </c>
      <c r="X591" s="3">
        <f t="shared" si="179"/>
        <v>-6.7223053083308115E-2</v>
      </c>
      <c r="Y591" s="3">
        <f t="shared" si="180"/>
        <v>-6.9970336764962449E-2</v>
      </c>
    </row>
    <row r="592" spans="1:25" x14ac:dyDescent="0.25">
      <c r="A592" s="1">
        <v>36848</v>
      </c>
      <c r="B592" s="2">
        <v>5167.3500000000004</v>
      </c>
      <c r="C592" s="2">
        <v>51418</v>
      </c>
      <c r="D592" s="2">
        <v>5130</v>
      </c>
      <c r="E592" s="2">
        <v>5150</v>
      </c>
      <c r="F592" s="13">
        <f t="shared" si="168"/>
        <v>-7.2280762866847592E-3</v>
      </c>
      <c r="G592" s="2">
        <f t="shared" si="163"/>
        <v>6250.2756666666673</v>
      </c>
      <c r="H592" s="2">
        <f t="shared" ca="1" si="169"/>
        <v>66512.800000000003</v>
      </c>
      <c r="I592">
        <f t="shared" ca="1" si="170"/>
        <v>-1</v>
      </c>
      <c r="J592">
        <f t="shared" si="171"/>
        <v>-1</v>
      </c>
      <c r="K592">
        <f t="shared" si="164"/>
        <v>-184.00999999999931</v>
      </c>
      <c r="L592">
        <f t="shared" ca="1" si="165"/>
        <v>184.00999999999931</v>
      </c>
      <c r="M592" s="14">
        <f t="shared" si="166"/>
        <v>10802.150000000023</v>
      </c>
      <c r="N592">
        <f t="shared" si="172"/>
        <v>-2</v>
      </c>
      <c r="O592">
        <f t="shared" si="167"/>
        <v>1</v>
      </c>
      <c r="P592">
        <f>COUNTIF(作圖資料!$A$3:$A$249,A592)</f>
        <v>0</v>
      </c>
      <c r="R592" s="7">
        <f t="shared" si="173"/>
        <v>-200</v>
      </c>
      <c r="S592" s="8">
        <f t="shared" ca="1" si="174"/>
        <v>200</v>
      </c>
      <c r="T592" s="8">
        <f t="shared" ca="1" si="175"/>
        <v>12949</v>
      </c>
      <c r="U592" s="8">
        <f t="shared" ca="1" si="176"/>
        <v>-2</v>
      </c>
      <c r="V592" s="9">
        <f t="shared" ca="1" si="177"/>
        <v>0</v>
      </c>
      <c r="W592" s="3">
        <f t="shared" si="178"/>
        <v>-1.0493252594553359E-3</v>
      </c>
      <c r="X592" s="3">
        <f t="shared" si="179"/>
        <v>-9.9297196105294971E-2</v>
      </c>
      <c r="Y592" s="3">
        <f t="shared" si="180"/>
        <v>-0.10486826033850982</v>
      </c>
    </row>
    <row r="593" spans="1:25" x14ac:dyDescent="0.25">
      <c r="A593" s="1">
        <v>36850</v>
      </c>
      <c r="B593" s="2">
        <v>4845.21</v>
      </c>
      <c r="C593" s="2">
        <v>45615</v>
      </c>
      <c r="D593" s="2">
        <v>4771</v>
      </c>
      <c r="E593" s="2">
        <v>4790</v>
      </c>
      <c r="F593" s="13">
        <f t="shared" si="168"/>
        <v>-1.531615760720384E-2</v>
      </c>
      <c r="G593" s="2">
        <f t="shared" si="163"/>
        <v>6202.5693333333338</v>
      </c>
      <c r="H593" s="2">
        <f t="shared" ca="1" si="169"/>
        <v>61839.8</v>
      </c>
      <c r="I593">
        <f t="shared" ca="1" si="170"/>
        <v>-1</v>
      </c>
      <c r="J593">
        <f t="shared" si="171"/>
        <v>-1</v>
      </c>
      <c r="K593">
        <f t="shared" si="164"/>
        <v>-322.14000000000033</v>
      </c>
      <c r="L593">
        <f t="shared" ca="1" si="165"/>
        <v>322.14000000000033</v>
      </c>
      <c r="M593" s="14">
        <f t="shared" si="166"/>
        <v>11446.430000000024</v>
      </c>
      <c r="N593">
        <f t="shared" si="172"/>
        <v>-2</v>
      </c>
      <c r="O593">
        <f t="shared" si="167"/>
        <v>0</v>
      </c>
      <c r="P593">
        <f>COUNTIF(作圖資料!$A$3:$A$249,A593)</f>
        <v>0</v>
      </c>
      <c r="R593" s="7">
        <f t="shared" si="173"/>
        <v>-359</v>
      </c>
      <c r="S593" s="8">
        <f t="shared" ca="1" si="174"/>
        <v>359</v>
      </c>
      <c r="T593" s="8">
        <f t="shared" ca="1" si="175"/>
        <v>13667</v>
      </c>
      <c r="U593" s="8">
        <f t="shared" ca="1" si="176"/>
        <v>-2</v>
      </c>
      <c r="V593" s="9">
        <f t="shared" ca="1" si="177"/>
        <v>0</v>
      </c>
      <c r="W593" s="3">
        <f t="shared" si="178"/>
        <v>-1.0493252594553359E-3</v>
      </c>
      <c r="X593" s="3">
        <f t="shared" si="179"/>
        <v>-0.15544829894265655</v>
      </c>
      <c r="Y593" s="3">
        <f t="shared" si="180"/>
        <v>-0.16751003315302726</v>
      </c>
    </row>
    <row r="594" spans="1:25" x14ac:dyDescent="0.25">
      <c r="A594" s="1">
        <v>36851</v>
      </c>
      <c r="B594" s="2">
        <v>5103</v>
      </c>
      <c r="C594" s="2">
        <v>73531</v>
      </c>
      <c r="D594" s="2">
        <v>5104</v>
      </c>
      <c r="E594" s="2">
        <v>5125</v>
      </c>
      <c r="F594" s="13">
        <f t="shared" si="168"/>
        <v>1.9596315892611571E-4</v>
      </c>
      <c r="G594" s="2">
        <f t="shared" si="163"/>
        <v>6157.5690000000013</v>
      </c>
      <c r="H594" s="2">
        <f t="shared" ca="1" si="169"/>
        <v>58662.6</v>
      </c>
      <c r="I594">
        <f t="shared" ca="1" si="170"/>
        <v>1</v>
      </c>
      <c r="J594">
        <f t="shared" si="171"/>
        <v>1</v>
      </c>
      <c r="K594">
        <f t="shared" si="164"/>
        <v>257.78999999999996</v>
      </c>
      <c r="L594">
        <f t="shared" ca="1" si="165"/>
        <v>-257.78999999999996</v>
      </c>
      <c r="M594" s="14">
        <f t="shared" si="166"/>
        <v>10930.850000000024</v>
      </c>
      <c r="N594">
        <f t="shared" si="172"/>
        <v>2</v>
      </c>
      <c r="O594">
        <f t="shared" si="167"/>
        <v>4</v>
      </c>
      <c r="P594">
        <f>COUNTIF(作圖資料!$A$3:$A$249,A594)</f>
        <v>0</v>
      </c>
      <c r="R594" s="7">
        <f t="shared" si="173"/>
        <v>333</v>
      </c>
      <c r="S594" s="8">
        <f t="shared" ca="1" si="174"/>
        <v>-333</v>
      </c>
      <c r="T594" s="8">
        <f t="shared" ca="1" si="175"/>
        <v>13001</v>
      </c>
      <c r="U594" s="8">
        <f t="shared" ca="1" si="176"/>
        <v>2</v>
      </c>
      <c r="V594" s="9">
        <f t="shared" ca="1" si="177"/>
        <v>4</v>
      </c>
      <c r="W594" s="3">
        <f t="shared" si="178"/>
        <v>-1.0493252594553359E-3</v>
      </c>
      <c r="X594" s="3">
        <f t="shared" si="179"/>
        <v>-0.11051382076409</v>
      </c>
      <c r="Y594" s="3">
        <f t="shared" si="180"/>
        <v>-0.10940499040307083</v>
      </c>
    </row>
    <row r="595" spans="1:25" x14ac:dyDescent="0.25">
      <c r="A595" s="1">
        <v>36852</v>
      </c>
      <c r="B595" s="2">
        <v>5130.6099999999997</v>
      </c>
      <c r="C595" s="2">
        <v>96154</v>
      </c>
      <c r="D595" s="2">
        <v>5039</v>
      </c>
      <c r="E595" s="2">
        <v>5021</v>
      </c>
      <c r="F595" s="13">
        <f t="shared" si="168"/>
        <v>-1.7855576627340497E-2</v>
      </c>
      <c r="G595" s="2">
        <f t="shared" si="163"/>
        <v>6113.3188333333346</v>
      </c>
      <c r="H595" s="2">
        <f t="shared" ca="1" si="169"/>
        <v>65765.8</v>
      </c>
      <c r="I595">
        <f t="shared" ca="1" si="170"/>
        <v>1</v>
      </c>
      <c r="J595">
        <f t="shared" si="171"/>
        <v>-1</v>
      </c>
      <c r="K595">
        <f t="shared" si="164"/>
        <v>27.609999999999673</v>
      </c>
      <c r="L595">
        <f t="shared" ca="1" si="165"/>
        <v>27.609999999999673</v>
      </c>
      <c r="M595" s="14">
        <f t="shared" si="166"/>
        <v>10986.070000000023</v>
      </c>
      <c r="N595">
        <f t="shared" si="172"/>
        <v>-2</v>
      </c>
      <c r="O595">
        <f t="shared" si="167"/>
        <v>4</v>
      </c>
      <c r="P595">
        <f>COUNTIF(作圖資料!$A$3:$A$249,A595)</f>
        <v>0</v>
      </c>
      <c r="R595" s="7">
        <f t="shared" si="173"/>
        <v>-65</v>
      </c>
      <c r="S595" s="8">
        <f t="shared" ca="1" si="174"/>
        <v>-65</v>
      </c>
      <c r="T595" s="8">
        <f t="shared" ca="1" si="175"/>
        <v>12871</v>
      </c>
      <c r="U595" s="8">
        <f t="shared" ca="1" si="176"/>
        <v>2</v>
      </c>
      <c r="V595" s="9">
        <f t="shared" ca="1" si="177"/>
        <v>0</v>
      </c>
      <c r="W595" s="3">
        <f t="shared" si="178"/>
        <v>-1.0493252594553359E-3</v>
      </c>
      <c r="X595" s="3">
        <f t="shared" si="179"/>
        <v>-0.10570121770535934</v>
      </c>
      <c r="Y595" s="3">
        <f t="shared" si="180"/>
        <v>-0.12074681556447364</v>
      </c>
    </row>
    <row r="596" spans="1:25" x14ac:dyDescent="0.25">
      <c r="A596" s="1">
        <v>36853</v>
      </c>
      <c r="B596" s="2">
        <v>5146.92</v>
      </c>
      <c r="C596" s="2">
        <v>60726</v>
      </c>
      <c r="D596" s="2">
        <v>5224</v>
      </c>
      <c r="E596" s="2">
        <v>5271</v>
      </c>
      <c r="F596" s="13">
        <f t="shared" si="168"/>
        <v>1.4975946779821614E-2</v>
      </c>
      <c r="G596" s="2">
        <f t="shared" si="163"/>
        <v>6072.2545</v>
      </c>
      <c r="H596" s="2">
        <f t="shared" ca="1" si="169"/>
        <v>65488.800000000003</v>
      </c>
      <c r="I596">
        <f t="shared" ca="1" si="170"/>
        <v>-1</v>
      </c>
      <c r="J596">
        <f t="shared" si="171"/>
        <v>1</v>
      </c>
      <c r="K596">
        <f t="shared" si="164"/>
        <v>16.3100000000004</v>
      </c>
      <c r="L596">
        <f t="shared" ca="1" si="165"/>
        <v>16.3100000000004</v>
      </c>
      <c r="M596" s="14">
        <f t="shared" si="166"/>
        <v>10953.450000000023</v>
      </c>
      <c r="N596">
        <f t="shared" si="172"/>
        <v>2</v>
      </c>
      <c r="O596">
        <f t="shared" si="167"/>
        <v>4</v>
      </c>
      <c r="P596">
        <f>COUNTIF(作圖資料!$A$3:$A$249,A596)</f>
        <v>0</v>
      </c>
      <c r="R596" s="7">
        <f t="shared" si="173"/>
        <v>185</v>
      </c>
      <c r="S596" s="8">
        <f t="shared" ca="1" si="174"/>
        <v>185</v>
      </c>
      <c r="T596" s="8">
        <f t="shared" ca="1" si="175"/>
        <v>13241</v>
      </c>
      <c r="U596" s="8">
        <f t="shared" ca="1" si="176"/>
        <v>-2</v>
      </c>
      <c r="V596" s="9">
        <f t="shared" ca="1" si="177"/>
        <v>4</v>
      </c>
      <c r="W596" s="3">
        <f t="shared" si="178"/>
        <v>-1.0493252594553359E-3</v>
      </c>
      <c r="X596" s="3">
        <f t="shared" si="179"/>
        <v>-0.1028582783396258</v>
      </c>
      <c r="Y596" s="3">
        <f t="shared" si="180"/>
        <v>-8.8466236258942232E-2</v>
      </c>
    </row>
    <row r="597" spans="1:25" x14ac:dyDescent="0.25">
      <c r="A597" s="1">
        <v>36854</v>
      </c>
      <c r="B597" s="2">
        <v>5419.99</v>
      </c>
      <c r="C597" s="2">
        <v>96499</v>
      </c>
      <c r="D597" s="2">
        <v>5510</v>
      </c>
      <c r="E597" s="2">
        <v>5490</v>
      </c>
      <c r="F597" s="13">
        <f t="shared" si="168"/>
        <v>1.6607041710409165E-2</v>
      </c>
      <c r="G597" s="2">
        <f t="shared" si="163"/>
        <v>6038.7388333333329</v>
      </c>
      <c r="H597" s="2">
        <f t="shared" ca="1" si="169"/>
        <v>74505</v>
      </c>
      <c r="I597">
        <f t="shared" ca="1" si="170"/>
        <v>1</v>
      </c>
      <c r="J597">
        <f t="shared" si="171"/>
        <v>1</v>
      </c>
      <c r="K597">
        <f t="shared" si="164"/>
        <v>273.06999999999971</v>
      </c>
      <c r="L597">
        <f t="shared" ca="1" si="165"/>
        <v>-273.06999999999971</v>
      </c>
      <c r="M597" s="14">
        <f t="shared" si="166"/>
        <v>11499.590000000022</v>
      </c>
      <c r="N597">
        <f t="shared" si="172"/>
        <v>2</v>
      </c>
      <c r="O597">
        <f t="shared" si="167"/>
        <v>0</v>
      </c>
      <c r="P597">
        <f>COUNTIF(作圖資料!$A$3:$A$249,A597)</f>
        <v>0</v>
      </c>
      <c r="R597" s="7">
        <f t="shared" si="173"/>
        <v>286</v>
      </c>
      <c r="S597" s="8">
        <f t="shared" ca="1" si="174"/>
        <v>-286</v>
      </c>
      <c r="T597" s="8">
        <f t="shared" ca="1" si="175"/>
        <v>12669</v>
      </c>
      <c r="U597" s="8">
        <f t="shared" ca="1" si="176"/>
        <v>2</v>
      </c>
      <c r="V597" s="9">
        <f t="shared" ca="1" si="177"/>
        <v>4</v>
      </c>
      <c r="W597" s="3">
        <f t="shared" si="178"/>
        <v>-1.0493252594553359E-3</v>
      </c>
      <c r="X597" s="3">
        <f t="shared" si="179"/>
        <v>-5.5260396512475052E-2</v>
      </c>
      <c r="Y597" s="3">
        <f t="shared" si="180"/>
        <v>-3.8562205548769435E-2</v>
      </c>
    </row>
    <row r="598" spans="1:25" x14ac:dyDescent="0.25">
      <c r="A598" s="1">
        <v>36857</v>
      </c>
      <c r="B598" s="2">
        <v>5433.78</v>
      </c>
      <c r="C598" s="2">
        <v>92753</v>
      </c>
      <c r="D598" s="2">
        <v>5480</v>
      </c>
      <c r="E598" s="2">
        <v>5428</v>
      </c>
      <c r="F598" s="13">
        <f t="shared" si="168"/>
        <v>8.5060491959556561E-3</v>
      </c>
      <c r="G598" s="2">
        <f t="shared" si="163"/>
        <v>6006.5019999999995</v>
      </c>
      <c r="H598" s="2">
        <f t="shared" ca="1" si="169"/>
        <v>83932.6</v>
      </c>
      <c r="I598">
        <f t="shared" ca="1" si="170"/>
        <v>1</v>
      </c>
      <c r="J598">
        <f t="shared" si="171"/>
        <v>1</v>
      </c>
      <c r="K598">
        <f t="shared" si="164"/>
        <v>13.789999999999964</v>
      </c>
      <c r="L598">
        <f t="shared" ca="1" si="165"/>
        <v>13.789999999999964</v>
      </c>
      <c r="M598" s="14">
        <f t="shared" si="166"/>
        <v>11527.170000000022</v>
      </c>
      <c r="N598">
        <f t="shared" si="172"/>
        <v>2</v>
      </c>
      <c r="O598">
        <f t="shared" si="167"/>
        <v>0</v>
      </c>
      <c r="P598">
        <f>COUNTIF(作圖資料!$A$3:$A$249,A598)</f>
        <v>0</v>
      </c>
      <c r="R598" s="7">
        <f t="shared" si="173"/>
        <v>-30</v>
      </c>
      <c r="S598" s="8">
        <f t="shared" ca="1" si="174"/>
        <v>-30</v>
      </c>
      <c r="T598" s="8">
        <f t="shared" ca="1" si="175"/>
        <v>12609</v>
      </c>
      <c r="U598" s="8">
        <f t="shared" ca="1" si="176"/>
        <v>2</v>
      </c>
      <c r="V598" s="9">
        <f t="shared" ca="1" si="177"/>
        <v>0</v>
      </c>
      <c r="W598" s="3">
        <f t="shared" si="178"/>
        <v>-1.0493252594553359E-3</v>
      </c>
      <c r="X598" s="3">
        <f t="shared" si="179"/>
        <v>-5.2856709580932248E-2</v>
      </c>
      <c r="Y598" s="3">
        <f t="shared" si="180"/>
        <v>-4.3796894084801585E-2</v>
      </c>
    </row>
    <row r="599" spans="1:25" x14ac:dyDescent="0.25">
      <c r="A599" s="1">
        <v>36858</v>
      </c>
      <c r="B599" s="2">
        <v>5362.26</v>
      </c>
      <c r="C599" s="2">
        <v>52806</v>
      </c>
      <c r="D599" s="2">
        <v>5305</v>
      </c>
      <c r="E599" s="2">
        <v>5335</v>
      </c>
      <c r="F599" s="13">
        <f t="shared" si="168"/>
        <v>-1.0678333389279926E-2</v>
      </c>
      <c r="G599" s="2">
        <f t="shared" si="163"/>
        <v>5973.6196666666665</v>
      </c>
      <c r="H599" s="2">
        <f t="shared" ca="1" si="169"/>
        <v>79787.600000000006</v>
      </c>
      <c r="I599">
        <f t="shared" ca="1" si="170"/>
        <v>-1</v>
      </c>
      <c r="J599">
        <f t="shared" si="171"/>
        <v>-1</v>
      </c>
      <c r="K599">
        <f t="shared" si="164"/>
        <v>-71.519999999999527</v>
      </c>
      <c r="L599">
        <f t="shared" ca="1" si="165"/>
        <v>-71.519999999999527</v>
      </c>
      <c r="M599" s="14">
        <f t="shared" si="166"/>
        <v>11384.130000000023</v>
      </c>
      <c r="N599">
        <f t="shared" si="172"/>
        <v>-2</v>
      </c>
      <c r="O599">
        <f t="shared" si="167"/>
        <v>4</v>
      </c>
      <c r="P599">
        <f>COUNTIF(作圖資料!$A$3:$A$249,A599)</f>
        <v>0</v>
      </c>
      <c r="R599" s="7">
        <f t="shared" si="173"/>
        <v>-175</v>
      </c>
      <c r="S599" s="8">
        <f t="shared" ca="1" si="174"/>
        <v>-175</v>
      </c>
      <c r="T599" s="8">
        <f t="shared" ca="1" si="175"/>
        <v>12259</v>
      </c>
      <c r="U599" s="8">
        <f t="shared" ca="1" si="176"/>
        <v>-2</v>
      </c>
      <c r="V599" s="9">
        <f t="shared" ca="1" si="177"/>
        <v>4</v>
      </c>
      <c r="W599" s="3">
        <f t="shared" si="178"/>
        <v>-1.0493252594553359E-3</v>
      </c>
      <c r="X599" s="3">
        <f t="shared" si="179"/>
        <v>-6.5323111998912164E-2</v>
      </c>
      <c r="Y599" s="3">
        <f t="shared" si="180"/>
        <v>-7.4332577211655537E-2</v>
      </c>
    </row>
    <row r="600" spans="1:25" x14ac:dyDescent="0.25">
      <c r="A600" s="1">
        <v>36859</v>
      </c>
      <c r="B600" s="2">
        <v>5319.46</v>
      </c>
      <c r="C600" s="2">
        <v>56944</v>
      </c>
      <c r="D600" s="2">
        <v>5338</v>
      </c>
      <c r="E600" s="2">
        <v>5310</v>
      </c>
      <c r="F600" s="13">
        <f t="shared" si="168"/>
        <v>3.4853161787098408E-3</v>
      </c>
      <c r="G600" s="2">
        <f t="shared" si="163"/>
        <v>5939.0829999999996</v>
      </c>
      <c r="H600" s="2">
        <f t="shared" ca="1" si="169"/>
        <v>71945.600000000006</v>
      </c>
      <c r="I600">
        <f t="shared" ca="1" si="170"/>
        <v>-1</v>
      </c>
      <c r="J600">
        <f t="shared" si="171"/>
        <v>1</v>
      </c>
      <c r="K600">
        <f t="shared" si="164"/>
        <v>-42.800000000000182</v>
      </c>
      <c r="L600">
        <f t="shared" ca="1" si="165"/>
        <v>42.800000000000182</v>
      </c>
      <c r="M600" s="14">
        <f t="shared" si="166"/>
        <v>11469.730000000023</v>
      </c>
      <c r="N600">
        <f t="shared" si="172"/>
        <v>2</v>
      </c>
      <c r="O600">
        <f t="shared" si="167"/>
        <v>4</v>
      </c>
      <c r="P600">
        <f>COUNTIF(作圖資料!$A$3:$A$249,A600)</f>
        <v>0</v>
      </c>
      <c r="R600" s="7">
        <f t="shared" si="173"/>
        <v>33</v>
      </c>
      <c r="S600" s="8">
        <f t="shared" ca="1" si="174"/>
        <v>-33</v>
      </c>
      <c r="T600" s="8">
        <f t="shared" ca="1" si="175"/>
        <v>12193</v>
      </c>
      <c r="U600" s="8">
        <f t="shared" ca="1" si="176"/>
        <v>-2</v>
      </c>
      <c r="V600" s="9">
        <f t="shared" ca="1" si="177"/>
        <v>0</v>
      </c>
      <c r="W600" s="3">
        <f t="shared" si="178"/>
        <v>-1.0493252594553359E-3</v>
      </c>
      <c r="X600" s="3">
        <f t="shared" si="179"/>
        <v>-7.2783431119291753E-2</v>
      </c>
      <c r="Y600" s="3">
        <f t="shared" si="180"/>
        <v>-6.8574419822020283E-2</v>
      </c>
    </row>
    <row r="601" spans="1:25" x14ac:dyDescent="0.25">
      <c r="A601" s="1">
        <v>36860</v>
      </c>
      <c r="B601" s="2">
        <v>5256.93</v>
      </c>
      <c r="C601" s="2">
        <v>57393</v>
      </c>
      <c r="D601" s="2">
        <v>5191</v>
      </c>
      <c r="E601" s="2">
        <v>5188</v>
      </c>
      <c r="F601" s="13">
        <f t="shared" si="168"/>
        <v>-1.2541540404760965E-2</v>
      </c>
      <c r="G601" s="2">
        <f t="shared" si="163"/>
        <v>5907.4936666666663</v>
      </c>
      <c r="H601" s="2">
        <f t="shared" ca="1" si="169"/>
        <v>71279</v>
      </c>
      <c r="I601">
        <f t="shared" ca="1" si="170"/>
        <v>-1</v>
      </c>
      <c r="J601">
        <f t="shared" si="171"/>
        <v>-1</v>
      </c>
      <c r="K601">
        <f t="shared" si="164"/>
        <v>-62.529999999999745</v>
      </c>
      <c r="L601">
        <f t="shared" ca="1" si="165"/>
        <v>62.529999999999745</v>
      </c>
      <c r="M601" s="14">
        <f t="shared" si="166"/>
        <v>11344.670000000024</v>
      </c>
      <c r="N601">
        <f t="shared" si="172"/>
        <v>-2</v>
      </c>
      <c r="O601">
        <f t="shared" si="167"/>
        <v>4</v>
      </c>
      <c r="P601">
        <f>COUNTIF(作圖資料!$A$3:$A$249,A601)</f>
        <v>0</v>
      </c>
      <c r="R601" s="7">
        <f t="shared" si="173"/>
        <v>-147</v>
      </c>
      <c r="S601" s="8">
        <f t="shared" ca="1" si="174"/>
        <v>147</v>
      </c>
      <c r="T601" s="8">
        <f t="shared" ca="1" si="175"/>
        <v>12487</v>
      </c>
      <c r="U601" s="8">
        <f t="shared" ca="1" si="176"/>
        <v>-2</v>
      </c>
      <c r="V601" s="9">
        <f t="shared" ca="1" si="177"/>
        <v>0</v>
      </c>
      <c r="W601" s="3">
        <f t="shared" si="178"/>
        <v>-1.0493252594553359E-3</v>
      </c>
      <c r="X601" s="3">
        <f t="shared" si="179"/>
        <v>-8.3682817908949048E-2</v>
      </c>
      <c r="Y601" s="3">
        <f t="shared" si="180"/>
        <v>-9.4224393648577598E-2</v>
      </c>
    </row>
    <row r="602" spans="1:25" x14ac:dyDescent="0.25">
      <c r="A602" s="1">
        <v>36861</v>
      </c>
      <c r="B602" s="2">
        <v>5342.06</v>
      </c>
      <c r="C602" s="2">
        <v>57668</v>
      </c>
      <c r="D602" s="2">
        <v>5450</v>
      </c>
      <c r="E602" s="2">
        <v>5440</v>
      </c>
      <c r="F602" s="13">
        <f t="shared" si="168"/>
        <v>2.0205688442286318E-2</v>
      </c>
      <c r="G602" s="2">
        <f t="shared" si="163"/>
        <v>5877.2704999999996</v>
      </c>
      <c r="H602" s="2">
        <f t="shared" ca="1" si="169"/>
        <v>63512.800000000003</v>
      </c>
      <c r="I602">
        <f t="shared" ca="1" si="170"/>
        <v>-1</v>
      </c>
      <c r="J602">
        <f t="shared" si="171"/>
        <v>1</v>
      </c>
      <c r="K602">
        <f t="shared" si="164"/>
        <v>85.130000000000109</v>
      </c>
      <c r="L602">
        <f t="shared" ca="1" si="165"/>
        <v>-85.130000000000109</v>
      </c>
      <c r="M602" s="14">
        <f t="shared" si="166"/>
        <v>11174.410000000024</v>
      </c>
      <c r="N602">
        <f t="shared" si="172"/>
        <v>2</v>
      </c>
      <c r="O602">
        <f t="shared" si="167"/>
        <v>4</v>
      </c>
      <c r="P602">
        <f>COUNTIF(作圖資料!$A$3:$A$249,A602)</f>
        <v>0</v>
      </c>
      <c r="R602" s="7">
        <f t="shared" si="173"/>
        <v>259</v>
      </c>
      <c r="S602" s="8">
        <f t="shared" ca="1" si="174"/>
        <v>-259</v>
      </c>
      <c r="T602" s="8">
        <f t="shared" ca="1" si="175"/>
        <v>11969</v>
      </c>
      <c r="U602" s="8">
        <f t="shared" ca="1" si="176"/>
        <v>-2</v>
      </c>
      <c r="V602" s="9">
        <f t="shared" ca="1" si="177"/>
        <v>0</v>
      </c>
      <c r="W602" s="3">
        <f t="shared" si="178"/>
        <v>-1.0493252594553359E-3</v>
      </c>
      <c r="X602" s="3">
        <f t="shared" si="179"/>
        <v>-6.8844103733296969E-2</v>
      </c>
      <c r="Y602" s="3">
        <f t="shared" si="180"/>
        <v>-4.9031582620833736E-2</v>
      </c>
    </row>
    <row r="603" spans="1:25" x14ac:dyDescent="0.25">
      <c r="A603" s="1">
        <v>36862</v>
      </c>
      <c r="B603" s="2">
        <v>5277.35</v>
      </c>
      <c r="C603" s="2">
        <v>53046</v>
      </c>
      <c r="D603" s="2">
        <v>5271</v>
      </c>
      <c r="E603" s="2">
        <v>5261</v>
      </c>
      <c r="F603" s="13">
        <f t="shared" si="168"/>
        <v>-1.203255421755256E-3</v>
      </c>
      <c r="G603" s="2">
        <f t="shared" si="163"/>
        <v>5847.6714999999986</v>
      </c>
      <c r="H603" s="2">
        <f t="shared" ca="1" si="169"/>
        <v>55571.4</v>
      </c>
      <c r="I603">
        <f t="shared" ca="1" si="170"/>
        <v>-1</v>
      </c>
      <c r="J603">
        <f t="shared" si="171"/>
        <v>-1</v>
      </c>
      <c r="K603">
        <f t="shared" si="164"/>
        <v>-64.710000000000036</v>
      </c>
      <c r="L603">
        <f t="shared" ca="1" si="165"/>
        <v>64.710000000000036</v>
      </c>
      <c r="M603" s="14">
        <f t="shared" si="166"/>
        <v>11044.990000000023</v>
      </c>
      <c r="N603">
        <f t="shared" si="172"/>
        <v>-2</v>
      </c>
      <c r="O603">
        <f t="shared" si="167"/>
        <v>4</v>
      </c>
      <c r="P603">
        <f>COUNTIF(作圖資料!$A$3:$A$249,A603)</f>
        <v>0</v>
      </c>
      <c r="R603" s="7">
        <f t="shared" si="173"/>
        <v>-179</v>
      </c>
      <c r="S603" s="8">
        <f t="shared" ca="1" si="174"/>
        <v>179</v>
      </c>
      <c r="T603" s="8">
        <f t="shared" ca="1" si="175"/>
        <v>12327</v>
      </c>
      <c r="U603" s="8">
        <f t="shared" ca="1" si="176"/>
        <v>-2</v>
      </c>
      <c r="V603" s="9">
        <f t="shared" ca="1" si="177"/>
        <v>0</v>
      </c>
      <c r="W603" s="3">
        <f t="shared" si="178"/>
        <v>-1.0493252594553359E-3</v>
      </c>
      <c r="X603" s="3">
        <f t="shared" si="179"/>
        <v>-8.0123478739833498E-2</v>
      </c>
      <c r="Y603" s="3">
        <f t="shared" si="180"/>
        <v>-8.0265224219158604E-2</v>
      </c>
    </row>
    <row r="604" spans="1:25" x14ac:dyDescent="0.25">
      <c r="A604" s="1">
        <v>36864</v>
      </c>
      <c r="B604" s="2">
        <v>5174.0200000000004</v>
      </c>
      <c r="C604" s="2">
        <v>28617</v>
      </c>
      <c r="D604" s="2">
        <v>5225</v>
      </c>
      <c r="E604" s="2">
        <v>5184</v>
      </c>
      <c r="F604" s="13">
        <f t="shared" si="168"/>
        <v>9.853073625536668E-3</v>
      </c>
      <c r="G604" s="2">
        <f t="shared" si="163"/>
        <v>5818.7361666666657</v>
      </c>
      <c r="H604" s="2">
        <f t="shared" ca="1" si="169"/>
        <v>50733.599999999999</v>
      </c>
      <c r="I604">
        <f t="shared" ca="1" si="170"/>
        <v>-1</v>
      </c>
      <c r="J604">
        <f t="shared" si="171"/>
        <v>1</v>
      </c>
      <c r="K604">
        <f t="shared" si="164"/>
        <v>-103.32999999999993</v>
      </c>
      <c r="L604">
        <f t="shared" ca="1" si="165"/>
        <v>103.32999999999993</v>
      </c>
      <c r="M604" s="14">
        <f t="shared" si="166"/>
        <v>11251.650000000023</v>
      </c>
      <c r="N604">
        <f t="shared" si="172"/>
        <v>2</v>
      </c>
      <c r="O604">
        <f t="shared" si="167"/>
        <v>4</v>
      </c>
      <c r="P604">
        <f>COUNTIF(作圖資料!$A$3:$A$249,A604)</f>
        <v>0</v>
      </c>
      <c r="R604" s="7">
        <f t="shared" si="173"/>
        <v>-46</v>
      </c>
      <c r="S604" s="8">
        <f t="shared" ca="1" si="174"/>
        <v>46</v>
      </c>
      <c r="T604" s="8">
        <f t="shared" ca="1" si="175"/>
        <v>12419</v>
      </c>
      <c r="U604" s="8">
        <f t="shared" ca="1" si="176"/>
        <v>-2</v>
      </c>
      <c r="V604" s="9">
        <f t="shared" ca="1" si="177"/>
        <v>0</v>
      </c>
      <c r="W604" s="3">
        <f t="shared" si="178"/>
        <v>-1.0493252594553359E-3</v>
      </c>
      <c r="X604" s="3">
        <f t="shared" si="179"/>
        <v>-9.8134571606862009E-2</v>
      </c>
      <c r="Y604" s="3">
        <f t="shared" si="180"/>
        <v>-8.8291746641074531E-2</v>
      </c>
    </row>
    <row r="605" spans="1:25" x14ac:dyDescent="0.25">
      <c r="A605" s="1">
        <v>36865</v>
      </c>
      <c r="B605" s="2">
        <v>5199.2</v>
      </c>
      <c r="C605" s="2">
        <v>54839</v>
      </c>
      <c r="D605" s="2">
        <v>5259</v>
      </c>
      <c r="E605" s="2">
        <v>5252</v>
      </c>
      <c r="F605" s="13">
        <f t="shared" si="168"/>
        <v>1.1501769503000414E-2</v>
      </c>
      <c r="G605" s="2">
        <f t="shared" si="163"/>
        <v>5793.1411666666654</v>
      </c>
      <c r="H605" s="2">
        <f t="shared" ca="1" si="169"/>
        <v>50312.6</v>
      </c>
      <c r="I605">
        <f t="shared" ca="1" si="170"/>
        <v>1</v>
      </c>
      <c r="J605">
        <f t="shared" si="171"/>
        <v>1</v>
      </c>
      <c r="K605">
        <f t="shared" si="164"/>
        <v>25.179999999999382</v>
      </c>
      <c r="L605">
        <f t="shared" ca="1" si="165"/>
        <v>-25.179999999999382</v>
      </c>
      <c r="M605" s="14">
        <f t="shared" si="166"/>
        <v>11302.010000000022</v>
      </c>
      <c r="N605">
        <f t="shared" si="172"/>
        <v>2</v>
      </c>
      <c r="O605">
        <f t="shared" si="167"/>
        <v>0</v>
      </c>
      <c r="P605">
        <f>COUNTIF(作圖資料!$A$3:$A$249,A605)</f>
        <v>0</v>
      </c>
      <c r="R605" s="7">
        <f t="shared" si="173"/>
        <v>34</v>
      </c>
      <c r="S605" s="8">
        <f t="shared" ca="1" si="174"/>
        <v>-34</v>
      </c>
      <c r="T605" s="8">
        <f t="shared" ca="1" si="175"/>
        <v>12351</v>
      </c>
      <c r="U605" s="8">
        <f t="shared" ca="1" si="176"/>
        <v>2</v>
      </c>
      <c r="V605" s="9">
        <f t="shared" ca="1" si="177"/>
        <v>4</v>
      </c>
      <c r="W605" s="3">
        <f t="shared" si="178"/>
        <v>-1.0493252594553359E-3</v>
      </c>
      <c r="X605" s="3">
        <f t="shared" si="179"/>
        <v>-9.3745533395386382E-2</v>
      </c>
      <c r="Y605" s="3">
        <f t="shared" si="180"/>
        <v>-8.2359099633571464E-2</v>
      </c>
    </row>
    <row r="606" spans="1:25" x14ac:dyDescent="0.25">
      <c r="A606" s="1">
        <v>36866</v>
      </c>
      <c r="B606" s="2">
        <v>5170.62</v>
      </c>
      <c r="C606" s="2">
        <v>77030</v>
      </c>
      <c r="D606" s="2">
        <v>5175</v>
      </c>
      <c r="E606" s="2">
        <v>5170</v>
      </c>
      <c r="F606" s="13">
        <f t="shared" si="168"/>
        <v>8.4709377212011105E-4</v>
      </c>
      <c r="G606" s="2">
        <f t="shared" si="163"/>
        <v>5764.6499999999978</v>
      </c>
      <c r="H606" s="2">
        <f t="shared" ca="1" si="169"/>
        <v>54240</v>
      </c>
      <c r="I606">
        <f t="shared" ca="1" si="170"/>
        <v>1</v>
      </c>
      <c r="J606">
        <f t="shared" si="171"/>
        <v>1</v>
      </c>
      <c r="K606">
        <f t="shared" si="164"/>
        <v>-28.579999999999927</v>
      </c>
      <c r="L606">
        <f t="shared" ca="1" si="165"/>
        <v>-28.579999999999927</v>
      </c>
      <c r="M606" s="14">
        <f t="shared" si="166"/>
        <v>11244.850000000022</v>
      </c>
      <c r="N606">
        <f t="shared" si="172"/>
        <v>2</v>
      </c>
      <c r="O606">
        <f t="shared" si="167"/>
        <v>0</v>
      </c>
      <c r="P606">
        <f>COUNTIF(作圖資料!$A$3:$A$249,A606)</f>
        <v>0</v>
      </c>
      <c r="R606" s="7">
        <f t="shared" si="173"/>
        <v>-84</v>
      </c>
      <c r="S606" s="8">
        <f t="shared" ca="1" si="174"/>
        <v>-84</v>
      </c>
      <c r="T606" s="8">
        <f t="shared" ca="1" si="175"/>
        <v>12183</v>
      </c>
      <c r="U606" s="8">
        <f t="shared" ca="1" si="176"/>
        <v>2</v>
      </c>
      <c r="V606" s="9">
        <f t="shared" ca="1" si="177"/>
        <v>0</v>
      </c>
      <c r="W606" s="3">
        <f t="shared" si="178"/>
        <v>-1.0493252594553359E-3</v>
      </c>
      <c r="X606" s="3">
        <f t="shared" si="179"/>
        <v>-9.8727213779976286E-2</v>
      </c>
      <c r="Y606" s="3">
        <f t="shared" si="180"/>
        <v>-9.7016227534461374E-2</v>
      </c>
    </row>
    <row r="607" spans="1:25" x14ac:dyDescent="0.25">
      <c r="A607" s="1">
        <v>36867</v>
      </c>
      <c r="B607" s="2">
        <v>5212.7299999999996</v>
      </c>
      <c r="C607" s="2">
        <v>48011</v>
      </c>
      <c r="D607" s="2">
        <v>5245</v>
      </c>
      <c r="E607" s="2">
        <v>5249</v>
      </c>
      <c r="F607" s="13">
        <f t="shared" si="168"/>
        <v>6.190614131175165E-3</v>
      </c>
      <c r="G607" s="2">
        <f t="shared" si="163"/>
        <v>5736.1804999999986</v>
      </c>
      <c r="H607" s="2">
        <f t="shared" ca="1" si="169"/>
        <v>52308.6</v>
      </c>
      <c r="I607">
        <f t="shared" ca="1" si="170"/>
        <v>-1</v>
      </c>
      <c r="J607">
        <f t="shared" si="171"/>
        <v>1</v>
      </c>
      <c r="K607">
        <f t="shared" si="164"/>
        <v>42.109999999999673</v>
      </c>
      <c r="L607">
        <f t="shared" ca="1" si="165"/>
        <v>42.109999999999673</v>
      </c>
      <c r="M607" s="14">
        <f t="shared" si="166"/>
        <v>11329.070000000022</v>
      </c>
      <c r="N607">
        <f t="shared" si="172"/>
        <v>2</v>
      </c>
      <c r="O607">
        <f t="shared" si="167"/>
        <v>0</v>
      </c>
      <c r="P607">
        <f>COUNTIF(作圖資料!$A$3:$A$249,A607)</f>
        <v>0</v>
      </c>
      <c r="R607" s="7">
        <f t="shared" si="173"/>
        <v>70</v>
      </c>
      <c r="S607" s="8">
        <f t="shared" ca="1" si="174"/>
        <v>70</v>
      </c>
      <c r="T607" s="8">
        <f t="shared" ca="1" si="175"/>
        <v>12323</v>
      </c>
      <c r="U607" s="8">
        <f t="shared" ca="1" si="176"/>
        <v>-2</v>
      </c>
      <c r="V607" s="9">
        <f t="shared" ca="1" si="177"/>
        <v>4</v>
      </c>
      <c r="W607" s="3">
        <f t="shared" si="178"/>
        <v>-1.0493252594553359E-3</v>
      </c>
      <c r="X607" s="3">
        <f t="shared" si="179"/>
        <v>-9.1387166159434652E-2</v>
      </c>
      <c r="Y607" s="3">
        <f t="shared" si="180"/>
        <v>-8.4801954283719838E-2</v>
      </c>
    </row>
    <row r="608" spans="1:25" x14ac:dyDescent="0.25">
      <c r="A608" s="1">
        <v>36868</v>
      </c>
      <c r="B608" s="2">
        <v>5252.83</v>
      </c>
      <c r="C608" s="2">
        <v>49969</v>
      </c>
      <c r="D608" s="2">
        <v>5310</v>
      </c>
      <c r="E608" s="2">
        <v>5300</v>
      </c>
      <c r="F608" s="13">
        <f t="shared" si="168"/>
        <v>1.0883657000131386E-2</v>
      </c>
      <c r="G608" s="2">
        <f t="shared" si="163"/>
        <v>5713.5261666666656</v>
      </c>
      <c r="H608" s="2">
        <f t="shared" ca="1" si="169"/>
        <v>51693.2</v>
      </c>
      <c r="I608">
        <f t="shared" ca="1" si="170"/>
        <v>-1</v>
      </c>
      <c r="J608">
        <f t="shared" si="171"/>
        <v>1</v>
      </c>
      <c r="K608">
        <f t="shared" si="164"/>
        <v>40.100000000000364</v>
      </c>
      <c r="L608">
        <f t="shared" ca="1" si="165"/>
        <v>-40.100000000000364</v>
      </c>
      <c r="M608" s="14">
        <f t="shared" si="166"/>
        <v>11409.270000000022</v>
      </c>
      <c r="N608">
        <f t="shared" si="172"/>
        <v>2</v>
      </c>
      <c r="O608">
        <f t="shared" si="167"/>
        <v>0</v>
      </c>
      <c r="P608">
        <f>COUNTIF(作圖資料!$A$3:$A$249,A608)</f>
        <v>0</v>
      </c>
      <c r="R608" s="7">
        <f t="shared" si="173"/>
        <v>65</v>
      </c>
      <c r="S608" s="8">
        <f t="shared" ca="1" si="174"/>
        <v>-65</v>
      </c>
      <c r="T608" s="8">
        <f t="shared" ca="1" si="175"/>
        <v>12193</v>
      </c>
      <c r="U608" s="8">
        <f t="shared" ca="1" si="176"/>
        <v>-2</v>
      </c>
      <c r="V608" s="9">
        <f t="shared" ca="1" si="177"/>
        <v>0</v>
      </c>
      <c r="W608" s="3">
        <f t="shared" si="178"/>
        <v>-1.0493252594553359E-3</v>
      </c>
      <c r="X608" s="3">
        <f t="shared" si="179"/>
        <v>-8.4397474647116333E-2</v>
      </c>
      <c r="Y608" s="3">
        <f t="shared" si="180"/>
        <v>-7.3460129122316919E-2</v>
      </c>
    </row>
    <row r="609" spans="1:25" x14ac:dyDescent="0.25">
      <c r="A609" s="1">
        <v>36871</v>
      </c>
      <c r="B609" s="2">
        <v>5284.41</v>
      </c>
      <c r="C609" s="2">
        <v>44416</v>
      </c>
      <c r="D609" s="2">
        <v>5330</v>
      </c>
      <c r="E609" s="2">
        <v>5328</v>
      </c>
      <c r="F609" s="13">
        <f t="shared" si="168"/>
        <v>8.62726397081226E-3</v>
      </c>
      <c r="G609" s="2">
        <f t="shared" si="163"/>
        <v>5690.308666666665</v>
      </c>
      <c r="H609" s="2">
        <f t="shared" ca="1" si="169"/>
        <v>54853</v>
      </c>
      <c r="I609">
        <f t="shared" ca="1" si="170"/>
        <v>-1</v>
      </c>
      <c r="J609">
        <f t="shared" si="171"/>
        <v>1</v>
      </c>
      <c r="K609">
        <f t="shared" si="164"/>
        <v>31.579999999999927</v>
      </c>
      <c r="L609">
        <f t="shared" ca="1" si="165"/>
        <v>-31.579999999999927</v>
      </c>
      <c r="M609" s="14">
        <f t="shared" si="166"/>
        <v>11472.430000000022</v>
      </c>
      <c r="N609">
        <f t="shared" si="172"/>
        <v>2</v>
      </c>
      <c r="O609">
        <f t="shared" si="167"/>
        <v>0</v>
      </c>
      <c r="P609">
        <f>COUNTIF(作圖資料!$A$3:$A$249,A609)</f>
        <v>0</v>
      </c>
      <c r="R609" s="7">
        <f t="shared" si="173"/>
        <v>20</v>
      </c>
      <c r="S609" s="8">
        <f t="shared" ca="1" si="174"/>
        <v>-20</v>
      </c>
      <c r="T609" s="8">
        <f t="shared" ca="1" si="175"/>
        <v>12153</v>
      </c>
      <c r="U609" s="8">
        <f t="shared" ca="1" si="176"/>
        <v>-2</v>
      </c>
      <c r="V609" s="9">
        <f t="shared" ca="1" si="177"/>
        <v>0</v>
      </c>
      <c r="W609" s="3">
        <f t="shared" si="178"/>
        <v>-1.0493252594553359E-3</v>
      </c>
      <c r="X609" s="3">
        <f t="shared" si="179"/>
        <v>-7.8892874698013871E-2</v>
      </c>
      <c r="Y609" s="3">
        <f t="shared" si="180"/>
        <v>-6.9970336764962116E-2</v>
      </c>
    </row>
    <row r="610" spans="1:25" x14ac:dyDescent="0.25">
      <c r="A610" s="1">
        <v>36872</v>
      </c>
      <c r="B610" s="2">
        <v>5380.09</v>
      </c>
      <c r="C610" s="2">
        <v>67308</v>
      </c>
      <c r="D610" s="2">
        <v>5390</v>
      </c>
      <c r="E610" s="2">
        <v>5405</v>
      </c>
      <c r="F610" s="13">
        <f t="shared" si="168"/>
        <v>1.8419766212089961E-3</v>
      </c>
      <c r="G610" s="2">
        <f t="shared" si="163"/>
        <v>5667.4929999999986</v>
      </c>
      <c r="H610" s="2">
        <f t="shared" ca="1" si="169"/>
        <v>57346.8</v>
      </c>
      <c r="I610">
        <f t="shared" ca="1" si="170"/>
        <v>1</v>
      </c>
      <c r="J610">
        <f t="shared" si="171"/>
        <v>1</v>
      </c>
      <c r="K610">
        <f t="shared" si="164"/>
        <v>95.680000000000291</v>
      </c>
      <c r="L610">
        <f t="shared" ca="1" si="165"/>
        <v>-95.680000000000291</v>
      </c>
      <c r="M610" s="14">
        <f t="shared" si="166"/>
        <v>11663.790000000023</v>
      </c>
      <c r="N610">
        <f t="shared" si="172"/>
        <v>2</v>
      </c>
      <c r="O610">
        <f t="shared" si="167"/>
        <v>0</v>
      </c>
      <c r="P610">
        <f>COUNTIF(作圖資料!$A$3:$A$249,A610)</f>
        <v>0</v>
      </c>
      <c r="R610" s="7">
        <f t="shared" si="173"/>
        <v>60</v>
      </c>
      <c r="S610" s="8">
        <f t="shared" ca="1" si="174"/>
        <v>-60</v>
      </c>
      <c r="T610" s="8">
        <f t="shared" ca="1" si="175"/>
        <v>12033</v>
      </c>
      <c r="U610" s="8">
        <f t="shared" ca="1" si="176"/>
        <v>2</v>
      </c>
      <c r="V610" s="9">
        <f t="shared" ca="1" si="177"/>
        <v>4</v>
      </c>
      <c r="W610" s="3">
        <f t="shared" si="178"/>
        <v>-1.0493252594553359E-3</v>
      </c>
      <c r="X610" s="3">
        <f t="shared" si="179"/>
        <v>-6.22152267204924E-2</v>
      </c>
      <c r="Y610" s="3">
        <f t="shared" si="180"/>
        <v>-5.9500959692897815E-2</v>
      </c>
    </row>
    <row r="611" spans="1:25" x14ac:dyDescent="0.25">
      <c r="A611" s="1">
        <v>36873</v>
      </c>
      <c r="B611" s="2">
        <v>5384.36</v>
      </c>
      <c r="C611" s="2">
        <v>45726</v>
      </c>
      <c r="D611" s="2">
        <v>5430</v>
      </c>
      <c r="E611" s="2">
        <v>5426</v>
      </c>
      <c r="F611" s="13">
        <f t="shared" si="168"/>
        <v>8.4764020236389737E-3</v>
      </c>
      <c r="G611" s="2">
        <f t="shared" si="163"/>
        <v>5645.2816666666649</v>
      </c>
      <c r="H611" s="2">
        <f t="shared" ca="1" si="169"/>
        <v>51086</v>
      </c>
      <c r="I611">
        <f t="shared" ca="1" si="170"/>
        <v>-1</v>
      </c>
      <c r="J611">
        <f t="shared" si="171"/>
        <v>1</v>
      </c>
      <c r="K611">
        <f t="shared" si="164"/>
        <v>4.2699999999995271</v>
      </c>
      <c r="L611">
        <f t="shared" ca="1" si="165"/>
        <v>4.2699999999995271</v>
      </c>
      <c r="M611" s="14">
        <f t="shared" si="166"/>
        <v>11672.330000000022</v>
      </c>
      <c r="N611">
        <f t="shared" si="172"/>
        <v>2</v>
      </c>
      <c r="O611">
        <f t="shared" si="167"/>
        <v>0</v>
      </c>
      <c r="P611">
        <f>COUNTIF(作圖資料!$A$3:$A$249,A611)</f>
        <v>0</v>
      </c>
      <c r="R611" s="7">
        <f t="shared" si="173"/>
        <v>40</v>
      </c>
      <c r="S611" s="8">
        <f t="shared" ca="1" si="174"/>
        <v>40</v>
      </c>
      <c r="T611" s="8">
        <f t="shared" ca="1" si="175"/>
        <v>12113</v>
      </c>
      <c r="U611" s="8">
        <f t="shared" ca="1" si="176"/>
        <v>-2</v>
      </c>
      <c r="V611" s="9">
        <f t="shared" ca="1" si="177"/>
        <v>4</v>
      </c>
      <c r="W611" s="3">
        <f t="shared" si="178"/>
        <v>-1.0493252594553359E-3</v>
      </c>
      <c r="X611" s="3">
        <f t="shared" si="179"/>
        <v>-6.147093787366964E-2</v>
      </c>
      <c r="Y611" s="3">
        <f t="shared" si="180"/>
        <v>-5.2521374978188429E-2</v>
      </c>
    </row>
    <row r="612" spans="1:25" x14ac:dyDescent="0.25">
      <c r="A612" s="1">
        <v>36874</v>
      </c>
      <c r="B612" s="2">
        <v>5320.16</v>
      </c>
      <c r="C612" s="2">
        <v>36283</v>
      </c>
      <c r="D612" s="2">
        <v>5325</v>
      </c>
      <c r="E612" s="2">
        <v>5325</v>
      </c>
      <c r="F612" s="13">
        <f t="shared" si="168"/>
        <v>9.0974707527591292E-4</v>
      </c>
      <c r="G612" s="2">
        <f t="shared" si="163"/>
        <v>5624.5364999999983</v>
      </c>
      <c r="H612" s="2">
        <f t="shared" ca="1" si="169"/>
        <v>48740.4</v>
      </c>
      <c r="I612">
        <f t="shared" ca="1" si="170"/>
        <v>-1</v>
      </c>
      <c r="J612">
        <f t="shared" si="171"/>
        <v>1</v>
      </c>
      <c r="K612">
        <f t="shared" si="164"/>
        <v>-64.199999999999818</v>
      </c>
      <c r="L612">
        <f t="shared" ca="1" si="165"/>
        <v>64.199999999999818</v>
      </c>
      <c r="M612" s="14">
        <f t="shared" si="166"/>
        <v>11543.930000000022</v>
      </c>
      <c r="N612">
        <f t="shared" si="172"/>
        <v>2</v>
      </c>
      <c r="O612">
        <f t="shared" si="167"/>
        <v>0</v>
      </c>
      <c r="P612">
        <f>COUNTIF(作圖資料!$A$3:$A$249,A612)</f>
        <v>0</v>
      </c>
      <c r="R612" s="7">
        <f t="shared" si="173"/>
        <v>-105</v>
      </c>
      <c r="S612" s="8">
        <f t="shared" ca="1" si="174"/>
        <v>105</v>
      </c>
      <c r="T612" s="8">
        <f t="shared" ca="1" si="175"/>
        <v>12323</v>
      </c>
      <c r="U612" s="8">
        <f t="shared" ca="1" si="176"/>
        <v>-2</v>
      </c>
      <c r="V612" s="9">
        <f t="shared" ca="1" si="177"/>
        <v>0</v>
      </c>
      <c r="W612" s="3">
        <f t="shared" si="178"/>
        <v>-1.0493252594553359E-3</v>
      </c>
      <c r="X612" s="3">
        <f t="shared" si="179"/>
        <v>-7.2661416554238967E-2</v>
      </c>
      <c r="Y612" s="3">
        <f t="shared" si="180"/>
        <v>-7.0842784854300844E-2</v>
      </c>
    </row>
    <row r="613" spans="1:25" x14ac:dyDescent="0.25">
      <c r="A613" s="1">
        <v>36875</v>
      </c>
      <c r="B613" s="2">
        <v>5224.74</v>
      </c>
      <c r="C613" s="2">
        <v>31159</v>
      </c>
      <c r="D613" s="2">
        <v>5201</v>
      </c>
      <c r="E613" s="2">
        <v>5210</v>
      </c>
      <c r="F613" s="13">
        <f t="shared" si="168"/>
        <v>-4.5437667711694107E-3</v>
      </c>
      <c r="G613" s="2">
        <f t="shared" si="163"/>
        <v>5604.409499999997</v>
      </c>
      <c r="H613" s="2">
        <f t="shared" ca="1" si="169"/>
        <v>44978.400000000001</v>
      </c>
      <c r="I613">
        <f t="shared" ca="1" si="170"/>
        <v>-1</v>
      </c>
      <c r="J613">
        <f t="shared" si="171"/>
        <v>-1</v>
      </c>
      <c r="K613">
        <f t="shared" si="164"/>
        <v>-95.420000000000073</v>
      </c>
      <c r="L613">
        <f t="shared" ca="1" si="165"/>
        <v>95.420000000000073</v>
      </c>
      <c r="M613" s="14">
        <f t="shared" si="166"/>
        <v>11353.090000000022</v>
      </c>
      <c r="N613">
        <f t="shared" si="172"/>
        <v>-2</v>
      </c>
      <c r="O613">
        <f t="shared" si="167"/>
        <v>4</v>
      </c>
      <c r="P613">
        <f>COUNTIF(作圖資料!$A$3:$A$249,A613)</f>
        <v>0</v>
      </c>
      <c r="R613" s="7">
        <f t="shared" si="173"/>
        <v>-124</v>
      </c>
      <c r="S613" s="8">
        <f t="shared" ca="1" si="174"/>
        <v>124</v>
      </c>
      <c r="T613" s="8">
        <f t="shared" ca="1" si="175"/>
        <v>12571</v>
      </c>
      <c r="U613" s="8">
        <f t="shared" ca="1" si="176"/>
        <v>-2</v>
      </c>
      <c r="V613" s="9">
        <f t="shared" ca="1" si="177"/>
        <v>0</v>
      </c>
      <c r="W613" s="3">
        <f t="shared" si="178"/>
        <v>-1.0493252594553359E-3</v>
      </c>
      <c r="X613" s="3">
        <f t="shared" si="179"/>
        <v>-8.9293744836169253E-2</v>
      </c>
      <c r="Y613" s="3">
        <f t="shared" si="180"/>
        <v>-9.2479497469900251E-2</v>
      </c>
    </row>
    <row r="614" spans="1:25" x14ac:dyDescent="0.25">
      <c r="A614" s="1">
        <v>36876</v>
      </c>
      <c r="B614" s="2">
        <v>5134.1000000000004</v>
      </c>
      <c r="C614" s="2">
        <v>28201</v>
      </c>
      <c r="D614" s="2">
        <v>5136</v>
      </c>
      <c r="E614" s="2">
        <v>5115</v>
      </c>
      <c r="F614" s="13">
        <f t="shared" si="168"/>
        <v>3.7007459924809361E-4</v>
      </c>
      <c r="G614" s="2">
        <f t="shared" si="163"/>
        <v>5586.8921666666638</v>
      </c>
      <c r="H614" s="2">
        <f t="shared" ca="1" si="169"/>
        <v>41735.4</v>
      </c>
      <c r="I614">
        <f t="shared" ca="1" si="170"/>
        <v>-1</v>
      </c>
      <c r="J614">
        <f t="shared" si="171"/>
        <v>1</v>
      </c>
      <c r="K614">
        <f t="shared" si="164"/>
        <v>-90.639999999999418</v>
      </c>
      <c r="L614">
        <f t="shared" ca="1" si="165"/>
        <v>90.639999999999418</v>
      </c>
      <c r="M614" s="14">
        <f t="shared" si="166"/>
        <v>11534.370000000021</v>
      </c>
      <c r="N614">
        <f t="shared" si="172"/>
        <v>2</v>
      </c>
      <c r="O614">
        <f t="shared" si="167"/>
        <v>4</v>
      </c>
      <c r="P614">
        <f>COUNTIF(作圖資料!$A$3:$A$249,A614)</f>
        <v>0</v>
      </c>
      <c r="R614" s="7">
        <f t="shared" si="173"/>
        <v>-65</v>
      </c>
      <c r="S614" s="8">
        <f t="shared" ca="1" si="174"/>
        <v>65</v>
      </c>
      <c r="T614" s="8">
        <f t="shared" ca="1" si="175"/>
        <v>12701</v>
      </c>
      <c r="U614" s="8">
        <f t="shared" ca="1" si="176"/>
        <v>-2</v>
      </c>
      <c r="V614" s="9">
        <f t="shared" ca="1" si="177"/>
        <v>0</v>
      </c>
      <c r="W614" s="3">
        <f t="shared" si="178"/>
        <v>-1.0493252594553359E-3</v>
      </c>
      <c r="X614" s="3">
        <f t="shared" si="179"/>
        <v>-0.10509288794530947</v>
      </c>
      <c r="Y614" s="3">
        <f t="shared" si="180"/>
        <v>-0.10382132263130306</v>
      </c>
    </row>
    <row r="615" spans="1:25" x14ac:dyDescent="0.25">
      <c r="A615" s="1">
        <v>36878</v>
      </c>
      <c r="B615" s="2">
        <v>5055.2</v>
      </c>
      <c r="C615" s="2">
        <v>25793</v>
      </c>
      <c r="D615" s="2">
        <v>5098</v>
      </c>
      <c r="E615" s="2">
        <v>5090</v>
      </c>
      <c r="F615" s="13">
        <f t="shared" si="168"/>
        <v>8.466529514163712E-3</v>
      </c>
      <c r="G615" s="2">
        <f t="shared" si="163"/>
        <v>5570.7443333333313</v>
      </c>
      <c r="H615" s="2">
        <f t="shared" ca="1" si="169"/>
        <v>33432.400000000001</v>
      </c>
      <c r="I615">
        <f t="shared" ca="1" si="170"/>
        <v>-1</v>
      </c>
      <c r="J615">
        <f t="shared" si="171"/>
        <v>1</v>
      </c>
      <c r="K615">
        <f t="shared" si="164"/>
        <v>-78.900000000000546</v>
      </c>
      <c r="L615">
        <f t="shared" ca="1" si="165"/>
        <v>78.900000000000546</v>
      </c>
      <c r="M615" s="14">
        <f t="shared" si="166"/>
        <v>11376.57000000002</v>
      </c>
      <c r="N615">
        <f t="shared" si="172"/>
        <v>2</v>
      </c>
      <c r="O615">
        <f t="shared" si="167"/>
        <v>0</v>
      </c>
      <c r="P615">
        <f>COUNTIF(作圖資料!$A$3:$A$249,A615)</f>
        <v>0</v>
      </c>
      <c r="R615" s="7">
        <f t="shared" si="173"/>
        <v>-38</v>
      </c>
      <c r="S615" s="8">
        <f t="shared" ca="1" si="174"/>
        <v>38</v>
      </c>
      <c r="T615" s="8">
        <f t="shared" ca="1" si="175"/>
        <v>12777</v>
      </c>
      <c r="U615" s="8">
        <f t="shared" ca="1" si="176"/>
        <v>-2</v>
      </c>
      <c r="V615" s="9">
        <f t="shared" ca="1" si="177"/>
        <v>0</v>
      </c>
      <c r="W615" s="3">
        <f t="shared" si="178"/>
        <v>-1.0493252594553359E-3</v>
      </c>
      <c r="X615" s="3">
        <f t="shared" si="179"/>
        <v>-0.11884567249199063</v>
      </c>
      <c r="Y615" s="3">
        <f t="shared" si="180"/>
        <v>-0.11045192811027704</v>
      </c>
    </row>
    <row r="616" spans="1:25" x14ac:dyDescent="0.25">
      <c r="A616" s="1">
        <v>36879</v>
      </c>
      <c r="B616" s="2">
        <v>5040.25</v>
      </c>
      <c r="C616" s="2">
        <v>31316</v>
      </c>
      <c r="D616" s="2">
        <v>5050</v>
      </c>
      <c r="E616" s="2">
        <v>5030</v>
      </c>
      <c r="F616" s="13">
        <f t="shared" si="168"/>
        <v>1.934427855761145E-3</v>
      </c>
      <c r="G616" s="2">
        <f t="shared" si="163"/>
        <v>5552.3578333333307</v>
      </c>
      <c r="H616" s="2">
        <f t="shared" ca="1" si="169"/>
        <v>30550.400000000001</v>
      </c>
      <c r="I616">
        <f t="shared" ca="1" si="170"/>
        <v>1</v>
      </c>
      <c r="J616">
        <f t="shared" si="171"/>
        <v>1</v>
      </c>
      <c r="K616">
        <f t="shared" si="164"/>
        <v>-14.949999999999818</v>
      </c>
      <c r="L616">
        <f t="shared" ca="1" si="165"/>
        <v>14.949999999999818</v>
      </c>
      <c r="M616" s="14">
        <f t="shared" si="166"/>
        <v>11346.67000000002</v>
      </c>
      <c r="N616">
        <f t="shared" si="172"/>
        <v>2</v>
      </c>
      <c r="O616">
        <f t="shared" si="167"/>
        <v>0</v>
      </c>
      <c r="P616">
        <f>COUNTIF(作圖資料!$A$3:$A$249,A616)</f>
        <v>0</v>
      </c>
      <c r="R616" s="7">
        <f t="shared" si="173"/>
        <v>-48</v>
      </c>
      <c r="S616" s="8">
        <f t="shared" ca="1" si="174"/>
        <v>48</v>
      </c>
      <c r="T616" s="8">
        <f t="shared" ca="1" si="175"/>
        <v>12873</v>
      </c>
      <c r="U616" s="8">
        <f t="shared" ca="1" si="176"/>
        <v>2</v>
      </c>
      <c r="V616" s="9">
        <f t="shared" ca="1" si="177"/>
        <v>4</v>
      </c>
      <c r="W616" s="3">
        <f t="shared" si="178"/>
        <v>-1.0493252594553359E-3</v>
      </c>
      <c r="X616" s="3">
        <f t="shared" si="179"/>
        <v>-0.12145155498847837</v>
      </c>
      <c r="Y616" s="3">
        <f t="shared" si="180"/>
        <v>-0.11882742976792837</v>
      </c>
    </row>
    <row r="617" spans="1:25" x14ac:dyDescent="0.25">
      <c r="A617" s="1">
        <v>36880</v>
      </c>
      <c r="B617" s="2">
        <v>4947.8900000000003</v>
      </c>
      <c r="C617" s="2">
        <v>26232</v>
      </c>
      <c r="D617" s="2">
        <v>4883</v>
      </c>
      <c r="E617" s="2">
        <v>4856</v>
      </c>
      <c r="F617" s="13">
        <f t="shared" si="168"/>
        <v>-1.8571552722473683E-2</v>
      </c>
      <c r="G617" s="2">
        <f t="shared" si="163"/>
        <v>5534.8573333333316</v>
      </c>
      <c r="H617" s="2">
        <f t="shared" ca="1" si="169"/>
        <v>28540.2</v>
      </c>
      <c r="I617">
        <f t="shared" ca="1" si="170"/>
        <v>-1</v>
      </c>
      <c r="J617">
        <f t="shared" si="171"/>
        <v>-1</v>
      </c>
      <c r="K617">
        <f t="shared" si="164"/>
        <v>-92.359999999999673</v>
      </c>
      <c r="L617">
        <f t="shared" ca="1" si="165"/>
        <v>-92.359999999999673</v>
      </c>
      <c r="M617" s="14">
        <f t="shared" si="166"/>
        <v>11161.950000000021</v>
      </c>
      <c r="N617">
        <f t="shared" si="172"/>
        <v>-2</v>
      </c>
      <c r="O617">
        <f t="shared" si="167"/>
        <v>4</v>
      </c>
      <c r="P617">
        <f>COUNTIF(作圖資料!$A$3:$A$249,A617)</f>
        <v>1</v>
      </c>
      <c r="R617" s="7">
        <f t="shared" si="173"/>
        <v>-167</v>
      </c>
      <c r="S617" s="8">
        <f t="shared" ca="1" si="174"/>
        <v>-167</v>
      </c>
      <c r="T617" s="8">
        <f t="shared" ca="1" si="175"/>
        <v>12539</v>
      </c>
      <c r="U617" s="8">
        <f t="shared" ca="1" si="176"/>
        <v>-2</v>
      </c>
      <c r="V617" s="9">
        <f t="shared" ca="1" si="177"/>
        <v>4</v>
      </c>
      <c r="W617" s="3">
        <f t="shared" si="178"/>
        <v>-1.0493252594553359E-3</v>
      </c>
      <c r="X617" s="3">
        <f t="shared" si="179"/>
        <v>-0.13755050531460578</v>
      </c>
      <c r="Y617" s="3">
        <f t="shared" si="180"/>
        <v>-0.14796719595184049</v>
      </c>
    </row>
    <row r="618" spans="1:25" x14ac:dyDescent="0.25">
      <c r="A618" s="1">
        <v>36881</v>
      </c>
      <c r="B618" s="2">
        <v>4817.22</v>
      </c>
      <c r="C618" s="2">
        <v>14789</v>
      </c>
      <c r="D618" s="2">
        <v>4687</v>
      </c>
      <c r="E618" s="2">
        <v>4818</v>
      </c>
      <c r="F618" s="13">
        <f t="shared" si="168"/>
        <v>-2.703218868974222E-2</v>
      </c>
      <c r="G618" s="2">
        <f t="shared" si="163"/>
        <v>5514.6501666666645</v>
      </c>
      <c r="H618" s="2">
        <f t="shared" ca="1" si="169"/>
        <v>25266.2</v>
      </c>
      <c r="I618">
        <f t="shared" ca="1" si="170"/>
        <v>-1</v>
      </c>
      <c r="J618">
        <f t="shared" si="171"/>
        <v>-1</v>
      </c>
      <c r="K618">
        <f t="shared" si="164"/>
        <v>-130.67000000000007</v>
      </c>
      <c r="L618">
        <f t="shared" ca="1" si="165"/>
        <v>130.67000000000007</v>
      </c>
      <c r="M618" s="14">
        <f t="shared" si="166"/>
        <v>11423.290000000021</v>
      </c>
      <c r="N618">
        <f t="shared" si="172"/>
        <v>-2</v>
      </c>
      <c r="O618">
        <f t="shared" si="167"/>
        <v>0</v>
      </c>
      <c r="P618">
        <f>COUNTIF(作圖資料!$A$3:$A$249,A618)</f>
        <v>0</v>
      </c>
      <c r="R618" s="7">
        <f t="shared" si="173"/>
        <v>-169</v>
      </c>
      <c r="S618" s="8">
        <f t="shared" ca="1" si="174"/>
        <v>169</v>
      </c>
      <c r="T618" s="8">
        <f t="shared" ca="1" si="175"/>
        <v>12877</v>
      </c>
      <c r="U618" s="8">
        <f t="shared" ca="1" si="176"/>
        <v>-2</v>
      </c>
      <c r="V618" s="9">
        <f t="shared" ca="1" si="177"/>
        <v>0</v>
      </c>
      <c r="W618" s="3">
        <f t="shared" si="178"/>
        <v>-1.8571552722473683E-2</v>
      </c>
      <c r="X618" s="3">
        <f t="shared" si="179"/>
        <v>-2.6409237068730319E-2</v>
      </c>
      <c r="Y618" s="3">
        <f t="shared" si="180"/>
        <v>-3.4802306425041188E-2</v>
      </c>
    </row>
    <row r="619" spans="1:25" x14ac:dyDescent="0.25">
      <c r="A619" s="1">
        <v>36882</v>
      </c>
      <c r="B619" s="2">
        <v>4811.22</v>
      </c>
      <c r="C619" s="2">
        <v>46224</v>
      </c>
      <c r="D619" s="2">
        <v>4857</v>
      </c>
      <c r="E619" s="2">
        <v>4830</v>
      </c>
      <c r="F619" s="13">
        <f t="shared" si="168"/>
        <v>9.5152580842281509E-3</v>
      </c>
      <c r="G619" s="2">
        <f t="shared" si="163"/>
        <v>5488.942666666665</v>
      </c>
      <c r="H619" s="2">
        <f t="shared" ca="1" si="169"/>
        <v>28870.799999999999</v>
      </c>
      <c r="I619">
        <f t="shared" ca="1" si="170"/>
        <v>1</v>
      </c>
      <c r="J619">
        <f t="shared" si="171"/>
        <v>1</v>
      </c>
      <c r="K619">
        <f t="shared" si="164"/>
        <v>-6</v>
      </c>
      <c r="L619">
        <f t="shared" ca="1" si="165"/>
        <v>6</v>
      </c>
      <c r="M619" s="14">
        <f t="shared" si="166"/>
        <v>11435.290000000021</v>
      </c>
      <c r="N619">
        <f t="shared" si="172"/>
        <v>2</v>
      </c>
      <c r="O619">
        <f t="shared" si="167"/>
        <v>4</v>
      </c>
      <c r="P619">
        <f>COUNTIF(作圖資料!$A$3:$A$249,A619)</f>
        <v>0</v>
      </c>
      <c r="R619" s="7">
        <f t="shared" si="173"/>
        <v>170</v>
      </c>
      <c r="S619" s="8">
        <f t="shared" ca="1" si="174"/>
        <v>-170</v>
      </c>
      <c r="T619" s="8">
        <f t="shared" ca="1" si="175"/>
        <v>12537</v>
      </c>
      <c r="U619" s="8">
        <f t="shared" ca="1" si="176"/>
        <v>2</v>
      </c>
      <c r="V619" s="9">
        <f t="shared" ca="1" si="177"/>
        <v>4</v>
      </c>
      <c r="W619" s="3">
        <f t="shared" si="178"/>
        <v>-1.8571552722473683E-2</v>
      </c>
      <c r="X619" s="3">
        <f t="shared" si="179"/>
        <v>-2.762187518315895E-2</v>
      </c>
      <c r="Y619" s="3">
        <f t="shared" si="180"/>
        <v>2.0593080724862212E-4</v>
      </c>
    </row>
    <row r="620" spans="1:25" x14ac:dyDescent="0.25">
      <c r="A620" s="1">
        <v>36886</v>
      </c>
      <c r="B620" s="2">
        <v>4721.3599999999997</v>
      </c>
      <c r="C620" s="2">
        <v>28799</v>
      </c>
      <c r="D620" s="2">
        <v>4688</v>
      </c>
      <c r="E620" s="2">
        <v>4672</v>
      </c>
      <c r="F620" s="13">
        <f t="shared" si="168"/>
        <v>-7.0657607130147904E-3</v>
      </c>
      <c r="G620" s="2">
        <f t="shared" si="163"/>
        <v>5461.7648333333309</v>
      </c>
      <c r="H620" s="2">
        <f t="shared" ca="1" si="169"/>
        <v>29472</v>
      </c>
      <c r="I620">
        <f t="shared" ca="1" si="170"/>
        <v>-1</v>
      </c>
      <c r="J620">
        <f t="shared" si="171"/>
        <v>-1</v>
      </c>
      <c r="K620">
        <f t="shared" si="164"/>
        <v>-89.860000000000582</v>
      </c>
      <c r="L620">
        <f t="shared" ca="1" si="165"/>
        <v>-89.860000000000582</v>
      </c>
      <c r="M620" s="14">
        <f t="shared" si="166"/>
        <v>11255.57000000002</v>
      </c>
      <c r="N620">
        <f t="shared" si="172"/>
        <v>-2</v>
      </c>
      <c r="O620">
        <f t="shared" si="167"/>
        <v>4</v>
      </c>
      <c r="P620">
        <f>COUNTIF(作圖資料!$A$3:$A$249,A620)</f>
        <v>0</v>
      </c>
      <c r="R620" s="7">
        <f t="shared" si="173"/>
        <v>-169</v>
      </c>
      <c r="S620" s="8">
        <f t="shared" ca="1" si="174"/>
        <v>-169</v>
      </c>
      <c r="T620" s="8">
        <f t="shared" ca="1" si="175"/>
        <v>12199</v>
      </c>
      <c r="U620" s="8">
        <f t="shared" ca="1" si="176"/>
        <v>-2</v>
      </c>
      <c r="V620" s="9">
        <f t="shared" ca="1" si="177"/>
        <v>4</v>
      </c>
      <c r="W620" s="3">
        <f t="shared" si="178"/>
        <v>-1.8571552722473683E-2</v>
      </c>
      <c r="X620" s="3">
        <f t="shared" si="179"/>
        <v>-4.5783152010251071E-2</v>
      </c>
      <c r="Y620" s="3">
        <f t="shared" si="180"/>
        <v>-3.4596375617792607E-2</v>
      </c>
    </row>
    <row r="621" spans="1:25" x14ac:dyDescent="0.25">
      <c r="A621" s="1">
        <v>36887</v>
      </c>
      <c r="B621" s="2">
        <v>4614.63</v>
      </c>
      <c r="C621" s="2">
        <v>21311</v>
      </c>
      <c r="D621" s="2">
        <v>4565</v>
      </c>
      <c r="E621" s="2">
        <v>4590</v>
      </c>
      <c r="F621" s="13">
        <f t="shared" si="168"/>
        <v>-1.0754925096919998E-2</v>
      </c>
      <c r="G621" s="2">
        <f t="shared" si="163"/>
        <v>5435.1849999999977</v>
      </c>
      <c r="H621" s="2">
        <f t="shared" ca="1" si="169"/>
        <v>27471</v>
      </c>
      <c r="I621">
        <f t="shared" ca="1" si="170"/>
        <v>-1</v>
      </c>
      <c r="J621">
        <f t="shared" si="171"/>
        <v>-1</v>
      </c>
      <c r="K621">
        <f t="shared" si="164"/>
        <v>-106.72999999999956</v>
      </c>
      <c r="L621">
        <f t="shared" ca="1" si="165"/>
        <v>106.72999999999956</v>
      </c>
      <c r="M621" s="14">
        <f t="shared" si="166"/>
        <v>11469.030000000019</v>
      </c>
      <c r="N621">
        <f t="shared" si="172"/>
        <v>-2</v>
      </c>
      <c r="O621">
        <f t="shared" si="167"/>
        <v>0</v>
      </c>
      <c r="P621">
        <f>COUNTIF(作圖資料!$A$3:$A$249,A621)</f>
        <v>0</v>
      </c>
      <c r="R621" s="7">
        <f t="shared" si="173"/>
        <v>-123</v>
      </c>
      <c r="S621" s="8">
        <f t="shared" ca="1" si="174"/>
        <v>123</v>
      </c>
      <c r="T621" s="8">
        <f t="shared" ca="1" si="175"/>
        <v>12445</v>
      </c>
      <c r="U621" s="8">
        <f t="shared" ca="1" si="176"/>
        <v>-2</v>
      </c>
      <c r="V621" s="9">
        <f t="shared" ca="1" si="177"/>
        <v>0</v>
      </c>
      <c r="W621" s="3">
        <f t="shared" si="178"/>
        <v>-1.8571552722473683E-2</v>
      </c>
      <c r="X621" s="3">
        <f t="shared" si="179"/>
        <v>-6.7353963002411366E-2</v>
      </c>
      <c r="Y621" s="3">
        <f t="shared" si="180"/>
        <v>-5.9925864909390669E-2</v>
      </c>
    </row>
    <row r="622" spans="1:25" x14ac:dyDescent="0.25">
      <c r="A622" s="1">
        <v>36888</v>
      </c>
      <c r="B622" s="2">
        <v>4797.1400000000003</v>
      </c>
      <c r="C622" s="2">
        <v>58103</v>
      </c>
      <c r="D622" s="2">
        <v>4867</v>
      </c>
      <c r="E622" s="2">
        <v>4878</v>
      </c>
      <c r="F622" s="13">
        <f t="shared" si="168"/>
        <v>1.4562843694367889E-2</v>
      </c>
      <c r="G622" s="2">
        <f t="shared" si="163"/>
        <v>5414.4614999999985</v>
      </c>
      <c r="H622" s="2">
        <f t="shared" ca="1" si="169"/>
        <v>33845.199999999997</v>
      </c>
      <c r="I622">
        <f t="shared" ca="1" si="170"/>
        <v>1</v>
      </c>
      <c r="J622">
        <f t="shared" si="171"/>
        <v>1</v>
      </c>
      <c r="K622">
        <f t="shared" si="164"/>
        <v>182.51000000000022</v>
      </c>
      <c r="L622">
        <f t="shared" ca="1" si="165"/>
        <v>-182.51000000000022</v>
      </c>
      <c r="M622" s="14">
        <f t="shared" si="166"/>
        <v>11104.010000000018</v>
      </c>
      <c r="N622">
        <f t="shared" si="172"/>
        <v>2</v>
      </c>
      <c r="O622">
        <f t="shared" si="167"/>
        <v>4</v>
      </c>
      <c r="P622">
        <f>COUNTIF(作圖資料!$A$3:$A$249,A622)</f>
        <v>0</v>
      </c>
      <c r="R622" s="7">
        <f t="shared" si="173"/>
        <v>302</v>
      </c>
      <c r="S622" s="8">
        <f t="shared" ca="1" si="174"/>
        <v>-302</v>
      </c>
      <c r="T622" s="8">
        <f t="shared" ca="1" si="175"/>
        <v>11841</v>
      </c>
      <c r="U622" s="8">
        <f t="shared" ca="1" si="176"/>
        <v>2</v>
      </c>
      <c r="V622" s="9">
        <f t="shared" ca="1" si="177"/>
        <v>4</v>
      </c>
      <c r="W622" s="3">
        <f t="shared" si="178"/>
        <v>-1.8571552722473683E-2</v>
      </c>
      <c r="X622" s="3">
        <f t="shared" si="179"/>
        <v>-3.0467532625018223E-2</v>
      </c>
      <c r="Y622" s="3">
        <f t="shared" si="180"/>
        <v>2.2652388797361755E-3</v>
      </c>
    </row>
    <row r="623" spans="1:25" x14ac:dyDescent="0.25">
      <c r="A623" s="1">
        <v>36889</v>
      </c>
      <c r="B623" s="2">
        <v>4743.9399999999996</v>
      </c>
      <c r="C623" s="2">
        <v>43084</v>
      </c>
      <c r="D623" s="2">
        <v>4707</v>
      </c>
      <c r="E623" s="2">
        <v>4708</v>
      </c>
      <c r="F623" s="13">
        <f t="shared" si="168"/>
        <v>-7.7867763926187106E-3</v>
      </c>
      <c r="G623" s="2">
        <f t="shared" si="163"/>
        <v>5396.7769999999982</v>
      </c>
      <c r="H623" s="2">
        <f t="shared" ca="1" si="169"/>
        <v>39504.199999999997</v>
      </c>
      <c r="I623">
        <f t="shared" ca="1" si="170"/>
        <v>1</v>
      </c>
      <c r="J623">
        <f t="shared" si="171"/>
        <v>-1</v>
      </c>
      <c r="K623">
        <f t="shared" si="164"/>
        <v>-53.200000000000728</v>
      </c>
      <c r="L623">
        <f t="shared" ca="1" si="165"/>
        <v>-53.200000000000728</v>
      </c>
      <c r="M623" s="14">
        <f t="shared" si="166"/>
        <v>10997.610000000017</v>
      </c>
      <c r="N623">
        <f t="shared" si="172"/>
        <v>-2</v>
      </c>
      <c r="O623">
        <f t="shared" si="167"/>
        <v>4</v>
      </c>
      <c r="P623">
        <f>COUNTIF(作圖資料!$A$3:$A$249,A623)</f>
        <v>0</v>
      </c>
      <c r="R623" s="7">
        <f t="shared" si="173"/>
        <v>-160</v>
      </c>
      <c r="S623" s="8">
        <f t="shared" ca="1" si="174"/>
        <v>-160</v>
      </c>
      <c r="T623" s="8">
        <f t="shared" ca="1" si="175"/>
        <v>11521</v>
      </c>
      <c r="U623" s="8">
        <f t="shared" ca="1" si="176"/>
        <v>2</v>
      </c>
      <c r="V623" s="9">
        <f t="shared" ca="1" si="177"/>
        <v>0</v>
      </c>
      <c r="W623" s="3">
        <f t="shared" si="178"/>
        <v>-1.8571552722473683E-2</v>
      </c>
      <c r="X623" s="3">
        <f t="shared" si="179"/>
        <v>-4.121959057295177E-2</v>
      </c>
      <c r="Y623" s="3">
        <f t="shared" si="180"/>
        <v>-3.0683690280066123E-2</v>
      </c>
    </row>
    <row r="624" spans="1:25" x14ac:dyDescent="0.25">
      <c r="A624" s="1">
        <v>36890</v>
      </c>
      <c r="B624" s="2">
        <v>4739.09</v>
      </c>
      <c r="C624" s="2">
        <v>33089</v>
      </c>
      <c r="D624" s="2">
        <v>4770</v>
      </c>
      <c r="E624" s="2">
        <v>4735</v>
      </c>
      <c r="F624" s="13">
        <f t="shared" si="168"/>
        <v>6.5223492273833727E-3</v>
      </c>
      <c r="G624" s="2">
        <f t="shared" si="163"/>
        <v>5377.826666666665</v>
      </c>
      <c r="H624" s="2">
        <f t="shared" ca="1" si="169"/>
        <v>36877.199999999997</v>
      </c>
      <c r="I624">
        <f t="shared" ca="1" si="170"/>
        <v>-1</v>
      </c>
      <c r="J624">
        <f t="shared" si="171"/>
        <v>1</v>
      </c>
      <c r="K624">
        <f t="shared" si="164"/>
        <v>-4.8499999999994543</v>
      </c>
      <c r="L624">
        <f t="shared" ca="1" si="165"/>
        <v>-4.8499999999994543</v>
      </c>
      <c r="M624" s="14">
        <f t="shared" si="166"/>
        <v>11007.310000000016</v>
      </c>
      <c r="N624">
        <f t="shared" si="172"/>
        <v>2</v>
      </c>
      <c r="O624">
        <f t="shared" si="167"/>
        <v>4</v>
      </c>
      <c r="P624">
        <f>COUNTIF(作圖資料!$A$3:$A$249,A624)</f>
        <v>0</v>
      </c>
      <c r="R624" s="7">
        <f t="shared" si="173"/>
        <v>63</v>
      </c>
      <c r="S624" s="8">
        <f t="shared" ca="1" si="174"/>
        <v>63</v>
      </c>
      <c r="T624" s="8">
        <f t="shared" ca="1" si="175"/>
        <v>11647</v>
      </c>
      <c r="U624" s="8">
        <f t="shared" ca="1" si="176"/>
        <v>-2</v>
      </c>
      <c r="V624" s="9">
        <f t="shared" ca="1" si="177"/>
        <v>4</v>
      </c>
      <c r="W624" s="3">
        <f t="shared" si="178"/>
        <v>-1.8571552722473683E-2</v>
      </c>
      <c r="X624" s="3">
        <f t="shared" si="179"/>
        <v>-4.2199806382114735E-2</v>
      </c>
      <c r="Y624" s="3">
        <f t="shared" si="180"/>
        <v>-1.7710049423393825E-2</v>
      </c>
    </row>
    <row r="625" spans="1:25" x14ac:dyDescent="0.25">
      <c r="A625" s="1">
        <v>36893</v>
      </c>
      <c r="B625" s="2">
        <v>4935.28</v>
      </c>
      <c r="C625" s="2">
        <v>64659</v>
      </c>
      <c r="D625" s="2">
        <v>4892</v>
      </c>
      <c r="E625" s="2">
        <v>4909</v>
      </c>
      <c r="F625" s="13">
        <f t="shared" si="168"/>
        <v>-8.7695125707153432E-3</v>
      </c>
      <c r="G625" s="2">
        <f t="shared" si="163"/>
        <v>5366.2321666666667</v>
      </c>
      <c r="H625" s="2">
        <f t="shared" ca="1" si="169"/>
        <v>44049.2</v>
      </c>
      <c r="I625">
        <f t="shared" ca="1" si="170"/>
        <v>1</v>
      </c>
      <c r="J625">
        <f t="shared" si="171"/>
        <v>-1</v>
      </c>
      <c r="K625">
        <f t="shared" si="164"/>
        <v>196.1899999999996</v>
      </c>
      <c r="L625">
        <f t="shared" ca="1" si="165"/>
        <v>-196.1899999999996</v>
      </c>
      <c r="M625" s="14">
        <f t="shared" si="166"/>
        <v>11399.690000000015</v>
      </c>
      <c r="N625">
        <f t="shared" si="172"/>
        <v>-2</v>
      </c>
      <c r="O625">
        <f t="shared" si="167"/>
        <v>4</v>
      </c>
      <c r="P625">
        <f>COUNTIF(作圖資料!$A$3:$A$249,A625)</f>
        <v>0</v>
      </c>
      <c r="R625" s="7">
        <f t="shared" si="173"/>
        <v>122</v>
      </c>
      <c r="S625" s="8">
        <f t="shared" ca="1" si="174"/>
        <v>-122</v>
      </c>
      <c r="T625" s="8">
        <f t="shared" ca="1" si="175"/>
        <v>11403</v>
      </c>
      <c r="U625" s="8">
        <f t="shared" ca="1" si="176"/>
        <v>2</v>
      </c>
      <c r="V625" s="9">
        <f t="shared" ca="1" si="177"/>
        <v>4</v>
      </c>
      <c r="W625" s="3">
        <f t="shared" si="178"/>
        <v>-1.8571552722473683E-2</v>
      </c>
      <c r="X625" s="3">
        <f t="shared" si="179"/>
        <v>-2.5485611038245093E-3</v>
      </c>
      <c r="Y625" s="3">
        <f t="shared" si="180"/>
        <v>7.4135090609555032E-3</v>
      </c>
    </row>
    <row r="626" spans="1:25" x14ac:dyDescent="0.25">
      <c r="A626" s="1">
        <v>36894</v>
      </c>
      <c r="B626" s="2">
        <v>4894.79</v>
      </c>
      <c r="C626" s="2">
        <v>71527</v>
      </c>
      <c r="D626" s="2">
        <v>4870</v>
      </c>
      <c r="E626" s="2">
        <v>4865</v>
      </c>
      <c r="F626" s="13">
        <f t="shared" si="168"/>
        <v>-5.0645686536092693E-3</v>
      </c>
      <c r="G626" s="2">
        <f t="shared" si="163"/>
        <v>5352.7726666666667</v>
      </c>
      <c r="H626" s="2">
        <f t="shared" ca="1" si="169"/>
        <v>54092.4</v>
      </c>
      <c r="I626">
        <f t="shared" ca="1" si="170"/>
        <v>1</v>
      </c>
      <c r="J626">
        <f t="shared" si="171"/>
        <v>-1</v>
      </c>
      <c r="K626">
        <f t="shared" si="164"/>
        <v>-40.489999999999782</v>
      </c>
      <c r="L626">
        <f t="shared" ca="1" si="165"/>
        <v>-40.489999999999782</v>
      </c>
      <c r="M626" s="14">
        <f t="shared" si="166"/>
        <v>11480.670000000015</v>
      </c>
      <c r="N626">
        <f t="shared" si="172"/>
        <v>-2</v>
      </c>
      <c r="O626">
        <f t="shared" si="167"/>
        <v>0</v>
      </c>
      <c r="P626">
        <f>COUNTIF(作圖資料!$A$3:$A$249,A626)</f>
        <v>0</v>
      </c>
      <c r="R626" s="7">
        <f t="shared" si="173"/>
        <v>-22</v>
      </c>
      <c r="S626" s="8">
        <f t="shared" ca="1" si="174"/>
        <v>-22</v>
      </c>
      <c r="T626" s="8">
        <f t="shared" ca="1" si="175"/>
        <v>11359</v>
      </c>
      <c r="U626" s="8">
        <f t="shared" ca="1" si="176"/>
        <v>2</v>
      </c>
      <c r="V626" s="9">
        <f t="shared" ca="1" si="177"/>
        <v>0</v>
      </c>
      <c r="W626" s="3">
        <f t="shared" si="178"/>
        <v>-1.8571552722473683E-2</v>
      </c>
      <c r="X626" s="3">
        <f t="shared" si="179"/>
        <v>-1.0731847312693277E-2</v>
      </c>
      <c r="Y626" s="3">
        <f t="shared" si="180"/>
        <v>2.883031301482708E-3</v>
      </c>
    </row>
    <row r="627" spans="1:25" x14ac:dyDescent="0.25">
      <c r="A627" s="1">
        <v>36895</v>
      </c>
      <c r="B627" s="2">
        <v>5136.13</v>
      </c>
      <c r="C627" s="2">
        <v>88953</v>
      </c>
      <c r="D627" s="2">
        <v>5121</v>
      </c>
      <c r="E627" s="2">
        <v>5118</v>
      </c>
      <c r="F627" s="13">
        <f t="shared" si="168"/>
        <v>-2.9457977115064926E-3</v>
      </c>
      <c r="G627" s="2">
        <f t="shared" si="163"/>
        <v>5347.8376666666654</v>
      </c>
      <c r="H627" s="2">
        <f t="shared" ca="1" si="169"/>
        <v>60262.400000000001</v>
      </c>
      <c r="I627">
        <f t="shared" ca="1" si="170"/>
        <v>1</v>
      </c>
      <c r="J627">
        <f t="shared" si="171"/>
        <v>-1</v>
      </c>
      <c r="K627">
        <f t="shared" si="164"/>
        <v>241.34000000000015</v>
      </c>
      <c r="L627">
        <f t="shared" ca="1" si="165"/>
        <v>241.34000000000015</v>
      </c>
      <c r="M627" s="14">
        <f t="shared" si="166"/>
        <v>10997.990000000014</v>
      </c>
      <c r="N627">
        <f t="shared" si="172"/>
        <v>-2</v>
      </c>
      <c r="O627">
        <f t="shared" si="167"/>
        <v>0</v>
      </c>
      <c r="P627">
        <f>COUNTIF(作圖資料!$A$3:$A$249,A627)</f>
        <v>0</v>
      </c>
      <c r="R627" s="7">
        <f t="shared" si="173"/>
        <v>251</v>
      </c>
      <c r="S627" s="8">
        <f t="shared" ca="1" si="174"/>
        <v>251</v>
      </c>
      <c r="T627" s="8">
        <f t="shared" ca="1" si="175"/>
        <v>11861</v>
      </c>
      <c r="U627" s="8">
        <f t="shared" ca="1" si="176"/>
        <v>2</v>
      </c>
      <c r="V627" s="9">
        <f t="shared" ca="1" si="177"/>
        <v>0</v>
      </c>
      <c r="W627" s="3">
        <f t="shared" si="178"/>
        <v>-1.8571552722473683E-2</v>
      </c>
      <c r="X627" s="3">
        <f t="shared" si="179"/>
        <v>3.8044499776672014E-2</v>
      </c>
      <c r="Y627" s="3">
        <f t="shared" si="180"/>
        <v>5.4571663920922608E-2</v>
      </c>
    </row>
    <row r="628" spans="1:25" x14ac:dyDescent="0.25">
      <c r="A628" s="1">
        <v>36896</v>
      </c>
      <c r="B628" s="2">
        <v>5295.53</v>
      </c>
      <c r="C628" s="2">
        <v>115172</v>
      </c>
      <c r="D628" s="2">
        <v>5340</v>
      </c>
      <c r="E628" s="2">
        <v>5350</v>
      </c>
      <c r="F628" s="13">
        <f t="shared" si="168"/>
        <v>8.3976485828614056E-3</v>
      </c>
      <c r="G628" s="2">
        <f t="shared" si="163"/>
        <v>5351.4085000000014</v>
      </c>
      <c r="H628" s="2">
        <f t="shared" ca="1" si="169"/>
        <v>74680</v>
      </c>
      <c r="I628">
        <f t="shared" ca="1" si="170"/>
        <v>1</v>
      </c>
      <c r="J628">
        <f t="shared" si="171"/>
        <v>1</v>
      </c>
      <c r="K628">
        <f t="shared" si="164"/>
        <v>159.39999999999964</v>
      </c>
      <c r="L628">
        <f t="shared" ca="1" si="165"/>
        <v>159.39999999999964</v>
      </c>
      <c r="M628" s="14">
        <f t="shared" si="166"/>
        <v>10679.190000000015</v>
      </c>
      <c r="N628">
        <f t="shared" si="172"/>
        <v>2</v>
      </c>
      <c r="O628">
        <f t="shared" si="167"/>
        <v>4</v>
      </c>
      <c r="P628">
        <f>COUNTIF(作圖資料!$A$3:$A$249,A628)</f>
        <v>0</v>
      </c>
      <c r="R628" s="7">
        <f t="shared" si="173"/>
        <v>219</v>
      </c>
      <c r="S628" s="8">
        <f t="shared" ca="1" si="174"/>
        <v>219</v>
      </c>
      <c r="T628" s="8">
        <f t="shared" ca="1" si="175"/>
        <v>12299</v>
      </c>
      <c r="U628" s="8">
        <f t="shared" ca="1" si="176"/>
        <v>2</v>
      </c>
      <c r="V628" s="9">
        <f t="shared" ca="1" si="177"/>
        <v>0</v>
      </c>
      <c r="W628" s="3">
        <f t="shared" si="178"/>
        <v>-1.8571552722473683E-2</v>
      </c>
      <c r="X628" s="3">
        <f t="shared" si="179"/>
        <v>7.0260252349991115E-2</v>
      </c>
      <c r="Y628" s="3">
        <f t="shared" si="180"/>
        <v>9.9670510708401938E-2</v>
      </c>
    </row>
    <row r="629" spans="1:25" x14ac:dyDescent="0.25">
      <c r="A629" s="1">
        <v>36899</v>
      </c>
      <c r="B629" s="2">
        <v>5188.51</v>
      </c>
      <c r="C629" s="2">
        <v>116433</v>
      </c>
      <c r="D629" s="2">
        <v>5196</v>
      </c>
      <c r="E629" s="2">
        <v>5210</v>
      </c>
      <c r="F629" s="13">
        <f t="shared" si="168"/>
        <v>1.4435743594982675E-3</v>
      </c>
      <c r="G629" s="2">
        <f t="shared" si="163"/>
        <v>5347.8040000000001</v>
      </c>
      <c r="H629" s="2">
        <f t="shared" ca="1" si="169"/>
        <v>91348.800000000003</v>
      </c>
      <c r="I629">
        <f t="shared" ca="1" si="170"/>
        <v>1</v>
      </c>
      <c r="J629">
        <f t="shared" si="171"/>
        <v>1</v>
      </c>
      <c r="K629">
        <f t="shared" si="164"/>
        <v>-107.01999999999953</v>
      </c>
      <c r="L629">
        <f t="shared" ca="1" si="165"/>
        <v>-107.01999999999953</v>
      </c>
      <c r="M629" s="14">
        <f t="shared" si="166"/>
        <v>10465.150000000016</v>
      </c>
      <c r="N629">
        <f t="shared" si="172"/>
        <v>2</v>
      </c>
      <c r="O629">
        <f t="shared" si="167"/>
        <v>0</v>
      </c>
      <c r="P629">
        <f>COUNTIF(作圖資料!$A$3:$A$249,A629)</f>
        <v>0</v>
      </c>
      <c r="R629" s="7">
        <f t="shared" si="173"/>
        <v>-144</v>
      </c>
      <c r="S629" s="8">
        <f t="shared" ca="1" si="174"/>
        <v>-144</v>
      </c>
      <c r="T629" s="8">
        <f t="shared" ca="1" si="175"/>
        <v>12011</v>
      </c>
      <c r="U629" s="8">
        <f t="shared" ca="1" si="176"/>
        <v>2</v>
      </c>
      <c r="V629" s="9">
        <f t="shared" ca="1" si="177"/>
        <v>0</v>
      </c>
      <c r="W629" s="3">
        <f t="shared" si="178"/>
        <v>-1.8571552722473683E-2</v>
      </c>
      <c r="X629" s="3">
        <f t="shared" si="179"/>
        <v>4.863083051563355E-2</v>
      </c>
      <c r="Y629" s="3">
        <f t="shared" si="180"/>
        <v>7.0016474464579925E-2</v>
      </c>
    </row>
    <row r="630" spans="1:25" x14ac:dyDescent="0.25">
      <c r="A630" s="1">
        <v>36900</v>
      </c>
      <c r="B630" s="2">
        <v>5376.12</v>
      </c>
      <c r="C630" s="2">
        <v>110738</v>
      </c>
      <c r="D630" s="2">
        <v>5400</v>
      </c>
      <c r="E630" s="2">
        <v>5435</v>
      </c>
      <c r="F630" s="13">
        <f t="shared" si="168"/>
        <v>4.441865136938894E-3</v>
      </c>
      <c r="G630" s="2">
        <f t="shared" si="163"/>
        <v>5344.077000000002</v>
      </c>
      <c r="H630" s="2">
        <f t="shared" ca="1" si="169"/>
        <v>100564.6</v>
      </c>
      <c r="I630">
        <f t="shared" ca="1" si="170"/>
        <v>1</v>
      </c>
      <c r="J630">
        <f t="shared" si="171"/>
        <v>1</v>
      </c>
      <c r="K630">
        <f t="shared" si="164"/>
        <v>187.60999999999967</v>
      </c>
      <c r="L630">
        <f t="shared" ca="1" si="165"/>
        <v>187.60999999999967</v>
      </c>
      <c r="M630" s="14">
        <f t="shared" si="166"/>
        <v>10840.370000000015</v>
      </c>
      <c r="N630">
        <f t="shared" si="172"/>
        <v>2</v>
      </c>
      <c r="O630">
        <f t="shared" si="167"/>
        <v>0</v>
      </c>
      <c r="P630">
        <f>COUNTIF(作圖資料!$A$3:$A$249,A630)</f>
        <v>0</v>
      </c>
      <c r="R630" s="7">
        <f t="shared" si="173"/>
        <v>204</v>
      </c>
      <c r="S630" s="8">
        <f t="shared" ca="1" si="174"/>
        <v>204</v>
      </c>
      <c r="T630" s="8">
        <f t="shared" ca="1" si="175"/>
        <v>12419</v>
      </c>
      <c r="U630" s="8">
        <f t="shared" ca="1" si="176"/>
        <v>2</v>
      </c>
      <c r="V630" s="9">
        <f t="shared" ca="1" si="177"/>
        <v>0</v>
      </c>
      <c r="W630" s="3">
        <f t="shared" si="178"/>
        <v>-1.8571552722473683E-2</v>
      </c>
      <c r="X630" s="3">
        <f t="shared" si="179"/>
        <v>8.6548003290290998E-2</v>
      </c>
      <c r="Y630" s="3">
        <f t="shared" si="180"/>
        <v>0.11202635914332792</v>
      </c>
    </row>
    <row r="631" spans="1:25" x14ac:dyDescent="0.25">
      <c r="A631" s="1">
        <v>36901</v>
      </c>
      <c r="B631" s="2">
        <v>5436.78</v>
      </c>
      <c r="C631" s="2">
        <v>125211</v>
      </c>
      <c r="D631" s="2">
        <v>5408</v>
      </c>
      <c r="E631" s="2">
        <v>5415</v>
      </c>
      <c r="F631" s="13">
        <f t="shared" si="168"/>
        <v>-5.2935745054977223E-3</v>
      </c>
      <c r="G631" s="2">
        <f t="shared" si="163"/>
        <v>5340.0075000000033</v>
      </c>
      <c r="H631" s="2">
        <f t="shared" ca="1" si="169"/>
        <v>111301.4</v>
      </c>
      <c r="I631">
        <f t="shared" ca="1" si="170"/>
        <v>1</v>
      </c>
      <c r="J631">
        <f t="shared" si="171"/>
        <v>-1</v>
      </c>
      <c r="K631">
        <f t="shared" si="164"/>
        <v>60.659999999999854</v>
      </c>
      <c r="L631">
        <f t="shared" ca="1" si="165"/>
        <v>60.659999999999854</v>
      </c>
      <c r="M631" s="14">
        <f t="shared" si="166"/>
        <v>10961.690000000015</v>
      </c>
      <c r="N631">
        <f t="shared" si="172"/>
        <v>-2</v>
      </c>
      <c r="O631">
        <f t="shared" si="167"/>
        <v>4</v>
      </c>
      <c r="P631">
        <f>COUNTIF(作圖資料!$A$3:$A$249,A631)</f>
        <v>0</v>
      </c>
      <c r="R631" s="7">
        <f t="shared" si="173"/>
        <v>8</v>
      </c>
      <c r="S631" s="8">
        <f t="shared" ca="1" si="174"/>
        <v>8</v>
      </c>
      <c r="T631" s="8">
        <f t="shared" ca="1" si="175"/>
        <v>12435</v>
      </c>
      <c r="U631" s="8">
        <f t="shared" ca="1" si="176"/>
        <v>2</v>
      </c>
      <c r="V631" s="9">
        <f t="shared" ca="1" si="177"/>
        <v>0</v>
      </c>
      <c r="W631" s="3">
        <f t="shared" si="178"/>
        <v>-1.8571552722473683E-2</v>
      </c>
      <c r="X631" s="3">
        <f t="shared" si="179"/>
        <v>9.8807774627163836E-2</v>
      </c>
      <c r="Y631" s="3">
        <f t="shared" si="180"/>
        <v>0.11367380560131801</v>
      </c>
    </row>
    <row r="632" spans="1:25" x14ac:dyDescent="0.25">
      <c r="A632" s="1">
        <v>36902</v>
      </c>
      <c r="B632" s="2">
        <v>5369.24</v>
      </c>
      <c r="C632" s="2">
        <v>126492</v>
      </c>
      <c r="D632" s="2">
        <v>5340</v>
      </c>
      <c r="E632" s="2">
        <v>5350</v>
      </c>
      <c r="F632" s="13">
        <f t="shared" si="168"/>
        <v>-5.4458359097376841E-3</v>
      </c>
      <c r="G632" s="2">
        <f t="shared" si="163"/>
        <v>5330.8510000000015</v>
      </c>
      <c r="H632" s="2">
        <f t="shared" ca="1" si="169"/>
        <v>118809.2</v>
      </c>
      <c r="I632">
        <f t="shared" ca="1" si="170"/>
        <v>1</v>
      </c>
      <c r="J632">
        <f t="shared" si="171"/>
        <v>-1</v>
      </c>
      <c r="K632">
        <f t="shared" si="164"/>
        <v>-67.539999999999964</v>
      </c>
      <c r="L632">
        <f t="shared" ca="1" si="165"/>
        <v>-67.539999999999964</v>
      </c>
      <c r="M632" s="14">
        <f t="shared" si="166"/>
        <v>11096.770000000015</v>
      </c>
      <c r="N632">
        <f t="shared" si="172"/>
        <v>-2</v>
      </c>
      <c r="O632">
        <f t="shared" si="167"/>
        <v>0</v>
      </c>
      <c r="P632">
        <f>COUNTIF(作圖資料!$A$3:$A$249,A632)</f>
        <v>0</v>
      </c>
      <c r="R632" s="7">
        <f t="shared" si="173"/>
        <v>-68</v>
      </c>
      <c r="S632" s="8">
        <f t="shared" ca="1" si="174"/>
        <v>-68</v>
      </c>
      <c r="T632" s="8">
        <f t="shared" ca="1" si="175"/>
        <v>12299</v>
      </c>
      <c r="U632" s="8">
        <f t="shared" ca="1" si="176"/>
        <v>2</v>
      </c>
      <c r="V632" s="9">
        <f t="shared" ca="1" si="177"/>
        <v>0</v>
      </c>
      <c r="W632" s="3">
        <f t="shared" si="178"/>
        <v>-1.8571552722473683E-2</v>
      </c>
      <c r="X632" s="3">
        <f t="shared" si="179"/>
        <v>8.5157511585746137E-2</v>
      </c>
      <c r="Y632" s="3">
        <f t="shared" si="180"/>
        <v>9.967051070840216E-2</v>
      </c>
    </row>
    <row r="633" spans="1:25" x14ac:dyDescent="0.25">
      <c r="A633" s="1">
        <v>36903</v>
      </c>
      <c r="B633" s="2">
        <v>5339.4</v>
      </c>
      <c r="C633" s="2">
        <v>85209</v>
      </c>
      <c r="D633" s="2">
        <v>5378</v>
      </c>
      <c r="E633" s="2">
        <v>5368</v>
      </c>
      <c r="F633" s="13">
        <f t="shared" si="168"/>
        <v>7.2292766977564149E-3</v>
      </c>
      <c r="G633" s="2">
        <f t="shared" si="163"/>
        <v>5319.444666666669</v>
      </c>
      <c r="H633" s="2">
        <f t="shared" ca="1" si="169"/>
        <v>112816.6</v>
      </c>
      <c r="I633">
        <f t="shared" ca="1" si="170"/>
        <v>-1</v>
      </c>
      <c r="J633">
        <f t="shared" si="171"/>
        <v>1</v>
      </c>
      <c r="K633">
        <f t="shared" si="164"/>
        <v>-29.840000000000146</v>
      </c>
      <c r="L633">
        <f t="shared" ca="1" si="165"/>
        <v>-29.840000000000146</v>
      </c>
      <c r="M633" s="14">
        <f t="shared" si="166"/>
        <v>11156.450000000015</v>
      </c>
      <c r="N633">
        <f t="shared" si="172"/>
        <v>2</v>
      </c>
      <c r="O633">
        <f t="shared" si="167"/>
        <v>4</v>
      </c>
      <c r="P633">
        <f>COUNTIF(作圖資料!$A$3:$A$249,A633)</f>
        <v>0</v>
      </c>
      <c r="R633" s="7">
        <f t="shared" si="173"/>
        <v>38</v>
      </c>
      <c r="S633" s="8">
        <f t="shared" ca="1" si="174"/>
        <v>38</v>
      </c>
      <c r="T633" s="8">
        <f t="shared" ca="1" si="175"/>
        <v>12375</v>
      </c>
      <c r="U633" s="8">
        <f t="shared" ca="1" si="176"/>
        <v>-2</v>
      </c>
      <c r="V633" s="9">
        <f t="shared" ca="1" si="177"/>
        <v>4</v>
      </c>
      <c r="W633" s="3">
        <f t="shared" si="178"/>
        <v>-1.8571552722473683E-2</v>
      </c>
      <c r="X633" s="3">
        <f t="shared" si="179"/>
        <v>7.9126658029988084E-2</v>
      </c>
      <c r="Y633" s="3">
        <f t="shared" si="180"/>
        <v>0.10749588138385535</v>
      </c>
    </row>
    <row r="634" spans="1:25" x14ac:dyDescent="0.25">
      <c r="A634" s="1">
        <v>36906</v>
      </c>
      <c r="B634" s="2">
        <v>5379.66</v>
      </c>
      <c r="C634" s="2">
        <v>58917</v>
      </c>
      <c r="D634" s="2">
        <v>5407</v>
      </c>
      <c r="E634" s="2">
        <v>5420</v>
      </c>
      <c r="F634" s="13">
        <f t="shared" si="168"/>
        <v>5.0821055605745347E-3</v>
      </c>
      <c r="G634" s="2">
        <f t="shared" si="163"/>
        <v>5310.0748333333349</v>
      </c>
      <c r="H634" s="2">
        <f t="shared" ca="1" si="169"/>
        <v>101313.4</v>
      </c>
      <c r="I634">
        <f t="shared" ca="1" si="170"/>
        <v>-1</v>
      </c>
      <c r="J634">
        <f t="shared" si="171"/>
        <v>1</v>
      </c>
      <c r="K634">
        <f t="shared" si="164"/>
        <v>40.260000000000218</v>
      </c>
      <c r="L634">
        <f t="shared" ca="1" si="165"/>
        <v>-40.260000000000218</v>
      </c>
      <c r="M634" s="14">
        <f t="shared" si="166"/>
        <v>11236.970000000016</v>
      </c>
      <c r="N634">
        <f t="shared" si="172"/>
        <v>2</v>
      </c>
      <c r="O634">
        <f t="shared" si="167"/>
        <v>0</v>
      </c>
      <c r="P634">
        <f>COUNTIF(作圖資料!$A$3:$A$249,A634)</f>
        <v>0</v>
      </c>
      <c r="R634" s="7">
        <f t="shared" si="173"/>
        <v>29</v>
      </c>
      <c r="S634" s="8">
        <f t="shared" ca="1" si="174"/>
        <v>-29</v>
      </c>
      <c r="T634" s="8">
        <f t="shared" ca="1" si="175"/>
        <v>12317</v>
      </c>
      <c r="U634" s="8">
        <f t="shared" ca="1" si="176"/>
        <v>-2</v>
      </c>
      <c r="V634" s="9">
        <f t="shared" ca="1" si="177"/>
        <v>0</v>
      </c>
      <c r="W634" s="3">
        <f t="shared" si="178"/>
        <v>-1.8571552722473683E-2</v>
      </c>
      <c r="X634" s="3">
        <f t="shared" si="179"/>
        <v>8.726345977780392E-2</v>
      </c>
      <c r="Y634" s="3">
        <f t="shared" si="180"/>
        <v>0.11346787479406961</v>
      </c>
    </row>
    <row r="635" spans="1:25" x14ac:dyDescent="0.25">
      <c r="A635" s="1">
        <v>36907</v>
      </c>
      <c r="B635" s="2">
        <v>5662.94</v>
      </c>
      <c r="C635" s="2">
        <v>128821</v>
      </c>
      <c r="D635" s="2">
        <v>5746</v>
      </c>
      <c r="E635" s="2">
        <v>5765</v>
      </c>
      <c r="F635" s="13">
        <f t="shared" si="168"/>
        <v>1.4667292960900191E-2</v>
      </c>
      <c r="G635" s="2">
        <f t="shared" si="163"/>
        <v>5307.704333333334</v>
      </c>
      <c r="H635" s="2">
        <f t="shared" ca="1" si="169"/>
        <v>104930</v>
      </c>
      <c r="I635">
        <f t="shared" ca="1" si="170"/>
        <v>1</v>
      </c>
      <c r="J635">
        <f t="shared" si="171"/>
        <v>1</v>
      </c>
      <c r="K635">
        <f t="shared" si="164"/>
        <v>283.27999999999975</v>
      </c>
      <c r="L635">
        <f t="shared" ca="1" si="165"/>
        <v>-283.27999999999975</v>
      </c>
      <c r="M635" s="14">
        <f t="shared" si="166"/>
        <v>11803.530000000015</v>
      </c>
      <c r="N635">
        <f t="shared" si="172"/>
        <v>2</v>
      </c>
      <c r="O635">
        <f t="shared" si="167"/>
        <v>0</v>
      </c>
      <c r="P635">
        <f>COUNTIF(作圖資料!$A$3:$A$249,A635)</f>
        <v>0</v>
      </c>
      <c r="R635" s="7">
        <f t="shared" si="173"/>
        <v>339</v>
      </c>
      <c r="S635" s="8">
        <f t="shared" ca="1" si="174"/>
        <v>-339</v>
      </c>
      <c r="T635" s="8">
        <f t="shared" ca="1" si="175"/>
        <v>11639</v>
      </c>
      <c r="U635" s="8">
        <f t="shared" ca="1" si="176"/>
        <v>2</v>
      </c>
      <c r="V635" s="9">
        <f t="shared" ca="1" si="177"/>
        <v>4</v>
      </c>
      <c r="W635" s="3">
        <f t="shared" si="178"/>
        <v>-1.8571552722473683E-2</v>
      </c>
      <c r="X635" s="3">
        <f t="shared" si="179"/>
        <v>0.14451614728702489</v>
      </c>
      <c r="Y635" s="3">
        <f t="shared" si="180"/>
        <v>0.18327841845140092</v>
      </c>
    </row>
    <row r="636" spans="1:25" x14ac:dyDescent="0.25">
      <c r="A636" s="1">
        <v>36908</v>
      </c>
      <c r="B636" s="2">
        <v>5769.95</v>
      </c>
      <c r="C636" s="2">
        <v>155421</v>
      </c>
      <c r="D636" s="2">
        <v>5802</v>
      </c>
      <c r="E636" s="2">
        <v>5839</v>
      </c>
      <c r="F636" s="13">
        <f t="shared" si="168"/>
        <v>1.1967174758880095E-2</v>
      </c>
      <c r="G636" s="2">
        <f t="shared" si="163"/>
        <v>5309.5521666666673</v>
      </c>
      <c r="H636" s="2">
        <f t="shared" ca="1" si="169"/>
        <v>110972</v>
      </c>
      <c r="I636">
        <f t="shared" ca="1" si="170"/>
        <v>1</v>
      </c>
      <c r="J636">
        <f t="shared" si="171"/>
        <v>1</v>
      </c>
      <c r="K636">
        <f t="shared" si="164"/>
        <v>107.01000000000022</v>
      </c>
      <c r="L636">
        <f t="shared" ca="1" si="165"/>
        <v>107.01000000000022</v>
      </c>
      <c r="M636" s="14">
        <f t="shared" si="166"/>
        <v>12017.550000000016</v>
      </c>
      <c r="N636">
        <f t="shared" si="172"/>
        <v>2</v>
      </c>
      <c r="O636">
        <f t="shared" si="167"/>
        <v>0</v>
      </c>
      <c r="P636">
        <f>COUNTIF(作圖資料!$A$3:$A$249,A636)</f>
        <v>1</v>
      </c>
      <c r="R636" s="7">
        <f t="shared" si="173"/>
        <v>56</v>
      </c>
      <c r="S636" s="8">
        <f t="shared" ca="1" si="174"/>
        <v>56</v>
      </c>
      <c r="T636" s="8">
        <f t="shared" ca="1" si="175"/>
        <v>11751</v>
      </c>
      <c r="U636" s="8">
        <f t="shared" ca="1" si="176"/>
        <v>2</v>
      </c>
      <c r="V636" s="9">
        <f t="shared" ca="1" si="177"/>
        <v>4</v>
      </c>
      <c r="W636" s="3">
        <f t="shared" si="178"/>
        <v>-1.8571552722473683E-2</v>
      </c>
      <c r="X636" s="3">
        <f t="shared" si="179"/>
        <v>0.16614354805785858</v>
      </c>
      <c r="Y636" s="3">
        <f t="shared" si="180"/>
        <v>0.19481054365733175</v>
      </c>
    </row>
    <row r="637" spans="1:25" x14ac:dyDescent="0.25">
      <c r="A637" s="1">
        <v>36909</v>
      </c>
      <c r="B637" s="2">
        <v>5847.91</v>
      </c>
      <c r="C637" s="2">
        <v>161601</v>
      </c>
      <c r="D637" s="2">
        <v>5949</v>
      </c>
      <c r="E637" s="2">
        <v>5980</v>
      </c>
      <c r="F637" s="13">
        <f t="shared" si="168"/>
        <v>1.7286517747366226E-2</v>
      </c>
      <c r="G637" s="2">
        <f t="shared" si="163"/>
        <v>5314.6143333333339</v>
      </c>
      <c r="H637" s="2">
        <f t="shared" ca="1" si="169"/>
        <v>117993.8</v>
      </c>
      <c r="I637">
        <f t="shared" ca="1" si="170"/>
        <v>1</v>
      </c>
      <c r="J637">
        <f t="shared" si="171"/>
        <v>1</v>
      </c>
      <c r="K637">
        <f t="shared" si="164"/>
        <v>77.960000000000036</v>
      </c>
      <c r="L637">
        <f t="shared" ca="1" si="165"/>
        <v>77.960000000000036</v>
      </c>
      <c r="M637" s="14">
        <f t="shared" si="166"/>
        <v>12173.470000000016</v>
      </c>
      <c r="N637">
        <f t="shared" si="172"/>
        <v>2</v>
      </c>
      <c r="O637">
        <f t="shared" si="167"/>
        <v>0</v>
      </c>
      <c r="P637">
        <f>COUNTIF(作圖資料!$A$3:$A$249,A637)</f>
        <v>0</v>
      </c>
      <c r="R637" s="7">
        <f t="shared" si="173"/>
        <v>110</v>
      </c>
      <c r="S637" s="8">
        <f t="shared" ca="1" si="174"/>
        <v>110</v>
      </c>
      <c r="T637" s="8">
        <f t="shared" ca="1" si="175"/>
        <v>11971</v>
      </c>
      <c r="U637" s="8">
        <f t="shared" ca="1" si="176"/>
        <v>2</v>
      </c>
      <c r="V637" s="9">
        <f t="shared" ca="1" si="177"/>
        <v>0</v>
      </c>
      <c r="W637" s="3">
        <f t="shared" si="178"/>
        <v>1.1967174758880095E-2</v>
      </c>
      <c r="X637" s="3">
        <f t="shared" si="179"/>
        <v>1.3511382247679796E-2</v>
      </c>
      <c r="Y637" s="3">
        <f t="shared" si="180"/>
        <v>1.883884226751156E-2</v>
      </c>
    </row>
    <row r="638" spans="1:25" x14ac:dyDescent="0.25">
      <c r="A638" s="1">
        <v>36920</v>
      </c>
      <c r="B638" s="2">
        <v>5680.06</v>
      </c>
      <c r="C638" s="2">
        <v>120759</v>
      </c>
      <c r="D638" s="2">
        <v>5658</v>
      </c>
      <c r="E638" s="2">
        <v>5670</v>
      </c>
      <c r="F638" s="13">
        <f t="shared" si="168"/>
        <v>-3.8837617912487188E-3</v>
      </c>
      <c r="G638" s="2">
        <f t="shared" ref="G638:G701" si="181">AVERAGE(B579:B638)</f>
        <v>5318.8650000000016</v>
      </c>
      <c r="H638" s="2">
        <f t="shared" ca="1" si="169"/>
        <v>125103.8</v>
      </c>
      <c r="I638">
        <f t="shared" ca="1" si="170"/>
        <v>-1</v>
      </c>
      <c r="J638">
        <f t="shared" si="171"/>
        <v>-1</v>
      </c>
      <c r="K638">
        <f t="shared" ref="K638:K701" si="182">B638-B637</f>
        <v>-167.84999999999945</v>
      </c>
      <c r="L638">
        <f t="shared" ref="L638:L701" ca="1" si="183">I637*K638</f>
        <v>-167.84999999999945</v>
      </c>
      <c r="M638" s="14">
        <f t="shared" ref="M638:M701" si="184">M637+K638*N637</f>
        <v>11837.770000000017</v>
      </c>
      <c r="N638">
        <f t="shared" si="172"/>
        <v>-2</v>
      </c>
      <c r="O638">
        <f t="shared" ref="O638:O701" si="185">ABS(N638-N637)</f>
        <v>4</v>
      </c>
      <c r="P638">
        <f>COUNTIF(作圖資料!$A$3:$A$249,A638)</f>
        <v>0</v>
      </c>
      <c r="R638" s="7">
        <f t="shared" si="173"/>
        <v>-291</v>
      </c>
      <c r="S638" s="8">
        <f t="shared" ca="1" si="174"/>
        <v>-291</v>
      </c>
      <c r="T638" s="8">
        <f t="shared" ca="1" si="175"/>
        <v>11389</v>
      </c>
      <c r="U638" s="8">
        <f t="shared" ca="1" si="176"/>
        <v>-2</v>
      </c>
      <c r="V638" s="9">
        <f t="shared" ca="1" si="177"/>
        <v>4</v>
      </c>
      <c r="W638" s="3">
        <f t="shared" si="178"/>
        <v>1.1967174758880095E-2</v>
      </c>
      <c r="X638" s="3">
        <f t="shared" si="179"/>
        <v>-1.5578991152436217E-2</v>
      </c>
      <c r="Y638" s="3">
        <f t="shared" si="180"/>
        <v>-3.0998458640178028E-2</v>
      </c>
    </row>
    <row r="639" spans="1:25" x14ac:dyDescent="0.25">
      <c r="A639" s="1">
        <v>36921</v>
      </c>
      <c r="B639" s="2">
        <v>5792.5</v>
      </c>
      <c r="C639" s="2">
        <v>112305</v>
      </c>
      <c r="D639" s="2">
        <v>5819</v>
      </c>
      <c r="E639" s="2">
        <v>5845</v>
      </c>
      <c r="F639" s="13">
        <f t="shared" si="168"/>
        <v>4.5748813120414233E-3</v>
      </c>
      <c r="G639" s="2">
        <f t="shared" si="181"/>
        <v>5321.6386666666667</v>
      </c>
      <c r="H639" s="2">
        <f t="shared" ca="1" si="169"/>
        <v>135781.4</v>
      </c>
      <c r="I639">
        <f t="shared" ca="1" si="170"/>
        <v>-1</v>
      </c>
      <c r="J639">
        <f t="shared" si="171"/>
        <v>1</v>
      </c>
      <c r="K639">
        <f t="shared" si="182"/>
        <v>112.4399999999996</v>
      </c>
      <c r="L639">
        <f t="shared" ca="1" si="183"/>
        <v>-112.4399999999996</v>
      </c>
      <c r="M639" s="14">
        <f t="shared" si="184"/>
        <v>11612.890000000018</v>
      </c>
      <c r="N639">
        <f t="shared" si="172"/>
        <v>2</v>
      </c>
      <c r="O639">
        <f t="shared" si="185"/>
        <v>4</v>
      </c>
      <c r="P639">
        <f>COUNTIF(作圖資料!$A$3:$A$249,A639)</f>
        <v>0</v>
      </c>
      <c r="R639" s="7">
        <f t="shared" si="173"/>
        <v>161</v>
      </c>
      <c r="S639" s="8">
        <f t="shared" ca="1" si="174"/>
        <v>-161</v>
      </c>
      <c r="T639" s="8">
        <f t="shared" ca="1" si="175"/>
        <v>11067</v>
      </c>
      <c r="U639" s="8">
        <f t="shared" ca="1" si="176"/>
        <v>-1</v>
      </c>
      <c r="V639" s="9">
        <f t="shared" ca="1" si="177"/>
        <v>1</v>
      </c>
      <c r="W639" s="3">
        <f t="shared" si="178"/>
        <v>1.1967174758880095E-2</v>
      </c>
      <c r="X639" s="3">
        <f t="shared" si="179"/>
        <v>3.9081794469622011E-3</v>
      </c>
      <c r="Y639" s="3">
        <f t="shared" si="180"/>
        <v>-3.4252440486383096E-3</v>
      </c>
    </row>
    <row r="640" spans="1:25" x14ac:dyDescent="0.25">
      <c r="A640" s="1">
        <v>36922</v>
      </c>
      <c r="B640" s="2">
        <v>5936.2</v>
      </c>
      <c r="C640" s="2">
        <v>165778</v>
      </c>
      <c r="D640" s="2">
        <v>5951</v>
      </c>
      <c r="E640" s="2">
        <v>5947</v>
      </c>
      <c r="F640" s="13">
        <f t="shared" si="168"/>
        <v>2.4931774535899009E-3</v>
      </c>
      <c r="G640" s="2">
        <f t="shared" si="181"/>
        <v>5323.9740000000011</v>
      </c>
      <c r="H640" s="2">
        <f t="shared" ca="1" si="169"/>
        <v>143172.79999999999</v>
      </c>
      <c r="I640">
        <f t="shared" ca="1" si="170"/>
        <v>1</v>
      </c>
      <c r="J640">
        <f t="shared" si="171"/>
        <v>1</v>
      </c>
      <c r="K640">
        <f t="shared" si="182"/>
        <v>143.69999999999982</v>
      </c>
      <c r="L640">
        <f t="shared" ca="1" si="183"/>
        <v>-143.69999999999982</v>
      </c>
      <c r="M640" s="14">
        <f t="shared" si="184"/>
        <v>11900.290000000017</v>
      </c>
      <c r="N640">
        <f t="shared" si="172"/>
        <v>2</v>
      </c>
      <c r="O640">
        <f t="shared" si="185"/>
        <v>0</v>
      </c>
      <c r="P640">
        <f>COUNTIF(作圖資料!$A$3:$A$249,A640)</f>
        <v>0</v>
      </c>
      <c r="R640" s="7">
        <f t="shared" si="173"/>
        <v>132</v>
      </c>
      <c r="S640" s="8">
        <f t="shared" ca="1" si="174"/>
        <v>-132</v>
      </c>
      <c r="T640" s="8">
        <f t="shared" ca="1" si="175"/>
        <v>10935</v>
      </c>
      <c r="U640" s="8">
        <f t="shared" ca="1" si="176"/>
        <v>1</v>
      </c>
      <c r="V640" s="9">
        <f t="shared" ca="1" si="177"/>
        <v>2</v>
      </c>
      <c r="W640" s="3">
        <f t="shared" si="178"/>
        <v>1.1967174758880095E-2</v>
      </c>
      <c r="X640" s="3">
        <f t="shared" si="179"/>
        <v>2.8813074636695024E-2</v>
      </c>
      <c r="Y640" s="3">
        <f t="shared" si="180"/>
        <v>1.9181366672375466E-2</v>
      </c>
    </row>
    <row r="641" spans="1:25" x14ac:dyDescent="0.25">
      <c r="A641" s="1">
        <v>36923</v>
      </c>
      <c r="B641" s="2">
        <v>5897.93</v>
      </c>
      <c r="C641" s="2">
        <v>134000</v>
      </c>
      <c r="D641" s="2">
        <v>5900</v>
      </c>
      <c r="E641" s="2">
        <v>5910</v>
      </c>
      <c r="F641" s="13">
        <f t="shared" si="168"/>
        <v>3.5097059476796311E-4</v>
      </c>
      <c r="G641" s="2">
        <f t="shared" si="181"/>
        <v>5327.6511666666665</v>
      </c>
      <c r="H641" s="2">
        <f t="shared" ca="1" si="169"/>
        <v>138888.6</v>
      </c>
      <c r="I641">
        <f t="shared" ca="1" si="170"/>
        <v>-1</v>
      </c>
      <c r="J641">
        <f t="shared" si="171"/>
        <v>1</v>
      </c>
      <c r="K641">
        <f t="shared" si="182"/>
        <v>-38.269999999999527</v>
      </c>
      <c r="L641">
        <f t="shared" ca="1" si="183"/>
        <v>-38.269999999999527</v>
      </c>
      <c r="M641" s="14">
        <f t="shared" si="184"/>
        <v>11823.750000000018</v>
      </c>
      <c r="N641">
        <f t="shared" si="172"/>
        <v>2</v>
      </c>
      <c r="O641">
        <f t="shared" si="185"/>
        <v>0</v>
      </c>
      <c r="P641">
        <f>COUNTIF(作圖資料!$A$3:$A$249,A641)</f>
        <v>0</v>
      </c>
      <c r="R641" s="7">
        <f t="shared" si="173"/>
        <v>-51</v>
      </c>
      <c r="S641" s="8">
        <f t="shared" ca="1" si="174"/>
        <v>-51</v>
      </c>
      <c r="T641" s="8">
        <f t="shared" ca="1" si="175"/>
        <v>10884</v>
      </c>
      <c r="U641" s="8">
        <f t="shared" ca="1" si="176"/>
        <v>-1</v>
      </c>
      <c r="V641" s="9">
        <f t="shared" ca="1" si="177"/>
        <v>2</v>
      </c>
      <c r="W641" s="3">
        <f t="shared" si="178"/>
        <v>1.1967174758880095E-2</v>
      </c>
      <c r="X641" s="3">
        <f t="shared" si="179"/>
        <v>2.2180434839123242E-2</v>
      </c>
      <c r="Y641" s="3">
        <f t="shared" si="180"/>
        <v>1.0446994348347394E-2</v>
      </c>
    </row>
    <row r="642" spans="1:25" x14ac:dyDescent="0.25">
      <c r="A642" s="1">
        <v>36924</v>
      </c>
      <c r="B642" s="2">
        <v>6049.26</v>
      </c>
      <c r="C642" s="2">
        <v>165038</v>
      </c>
      <c r="D642" s="2">
        <v>6019</v>
      </c>
      <c r="E642" s="2">
        <v>6015</v>
      </c>
      <c r="F642" s="13">
        <f t="shared" si="168"/>
        <v>-5.002264739819462E-3</v>
      </c>
      <c r="G642" s="2">
        <f t="shared" si="181"/>
        <v>5334.1808333333338</v>
      </c>
      <c r="H642" s="2">
        <f t="shared" ca="1" si="169"/>
        <v>139576</v>
      </c>
      <c r="I642">
        <f t="shared" ca="1" si="170"/>
        <v>1</v>
      </c>
      <c r="J642">
        <f t="shared" si="171"/>
        <v>-1</v>
      </c>
      <c r="K642">
        <f t="shared" si="182"/>
        <v>151.32999999999993</v>
      </c>
      <c r="L642">
        <f t="shared" ca="1" si="183"/>
        <v>-151.32999999999993</v>
      </c>
      <c r="M642" s="14">
        <f t="shared" si="184"/>
        <v>12126.410000000018</v>
      </c>
      <c r="N642">
        <f t="shared" si="172"/>
        <v>-2</v>
      </c>
      <c r="O642">
        <f t="shared" si="185"/>
        <v>4</v>
      </c>
      <c r="P642">
        <f>COUNTIF(作圖資料!$A$3:$A$249,A642)</f>
        <v>0</v>
      </c>
      <c r="R642" s="7">
        <f t="shared" si="173"/>
        <v>119</v>
      </c>
      <c r="S642" s="8">
        <f t="shared" ca="1" si="174"/>
        <v>-119</v>
      </c>
      <c r="T642" s="8">
        <f t="shared" ca="1" si="175"/>
        <v>10765</v>
      </c>
      <c r="U642" s="8">
        <f t="shared" ca="1" si="176"/>
        <v>1</v>
      </c>
      <c r="V642" s="9">
        <f t="shared" ca="1" si="177"/>
        <v>2</v>
      </c>
      <c r="W642" s="3">
        <f t="shared" si="178"/>
        <v>1.1967174758880095E-2</v>
      </c>
      <c r="X642" s="3">
        <f t="shared" si="179"/>
        <v>4.8407698506919283E-2</v>
      </c>
      <c r="Y642" s="3">
        <f t="shared" si="180"/>
        <v>3.0827196437746229E-2</v>
      </c>
    </row>
    <row r="643" spans="1:25" x14ac:dyDescent="0.25">
      <c r="A643" s="1">
        <v>36927</v>
      </c>
      <c r="B643" s="2">
        <v>5932.42</v>
      </c>
      <c r="C643" s="2">
        <v>132611</v>
      </c>
      <c r="D643" s="2">
        <v>5911</v>
      </c>
      <c r="E643" s="2">
        <v>5901</v>
      </c>
      <c r="F643" s="13">
        <f t="shared" ref="F643:F706" si="186">IF(P643=1,E643,D643)/B643-1</f>
        <v>-3.6106681590312162E-3</v>
      </c>
      <c r="G643" s="2">
        <f t="shared" si="181"/>
        <v>5335.0916666666662</v>
      </c>
      <c r="H643" s="2">
        <f t="shared" ref="H643:H706" ca="1" si="187">IF(ROW()&gt;$H$1,AVERAGE(OFFSET(C643,-$H$1+1,,$H$1)),"")</f>
        <v>141946.4</v>
      </c>
      <c r="I643">
        <f t="shared" ref="I643:I706" ca="1" si="188">IF(H643="",0,SIGN(C643-H643))</f>
        <v>-1</v>
      </c>
      <c r="J643">
        <f t="shared" ref="J643:J706" si="189">SIGN(F643)</f>
        <v>-1</v>
      </c>
      <c r="K643">
        <f t="shared" si="182"/>
        <v>-116.84000000000015</v>
      </c>
      <c r="L643">
        <f t="shared" ca="1" si="183"/>
        <v>-116.84000000000015</v>
      </c>
      <c r="M643" s="14">
        <f t="shared" si="184"/>
        <v>12360.090000000018</v>
      </c>
      <c r="N643">
        <f t="shared" ref="N643:N706" si="190">INT(M643*$Q$1/B643)*CHOOSE($L$1,I643,J643)</f>
        <v>-2</v>
      </c>
      <c r="O643">
        <f t="shared" si="185"/>
        <v>0</v>
      </c>
      <c r="P643">
        <f>COUNTIF(作圖資料!$A$3:$A$249,A643)</f>
        <v>0</v>
      </c>
      <c r="R643" s="7">
        <f t="shared" si="173"/>
        <v>-108</v>
      </c>
      <c r="S643" s="8">
        <f t="shared" ca="1" si="174"/>
        <v>-108</v>
      </c>
      <c r="T643" s="8">
        <f t="shared" ca="1" si="175"/>
        <v>10657</v>
      </c>
      <c r="U643" s="8">
        <f t="shared" ca="1" si="176"/>
        <v>-1</v>
      </c>
      <c r="V643" s="9">
        <f t="shared" ca="1" si="177"/>
        <v>2</v>
      </c>
      <c r="W643" s="3">
        <f t="shared" si="178"/>
        <v>1.1967174758880095E-2</v>
      </c>
      <c r="X643" s="3">
        <f t="shared" si="179"/>
        <v>2.8157956308113352E-2</v>
      </c>
      <c r="Y643" s="3">
        <f t="shared" si="180"/>
        <v>1.2330878575098403E-2</v>
      </c>
    </row>
    <row r="644" spans="1:25" x14ac:dyDescent="0.25">
      <c r="A644" s="1">
        <v>36928</v>
      </c>
      <c r="B644" s="2">
        <v>5849.06</v>
      </c>
      <c r="C644" s="2">
        <v>143130</v>
      </c>
      <c r="D644" s="2">
        <v>5837</v>
      </c>
      <c r="E644" s="2">
        <v>5832</v>
      </c>
      <c r="F644" s="13">
        <f t="shared" si="186"/>
        <v>-2.0618697705272471E-3</v>
      </c>
      <c r="G644" s="2">
        <f t="shared" si="181"/>
        <v>5331.443666666667</v>
      </c>
      <c r="H644" s="2">
        <f t="shared" ca="1" si="187"/>
        <v>148111.4</v>
      </c>
      <c r="I644">
        <f t="shared" ca="1" si="188"/>
        <v>-1</v>
      </c>
      <c r="J644">
        <f t="shared" si="189"/>
        <v>-1</v>
      </c>
      <c r="K644">
        <f t="shared" si="182"/>
        <v>-83.359999999999673</v>
      </c>
      <c r="L644">
        <f t="shared" ca="1" si="183"/>
        <v>83.359999999999673</v>
      </c>
      <c r="M644" s="14">
        <f t="shared" si="184"/>
        <v>12526.810000000018</v>
      </c>
      <c r="N644">
        <f t="shared" si="190"/>
        <v>-2</v>
      </c>
      <c r="O644">
        <f t="shared" si="185"/>
        <v>0</v>
      </c>
      <c r="P644">
        <f>COUNTIF(作圖資料!$A$3:$A$249,A644)</f>
        <v>0</v>
      </c>
      <c r="R644" s="7">
        <f t="shared" ref="R644:R707" si="191">D644-IF(P643=1,E643,D643)</f>
        <v>-74</v>
      </c>
      <c r="S644" s="8">
        <f t="shared" ref="S644:S707" ca="1" si="192">I643*R644</f>
        <v>74</v>
      </c>
      <c r="T644" s="8">
        <f t="shared" ref="T644:T707" ca="1" si="193">T643+R644*U643</f>
        <v>10731</v>
      </c>
      <c r="U644" s="8">
        <f t="shared" ref="U644:U707" ca="1" si="194">INT(T644*$Q$1/IF(P644=1,E644,D644))*I644</f>
        <v>-1</v>
      </c>
      <c r="V644" s="9">
        <f t="shared" ref="V644:V707" ca="1" si="195">IF(P644=1,ABS(U644)+ABS(U643),ABS(U644-U643))</f>
        <v>0</v>
      </c>
      <c r="W644" s="3">
        <f t="shared" ref="W644:W707" si="196">IF(P643=1,F643,W643)</f>
        <v>1.1967174758880095E-2</v>
      </c>
      <c r="X644" s="3">
        <f t="shared" ref="X644:X707" si="197">IF(P643=1,K644/B643,(1+K644/B643)*(1+X643)-1)</f>
        <v>1.3710690733888198E-2</v>
      </c>
      <c r="Y644" s="3">
        <f t="shared" ref="Y644:Y707" si="198">IF(P643=1,R644/E643,(1+R644/D643)*(1+Y643)-1)</f>
        <v>-3.4252440486381985E-4</v>
      </c>
    </row>
    <row r="645" spans="1:25" x14ac:dyDescent="0.25">
      <c r="A645" s="1">
        <v>36929</v>
      </c>
      <c r="B645" s="2">
        <v>5693.58</v>
      </c>
      <c r="C645" s="2">
        <v>93521</v>
      </c>
      <c r="D645" s="2">
        <v>5683</v>
      </c>
      <c r="E645" s="2">
        <v>5691</v>
      </c>
      <c r="F645" s="13">
        <f t="shared" si="186"/>
        <v>-1.8582333083929647E-3</v>
      </c>
      <c r="G645" s="2">
        <f t="shared" si="181"/>
        <v>5324.8441666666668</v>
      </c>
      <c r="H645" s="2">
        <f t="shared" ca="1" si="187"/>
        <v>133660</v>
      </c>
      <c r="I645">
        <f t="shared" ca="1" si="188"/>
        <v>-1</v>
      </c>
      <c r="J645">
        <f t="shared" si="189"/>
        <v>-1</v>
      </c>
      <c r="K645">
        <f t="shared" si="182"/>
        <v>-155.48000000000047</v>
      </c>
      <c r="L645">
        <f t="shared" ca="1" si="183"/>
        <v>155.48000000000047</v>
      </c>
      <c r="M645" s="14">
        <f t="shared" si="184"/>
        <v>12837.770000000019</v>
      </c>
      <c r="N645">
        <f t="shared" si="190"/>
        <v>-2</v>
      </c>
      <c r="O645">
        <f t="shared" si="185"/>
        <v>0</v>
      </c>
      <c r="P645">
        <f>COUNTIF(作圖資料!$A$3:$A$249,A645)</f>
        <v>0</v>
      </c>
      <c r="R645" s="7">
        <f t="shared" si="191"/>
        <v>-154</v>
      </c>
      <c r="S645" s="8">
        <f t="shared" ca="1" si="192"/>
        <v>154</v>
      </c>
      <c r="T645" s="8">
        <f t="shared" ca="1" si="193"/>
        <v>10885</v>
      </c>
      <c r="U645" s="8">
        <f t="shared" ca="1" si="194"/>
        <v>-1</v>
      </c>
      <c r="V645" s="9">
        <f t="shared" ca="1" si="195"/>
        <v>0</v>
      </c>
      <c r="W645" s="3">
        <f t="shared" si="196"/>
        <v>1.1967174758880095E-2</v>
      </c>
      <c r="X645" s="3">
        <f t="shared" si="197"/>
        <v>-1.3235816601530725E-2</v>
      </c>
      <c r="Y645" s="3">
        <f t="shared" si="198"/>
        <v>-2.6716903579380058E-2</v>
      </c>
    </row>
    <row r="646" spans="1:25" x14ac:dyDescent="0.25">
      <c r="A646" s="1">
        <v>36930</v>
      </c>
      <c r="B646" s="2">
        <v>5758.6</v>
      </c>
      <c r="C646" s="2">
        <v>103070</v>
      </c>
      <c r="D646" s="2">
        <v>5776</v>
      </c>
      <c r="E646" s="2">
        <v>5790</v>
      </c>
      <c r="F646" s="13">
        <f t="shared" si="186"/>
        <v>3.0215677421594478E-3</v>
      </c>
      <c r="G646" s="2">
        <f t="shared" si="181"/>
        <v>5319.3418333333339</v>
      </c>
      <c r="H646" s="2">
        <f t="shared" ca="1" si="187"/>
        <v>127474</v>
      </c>
      <c r="I646">
        <f t="shared" ca="1" si="188"/>
        <v>-1</v>
      </c>
      <c r="J646">
        <f t="shared" si="189"/>
        <v>1</v>
      </c>
      <c r="K646">
        <f t="shared" si="182"/>
        <v>65.020000000000437</v>
      </c>
      <c r="L646">
        <f t="shared" ca="1" si="183"/>
        <v>-65.020000000000437</v>
      </c>
      <c r="M646" s="14">
        <f t="shared" si="184"/>
        <v>12707.730000000018</v>
      </c>
      <c r="N646">
        <f t="shared" si="190"/>
        <v>2</v>
      </c>
      <c r="O646">
        <f t="shared" si="185"/>
        <v>4</v>
      </c>
      <c r="P646">
        <f>COUNTIF(作圖資料!$A$3:$A$249,A646)</f>
        <v>0</v>
      </c>
      <c r="R646" s="7">
        <f t="shared" si="191"/>
        <v>93</v>
      </c>
      <c r="S646" s="8">
        <f t="shared" ca="1" si="192"/>
        <v>-93</v>
      </c>
      <c r="T646" s="8">
        <f t="shared" ca="1" si="193"/>
        <v>10792</v>
      </c>
      <c r="U646" s="8">
        <f t="shared" ca="1" si="194"/>
        <v>-1</v>
      </c>
      <c r="V646" s="9">
        <f t="shared" ca="1" si="195"/>
        <v>0</v>
      </c>
      <c r="W646" s="3">
        <f t="shared" si="196"/>
        <v>1.1967174758880095E-2</v>
      </c>
      <c r="X646" s="3">
        <f t="shared" si="197"/>
        <v>-1.967088103016823E-3</v>
      </c>
      <c r="Y646" s="3">
        <f t="shared" si="198"/>
        <v>-1.0789518753211103E-2</v>
      </c>
    </row>
    <row r="647" spans="1:25" x14ac:dyDescent="0.25">
      <c r="A647" s="1">
        <v>36931</v>
      </c>
      <c r="B647" s="2">
        <v>5809.84</v>
      </c>
      <c r="C647" s="2">
        <v>134547</v>
      </c>
      <c r="D647" s="2">
        <v>5755</v>
      </c>
      <c r="E647" s="2">
        <v>5760</v>
      </c>
      <c r="F647" s="13">
        <f t="shared" si="186"/>
        <v>-9.4391583933465251E-3</v>
      </c>
      <c r="G647" s="2">
        <f t="shared" si="181"/>
        <v>5319.6138333333347</v>
      </c>
      <c r="H647" s="2">
        <f t="shared" ca="1" si="187"/>
        <v>121375.8</v>
      </c>
      <c r="I647">
        <f t="shared" ca="1" si="188"/>
        <v>1</v>
      </c>
      <c r="J647">
        <f t="shared" si="189"/>
        <v>-1</v>
      </c>
      <c r="K647">
        <f t="shared" si="182"/>
        <v>51.239999999999782</v>
      </c>
      <c r="L647">
        <f t="shared" ca="1" si="183"/>
        <v>-51.239999999999782</v>
      </c>
      <c r="M647" s="14">
        <f t="shared" si="184"/>
        <v>12810.210000000017</v>
      </c>
      <c r="N647">
        <f t="shared" si="190"/>
        <v>-2</v>
      </c>
      <c r="O647">
        <f t="shared" si="185"/>
        <v>4</v>
      </c>
      <c r="P647">
        <f>COUNTIF(作圖資料!$A$3:$A$249,A647)</f>
        <v>0</v>
      </c>
      <c r="R647" s="7">
        <f t="shared" si="191"/>
        <v>-21</v>
      </c>
      <c r="S647" s="8">
        <f t="shared" ca="1" si="192"/>
        <v>21</v>
      </c>
      <c r="T647" s="8">
        <f t="shared" ca="1" si="193"/>
        <v>10813</v>
      </c>
      <c r="U647" s="8">
        <f t="shared" ca="1" si="194"/>
        <v>1</v>
      </c>
      <c r="V647" s="9">
        <f t="shared" ca="1" si="195"/>
        <v>2</v>
      </c>
      <c r="W647" s="3">
        <f t="shared" si="196"/>
        <v>1.1967174758880095E-2</v>
      </c>
      <c r="X647" s="3">
        <f t="shared" si="197"/>
        <v>6.9134047955350386E-3</v>
      </c>
      <c r="Y647" s="3">
        <f t="shared" si="198"/>
        <v>-1.4386025004281433E-2</v>
      </c>
    </row>
    <row r="648" spans="1:25" x14ac:dyDescent="0.25">
      <c r="A648" s="1">
        <v>36934</v>
      </c>
      <c r="B648" s="2">
        <v>5847.07</v>
      </c>
      <c r="C648" s="2">
        <v>113627</v>
      </c>
      <c r="D648" s="2">
        <v>5820</v>
      </c>
      <c r="E648" s="2">
        <v>5820</v>
      </c>
      <c r="F648" s="13">
        <f t="shared" si="186"/>
        <v>-4.6296692189420341E-3</v>
      </c>
      <c r="G648" s="2">
        <f t="shared" si="181"/>
        <v>5320.8565000000008</v>
      </c>
      <c r="H648" s="2">
        <f t="shared" ca="1" si="187"/>
        <v>117579</v>
      </c>
      <c r="I648">
        <f t="shared" ca="1" si="188"/>
        <v>-1</v>
      </c>
      <c r="J648">
        <f t="shared" si="189"/>
        <v>-1</v>
      </c>
      <c r="K648">
        <f t="shared" si="182"/>
        <v>37.229999999999563</v>
      </c>
      <c r="L648">
        <f t="shared" ca="1" si="183"/>
        <v>37.229999999999563</v>
      </c>
      <c r="M648" s="14">
        <f t="shared" si="184"/>
        <v>12735.750000000018</v>
      </c>
      <c r="N648">
        <f t="shared" si="190"/>
        <v>-2</v>
      </c>
      <c r="O648">
        <f t="shared" si="185"/>
        <v>0</v>
      </c>
      <c r="P648">
        <f>COUNTIF(作圖資料!$A$3:$A$249,A648)</f>
        <v>0</v>
      </c>
      <c r="R648" s="7">
        <f t="shared" si="191"/>
        <v>65</v>
      </c>
      <c r="S648" s="8">
        <f t="shared" ca="1" si="192"/>
        <v>65</v>
      </c>
      <c r="T648" s="8">
        <f t="shared" ca="1" si="193"/>
        <v>10878</v>
      </c>
      <c r="U648" s="8">
        <f t="shared" ca="1" si="194"/>
        <v>-1</v>
      </c>
      <c r="V648" s="9">
        <f t="shared" ca="1" si="195"/>
        <v>2</v>
      </c>
      <c r="W648" s="3">
        <f t="shared" si="196"/>
        <v>1.1967174758880095E-2</v>
      </c>
      <c r="X648" s="3">
        <f t="shared" si="197"/>
        <v>1.3365800396883287E-2</v>
      </c>
      <c r="Y648" s="3">
        <f t="shared" si="198"/>
        <v>-3.2539818462063996E-3</v>
      </c>
    </row>
    <row r="649" spans="1:25" x14ac:dyDescent="0.25">
      <c r="A649" s="1">
        <v>36935</v>
      </c>
      <c r="B649" s="2">
        <v>6027.49</v>
      </c>
      <c r="C649" s="2">
        <v>152880</v>
      </c>
      <c r="D649" s="2">
        <v>6040</v>
      </c>
      <c r="E649" s="2">
        <v>6045</v>
      </c>
      <c r="F649" s="13">
        <f t="shared" si="186"/>
        <v>2.075490793016721E-3</v>
      </c>
      <c r="G649" s="2">
        <f t="shared" si="181"/>
        <v>5325.6976666666678</v>
      </c>
      <c r="H649" s="2">
        <f t="shared" ca="1" si="187"/>
        <v>119529</v>
      </c>
      <c r="I649">
        <f t="shared" ca="1" si="188"/>
        <v>1</v>
      </c>
      <c r="J649">
        <f t="shared" si="189"/>
        <v>1</v>
      </c>
      <c r="K649">
        <f t="shared" si="182"/>
        <v>180.42000000000007</v>
      </c>
      <c r="L649">
        <f t="shared" ca="1" si="183"/>
        <v>-180.42000000000007</v>
      </c>
      <c r="M649" s="14">
        <f t="shared" si="184"/>
        <v>12374.910000000018</v>
      </c>
      <c r="N649">
        <f t="shared" si="190"/>
        <v>2</v>
      </c>
      <c r="O649">
        <f t="shared" si="185"/>
        <v>4</v>
      </c>
      <c r="P649">
        <f>COUNTIF(作圖資料!$A$3:$A$249,A649)</f>
        <v>0</v>
      </c>
      <c r="R649" s="7">
        <f t="shared" si="191"/>
        <v>220</v>
      </c>
      <c r="S649" s="8">
        <f t="shared" ca="1" si="192"/>
        <v>-220</v>
      </c>
      <c r="T649" s="8">
        <f t="shared" ca="1" si="193"/>
        <v>10658</v>
      </c>
      <c r="U649" s="8">
        <f t="shared" ca="1" si="194"/>
        <v>1</v>
      </c>
      <c r="V649" s="9">
        <f t="shared" ca="1" si="195"/>
        <v>2</v>
      </c>
      <c r="W649" s="3">
        <f t="shared" si="196"/>
        <v>1.1967174758880095E-2</v>
      </c>
      <c r="X649" s="3">
        <f t="shared" si="197"/>
        <v>4.4634702207124288E-2</v>
      </c>
      <c r="Y649" s="3">
        <f t="shared" si="198"/>
        <v>3.4423702688816782E-2</v>
      </c>
    </row>
    <row r="650" spans="1:25" x14ac:dyDescent="0.25">
      <c r="A650" s="1">
        <v>36936</v>
      </c>
      <c r="B650" s="2">
        <v>5887.68</v>
      </c>
      <c r="C650" s="2">
        <v>170269</v>
      </c>
      <c r="D650" s="2">
        <v>5840</v>
      </c>
      <c r="E650" s="2">
        <v>5840</v>
      </c>
      <c r="F650" s="13">
        <f t="shared" si="186"/>
        <v>-8.0982662101202196E-3</v>
      </c>
      <c r="G650" s="2">
        <f t="shared" si="181"/>
        <v>5332.9235000000008</v>
      </c>
      <c r="H650" s="2">
        <f t="shared" ca="1" si="187"/>
        <v>134878.6</v>
      </c>
      <c r="I650">
        <f t="shared" ca="1" si="188"/>
        <v>1</v>
      </c>
      <c r="J650">
        <f t="shared" si="189"/>
        <v>-1</v>
      </c>
      <c r="K650">
        <f t="shared" si="182"/>
        <v>-139.80999999999949</v>
      </c>
      <c r="L650">
        <f t="shared" ca="1" si="183"/>
        <v>-139.80999999999949</v>
      </c>
      <c r="M650" s="14">
        <f t="shared" si="184"/>
        <v>12095.290000000019</v>
      </c>
      <c r="N650">
        <f t="shared" si="190"/>
        <v>-2</v>
      </c>
      <c r="O650">
        <f t="shared" si="185"/>
        <v>4</v>
      </c>
      <c r="P650">
        <f>COUNTIF(作圖資料!$A$3:$A$249,A650)</f>
        <v>0</v>
      </c>
      <c r="R650" s="7">
        <f t="shared" si="191"/>
        <v>-200</v>
      </c>
      <c r="S650" s="8">
        <f t="shared" ca="1" si="192"/>
        <v>-200</v>
      </c>
      <c r="T650" s="8">
        <f t="shared" ca="1" si="193"/>
        <v>10458</v>
      </c>
      <c r="U650" s="8">
        <f t="shared" ca="1" si="194"/>
        <v>1</v>
      </c>
      <c r="V650" s="9">
        <f t="shared" ca="1" si="195"/>
        <v>0</v>
      </c>
      <c r="W650" s="3">
        <f t="shared" si="196"/>
        <v>1.1967174758880095E-2</v>
      </c>
      <c r="X650" s="3">
        <f t="shared" si="197"/>
        <v>2.0403989635958242E-2</v>
      </c>
      <c r="Y650" s="3">
        <f t="shared" si="198"/>
        <v>1.7126220243213197E-4</v>
      </c>
    </row>
    <row r="651" spans="1:25" x14ac:dyDescent="0.25">
      <c r="A651" s="1">
        <v>36937</v>
      </c>
      <c r="B651" s="2">
        <v>6104.24</v>
      </c>
      <c r="C651" s="2">
        <v>150457</v>
      </c>
      <c r="D651" s="2">
        <v>6095</v>
      </c>
      <c r="E651" s="2">
        <v>6090</v>
      </c>
      <c r="F651" s="13">
        <f t="shared" si="186"/>
        <v>-1.5137019514304129E-3</v>
      </c>
      <c r="G651" s="2">
        <f t="shared" si="181"/>
        <v>5345.4715000000006</v>
      </c>
      <c r="H651" s="2">
        <f t="shared" ca="1" si="187"/>
        <v>144356</v>
      </c>
      <c r="I651">
        <f t="shared" ca="1" si="188"/>
        <v>1</v>
      </c>
      <c r="J651">
        <f t="shared" si="189"/>
        <v>-1</v>
      </c>
      <c r="K651">
        <f t="shared" si="182"/>
        <v>216.55999999999949</v>
      </c>
      <c r="L651">
        <f t="shared" ca="1" si="183"/>
        <v>216.55999999999949</v>
      </c>
      <c r="M651" s="14">
        <f t="shared" si="184"/>
        <v>11662.17000000002</v>
      </c>
      <c r="N651">
        <f t="shared" si="190"/>
        <v>-1</v>
      </c>
      <c r="O651">
        <f t="shared" si="185"/>
        <v>1</v>
      </c>
      <c r="P651">
        <f>COUNTIF(作圖資料!$A$3:$A$249,A651)</f>
        <v>0</v>
      </c>
      <c r="R651" s="7">
        <f t="shared" si="191"/>
        <v>255</v>
      </c>
      <c r="S651" s="8">
        <f t="shared" ca="1" si="192"/>
        <v>255</v>
      </c>
      <c r="T651" s="8">
        <f t="shared" ca="1" si="193"/>
        <v>10713</v>
      </c>
      <c r="U651" s="8">
        <f t="shared" ca="1" si="194"/>
        <v>1</v>
      </c>
      <c r="V651" s="9">
        <f t="shared" ca="1" si="195"/>
        <v>0</v>
      </c>
      <c r="W651" s="3">
        <f t="shared" si="196"/>
        <v>1.1967174758880095E-2</v>
      </c>
      <c r="X651" s="3">
        <f t="shared" si="197"/>
        <v>5.7936377264967032E-2</v>
      </c>
      <c r="Y651" s="3">
        <f t="shared" si="198"/>
        <v>4.3843123822572716E-2</v>
      </c>
    </row>
    <row r="652" spans="1:25" x14ac:dyDescent="0.25">
      <c r="A652" s="1">
        <v>36938</v>
      </c>
      <c r="B652" s="2">
        <v>6045.67</v>
      </c>
      <c r="C652" s="2">
        <v>166704</v>
      </c>
      <c r="D652" s="2">
        <v>6025</v>
      </c>
      <c r="E652" s="2">
        <v>6020</v>
      </c>
      <c r="F652" s="13">
        <f t="shared" si="186"/>
        <v>-3.4189758951448379E-3</v>
      </c>
      <c r="G652" s="2">
        <f t="shared" si="181"/>
        <v>5360.1101666666664</v>
      </c>
      <c r="H652" s="2">
        <f t="shared" ca="1" si="187"/>
        <v>150787.4</v>
      </c>
      <c r="I652">
        <f t="shared" ca="1" si="188"/>
        <v>1</v>
      </c>
      <c r="J652">
        <f t="shared" si="189"/>
        <v>-1</v>
      </c>
      <c r="K652">
        <f t="shared" si="182"/>
        <v>-58.569999999999709</v>
      </c>
      <c r="L652">
        <f t="shared" ca="1" si="183"/>
        <v>-58.569999999999709</v>
      </c>
      <c r="M652" s="14">
        <f t="shared" si="184"/>
        <v>11720.74000000002</v>
      </c>
      <c r="N652">
        <f t="shared" si="190"/>
        <v>-1</v>
      </c>
      <c r="O652">
        <f t="shared" si="185"/>
        <v>0</v>
      </c>
      <c r="P652">
        <f>COUNTIF(作圖資料!$A$3:$A$249,A652)</f>
        <v>0</v>
      </c>
      <c r="R652" s="7">
        <f t="shared" si="191"/>
        <v>-70</v>
      </c>
      <c r="S652" s="8">
        <f t="shared" ca="1" si="192"/>
        <v>-70</v>
      </c>
      <c r="T652" s="8">
        <f t="shared" ca="1" si="193"/>
        <v>10643</v>
      </c>
      <c r="U652" s="8">
        <f t="shared" ca="1" si="194"/>
        <v>1</v>
      </c>
      <c r="V652" s="9">
        <f t="shared" ca="1" si="195"/>
        <v>0</v>
      </c>
      <c r="W652" s="3">
        <f t="shared" si="196"/>
        <v>1.1967174758880095E-2</v>
      </c>
      <c r="X652" s="3">
        <f t="shared" si="197"/>
        <v>4.7785509406493398E-2</v>
      </c>
      <c r="Y652" s="3">
        <f t="shared" si="198"/>
        <v>3.1854769652338133E-2</v>
      </c>
    </row>
    <row r="653" spans="1:25" x14ac:dyDescent="0.25">
      <c r="A653" s="1">
        <v>36941</v>
      </c>
      <c r="B653" s="2">
        <v>5937.3</v>
      </c>
      <c r="C653" s="2">
        <v>96521</v>
      </c>
      <c r="D653" s="2">
        <v>5943</v>
      </c>
      <c r="E653" s="2">
        <v>5930</v>
      </c>
      <c r="F653" s="13">
        <f t="shared" si="186"/>
        <v>9.6003233793129361E-4</v>
      </c>
      <c r="G653" s="2">
        <f t="shared" si="181"/>
        <v>5378.3116666666665</v>
      </c>
      <c r="H653" s="2">
        <f t="shared" ca="1" si="187"/>
        <v>147366.20000000001</v>
      </c>
      <c r="I653">
        <f t="shared" ca="1" si="188"/>
        <v>-1</v>
      </c>
      <c r="J653">
        <f t="shared" si="189"/>
        <v>1</v>
      </c>
      <c r="K653">
        <f t="shared" si="182"/>
        <v>-108.36999999999989</v>
      </c>
      <c r="L653">
        <f t="shared" ca="1" si="183"/>
        <v>-108.36999999999989</v>
      </c>
      <c r="M653" s="14">
        <f t="shared" si="184"/>
        <v>11829.110000000019</v>
      </c>
      <c r="N653">
        <f t="shared" si="190"/>
        <v>1</v>
      </c>
      <c r="O653">
        <f t="shared" si="185"/>
        <v>2</v>
      </c>
      <c r="P653">
        <f>COUNTIF(作圖資料!$A$3:$A$249,A653)</f>
        <v>0</v>
      </c>
      <c r="R653" s="7">
        <f t="shared" si="191"/>
        <v>-82</v>
      </c>
      <c r="S653" s="8">
        <f t="shared" ca="1" si="192"/>
        <v>-82</v>
      </c>
      <c r="T653" s="8">
        <f t="shared" ca="1" si="193"/>
        <v>10561</v>
      </c>
      <c r="U653" s="8">
        <f t="shared" ca="1" si="194"/>
        <v>-1</v>
      </c>
      <c r="V653" s="9">
        <f t="shared" ca="1" si="195"/>
        <v>2</v>
      </c>
      <c r="W653" s="3">
        <f t="shared" si="196"/>
        <v>1.1967174758880095E-2</v>
      </c>
      <c r="X653" s="3">
        <f t="shared" si="197"/>
        <v>2.9003717536546514E-2</v>
      </c>
      <c r="Y653" s="3">
        <f t="shared" si="198"/>
        <v>1.7811269052920409E-2</v>
      </c>
    </row>
    <row r="654" spans="1:25" x14ac:dyDescent="0.25">
      <c r="A654" s="1">
        <v>36942</v>
      </c>
      <c r="B654" s="2">
        <v>5971.29</v>
      </c>
      <c r="C654" s="2">
        <v>117717</v>
      </c>
      <c r="D654" s="2">
        <v>5956</v>
      </c>
      <c r="E654" s="2">
        <v>5939</v>
      </c>
      <c r="F654" s="13">
        <f t="shared" si="186"/>
        <v>-2.5605857360804229E-3</v>
      </c>
      <c r="G654" s="2">
        <f t="shared" si="181"/>
        <v>5392.7831666666671</v>
      </c>
      <c r="H654" s="2">
        <f t="shared" ca="1" si="187"/>
        <v>140333.6</v>
      </c>
      <c r="I654">
        <f t="shared" ca="1" si="188"/>
        <v>-1</v>
      </c>
      <c r="J654">
        <f t="shared" si="189"/>
        <v>-1</v>
      </c>
      <c r="K654">
        <f t="shared" si="182"/>
        <v>33.989999999999782</v>
      </c>
      <c r="L654">
        <f t="shared" ca="1" si="183"/>
        <v>-33.989999999999782</v>
      </c>
      <c r="M654" s="14">
        <f t="shared" si="184"/>
        <v>11863.100000000019</v>
      </c>
      <c r="N654">
        <f t="shared" si="190"/>
        <v>-1</v>
      </c>
      <c r="O654">
        <f t="shared" si="185"/>
        <v>2</v>
      </c>
      <c r="P654">
        <f>COUNTIF(作圖資料!$A$3:$A$249,A654)</f>
        <v>0</v>
      </c>
      <c r="R654" s="7">
        <f t="shared" si="191"/>
        <v>13</v>
      </c>
      <c r="S654" s="8">
        <f t="shared" ca="1" si="192"/>
        <v>-13</v>
      </c>
      <c r="T654" s="8">
        <f t="shared" ca="1" si="193"/>
        <v>10548</v>
      </c>
      <c r="U654" s="8">
        <f t="shared" ca="1" si="194"/>
        <v>-1</v>
      </c>
      <c r="V654" s="9">
        <f t="shared" ca="1" si="195"/>
        <v>0</v>
      </c>
      <c r="W654" s="3">
        <f t="shared" si="196"/>
        <v>1.1967174758880095E-2</v>
      </c>
      <c r="X654" s="3">
        <f t="shared" si="197"/>
        <v>3.4894583141967805E-2</v>
      </c>
      <c r="Y654" s="3">
        <f t="shared" si="198"/>
        <v>2.003767768453546E-2</v>
      </c>
    </row>
    <row r="655" spans="1:25" x14ac:dyDescent="0.25">
      <c r="A655" s="1">
        <v>36943</v>
      </c>
      <c r="B655" s="2">
        <v>5949.96</v>
      </c>
      <c r="C655" s="2">
        <v>82748</v>
      </c>
      <c r="D655" s="2">
        <v>5981</v>
      </c>
      <c r="E655" s="2">
        <v>5940</v>
      </c>
      <c r="F655" s="13">
        <f t="shared" si="186"/>
        <v>-1.673960833350141E-3</v>
      </c>
      <c r="G655" s="2">
        <f t="shared" si="181"/>
        <v>5406.4390000000003</v>
      </c>
      <c r="H655" s="2">
        <f t="shared" ca="1" si="187"/>
        <v>122829.4</v>
      </c>
      <c r="I655">
        <f t="shared" ca="1" si="188"/>
        <v>-1</v>
      </c>
      <c r="J655">
        <f t="shared" si="189"/>
        <v>-1</v>
      </c>
      <c r="K655">
        <f t="shared" si="182"/>
        <v>-21.329999999999927</v>
      </c>
      <c r="L655">
        <f t="shared" ca="1" si="183"/>
        <v>21.329999999999927</v>
      </c>
      <c r="M655" s="14">
        <f t="shared" si="184"/>
        <v>11884.430000000018</v>
      </c>
      <c r="N655">
        <f t="shared" si="190"/>
        <v>-1</v>
      </c>
      <c r="O655">
        <f t="shared" si="185"/>
        <v>0</v>
      </c>
      <c r="P655">
        <f>COUNTIF(作圖資料!$A$3:$A$249,A655)</f>
        <v>1</v>
      </c>
      <c r="R655" s="7">
        <f t="shared" si="191"/>
        <v>25</v>
      </c>
      <c r="S655" s="8">
        <f t="shared" ca="1" si="192"/>
        <v>-25</v>
      </c>
      <c r="T655" s="8">
        <f t="shared" ca="1" si="193"/>
        <v>10523</v>
      </c>
      <c r="U655" s="8">
        <f t="shared" ca="1" si="194"/>
        <v>-1</v>
      </c>
      <c r="V655" s="9">
        <f t="shared" ca="1" si="195"/>
        <v>2</v>
      </c>
      <c r="W655" s="3">
        <f t="shared" si="196"/>
        <v>1.1967174758880095E-2</v>
      </c>
      <c r="X655" s="3">
        <f t="shared" si="197"/>
        <v>3.1197844002113895E-2</v>
      </c>
      <c r="Y655" s="3">
        <f t="shared" si="198"/>
        <v>2.431923274533343E-2</v>
      </c>
    </row>
    <row r="656" spans="1:25" x14ac:dyDescent="0.25">
      <c r="A656" s="1">
        <v>36944</v>
      </c>
      <c r="B656" s="2">
        <v>5759.04</v>
      </c>
      <c r="C656" s="2">
        <v>85019</v>
      </c>
      <c r="D656" s="2">
        <v>5769</v>
      </c>
      <c r="E656" s="2">
        <v>5752</v>
      </c>
      <c r="F656" s="13">
        <f t="shared" si="186"/>
        <v>1.729454909151551E-3</v>
      </c>
      <c r="G656" s="2">
        <f t="shared" si="181"/>
        <v>5416.6410000000005</v>
      </c>
      <c r="H656" s="2">
        <f t="shared" ca="1" si="187"/>
        <v>109741.8</v>
      </c>
      <c r="I656">
        <f t="shared" ca="1" si="188"/>
        <v>-1</v>
      </c>
      <c r="J656">
        <f t="shared" si="189"/>
        <v>1</v>
      </c>
      <c r="K656">
        <f t="shared" si="182"/>
        <v>-190.92000000000007</v>
      </c>
      <c r="L656">
        <f t="shared" ca="1" si="183"/>
        <v>190.92000000000007</v>
      </c>
      <c r="M656" s="14">
        <f t="shared" si="184"/>
        <v>12075.350000000019</v>
      </c>
      <c r="N656">
        <f t="shared" si="190"/>
        <v>2</v>
      </c>
      <c r="O656">
        <f t="shared" si="185"/>
        <v>3</v>
      </c>
      <c r="P656">
        <f>COUNTIF(作圖資料!$A$3:$A$249,A656)</f>
        <v>0</v>
      </c>
      <c r="R656" s="7">
        <f t="shared" si="191"/>
        <v>-171</v>
      </c>
      <c r="S656" s="8">
        <f t="shared" ca="1" si="192"/>
        <v>171</v>
      </c>
      <c r="T656" s="8">
        <f t="shared" ca="1" si="193"/>
        <v>10694</v>
      </c>
      <c r="U656" s="8">
        <f t="shared" ca="1" si="194"/>
        <v>-1</v>
      </c>
      <c r="V656" s="9">
        <f t="shared" ca="1" si="195"/>
        <v>0</v>
      </c>
      <c r="W656" s="3">
        <f t="shared" si="196"/>
        <v>-1.673960833350141E-3</v>
      </c>
      <c r="X656" s="3">
        <f t="shared" si="197"/>
        <v>-3.208761067301294E-2</v>
      </c>
      <c r="Y656" s="3">
        <f t="shared" si="198"/>
        <v>-2.8787878787878789E-2</v>
      </c>
    </row>
    <row r="657" spans="1:25" x14ac:dyDescent="0.25">
      <c r="A657" s="1">
        <v>36945</v>
      </c>
      <c r="B657" s="2">
        <v>5726.93</v>
      </c>
      <c r="C657" s="2">
        <v>80682</v>
      </c>
      <c r="D657" s="2">
        <v>5746</v>
      </c>
      <c r="E657" s="2">
        <v>5747</v>
      </c>
      <c r="F657" s="13">
        <f t="shared" si="186"/>
        <v>3.3298818040381484E-3</v>
      </c>
      <c r="G657" s="2">
        <f t="shared" si="181"/>
        <v>5421.7566666666662</v>
      </c>
      <c r="H657" s="2">
        <f t="shared" ca="1" si="187"/>
        <v>92537.4</v>
      </c>
      <c r="I657">
        <f t="shared" ca="1" si="188"/>
        <v>-1</v>
      </c>
      <c r="J657">
        <f t="shared" si="189"/>
        <v>1</v>
      </c>
      <c r="K657">
        <f t="shared" si="182"/>
        <v>-32.109999999999673</v>
      </c>
      <c r="L657">
        <f t="shared" ca="1" si="183"/>
        <v>32.109999999999673</v>
      </c>
      <c r="M657" s="14">
        <f t="shared" si="184"/>
        <v>12011.130000000019</v>
      </c>
      <c r="N657">
        <f t="shared" si="190"/>
        <v>2</v>
      </c>
      <c r="O657">
        <f t="shared" si="185"/>
        <v>0</v>
      </c>
      <c r="P657">
        <f>COUNTIF(作圖資料!$A$3:$A$249,A657)</f>
        <v>0</v>
      </c>
      <c r="R657" s="7">
        <f t="shared" si="191"/>
        <v>-23</v>
      </c>
      <c r="S657" s="8">
        <f t="shared" ca="1" si="192"/>
        <v>23</v>
      </c>
      <c r="T657" s="8">
        <f t="shared" ca="1" si="193"/>
        <v>10717</v>
      </c>
      <c r="U657" s="8">
        <f t="shared" ca="1" si="194"/>
        <v>-1</v>
      </c>
      <c r="V657" s="9">
        <f t="shared" ca="1" si="195"/>
        <v>0</v>
      </c>
      <c r="W657" s="3">
        <f t="shared" si="196"/>
        <v>-1.673960833350141E-3</v>
      </c>
      <c r="X657" s="3">
        <f t="shared" si="197"/>
        <v>-3.7484285608642587E-2</v>
      </c>
      <c r="Y657" s="3">
        <f t="shared" si="198"/>
        <v>-3.2659932659932611E-2</v>
      </c>
    </row>
    <row r="658" spans="1:25" x14ac:dyDescent="0.25">
      <c r="A658" s="1">
        <v>36948</v>
      </c>
      <c r="B658" s="2">
        <v>5716.02</v>
      </c>
      <c r="C658" s="2">
        <v>76538</v>
      </c>
      <c r="D658" s="2">
        <v>5760</v>
      </c>
      <c r="E658" s="2">
        <v>5730</v>
      </c>
      <c r="F658" s="13">
        <f t="shared" si="186"/>
        <v>7.6941648209767344E-3</v>
      </c>
      <c r="G658" s="2">
        <f t="shared" si="181"/>
        <v>5426.4606666666668</v>
      </c>
      <c r="H658" s="2">
        <f t="shared" ca="1" si="187"/>
        <v>88540.800000000003</v>
      </c>
      <c r="I658">
        <f t="shared" ca="1" si="188"/>
        <v>-1</v>
      </c>
      <c r="J658">
        <f t="shared" si="189"/>
        <v>1</v>
      </c>
      <c r="K658">
        <f t="shared" si="182"/>
        <v>-10.909999999999854</v>
      </c>
      <c r="L658">
        <f t="shared" ca="1" si="183"/>
        <v>10.909999999999854</v>
      </c>
      <c r="M658" s="14">
        <f t="shared" si="184"/>
        <v>11989.310000000019</v>
      </c>
      <c r="N658">
        <f t="shared" si="190"/>
        <v>2</v>
      </c>
      <c r="O658">
        <f t="shared" si="185"/>
        <v>0</v>
      </c>
      <c r="P658">
        <f>COUNTIF(作圖資料!$A$3:$A$249,A658)</f>
        <v>0</v>
      </c>
      <c r="R658" s="7">
        <f t="shared" si="191"/>
        <v>14</v>
      </c>
      <c r="S658" s="8">
        <f t="shared" ca="1" si="192"/>
        <v>-14</v>
      </c>
      <c r="T658" s="8">
        <f t="shared" ca="1" si="193"/>
        <v>10703</v>
      </c>
      <c r="U658" s="8">
        <f t="shared" ca="1" si="194"/>
        <v>-1</v>
      </c>
      <c r="V658" s="9">
        <f t="shared" ca="1" si="195"/>
        <v>0</v>
      </c>
      <c r="W658" s="3">
        <f t="shared" si="196"/>
        <v>-1.673960833350141E-3</v>
      </c>
      <c r="X658" s="3">
        <f t="shared" si="197"/>
        <v>-3.931791138091667E-2</v>
      </c>
      <c r="Y658" s="3">
        <f t="shared" si="198"/>
        <v>-3.0303030303030276E-2</v>
      </c>
    </row>
    <row r="659" spans="1:25" x14ac:dyDescent="0.25">
      <c r="A659" s="1">
        <v>36949</v>
      </c>
      <c r="B659" s="2">
        <v>5674.69</v>
      </c>
      <c r="C659" s="2">
        <v>86784</v>
      </c>
      <c r="D659" s="2">
        <v>5665</v>
      </c>
      <c r="E659" s="2">
        <v>5681</v>
      </c>
      <c r="F659" s="13">
        <f t="shared" si="186"/>
        <v>-1.7075822644055938E-3</v>
      </c>
      <c r="G659" s="2">
        <f t="shared" si="181"/>
        <v>5431.6678333333339</v>
      </c>
      <c r="H659" s="2">
        <f t="shared" ca="1" si="187"/>
        <v>82354.2</v>
      </c>
      <c r="I659">
        <f t="shared" ca="1" si="188"/>
        <v>1</v>
      </c>
      <c r="J659">
        <f t="shared" si="189"/>
        <v>-1</v>
      </c>
      <c r="K659">
        <f t="shared" si="182"/>
        <v>-41.330000000000837</v>
      </c>
      <c r="L659">
        <f t="shared" ca="1" si="183"/>
        <v>41.330000000000837</v>
      </c>
      <c r="M659" s="14">
        <f t="shared" si="184"/>
        <v>11906.650000000018</v>
      </c>
      <c r="N659">
        <f t="shared" si="190"/>
        <v>-2</v>
      </c>
      <c r="O659">
        <f t="shared" si="185"/>
        <v>4</v>
      </c>
      <c r="P659">
        <f>COUNTIF(作圖資料!$A$3:$A$249,A659)</f>
        <v>0</v>
      </c>
      <c r="R659" s="7">
        <f t="shared" si="191"/>
        <v>-95</v>
      </c>
      <c r="S659" s="8">
        <f t="shared" ca="1" si="192"/>
        <v>95</v>
      </c>
      <c r="T659" s="8">
        <f t="shared" ca="1" si="193"/>
        <v>10798</v>
      </c>
      <c r="U659" s="8">
        <f t="shared" ca="1" si="194"/>
        <v>1</v>
      </c>
      <c r="V659" s="9">
        <f t="shared" ca="1" si="195"/>
        <v>2</v>
      </c>
      <c r="W659" s="3">
        <f t="shared" si="196"/>
        <v>-1.673960833350141E-3</v>
      </c>
      <c r="X659" s="3">
        <f t="shared" si="197"/>
        <v>-4.6264176565892767E-2</v>
      </c>
      <c r="Y659" s="3">
        <f t="shared" si="198"/>
        <v>-4.629629629629628E-2</v>
      </c>
    </row>
    <row r="660" spans="1:25" x14ac:dyDescent="0.25">
      <c r="A660" s="1">
        <v>36951</v>
      </c>
      <c r="B660" s="2">
        <v>5499.86</v>
      </c>
      <c r="C660" s="2">
        <v>73785</v>
      </c>
      <c r="D660" s="2">
        <v>5536</v>
      </c>
      <c r="E660" s="2">
        <v>5520</v>
      </c>
      <c r="F660" s="13">
        <f t="shared" si="186"/>
        <v>6.5710763546709128E-3</v>
      </c>
      <c r="G660" s="2">
        <f t="shared" si="181"/>
        <v>5434.6744999999992</v>
      </c>
      <c r="H660" s="2">
        <f t="shared" ca="1" si="187"/>
        <v>80561.600000000006</v>
      </c>
      <c r="I660">
        <f t="shared" ca="1" si="188"/>
        <v>-1</v>
      </c>
      <c r="J660">
        <f t="shared" si="189"/>
        <v>1</v>
      </c>
      <c r="K660">
        <f t="shared" si="182"/>
        <v>-174.82999999999993</v>
      </c>
      <c r="L660">
        <f t="shared" ca="1" si="183"/>
        <v>-174.82999999999993</v>
      </c>
      <c r="M660" s="14">
        <f t="shared" si="184"/>
        <v>12256.310000000018</v>
      </c>
      <c r="N660">
        <f t="shared" si="190"/>
        <v>2</v>
      </c>
      <c r="O660">
        <f t="shared" si="185"/>
        <v>4</v>
      </c>
      <c r="P660">
        <f>COUNTIF(作圖資料!$A$3:$A$249,A660)</f>
        <v>0</v>
      </c>
      <c r="R660" s="7">
        <f t="shared" si="191"/>
        <v>-129</v>
      </c>
      <c r="S660" s="8">
        <f t="shared" ca="1" si="192"/>
        <v>-129</v>
      </c>
      <c r="T660" s="8">
        <f t="shared" ca="1" si="193"/>
        <v>10669</v>
      </c>
      <c r="U660" s="8">
        <f t="shared" ca="1" si="194"/>
        <v>-1</v>
      </c>
      <c r="V660" s="9">
        <f t="shared" ca="1" si="195"/>
        <v>2</v>
      </c>
      <c r="W660" s="3">
        <f t="shared" si="196"/>
        <v>-1.673960833350141E-3</v>
      </c>
      <c r="X660" s="3">
        <f t="shared" si="197"/>
        <v>-7.5647567378604119E-2</v>
      </c>
      <c r="Y660" s="3">
        <f t="shared" si="198"/>
        <v>-6.801346801346797E-2</v>
      </c>
    </row>
    <row r="661" spans="1:25" x14ac:dyDescent="0.25">
      <c r="A661" s="1">
        <v>36952</v>
      </c>
      <c r="B661" s="2">
        <v>5499.54</v>
      </c>
      <c r="C661" s="2">
        <v>66782</v>
      </c>
      <c r="D661" s="2">
        <v>5505</v>
      </c>
      <c r="E661" s="2">
        <v>5506</v>
      </c>
      <c r="F661" s="13">
        <f t="shared" si="186"/>
        <v>9.9281030777120804E-4</v>
      </c>
      <c r="G661" s="2">
        <f t="shared" si="181"/>
        <v>5438.7179999999989</v>
      </c>
      <c r="H661" s="2">
        <f t="shared" ca="1" si="187"/>
        <v>76914.2</v>
      </c>
      <c r="I661">
        <f t="shared" ca="1" si="188"/>
        <v>-1</v>
      </c>
      <c r="J661">
        <f t="shared" si="189"/>
        <v>1</v>
      </c>
      <c r="K661">
        <f t="shared" si="182"/>
        <v>-0.31999999999970896</v>
      </c>
      <c r="L661">
        <f t="shared" ca="1" si="183"/>
        <v>0.31999999999970896</v>
      </c>
      <c r="M661" s="14">
        <f t="shared" si="184"/>
        <v>12255.670000000018</v>
      </c>
      <c r="N661">
        <f t="shared" si="190"/>
        <v>2</v>
      </c>
      <c r="O661">
        <f t="shared" si="185"/>
        <v>0</v>
      </c>
      <c r="P661">
        <f>COUNTIF(作圖資料!$A$3:$A$249,A661)</f>
        <v>0</v>
      </c>
      <c r="R661" s="7">
        <f t="shared" si="191"/>
        <v>-31</v>
      </c>
      <c r="S661" s="8">
        <f t="shared" ca="1" si="192"/>
        <v>31</v>
      </c>
      <c r="T661" s="8">
        <f t="shared" ca="1" si="193"/>
        <v>10700</v>
      </c>
      <c r="U661" s="8">
        <f t="shared" ca="1" si="194"/>
        <v>-1</v>
      </c>
      <c r="V661" s="9">
        <f t="shared" ca="1" si="195"/>
        <v>0</v>
      </c>
      <c r="W661" s="3">
        <f t="shared" si="196"/>
        <v>-1.673960833350141E-3</v>
      </c>
      <c r="X661" s="3">
        <f t="shared" si="197"/>
        <v>-7.5701349252767836E-2</v>
      </c>
      <c r="Y661" s="3">
        <f t="shared" si="198"/>
        <v>-7.3232323232323204E-2</v>
      </c>
    </row>
    <row r="662" spans="1:25" x14ac:dyDescent="0.25">
      <c r="A662" s="1">
        <v>36955</v>
      </c>
      <c r="B662" s="2">
        <v>5609.74</v>
      </c>
      <c r="C662" s="2">
        <v>62600</v>
      </c>
      <c r="D662" s="2">
        <v>5619</v>
      </c>
      <c r="E662" s="2">
        <v>5615</v>
      </c>
      <c r="F662" s="13">
        <f t="shared" si="186"/>
        <v>1.6507003889663086E-3</v>
      </c>
      <c r="G662" s="2">
        <f t="shared" si="181"/>
        <v>5443.1793333333326</v>
      </c>
      <c r="H662" s="2">
        <f t="shared" ca="1" si="187"/>
        <v>73297.8</v>
      </c>
      <c r="I662">
        <f t="shared" ca="1" si="188"/>
        <v>-1</v>
      </c>
      <c r="J662">
        <f t="shared" si="189"/>
        <v>1</v>
      </c>
      <c r="K662">
        <f t="shared" si="182"/>
        <v>110.19999999999982</v>
      </c>
      <c r="L662">
        <f t="shared" ca="1" si="183"/>
        <v>-110.19999999999982</v>
      </c>
      <c r="M662" s="14">
        <f t="shared" si="184"/>
        <v>12476.070000000018</v>
      </c>
      <c r="N662">
        <f t="shared" si="190"/>
        <v>2</v>
      </c>
      <c r="O662">
        <f t="shared" si="185"/>
        <v>0</v>
      </c>
      <c r="P662">
        <f>COUNTIF(作圖資料!$A$3:$A$249,A662)</f>
        <v>0</v>
      </c>
      <c r="R662" s="7">
        <f t="shared" si="191"/>
        <v>114</v>
      </c>
      <c r="S662" s="8">
        <f t="shared" ca="1" si="192"/>
        <v>-114</v>
      </c>
      <c r="T662" s="8">
        <f t="shared" ca="1" si="193"/>
        <v>10586</v>
      </c>
      <c r="U662" s="8">
        <f t="shared" ca="1" si="194"/>
        <v>-1</v>
      </c>
      <c r="V662" s="9">
        <f t="shared" ca="1" si="195"/>
        <v>0</v>
      </c>
      <c r="W662" s="3">
        <f t="shared" si="196"/>
        <v>-1.673960833350141E-3</v>
      </c>
      <c r="X662" s="3">
        <f t="shared" si="197"/>
        <v>-5.7180216337588519E-2</v>
      </c>
      <c r="Y662" s="3">
        <f t="shared" si="198"/>
        <v>-5.4040404040403889E-2</v>
      </c>
    </row>
    <row r="663" spans="1:25" x14ac:dyDescent="0.25">
      <c r="A663" s="1">
        <v>36956</v>
      </c>
      <c r="B663" s="2">
        <v>5635.06</v>
      </c>
      <c r="C663" s="2">
        <v>100122</v>
      </c>
      <c r="D663" s="2">
        <v>5632</v>
      </c>
      <c r="E663" s="2">
        <v>5630</v>
      </c>
      <c r="F663" s="13">
        <f t="shared" si="186"/>
        <v>-5.4302882311818568E-4</v>
      </c>
      <c r="G663" s="2">
        <f t="shared" si="181"/>
        <v>5449.1411666666654</v>
      </c>
      <c r="H663" s="2">
        <f t="shared" ca="1" si="187"/>
        <v>78014.600000000006</v>
      </c>
      <c r="I663">
        <f t="shared" ca="1" si="188"/>
        <v>1</v>
      </c>
      <c r="J663">
        <f t="shared" si="189"/>
        <v>-1</v>
      </c>
      <c r="K663">
        <f t="shared" si="182"/>
        <v>25.320000000000618</v>
      </c>
      <c r="L663">
        <f t="shared" ca="1" si="183"/>
        <v>-25.320000000000618</v>
      </c>
      <c r="M663" s="14">
        <f t="shared" si="184"/>
        <v>12526.710000000019</v>
      </c>
      <c r="N663">
        <f t="shared" si="190"/>
        <v>-2</v>
      </c>
      <c r="O663">
        <f t="shared" si="185"/>
        <v>4</v>
      </c>
      <c r="P663">
        <f>COUNTIF(作圖資料!$A$3:$A$249,A663)</f>
        <v>0</v>
      </c>
      <c r="R663" s="7">
        <f t="shared" si="191"/>
        <v>13</v>
      </c>
      <c r="S663" s="8">
        <f t="shared" ca="1" si="192"/>
        <v>-13</v>
      </c>
      <c r="T663" s="8">
        <f t="shared" ca="1" si="193"/>
        <v>10573</v>
      </c>
      <c r="U663" s="8">
        <f t="shared" ca="1" si="194"/>
        <v>1</v>
      </c>
      <c r="V663" s="9">
        <f t="shared" ca="1" si="195"/>
        <v>2</v>
      </c>
      <c r="W663" s="3">
        <f t="shared" si="196"/>
        <v>-1.673960833350141E-3</v>
      </c>
      <c r="X663" s="3">
        <f t="shared" si="197"/>
        <v>-5.2924725544372997E-2</v>
      </c>
      <c r="Y663" s="3">
        <f t="shared" si="198"/>
        <v>-5.1851851851851705E-2</v>
      </c>
    </row>
    <row r="664" spans="1:25" x14ac:dyDescent="0.25">
      <c r="A664" s="1">
        <v>36957</v>
      </c>
      <c r="B664" s="2">
        <v>5777.13</v>
      </c>
      <c r="C664" s="2">
        <v>108988</v>
      </c>
      <c r="D664" s="2">
        <v>5733</v>
      </c>
      <c r="E664" s="2">
        <v>5718</v>
      </c>
      <c r="F664" s="13">
        <f t="shared" si="186"/>
        <v>-7.6387410357738883E-3</v>
      </c>
      <c r="G664" s="2">
        <f t="shared" si="181"/>
        <v>5459.1929999999993</v>
      </c>
      <c r="H664" s="2">
        <f t="shared" ca="1" si="187"/>
        <v>82455.399999999994</v>
      </c>
      <c r="I664">
        <f t="shared" ca="1" si="188"/>
        <v>1</v>
      </c>
      <c r="J664">
        <f t="shared" si="189"/>
        <v>-1</v>
      </c>
      <c r="K664">
        <f t="shared" si="182"/>
        <v>142.06999999999971</v>
      </c>
      <c r="L664">
        <f t="shared" ca="1" si="183"/>
        <v>142.06999999999971</v>
      </c>
      <c r="M664" s="14">
        <f t="shared" si="184"/>
        <v>12242.57000000002</v>
      </c>
      <c r="N664">
        <f t="shared" si="190"/>
        <v>-2</v>
      </c>
      <c r="O664">
        <f t="shared" si="185"/>
        <v>0</v>
      </c>
      <c r="P664">
        <f>COUNTIF(作圖資料!$A$3:$A$249,A664)</f>
        <v>0</v>
      </c>
      <c r="R664" s="7">
        <f t="shared" si="191"/>
        <v>101</v>
      </c>
      <c r="S664" s="8">
        <f t="shared" ca="1" si="192"/>
        <v>101</v>
      </c>
      <c r="T664" s="8">
        <f t="shared" ca="1" si="193"/>
        <v>10674</v>
      </c>
      <c r="U664" s="8">
        <f t="shared" ca="1" si="194"/>
        <v>1</v>
      </c>
      <c r="V664" s="9">
        <f t="shared" ca="1" si="195"/>
        <v>0</v>
      </c>
      <c r="W664" s="3">
        <f t="shared" si="196"/>
        <v>-1.673960833350141E-3</v>
      </c>
      <c r="X664" s="3">
        <f t="shared" si="197"/>
        <v>-2.9047254099186848E-2</v>
      </c>
      <c r="Y664" s="3">
        <f t="shared" si="198"/>
        <v>-3.4848484848484795E-2</v>
      </c>
    </row>
    <row r="665" spans="1:25" x14ac:dyDescent="0.25">
      <c r="A665" s="1">
        <v>36958</v>
      </c>
      <c r="B665" s="2">
        <v>5711.02</v>
      </c>
      <c r="C665" s="2">
        <v>92651</v>
      </c>
      <c r="D665" s="2">
        <v>5710</v>
      </c>
      <c r="E665" s="2">
        <v>5706</v>
      </c>
      <c r="F665" s="13">
        <f t="shared" si="186"/>
        <v>-1.7860207108366666E-4</v>
      </c>
      <c r="G665" s="2">
        <f t="shared" si="181"/>
        <v>5467.7233333333324</v>
      </c>
      <c r="H665" s="2">
        <f t="shared" ca="1" si="187"/>
        <v>86228.6</v>
      </c>
      <c r="I665">
        <f t="shared" ca="1" si="188"/>
        <v>1</v>
      </c>
      <c r="J665">
        <f t="shared" si="189"/>
        <v>-1</v>
      </c>
      <c r="K665">
        <f t="shared" si="182"/>
        <v>-66.109999999999673</v>
      </c>
      <c r="L665">
        <f t="shared" ca="1" si="183"/>
        <v>-66.109999999999673</v>
      </c>
      <c r="M665" s="14">
        <f t="shared" si="184"/>
        <v>12374.790000000019</v>
      </c>
      <c r="N665">
        <f t="shared" si="190"/>
        <v>-2</v>
      </c>
      <c r="O665">
        <f t="shared" si="185"/>
        <v>0</v>
      </c>
      <c r="P665">
        <f>COUNTIF(作圖資料!$A$3:$A$249,A665)</f>
        <v>0</v>
      </c>
      <c r="R665" s="7">
        <f t="shared" si="191"/>
        <v>-23</v>
      </c>
      <c r="S665" s="8">
        <f t="shared" ca="1" si="192"/>
        <v>-23</v>
      </c>
      <c r="T665" s="8">
        <f t="shared" ca="1" si="193"/>
        <v>10651</v>
      </c>
      <c r="U665" s="8">
        <f t="shared" ca="1" si="194"/>
        <v>1</v>
      </c>
      <c r="V665" s="9">
        <f t="shared" ca="1" si="195"/>
        <v>0</v>
      </c>
      <c r="W665" s="3">
        <f t="shared" si="196"/>
        <v>-1.673960833350141E-3</v>
      </c>
      <c r="X665" s="3">
        <f t="shared" si="197"/>
        <v>-4.0158253164726654E-2</v>
      </c>
      <c r="Y665" s="3">
        <f t="shared" si="198"/>
        <v>-3.8720538720538711E-2</v>
      </c>
    </row>
    <row r="666" spans="1:25" x14ac:dyDescent="0.25">
      <c r="A666" s="1">
        <v>36959</v>
      </c>
      <c r="B666" s="2">
        <v>5680.43</v>
      </c>
      <c r="C666" s="2">
        <v>63035</v>
      </c>
      <c r="D666" s="2">
        <v>5630</v>
      </c>
      <c r="E666" s="2">
        <v>5630</v>
      </c>
      <c r="F666" s="13">
        <f t="shared" si="186"/>
        <v>-8.8778490360765794E-3</v>
      </c>
      <c r="G666" s="2">
        <f t="shared" si="181"/>
        <v>5476.220166666666</v>
      </c>
      <c r="H666" s="2">
        <f t="shared" ca="1" si="187"/>
        <v>85479.2</v>
      </c>
      <c r="I666">
        <f t="shared" ca="1" si="188"/>
        <v>-1</v>
      </c>
      <c r="J666">
        <f t="shared" si="189"/>
        <v>-1</v>
      </c>
      <c r="K666">
        <f t="shared" si="182"/>
        <v>-30.590000000000146</v>
      </c>
      <c r="L666">
        <f t="shared" ca="1" si="183"/>
        <v>-30.590000000000146</v>
      </c>
      <c r="M666" s="14">
        <f t="shared" si="184"/>
        <v>12435.970000000019</v>
      </c>
      <c r="N666">
        <f t="shared" si="190"/>
        <v>-2</v>
      </c>
      <c r="O666">
        <f t="shared" si="185"/>
        <v>0</v>
      </c>
      <c r="P666">
        <f>COUNTIF(作圖資料!$A$3:$A$249,A666)</f>
        <v>0</v>
      </c>
      <c r="R666" s="7">
        <f t="shared" si="191"/>
        <v>-80</v>
      </c>
      <c r="S666" s="8">
        <f t="shared" ca="1" si="192"/>
        <v>-80</v>
      </c>
      <c r="T666" s="8">
        <f t="shared" ca="1" si="193"/>
        <v>10571</v>
      </c>
      <c r="U666" s="8">
        <f t="shared" ca="1" si="194"/>
        <v>-1</v>
      </c>
      <c r="V666" s="9">
        <f t="shared" ca="1" si="195"/>
        <v>2</v>
      </c>
      <c r="W666" s="3">
        <f t="shared" si="196"/>
        <v>-1.673960833350141E-3</v>
      </c>
      <c r="X666" s="3">
        <f t="shared" si="197"/>
        <v>-4.5299464198078176E-2</v>
      </c>
      <c r="Y666" s="3">
        <f t="shared" si="198"/>
        <v>-5.2188552188552229E-2</v>
      </c>
    </row>
    <row r="667" spans="1:25" x14ac:dyDescent="0.25">
      <c r="A667" s="1">
        <v>36962</v>
      </c>
      <c r="B667" s="2">
        <v>5582.67</v>
      </c>
      <c r="C667" s="2">
        <v>70758</v>
      </c>
      <c r="D667" s="2">
        <v>5535</v>
      </c>
      <c r="E667" s="2">
        <v>5546</v>
      </c>
      <c r="F667" s="13">
        <f t="shared" si="186"/>
        <v>-8.5389249230206632E-3</v>
      </c>
      <c r="G667" s="2">
        <f t="shared" si="181"/>
        <v>5482.3858333333328</v>
      </c>
      <c r="H667" s="2">
        <f t="shared" ca="1" si="187"/>
        <v>87110.8</v>
      </c>
      <c r="I667">
        <f t="shared" ca="1" si="188"/>
        <v>-1</v>
      </c>
      <c r="J667">
        <f t="shared" si="189"/>
        <v>-1</v>
      </c>
      <c r="K667">
        <f t="shared" si="182"/>
        <v>-97.760000000000218</v>
      </c>
      <c r="L667">
        <f t="shared" ca="1" si="183"/>
        <v>97.760000000000218</v>
      </c>
      <c r="M667" s="14">
        <f t="shared" si="184"/>
        <v>12631.49000000002</v>
      </c>
      <c r="N667">
        <f t="shared" si="190"/>
        <v>-2</v>
      </c>
      <c r="O667">
        <f t="shared" si="185"/>
        <v>0</v>
      </c>
      <c r="P667">
        <f>COUNTIF(作圖資料!$A$3:$A$249,A667)</f>
        <v>0</v>
      </c>
      <c r="R667" s="7">
        <f t="shared" si="191"/>
        <v>-95</v>
      </c>
      <c r="S667" s="8">
        <f t="shared" ca="1" si="192"/>
        <v>95</v>
      </c>
      <c r="T667" s="8">
        <f t="shared" ca="1" si="193"/>
        <v>10666</v>
      </c>
      <c r="U667" s="8">
        <f t="shared" ca="1" si="194"/>
        <v>-1</v>
      </c>
      <c r="V667" s="9">
        <f t="shared" ca="1" si="195"/>
        <v>0</v>
      </c>
      <c r="W667" s="3">
        <f t="shared" si="196"/>
        <v>-1.673960833350141E-3</v>
      </c>
      <c r="X667" s="3">
        <f t="shared" si="197"/>
        <v>-6.1729826755137385E-2</v>
      </c>
      <c r="Y667" s="3">
        <f t="shared" si="198"/>
        <v>-6.8181818181818232E-2</v>
      </c>
    </row>
    <row r="668" spans="1:25" x14ac:dyDescent="0.25">
      <c r="A668" s="1">
        <v>36963</v>
      </c>
      <c r="B668" s="2">
        <v>5610.4</v>
      </c>
      <c r="C668" s="2">
        <v>105226</v>
      </c>
      <c r="D668" s="2">
        <v>5631</v>
      </c>
      <c r="E668" s="2">
        <v>5629</v>
      </c>
      <c r="F668" s="13">
        <f t="shared" si="186"/>
        <v>3.6717524597176254E-3</v>
      </c>
      <c r="G668" s="2">
        <f t="shared" si="181"/>
        <v>5488.3453333333337</v>
      </c>
      <c r="H668" s="2">
        <f t="shared" ca="1" si="187"/>
        <v>88131.6</v>
      </c>
      <c r="I668">
        <f t="shared" ca="1" si="188"/>
        <v>1</v>
      </c>
      <c r="J668">
        <f t="shared" si="189"/>
        <v>1</v>
      </c>
      <c r="K668">
        <f t="shared" si="182"/>
        <v>27.729999999999563</v>
      </c>
      <c r="L668">
        <f t="shared" ca="1" si="183"/>
        <v>-27.729999999999563</v>
      </c>
      <c r="M668" s="14">
        <f t="shared" si="184"/>
        <v>12576.030000000021</v>
      </c>
      <c r="N668">
        <f t="shared" si="190"/>
        <v>2</v>
      </c>
      <c r="O668">
        <f t="shared" si="185"/>
        <v>4</v>
      </c>
      <c r="P668">
        <f>COUNTIF(作圖資料!$A$3:$A$249,A668)</f>
        <v>0</v>
      </c>
      <c r="R668" s="7">
        <f t="shared" si="191"/>
        <v>96</v>
      </c>
      <c r="S668" s="8">
        <f t="shared" ca="1" si="192"/>
        <v>-96</v>
      </c>
      <c r="T668" s="8">
        <f t="shared" ca="1" si="193"/>
        <v>10570</v>
      </c>
      <c r="U668" s="8">
        <f t="shared" ca="1" si="194"/>
        <v>1</v>
      </c>
      <c r="V668" s="9">
        <f t="shared" ca="1" si="195"/>
        <v>2</v>
      </c>
      <c r="W668" s="3">
        <f t="shared" si="196"/>
        <v>-1.673960833350141E-3</v>
      </c>
      <c r="X668" s="3">
        <f t="shared" si="197"/>
        <v>-5.7069291222125562E-2</v>
      </c>
      <c r="Y668" s="3">
        <f t="shared" si="198"/>
        <v>-5.2020202020202189E-2</v>
      </c>
    </row>
    <row r="669" spans="1:25" x14ac:dyDescent="0.25">
      <c r="A669" s="1">
        <v>36964</v>
      </c>
      <c r="B669" s="2">
        <v>5658.21</v>
      </c>
      <c r="C669" s="2">
        <v>104784</v>
      </c>
      <c r="D669" s="2">
        <v>5651</v>
      </c>
      <c r="E669" s="2">
        <v>5662</v>
      </c>
      <c r="F669" s="13">
        <f t="shared" si="186"/>
        <v>-1.27425457874486E-3</v>
      </c>
      <c r="G669" s="2">
        <f t="shared" si="181"/>
        <v>5494.5753333333323</v>
      </c>
      <c r="H669" s="2">
        <f t="shared" ca="1" si="187"/>
        <v>87290.8</v>
      </c>
      <c r="I669">
        <f t="shared" ca="1" si="188"/>
        <v>1</v>
      </c>
      <c r="J669">
        <f t="shared" si="189"/>
        <v>-1</v>
      </c>
      <c r="K669">
        <f t="shared" si="182"/>
        <v>47.8100000000004</v>
      </c>
      <c r="L669">
        <f t="shared" ca="1" si="183"/>
        <v>47.8100000000004</v>
      </c>
      <c r="M669" s="14">
        <f t="shared" si="184"/>
        <v>12671.650000000021</v>
      </c>
      <c r="N669">
        <f t="shared" si="190"/>
        <v>-2</v>
      </c>
      <c r="O669">
        <f t="shared" si="185"/>
        <v>4</v>
      </c>
      <c r="P669">
        <f>COUNTIF(作圖資料!$A$3:$A$249,A669)</f>
        <v>0</v>
      </c>
      <c r="R669" s="7">
        <f t="shared" si="191"/>
        <v>20</v>
      </c>
      <c r="S669" s="8">
        <f t="shared" ca="1" si="192"/>
        <v>20</v>
      </c>
      <c r="T669" s="8">
        <f t="shared" ca="1" si="193"/>
        <v>10590</v>
      </c>
      <c r="U669" s="8">
        <f t="shared" ca="1" si="194"/>
        <v>1</v>
      </c>
      <c r="V669" s="9">
        <f t="shared" ca="1" si="195"/>
        <v>0</v>
      </c>
      <c r="W669" s="3">
        <f t="shared" si="196"/>
        <v>-1.673960833350141E-3</v>
      </c>
      <c r="X669" s="3">
        <f t="shared" si="197"/>
        <v>-4.9033943085331266E-2</v>
      </c>
      <c r="Y669" s="3">
        <f t="shared" si="198"/>
        <v>-4.8653198653198837E-2</v>
      </c>
    </row>
    <row r="670" spans="1:25" x14ac:dyDescent="0.25">
      <c r="A670" s="1">
        <v>36965</v>
      </c>
      <c r="B670" s="2">
        <v>5742.74</v>
      </c>
      <c r="C670" s="2">
        <v>124615</v>
      </c>
      <c r="D670" s="2">
        <v>5780</v>
      </c>
      <c r="E670" s="2">
        <v>5765</v>
      </c>
      <c r="F670" s="13">
        <f t="shared" si="186"/>
        <v>6.48819204769846E-3</v>
      </c>
      <c r="G670" s="2">
        <f t="shared" si="181"/>
        <v>5500.6194999999998</v>
      </c>
      <c r="H670" s="2">
        <f t="shared" ca="1" si="187"/>
        <v>93683.6</v>
      </c>
      <c r="I670">
        <f t="shared" ca="1" si="188"/>
        <v>1</v>
      </c>
      <c r="J670">
        <f t="shared" si="189"/>
        <v>1</v>
      </c>
      <c r="K670">
        <f t="shared" si="182"/>
        <v>84.529999999999745</v>
      </c>
      <c r="L670">
        <f t="shared" ca="1" si="183"/>
        <v>84.529999999999745</v>
      </c>
      <c r="M670" s="14">
        <f t="shared" si="184"/>
        <v>12502.590000000022</v>
      </c>
      <c r="N670">
        <f t="shared" si="190"/>
        <v>2</v>
      </c>
      <c r="O670">
        <f t="shared" si="185"/>
        <v>4</v>
      </c>
      <c r="P670">
        <f>COUNTIF(作圖資料!$A$3:$A$249,A670)</f>
        <v>0</v>
      </c>
      <c r="R670" s="7">
        <f t="shared" si="191"/>
        <v>129</v>
      </c>
      <c r="S670" s="8">
        <f t="shared" ca="1" si="192"/>
        <v>129</v>
      </c>
      <c r="T670" s="8">
        <f t="shared" ca="1" si="193"/>
        <v>10719</v>
      </c>
      <c r="U670" s="8">
        <f t="shared" ca="1" si="194"/>
        <v>1</v>
      </c>
      <c r="V670" s="9">
        <f t="shared" ca="1" si="195"/>
        <v>0</v>
      </c>
      <c r="W670" s="3">
        <f t="shared" si="196"/>
        <v>-1.673960833350141E-3</v>
      </c>
      <c r="X670" s="3">
        <f t="shared" si="197"/>
        <v>-3.4827124888234251E-2</v>
      </c>
      <c r="Y670" s="3">
        <f t="shared" si="198"/>
        <v>-2.6936026936027258E-2</v>
      </c>
    </row>
    <row r="671" spans="1:25" x14ac:dyDescent="0.25">
      <c r="A671" s="1">
        <v>36966</v>
      </c>
      <c r="B671" s="2">
        <v>5783.93</v>
      </c>
      <c r="C671" s="2">
        <v>146686</v>
      </c>
      <c r="D671" s="2">
        <v>5760</v>
      </c>
      <c r="E671" s="2">
        <v>5745</v>
      </c>
      <c r="F671" s="13">
        <f t="shared" si="186"/>
        <v>-4.1373253134114885E-3</v>
      </c>
      <c r="G671" s="2">
        <f t="shared" si="181"/>
        <v>5507.2789999999986</v>
      </c>
      <c r="H671" s="2">
        <f t="shared" ca="1" si="187"/>
        <v>110413.8</v>
      </c>
      <c r="I671">
        <f t="shared" ca="1" si="188"/>
        <v>1</v>
      </c>
      <c r="J671">
        <f t="shared" si="189"/>
        <v>-1</v>
      </c>
      <c r="K671">
        <f t="shared" si="182"/>
        <v>41.190000000000509</v>
      </c>
      <c r="L671">
        <f t="shared" ca="1" si="183"/>
        <v>41.190000000000509</v>
      </c>
      <c r="M671" s="14">
        <f t="shared" si="184"/>
        <v>12584.970000000023</v>
      </c>
      <c r="N671">
        <f t="shared" si="190"/>
        <v>-2</v>
      </c>
      <c r="O671">
        <f t="shared" si="185"/>
        <v>4</v>
      </c>
      <c r="P671">
        <f>COUNTIF(作圖資料!$A$3:$A$249,A671)</f>
        <v>0</v>
      </c>
      <c r="R671" s="7">
        <f t="shared" si="191"/>
        <v>-20</v>
      </c>
      <c r="S671" s="8">
        <f t="shared" ca="1" si="192"/>
        <v>-20</v>
      </c>
      <c r="T671" s="8">
        <f t="shared" ca="1" si="193"/>
        <v>10699</v>
      </c>
      <c r="U671" s="8">
        <f t="shared" ca="1" si="194"/>
        <v>1</v>
      </c>
      <c r="V671" s="9">
        <f t="shared" ca="1" si="195"/>
        <v>0</v>
      </c>
      <c r="W671" s="3">
        <f t="shared" si="196"/>
        <v>-1.673960833350141E-3</v>
      </c>
      <c r="X671" s="3">
        <f t="shared" si="197"/>
        <v>-2.7904389273204711E-2</v>
      </c>
      <c r="Y671" s="3">
        <f t="shared" si="198"/>
        <v>-3.030303030303072E-2</v>
      </c>
    </row>
    <row r="672" spans="1:25" x14ac:dyDescent="0.25">
      <c r="A672" s="1">
        <v>36969</v>
      </c>
      <c r="B672" s="2">
        <v>5641.89</v>
      </c>
      <c r="C672" s="2">
        <v>75965</v>
      </c>
      <c r="D672" s="2">
        <v>5640</v>
      </c>
      <c r="E672" s="2">
        <v>5612</v>
      </c>
      <c r="F672" s="13">
        <f t="shared" si="186"/>
        <v>-3.349941243094845E-4</v>
      </c>
      <c r="G672" s="2">
        <f t="shared" si="181"/>
        <v>5512.6411666666663</v>
      </c>
      <c r="H672" s="2">
        <f t="shared" ca="1" si="187"/>
        <v>111455.2</v>
      </c>
      <c r="I672">
        <f t="shared" ca="1" si="188"/>
        <v>-1</v>
      </c>
      <c r="J672">
        <f t="shared" si="189"/>
        <v>-1</v>
      </c>
      <c r="K672">
        <f t="shared" si="182"/>
        <v>-142.03999999999996</v>
      </c>
      <c r="L672">
        <f t="shared" ca="1" si="183"/>
        <v>-142.03999999999996</v>
      </c>
      <c r="M672" s="14">
        <f t="shared" si="184"/>
        <v>12869.050000000023</v>
      </c>
      <c r="N672">
        <f t="shared" si="190"/>
        <v>-2</v>
      </c>
      <c r="O672">
        <f t="shared" si="185"/>
        <v>0</v>
      </c>
      <c r="P672">
        <f>COUNTIF(作圖資料!$A$3:$A$249,A672)</f>
        <v>0</v>
      </c>
      <c r="R672" s="7">
        <f t="shared" si="191"/>
        <v>-120</v>
      </c>
      <c r="S672" s="8">
        <f t="shared" ca="1" si="192"/>
        <v>-120</v>
      </c>
      <c r="T672" s="8">
        <f t="shared" ca="1" si="193"/>
        <v>10579</v>
      </c>
      <c r="U672" s="8">
        <f t="shared" ca="1" si="194"/>
        <v>-1</v>
      </c>
      <c r="V672" s="9">
        <f t="shared" ca="1" si="195"/>
        <v>2</v>
      </c>
      <c r="W672" s="3">
        <f t="shared" si="196"/>
        <v>-1.673960833350141E-3</v>
      </c>
      <c r="X672" s="3">
        <f t="shared" si="197"/>
        <v>-5.1776818667688018E-2</v>
      </c>
      <c r="Y672" s="3">
        <f t="shared" si="198"/>
        <v>-5.0505050505050941E-2</v>
      </c>
    </row>
    <row r="673" spans="1:25" x14ac:dyDescent="0.25">
      <c r="A673" s="1">
        <v>36970</v>
      </c>
      <c r="B673" s="2">
        <v>5642.7</v>
      </c>
      <c r="C673" s="2">
        <v>77075</v>
      </c>
      <c r="D673" s="2">
        <v>5675</v>
      </c>
      <c r="E673" s="2">
        <v>5655</v>
      </c>
      <c r="F673" s="13">
        <f t="shared" si="186"/>
        <v>5.7242100412924213E-3</v>
      </c>
      <c r="G673" s="2">
        <f t="shared" si="181"/>
        <v>5519.6071666666667</v>
      </c>
      <c r="H673" s="2">
        <f t="shared" ca="1" si="187"/>
        <v>105825</v>
      </c>
      <c r="I673">
        <f t="shared" ca="1" si="188"/>
        <v>-1</v>
      </c>
      <c r="J673">
        <f t="shared" si="189"/>
        <v>1</v>
      </c>
      <c r="K673">
        <f t="shared" si="182"/>
        <v>0.80999999999949068</v>
      </c>
      <c r="L673">
        <f t="shared" ca="1" si="183"/>
        <v>-0.80999999999949068</v>
      </c>
      <c r="M673" s="14">
        <f t="shared" si="184"/>
        <v>12867.430000000024</v>
      </c>
      <c r="N673">
        <f t="shared" si="190"/>
        <v>2</v>
      </c>
      <c r="O673">
        <f t="shared" si="185"/>
        <v>4</v>
      </c>
      <c r="P673">
        <f>COUNTIF(作圖資料!$A$3:$A$249,A673)</f>
        <v>0</v>
      </c>
      <c r="R673" s="7">
        <f t="shared" si="191"/>
        <v>35</v>
      </c>
      <c r="S673" s="8">
        <f t="shared" ca="1" si="192"/>
        <v>-35</v>
      </c>
      <c r="T673" s="8">
        <f t="shared" ca="1" si="193"/>
        <v>10544</v>
      </c>
      <c r="U673" s="8">
        <f t="shared" ca="1" si="194"/>
        <v>-1</v>
      </c>
      <c r="V673" s="9">
        <f t="shared" ca="1" si="195"/>
        <v>0</v>
      </c>
      <c r="W673" s="3">
        <f t="shared" si="196"/>
        <v>-1.673960833350141E-3</v>
      </c>
      <c r="X673" s="3">
        <f t="shared" si="197"/>
        <v>-5.1640683298710743E-2</v>
      </c>
      <c r="Y673" s="3">
        <f t="shared" si="198"/>
        <v>-4.4612794612795104E-2</v>
      </c>
    </row>
    <row r="674" spans="1:25" x14ac:dyDescent="0.25">
      <c r="A674" s="1">
        <v>36971</v>
      </c>
      <c r="B674" s="2">
        <v>5623.42</v>
      </c>
      <c r="C674" s="2">
        <v>80773</v>
      </c>
      <c r="D674" s="2">
        <v>5632</v>
      </c>
      <c r="E674" s="2">
        <v>5615</v>
      </c>
      <c r="F674" s="13">
        <f t="shared" si="186"/>
        <v>-1.4973094664813003E-3</v>
      </c>
      <c r="G674" s="2">
        <f t="shared" si="181"/>
        <v>5527.7624999999998</v>
      </c>
      <c r="H674" s="2">
        <f t="shared" ca="1" si="187"/>
        <v>101022.8</v>
      </c>
      <c r="I674">
        <f t="shared" ca="1" si="188"/>
        <v>-1</v>
      </c>
      <c r="J674">
        <f t="shared" si="189"/>
        <v>-1</v>
      </c>
      <c r="K674">
        <f t="shared" si="182"/>
        <v>-19.279999999999745</v>
      </c>
      <c r="L674">
        <f t="shared" ca="1" si="183"/>
        <v>19.279999999999745</v>
      </c>
      <c r="M674" s="14">
        <f t="shared" si="184"/>
        <v>12828.870000000024</v>
      </c>
      <c r="N674">
        <f t="shared" si="190"/>
        <v>-2</v>
      </c>
      <c r="O674">
        <f t="shared" si="185"/>
        <v>4</v>
      </c>
      <c r="P674">
        <f>COUNTIF(作圖資料!$A$3:$A$249,A674)</f>
        <v>1</v>
      </c>
      <c r="R674" s="7">
        <f t="shared" si="191"/>
        <v>-43</v>
      </c>
      <c r="S674" s="8">
        <f t="shared" ca="1" si="192"/>
        <v>43</v>
      </c>
      <c r="T674" s="8">
        <f t="shared" ca="1" si="193"/>
        <v>10587</v>
      </c>
      <c r="U674" s="8">
        <f t="shared" ca="1" si="194"/>
        <v>-1</v>
      </c>
      <c r="V674" s="9">
        <f t="shared" ca="1" si="195"/>
        <v>2</v>
      </c>
      <c r="W674" s="3">
        <f t="shared" si="196"/>
        <v>-1.673960833350141E-3</v>
      </c>
      <c r="X674" s="3">
        <f t="shared" si="197"/>
        <v>-5.488104121708326E-2</v>
      </c>
      <c r="Y674" s="3">
        <f t="shared" si="198"/>
        <v>-5.1851851851852371E-2</v>
      </c>
    </row>
    <row r="675" spans="1:25" x14ac:dyDescent="0.25">
      <c r="A675" s="1">
        <v>36972</v>
      </c>
      <c r="B675" s="2">
        <v>5730.95</v>
      </c>
      <c r="C675" s="2">
        <v>116776</v>
      </c>
      <c r="D675" s="2">
        <v>5750</v>
      </c>
      <c r="E675" s="2">
        <v>5749</v>
      </c>
      <c r="F675" s="13">
        <f t="shared" si="186"/>
        <v>3.3240562210454794E-3</v>
      </c>
      <c r="G675" s="2">
        <f t="shared" si="181"/>
        <v>5539.0249999999996</v>
      </c>
      <c r="H675" s="2">
        <f t="shared" ca="1" si="187"/>
        <v>99455</v>
      </c>
      <c r="I675">
        <f t="shared" ca="1" si="188"/>
        <v>1</v>
      </c>
      <c r="J675">
        <f t="shared" si="189"/>
        <v>1</v>
      </c>
      <c r="K675">
        <f t="shared" si="182"/>
        <v>107.52999999999975</v>
      </c>
      <c r="L675">
        <f t="shared" ca="1" si="183"/>
        <v>-107.52999999999975</v>
      </c>
      <c r="M675" s="14">
        <f t="shared" si="184"/>
        <v>12613.810000000025</v>
      </c>
      <c r="N675">
        <f t="shared" si="190"/>
        <v>2</v>
      </c>
      <c r="O675">
        <f t="shared" si="185"/>
        <v>4</v>
      </c>
      <c r="P675">
        <f>COUNTIF(作圖資料!$A$3:$A$249,A675)</f>
        <v>0</v>
      </c>
      <c r="R675" s="7">
        <f t="shared" si="191"/>
        <v>135</v>
      </c>
      <c r="S675" s="8">
        <f t="shared" ca="1" si="192"/>
        <v>-135</v>
      </c>
      <c r="T675" s="8">
        <f t="shared" ca="1" si="193"/>
        <v>10452</v>
      </c>
      <c r="U675" s="8">
        <f t="shared" ca="1" si="194"/>
        <v>1</v>
      </c>
      <c r="V675" s="9">
        <f t="shared" ca="1" si="195"/>
        <v>2</v>
      </c>
      <c r="W675" s="3">
        <f t="shared" si="196"/>
        <v>-1.4973094664813003E-3</v>
      </c>
      <c r="X675" s="3">
        <f t="shared" si="197"/>
        <v>1.9121815549967766E-2</v>
      </c>
      <c r="Y675" s="3">
        <f t="shared" si="198"/>
        <v>2.4042742653606411E-2</v>
      </c>
    </row>
    <row r="676" spans="1:25" x14ac:dyDescent="0.25">
      <c r="A676" s="1">
        <v>36973</v>
      </c>
      <c r="B676" s="2">
        <v>5800.55</v>
      </c>
      <c r="C676" s="2">
        <v>144593</v>
      </c>
      <c r="D676" s="2">
        <v>5813</v>
      </c>
      <c r="E676" s="2">
        <v>5823</v>
      </c>
      <c r="F676" s="13">
        <f t="shared" si="186"/>
        <v>2.1463481911196958E-3</v>
      </c>
      <c r="G676" s="2">
        <f t="shared" si="181"/>
        <v>5551.6966666666667</v>
      </c>
      <c r="H676" s="2">
        <f t="shared" ca="1" si="187"/>
        <v>99036.4</v>
      </c>
      <c r="I676">
        <f t="shared" ca="1" si="188"/>
        <v>1</v>
      </c>
      <c r="J676">
        <f t="shared" si="189"/>
        <v>1</v>
      </c>
      <c r="K676">
        <f t="shared" si="182"/>
        <v>69.600000000000364</v>
      </c>
      <c r="L676">
        <f t="shared" ca="1" si="183"/>
        <v>69.600000000000364</v>
      </c>
      <c r="M676" s="14">
        <f t="shared" si="184"/>
        <v>12753.010000000026</v>
      </c>
      <c r="N676">
        <f t="shared" si="190"/>
        <v>2</v>
      </c>
      <c r="O676">
        <f t="shared" si="185"/>
        <v>0</v>
      </c>
      <c r="P676">
        <f>COUNTIF(作圖資料!$A$3:$A$249,A676)</f>
        <v>0</v>
      </c>
      <c r="R676" s="7">
        <f t="shared" si="191"/>
        <v>63</v>
      </c>
      <c r="S676" s="8">
        <f t="shared" ca="1" si="192"/>
        <v>63</v>
      </c>
      <c r="T676" s="8">
        <f t="shared" ca="1" si="193"/>
        <v>10515</v>
      </c>
      <c r="U676" s="8">
        <f t="shared" ca="1" si="194"/>
        <v>1</v>
      </c>
      <c r="V676" s="9">
        <f t="shared" ca="1" si="195"/>
        <v>0</v>
      </c>
      <c r="W676" s="3">
        <f t="shared" si="196"/>
        <v>-1.4973094664813003E-3</v>
      </c>
      <c r="X676" s="3">
        <f t="shared" si="197"/>
        <v>3.1498625391665591E-2</v>
      </c>
      <c r="Y676" s="3">
        <f t="shared" si="198"/>
        <v>3.5262689225289634E-2</v>
      </c>
    </row>
    <row r="677" spans="1:25" x14ac:dyDescent="0.25">
      <c r="A677" s="1">
        <v>36976</v>
      </c>
      <c r="B677" s="2">
        <v>5896.32</v>
      </c>
      <c r="C677" s="2">
        <v>135047</v>
      </c>
      <c r="D677" s="2">
        <v>5899</v>
      </c>
      <c r="E677" s="2">
        <v>5913</v>
      </c>
      <c r="F677" s="13">
        <f t="shared" si="186"/>
        <v>4.5452078584617972E-4</v>
      </c>
      <c r="G677" s="2">
        <f t="shared" si="181"/>
        <v>5567.5038333333332</v>
      </c>
      <c r="H677" s="2">
        <f t="shared" ca="1" si="187"/>
        <v>110852.8</v>
      </c>
      <c r="I677">
        <f t="shared" ca="1" si="188"/>
        <v>1</v>
      </c>
      <c r="J677">
        <f t="shared" si="189"/>
        <v>1</v>
      </c>
      <c r="K677">
        <f t="shared" si="182"/>
        <v>95.769999999999527</v>
      </c>
      <c r="L677">
        <f t="shared" ca="1" si="183"/>
        <v>95.769999999999527</v>
      </c>
      <c r="M677" s="14">
        <f t="shared" si="184"/>
        <v>12944.550000000025</v>
      </c>
      <c r="N677">
        <f t="shared" si="190"/>
        <v>2</v>
      </c>
      <c r="O677">
        <f t="shared" si="185"/>
        <v>0</v>
      </c>
      <c r="P677">
        <f>COUNTIF(作圖資料!$A$3:$A$249,A677)</f>
        <v>0</v>
      </c>
      <c r="R677" s="7">
        <f t="shared" si="191"/>
        <v>86</v>
      </c>
      <c r="S677" s="8">
        <f t="shared" ca="1" si="192"/>
        <v>86</v>
      </c>
      <c r="T677" s="8">
        <f t="shared" ca="1" si="193"/>
        <v>10601</v>
      </c>
      <c r="U677" s="8">
        <f t="shared" ca="1" si="194"/>
        <v>1</v>
      </c>
      <c r="V677" s="9">
        <f t="shared" ca="1" si="195"/>
        <v>0</v>
      </c>
      <c r="W677" s="3">
        <f t="shared" si="196"/>
        <v>-1.4973094664813003E-3</v>
      </c>
      <c r="X677" s="3">
        <f t="shared" si="197"/>
        <v>4.8529186864932683E-2</v>
      </c>
      <c r="Y677" s="3">
        <f t="shared" si="198"/>
        <v>5.0578806767587192E-2</v>
      </c>
    </row>
    <row r="678" spans="1:25" x14ac:dyDescent="0.25">
      <c r="A678" s="1">
        <v>36977</v>
      </c>
      <c r="B678" s="2">
        <v>5884.33</v>
      </c>
      <c r="C678" s="2">
        <v>151282</v>
      </c>
      <c r="D678" s="2">
        <v>5868</v>
      </c>
      <c r="E678" s="2">
        <v>5868</v>
      </c>
      <c r="F678" s="13">
        <f t="shared" si="186"/>
        <v>-2.7751672662817972E-3</v>
      </c>
      <c r="G678" s="2">
        <f t="shared" si="181"/>
        <v>5585.2889999999998</v>
      </c>
      <c r="H678" s="2">
        <f t="shared" ca="1" si="187"/>
        <v>125694.2</v>
      </c>
      <c r="I678">
        <f t="shared" ca="1" si="188"/>
        <v>1</v>
      </c>
      <c r="J678">
        <f t="shared" si="189"/>
        <v>-1</v>
      </c>
      <c r="K678">
        <f t="shared" si="182"/>
        <v>-11.989999999999782</v>
      </c>
      <c r="L678">
        <f t="shared" ca="1" si="183"/>
        <v>-11.989999999999782</v>
      </c>
      <c r="M678" s="14">
        <f t="shared" si="184"/>
        <v>12920.570000000025</v>
      </c>
      <c r="N678">
        <f t="shared" si="190"/>
        <v>-2</v>
      </c>
      <c r="O678">
        <f t="shared" si="185"/>
        <v>4</v>
      </c>
      <c r="P678">
        <f>COUNTIF(作圖資料!$A$3:$A$249,A678)</f>
        <v>0</v>
      </c>
      <c r="R678" s="7">
        <f t="shared" si="191"/>
        <v>-31</v>
      </c>
      <c r="S678" s="8">
        <f t="shared" ca="1" si="192"/>
        <v>-31</v>
      </c>
      <c r="T678" s="8">
        <f t="shared" ca="1" si="193"/>
        <v>10570</v>
      </c>
      <c r="U678" s="8">
        <f t="shared" ca="1" si="194"/>
        <v>1</v>
      </c>
      <c r="V678" s="9">
        <f t="shared" ca="1" si="195"/>
        <v>0</v>
      </c>
      <c r="W678" s="3">
        <f t="shared" si="196"/>
        <v>-1.4973094664813003E-3</v>
      </c>
      <c r="X678" s="3">
        <f t="shared" si="197"/>
        <v>4.6397032410881556E-2</v>
      </c>
      <c r="Y678" s="3">
        <f t="shared" si="198"/>
        <v>4.5057880676758977E-2</v>
      </c>
    </row>
    <row r="679" spans="1:25" x14ac:dyDescent="0.25">
      <c r="A679" s="1">
        <v>36978</v>
      </c>
      <c r="B679" s="2">
        <v>5819.39</v>
      </c>
      <c r="C679" s="2">
        <v>108052</v>
      </c>
      <c r="D679" s="2">
        <v>5830</v>
      </c>
      <c r="E679" s="2">
        <v>5824</v>
      </c>
      <c r="F679" s="13">
        <f t="shared" si="186"/>
        <v>1.8232151479793401E-3</v>
      </c>
      <c r="G679" s="2">
        <f t="shared" si="181"/>
        <v>5602.0918333333339</v>
      </c>
      <c r="H679" s="2">
        <f t="shared" ca="1" si="187"/>
        <v>131150</v>
      </c>
      <c r="I679">
        <f t="shared" ca="1" si="188"/>
        <v>-1</v>
      </c>
      <c r="J679">
        <f t="shared" si="189"/>
        <v>1</v>
      </c>
      <c r="K679">
        <f t="shared" si="182"/>
        <v>-64.9399999999996</v>
      </c>
      <c r="L679">
        <f t="shared" ca="1" si="183"/>
        <v>-64.9399999999996</v>
      </c>
      <c r="M679" s="14">
        <f t="shared" si="184"/>
        <v>13050.450000000024</v>
      </c>
      <c r="N679">
        <f t="shared" si="190"/>
        <v>2</v>
      </c>
      <c r="O679">
        <f t="shared" si="185"/>
        <v>4</v>
      </c>
      <c r="P679">
        <f>COUNTIF(作圖資料!$A$3:$A$249,A679)</f>
        <v>0</v>
      </c>
      <c r="R679" s="7">
        <f t="shared" si="191"/>
        <v>-38</v>
      </c>
      <c r="S679" s="8">
        <f t="shared" ca="1" si="192"/>
        <v>-38</v>
      </c>
      <c r="T679" s="8">
        <f t="shared" ca="1" si="193"/>
        <v>10532</v>
      </c>
      <c r="U679" s="8">
        <f t="shared" ca="1" si="194"/>
        <v>-1</v>
      </c>
      <c r="V679" s="9">
        <f t="shared" ca="1" si="195"/>
        <v>2</v>
      </c>
      <c r="W679" s="3">
        <f t="shared" si="196"/>
        <v>-1.4973094664813003E-3</v>
      </c>
      <c r="X679" s="3">
        <f t="shared" si="197"/>
        <v>3.4848899779849285E-2</v>
      </c>
      <c r="Y679" s="3">
        <f t="shared" si="198"/>
        <v>3.8290293855743895E-2</v>
      </c>
    </row>
    <row r="680" spans="1:25" x14ac:dyDescent="0.25">
      <c r="A680" s="1">
        <v>36979</v>
      </c>
      <c r="B680" s="2">
        <v>5833.88</v>
      </c>
      <c r="C680" s="2">
        <v>81786</v>
      </c>
      <c r="D680" s="2">
        <v>5870</v>
      </c>
      <c r="E680" s="2">
        <v>5869</v>
      </c>
      <c r="F680" s="13">
        <f t="shared" si="186"/>
        <v>6.191419775518181E-3</v>
      </c>
      <c r="G680" s="2">
        <f t="shared" si="181"/>
        <v>5620.6338333333342</v>
      </c>
      <c r="H680" s="2">
        <f t="shared" ca="1" si="187"/>
        <v>124152</v>
      </c>
      <c r="I680">
        <f t="shared" ca="1" si="188"/>
        <v>-1</v>
      </c>
      <c r="J680">
        <f t="shared" si="189"/>
        <v>1</v>
      </c>
      <c r="K680">
        <f t="shared" si="182"/>
        <v>14.489999999999782</v>
      </c>
      <c r="L680">
        <f t="shared" ca="1" si="183"/>
        <v>-14.489999999999782</v>
      </c>
      <c r="M680" s="14">
        <f t="shared" si="184"/>
        <v>13079.430000000024</v>
      </c>
      <c r="N680">
        <f t="shared" si="190"/>
        <v>2</v>
      </c>
      <c r="O680">
        <f t="shared" si="185"/>
        <v>0</v>
      </c>
      <c r="P680">
        <f>COUNTIF(作圖資料!$A$3:$A$249,A680)</f>
        <v>0</v>
      </c>
      <c r="R680" s="7">
        <f t="shared" si="191"/>
        <v>40</v>
      </c>
      <c r="S680" s="8">
        <f t="shared" ca="1" si="192"/>
        <v>-40</v>
      </c>
      <c r="T680" s="8">
        <f t="shared" ca="1" si="193"/>
        <v>10492</v>
      </c>
      <c r="U680" s="8">
        <f t="shared" ca="1" si="194"/>
        <v>-1</v>
      </c>
      <c r="V680" s="9">
        <f t="shared" ca="1" si="195"/>
        <v>0</v>
      </c>
      <c r="W680" s="3">
        <f t="shared" si="196"/>
        <v>-1.4973094664813003E-3</v>
      </c>
      <c r="X680" s="3">
        <f t="shared" si="197"/>
        <v>3.7425623552926668E-2</v>
      </c>
      <c r="Y680" s="3">
        <f t="shared" si="198"/>
        <v>4.5414069456812367E-2</v>
      </c>
    </row>
    <row r="681" spans="1:25" x14ac:dyDescent="0.25">
      <c r="A681" s="1">
        <v>36980</v>
      </c>
      <c r="B681" s="2">
        <v>5797.92</v>
      </c>
      <c r="C681" s="2">
        <v>98585</v>
      </c>
      <c r="D681" s="2">
        <v>5795</v>
      </c>
      <c r="E681" s="2">
        <v>5787</v>
      </c>
      <c r="F681" s="13">
        <f t="shared" si="186"/>
        <v>-5.0362888760113744E-4</v>
      </c>
      <c r="G681" s="2">
        <f t="shared" si="181"/>
        <v>5640.3553333333339</v>
      </c>
      <c r="H681" s="2">
        <f t="shared" ca="1" si="187"/>
        <v>114950.39999999999</v>
      </c>
      <c r="I681">
        <f t="shared" ca="1" si="188"/>
        <v>-1</v>
      </c>
      <c r="J681">
        <f t="shared" si="189"/>
        <v>-1</v>
      </c>
      <c r="K681">
        <f t="shared" si="182"/>
        <v>-35.960000000000036</v>
      </c>
      <c r="L681">
        <f t="shared" ca="1" si="183"/>
        <v>35.960000000000036</v>
      </c>
      <c r="M681" s="14">
        <f t="shared" si="184"/>
        <v>13007.510000000024</v>
      </c>
      <c r="N681">
        <f t="shared" si="190"/>
        <v>-2</v>
      </c>
      <c r="O681">
        <f t="shared" si="185"/>
        <v>4</v>
      </c>
      <c r="P681">
        <f>COUNTIF(作圖資料!$A$3:$A$249,A681)</f>
        <v>0</v>
      </c>
      <c r="R681" s="7">
        <f t="shared" si="191"/>
        <v>-75</v>
      </c>
      <c r="S681" s="8">
        <f t="shared" ca="1" si="192"/>
        <v>75</v>
      </c>
      <c r="T681" s="8">
        <f t="shared" ca="1" si="193"/>
        <v>10567</v>
      </c>
      <c r="U681" s="8">
        <f t="shared" ca="1" si="194"/>
        <v>-1</v>
      </c>
      <c r="V681" s="9">
        <f t="shared" ca="1" si="195"/>
        <v>0</v>
      </c>
      <c r="W681" s="3">
        <f t="shared" si="196"/>
        <v>-1.4973094664813003E-3</v>
      </c>
      <c r="X681" s="3">
        <f t="shared" si="197"/>
        <v>3.1030938468049385E-2</v>
      </c>
      <c r="Y681" s="3">
        <f t="shared" si="198"/>
        <v>3.2056990204808899E-2</v>
      </c>
    </row>
    <row r="682" spans="1:25" x14ac:dyDescent="0.25">
      <c r="A682" s="1">
        <v>36983</v>
      </c>
      <c r="B682" s="2">
        <v>5607.73</v>
      </c>
      <c r="C682" s="2">
        <v>75986</v>
      </c>
      <c r="D682" s="2">
        <v>5621</v>
      </c>
      <c r="E682" s="2">
        <v>5639</v>
      </c>
      <c r="F682" s="13">
        <f t="shared" si="186"/>
        <v>2.3663764125592124E-3</v>
      </c>
      <c r="G682" s="2">
        <f t="shared" si="181"/>
        <v>5653.8651666666656</v>
      </c>
      <c r="H682" s="2">
        <f t="shared" ca="1" si="187"/>
        <v>103138.2</v>
      </c>
      <c r="I682">
        <f t="shared" ca="1" si="188"/>
        <v>-1</v>
      </c>
      <c r="J682">
        <f t="shared" si="189"/>
        <v>1</v>
      </c>
      <c r="K682">
        <f t="shared" si="182"/>
        <v>-190.19000000000051</v>
      </c>
      <c r="L682">
        <f t="shared" ca="1" si="183"/>
        <v>190.19000000000051</v>
      </c>
      <c r="M682" s="14">
        <f t="shared" si="184"/>
        <v>13387.890000000025</v>
      </c>
      <c r="N682">
        <f t="shared" si="190"/>
        <v>2</v>
      </c>
      <c r="O682">
        <f t="shared" si="185"/>
        <v>4</v>
      </c>
      <c r="P682">
        <f>COUNTIF(作圖資料!$A$3:$A$249,A682)</f>
        <v>0</v>
      </c>
      <c r="R682" s="7">
        <f t="shared" si="191"/>
        <v>-174</v>
      </c>
      <c r="S682" s="8">
        <f t="shared" ca="1" si="192"/>
        <v>174</v>
      </c>
      <c r="T682" s="8">
        <f t="shared" ca="1" si="193"/>
        <v>10741</v>
      </c>
      <c r="U682" s="8">
        <f t="shared" ca="1" si="194"/>
        <v>-1</v>
      </c>
      <c r="V682" s="9">
        <f t="shared" ca="1" si="195"/>
        <v>0</v>
      </c>
      <c r="W682" s="3">
        <f t="shared" si="196"/>
        <v>-1.4973094664813003E-3</v>
      </c>
      <c r="X682" s="3">
        <f t="shared" si="197"/>
        <v>-2.7901170462107938E-3</v>
      </c>
      <c r="Y682" s="3">
        <f t="shared" si="198"/>
        <v>1.0685663401606149E-3</v>
      </c>
    </row>
    <row r="683" spans="1:25" x14ac:dyDescent="0.25">
      <c r="A683" s="1">
        <v>36984</v>
      </c>
      <c r="B683" s="2">
        <v>5446.82</v>
      </c>
      <c r="C683" s="2">
        <v>69894</v>
      </c>
      <c r="D683" s="2">
        <v>5470</v>
      </c>
      <c r="E683" s="2">
        <v>5478</v>
      </c>
      <c r="F683" s="13">
        <f t="shared" si="186"/>
        <v>4.2556941481453059E-3</v>
      </c>
      <c r="G683" s="2">
        <f t="shared" si="181"/>
        <v>5665.5798333333332</v>
      </c>
      <c r="H683" s="2">
        <f t="shared" ca="1" si="187"/>
        <v>86860.6</v>
      </c>
      <c r="I683">
        <f t="shared" ca="1" si="188"/>
        <v>-1</v>
      </c>
      <c r="J683">
        <f t="shared" si="189"/>
        <v>1</v>
      </c>
      <c r="K683">
        <f t="shared" si="182"/>
        <v>-160.90999999999985</v>
      </c>
      <c r="L683">
        <f t="shared" ca="1" si="183"/>
        <v>160.90999999999985</v>
      </c>
      <c r="M683" s="14">
        <f t="shared" si="184"/>
        <v>13066.070000000025</v>
      </c>
      <c r="N683">
        <f t="shared" si="190"/>
        <v>2</v>
      </c>
      <c r="O683">
        <f t="shared" si="185"/>
        <v>0</v>
      </c>
      <c r="P683">
        <f>COUNTIF(作圖資料!$A$3:$A$249,A683)</f>
        <v>0</v>
      </c>
      <c r="R683" s="7">
        <f t="shared" si="191"/>
        <v>-151</v>
      </c>
      <c r="S683" s="8">
        <f t="shared" ca="1" si="192"/>
        <v>151</v>
      </c>
      <c r="T683" s="8">
        <f t="shared" ca="1" si="193"/>
        <v>10892</v>
      </c>
      <c r="U683" s="8">
        <f t="shared" ca="1" si="194"/>
        <v>-1</v>
      </c>
      <c r="V683" s="9">
        <f t="shared" ca="1" si="195"/>
        <v>0</v>
      </c>
      <c r="W683" s="3">
        <f t="shared" si="196"/>
        <v>-1.4973094664813003E-3</v>
      </c>
      <c r="X683" s="3">
        <f t="shared" si="197"/>
        <v>-3.1404376696032354E-2</v>
      </c>
      <c r="Y683" s="3">
        <f t="shared" si="198"/>
        <v>-2.5823686553873237E-2</v>
      </c>
    </row>
    <row r="684" spans="1:25" x14ac:dyDescent="0.25">
      <c r="A684" s="1">
        <v>36985</v>
      </c>
      <c r="B684" s="2">
        <v>5405.85</v>
      </c>
      <c r="C684" s="2">
        <v>69522</v>
      </c>
      <c r="D684" s="2">
        <v>5469</v>
      </c>
      <c r="E684" s="2">
        <v>5480</v>
      </c>
      <c r="F684" s="13">
        <f t="shared" si="186"/>
        <v>1.1681789172840462E-2</v>
      </c>
      <c r="G684" s="2">
        <f t="shared" si="181"/>
        <v>5676.6924999999992</v>
      </c>
      <c r="H684" s="2">
        <f t="shared" ca="1" si="187"/>
        <v>79154.600000000006</v>
      </c>
      <c r="I684">
        <f t="shared" ca="1" si="188"/>
        <v>-1</v>
      </c>
      <c r="J684">
        <f t="shared" si="189"/>
        <v>1</v>
      </c>
      <c r="K684">
        <f t="shared" si="182"/>
        <v>-40.969999999999345</v>
      </c>
      <c r="L684">
        <f t="shared" ca="1" si="183"/>
        <v>40.969999999999345</v>
      </c>
      <c r="M684" s="14">
        <f t="shared" si="184"/>
        <v>12984.130000000026</v>
      </c>
      <c r="N684">
        <f t="shared" si="190"/>
        <v>2</v>
      </c>
      <c r="O684">
        <f t="shared" si="185"/>
        <v>0</v>
      </c>
      <c r="P684">
        <f>COUNTIF(作圖資料!$A$3:$A$249,A684)</f>
        <v>0</v>
      </c>
      <c r="R684" s="7">
        <f t="shared" si="191"/>
        <v>-1</v>
      </c>
      <c r="S684" s="8">
        <f t="shared" ca="1" si="192"/>
        <v>1</v>
      </c>
      <c r="T684" s="8">
        <f t="shared" ca="1" si="193"/>
        <v>10893</v>
      </c>
      <c r="U684" s="8">
        <f t="shared" ca="1" si="194"/>
        <v>-1</v>
      </c>
      <c r="V684" s="9">
        <f t="shared" ca="1" si="195"/>
        <v>0</v>
      </c>
      <c r="W684" s="3">
        <f t="shared" si="196"/>
        <v>-1.4973094664813003E-3</v>
      </c>
      <c r="X684" s="3">
        <f t="shared" si="197"/>
        <v>-3.868997869623847E-2</v>
      </c>
      <c r="Y684" s="3">
        <f t="shared" si="198"/>
        <v>-2.6001780943899933E-2</v>
      </c>
    </row>
    <row r="685" spans="1:25" x14ac:dyDescent="0.25">
      <c r="A685" s="1">
        <v>36987</v>
      </c>
      <c r="B685" s="2">
        <v>5515.13</v>
      </c>
      <c r="C685" s="2">
        <v>82978</v>
      </c>
      <c r="D685" s="2">
        <v>5530</v>
      </c>
      <c r="E685" s="2">
        <v>5520</v>
      </c>
      <c r="F685" s="13">
        <f t="shared" si="186"/>
        <v>2.6962193094268727E-3</v>
      </c>
      <c r="G685" s="2">
        <f t="shared" si="181"/>
        <v>5686.3566666666648</v>
      </c>
      <c r="H685" s="2">
        <f t="shared" ca="1" si="187"/>
        <v>79393</v>
      </c>
      <c r="I685">
        <f t="shared" ca="1" si="188"/>
        <v>1</v>
      </c>
      <c r="J685">
        <f t="shared" si="189"/>
        <v>1</v>
      </c>
      <c r="K685">
        <f t="shared" si="182"/>
        <v>109.27999999999975</v>
      </c>
      <c r="L685">
        <f t="shared" ca="1" si="183"/>
        <v>-109.27999999999975</v>
      </c>
      <c r="M685" s="14">
        <f t="shared" si="184"/>
        <v>13202.690000000026</v>
      </c>
      <c r="N685">
        <f t="shared" si="190"/>
        <v>2</v>
      </c>
      <c r="O685">
        <f t="shared" si="185"/>
        <v>0</v>
      </c>
      <c r="P685">
        <f>COUNTIF(作圖資料!$A$3:$A$249,A685)</f>
        <v>0</v>
      </c>
      <c r="R685" s="7">
        <f t="shared" si="191"/>
        <v>61</v>
      </c>
      <c r="S685" s="8">
        <f t="shared" ca="1" si="192"/>
        <v>-61</v>
      </c>
      <c r="T685" s="8">
        <f t="shared" ca="1" si="193"/>
        <v>10832</v>
      </c>
      <c r="U685" s="8">
        <f t="shared" ca="1" si="194"/>
        <v>1</v>
      </c>
      <c r="V685" s="9">
        <f t="shared" ca="1" si="195"/>
        <v>2</v>
      </c>
      <c r="W685" s="3">
        <f t="shared" si="196"/>
        <v>-1.4973094664813003E-3</v>
      </c>
      <c r="X685" s="3">
        <f t="shared" si="197"/>
        <v>-1.9256964622952122E-2</v>
      </c>
      <c r="Y685" s="3">
        <f t="shared" si="198"/>
        <v>-1.5138023152270419E-2</v>
      </c>
    </row>
    <row r="686" spans="1:25" x14ac:dyDescent="0.25">
      <c r="A686" s="1">
        <v>36990</v>
      </c>
      <c r="B686" s="2">
        <v>5401.83</v>
      </c>
      <c r="C686" s="2">
        <v>54682</v>
      </c>
      <c r="D686" s="2">
        <v>5419</v>
      </c>
      <c r="E686" s="2">
        <v>5415</v>
      </c>
      <c r="F686" s="13">
        <f t="shared" si="186"/>
        <v>3.1785524535203891E-3</v>
      </c>
      <c r="G686" s="2">
        <f t="shared" si="181"/>
        <v>5694.8073333333323</v>
      </c>
      <c r="H686" s="2">
        <f t="shared" ca="1" si="187"/>
        <v>70612.399999999994</v>
      </c>
      <c r="I686">
        <f t="shared" ca="1" si="188"/>
        <v>-1</v>
      </c>
      <c r="J686">
        <f t="shared" si="189"/>
        <v>1</v>
      </c>
      <c r="K686">
        <f t="shared" si="182"/>
        <v>-113.30000000000018</v>
      </c>
      <c r="L686">
        <f t="shared" ca="1" si="183"/>
        <v>-113.30000000000018</v>
      </c>
      <c r="M686" s="14">
        <f t="shared" si="184"/>
        <v>12976.090000000026</v>
      </c>
      <c r="N686">
        <f t="shared" si="190"/>
        <v>2</v>
      </c>
      <c r="O686">
        <f t="shared" si="185"/>
        <v>0</v>
      </c>
      <c r="P686">
        <f>COUNTIF(作圖資料!$A$3:$A$249,A686)</f>
        <v>0</v>
      </c>
      <c r="R686" s="7">
        <f t="shared" si="191"/>
        <v>-111</v>
      </c>
      <c r="S686" s="8">
        <f t="shared" ca="1" si="192"/>
        <v>-111</v>
      </c>
      <c r="T686" s="8">
        <f t="shared" ca="1" si="193"/>
        <v>10721</v>
      </c>
      <c r="U686" s="8">
        <f t="shared" ca="1" si="194"/>
        <v>-1</v>
      </c>
      <c r="V686" s="9">
        <f t="shared" ca="1" si="195"/>
        <v>2</v>
      </c>
      <c r="W686" s="3">
        <f t="shared" si="196"/>
        <v>-1.4973094664813003E-3</v>
      </c>
      <c r="X686" s="3">
        <f t="shared" si="197"/>
        <v>-3.9404846161233076E-2</v>
      </c>
      <c r="Y686" s="3">
        <f t="shared" si="198"/>
        <v>-3.4906500445235689E-2</v>
      </c>
    </row>
    <row r="687" spans="1:25" x14ac:dyDescent="0.25">
      <c r="A687" s="1">
        <v>36991</v>
      </c>
      <c r="B687" s="2">
        <v>5353.5</v>
      </c>
      <c r="C687" s="2">
        <v>73834</v>
      </c>
      <c r="D687" s="2">
        <v>5321</v>
      </c>
      <c r="E687" s="2">
        <v>5321</v>
      </c>
      <c r="F687" s="13">
        <f t="shared" si="186"/>
        <v>-6.0707948071355711E-3</v>
      </c>
      <c r="G687" s="2">
        <f t="shared" si="181"/>
        <v>5698.4301666666661</v>
      </c>
      <c r="H687" s="2">
        <f t="shared" ca="1" si="187"/>
        <v>70182</v>
      </c>
      <c r="I687">
        <f t="shared" ca="1" si="188"/>
        <v>1</v>
      </c>
      <c r="J687">
        <f t="shared" si="189"/>
        <v>-1</v>
      </c>
      <c r="K687">
        <f t="shared" si="182"/>
        <v>-48.329999999999927</v>
      </c>
      <c r="L687">
        <f t="shared" ca="1" si="183"/>
        <v>48.329999999999927</v>
      </c>
      <c r="M687" s="14">
        <f t="shared" si="184"/>
        <v>12879.430000000026</v>
      </c>
      <c r="N687">
        <f t="shared" si="190"/>
        <v>-2</v>
      </c>
      <c r="O687">
        <f t="shared" si="185"/>
        <v>4</v>
      </c>
      <c r="P687">
        <f>COUNTIF(作圖資料!$A$3:$A$249,A687)</f>
        <v>0</v>
      </c>
      <c r="R687" s="7">
        <f t="shared" si="191"/>
        <v>-98</v>
      </c>
      <c r="S687" s="8">
        <f t="shared" ca="1" si="192"/>
        <v>98</v>
      </c>
      <c r="T687" s="8">
        <f t="shared" ca="1" si="193"/>
        <v>10819</v>
      </c>
      <c r="U687" s="8">
        <f t="shared" ca="1" si="194"/>
        <v>2</v>
      </c>
      <c r="V687" s="9">
        <f t="shared" ca="1" si="195"/>
        <v>3</v>
      </c>
      <c r="W687" s="3">
        <f t="shared" si="196"/>
        <v>-1.4973094664813003E-3</v>
      </c>
      <c r="X687" s="3">
        <f t="shared" si="197"/>
        <v>-4.7999260236653352E-2</v>
      </c>
      <c r="Y687" s="3">
        <f t="shared" si="198"/>
        <v>-5.2359750667853699E-2</v>
      </c>
    </row>
    <row r="688" spans="1:25" x14ac:dyDescent="0.25">
      <c r="A688" s="1">
        <v>36992</v>
      </c>
      <c r="B688" s="2">
        <v>5467.75</v>
      </c>
      <c r="C688" s="2">
        <v>80988</v>
      </c>
      <c r="D688" s="2">
        <v>5495</v>
      </c>
      <c r="E688" s="2">
        <v>5505</v>
      </c>
      <c r="F688" s="13">
        <f t="shared" si="186"/>
        <v>4.9837684605185117E-3</v>
      </c>
      <c r="G688" s="2">
        <f t="shared" si="181"/>
        <v>5701.3004999999994</v>
      </c>
      <c r="H688" s="2">
        <f t="shared" ca="1" si="187"/>
        <v>72400.800000000003</v>
      </c>
      <c r="I688">
        <f t="shared" ca="1" si="188"/>
        <v>1</v>
      </c>
      <c r="J688">
        <f t="shared" si="189"/>
        <v>1</v>
      </c>
      <c r="K688">
        <f t="shared" si="182"/>
        <v>114.25</v>
      </c>
      <c r="L688">
        <f t="shared" ca="1" si="183"/>
        <v>114.25</v>
      </c>
      <c r="M688" s="14">
        <f t="shared" si="184"/>
        <v>12650.930000000026</v>
      </c>
      <c r="N688">
        <f t="shared" si="190"/>
        <v>2</v>
      </c>
      <c r="O688">
        <f t="shared" si="185"/>
        <v>4</v>
      </c>
      <c r="P688">
        <f>COUNTIF(作圖資料!$A$3:$A$249,A688)</f>
        <v>0</v>
      </c>
      <c r="R688" s="7">
        <f t="shared" si="191"/>
        <v>174</v>
      </c>
      <c r="S688" s="8">
        <f t="shared" ca="1" si="192"/>
        <v>174</v>
      </c>
      <c r="T688" s="8">
        <f t="shared" ca="1" si="193"/>
        <v>11167</v>
      </c>
      <c r="U688" s="8">
        <f t="shared" ca="1" si="194"/>
        <v>2</v>
      </c>
      <c r="V688" s="9">
        <f t="shared" ca="1" si="195"/>
        <v>0</v>
      </c>
      <c r="W688" s="3">
        <f t="shared" si="196"/>
        <v>-1.4973094664813003E-3</v>
      </c>
      <c r="X688" s="3">
        <f t="shared" si="197"/>
        <v>-2.7682442357142345E-2</v>
      </c>
      <c r="Y688" s="3">
        <f t="shared" si="198"/>
        <v>-2.1371326803205415E-2</v>
      </c>
    </row>
    <row r="689" spans="1:25" x14ac:dyDescent="0.25">
      <c r="A689" s="1">
        <v>36993</v>
      </c>
      <c r="B689" s="2">
        <v>5533.22</v>
      </c>
      <c r="C689" s="2">
        <v>90883</v>
      </c>
      <c r="D689" s="2">
        <v>5520</v>
      </c>
      <c r="E689" s="2">
        <v>5519</v>
      </c>
      <c r="F689" s="13">
        <f t="shared" si="186"/>
        <v>-2.3892055620416963E-3</v>
      </c>
      <c r="G689" s="2">
        <f t="shared" si="181"/>
        <v>5707.045666666666</v>
      </c>
      <c r="H689" s="2">
        <f t="shared" ca="1" si="187"/>
        <v>76673</v>
      </c>
      <c r="I689">
        <f t="shared" ca="1" si="188"/>
        <v>1</v>
      </c>
      <c r="J689">
        <f t="shared" si="189"/>
        <v>-1</v>
      </c>
      <c r="K689">
        <f t="shared" si="182"/>
        <v>65.470000000000255</v>
      </c>
      <c r="L689">
        <f t="shared" ca="1" si="183"/>
        <v>65.470000000000255</v>
      </c>
      <c r="M689" s="14">
        <f t="shared" si="184"/>
        <v>12781.870000000026</v>
      </c>
      <c r="N689">
        <f t="shared" si="190"/>
        <v>-2</v>
      </c>
      <c r="O689">
        <f t="shared" si="185"/>
        <v>4</v>
      </c>
      <c r="P689">
        <f>COUNTIF(作圖資料!$A$3:$A$249,A689)</f>
        <v>0</v>
      </c>
      <c r="R689" s="7">
        <f t="shared" si="191"/>
        <v>25</v>
      </c>
      <c r="S689" s="8">
        <f t="shared" ca="1" si="192"/>
        <v>25</v>
      </c>
      <c r="T689" s="8">
        <f t="shared" ca="1" si="193"/>
        <v>11217</v>
      </c>
      <c r="U689" s="8">
        <f t="shared" ca="1" si="194"/>
        <v>2</v>
      </c>
      <c r="V689" s="9">
        <f t="shared" ca="1" si="195"/>
        <v>0</v>
      </c>
      <c r="W689" s="3">
        <f t="shared" si="196"/>
        <v>-1.4973094664813003E-3</v>
      </c>
      <c r="X689" s="3">
        <f t="shared" si="197"/>
        <v>-1.6040061030476283E-2</v>
      </c>
      <c r="Y689" s="3">
        <f t="shared" si="198"/>
        <v>-1.6918967052537481E-2</v>
      </c>
    </row>
    <row r="690" spans="1:25" x14ac:dyDescent="0.25">
      <c r="A690" s="1">
        <v>36994</v>
      </c>
      <c r="B690" s="2">
        <v>5495.47</v>
      </c>
      <c r="C690" s="2">
        <v>92501</v>
      </c>
      <c r="D690" s="2">
        <v>5461</v>
      </c>
      <c r="E690" s="2">
        <v>5466</v>
      </c>
      <c r="F690" s="13">
        <f t="shared" si="186"/>
        <v>-6.2724389360692134E-3</v>
      </c>
      <c r="G690" s="2">
        <f t="shared" si="181"/>
        <v>5709.0348333333332</v>
      </c>
      <c r="H690" s="2">
        <f t="shared" ca="1" si="187"/>
        <v>78577.600000000006</v>
      </c>
      <c r="I690">
        <f t="shared" ca="1" si="188"/>
        <v>1</v>
      </c>
      <c r="J690">
        <f t="shared" si="189"/>
        <v>-1</v>
      </c>
      <c r="K690">
        <f t="shared" si="182"/>
        <v>-37.75</v>
      </c>
      <c r="L690">
        <f t="shared" ca="1" si="183"/>
        <v>-37.75</v>
      </c>
      <c r="M690" s="14">
        <f t="shared" si="184"/>
        <v>12857.370000000026</v>
      </c>
      <c r="N690">
        <f t="shared" si="190"/>
        <v>-2</v>
      </c>
      <c r="O690">
        <f t="shared" si="185"/>
        <v>0</v>
      </c>
      <c r="P690">
        <f>COUNTIF(作圖資料!$A$3:$A$249,A690)</f>
        <v>0</v>
      </c>
      <c r="R690" s="7">
        <f t="shared" si="191"/>
        <v>-59</v>
      </c>
      <c r="S690" s="8">
        <f t="shared" ca="1" si="192"/>
        <v>-59</v>
      </c>
      <c r="T690" s="8">
        <f t="shared" ca="1" si="193"/>
        <v>11099</v>
      </c>
      <c r="U690" s="8">
        <f t="shared" ca="1" si="194"/>
        <v>2</v>
      </c>
      <c r="V690" s="9">
        <f t="shared" ca="1" si="195"/>
        <v>0</v>
      </c>
      <c r="W690" s="3">
        <f t="shared" si="196"/>
        <v>-1.4973094664813003E-3</v>
      </c>
      <c r="X690" s="3">
        <f t="shared" si="197"/>
        <v>-2.2753057747776473E-2</v>
      </c>
      <c r="Y690" s="3">
        <f t="shared" si="198"/>
        <v>-2.7426536064113605E-2</v>
      </c>
    </row>
    <row r="691" spans="1:25" x14ac:dyDescent="0.25">
      <c r="A691" s="1">
        <v>36997</v>
      </c>
      <c r="B691" s="2">
        <v>5432.28</v>
      </c>
      <c r="C691" s="2">
        <v>45039</v>
      </c>
      <c r="D691" s="2">
        <v>5423</v>
      </c>
      <c r="E691" s="2">
        <v>5402</v>
      </c>
      <c r="F691" s="13">
        <f t="shared" si="186"/>
        <v>-1.7083066410420455E-3</v>
      </c>
      <c r="G691" s="2">
        <f t="shared" si="181"/>
        <v>5708.9598333333324</v>
      </c>
      <c r="H691" s="2">
        <f t="shared" ca="1" si="187"/>
        <v>76649</v>
      </c>
      <c r="I691">
        <f t="shared" ca="1" si="188"/>
        <v>-1</v>
      </c>
      <c r="J691">
        <f t="shared" si="189"/>
        <v>-1</v>
      </c>
      <c r="K691">
        <f t="shared" si="182"/>
        <v>-63.190000000000509</v>
      </c>
      <c r="L691">
        <f t="shared" ca="1" si="183"/>
        <v>-63.190000000000509</v>
      </c>
      <c r="M691" s="14">
        <f t="shared" si="184"/>
        <v>12983.750000000027</v>
      </c>
      <c r="N691">
        <f t="shared" si="190"/>
        <v>-2</v>
      </c>
      <c r="O691">
        <f t="shared" si="185"/>
        <v>0</v>
      </c>
      <c r="P691">
        <f>COUNTIF(作圖資料!$A$3:$A$249,A691)</f>
        <v>0</v>
      </c>
      <c r="R691" s="7">
        <f t="shared" si="191"/>
        <v>-38</v>
      </c>
      <c r="S691" s="8">
        <f t="shared" ca="1" si="192"/>
        <v>-38</v>
      </c>
      <c r="T691" s="8">
        <f t="shared" ca="1" si="193"/>
        <v>11023</v>
      </c>
      <c r="U691" s="8">
        <f t="shared" ca="1" si="194"/>
        <v>-2</v>
      </c>
      <c r="V691" s="9">
        <f t="shared" ca="1" si="195"/>
        <v>4</v>
      </c>
      <c r="W691" s="3">
        <f t="shared" si="196"/>
        <v>-1.4973094664813003E-3</v>
      </c>
      <c r="X691" s="3">
        <f t="shared" si="197"/>
        <v>-3.3989991855490342E-2</v>
      </c>
      <c r="Y691" s="3">
        <f t="shared" si="198"/>
        <v>-3.4194122885128686E-2</v>
      </c>
    </row>
    <row r="692" spans="1:25" x14ac:dyDescent="0.25">
      <c r="A692" s="1">
        <v>36998</v>
      </c>
      <c r="B692" s="2">
        <v>5431.95</v>
      </c>
      <c r="C692" s="2">
        <v>41107</v>
      </c>
      <c r="D692" s="2">
        <v>5440</v>
      </c>
      <c r="E692" s="2">
        <v>5443</v>
      </c>
      <c r="F692" s="13">
        <f t="shared" si="186"/>
        <v>1.4819724040169291E-3</v>
      </c>
      <c r="G692" s="2">
        <f t="shared" si="181"/>
        <v>5710.0050000000001</v>
      </c>
      <c r="H692" s="2">
        <f t="shared" ca="1" si="187"/>
        <v>70103.600000000006</v>
      </c>
      <c r="I692">
        <f t="shared" ca="1" si="188"/>
        <v>-1</v>
      </c>
      <c r="J692">
        <f t="shared" si="189"/>
        <v>1</v>
      </c>
      <c r="K692">
        <f t="shared" si="182"/>
        <v>-0.32999999999992724</v>
      </c>
      <c r="L692">
        <f t="shared" ca="1" si="183"/>
        <v>0.32999999999992724</v>
      </c>
      <c r="M692" s="14">
        <f t="shared" si="184"/>
        <v>12984.410000000027</v>
      </c>
      <c r="N692">
        <f t="shared" si="190"/>
        <v>2</v>
      </c>
      <c r="O692">
        <f t="shared" si="185"/>
        <v>4</v>
      </c>
      <c r="P692">
        <f>COUNTIF(作圖資料!$A$3:$A$249,A692)</f>
        <v>0</v>
      </c>
      <c r="R692" s="7">
        <f t="shared" si="191"/>
        <v>17</v>
      </c>
      <c r="S692" s="8">
        <f t="shared" ca="1" si="192"/>
        <v>-17</v>
      </c>
      <c r="T692" s="8">
        <f t="shared" ca="1" si="193"/>
        <v>10989</v>
      </c>
      <c r="U692" s="8">
        <f t="shared" ca="1" si="194"/>
        <v>-2</v>
      </c>
      <c r="V692" s="9">
        <f t="shared" ca="1" si="195"/>
        <v>0</v>
      </c>
      <c r="W692" s="3">
        <f t="shared" si="196"/>
        <v>-1.4973094664813003E-3</v>
      </c>
      <c r="X692" s="3">
        <f t="shared" si="197"/>
        <v>-3.4048675005601825E-2</v>
      </c>
      <c r="Y692" s="3">
        <f t="shared" si="198"/>
        <v>-3.1166518254674647E-2</v>
      </c>
    </row>
    <row r="693" spans="1:25" x14ac:dyDescent="0.25">
      <c r="A693" s="1">
        <v>36999</v>
      </c>
      <c r="B693" s="2">
        <v>5508.61</v>
      </c>
      <c r="C693" s="2">
        <v>75239</v>
      </c>
      <c r="D693" s="2">
        <v>5527</v>
      </c>
      <c r="E693" s="2">
        <v>5539</v>
      </c>
      <c r="F693" s="13">
        <f t="shared" si="186"/>
        <v>5.5168182172999902E-3</v>
      </c>
      <c r="G693" s="2">
        <f t="shared" si="181"/>
        <v>5712.8251666666656</v>
      </c>
      <c r="H693" s="2">
        <f t="shared" ca="1" si="187"/>
        <v>68953.8</v>
      </c>
      <c r="I693">
        <f t="shared" ca="1" si="188"/>
        <v>1</v>
      </c>
      <c r="J693">
        <f t="shared" si="189"/>
        <v>1</v>
      </c>
      <c r="K693">
        <f t="shared" si="182"/>
        <v>76.659999999999854</v>
      </c>
      <c r="L693">
        <f t="shared" ca="1" si="183"/>
        <v>-76.659999999999854</v>
      </c>
      <c r="M693" s="14">
        <f t="shared" si="184"/>
        <v>13137.730000000027</v>
      </c>
      <c r="N693">
        <f t="shared" si="190"/>
        <v>2</v>
      </c>
      <c r="O693">
        <f t="shared" si="185"/>
        <v>0</v>
      </c>
      <c r="P693">
        <f>COUNTIF(作圖資料!$A$3:$A$249,A693)</f>
        <v>1</v>
      </c>
      <c r="R693" s="7">
        <f t="shared" si="191"/>
        <v>87</v>
      </c>
      <c r="S693" s="8">
        <f t="shared" ca="1" si="192"/>
        <v>-87</v>
      </c>
      <c r="T693" s="8">
        <f t="shared" ca="1" si="193"/>
        <v>10815</v>
      </c>
      <c r="U693" s="8">
        <f t="shared" ca="1" si="194"/>
        <v>1</v>
      </c>
      <c r="V693" s="9">
        <f t="shared" ca="1" si="195"/>
        <v>3</v>
      </c>
      <c r="W693" s="3">
        <f t="shared" si="196"/>
        <v>-1.4973094664813003E-3</v>
      </c>
      <c r="X693" s="3">
        <f t="shared" si="197"/>
        <v>-2.0416401406973317E-2</v>
      </c>
      <c r="Y693" s="3">
        <f t="shared" si="198"/>
        <v>-1.5672306322350393E-2</v>
      </c>
    </row>
    <row r="694" spans="1:25" x14ac:dyDescent="0.25">
      <c r="A694" s="1">
        <v>37000</v>
      </c>
      <c r="B694" s="2">
        <v>5608.5</v>
      </c>
      <c r="C694" s="2">
        <v>128053</v>
      </c>
      <c r="D694" s="2">
        <v>5628</v>
      </c>
      <c r="E694" s="2">
        <v>5625</v>
      </c>
      <c r="F694" s="13">
        <f t="shared" si="186"/>
        <v>3.4768654720513936E-3</v>
      </c>
      <c r="G694" s="2">
        <f t="shared" si="181"/>
        <v>5716.639166666665</v>
      </c>
      <c r="H694" s="2">
        <f t="shared" ca="1" si="187"/>
        <v>76387.8</v>
      </c>
      <c r="I694">
        <f t="shared" ca="1" si="188"/>
        <v>1</v>
      </c>
      <c r="J694">
        <f t="shared" si="189"/>
        <v>1</v>
      </c>
      <c r="K694">
        <f t="shared" si="182"/>
        <v>99.890000000000327</v>
      </c>
      <c r="L694">
        <f t="shared" ca="1" si="183"/>
        <v>99.890000000000327</v>
      </c>
      <c r="M694" s="14">
        <f t="shared" si="184"/>
        <v>13337.510000000028</v>
      </c>
      <c r="N694">
        <f t="shared" si="190"/>
        <v>2</v>
      </c>
      <c r="O694">
        <f t="shared" si="185"/>
        <v>0</v>
      </c>
      <c r="P694">
        <f>COUNTIF(作圖資料!$A$3:$A$249,A694)</f>
        <v>0</v>
      </c>
      <c r="R694" s="7">
        <f t="shared" si="191"/>
        <v>89</v>
      </c>
      <c r="S694" s="8">
        <f t="shared" ca="1" si="192"/>
        <v>89</v>
      </c>
      <c r="T694" s="8">
        <f t="shared" ca="1" si="193"/>
        <v>10904</v>
      </c>
      <c r="U694" s="8">
        <f t="shared" ca="1" si="194"/>
        <v>1</v>
      </c>
      <c r="V694" s="9">
        <f t="shared" ca="1" si="195"/>
        <v>0</v>
      </c>
      <c r="W694" s="3">
        <f t="shared" si="196"/>
        <v>5.5168182172999902E-3</v>
      </c>
      <c r="X694" s="3">
        <f t="shared" si="197"/>
        <v>1.8133431119647304E-2</v>
      </c>
      <c r="Y694" s="3">
        <f t="shared" si="198"/>
        <v>1.6067882289221881E-2</v>
      </c>
    </row>
    <row r="695" spans="1:25" x14ac:dyDescent="0.25">
      <c r="A695" s="1">
        <v>37001</v>
      </c>
      <c r="B695" s="2">
        <v>5596.63</v>
      </c>
      <c r="C695" s="2">
        <v>84423</v>
      </c>
      <c r="D695" s="2">
        <v>5588</v>
      </c>
      <c r="E695" s="2">
        <v>5590</v>
      </c>
      <c r="F695" s="13">
        <f t="shared" si="186"/>
        <v>-1.5419993817707978E-3</v>
      </c>
      <c r="G695" s="2">
        <f t="shared" si="181"/>
        <v>5715.5339999999997</v>
      </c>
      <c r="H695" s="2">
        <f t="shared" ca="1" si="187"/>
        <v>74772.2</v>
      </c>
      <c r="I695">
        <f t="shared" ca="1" si="188"/>
        <v>1</v>
      </c>
      <c r="J695">
        <f t="shared" si="189"/>
        <v>-1</v>
      </c>
      <c r="K695">
        <f t="shared" si="182"/>
        <v>-11.869999999999891</v>
      </c>
      <c r="L695">
        <f t="shared" ca="1" si="183"/>
        <v>-11.869999999999891</v>
      </c>
      <c r="M695" s="14">
        <f t="shared" si="184"/>
        <v>13313.770000000028</v>
      </c>
      <c r="N695">
        <f t="shared" si="190"/>
        <v>-2</v>
      </c>
      <c r="O695">
        <f t="shared" si="185"/>
        <v>4</v>
      </c>
      <c r="P695">
        <f>COUNTIF(作圖資料!$A$3:$A$249,A695)</f>
        <v>0</v>
      </c>
      <c r="R695" s="7">
        <f t="shared" si="191"/>
        <v>-40</v>
      </c>
      <c r="S695" s="8">
        <f t="shared" ca="1" si="192"/>
        <v>-40</v>
      </c>
      <c r="T695" s="8">
        <f t="shared" ca="1" si="193"/>
        <v>10864</v>
      </c>
      <c r="U695" s="8">
        <f t="shared" ca="1" si="194"/>
        <v>1</v>
      </c>
      <c r="V695" s="9">
        <f t="shared" ca="1" si="195"/>
        <v>0</v>
      </c>
      <c r="W695" s="3">
        <f t="shared" si="196"/>
        <v>5.5168182172999902E-3</v>
      </c>
      <c r="X695" s="3">
        <f t="shared" si="197"/>
        <v>1.5978622556325428E-2</v>
      </c>
      <c r="Y695" s="3">
        <f t="shared" si="198"/>
        <v>8.846362159234511E-3</v>
      </c>
    </row>
    <row r="696" spans="1:25" x14ac:dyDescent="0.25">
      <c r="A696" s="1">
        <v>37004</v>
      </c>
      <c r="B696" s="2">
        <v>5597.7</v>
      </c>
      <c r="C696" s="2">
        <v>57497</v>
      </c>
      <c r="D696" s="2">
        <v>5644</v>
      </c>
      <c r="E696" s="2">
        <v>5649</v>
      </c>
      <c r="F696" s="13">
        <f t="shared" si="186"/>
        <v>8.2712542651446341E-3</v>
      </c>
      <c r="G696" s="2">
        <f t="shared" si="181"/>
        <v>5712.6631666666663</v>
      </c>
      <c r="H696" s="2">
        <f t="shared" ca="1" si="187"/>
        <v>77263.8</v>
      </c>
      <c r="I696">
        <f t="shared" ca="1" si="188"/>
        <v>-1</v>
      </c>
      <c r="J696">
        <f t="shared" si="189"/>
        <v>1</v>
      </c>
      <c r="K696">
        <f t="shared" si="182"/>
        <v>1.069999999999709</v>
      </c>
      <c r="L696">
        <f t="shared" ca="1" si="183"/>
        <v>1.069999999999709</v>
      </c>
      <c r="M696" s="14">
        <f t="shared" si="184"/>
        <v>13311.630000000028</v>
      </c>
      <c r="N696">
        <f t="shared" si="190"/>
        <v>2</v>
      </c>
      <c r="O696">
        <f t="shared" si="185"/>
        <v>4</v>
      </c>
      <c r="P696">
        <f>COUNTIF(作圖資料!$A$3:$A$249,A696)</f>
        <v>0</v>
      </c>
      <c r="R696" s="7">
        <f t="shared" si="191"/>
        <v>56</v>
      </c>
      <c r="S696" s="8">
        <f t="shared" ca="1" si="192"/>
        <v>56</v>
      </c>
      <c r="T696" s="8">
        <f t="shared" ca="1" si="193"/>
        <v>10920</v>
      </c>
      <c r="U696" s="8">
        <f t="shared" ca="1" si="194"/>
        <v>-1</v>
      </c>
      <c r="V696" s="9">
        <f t="shared" ca="1" si="195"/>
        <v>2</v>
      </c>
      <c r="W696" s="3">
        <f t="shared" si="196"/>
        <v>5.5168182172999902E-3</v>
      </c>
      <c r="X696" s="3">
        <f t="shared" si="197"/>
        <v>1.6172863934821979E-2</v>
      </c>
      <c r="Y696" s="3">
        <f t="shared" si="198"/>
        <v>1.8956490341216936E-2</v>
      </c>
    </row>
    <row r="697" spans="1:25" x14ac:dyDescent="0.25">
      <c r="A697" s="1">
        <v>37005</v>
      </c>
      <c r="B697" s="2">
        <v>5589.34</v>
      </c>
      <c r="C697" s="2">
        <v>77648</v>
      </c>
      <c r="D697" s="2">
        <v>5621</v>
      </c>
      <c r="E697" s="2">
        <v>5630</v>
      </c>
      <c r="F697" s="13">
        <f t="shared" si="186"/>
        <v>5.6643539308756097E-3</v>
      </c>
      <c r="G697" s="2">
        <f t="shared" si="181"/>
        <v>5708.3536666666669</v>
      </c>
      <c r="H697" s="2">
        <f t="shared" ca="1" si="187"/>
        <v>84572</v>
      </c>
      <c r="I697">
        <f t="shared" ca="1" si="188"/>
        <v>-1</v>
      </c>
      <c r="J697">
        <f t="shared" si="189"/>
        <v>1</v>
      </c>
      <c r="K697">
        <f t="shared" si="182"/>
        <v>-8.3599999999996726</v>
      </c>
      <c r="L697">
        <f t="shared" ca="1" si="183"/>
        <v>8.3599999999996726</v>
      </c>
      <c r="M697" s="14">
        <f t="shared" si="184"/>
        <v>13294.910000000029</v>
      </c>
      <c r="N697">
        <f t="shared" si="190"/>
        <v>2</v>
      </c>
      <c r="O697">
        <f t="shared" si="185"/>
        <v>0</v>
      </c>
      <c r="P697">
        <f>COUNTIF(作圖資料!$A$3:$A$249,A697)</f>
        <v>0</v>
      </c>
      <c r="R697" s="7">
        <f t="shared" si="191"/>
        <v>-23</v>
      </c>
      <c r="S697" s="8">
        <f t="shared" ca="1" si="192"/>
        <v>23</v>
      </c>
      <c r="T697" s="8">
        <f t="shared" ca="1" si="193"/>
        <v>10943</v>
      </c>
      <c r="U697" s="8">
        <f t="shared" ca="1" si="194"/>
        <v>-1</v>
      </c>
      <c r="V697" s="9">
        <f t="shared" ca="1" si="195"/>
        <v>0</v>
      </c>
      <c r="W697" s="3">
        <f t="shared" si="196"/>
        <v>5.5168182172999902E-3</v>
      </c>
      <c r="X697" s="3">
        <f t="shared" si="197"/>
        <v>1.4655239706568457E-2</v>
      </c>
      <c r="Y697" s="3">
        <f t="shared" si="198"/>
        <v>1.4804116266474265E-2</v>
      </c>
    </row>
    <row r="698" spans="1:25" x14ac:dyDescent="0.25">
      <c r="A698" s="1">
        <v>37006</v>
      </c>
      <c r="B698" s="2">
        <v>5516.2</v>
      </c>
      <c r="C698" s="2">
        <v>60046</v>
      </c>
      <c r="D698" s="2">
        <v>5525</v>
      </c>
      <c r="E698" s="2">
        <v>5503</v>
      </c>
      <c r="F698" s="13">
        <f t="shared" si="186"/>
        <v>1.5953011130851458E-3</v>
      </c>
      <c r="G698" s="2">
        <f t="shared" si="181"/>
        <v>5705.622666666668</v>
      </c>
      <c r="H698" s="2">
        <f t="shared" ca="1" si="187"/>
        <v>81533.399999999994</v>
      </c>
      <c r="I698">
        <f t="shared" ca="1" si="188"/>
        <v>-1</v>
      </c>
      <c r="J698">
        <f t="shared" si="189"/>
        <v>1</v>
      </c>
      <c r="K698">
        <f t="shared" si="182"/>
        <v>-73.140000000000327</v>
      </c>
      <c r="L698">
        <f t="shared" ca="1" si="183"/>
        <v>73.140000000000327</v>
      </c>
      <c r="M698" s="14">
        <f t="shared" si="184"/>
        <v>13148.630000000028</v>
      </c>
      <c r="N698">
        <f t="shared" si="190"/>
        <v>2</v>
      </c>
      <c r="O698">
        <f t="shared" si="185"/>
        <v>0</v>
      </c>
      <c r="P698">
        <f>COUNTIF(作圖資料!$A$3:$A$249,A698)</f>
        <v>0</v>
      </c>
      <c r="R698" s="7">
        <f t="shared" si="191"/>
        <v>-96</v>
      </c>
      <c r="S698" s="8">
        <f t="shared" ca="1" si="192"/>
        <v>96</v>
      </c>
      <c r="T698" s="8">
        <f t="shared" ca="1" si="193"/>
        <v>11039</v>
      </c>
      <c r="U698" s="8">
        <f t="shared" ca="1" si="194"/>
        <v>-1</v>
      </c>
      <c r="V698" s="9">
        <f t="shared" ca="1" si="195"/>
        <v>0</v>
      </c>
      <c r="W698" s="3">
        <f t="shared" si="196"/>
        <v>5.5168182172999902E-3</v>
      </c>
      <c r="X698" s="3">
        <f t="shared" si="197"/>
        <v>1.3778430493354143E-3</v>
      </c>
      <c r="Y698" s="3">
        <f t="shared" si="198"/>
        <v>-2.5275320454953842E-3</v>
      </c>
    </row>
    <row r="699" spans="1:25" x14ac:dyDescent="0.25">
      <c r="A699" s="1">
        <v>37007</v>
      </c>
      <c r="B699" s="2">
        <v>5518.73</v>
      </c>
      <c r="C699" s="2">
        <v>59152</v>
      </c>
      <c r="D699" s="2">
        <v>5560</v>
      </c>
      <c r="E699" s="2">
        <v>5545</v>
      </c>
      <c r="F699" s="13">
        <f t="shared" si="186"/>
        <v>7.4781697963119953E-3</v>
      </c>
      <c r="G699" s="2">
        <f t="shared" si="181"/>
        <v>5701.0598333333346</v>
      </c>
      <c r="H699" s="2">
        <f t="shared" ca="1" si="187"/>
        <v>67753.2</v>
      </c>
      <c r="I699">
        <f t="shared" ca="1" si="188"/>
        <v>-1</v>
      </c>
      <c r="J699">
        <f t="shared" si="189"/>
        <v>1</v>
      </c>
      <c r="K699">
        <f t="shared" si="182"/>
        <v>2.5299999999997453</v>
      </c>
      <c r="L699">
        <f t="shared" ca="1" si="183"/>
        <v>-2.5299999999997453</v>
      </c>
      <c r="M699" s="14">
        <f t="shared" si="184"/>
        <v>13153.690000000028</v>
      </c>
      <c r="N699">
        <f t="shared" si="190"/>
        <v>2</v>
      </c>
      <c r="O699">
        <f t="shared" si="185"/>
        <v>0</v>
      </c>
      <c r="P699">
        <f>COUNTIF(作圖資料!$A$3:$A$249,A699)</f>
        <v>0</v>
      </c>
      <c r="R699" s="7">
        <f t="shared" si="191"/>
        <v>35</v>
      </c>
      <c r="S699" s="8">
        <f t="shared" ca="1" si="192"/>
        <v>-35</v>
      </c>
      <c r="T699" s="8">
        <f t="shared" ca="1" si="193"/>
        <v>11004</v>
      </c>
      <c r="U699" s="8">
        <f t="shared" ca="1" si="194"/>
        <v>-1</v>
      </c>
      <c r="V699" s="9">
        <f t="shared" ca="1" si="195"/>
        <v>0</v>
      </c>
      <c r="W699" s="3">
        <f t="shared" si="196"/>
        <v>5.5168182172999902E-3</v>
      </c>
      <c r="X699" s="3">
        <f t="shared" si="197"/>
        <v>1.8371240657806265E-3</v>
      </c>
      <c r="Y699" s="3">
        <f t="shared" si="198"/>
        <v>3.7912980682435204E-3</v>
      </c>
    </row>
    <row r="700" spans="1:25" x14ac:dyDescent="0.25">
      <c r="A700" s="1">
        <v>37008</v>
      </c>
      <c r="B700" s="2">
        <v>5416.67</v>
      </c>
      <c r="C700" s="2">
        <v>44642</v>
      </c>
      <c r="D700" s="2">
        <v>5439</v>
      </c>
      <c r="E700" s="2">
        <v>5430</v>
      </c>
      <c r="F700" s="13">
        <f t="shared" si="186"/>
        <v>4.1224590015636053E-3</v>
      </c>
      <c r="G700" s="2">
        <f t="shared" si="181"/>
        <v>5692.4010000000007</v>
      </c>
      <c r="H700" s="2">
        <f t="shared" ca="1" si="187"/>
        <v>59797</v>
      </c>
      <c r="I700">
        <f t="shared" ca="1" si="188"/>
        <v>-1</v>
      </c>
      <c r="J700">
        <f t="shared" si="189"/>
        <v>1</v>
      </c>
      <c r="K700">
        <f t="shared" si="182"/>
        <v>-102.05999999999949</v>
      </c>
      <c r="L700">
        <f t="shared" ca="1" si="183"/>
        <v>102.05999999999949</v>
      </c>
      <c r="M700" s="14">
        <f t="shared" si="184"/>
        <v>12949.570000000029</v>
      </c>
      <c r="N700">
        <f t="shared" si="190"/>
        <v>2</v>
      </c>
      <c r="O700">
        <f t="shared" si="185"/>
        <v>0</v>
      </c>
      <c r="P700">
        <f>COUNTIF(作圖資料!$A$3:$A$249,A700)</f>
        <v>0</v>
      </c>
      <c r="R700" s="7">
        <f t="shared" si="191"/>
        <v>-121</v>
      </c>
      <c r="S700" s="8">
        <f t="shared" ca="1" si="192"/>
        <v>121</v>
      </c>
      <c r="T700" s="8">
        <f t="shared" ca="1" si="193"/>
        <v>11125</v>
      </c>
      <c r="U700" s="8">
        <f t="shared" ca="1" si="194"/>
        <v>-2</v>
      </c>
      <c r="V700" s="9">
        <f t="shared" ca="1" si="195"/>
        <v>1</v>
      </c>
      <c r="W700" s="3">
        <f t="shared" si="196"/>
        <v>5.5168182172999902E-3</v>
      </c>
      <c r="X700" s="3">
        <f t="shared" si="197"/>
        <v>-1.6690235830817524E-2</v>
      </c>
      <c r="Y700" s="3">
        <f t="shared" si="198"/>
        <v>-1.8053800324968283E-2</v>
      </c>
    </row>
    <row r="701" spans="1:25" x14ac:dyDescent="0.25">
      <c r="A701" s="1">
        <v>37011</v>
      </c>
      <c r="B701" s="2">
        <v>5381.67</v>
      </c>
      <c r="C701" s="2">
        <v>55361</v>
      </c>
      <c r="D701" s="2">
        <v>5430</v>
      </c>
      <c r="E701" s="2">
        <v>5420</v>
      </c>
      <c r="F701" s="13">
        <f t="shared" si="186"/>
        <v>8.9804837531843873E-3</v>
      </c>
      <c r="G701" s="2">
        <f t="shared" si="181"/>
        <v>5683.7966666666671</v>
      </c>
      <c r="H701" s="2">
        <f t="shared" ca="1" si="187"/>
        <v>59369.8</v>
      </c>
      <c r="I701">
        <f t="shared" ca="1" si="188"/>
        <v>-1</v>
      </c>
      <c r="J701">
        <f t="shared" si="189"/>
        <v>1</v>
      </c>
      <c r="K701">
        <f t="shared" si="182"/>
        <v>-35</v>
      </c>
      <c r="L701">
        <f t="shared" ca="1" si="183"/>
        <v>35</v>
      </c>
      <c r="M701" s="14">
        <f t="shared" si="184"/>
        <v>12879.570000000029</v>
      </c>
      <c r="N701">
        <f t="shared" si="190"/>
        <v>2</v>
      </c>
      <c r="O701">
        <f t="shared" si="185"/>
        <v>0</v>
      </c>
      <c r="P701">
        <f>COUNTIF(作圖資料!$A$3:$A$249,A701)</f>
        <v>0</v>
      </c>
      <c r="R701" s="7">
        <f t="shared" si="191"/>
        <v>-9</v>
      </c>
      <c r="S701" s="8">
        <f t="shared" ca="1" si="192"/>
        <v>9</v>
      </c>
      <c r="T701" s="8">
        <f t="shared" ca="1" si="193"/>
        <v>11143</v>
      </c>
      <c r="U701" s="8">
        <f t="shared" ca="1" si="194"/>
        <v>-2</v>
      </c>
      <c r="V701" s="9">
        <f t="shared" ca="1" si="195"/>
        <v>0</v>
      </c>
      <c r="W701" s="3">
        <f t="shared" si="196"/>
        <v>5.5168182172999902E-3</v>
      </c>
      <c r="X701" s="3">
        <f t="shared" si="197"/>
        <v>-2.3043925781640051E-2</v>
      </c>
      <c r="Y701" s="3">
        <f t="shared" si="198"/>
        <v>-1.9678642354215459E-2</v>
      </c>
    </row>
    <row r="702" spans="1:25" x14ac:dyDescent="0.25">
      <c r="A702" s="1">
        <v>37013</v>
      </c>
      <c r="B702" s="2">
        <v>5304.24</v>
      </c>
      <c r="C702" s="2">
        <v>74674</v>
      </c>
      <c r="D702" s="2">
        <v>5349</v>
      </c>
      <c r="E702" s="2">
        <v>5368</v>
      </c>
      <c r="F702" s="13">
        <f t="shared" si="186"/>
        <v>8.4385321931135238E-3</v>
      </c>
      <c r="G702" s="2">
        <f t="shared" ref="G702:G765" si="199">AVERAGE(B643:B702)</f>
        <v>5671.3796666666667</v>
      </c>
      <c r="H702" s="2">
        <f t="shared" ca="1" si="187"/>
        <v>58775</v>
      </c>
      <c r="I702">
        <f t="shared" ca="1" si="188"/>
        <v>1</v>
      </c>
      <c r="J702">
        <f t="shared" si="189"/>
        <v>1</v>
      </c>
      <c r="K702">
        <f t="shared" ref="K702:K765" si="200">B702-B701</f>
        <v>-77.430000000000291</v>
      </c>
      <c r="L702">
        <f t="shared" ref="L702:L765" ca="1" si="201">I701*K702</f>
        <v>77.430000000000291</v>
      </c>
      <c r="M702" s="14">
        <f t="shared" ref="M702:M765" si="202">M701+K702*N701</f>
        <v>12724.710000000028</v>
      </c>
      <c r="N702">
        <f t="shared" si="190"/>
        <v>2</v>
      </c>
      <c r="O702">
        <f t="shared" ref="O702:O765" si="203">ABS(N702-N701)</f>
        <v>0</v>
      </c>
      <c r="P702">
        <f>COUNTIF(作圖資料!$A$3:$A$249,A702)</f>
        <v>0</v>
      </c>
      <c r="R702" s="7">
        <f t="shared" si="191"/>
        <v>-81</v>
      </c>
      <c r="S702" s="8">
        <f t="shared" ca="1" si="192"/>
        <v>81</v>
      </c>
      <c r="T702" s="8">
        <f t="shared" ca="1" si="193"/>
        <v>11305</v>
      </c>
      <c r="U702" s="8">
        <f t="shared" ca="1" si="194"/>
        <v>2</v>
      </c>
      <c r="V702" s="9">
        <f t="shared" ca="1" si="195"/>
        <v>4</v>
      </c>
      <c r="W702" s="3">
        <f t="shared" si="196"/>
        <v>5.5168182172999902E-3</v>
      </c>
      <c r="X702" s="3">
        <f t="shared" si="197"/>
        <v>-3.7100103292845299E-2</v>
      </c>
      <c r="Y702" s="3">
        <f t="shared" si="198"/>
        <v>-3.4302220617439927E-2</v>
      </c>
    </row>
    <row r="703" spans="1:25" x14ac:dyDescent="0.25">
      <c r="A703" s="1">
        <v>37014</v>
      </c>
      <c r="B703" s="2">
        <v>5405.54</v>
      </c>
      <c r="C703" s="2">
        <v>58605</v>
      </c>
      <c r="D703" s="2">
        <v>5431</v>
      </c>
      <c r="E703" s="2">
        <v>5422</v>
      </c>
      <c r="F703" s="13">
        <f t="shared" si="186"/>
        <v>4.7099827214303058E-3</v>
      </c>
      <c r="G703" s="2">
        <f t="shared" si="199"/>
        <v>5662.5983333333334</v>
      </c>
      <c r="H703" s="2">
        <f t="shared" ca="1" si="187"/>
        <v>58486.8</v>
      </c>
      <c r="I703">
        <f t="shared" ca="1" si="188"/>
        <v>1</v>
      </c>
      <c r="J703">
        <f t="shared" si="189"/>
        <v>1</v>
      </c>
      <c r="K703">
        <f t="shared" si="200"/>
        <v>101.30000000000018</v>
      </c>
      <c r="L703">
        <f t="shared" ca="1" si="201"/>
        <v>101.30000000000018</v>
      </c>
      <c r="M703" s="14">
        <f t="shared" si="202"/>
        <v>12927.310000000029</v>
      </c>
      <c r="N703">
        <f t="shared" si="190"/>
        <v>2</v>
      </c>
      <c r="O703">
        <f t="shared" si="203"/>
        <v>0</v>
      </c>
      <c r="P703">
        <f>COUNTIF(作圖資料!$A$3:$A$249,A703)</f>
        <v>0</v>
      </c>
      <c r="R703" s="7">
        <f t="shared" si="191"/>
        <v>82</v>
      </c>
      <c r="S703" s="8">
        <f t="shared" ca="1" si="192"/>
        <v>82</v>
      </c>
      <c r="T703" s="8">
        <f t="shared" ca="1" si="193"/>
        <v>11469</v>
      </c>
      <c r="U703" s="8">
        <f t="shared" ca="1" si="194"/>
        <v>2</v>
      </c>
      <c r="V703" s="9">
        <f t="shared" ca="1" si="195"/>
        <v>0</v>
      </c>
      <c r="W703" s="3">
        <f t="shared" si="196"/>
        <v>5.5168182172999902E-3</v>
      </c>
      <c r="X703" s="3">
        <f t="shared" si="197"/>
        <v>-1.8710709235179257E-2</v>
      </c>
      <c r="Y703" s="3">
        <f t="shared" si="198"/>
        <v>-1.9498104350965884E-2</v>
      </c>
    </row>
    <row r="704" spans="1:25" x14ac:dyDescent="0.25">
      <c r="A704" s="1">
        <v>37015</v>
      </c>
      <c r="B704" s="2">
        <v>5244.05</v>
      </c>
      <c r="C704" s="2">
        <v>62421</v>
      </c>
      <c r="D704" s="2">
        <v>5227</v>
      </c>
      <c r="E704" s="2">
        <v>5240</v>
      </c>
      <c r="F704" s="13">
        <f t="shared" si="186"/>
        <v>-3.2513038586589049E-3</v>
      </c>
      <c r="G704" s="2">
        <f t="shared" si="199"/>
        <v>5652.5148333333345</v>
      </c>
      <c r="H704" s="2">
        <f t="shared" ca="1" si="187"/>
        <v>59140.6</v>
      </c>
      <c r="I704">
        <f t="shared" ca="1" si="188"/>
        <v>1</v>
      </c>
      <c r="J704">
        <f t="shared" si="189"/>
        <v>-1</v>
      </c>
      <c r="K704">
        <f t="shared" si="200"/>
        <v>-161.48999999999978</v>
      </c>
      <c r="L704">
        <f t="shared" ca="1" si="201"/>
        <v>-161.48999999999978</v>
      </c>
      <c r="M704" s="14">
        <f t="shared" si="202"/>
        <v>12604.330000000029</v>
      </c>
      <c r="N704">
        <f t="shared" si="190"/>
        <v>-2</v>
      </c>
      <c r="O704">
        <f t="shared" si="203"/>
        <v>4</v>
      </c>
      <c r="P704">
        <f>COUNTIF(作圖資料!$A$3:$A$249,A704)</f>
        <v>0</v>
      </c>
      <c r="R704" s="7">
        <f t="shared" si="191"/>
        <v>-204</v>
      </c>
      <c r="S704" s="8">
        <f t="shared" ca="1" si="192"/>
        <v>-204</v>
      </c>
      <c r="T704" s="8">
        <f t="shared" ca="1" si="193"/>
        <v>11061</v>
      </c>
      <c r="U704" s="8">
        <f t="shared" ca="1" si="194"/>
        <v>2</v>
      </c>
      <c r="V704" s="9">
        <f t="shared" ca="1" si="195"/>
        <v>0</v>
      </c>
      <c r="W704" s="3">
        <f t="shared" si="196"/>
        <v>5.5168182172999902E-3</v>
      </c>
      <c r="X704" s="3">
        <f t="shared" si="197"/>
        <v>-4.8026634668273949E-2</v>
      </c>
      <c r="Y704" s="3">
        <f t="shared" si="198"/>
        <v>-5.6327857013901417E-2</v>
      </c>
    </row>
    <row r="705" spans="1:25" x14ac:dyDescent="0.25">
      <c r="A705" s="1">
        <v>37018</v>
      </c>
      <c r="B705" s="2">
        <v>5229.93</v>
      </c>
      <c r="C705" s="2">
        <v>48815</v>
      </c>
      <c r="D705" s="2">
        <v>5268</v>
      </c>
      <c r="E705" s="2">
        <v>5283</v>
      </c>
      <c r="F705" s="13">
        <f t="shared" si="186"/>
        <v>7.2792561277110757E-3</v>
      </c>
      <c r="G705" s="2">
        <f t="shared" si="199"/>
        <v>5644.7873333333346</v>
      </c>
      <c r="H705" s="2">
        <f t="shared" ca="1" si="187"/>
        <v>59975.199999999997</v>
      </c>
      <c r="I705">
        <f t="shared" ca="1" si="188"/>
        <v>-1</v>
      </c>
      <c r="J705">
        <f t="shared" si="189"/>
        <v>1</v>
      </c>
      <c r="K705">
        <f t="shared" si="200"/>
        <v>-14.119999999999891</v>
      </c>
      <c r="L705">
        <f t="shared" ca="1" si="201"/>
        <v>-14.119999999999891</v>
      </c>
      <c r="M705" s="14">
        <f t="shared" si="202"/>
        <v>12632.570000000029</v>
      </c>
      <c r="N705">
        <f t="shared" si="190"/>
        <v>2</v>
      </c>
      <c r="O705">
        <f t="shared" si="203"/>
        <v>4</v>
      </c>
      <c r="P705">
        <f>COUNTIF(作圖資料!$A$3:$A$249,A705)</f>
        <v>0</v>
      </c>
      <c r="R705" s="7">
        <f t="shared" si="191"/>
        <v>41</v>
      </c>
      <c r="S705" s="8">
        <f t="shared" ca="1" si="192"/>
        <v>41</v>
      </c>
      <c r="T705" s="8">
        <f t="shared" ca="1" si="193"/>
        <v>11143</v>
      </c>
      <c r="U705" s="8">
        <f t="shared" ca="1" si="194"/>
        <v>-2</v>
      </c>
      <c r="V705" s="9">
        <f t="shared" ca="1" si="195"/>
        <v>4</v>
      </c>
      <c r="W705" s="3">
        <f t="shared" si="196"/>
        <v>5.5168182172999902E-3</v>
      </c>
      <c r="X705" s="3">
        <f t="shared" si="197"/>
        <v>-5.0589894728434337E-2</v>
      </c>
      <c r="Y705" s="3">
        <f t="shared" si="198"/>
        <v>-4.8925798880664395E-2</v>
      </c>
    </row>
    <row r="706" spans="1:25" x14ac:dyDescent="0.25">
      <c r="A706" s="1">
        <v>37019</v>
      </c>
      <c r="B706" s="2">
        <v>5176.71</v>
      </c>
      <c r="C706" s="2">
        <v>50619</v>
      </c>
      <c r="D706" s="2">
        <v>5229</v>
      </c>
      <c r="E706" s="2">
        <v>5237</v>
      </c>
      <c r="F706" s="13">
        <f t="shared" si="186"/>
        <v>1.0101010101010166E-2</v>
      </c>
      <c r="G706" s="2">
        <f t="shared" si="199"/>
        <v>5635.0891666666676</v>
      </c>
      <c r="H706" s="2">
        <f t="shared" ca="1" si="187"/>
        <v>59026.8</v>
      </c>
      <c r="I706">
        <f t="shared" ca="1" si="188"/>
        <v>-1</v>
      </c>
      <c r="J706">
        <f t="shared" si="189"/>
        <v>1</v>
      </c>
      <c r="K706">
        <f t="shared" si="200"/>
        <v>-53.220000000000255</v>
      </c>
      <c r="L706">
        <f t="shared" ca="1" si="201"/>
        <v>53.220000000000255</v>
      </c>
      <c r="M706" s="14">
        <f t="shared" si="202"/>
        <v>12526.130000000028</v>
      </c>
      <c r="N706">
        <f t="shared" si="190"/>
        <v>2</v>
      </c>
      <c r="O706">
        <f t="shared" si="203"/>
        <v>0</v>
      </c>
      <c r="P706">
        <f>COUNTIF(作圖資料!$A$3:$A$249,A706)</f>
        <v>0</v>
      </c>
      <c r="R706" s="7">
        <f t="shared" si="191"/>
        <v>-39</v>
      </c>
      <c r="S706" s="8">
        <f t="shared" ca="1" si="192"/>
        <v>39</v>
      </c>
      <c r="T706" s="8">
        <f t="shared" ca="1" si="193"/>
        <v>11221</v>
      </c>
      <c r="U706" s="8">
        <f t="shared" ca="1" si="194"/>
        <v>-2</v>
      </c>
      <c r="V706" s="9">
        <f t="shared" ca="1" si="195"/>
        <v>0</v>
      </c>
      <c r="W706" s="3">
        <f t="shared" si="196"/>
        <v>5.5168182172999902E-3</v>
      </c>
      <c r="X706" s="3">
        <f t="shared" si="197"/>
        <v>-6.0251134133656348E-2</v>
      </c>
      <c r="Y706" s="3">
        <f t="shared" si="198"/>
        <v>-5.5966781007402044E-2</v>
      </c>
    </row>
    <row r="707" spans="1:25" x14ac:dyDescent="0.25">
      <c r="A707" s="1">
        <v>37020</v>
      </c>
      <c r="B707" s="2">
        <v>5232.6400000000003</v>
      </c>
      <c r="C707" s="2">
        <v>51684</v>
      </c>
      <c r="D707" s="2">
        <v>5223</v>
      </c>
      <c r="E707" s="2">
        <v>5238</v>
      </c>
      <c r="F707" s="13">
        <f t="shared" ref="F707:F770" si="204">IF(P707=1,E707,D707)/B707-1</f>
        <v>-1.8422822896282387E-3</v>
      </c>
      <c r="G707" s="2">
        <f t="shared" si="199"/>
        <v>5625.4691666666677</v>
      </c>
      <c r="H707" s="2">
        <f t="shared" ref="H707:H770" ca="1" si="205">IF(ROW()&gt;$H$1,AVERAGE(OFFSET(C707,-$H$1+1,,$H$1)),"")</f>
        <v>54428.800000000003</v>
      </c>
      <c r="I707">
        <f t="shared" ref="I707:I770" ca="1" si="206">IF(H707="",0,SIGN(C707-H707))</f>
        <v>-1</v>
      </c>
      <c r="J707">
        <f t="shared" ref="J707:J770" si="207">SIGN(F707)</f>
        <v>-1</v>
      </c>
      <c r="K707">
        <f t="shared" si="200"/>
        <v>55.930000000000291</v>
      </c>
      <c r="L707">
        <f t="shared" ca="1" si="201"/>
        <v>-55.930000000000291</v>
      </c>
      <c r="M707" s="14">
        <f t="shared" si="202"/>
        <v>12637.990000000029</v>
      </c>
      <c r="N707">
        <f t="shared" ref="N707:N770" si="208">INT(M707*$Q$1/B707)*CHOOSE($L$1,I707,J707)</f>
        <v>-2</v>
      </c>
      <c r="O707">
        <f t="shared" si="203"/>
        <v>4</v>
      </c>
      <c r="P707">
        <f>COUNTIF(作圖資料!$A$3:$A$249,A707)</f>
        <v>0</v>
      </c>
      <c r="R707" s="7">
        <f t="shared" si="191"/>
        <v>-6</v>
      </c>
      <c r="S707" s="8">
        <f t="shared" ca="1" si="192"/>
        <v>6</v>
      </c>
      <c r="T707" s="8">
        <f t="shared" ca="1" si="193"/>
        <v>11233</v>
      </c>
      <c r="U707" s="8">
        <f t="shared" ca="1" si="194"/>
        <v>-2</v>
      </c>
      <c r="V707" s="9">
        <f t="shared" ca="1" si="195"/>
        <v>0</v>
      </c>
      <c r="W707" s="3">
        <f t="shared" si="196"/>
        <v>5.5168182172999902E-3</v>
      </c>
      <c r="X707" s="3">
        <f t="shared" si="197"/>
        <v>-5.0097937592241903E-2</v>
      </c>
      <c r="Y707" s="3">
        <f t="shared" si="198"/>
        <v>-5.7050009026900161E-2</v>
      </c>
    </row>
    <row r="708" spans="1:25" x14ac:dyDescent="0.25">
      <c r="A708" s="1">
        <v>37021</v>
      </c>
      <c r="B708" s="2">
        <v>5122.17</v>
      </c>
      <c r="C708" s="2">
        <v>40382</v>
      </c>
      <c r="D708" s="2">
        <v>5162</v>
      </c>
      <c r="E708" s="2">
        <v>5168</v>
      </c>
      <c r="F708" s="13">
        <f t="shared" si="204"/>
        <v>7.7760011869969503E-3</v>
      </c>
      <c r="G708" s="2">
        <f t="shared" si="199"/>
        <v>5613.3875000000007</v>
      </c>
      <c r="H708" s="2">
        <f t="shared" ca="1" si="205"/>
        <v>50784.2</v>
      </c>
      <c r="I708">
        <f t="shared" ca="1" si="206"/>
        <v>-1</v>
      </c>
      <c r="J708">
        <f t="shared" si="207"/>
        <v>1</v>
      </c>
      <c r="K708">
        <f t="shared" si="200"/>
        <v>-110.47000000000025</v>
      </c>
      <c r="L708">
        <f t="shared" ca="1" si="201"/>
        <v>110.47000000000025</v>
      </c>
      <c r="M708" s="14">
        <f t="shared" si="202"/>
        <v>12858.930000000029</v>
      </c>
      <c r="N708">
        <f t="shared" si="208"/>
        <v>2</v>
      </c>
      <c r="O708">
        <f t="shared" si="203"/>
        <v>4</v>
      </c>
      <c r="P708">
        <f>COUNTIF(作圖資料!$A$3:$A$249,A708)</f>
        <v>0</v>
      </c>
      <c r="R708" s="7">
        <f t="shared" ref="R708:R771" si="209">D708-IF(P707=1,E707,D707)</f>
        <v>-61</v>
      </c>
      <c r="S708" s="8">
        <f t="shared" ref="S708:S771" ca="1" si="210">I707*R708</f>
        <v>61</v>
      </c>
      <c r="T708" s="8">
        <f t="shared" ref="T708:T771" ca="1" si="211">T707+R708*U707</f>
        <v>11355</v>
      </c>
      <c r="U708" s="8">
        <f t="shared" ref="U708:U771" ca="1" si="212">INT(T708*$Q$1/IF(P708=1,E708,D708))*I708</f>
        <v>-2</v>
      </c>
      <c r="V708" s="9">
        <f t="shared" ref="V708:V771" ca="1" si="213">IF(P708=1,ABS(U708)+ABS(U707),ABS(U708-U707))</f>
        <v>0</v>
      </c>
      <c r="W708" s="3">
        <f t="shared" ref="W708:W771" si="214">IF(P707=1,F707,W707)</f>
        <v>5.5168182172999902E-3</v>
      </c>
      <c r="X708" s="3">
        <f t="shared" ref="X708:X771" si="215">IF(P707=1,K708/B707,(1+K708/B707)*(1+X707)-1)</f>
        <v>-7.0151998417023576E-2</v>
      </c>
      <c r="Y708" s="3">
        <f t="shared" ref="Y708:Y771" si="216">IF(P707=1,R708/E707,(1+R708/D707)*(1+Y707)-1)</f>
        <v>-6.8062827225130906E-2</v>
      </c>
    </row>
    <row r="709" spans="1:25" x14ac:dyDescent="0.25">
      <c r="A709" s="1">
        <v>37022</v>
      </c>
      <c r="B709" s="2">
        <v>5232.72</v>
      </c>
      <c r="C709" s="2">
        <v>67756</v>
      </c>
      <c r="D709" s="2">
        <v>5240</v>
      </c>
      <c r="E709" s="2">
        <v>5238</v>
      </c>
      <c r="F709" s="13">
        <f t="shared" si="204"/>
        <v>1.3912458530171978E-3</v>
      </c>
      <c r="G709" s="2">
        <f t="shared" si="199"/>
        <v>5600.1413333333339</v>
      </c>
      <c r="H709" s="2">
        <f t="shared" ca="1" si="205"/>
        <v>51851.199999999997</v>
      </c>
      <c r="I709">
        <f t="shared" ca="1" si="206"/>
        <v>1</v>
      </c>
      <c r="J709">
        <f t="shared" si="207"/>
        <v>1</v>
      </c>
      <c r="K709">
        <f t="shared" si="200"/>
        <v>110.55000000000018</v>
      </c>
      <c r="L709">
        <f t="shared" ca="1" si="201"/>
        <v>-110.55000000000018</v>
      </c>
      <c r="M709" s="14">
        <f t="shared" si="202"/>
        <v>13080.03000000003</v>
      </c>
      <c r="N709">
        <f t="shared" si="208"/>
        <v>2</v>
      </c>
      <c r="O709">
        <f t="shared" si="203"/>
        <v>0</v>
      </c>
      <c r="P709">
        <f>COUNTIF(作圖資料!$A$3:$A$249,A709)</f>
        <v>0</v>
      </c>
      <c r="R709" s="7">
        <f t="shared" si="209"/>
        <v>78</v>
      </c>
      <c r="S709" s="8">
        <f t="shared" ca="1" si="210"/>
        <v>-78</v>
      </c>
      <c r="T709" s="8">
        <f t="shared" ca="1" si="211"/>
        <v>11199</v>
      </c>
      <c r="U709" s="8">
        <f t="shared" ca="1" si="212"/>
        <v>2</v>
      </c>
      <c r="V709" s="9">
        <f t="shared" ca="1" si="213"/>
        <v>4</v>
      </c>
      <c r="W709" s="3">
        <f t="shared" si="214"/>
        <v>5.5168182172999902E-3</v>
      </c>
      <c r="X709" s="3">
        <f t="shared" si="215"/>
        <v>-5.0083414872354459E-2</v>
      </c>
      <c r="Y709" s="3">
        <f t="shared" si="216"/>
        <v>-5.3980862971655608E-2</v>
      </c>
    </row>
    <row r="710" spans="1:25" x14ac:dyDescent="0.25">
      <c r="A710" s="1">
        <v>37025</v>
      </c>
      <c r="B710" s="2">
        <v>5176.45</v>
      </c>
      <c r="C710" s="2">
        <v>37547</v>
      </c>
      <c r="D710" s="2">
        <v>5205</v>
      </c>
      <c r="E710" s="2">
        <v>5209</v>
      </c>
      <c r="F710" s="13">
        <f t="shared" si="204"/>
        <v>5.5153628451931613E-3</v>
      </c>
      <c r="G710" s="2">
        <f t="shared" si="199"/>
        <v>5588.2875000000004</v>
      </c>
      <c r="H710" s="2">
        <f t="shared" ca="1" si="205"/>
        <v>49597.599999999999</v>
      </c>
      <c r="I710">
        <f t="shared" ca="1" si="206"/>
        <v>-1</v>
      </c>
      <c r="J710">
        <f t="shared" si="207"/>
        <v>1</v>
      </c>
      <c r="K710">
        <f t="shared" si="200"/>
        <v>-56.270000000000437</v>
      </c>
      <c r="L710">
        <f t="shared" ca="1" si="201"/>
        <v>-56.270000000000437</v>
      </c>
      <c r="M710" s="14">
        <f t="shared" si="202"/>
        <v>12967.490000000029</v>
      </c>
      <c r="N710">
        <f t="shared" si="208"/>
        <v>2</v>
      </c>
      <c r="O710">
        <f t="shared" si="203"/>
        <v>0</v>
      </c>
      <c r="P710">
        <f>COUNTIF(作圖資料!$A$3:$A$249,A710)</f>
        <v>0</v>
      </c>
      <c r="R710" s="7">
        <f t="shared" si="209"/>
        <v>-35</v>
      </c>
      <c r="S710" s="8">
        <f t="shared" ca="1" si="210"/>
        <v>-35</v>
      </c>
      <c r="T710" s="8">
        <f t="shared" ca="1" si="211"/>
        <v>11129</v>
      </c>
      <c r="U710" s="8">
        <f t="shared" ca="1" si="212"/>
        <v>-2</v>
      </c>
      <c r="V710" s="9">
        <f t="shared" ca="1" si="213"/>
        <v>4</v>
      </c>
      <c r="W710" s="3">
        <f t="shared" si="214"/>
        <v>5.5168182172999902E-3</v>
      </c>
      <c r="X710" s="3">
        <f t="shared" si="215"/>
        <v>-6.0298332973291013E-2</v>
      </c>
      <c r="Y710" s="3">
        <f t="shared" si="216"/>
        <v>-6.0299693085394512E-2</v>
      </c>
    </row>
    <row r="711" spans="1:25" x14ac:dyDescent="0.25">
      <c r="A711" s="1">
        <v>37026</v>
      </c>
      <c r="B711" s="2">
        <v>5158.79</v>
      </c>
      <c r="C711" s="2">
        <v>36303</v>
      </c>
      <c r="D711" s="2">
        <v>5185</v>
      </c>
      <c r="E711" s="2">
        <v>5170</v>
      </c>
      <c r="F711" s="13">
        <f t="shared" si="204"/>
        <v>5.0806487567820469E-3</v>
      </c>
      <c r="G711" s="2">
        <f t="shared" si="199"/>
        <v>5572.53</v>
      </c>
      <c r="H711" s="2">
        <f t="shared" ca="1" si="205"/>
        <v>46734.400000000001</v>
      </c>
      <c r="I711">
        <f t="shared" ca="1" si="206"/>
        <v>-1</v>
      </c>
      <c r="J711">
        <f t="shared" si="207"/>
        <v>1</v>
      </c>
      <c r="K711">
        <f t="shared" si="200"/>
        <v>-17.659999999999854</v>
      </c>
      <c r="L711">
        <f t="shared" ca="1" si="201"/>
        <v>17.659999999999854</v>
      </c>
      <c r="M711" s="14">
        <f t="shared" si="202"/>
        <v>12932.170000000029</v>
      </c>
      <c r="N711">
        <f t="shared" si="208"/>
        <v>2</v>
      </c>
      <c r="O711">
        <f t="shared" si="203"/>
        <v>0</v>
      </c>
      <c r="P711">
        <f>COUNTIF(作圖資料!$A$3:$A$249,A711)</f>
        <v>0</v>
      </c>
      <c r="R711" s="7">
        <f t="shared" si="209"/>
        <v>-20</v>
      </c>
      <c r="S711" s="8">
        <f t="shared" ca="1" si="210"/>
        <v>20</v>
      </c>
      <c r="T711" s="8">
        <f t="shared" ca="1" si="211"/>
        <v>11169</v>
      </c>
      <c r="U711" s="8">
        <f t="shared" ca="1" si="212"/>
        <v>-2</v>
      </c>
      <c r="V711" s="9">
        <f t="shared" ca="1" si="213"/>
        <v>0</v>
      </c>
      <c r="W711" s="3">
        <f t="shared" si="214"/>
        <v>5.5168182172999902E-3</v>
      </c>
      <c r="X711" s="3">
        <f t="shared" si="215"/>
        <v>-6.3504223388477388E-2</v>
      </c>
      <c r="Y711" s="3">
        <f t="shared" si="216"/>
        <v>-6.3910453150388236E-2</v>
      </c>
    </row>
    <row r="712" spans="1:25" x14ac:dyDescent="0.25">
      <c r="A712" s="1">
        <v>37027</v>
      </c>
      <c r="B712" s="2">
        <v>5082.0200000000004</v>
      </c>
      <c r="C712" s="2">
        <v>35874</v>
      </c>
      <c r="D712" s="2">
        <v>5080</v>
      </c>
      <c r="E712" s="2">
        <v>5070</v>
      </c>
      <c r="F712" s="13">
        <f t="shared" si="204"/>
        <v>-2.3652012388775123E-3</v>
      </c>
      <c r="G712" s="2">
        <f t="shared" si="199"/>
        <v>5556.4691666666658</v>
      </c>
      <c r="H712" s="2">
        <f t="shared" ca="1" si="205"/>
        <v>43572.4</v>
      </c>
      <c r="I712">
        <f t="shared" ca="1" si="206"/>
        <v>-1</v>
      </c>
      <c r="J712">
        <f t="shared" si="207"/>
        <v>-1</v>
      </c>
      <c r="K712">
        <f t="shared" si="200"/>
        <v>-76.769999999999527</v>
      </c>
      <c r="L712">
        <f t="shared" ca="1" si="201"/>
        <v>76.769999999999527</v>
      </c>
      <c r="M712" s="14">
        <f t="shared" si="202"/>
        <v>12778.63000000003</v>
      </c>
      <c r="N712">
        <f t="shared" si="208"/>
        <v>-2</v>
      </c>
      <c r="O712">
        <f t="shared" si="203"/>
        <v>4</v>
      </c>
      <c r="P712">
        <f>COUNTIF(作圖資料!$A$3:$A$249,A712)</f>
        <v>1</v>
      </c>
      <c r="R712" s="7">
        <f t="shared" si="209"/>
        <v>-105</v>
      </c>
      <c r="S712" s="8">
        <f t="shared" ca="1" si="210"/>
        <v>105</v>
      </c>
      <c r="T712" s="8">
        <f t="shared" ca="1" si="211"/>
        <v>11379</v>
      </c>
      <c r="U712" s="8">
        <f t="shared" ca="1" si="212"/>
        <v>-2</v>
      </c>
      <c r="V712" s="9">
        <f t="shared" ca="1" si="213"/>
        <v>4</v>
      </c>
      <c r="W712" s="3">
        <f t="shared" si="214"/>
        <v>5.5168182172999902E-3</v>
      </c>
      <c r="X712" s="3">
        <f t="shared" si="215"/>
        <v>-7.744058846060986E-2</v>
      </c>
      <c r="Y712" s="3">
        <f t="shared" si="216"/>
        <v>-8.2866943491605061E-2</v>
      </c>
    </row>
    <row r="713" spans="1:25" x14ac:dyDescent="0.25">
      <c r="A713" s="1">
        <v>37028</v>
      </c>
      <c r="B713" s="2">
        <v>5143.4399999999996</v>
      </c>
      <c r="C713" s="2">
        <v>50889</v>
      </c>
      <c r="D713" s="2">
        <v>5150</v>
      </c>
      <c r="E713" s="2">
        <v>5149</v>
      </c>
      <c r="F713" s="13">
        <f t="shared" si="204"/>
        <v>1.2754110089745474E-3</v>
      </c>
      <c r="G713" s="2">
        <f t="shared" si="199"/>
        <v>5543.2381666666661</v>
      </c>
      <c r="H713" s="2">
        <f t="shared" ca="1" si="205"/>
        <v>45673.8</v>
      </c>
      <c r="I713">
        <f t="shared" ca="1" si="206"/>
        <v>1</v>
      </c>
      <c r="J713">
        <f t="shared" si="207"/>
        <v>1</v>
      </c>
      <c r="K713">
        <f t="shared" si="200"/>
        <v>61.419999999999163</v>
      </c>
      <c r="L713">
        <f t="shared" ca="1" si="201"/>
        <v>-61.419999999999163</v>
      </c>
      <c r="M713" s="14">
        <f t="shared" si="202"/>
        <v>12655.790000000032</v>
      </c>
      <c r="N713">
        <f t="shared" si="208"/>
        <v>2</v>
      </c>
      <c r="O713">
        <f t="shared" si="203"/>
        <v>4</v>
      </c>
      <c r="P713">
        <f>COUNTIF(作圖資料!$A$3:$A$249,A713)</f>
        <v>0</v>
      </c>
      <c r="R713" s="7">
        <f t="shared" si="209"/>
        <v>80</v>
      </c>
      <c r="S713" s="8">
        <f t="shared" ca="1" si="210"/>
        <v>-80</v>
      </c>
      <c r="T713" s="8">
        <f t="shared" ca="1" si="211"/>
        <v>11219</v>
      </c>
      <c r="U713" s="8">
        <f t="shared" ca="1" si="212"/>
        <v>2</v>
      </c>
      <c r="V713" s="9">
        <f t="shared" ca="1" si="213"/>
        <v>4</v>
      </c>
      <c r="W713" s="3">
        <f t="shared" si="214"/>
        <v>-2.3652012388775123E-3</v>
      </c>
      <c r="X713" s="3">
        <f t="shared" si="215"/>
        <v>1.2085745431934381E-2</v>
      </c>
      <c r="Y713" s="3">
        <f t="shared" si="216"/>
        <v>1.5779092702169626E-2</v>
      </c>
    </row>
    <row r="714" spans="1:25" x14ac:dyDescent="0.25">
      <c r="A714" s="1">
        <v>37029</v>
      </c>
      <c r="B714" s="2">
        <v>5111.67</v>
      </c>
      <c r="C714" s="2">
        <v>46471</v>
      </c>
      <c r="D714" s="2">
        <v>5089</v>
      </c>
      <c r="E714" s="2">
        <v>5100</v>
      </c>
      <c r="F714" s="13">
        <f t="shared" si="204"/>
        <v>-4.4349498304859791E-3</v>
      </c>
      <c r="G714" s="2">
        <f t="shared" si="199"/>
        <v>5528.9111666666668</v>
      </c>
      <c r="H714" s="2">
        <f t="shared" ca="1" si="205"/>
        <v>41416.800000000003</v>
      </c>
      <c r="I714">
        <f t="shared" ca="1" si="206"/>
        <v>1</v>
      </c>
      <c r="J714">
        <f t="shared" si="207"/>
        <v>-1</v>
      </c>
      <c r="K714">
        <f t="shared" si="200"/>
        <v>-31.769999999999527</v>
      </c>
      <c r="L714">
        <f t="shared" ca="1" si="201"/>
        <v>-31.769999999999527</v>
      </c>
      <c r="M714" s="14">
        <f t="shared" si="202"/>
        <v>12592.250000000033</v>
      </c>
      <c r="N714">
        <f t="shared" si="208"/>
        <v>-2</v>
      </c>
      <c r="O714">
        <f t="shared" si="203"/>
        <v>4</v>
      </c>
      <c r="P714">
        <f>COUNTIF(作圖資料!$A$3:$A$249,A714)</f>
        <v>0</v>
      </c>
      <c r="R714" s="7">
        <f t="shared" si="209"/>
        <v>-61</v>
      </c>
      <c r="S714" s="8">
        <f t="shared" ca="1" si="210"/>
        <v>-61</v>
      </c>
      <c r="T714" s="8">
        <f t="shared" ca="1" si="211"/>
        <v>11097</v>
      </c>
      <c r="U714" s="8">
        <f t="shared" ca="1" si="212"/>
        <v>2</v>
      </c>
      <c r="V714" s="9">
        <f t="shared" ca="1" si="213"/>
        <v>0</v>
      </c>
      <c r="W714" s="3">
        <f t="shared" si="214"/>
        <v>-2.3652012388775123E-3</v>
      </c>
      <c r="X714" s="3">
        <f t="shared" si="215"/>
        <v>5.8342942373306172E-3</v>
      </c>
      <c r="Y714" s="3">
        <f t="shared" si="216"/>
        <v>3.7475345167654606E-3</v>
      </c>
    </row>
    <row r="715" spans="1:25" x14ac:dyDescent="0.25">
      <c r="A715" s="1">
        <v>37032</v>
      </c>
      <c r="B715" s="2">
        <v>4958.6099999999997</v>
      </c>
      <c r="C715" s="2">
        <v>40903</v>
      </c>
      <c r="D715" s="2">
        <v>4982</v>
      </c>
      <c r="E715" s="2">
        <v>4988</v>
      </c>
      <c r="F715" s="13">
        <f t="shared" si="204"/>
        <v>4.7170477210347617E-3</v>
      </c>
      <c r="G715" s="2">
        <f t="shared" si="199"/>
        <v>5512.3886666666667</v>
      </c>
      <c r="H715" s="2">
        <f t="shared" ca="1" si="205"/>
        <v>42088</v>
      </c>
      <c r="I715">
        <f t="shared" ca="1" si="206"/>
        <v>-1</v>
      </c>
      <c r="J715">
        <f t="shared" si="207"/>
        <v>1</v>
      </c>
      <c r="K715">
        <f t="shared" si="200"/>
        <v>-153.0600000000004</v>
      </c>
      <c r="L715">
        <f t="shared" ca="1" si="201"/>
        <v>-153.0600000000004</v>
      </c>
      <c r="M715" s="14">
        <f t="shared" si="202"/>
        <v>12898.370000000034</v>
      </c>
      <c r="N715">
        <f t="shared" si="208"/>
        <v>2</v>
      </c>
      <c r="O715">
        <f t="shared" si="203"/>
        <v>4</v>
      </c>
      <c r="P715">
        <f>COUNTIF(作圖資料!$A$3:$A$249,A715)</f>
        <v>0</v>
      </c>
      <c r="R715" s="7">
        <f t="shared" si="209"/>
        <v>-107</v>
      </c>
      <c r="S715" s="8">
        <f t="shared" ca="1" si="210"/>
        <v>-107</v>
      </c>
      <c r="T715" s="8">
        <f t="shared" ca="1" si="211"/>
        <v>10883</v>
      </c>
      <c r="U715" s="8">
        <f t="shared" ca="1" si="212"/>
        <v>-2</v>
      </c>
      <c r="V715" s="9">
        <f t="shared" ca="1" si="213"/>
        <v>4</v>
      </c>
      <c r="W715" s="3">
        <f t="shared" si="214"/>
        <v>-2.3652012388775123E-3</v>
      </c>
      <c r="X715" s="3">
        <f t="shared" si="215"/>
        <v>-2.4283650989173955E-2</v>
      </c>
      <c r="Y715" s="3">
        <f t="shared" si="216"/>
        <v>-1.7357001972386432E-2</v>
      </c>
    </row>
    <row r="716" spans="1:25" x14ac:dyDescent="0.25">
      <c r="A716" s="1">
        <v>37033</v>
      </c>
      <c r="B716" s="2">
        <v>4991.4799999999996</v>
      </c>
      <c r="C716" s="2">
        <v>46126</v>
      </c>
      <c r="D716" s="2">
        <v>4993</v>
      </c>
      <c r="E716" s="2">
        <v>5000</v>
      </c>
      <c r="F716" s="13">
        <f t="shared" si="204"/>
        <v>3.045189002059967E-4</v>
      </c>
      <c r="G716" s="2">
        <f t="shared" si="199"/>
        <v>5499.5960000000005</v>
      </c>
      <c r="H716" s="2">
        <f t="shared" ca="1" si="205"/>
        <v>44052.6</v>
      </c>
      <c r="I716">
        <f t="shared" ca="1" si="206"/>
        <v>1</v>
      </c>
      <c r="J716">
        <f t="shared" si="207"/>
        <v>1</v>
      </c>
      <c r="K716">
        <f t="shared" si="200"/>
        <v>32.869999999999891</v>
      </c>
      <c r="L716">
        <f t="shared" ca="1" si="201"/>
        <v>-32.869999999999891</v>
      </c>
      <c r="M716" s="14">
        <f t="shared" si="202"/>
        <v>12964.110000000033</v>
      </c>
      <c r="N716">
        <f t="shared" si="208"/>
        <v>2</v>
      </c>
      <c r="O716">
        <f t="shared" si="203"/>
        <v>0</v>
      </c>
      <c r="P716">
        <f>COUNTIF(作圖資料!$A$3:$A$249,A716)</f>
        <v>0</v>
      </c>
      <c r="R716" s="7">
        <f t="shared" si="209"/>
        <v>11</v>
      </c>
      <c r="S716" s="8">
        <f t="shared" ca="1" si="210"/>
        <v>-11</v>
      </c>
      <c r="T716" s="8">
        <f t="shared" ca="1" si="211"/>
        <v>10861</v>
      </c>
      <c r="U716" s="8">
        <f t="shared" ca="1" si="212"/>
        <v>2</v>
      </c>
      <c r="V716" s="9">
        <f t="shared" ca="1" si="213"/>
        <v>4</v>
      </c>
      <c r="W716" s="3">
        <f t="shared" si="214"/>
        <v>-2.3652012388775123E-3</v>
      </c>
      <c r="X716" s="3">
        <f t="shared" si="215"/>
        <v>-1.7815750429947541E-2</v>
      </c>
      <c r="Y716" s="3">
        <f t="shared" si="216"/>
        <v>-1.5187376725838253E-2</v>
      </c>
    </row>
    <row r="717" spans="1:25" x14ac:dyDescent="0.25">
      <c r="A717" s="1">
        <v>37034</v>
      </c>
      <c r="B717" s="2">
        <v>5209.97</v>
      </c>
      <c r="C717" s="2">
        <v>69965</v>
      </c>
      <c r="D717" s="2">
        <v>5225</v>
      </c>
      <c r="E717" s="2">
        <v>5220</v>
      </c>
      <c r="F717" s="13">
        <f t="shared" si="204"/>
        <v>2.8848534636476408E-3</v>
      </c>
      <c r="G717" s="2">
        <f t="shared" si="199"/>
        <v>5490.98</v>
      </c>
      <c r="H717" s="2">
        <f t="shared" ca="1" si="205"/>
        <v>50870.8</v>
      </c>
      <c r="I717">
        <f t="shared" ca="1" si="206"/>
        <v>1</v>
      </c>
      <c r="J717">
        <f t="shared" si="207"/>
        <v>1</v>
      </c>
      <c r="K717">
        <f t="shared" si="200"/>
        <v>218.49000000000069</v>
      </c>
      <c r="L717">
        <f t="shared" ca="1" si="201"/>
        <v>218.49000000000069</v>
      </c>
      <c r="M717" s="14">
        <f t="shared" si="202"/>
        <v>13401.090000000035</v>
      </c>
      <c r="N717">
        <f t="shared" si="208"/>
        <v>2</v>
      </c>
      <c r="O717">
        <f t="shared" si="203"/>
        <v>0</v>
      </c>
      <c r="P717">
        <f>COUNTIF(作圖資料!$A$3:$A$249,A717)</f>
        <v>0</v>
      </c>
      <c r="R717" s="7">
        <f t="shared" si="209"/>
        <v>232</v>
      </c>
      <c r="S717" s="8">
        <f t="shared" ca="1" si="210"/>
        <v>232</v>
      </c>
      <c r="T717" s="8">
        <f t="shared" ca="1" si="211"/>
        <v>11325</v>
      </c>
      <c r="U717" s="8">
        <f t="shared" ca="1" si="212"/>
        <v>2</v>
      </c>
      <c r="V717" s="9">
        <f t="shared" ca="1" si="213"/>
        <v>0</v>
      </c>
      <c r="W717" s="3">
        <f t="shared" si="214"/>
        <v>-2.3652012388775123E-3</v>
      </c>
      <c r="X717" s="3">
        <f t="shared" si="215"/>
        <v>2.517699654861616E-2</v>
      </c>
      <c r="Y717" s="3">
        <f t="shared" si="216"/>
        <v>3.0571992110453694E-2</v>
      </c>
    </row>
    <row r="718" spans="1:25" x14ac:dyDescent="0.25">
      <c r="A718" s="1">
        <v>37035</v>
      </c>
      <c r="B718" s="2">
        <v>5226.79</v>
      </c>
      <c r="C718" s="2">
        <v>74015</v>
      </c>
      <c r="D718" s="2">
        <v>5223</v>
      </c>
      <c r="E718" s="2">
        <v>5232</v>
      </c>
      <c r="F718" s="13">
        <f t="shared" si="204"/>
        <v>-7.2511044063372498E-4</v>
      </c>
      <c r="G718" s="2">
        <f t="shared" si="199"/>
        <v>5482.8261666666667</v>
      </c>
      <c r="H718" s="2">
        <f t="shared" ca="1" si="205"/>
        <v>55496</v>
      </c>
      <c r="I718">
        <f t="shared" ca="1" si="206"/>
        <v>1</v>
      </c>
      <c r="J718">
        <f t="shared" si="207"/>
        <v>-1</v>
      </c>
      <c r="K718">
        <f t="shared" si="200"/>
        <v>16.819999999999709</v>
      </c>
      <c r="L718">
        <f t="shared" ca="1" si="201"/>
        <v>16.819999999999709</v>
      </c>
      <c r="M718" s="14">
        <f t="shared" si="202"/>
        <v>13434.730000000034</v>
      </c>
      <c r="N718">
        <f t="shared" si="208"/>
        <v>-2</v>
      </c>
      <c r="O718">
        <f t="shared" si="203"/>
        <v>4</v>
      </c>
      <c r="P718">
        <f>COUNTIF(作圖資料!$A$3:$A$249,A718)</f>
        <v>0</v>
      </c>
      <c r="R718" s="7">
        <f t="shared" si="209"/>
        <v>-2</v>
      </c>
      <c r="S718" s="8">
        <f t="shared" ca="1" si="210"/>
        <v>-2</v>
      </c>
      <c r="T718" s="8">
        <f t="shared" ca="1" si="211"/>
        <v>11321</v>
      </c>
      <c r="U718" s="8">
        <f t="shared" ca="1" si="212"/>
        <v>2</v>
      </c>
      <c r="V718" s="9">
        <f t="shared" ca="1" si="213"/>
        <v>0</v>
      </c>
      <c r="W718" s="3">
        <f t="shared" si="214"/>
        <v>-2.3652012388775123E-3</v>
      </c>
      <c r="X718" s="3">
        <f t="shared" si="215"/>
        <v>2.8486704105847194E-2</v>
      </c>
      <c r="Y718" s="3">
        <f t="shared" si="216"/>
        <v>3.0177514792899318E-2</v>
      </c>
    </row>
    <row r="719" spans="1:25" x14ac:dyDescent="0.25">
      <c r="A719" s="1">
        <v>37036</v>
      </c>
      <c r="B719" s="2">
        <v>5170.08</v>
      </c>
      <c r="C719" s="2">
        <v>56102</v>
      </c>
      <c r="D719" s="2">
        <v>5182</v>
      </c>
      <c r="E719" s="2">
        <v>5180</v>
      </c>
      <c r="F719" s="13">
        <f t="shared" si="204"/>
        <v>2.3055736081454281E-3</v>
      </c>
      <c r="G719" s="2">
        <f t="shared" si="199"/>
        <v>5474.4159999999983</v>
      </c>
      <c r="H719" s="2">
        <f t="shared" ca="1" si="205"/>
        <v>57422.2</v>
      </c>
      <c r="I719">
        <f t="shared" ca="1" si="206"/>
        <v>-1</v>
      </c>
      <c r="J719">
        <f t="shared" si="207"/>
        <v>1</v>
      </c>
      <c r="K719">
        <f t="shared" si="200"/>
        <v>-56.710000000000036</v>
      </c>
      <c r="L719">
        <f t="shared" ca="1" si="201"/>
        <v>-56.710000000000036</v>
      </c>
      <c r="M719" s="14">
        <f t="shared" si="202"/>
        <v>13548.150000000034</v>
      </c>
      <c r="N719">
        <f t="shared" si="208"/>
        <v>2</v>
      </c>
      <c r="O719">
        <f t="shared" si="203"/>
        <v>4</v>
      </c>
      <c r="P719">
        <f>COUNTIF(作圖資料!$A$3:$A$249,A719)</f>
        <v>0</v>
      </c>
      <c r="R719" s="7">
        <f t="shared" si="209"/>
        <v>-41</v>
      </c>
      <c r="S719" s="8">
        <f t="shared" ca="1" si="210"/>
        <v>-41</v>
      </c>
      <c r="T719" s="8">
        <f t="shared" ca="1" si="211"/>
        <v>11239</v>
      </c>
      <c r="U719" s="8">
        <f t="shared" ca="1" si="212"/>
        <v>-2</v>
      </c>
      <c r="V719" s="9">
        <f t="shared" ca="1" si="213"/>
        <v>4</v>
      </c>
      <c r="W719" s="3">
        <f t="shared" si="214"/>
        <v>-2.3652012388775123E-3</v>
      </c>
      <c r="X719" s="3">
        <f t="shared" si="215"/>
        <v>1.732775549879717E-2</v>
      </c>
      <c r="Y719" s="3">
        <f t="shared" si="216"/>
        <v>2.2090729783037499E-2</v>
      </c>
    </row>
    <row r="720" spans="1:25" x14ac:dyDescent="0.25">
      <c r="A720" s="1">
        <v>37039</v>
      </c>
      <c r="B720" s="2">
        <v>5079.72</v>
      </c>
      <c r="C720" s="2">
        <v>32743</v>
      </c>
      <c r="D720" s="2">
        <v>5110</v>
      </c>
      <c r="E720" s="2">
        <v>5120</v>
      </c>
      <c r="F720" s="13">
        <f t="shared" si="204"/>
        <v>5.9609584780262459E-3</v>
      </c>
      <c r="G720" s="2">
        <f t="shared" si="199"/>
        <v>5467.4136666666645</v>
      </c>
      <c r="H720" s="2">
        <f t="shared" ca="1" si="205"/>
        <v>55790.2</v>
      </c>
      <c r="I720">
        <f t="shared" ca="1" si="206"/>
        <v>-1</v>
      </c>
      <c r="J720">
        <f t="shared" si="207"/>
        <v>1</v>
      </c>
      <c r="K720">
        <f t="shared" si="200"/>
        <v>-90.359999999999673</v>
      </c>
      <c r="L720">
        <f t="shared" ca="1" si="201"/>
        <v>90.359999999999673</v>
      </c>
      <c r="M720" s="14">
        <f t="shared" si="202"/>
        <v>13367.430000000035</v>
      </c>
      <c r="N720">
        <f t="shared" si="208"/>
        <v>2</v>
      </c>
      <c r="O720">
        <f t="shared" si="203"/>
        <v>0</v>
      </c>
      <c r="P720">
        <f>COUNTIF(作圖資料!$A$3:$A$249,A720)</f>
        <v>0</v>
      </c>
      <c r="R720" s="7">
        <f t="shared" si="209"/>
        <v>-72</v>
      </c>
      <c r="S720" s="8">
        <f t="shared" ca="1" si="210"/>
        <v>72</v>
      </c>
      <c r="T720" s="8">
        <f t="shared" ca="1" si="211"/>
        <v>11383</v>
      </c>
      <c r="U720" s="8">
        <f t="shared" ca="1" si="212"/>
        <v>-2</v>
      </c>
      <c r="V720" s="9">
        <f t="shared" ca="1" si="213"/>
        <v>0</v>
      </c>
      <c r="W720" s="3">
        <f t="shared" si="214"/>
        <v>-2.3652012388775123E-3</v>
      </c>
      <c r="X720" s="3">
        <f t="shared" si="215"/>
        <v>-4.5257594421166392E-4</v>
      </c>
      <c r="Y720" s="3">
        <f t="shared" si="216"/>
        <v>7.8895463510848529E-3</v>
      </c>
    </row>
    <row r="721" spans="1:25" x14ac:dyDescent="0.25">
      <c r="A721" s="1">
        <v>37040</v>
      </c>
      <c r="B721" s="2">
        <v>5095.26</v>
      </c>
      <c r="C721" s="2">
        <v>55142</v>
      </c>
      <c r="D721" s="2">
        <v>5112</v>
      </c>
      <c r="E721" s="2">
        <v>5125</v>
      </c>
      <c r="F721" s="13">
        <f t="shared" si="204"/>
        <v>3.2854064365703817E-3</v>
      </c>
      <c r="G721" s="2">
        <f t="shared" si="199"/>
        <v>5460.6756666666661</v>
      </c>
      <c r="H721" s="2">
        <f t="shared" ca="1" si="205"/>
        <v>57593.4</v>
      </c>
      <c r="I721">
        <f t="shared" ca="1" si="206"/>
        <v>-1</v>
      </c>
      <c r="J721">
        <f t="shared" si="207"/>
        <v>1</v>
      </c>
      <c r="K721">
        <f t="shared" si="200"/>
        <v>15.539999999999964</v>
      </c>
      <c r="L721">
        <f t="shared" ca="1" si="201"/>
        <v>-15.539999999999964</v>
      </c>
      <c r="M721" s="14">
        <f t="shared" si="202"/>
        <v>13398.510000000035</v>
      </c>
      <c r="N721">
        <f t="shared" si="208"/>
        <v>2</v>
      </c>
      <c r="O721">
        <f t="shared" si="203"/>
        <v>0</v>
      </c>
      <c r="P721">
        <f>COUNTIF(作圖資料!$A$3:$A$249,A721)</f>
        <v>0</v>
      </c>
      <c r="R721" s="7">
        <f t="shared" si="209"/>
        <v>2</v>
      </c>
      <c r="S721" s="8">
        <f t="shared" ca="1" si="210"/>
        <v>-2</v>
      </c>
      <c r="T721" s="8">
        <f t="shared" ca="1" si="211"/>
        <v>11379</v>
      </c>
      <c r="U721" s="8">
        <f t="shared" ca="1" si="212"/>
        <v>-2</v>
      </c>
      <c r="V721" s="9">
        <f t="shared" ca="1" si="213"/>
        <v>0</v>
      </c>
      <c r="W721" s="3">
        <f t="shared" si="214"/>
        <v>-2.3652012388775123E-3</v>
      </c>
      <c r="X721" s="3">
        <f t="shared" si="215"/>
        <v>2.6052632614583793E-3</v>
      </c>
      <c r="Y721" s="3">
        <f t="shared" si="216"/>
        <v>8.2840236686392288E-3</v>
      </c>
    </row>
    <row r="722" spans="1:25" x14ac:dyDescent="0.25">
      <c r="A722" s="1">
        <v>37041</v>
      </c>
      <c r="B722" s="2">
        <v>5057.07</v>
      </c>
      <c r="C722" s="2">
        <v>38741</v>
      </c>
      <c r="D722" s="2">
        <v>5102</v>
      </c>
      <c r="E722" s="2">
        <v>5113</v>
      </c>
      <c r="F722" s="13">
        <f t="shared" si="204"/>
        <v>8.8845912751851497E-3</v>
      </c>
      <c r="G722" s="2">
        <f t="shared" si="199"/>
        <v>5451.4644999999991</v>
      </c>
      <c r="H722" s="2">
        <f t="shared" ca="1" si="205"/>
        <v>51348.6</v>
      </c>
      <c r="I722">
        <f t="shared" ca="1" si="206"/>
        <v>-1</v>
      </c>
      <c r="J722">
        <f t="shared" si="207"/>
        <v>1</v>
      </c>
      <c r="K722">
        <f t="shared" si="200"/>
        <v>-38.190000000000509</v>
      </c>
      <c r="L722">
        <f t="shared" ca="1" si="201"/>
        <v>38.190000000000509</v>
      </c>
      <c r="M722" s="14">
        <f t="shared" si="202"/>
        <v>13322.130000000034</v>
      </c>
      <c r="N722">
        <f t="shared" si="208"/>
        <v>2</v>
      </c>
      <c r="O722">
        <f t="shared" si="203"/>
        <v>0</v>
      </c>
      <c r="P722">
        <f>COUNTIF(作圖資料!$A$3:$A$249,A722)</f>
        <v>0</v>
      </c>
      <c r="R722" s="7">
        <f t="shared" si="209"/>
        <v>-10</v>
      </c>
      <c r="S722" s="8">
        <f t="shared" ca="1" si="210"/>
        <v>10</v>
      </c>
      <c r="T722" s="8">
        <f t="shared" ca="1" si="211"/>
        <v>11399</v>
      </c>
      <c r="U722" s="8">
        <f t="shared" ca="1" si="212"/>
        <v>-2</v>
      </c>
      <c r="V722" s="9">
        <f t="shared" ca="1" si="213"/>
        <v>0</v>
      </c>
      <c r="W722" s="3">
        <f t="shared" si="214"/>
        <v>-2.3652012388775123E-3</v>
      </c>
      <c r="X722" s="3">
        <f t="shared" si="215"/>
        <v>-4.9094651339436357E-3</v>
      </c>
      <c r="Y722" s="3">
        <f t="shared" si="216"/>
        <v>6.3116370808680156E-3</v>
      </c>
    </row>
    <row r="723" spans="1:25" x14ac:dyDescent="0.25">
      <c r="A723" s="1">
        <v>37042</v>
      </c>
      <c r="B723" s="2">
        <v>5048.8599999999997</v>
      </c>
      <c r="C723" s="2">
        <v>42127</v>
      </c>
      <c r="D723" s="2">
        <v>5085</v>
      </c>
      <c r="E723" s="2">
        <v>5118</v>
      </c>
      <c r="F723" s="13">
        <f t="shared" si="204"/>
        <v>7.1580515205413864E-3</v>
      </c>
      <c r="G723" s="2">
        <f t="shared" si="199"/>
        <v>5441.6944999999996</v>
      </c>
      <c r="H723" s="2">
        <f t="shared" ca="1" si="205"/>
        <v>44971</v>
      </c>
      <c r="I723">
        <f t="shared" ca="1" si="206"/>
        <v>-1</v>
      </c>
      <c r="J723">
        <f t="shared" si="207"/>
        <v>1</v>
      </c>
      <c r="K723">
        <f t="shared" si="200"/>
        <v>-8.2100000000000364</v>
      </c>
      <c r="L723">
        <f t="shared" ca="1" si="201"/>
        <v>8.2100000000000364</v>
      </c>
      <c r="M723" s="14">
        <f t="shared" si="202"/>
        <v>13305.710000000034</v>
      </c>
      <c r="N723">
        <f t="shared" si="208"/>
        <v>2</v>
      </c>
      <c r="O723">
        <f t="shared" si="203"/>
        <v>0</v>
      </c>
      <c r="P723">
        <f>COUNTIF(作圖資料!$A$3:$A$249,A723)</f>
        <v>0</v>
      </c>
      <c r="R723" s="7">
        <f t="shared" si="209"/>
        <v>-17</v>
      </c>
      <c r="S723" s="8">
        <f t="shared" ca="1" si="210"/>
        <v>17</v>
      </c>
      <c r="T723" s="8">
        <f t="shared" ca="1" si="211"/>
        <v>11433</v>
      </c>
      <c r="U723" s="8">
        <f t="shared" ca="1" si="212"/>
        <v>-2</v>
      </c>
      <c r="V723" s="9">
        <f t="shared" ca="1" si="213"/>
        <v>0</v>
      </c>
      <c r="W723" s="3">
        <f t="shared" si="214"/>
        <v>-2.3652012388775123E-3</v>
      </c>
      <c r="X723" s="3">
        <f t="shared" si="215"/>
        <v>-6.5249644826278486E-3</v>
      </c>
      <c r="Y723" s="3">
        <f t="shared" si="216"/>
        <v>2.9585798816569309E-3</v>
      </c>
    </row>
    <row r="724" spans="1:25" x14ac:dyDescent="0.25">
      <c r="A724" s="1">
        <v>37043</v>
      </c>
      <c r="B724" s="2">
        <v>5013.96</v>
      </c>
      <c r="C724" s="2">
        <v>36768</v>
      </c>
      <c r="D724" s="2">
        <v>5031</v>
      </c>
      <c r="E724" s="2">
        <v>5035</v>
      </c>
      <c r="F724" s="13">
        <f t="shared" si="204"/>
        <v>3.3985113562933211E-3</v>
      </c>
      <c r="G724" s="2">
        <f t="shared" si="199"/>
        <v>5428.9750000000004</v>
      </c>
      <c r="H724" s="2">
        <f t="shared" ca="1" si="205"/>
        <v>41104.199999999997</v>
      </c>
      <c r="I724">
        <f t="shared" ca="1" si="206"/>
        <v>-1</v>
      </c>
      <c r="J724">
        <f t="shared" si="207"/>
        <v>1</v>
      </c>
      <c r="K724">
        <f t="shared" si="200"/>
        <v>-34.899999999999636</v>
      </c>
      <c r="L724">
        <f t="shared" ca="1" si="201"/>
        <v>34.899999999999636</v>
      </c>
      <c r="M724" s="14">
        <f t="shared" si="202"/>
        <v>13235.910000000034</v>
      </c>
      <c r="N724">
        <f t="shared" si="208"/>
        <v>2</v>
      </c>
      <c r="O724">
        <f t="shared" si="203"/>
        <v>0</v>
      </c>
      <c r="P724">
        <f>COUNTIF(作圖資料!$A$3:$A$249,A724)</f>
        <v>0</v>
      </c>
      <c r="R724" s="7">
        <f t="shared" si="209"/>
        <v>-54</v>
      </c>
      <c r="S724" s="8">
        <f t="shared" ca="1" si="210"/>
        <v>54</v>
      </c>
      <c r="T724" s="8">
        <f t="shared" ca="1" si="211"/>
        <v>11541</v>
      </c>
      <c r="U724" s="8">
        <f t="shared" ca="1" si="212"/>
        <v>-2</v>
      </c>
      <c r="V724" s="9">
        <f t="shared" ca="1" si="213"/>
        <v>0</v>
      </c>
      <c r="W724" s="3">
        <f t="shared" si="214"/>
        <v>-2.3652012388775123E-3</v>
      </c>
      <c r="X724" s="3">
        <f t="shared" si="215"/>
        <v>-1.3392312505657977E-2</v>
      </c>
      <c r="Y724" s="3">
        <f t="shared" si="216"/>
        <v>-7.692307692307554E-3</v>
      </c>
    </row>
    <row r="725" spans="1:25" x14ac:dyDescent="0.25">
      <c r="A725" s="1">
        <v>37046</v>
      </c>
      <c r="B725" s="2">
        <v>4985.1099999999997</v>
      </c>
      <c r="C725" s="2">
        <v>27167</v>
      </c>
      <c r="D725" s="2">
        <v>5030</v>
      </c>
      <c r="E725" s="2">
        <v>5002</v>
      </c>
      <c r="F725" s="13">
        <f t="shared" si="204"/>
        <v>9.0048163430698214E-3</v>
      </c>
      <c r="G725" s="2">
        <f t="shared" si="199"/>
        <v>5416.8764999999994</v>
      </c>
      <c r="H725" s="2">
        <f t="shared" ca="1" si="205"/>
        <v>39989</v>
      </c>
      <c r="I725">
        <f t="shared" ca="1" si="206"/>
        <v>-1</v>
      </c>
      <c r="J725">
        <f t="shared" si="207"/>
        <v>1</v>
      </c>
      <c r="K725">
        <f t="shared" si="200"/>
        <v>-28.850000000000364</v>
      </c>
      <c r="L725">
        <f t="shared" ca="1" si="201"/>
        <v>28.850000000000364</v>
      </c>
      <c r="M725" s="14">
        <f t="shared" si="202"/>
        <v>13178.210000000034</v>
      </c>
      <c r="N725">
        <f t="shared" si="208"/>
        <v>2</v>
      </c>
      <c r="O725">
        <f t="shared" si="203"/>
        <v>0</v>
      </c>
      <c r="P725">
        <f>COUNTIF(作圖資料!$A$3:$A$249,A725)</f>
        <v>0</v>
      </c>
      <c r="R725" s="7">
        <f t="shared" si="209"/>
        <v>-1</v>
      </c>
      <c r="S725" s="8">
        <f t="shared" ca="1" si="210"/>
        <v>1</v>
      </c>
      <c r="T725" s="8">
        <f t="shared" ca="1" si="211"/>
        <v>11543</v>
      </c>
      <c r="U725" s="8">
        <f t="shared" ca="1" si="212"/>
        <v>-2</v>
      </c>
      <c r="V725" s="9">
        <f t="shared" ca="1" si="213"/>
        <v>0</v>
      </c>
      <c r="W725" s="3">
        <f t="shared" si="214"/>
        <v>-2.3652012388775123E-3</v>
      </c>
      <c r="X725" s="3">
        <f t="shared" si="215"/>
        <v>-1.9069189023263267E-2</v>
      </c>
      <c r="Y725" s="3">
        <f t="shared" si="216"/>
        <v>-7.8895463510846309E-3</v>
      </c>
    </row>
    <row r="726" spans="1:25" x14ac:dyDescent="0.25">
      <c r="A726" s="1">
        <v>37047</v>
      </c>
      <c r="B726" s="2">
        <v>5065.0600000000004</v>
      </c>
      <c r="C726" s="2">
        <v>38538</v>
      </c>
      <c r="D726" s="2">
        <v>5094</v>
      </c>
      <c r="E726" s="2">
        <v>5099</v>
      </c>
      <c r="F726" s="13">
        <f t="shared" si="204"/>
        <v>5.7136539349977866E-3</v>
      </c>
      <c r="G726" s="2">
        <f t="shared" si="199"/>
        <v>5406.6203333333333</v>
      </c>
      <c r="H726" s="2">
        <f t="shared" ca="1" si="205"/>
        <v>36668.199999999997</v>
      </c>
      <c r="I726">
        <f t="shared" ca="1" si="206"/>
        <v>1</v>
      </c>
      <c r="J726">
        <f t="shared" si="207"/>
        <v>1</v>
      </c>
      <c r="K726">
        <f t="shared" si="200"/>
        <v>79.950000000000728</v>
      </c>
      <c r="L726">
        <f t="shared" ca="1" si="201"/>
        <v>-79.950000000000728</v>
      </c>
      <c r="M726" s="14">
        <f t="shared" si="202"/>
        <v>13338.110000000035</v>
      </c>
      <c r="N726">
        <f t="shared" si="208"/>
        <v>2</v>
      </c>
      <c r="O726">
        <f t="shared" si="203"/>
        <v>0</v>
      </c>
      <c r="P726">
        <f>COUNTIF(作圖資料!$A$3:$A$249,A726)</f>
        <v>0</v>
      </c>
      <c r="R726" s="7">
        <f t="shared" si="209"/>
        <v>64</v>
      </c>
      <c r="S726" s="8">
        <f t="shared" ca="1" si="210"/>
        <v>-64</v>
      </c>
      <c r="T726" s="8">
        <f t="shared" ca="1" si="211"/>
        <v>11415</v>
      </c>
      <c r="U726" s="8">
        <f t="shared" ca="1" si="212"/>
        <v>2</v>
      </c>
      <c r="V726" s="9">
        <f t="shared" ca="1" si="213"/>
        <v>4</v>
      </c>
      <c r="W726" s="3">
        <f t="shared" si="214"/>
        <v>-2.3652012388775123E-3</v>
      </c>
      <c r="X726" s="3">
        <f t="shared" si="215"/>
        <v>-3.3372556581838797E-3</v>
      </c>
      <c r="Y726" s="3">
        <f t="shared" si="216"/>
        <v>4.7337278106509562E-3</v>
      </c>
    </row>
    <row r="727" spans="1:25" x14ac:dyDescent="0.25">
      <c r="A727" s="1">
        <v>37048</v>
      </c>
      <c r="B727" s="2">
        <v>5220.4399999999996</v>
      </c>
      <c r="C727" s="2">
        <v>79870</v>
      </c>
      <c r="D727" s="2">
        <v>5194</v>
      </c>
      <c r="E727" s="2">
        <v>5210</v>
      </c>
      <c r="F727" s="13">
        <f t="shared" si="204"/>
        <v>-5.0647071894321938E-3</v>
      </c>
      <c r="G727" s="2">
        <f t="shared" si="199"/>
        <v>5400.5831666666672</v>
      </c>
      <c r="H727" s="2">
        <f t="shared" ca="1" si="205"/>
        <v>44894</v>
      </c>
      <c r="I727">
        <f t="shared" ca="1" si="206"/>
        <v>1</v>
      </c>
      <c r="J727">
        <f t="shared" si="207"/>
        <v>-1</v>
      </c>
      <c r="K727">
        <f t="shared" si="200"/>
        <v>155.3799999999992</v>
      </c>
      <c r="L727">
        <f t="shared" ca="1" si="201"/>
        <v>155.3799999999992</v>
      </c>
      <c r="M727" s="14">
        <f t="shared" si="202"/>
        <v>13648.870000000034</v>
      </c>
      <c r="N727">
        <f t="shared" si="208"/>
        <v>-2</v>
      </c>
      <c r="O727">
        <f t="shared" si="203"/>
        <v>4</v>
      </c>
      <c r="P727">
        <f>COUNTIF(作圖資料!$A$3:$A$249,A727)</f>
        <v>0</v>
      </c>
      <c r="R727" s="7">
        <f t="shared" si="209"/>
        <v>100</v>
      </c>
      <c r="S727" s="8">
        <f t="shared" ca="1" si="210"/>
        <v>100</v>
      </c>
      <c r="T727" s="8">
        <f t="shared" ca="1" si="211"/>
        <v>11615</v>
      </c>
      <c r="U727" s="8">
        <f t="shared" ca="1" si="212"/>
        <v>2</v>
      </c>
      <c r="V727" s="9">
        <f t="shared" ca="1" si="213"/>
        <v>0</v>
      </c>
      <c r="W727" s="3">
        <f t="shared" si="214"/>
        <v>-2.3652012388775123E-3</v>
      </c>
      <c r="X727" s="3">
        <f t="shared" si="215"/>
        <v>2.7237200955524621E-2</v>
      </c>
      <c r="Y727" s="3">
        <f t="shared" si="216"/>
        <v>2.4457593688363088E-2</v>
      </c>
    </row>
    <row r="728" spans="1:25" x14ac:dyDescent="0.25">
      <c r="A728" s="1">
        <v>37049</v>
      </c>
      <c r="B728" s="2">
        <v>5153.3500000000004</v>
      </c>
      <c r="C728" s="2">
        <v>53638</v>
      </c>
      <c r="D728" s="2">
        <v>5155</v>
      </c>
      <c r="E728" s="2">
        <v>5160</v>
      </c>
      <c r="F728" s="13">
        <f t="shared" si="204"/>
        <v>3.2018007703715767E-4</v>
      </c>
      <c r="G728" s="2">
        <f t="shared" si="199"/>
        <v>5392.9656666666669</v>
      </c>
      <c r="H728" s="2">
        <f t="shared" ca="1" si="205"/>
        <v>47196.2</v>
      </c>
      <c r="I728">
        <f t="shared" ca="1" si="206"/>
        <v>1</v>
      </c>
      <c r="J728">
        <f t="shared" si="207"/>
        <v>1</v>
      </c>
      <c r="K728">
        <f t="shared" si="200"/>
        <v>-67.089999999999236</v>
      </c>
      <c r="L728">
        <f t="shared" ca="1" si="201"/>
        <v>-67.089999999999236</v>
      </c>
      <c r="M728" s="14">
        <f t="shared" si="202"/>
        <v>13783.050000000032</v>
      </c>
      <c r="N728">
        <f t="shared" si="208"/>
        <v>2</v>
      </c>
      <c r="O728">
        <f t="shared" si="203"/>
        <v>4</v>
      </c>
      <c r="P728">
        <f>COUNTIF(作圖資料!$A$3:$A$249,A728)</f>
        <v>0</v>
      </c>
      <c r="R728" s="7">
        <f t="shared" si="209"/>
        <v>-39</v>
      </c>
      <c r="S728" s="8">
        <f t="shared" ca="1" si="210"/>
        <v>-39</v>
      </c>
      <c r="T728" s="8">
        <f t="shared" ca="1" si="211"/>
        <v>11537</v>
      </c>
      <c r="U728" s="8">
        <f t="shared" ca="1" si="212"/>
        <v>2</v>
      </c>
      <c r="V728" s="9">
        <f t="shared" ca="1" si="213"/>
        <v>0</v>
      </c>
      <c r="W728" s="3">
        <f t="shared" si="214"/>
        <v>-2.3652012388775123E-3</v>
      </c>
      <c r="X728" s="3">
        <f t="shared" si="215"/>
        <v>1.4035757435034935E-2</v>
      </c>
      <c r="Y728" s="3">
        <f t="shared" si="216"/>
        <v>1.6765285996055423E-2</v>
      </c>
    </row>
    <row r="729" spans="1:25" x14ac:dyDescent="0.25">
      <c r="A729" s="1">
        <v>37050</v>
      </c>
      <c r="B729" s="2">
        <v>5226.28</v>
      </c>
      <c r="C729" s="2">
        <v>92286</v>
      </c>
      <c r="D729" s="2">
        <v>5240</v>
      </c>
      <c r="E729" s="2">
        <v>5230</v>
      </c>
      <c r="F729" s="13">
        <f t="shared" si="204"/>
        <v>2.6251942107962112E-3</v>
      </c>
      <c r="G729" s="2">
        <f t="shared" si="199"/>
        <v>5385.766833333334</v>
      </c>
      <c r="H729" s="2">
        <f t="shared" ca="1" si="205"/>
        <v>58299.8</v>
      </c>
      <c r="I729">
        <f t="shared" ca="1" si="206"/>
        <v>1</v>
      </c>
      <c r="J729">
        <f t="shared" si="207"/>
        <v>1</v>
      </c>
      <c r="K729">
        <f t="shared" si="200"/>
        <v>72.929999999999382</v>
      </c>
      <c r="L729">
        <f t="shared" ca="1" si="201"/>
        <v>72.929999999999382</v>
      </c>
      <c r="M729" s="14">
        <f t="shared" si="202"/>
        <v>13928.910000000031</v>
      </c>
      <c r="N729">
        <f t="shared" si="208"/>
        <v>2</v>
      </c>
      <c r="O729">
        <f t="shared" si="203"/>
        <v>0</v>
      </c>
      <c r="P729">
        <f>COUNTIF(作圖資料!$A$3:$A$249,A729)</f>
        <v>0</v>
      </c>
      <c r="R729" s="7">
        <f t="shared" si="209"/>
        <v>85</v>
      </c>
      <c r="S729" s="8">
        <f t="shared" ca="1" si="210"/>
        <v>85</v>
      </c>
      <c r="T729" s="8">
        <f t="shared" ca="1" si="211"/>
        <v>11707</v>
      </c>
      <c r="U729" s="8">
        <f t="shared" ca="1" si="212"/>
        <v>2</v>
      </c>
      <c r="V729" s="9">
        <f t="shared" ca="1" si="213"/>
        <v>0</v>
      </c>
      <c r="W729" s="3">
        <f t="shared" si="214"/>
        <v>-2.3652012388775123E-3</v>
      </c>
      <c r="X729" s="3">
        <f t="shared" si="215"/>
        <v>2.8386350309521635E-2</v>
      </c>
      <c r="Y729" s="3">
        <f t="shared" si="216"/>
        <v>3.3530571992110625E-2</v>
      </c>
    </row>
    <row r="730" spans="1:25" x14ac:dyDescent="0.25">
      <c r="A730" s="1">
        <v>37053</v>
      </c>
      <c r="B730" s="2">
        <v>5271.3</v>
      </c>
      <c r="C730" s="2">
        <v>49227</v>
      </c>
      <c r="D730" s="2">
        <v>5289</v>
      </c>
      <c r="E730" s="2">
        <v>5285</v>
      </c>
      <c r="F730" s="13">
        <f t="shared" si="204"/>
        <v>3.3578054749301423E-3</v>
      </c>
      <c r="G730" s="2">
        <f t="shared" si="199"/>
        <v>5377.9095000000007</v>
      </c>
      <c r="H730" s="2">
        <f t="shared" ca="1" si="205"/>
        <v>62711.8</v>
      </c>
      <c r="I730">
        <f t="shared" ca="1" si="206"/>
        <v>-1</v>
      </c>
      <c r="J730">
        <f t="shared" si="207"/>
        <v>1</v>
      </c>
      <c r="K730">
        <f t="shared" si="200"/>
        <v>45.020000000000437</v>
      </c>
      <c r="L730">
        <f t="shared" ca="1" si="201"/>
        <v>45.020000000000437</v>
      </c>
      <c r="M730" s="14">
        <f t="shared" si="202"/>
        <v>14018.950000000032</v>
      </c>
      <c r="N730">
        <f t="shared" si="208"/>
        <v>2</v>
      </c>
      <c r="O730">
        <f t="shared" si="203"/>
        <v>0</v>
      </c>
      <c r="P730">
        <f>COUNTIF(作圖資料!$A$3:$A$249,A730)</f>
        <v>0</v>
      </c>
      <c r="R730" s="7">
        <f t="shared" si="209"/>
        <v>49</v>
      </c>
      <c r="S730" s="8">
        <f t="shared" ca="1" si="210"/>
        <v>49</v>
      </c>
      <c r="T730" s="8">
        <f t="shared" ca="1" si="211"/>
        <v>11805</v>
      </c>
      <c r="U730" s="8">
        <f t="shared" ca="1" si="212"/>
        <v>-2</v>
      </c>
      <c r="V730" s="9">
        <f t="shared" ca="1" si="213"/>
        <v>4</v>
      </c>
      <c r="W730" s="3">
        <f t="shared" si="214"/>
        <v>-2.3652012388775123E-3</v>
      </c>
      <c r="X730" s="3">
        <f t="shared" si="215"/>
        <v>3.7245032487080998E-2</v>
      </c>
      <c r="Y730" s="3">
        <f t="shared" si="216"/>
        <v>4.3195266272189725E-2</v>
      </c>
    </row>
    <row r="731" spans="1:25" x14ac:dyDescent="0.25">
      <c r="A731" s="1">
        <v>37054</v>
      </c>
      <c r="B731" s="2">
        <v>5266.24</v>
      </c>
      <c r="C731" s="2">
        <v>68021</v>
      </c>
      <c r="D731" s="2">
        <v>5245</v>
      </c>
      <c r="E731" s="2">
        <v>5240</v>
      </c>
      <c r="F731" s="13">
        <f t="shared" si="204"/>
        <v>-4.0332381357476299E-3</v>
      </c>
      <c r="G731" s="2">
        <f t="shared" si="199"/>
        <v>5369.2813333333343</v>
      </c>
      <c r="H731" s="2">
        <f t="shared" ca="1" si="205"/>
        <v>68608.399999999994</v>
      </c>
      <c r="I731">
        <f t="shared" ca="1" si="206"/>
        <v>-1</v>
      </c>
      <c r="J731">
        <f t="shared" si="207"/>
        <v>-1</v>
      </c>
      <c r="K731">
        <f t="shared" si="200"/>
        <v>-5.0600000000004002</v>
      </c>
      <c r="L731">
        <f t="shared" ca="1" si="201"/>
        <v>5.0600000000004002</v>
      </c>
      <c r="M731" s="14">
        <f t="shared" si="202"/>
        <v>14008.830000000031</v>
      </c>
      <c r="N731">
        <f t="shared" si="208"/>
        <v>-2</v>
      </c>
      <c r="O731">
        <f t="shared" si="203"/>
        <v>4</v>
      </c>
      <c r="P731">
        <f>COUNTIF(作圖資料!$A$3:$A$249,A731)</f>
        <v>0</v>
      </c>
      <c r="R731" s="7">
        <f t="shared" si="209"/>
        <v>-44</v>
      </c>
      <c r="S731" s="8">
        <f t="shared" ca="1" si="210"/>
        <v>44</v>
      </c>
      <c r="T731" s="8">
        <f t="shared" ca="1" si="211"/>
        <v>11893</v>
      </c>
      <c r="U731" s="8">
        <f t="shared" ca="1" si="212"/>
        <v>-2</v>
      </c>
      <c r="V731" s="9">
        <f t="shared" ca="1" si="213"/>
        <v>0</v>
      </c>
      <c r="W731" s="3">
        <f t="shared" si="214"/>
        <v>-2.3652012388775123E-3</v>
      </c>
      <c r="X731" s="3">
        <f t="shared" si="215"/>
        <v>3.6249365409816381E-2</v>
      </c>
      <c r="Y731" s="3">
        <f t="shared" si="216"/>
        <v>3.4516765285996343E-2</v>
      </c>
    </row>
    <row r="732" spans="1:25" x14ac:dyDescent="0.25">
      <c r="A732" s="1">
        <v>37055</v>
      </c>
      <c r="B732" s="2">
        <v>5209.71</v>
      </c>
      <c r="C732" s="2">
        <v>75517</v>
      </c>
      <c r="D732" s="2">
        <v>5193</v>
      </c>
      <c r="E732" s="2">
        <v>5190</v>
      </c>
      <c r="F732" s="13">
        <f t="shared" si="204"/>
        <v>-3.2074722009478585E-3</v>
      </c>
      <c r="G732" s="2">
        <f t="shared" si="199"/>
        <v>5362.0783333333347</v>
      </c>
      <c r="H732" s="2">
        <f t="shared" ca="1" si="205"/>
        <v>67737.8</v>
      </c>
      <c r="I732">
        <f t="shared" ca="1" si="206"/>
        <v>1</v>
      </c>
      <c r="J732">
        <f t="shared" si="207"/>
        <v>-1</v>
      </c>
      <c r="K732">
        <f t="shared" si="200"/>
        <v>-56.529999999999745</v>
      </c>
      <c r="L732">
        <f t="shared" ca="1" si="201"/>
        <v>56.529999999999745</v>
      </c>
      <c r="M732" s="14">
        <f t="shared" si="202"/>
        <v>14121.89000000003</v>
      </c>
      <c r="N732">
        <f t="shared" si="208"/>
        <v>-2</v>
      </c>
      <c r="O732">
        <f t="shared" si="203"/>
        <v>0</v>
      </c>
      <c r="P732">
        <f>COUNTIF(作圖資料!$A$3:$A$249,A732)</f>
        <v>0</v>
      </c>
      <c r="R732" s="7">
        <f t="shared" si="209"/>
        <v>-52</v>
      </c>
      <c r="S732" s="8">
        <f t="shared" ca="1" si="210"/>
        <v>52</v>
      </c>
      <c r="T732" s="8">
        <f t="shared" ca="1" si="211"/>
        <v>11997</v>
      </c>
      <c r="U732" s="8">
        <f t="shared" ca="1" si="212"/>
        <v>2</v>
      </c>
      <c r="V732" s="9">
        <f t="shared" ca="1" si="213"/>
        <v>4</v>
      </c>
      <c r="W732" s="3">
        <f t="shared" si="214"/>
        <v>-2.3652012388775123E-3</v>
      </c>
      <c r="X732" s="3">
        <f t="shared" si="215"/>
        <v>2.5125835789704842E-2</v>
      </c>
      <c r="Y732" s="3">
        <f t="shared" si="216"/>
        <v>2.4260355029586123E-2</v>
      </c>
    </row>
    <row r="733" spans="1:25" x14ac:dyDescent="0.25">
      <c r="A733" s="1">
        <v>37056</v>
      </c>
      <c r="B733" s="2">
        <v>5119.1899999999996</v>
      </c>
      <c r="C733" s="2">
        <v>46487</v>
      </c>
      <c r="D733" s="2">
        <v>5140</v>
      </c>
      <c r="E733" s="2">
        <v>5132</v>
      </c>
      <c r="F733" s="13">
        <f t="shared" si="204"/>
        <v>4.0650962359281007E-3</v>
      </c>
      <c r="G733" s="2">
        <f t="shared" si="199"/>
        <v>5353.3531666666677</v>
      </c>
      <c r="H733" s="2">
        <f t="shared" ca="1" si="205"/>
        <v>66307.600000000006</v>
      </c>
      <c r="I733">
        <f t="shared" ca="1" si="206"/>
        <v>-1</v>
      </c>
      <c r="J733">
        <f t="shared" si="207"/>
        <v>1</v>
      </c>
      <c r="K733">
        <f t="shared" si="200"/>
        <v>-90.520000000000437</v>
      </c>
      <c r="L733">
        <f t="shared" ca="1" si="201"/>
        <v>-90.520000000000437</v>
      </c>
      <c r="M733" s="14">
        <f t="shared" si="202"/>
        <v>14302.930000000031</v>
      </c>
      <c r="N733">
        <f t="shared" si="208"/>
        <v>2</v>
      </c>
      <c r="O733">
        <f t="shared" si="203"/>
        <v>4</v>
      </c>
      <c r="P733">
        <f>COUNTIF(作圖資料!$A$3:$A$249,A733)</f>
        <v>0</v>
      </c>
      <c r="R733" s="7">
        <f t="shared" si="209"/>
        <v>-53</v>
      </c>
      <c r="S733" s="8">
        <f t="shared" ca="1" si="210"/>
        <v>-53</v>
      </c>
      <c r="T733" s="8">
        <f t="shared" ca="1" si="211"/>
        <v>11891</v>
      </c>
      <c r="U733" s="8">
        <f t="shared" ca="1" si="212"/>
        <v>-2</v>
      </c>
      <c r="V733" s="9">
        <f t="shared" ca="1" si="213"/>
        <v>4</v>
      </c>
      <c r="W733" s="3">
        <f t="shared" si="214"/>
        <v>-2.3652012388775123E-3</v>
      </c>
      <c r="X733" s="3">
        <f t="shared" si="215"/>
        <v>7.3140208027506759E-3</v>
      </c>
      <c r="Y733" s="3">
        <f t="shared" si="216"/>
        <v>1.3806706114398715E-2</v>
      </c>
    </row>
    <row r="734" spans="1:25" x14ac:dyDescent="0.25">
      <c r="A734" s="1">
        <v>37057</v>
      </c>
      <c r="B734" s="2">
        <v>5158.63</v>
      </c>
      <c r="C734" s="2">
        <v>36025</v>
      </c>
      <c r="D734" s="2">
        <v>5149</v>
      </c>
      <c r="E734" s="2">
        <v>5157</v>
      </c>
      <c r="F734" s="13">
        <f t="shared" si="204"/>
        <v>-1.8667747056874129E-3</v>
      </c>
      <c r="G734" s="2">
        <f t="shared" si="199"/>
        <v>5345.6066666666684</v>
      </c>
      <c r="H734" s="2">
        <f t="shared" ca="1" si="205"/>
        <v>55055.4</v>
      </c>
      <c r="I734">
        <f t="shared" ca="1" si="206"/>
        <v>-1</v>
      </c>
      <c r="J734">
        <f t="shared" si="207"/>
        <v>-1</v>
      </c>
      <c r="K734">
        <f t="shared" si="200"/>
        <v>39.440000000000509</v>
      </c>
      <c r="L734">
        <f t="shared" ca="1" si="201"/>
        <v>-39.440000000000509</v>
      </c>
      <c r="M734" s="14">
        <f t="shared" si="202"/>
        <v>14381.810000000032</v>
      </c>
      <c r="N734">
        <f t="shared" si="208"/>
        <v>-2</v>
      </c>
      <c r="O734">
        <f t="shared" si="203"/>
        <v>4</v>
      </c>
      <c r="P734">
        <f>COUNTIF(作圖資料!$A$3:$A$249,A734)</f>
        <v>0</v>
      </c>
      <c r="R734" s="7">
        <f t="shared" si="209"/>
        <v>9</v>
      </c>
      <c r="S734" s="8">
        <f t="shared" ca="1" si="210"/>
        <v>-9</v>
      </c>
      <c r="T734" s="8">
        <f t="shared" ca="1" si="211"/>
        <v>11873</v>
      </c>
      <c r="U734" s="8">
        <f t="shared" ca="1" si="212"/>
        <v>-2</v>
      </c>
      <c r="V734" s="9">
        <f t="shared" ca="1" si="213"/>
        <v>0</v>
      </c>
      <c r="W734" s="3">
        <f t="shared" si="214"/>
        <v>-2.3652012388775123E-3</v>
      </c>
      <c r="X734" s="3">
        <f t="shared" si="215"/>
        <v>1.5074714385223897E-2</v>
      </c>
      <c r="Y734" s="3">
        <f t="shared" si="216"/>
        <v>1.558185404339274E-2</v>
      </c>
    </row>
    <row r="735" spans="1:25" x14ac:dyDescent="0.25">
      <c r="A735" s="1">
        <v>37060</v>
      </c>
      <c r="B735" s="2">
        <v>5070.5200000000004</v>
      </c>
      <c r="C735" s="2">
        <v>31354</v>
      </c>
      <c r="D735" s="2">
        <v>5088</v>
      </c>
      <c r="E735" s="2">
        <v>5092</v>
      </c>
      <c r="F735" s="13">
        <f t="shared" si="204"/>
        <v>3.4473781781749757E-3</v>
      </c>
      <c r="G735" s="2">
        <f t="shared" si="199"/>
        <v>5334.5995000000012</v>
      </c>
      <c r="H735" s="2">
        <f t="shared" ca="1" si="205"/>
        <v>51480.800000000003</v>
      </c>
      <c r="I735">
        <f t="shared" ca="1" si="206"/>
        <v>-1</v>
      </c>
      <c r="J735">
        <f t="shared" si="207"/>
        <v>1</v>
      </c>
      <c r="K735">
        <f t="shared" si="200"/>
        <v>-88.109999999999673</v>
      </c>
      <c r="L735">
        <f t="shared" ca="1" si="201"/>
        <v>88.109999999999673</v>
      </c>
      <c r="M735" s="14">
        <f t="shared" si="202"/>
        <v>14558.030000000032</v>
      </c>
      <c r="N735">
        <f t="shared" si="208"/>
        <v>2</v>
      </c>
      <c r="O735">
        <f t="shared" si="203"/>
        <v>4</v>
      </c>
      <c r="P735">
        <f>COUNTIF(作圖資料!$A$3:$A$249,A735)</f>
        <v>0</v>
      </c>
      <c r="R735" s="7">
        <f t="shared" si="209"/>
        <v>-61</v>
      </c>
      <c r="S735" s="8">
        <f t="shared" ca="1" si="210"/>
        <v>61</v>
      </c>
      <c r="T735" s="8">
        <f t="shared" ca="1" si="211"/>
        <v>11995</v>
      </c>
      <c r="U735" s="8">
        <f t="shared" ca="1" si="212"/>
        <v>-2</v>
      </c>
      <c r="V735" s="9">
        <f t="shared" ca="1" si="213"/>
        <v>0</v>
      </c>
      <c r="W735" s="3">
        <f t="shared" si="214"/>
        <v>-2.3652012388775123E-3</v>
      </c>
      <c r="X735" s="3">
        <f t="shared" si="215"/>
        <v>-2.2628797210565432E-3</v>
      </c>
      <c r="Y735" s="3">
        <f t="shared" si="216"/>
        <v>3.5502958579884947E-3</v>
      </c>
    </row>
    <row r="736" spans="1:25" x14ac:dyDescent="0.25">
      <c r="A736" s="1">
        <v>37061</v>
      </c>
      <c r="B736" s="2">
        <v>5039.9799999999996</v>
      </c>
      <c r="C736" s="2">
        <v>32343</v>
      </c>
      <c r="D736" s="2">
        <v>5082</v>
      </c>
      <c r="E736" s="2">
        <v>5083</v>
      </c>
      <c r="F736" s="13">
        <f t="shared" si="204"/>
        <v>8.3373346719630703E-3</v>
      </c>
      <c r="G736" s="2">
        <f t="shared" si="199"/>
        <v>5321.9233333333341</v>
      </c>
      <c r="H736" s="2">
        <f t="shared" ca="1" si="205"/>
        <v>44345.2</v>
      </c>
      <c r="I736">
        <f t="shared" ca="1" si="206"/>
        <v>-1</v>
      </c>
      <c r="J736">
        <f t="shared" si="207"/>
        <v>1</v>
      </c>
      <c r="K736">
        <f t="shared" si="200"/>
        <v>-30.540000000000873</v>
      </c>
      <c r="L736">
        <f t="shared" ca="1" si="201"/>
        <v>30.540000000000873</v>
      </c>
      <c r="M736" s="14">
        <f t="shared" si="202"/>
        <v>14496.95000000003</v>
      </c>
      <c r="N736">
        <f t="shared" si="208"/>
        <v>2</v>
      </c>
      <c r="O736">
        <f t="shared" si="203"/>
        <v>0</v>
      </c>
      <c r="P736">
        <f>COUNTIF(作圖資料!$A$3:$A$249,A736)</f>
        <v>0</v>
      </c>
      <c r="R736" s="7">
        <f t="shared" si="209"/>
        <v>-6</v>
      </c>
      <c r="S736" s="8">
        <f t="shared" ca="1" si="210"/>
        <v>6</v>
      </c>
      <c r="T736" s="8">
        <f t="shared" ca="1" si="211"/>
        <v>12007</v>
      </c>
      <c r="U736" s="8">
        <f t="shared" ca="1" si="212"/>
        <v>-2</v>
      </c>
      <c r="V736" s="9">
        <f t="shared" ca="1" si="213"/>
        <v>0</v>
      </c>
      <c r="W736" s="3">
        <f t="shared" si="214"/>
        <v>-2.3652012388775123E-3</v>
      </c>
      <c r="X736" s="3">
        <f t="shared" si="215"/>
        <v>-8.2723011715822858E-3</v>
      </c>
      <c r="Y736" s="3">
        <f t="shared" si="216"/>
        <v>2.3668639053258111E-3</v>
      </c>
    </row>
    <row r="737" spans="1:25" x14ac:dyDescent="0.25">
      <c r="A737" s="1">
        <v>37062</v>
      </c>
      <c r="B737" s="2">
        <v>5029.6400000000003</v>
      </c>
      <c r="C737" s="2">
        <v>30538</v>
      </c>
      <c r="D737" s="2">
        <v>5036</v>
      </c>
      <c r="E737" s="2">
        <v>5052</v>
      </c>
      <c r="F737" s="13">
        <f t="shared" si="204"/>
        <v>4.4456462092714588E-3</v>
      </c>
      <c r="G737" s="2">
        <f t="shared" si="199"/>
        <v>5307.4786666666669</v>
      </c>
      <c r="H737" s="2">
        <f t="shared" ca="1" si="205"/>
        <v>35349.4</v>
      </c>
      <c r="I737">
        <f t="shared" ca="1" si="206"/>
        <v>-1</v>
      </c>
      <c r="J737">
        <f t="shared" si="207"/>
        <v>1</v>
      </c>
      <c r="K737">
        <f t="shared" si="200"/>
        <v>-10.339999999999236</v>
      </c>
      <c r="L737">
        <f t="shared" ca="1" si="201"/>
        <v>10.339999999999236</v>
      </c>
      <c r="M737" s="14">
        <f t="shared" si="202"/>
        <v>14476.270000000031</v>
      </c>
      <c r="N737">
        <f t="shared" si="208"/>
        <v>2</v>
      </c>
      <c r="O737">
        <f t="shared" si="203"/>
        <v>0</v>
      </c>
      <c r="P737">
        <f>COUNTIF(作圖資料!$A$3:$A$249,A737)</f>
        <v>1</v>
      </c>
      <c r="R737" s="7">
        <f t="shared" si="209"/>
        <v>-46</v>
      </c>
      <c r="S737" s="8">
        <f t="shared" ca="1" si="210"/>
        <v>46</v>
      </c>
      <c r="T737" s="8">
        <f t="shared" ca="1" si="211"/>
        <v>12099</v>
      </c>
      <c r="U737" s="8">
        <f t="shared" ca="1" si="212"/>
        <v>-2</v>
      </c>
      <c r="V737" s="9">
        <f t="shared" ca="1" si="213"/>
        <v>4</v>
      </c>
      <c r="W737" s="3">
        <f t="shared" si="214"/>
        <v>-2.3652012388775123E-3</v>
      </c>
      <c r="X737" s="3">
        <f t="shared" si="215"/>
        <v>-1.0306925199035866E-2</v>
      </c>
      <c r="Y737" s="3">
        <f t="shared" si="216"/>
        <v>-6.7061143984217253E-3</v>
      </c>
    </row>
    <row r="738" spans="1:25" x14ac:dyDescent="0.25">
      <c r="A738" s="1">
        <v>37063</v>
      </c>
      <c r="B738" s="2">
        <v>4984.88</v>
      </c>
      <c r="C738" s="2">
        <v>41742</v>
      </c>
      <c r="D738" s="2">
        <v>4990</v>
      </c>
      <c r="E738" s="2">
        <v>4988</v>
      </c>
      <c r="F738" s="13">
        <f t="shared" si="204"/>
        <v>1.0271059684485717E-3</v>
      </c>
      <c r="G738" s="2">
        <f t="shared" si="199"/>
        <v>5292.4878333333336</v>
      </c>
      <c r="H738" s="2">
        <f t="shared" ca="1" si="205"/>
        <v>34400.400000000001</v>
      </c>
      <c r="I738">
        <f t="shared" ca="1" si="206"/>
        <v>1</v>
      </c>
      <c r="J738">
        <f t="shared" si="207"/>
        <v>1</v>
      </c>
      <c r="K738">
        <f t="shared" si="200"/>
        <v>-44.760000000000218</v>
      </c>
      <c r="L738">
        <f t="shared" ca="1" si="201"/>
        <v>44.760000000000218</v>
      </c>
      <c r="M738" s="14">
        <f t="shared" si="202"/>
        <v>14386.750000000031</v>
      </c>
      <c r="N738">
        <f t="shared" si="208"/>
        <v>2</v>
      </c>
      <c r="O738">
        <f t="shared" si="203"/>
        <v>0</v>
      </c>
      <c r="P738">
        <f>COUNTIF(作圖資料!$A$3:$A$249,A738)</f>
        <v>0</v>
      </c>
      <c r="R738" s="7">
        <f t="shared" si="209"/>
        <v>-62</v>
      </c>
      <c r="S738" s="8">
        <f t="shared" ca="1" si="210"/>
        <v>62</v>
      </c>
      <c r="T738" s="8">
        <f t="shared" ca="1" si="211"/>
        <v>12223</v>
      </c>
      <c r="U738" s="8">
        <f t="shared" ca="1" si="212"/>
        <v>2</v>
      </c>
      <c r="V738" s="9">
        <f t="shared" ca="1" si="213"/>
        <v>4</v>
      </c>
      <c r="W738" s="3">
        <f t="shared" si="214"/>
        <v>4.4456462092714588E-3</v>
      </c>
      <c r="X738" s="3">
        <f t="shared" si="215"/>
        <v>-8.8992452740156783E-3</v>
      </c>
      <c r="Y738" s="3">
        <f t="shared" si="216"/>
        <v>-1.2272367379255741E-2</v>
      </c>
    </row>
    <row r="739" spans="1:25" x14ac:dyDescent="0.25">
      <c r="A739" s="1">
        <v>37064</v>
      </c>
      <c r="B739" s="2">
        <v>4904.34</v>
      </c>
      <c r="C739" s="2">
        <v>36757</v>
      </c>
      <c r="D739" s="2">
        <v>4965</v>
      </c>
      <c r="E739" s="2">
        <v>4938</v>
      </c>
      <c r="F739" s="13">
        <f t="shared" si="204"/>
        <v>1.2368636758462781E-2</v>
      </c>
      <c r="G739" s="2">
        <f t="shared" si="199"/>
        <v>5277.2370000000019</v>
      </c>
      <c r="H739" s="2">
        <f t="shared" ca="1" si="205"/>
        <v>34546.800000000003</v>
      </c>
      <c r="I739">
        <f t="shared" ca="1" si="206"/>
        <v>1</v>
      </c>
      <c r="J739">
        <f t="shared" si="207"/>
        <v>1</v>
      </c>
      <c r="K739">
        <f t="shared" si="200"/>
        <v>-80.539999999999964</v>
      </c>
      <c r="L739">
        <f t="shared" ca="1" si="201"/>
        <v>-80.539999999999964</v>
      </c>
      <c r="M739" s="14">
        <f t="shared" si="202"/>
        <v>14225.670000000031</v>
      </c>
      <c r="N739">
        <f t="shared" si="208"/>
        <v>2</v>
      </c>
      <c r="O739">
        <f t="shared" si="203"/>
        <v>0</v>
      </c>
      <c r="P739">
        <f>COUNTIF(作圖資料!$A$3:$A$249,A739)</f>
        <v>0</v>
      </c>
      <c r="R739" s="7">
        <f t="shared" si="209"/>
        <v>-25</v>
      </c>
      <c r="S739" s="8">
        <f t="shared" ca="1" si="210"/>
        <v>-25</v>
      </c>
      <c r="T739" s="8">
        <f t="shared" ca="1" si="211"/>
        <v>12173</v>
      </c>
      <c r="U739" s="8">
        <f t="shared" ca="1" si="212"/>
        <v>2</v>
      </c>
      <c r="V739" s="9">
        <f t="shared" ca="1" si="213"/>
        <v>0</v>
      </c>
      <c r="W739" s="3">
        <f t="shared" si="214"/>
        <v>4.4456462092714588E-3</v>
      </c>
      <c r="X739" s="3">
        <f t="shared" si="215"/>
        <v>-2.4912319768412794E-2</v>
      </c>
      <c r="Y739" s="3">
        <f t="shared" si="216"/>
        <v>-1.7220902612826605E-2</v>
      </c>
    </row>
    <row r="740" spans="1:25" x14ac:dyDescent="0.25">
      <c r="A740" s="1">
        <v>37068</v>
      </c>
      <c r="B740" s="2">
        <v>4785.12</v>
      </c>
      <c r="C740" s="2">
        <v>36561</v>
      </c>
      <c r="D740" s="2">
        <v>4834</v>
      </c>
      <c r="E740" s="2">
        <v>4850</v>
      </c>
      <c r="F740" s="13">
        <f t="shared" si="204"/>
        <v>1.0214999832815153E-2</v>
      </c>
      <c r="G740" s="2">
        <f t="shared" si="199"/>
        <v>5259.7576666666682</v>
      </c>
      <c r="H740" s="2">
        <f t="shared" ca="1" si="205"/>
        <v>35588.199999999997</v>
      </c>
      <c r="I740">
        <f t="shared" ca="1" si="206"/>
        <v>1</v>
      </c>
      <c r="J740">
        <f t="shared" si="207"/>
        <v>1</v>
      </c>
      <c r="K740">
        <f t="shared" si="200"/>
        <v>-119.22000000000025</v>
      </c>
      <c r="L740">
        <f t="shared" ca="1" si="201"/>
        <v>-119.22000000000025</v>
      </c>
      <c r="M740" s="14">
        <f t="shared" si="202"/>
        <v>13987.23000000003</v>
      </c>
      <c r="N740">
        <f t="shared" si="208"/>
        <v>2</v>
      </c>
      <c r="O740">
        <f t="shared" si="203"/>
        <v>0</v>
      </c>
      <c r="P740">
        <f>COUNTIF(作圖資料!$A$3:$A$249,A740)</f>
        <v>0</v>
      </c>
      <c r="R740" s="7">
        <f t="shared" si="209"/>
        <v>-131</v>
      </c>
      <c r="S740" s="8">
        <f t="shared" ca="1" si="210"/>
        <v>-131</v>
      </c>
      <c r="T740" s="8">
        <f t="shared" ca="1" si="211"/>
        <v>11911</v>
      </c>
      <c r="U740" s="8">
        <f t="shared" ca="1" si="212"/>
        <v>2</v>
      </c>
      <c r="V740" s="9">
        <f t="shared" ca="1" si="213"/>
        <v>0</v>
      </c>
      <c r="W740" s="3">
        <f t="shared" si="214"/>
        <v>4.4456462092714588E-3</v>
      </c>
      <c r="X740" s="3">
        <f t="shared" si="215"/>
        <v>-4.861580550496658E-2</v>
      </c>
      <c r="Y740" s="3">
        <f t="shared" si="216"/>
        <v>-4.3151227236737921E-2</v>
      </c>
    </row>
    <row r="741" spans="1:25" x14ac:dyDescent="0.25">
      <c r="A741" s="1">
        <v>37069</v>
      </c>
      <c r="B741" s="2">
        <v>4825.28</v>
      </c>
      <c r="C741" s="2">
        <v>37192</v>
      </c>
      <c r="D741" s="2">
        <v>4890</v>
      </c>
      <c r="E741" s="2">
        <v>4865</v>
      </c>
      <c r="F741" s="13">
        <f t="shared" si="204"/>
        <v>1.341269314941318E-2</v>
      </c>
      <c r="G741" s="2">
        <f t="shared" si="199"/>
        <v>5243.5470000000023</v>
      </c>
      <c r="H741" s="2">
        <f t="shared" ca="1" si="205"/>
        <v>36558</v>
      </c>
      <c r="I741">
        <f t="shared" ca="1" si="206"/>
        <v>1</v>
      </c>
      <c r="J741">
        <f t="shared" si="207"/>
        <v>1</v>
      </c>
      <c r="K741">
        <f t="shared" si="200"/>
        <v>40.159999999999854</v>
      </c>
      <c r="L741">
        <f t="shared" ca="1" si="201"/>
        <v>40.159999999999854</v>
      </c>
      <c r="M741" s="14">
        <f t="shared" si="202"/>
        <v>14067.55000000003</v>
      </c>
      <c r="N741">
        <f t="shared" si="208"/>
        <v>2</v>
      </c>
      <c r="O741">
        <f t="shared" si="203"/>
        <v>0</v>
      </c>
      <c r="P741">
        <f>COUNTIF(作圖資料!$A$3:$A$249,A741)</f>
        <v>0</v>
      </c>
      <c r="R741" s="7">
        <f t="shared" si="209"/>
        <v>56</v>
      </c>
      <c r="S741" s="8">
        <f t="shared" ca="1" si="210"/>
        <v>56</v>
      </c>
      <c r="T741" s="8">
        <f t="shared" ca="1" si="211"/>
        <v>12023</v>
      </c>
      <c r="U741" s="8">
        <f t="shared" ca="1" si="212"/>
        <v>2</v>
      </c>
      <c r="V741" s="9">
        <f t="shared" ca="1" si="213"/>
        <v>0</v>
      </c>
      <c r="W741" s="3">
        <f t="shared" si="214"/>
        <v>4.4456462092714588E-3</v>
      </c>
      <c r="X741" s="3">
        <f t="shared" si="215"/>
        <v>-4.0631138610317974E-2</v>
      </c>
      <c r="Y741" s="3">
        <f t="shared" si="216"/>
        <v>-3.2066508313539188E-2</v>
      </c>
    </row>
    <row r="742" spans="1:25" x14ac:dyDescent="0.25">
      <c r="A742" s="1">
        <v>37070</v>
      </c>
      <c r="B742" s="2">
        <v>4768.55</v>
      </c>
      <c r="C742" s="2">
        <v>33401</v>
      </c>
      <c r="D742" s="2">
        <v>4839</v>
      </c>
      <c r="E742" s="2">
        <v>4844</v>
      </c>
      <c r="F742" s="13">
        <f t="shared" si="204"/>
        <v>1.4773883046208969E-2</v>
      </c>
      <c r="G742" s="2">
        <f t="shared" si="199"/>
        <v>5229.5606666666681</v>
      </c>
      <c r="H742" s="2">
        <f t="shared" ca="1" si="205"/>
        <v>37130.6</v>
      </c>
      <c r="I742">
        <f t="shared" ca="1" si="206"/>
        <v>-1</v>
      </c>
      <c r="J742">
        <f t="shared" si="207"/>
        <v>1</v>
      </c>
      <c r="K742">
        <f t="shared" si="200"/>
        <v>-56.729999999999563</v>
      </c>
      <c r="L742">
        <f t="shared" ca="1" si="201"/>
        <v>-56.729999999999563</v>
      </c>
      <c r="M742" s="14">
        <f t="shared" si="202"/>
        <v>13954.090000000031</v>
      </c>
      <c r="N742">
        <f t="shared" si="208"/>
        <v>2</v>
      </c>
      <c r="O742">
        <f t="shared" si="203"/>
        <v>0</v>
      </c>
      <c r="P742">
        <f>COUNTIF(作圖資料!$A$3:$A$249,A742)</f>
        <v>0</v>
      </c>
      <c r="R742" s="7">
        <f t="shared" si="209"/>
        <v>-51</v>
      </c>
      <c r="S742" s="8">
        <f t="shared" ca="1" si="210"/>
        <v>-51</v>
      </c>
      <c r="T742" s="8">
        <f t="shared" ca="1" si="211"/>
        <v>11921</v>
      </c>
      <c r="U742" s="8">
        <f t="shared" ca="1" si="212"/>
        <v>-2</v>
      </c>
      <c r="V742" s="9">
        <f t="shared" ca="1" si="213"/>
        <v>4</v>
      </c>
      <c r="W742" s="3">
        <f t="shared" si="214"/>
        <v>4.4456462092714588E-3</v>
      </c>
      <c r="X742" s="3">
        <f t="shared" si="215"/>
        <v>-5.1910275884556212E-2</v>
      </c>
      <c r="Y742" s="3">
        <f t="shared" si="216"/>
        <v>-4.2161520190023838E-2</v>
      </c>
    </row>
    <row r="743" spans="1:25" x14ac:dyDescent="0.25">
      <c r="A743" s="1">
        <v>37071</v>
      </c>
      <c r="B743" s="2">
        <v>4883.43</v>
      </c>
      <c r="C743" s="2">
        <v>48160</v>
      </c>
      <c r="D743" s="2">
        <v>4891</v>
      </c>
      <c r="E743" s="2">
        <v>4900</v>
      </c>
      <c r="F743" s="13">
        <f t="shared" si="204"/>
        <v>1.550139963099717E-3</v>
      </c>
      <c r="G743" s="2">
        <f t="shared" si="199"/>
        <v>5220.1708333333336</v>
      </c>
      <c r="H743" s="2">
        <f t="shared" ca="1" si="205"/>
        <v>38414.199999999997</v>
      </c>
      <c r="I743">
        <f t="shared" ca="1" si="206"/>
        <v>1</v>
      </c>
      <c r="J743">
        <f t="shared" si="207"/>
        <v>1</v>
      </c>
      <c r="K743">
        <f t="shared" si="200"/>
        <v>114.88000000000011</v>
      </c>
      <c r="L743">
        <f t="shared" ca="1" si="201"/>
        <v>-114.88000000000011</v>
      </c>
      <c r="M743" s="14">
        <f t="shared" si="202"/>
        <v>14183.850000000031</v>
      </c>
      <c r="N743">
        <f t="shared" si="208"/>
        <v>2</v>
      </c>
      <c r="O743">
        <f t="shared" si="203"/>
        <v>0</v>
      </c>
      <c r="P743">
        <f>COUNTIF(作圖資料!$A$3:$A$249,A743)</f>
        <v>0</v>
      </c>
      <c r="R743" s="7">
        <f t="shared" si="209"/>
        <v>52</v>
      </c>
      <c r="S743" s="8">
        <f t="shared" ca="1" si="210"/>
        <v>-52</v>
      </c>
      <c r="T743" s="8">
        <f t="shared" ca="1" si="211"/>
        <v>11817</v>
      </c>
      <c r="U743" s="8">
        <f t="shared" ca="1" si="212"/>
        <v>2</v>
      </c>
      <c r="V743" s="9">
        <f t="shared" ca="1" si="213"/>
        <v>4</v>
      </c>
      <c r="W743" s="3">
        <f t="shared" si="214"/>
        <v>4.4456462092714588E-3</v>
      </c>
      <c r="X743" s="3">
        <f t="shared" si="215"/>
        <v>-2.9069674966796688E-2</v>
      </c>
      <c r="Y743" s="3">
        <f t="shared" si="216"/>
        <v>-3.1868566904196483E-2</v>
      </c>
    </row>
    <row r="744" spans="1:25" x14ac:dyDescent="0.25">
      <c r="A744" s="1">
        <v>37074</v>
      </c>
      <c r="B744" s="2">
        <v>4886.8599999999997</v>
      </c>
      <c r="C744" s="2">
        <v>32034</v>
      </c>
      <c r="D744" s="2">
        <v>4935</v>
      </c>
      <c r="E744" s="2">
        <v>4943</v>
      </c>
      <c r="F744" s="13">
        <f t="shared" si="204"/>
        <v>9.8509063079359471E-3</v>
      </c>
      <c r="G744" s="2">
        <f t="shared" si="199"/>
        <v>5211.5209999999988</v>
      </c>
      <c r="H744" s="2">
        <f t="shared" ca="1" si="205"/>
        <v>37469.599999999999</v>
      </c>
      <c r="I744">
        <f t="shared" ca="1" si="206"/>
        <v>-1</v>
      </c>
      <c r="J744">
        <f t="shared" si="207"/>
        <v>1</v>
      </c>
      <c r="K744">
        <f t="shared" si="200"/>
        <v>3.4299999999993815</v>
      </c>
      <c r="L744">
        <f t="shared" ca="1" si="201"/>
        <v>3.4299999999993815</v>
      </c>
      <c r="M744" s="14">
        <f t="shared" si="202"/>
        <v>14190.71000000003</v>
      </c>
      <c r="N744">
        <f t="shared" si="208"/>
        <v>2</v>
      </c>
      <c r="O744">
        <f t="shared" si="203"/>
        <v>0</v>
      </c>
      <c r="P744">
        <f>COUNTIF(作圖資料!$A$3:$A$249,A744)</f>
        <v>0</v>
      </c>
      <c r="R744" s="7">
        <f t="shared" si="209"/>
        <v>44</v>
      </c>
      <c r="S744" s="8">
        <f t="shared" ca="1" si="210"/>
        <v>44</v>
      </c>
      <c r="T744" s="8">
        <f t="shared" ca="1" si="211"/>
        <v>11905</v>
      </c>
      <c r="U744" s="8">
        <f t="shared" ca="1" si="212"/>
        <v>-2</v>
      </c>
      <c r="V744" s="9">
        <f t="shared" ca="1" si="213"/>
        <v>4</v>
      </c>
      <c r="W744" s="3">
        <f t="shared" si="214"/>
        <v>4.4456462092714588E-3</v>
      </c>
      <c r="X744" s="3">
        <f t="shared" si="215"/>
        <v>-2.8387717610007801E-2</v>
      </c>
      <c r="Y744" s="3">
        <f t="shared" si="216"/>
        <v>-2.3159144893111661E-2</v>
      </c>
    </row>
    <row r="745" spans="1:25" x14ac:dyDescent="0.25">
      <c r="A745" s="1">
        <v>37075</v>
      </c>
      <c r="B745" s="2">
        <v>4843.82</v>
      </c>
      <c r="C745" s="2">
        <v>28532</v>
      </c>
      <c r="D745" s="2">
        <v>4845</v>
      </c>
      <c r="E745" s="2">
        <v>4850</v>
      </c>
      <c r="F745" s="13">
        <f t="shared" si="204"/>
        <v>2.4360938267742327E-4</v>
      </c>
      <c r="G745" s="2">
        <f t="shared" si="199"/>
        <v>5200.3325000000004</v>
      </c>
      <c r="H745" s="2">
        <f t="shared" ca="1" si="205"/>
        <v>35863.800000000003</v>
      </c>
      <c r="I745">
        <f t="shared" ca="1" si="206"/>
        <v>-1</v>
      </c>
      <c r="J745">
        <f t="shared" si="207"/>
        <v>1</v>
      </c>
      <c r="K745">
        <f t="shared" si="200"/>
        <v>-43.039999999999964</v>
      </c>
      <c r="L745">
        <f t="shared" ca="1" si="201"/>
        <v>43.039999999999964</v>
      </c>
      <c r="M745" s="14">
        <f t="shared" si="202"/>
        <v>14104.63000000003</v>
      </c>
      <c r="N745">
        <f t="shared" si="208"/>
        <v>2</v>
      </c>
      <c r="O745">
        <f t="shared" si="203"/>
        <v>0</v>
      </c>
      <c r="P745">
        <f>COUNTIF(作圖資料!$A$3:$A$249,A745)</f>
        <v>0</v>
      </c>
      <c r="R745" s="7">
        <f t="shared" si="209"/>
        <v>-90</v>
      </c>
      <c r="S745" s="8">
        <f t="shared" ca="1" si="210"/>
        <v>90</v>
      </c>
      <c r="T745" s="8">
        <f t="shared" ca="1" si="211"/>
        <v>12085</v>
      </c>
      <c r="U745" s="8">
        <f t="shared" ca="1" si="212"/>
        <v>-2</v>
      </c>
      <c r="V745" s="9">
        <f t="shared" ca="1" si="213"/>
        <v>0</v>
      </c>
      <c r="W745" s="3">
        <f t="shared" si="214"/>
        <v>4.4456462092714588E-3</v>
      </c>
      <c r="X745" s="3">
        <f t="shared" si="215"/>
        <v>-3.6944990098694896E-2</v>
      </c>
      <c r="Y745" s="3">
        <f t="shared" si="216"/>
        <v>-4.0973871733966716E-2</v>
      </c>
    </row>
    <row r="746" spans="1:25" x14ac:dyDescent="0.25">
      <c r="A746" s="1">
        <v>37076</v>
      </c>
      <c r="B746" s="2">
        <v>4739.16</v>
      </c>
      <c r="C746" s="2">
        <v>28912</v>
      </c>
      <c r="D746" s="2">
        <v>4770</v>
      </c>
      <c r="E746" s="2">
        <v>4765</v>
      </c>
      <c r="F746" s="13">
        <f t="shared" si="204"/>
        <v>6.5074823386424008E-3</v>
      </c>
      <c r="G746" s="2">
        <f t="shared" si="199"/>
        <v>5189.2879999999996</v>
      </c>
      <c r="H746" s="2">
        <f t="shared" ca="1" si="205"/>
        <v>34207.800000000003</v>
      </c>
      <c r="I746">
        <f t="shared" ca="1" si="206"/>
        <v>-1</v>
      </c>
      <c r="J746">
        <f t="shared" si="207"/>
        <v>1</v>
      </c>
      <c r="K746">
        <f t="shared" si="200"/>
        <v>-104.65999999999985</v>
      </c>
      <c r="L746">
        <f t="shared" ca="1" si="201"/>
        <v>104.65999999999985</v>
      </c>
      <c r="M746" s="14">
        <f t="shared" si="202"/>
        <v>13895.31000000003</v>
      </c>
      <c r="N746">
        <f t="shared" si="208"/>
        <v>2</v>
      </c>
      <c r="O746">
        <f t="shared" si="203"/>
        <v>0</v>
      </c>
      <c r="P746">
        <f>COUNTIF(作圖資料!$A$3:$A$249,A746)</f>
        <v>0</v>
      </c>
      <c r="R746" s="7">
        <f t="shared" si="209"/>
        <v>-75</v>
      </c>
      <c r="S746" s="8">
        <f t="shared" ca="1" si="210"/>
        <v>75</v>
      </c>
      <c r="T746" s="8">
        <f t="shared" ca="1" si="211"/>
        <v>12235</v>
      </c>
      <c r="U746" s="8">
        <f t="shared" ca="1" si="212"/>
        <v>-2</v>
      </c>
      <c r="V746" s="9">
        <f t="shared" ca="1" si="213"/>
        <v>0</v>
      </c>
      <c r="W746" s="3">
        <f t="shared" si="214"/>
        <v>4.4456462092714588E-3</v>
      </c>
      <c r="X746" s="3">
        <f t="shared" si="215"/>
        <v>-5.775363644316478E-2</v>
      </c>
      <c r="Y746" s="3">
        <f t="shared" si="216"/>
        <v>-5.5819477434679299E-2</v>
      </c>
    </row>
    <row r="747" spans="1:25" x14ac:dyDescent="0.25">
      <c r="A747" s="1">
        <v>37077</v>
      </c>
      <c r="B747" s="2">
        <v>4709.2</v>
      </c>
      <c r="C747" s="2">
        <v>27620</v>
      </c>
      <c r="D747" s="2">
        <v>4743</v>
      </c>
      <c r="E747" s="2">
        <v>4740</v>
      </c>
      <c r="F747" s="13">
        <f t="shared" si="204"/>
        <v>7.1774399048671889E-3</v>
      </c>
      <c r="G747" s="2">
        <f t="shared" si="199"/>
        <v>5178.5496666666668</v>
      </c>
      <c r="H747" s="2">
        <f t="shared" ca="1" si="205"/>
        <v>33051.599999999999</v>
      </c>
      <c r="I747">
        <f t="shared" ca="1" si="206"/>
        <v>-1</v>
      </c>
      <c r="J747">
        <f t="shared" si="207"/>
        <v>1</v>
      </c>
      <c r="K747">
        <f t="shared" si="200"/>
        <v>-29.960000000000036</v>
      </c>
      <c r="L747">
        <f t="shared" ca="1" si="201"/>
        <v>29.960000000000036</v>
      </c>
      <c r="M747" s="14">
        <f t="shared" si="202"/>
        <v>13835.39000000003</v>
      </c>
      <c r="N747">
        <f t="shared" si="208"/>
        <v>2</v>
      </c>
      <c r="O747">
        <f t="shared" si="203"/>
        <v>0</v>
      </c>
      <c r="P747">
        <f>COUNTIF(作圖資料!$A$3:$A$249,A747)</f>
        <v>0</v>
      </c>
      <c r="R747" s="7">
        <f t="shared" si="209"/>
        <v>-27</v>
      </c>
      <c r="S747" s="8">
        <f t="shared" ca="1" si="210"/>
        <v>27</v>
      </c>
      <c r="T747" s="8">
        <f t="shared" ca="1" si="211"/>
        <v>12289</v>
      </c>
      <c r="U747" s="8">
        <f t="shared" ca="1" si="212"/>
        <v>-2</v>
      </c>
      <c r="V747" s="9">
        <f t="shared" ca="1" si="213"/>
        <v>0</v>
      </c>
      <c r="W747" s="3">
        <f t="shared" si="214"/>
        <v>4.4456462092714588E-3</v>
      </c>
      <c r="X747" s="3">
        <f t="shared" si="215"/>
        <v>-6.3710325192260164E-2</v>
      </c>
      <c r="Y747" s="3">
        <f t="shared" si="216"/>
        <v>-6.1163895486935793E-2</v>
      </c>
    </row>
    <row r="748" spans="1:25" x14ac:dyDescent="0.25">
      <c r="A748" s="1">
        <v>37078</v>
      </c>
      <c r="B748" s="2">
        <v>4707.01</v>
      </c>
      <c r="C748" s="2">
        <v>43644</v>
      </c>
      <c r="D748" s="2">
        <v>4766</v>
      </c>
      <c r="E748" s="2">
        <v>4750</v>
      </c>
      <c r="F748" s="13">
        <f t="shared" si="204"/>
        <v>1.2532371930376041E-2</v>
      </c>
      <c r="G748" s="2">
        <f t="shared" si="199"/>
        <v>5165.8706666666667</v>
      </c>
      <c r="H748" s="2">
        <f t="shared" ca="1" si="205"/>
        <v>32148.400000000001</v>
      </c>
      <c r="I748">
        <f t="shared" ca="1" si="206"/>
        <v>1</v>
      </c>
      <c r="J748">
        <f t="shared" si="207"/>
        <v>1</v>
      </c>
      <c r="K748">
        <f t="shared" si="200"/>
        <v>-2.1899999999995998</v>
      </c>
      <c r="L748">
        <f t="shared" ca="1" si="201"/>
        <v>2.1899999999995998</v>
      </c>
      <c r="M748" s="14">
        <f t="shared" si="202"/>
        <v>13831.010000000031</v>
      </c>
      <c r="N748">
        <f t="shared" si="208"/>
        <v>2</v>
      </c>
      <c r="O748">
        <f t="shared" si="203"/>
        <v>0</v>
      </c>
      <c r="P748">
        <f>COUNTIF(作圖資料!$A$3:$A$249,A748)</f>
        <v>0</v>
      </c>
      <c r="R748" s="7">
        <f t="shared" si="209"/>
        <v>23</v>
      </c>
      <c r="S748" s="8">
        <f t="shared" ca="1" si="210"/>
        <v>-23</v>
      </c>
      <c r="T748" s="8">
        <f t="shared" ca="1" si="211"/>
        <v>12243</v>
      </c>
      <c r="U748" s="8">
        <f t="shared" ca="1" si="212"/>
        <v>2</v>
      </c>
      <c r="V748" s="9">
        <f t="shared" ca="1" si="213"/>
        <v>4</v>
      </c>
      <c r="W748" s="3">
        <f t="shared" si="214"/>
        <v>4.4456462092714588E-3</v>
      </c>
      <c r="X748" s="3">
        <f t="shared" si="215"/>
        <v>-6.4145744029393548E-2</v>
      </c>
      <c r="Y748" s="3">
        <f t="shared" si="216"/>
        <v>-5.6611243072050454E-2</v>
      </c>
    </row>
    <row r="749" spans="1:25" x14ac:dyDescent="0.25">
      <c r="A749" s="1">
        <v>37081</v>
      </c>
      <c r="B749" s="2">
        <v>4657.3</v>
      </c>
      <c r="C749" s="2">
        <v>32718</v>
      </c>
      <c r="D749" s="2">
        <v>4721</v>
      </c>
      <c r="E749" s="2">
        <v>4730</v>
      </c>
      <c r="F749" s="13">
        <f t="shared" si="204"/>
        <v>1.3677452601292606E-2</v>
      </c>
      <c r="G749" s="2">
        <f t="shared" si="199"/>
        <v>5151.271999999999</v>
      </c>
      <c r="H749" s="2">
        <f t="shared" ca="1" si="205"/>
        <v>32285.200000000001</v>
      </c>
      <c r="I749">
        <f t="shared" ca="1" si="206"/>
        <v>1</v>
      </c>
      <c r="J749">
        <f t="shared" si="207"/>
        <v>1</v>
      </c>
      <c r="K749">
        <f t="shared" si="200"/>
        <v>-49.710000000000036</v>
      </c>
      <c r="L749">
        <f t="shared" ca="1" si="201"/>
        <v>-49.710000000000036</v>
      </c>
      <c r="M749" s="14">
        <f t="shared" si="202"/>
        <v>13731.590000000031</v>
      </c>
      <c r="N749">
        <f t="shared" si="208"/>
        <v>2</v>
      </c>
      <c r="O749">
        <f t="shared" si="203"/>
        <v>0</v>
      </c>
      <c r="P749">
        <f>COUNTIF(作圖資料!$A$3:$A$249,A749)</f>
        <v>0</v>
      </c>
      <c r="R749" s="7">
        <f t="shared" si="209"/>
        <v>-45</v>
      </c>
      <c r="S749" s="8">
        <f t="shared" ca="1" si="210"/>
        <v>-45</v>
      </c>
      <c r="T749" s="8">
        <f t="shared" ca="1" si="211"/>
        <v>12153</v>
      </c>
      <c r="U749" s="8">
        <f t="shared" ca="1" si="212"/>
        <v>2</v>
      </c>
      <c r="V749" s="9">
        <f t="shared" ca="1" si="213"/>
        <v>0</v>
      </c>
      <c r="W749" s="3">
        <f t="shared" si="214"/>
        <v>4.4456462092714588E-3</v>
      </c>
      <c r="X749" s="3">
        <f t="shared" si="215"/>
        <v>-7.4029155168162886E-2</v>
      </c>
      <c r="Y749" s="3">
        <f t="shared" si="216"/>
        <v>-6.5518606492477982E-2</v>
      </c>
    </row>
    <row r="750" spans="1:25" x14ac:dyDescent="0.25">
      <c r="A750" s="1">
        <v>37082</v>
      </c>
      <c r="B750" s="2">
        <v>4616.71</v>
      </c>
      <c r="C750" s="2">
        <v>35255</v>
      </c>
      <c r="D750" s="2">
        <v>4668</v>
      </c>
      <c r="E750" s="2">
        <v>4666</v>
      </c>
      <c r="F750" s="13">
        <f t="shared" si="204"/>
        <v>1.1109643014181048E-2</v>
      </c>
      <c r="G750" s="2">
        <f t="shared" si="199"/>
        <v>5136.6259999999993</v>
      </c>
      <c r="H750" s="2">
        <f t="shared" ca="1" si="205"/>
        <v>33629.800000000003</v>
      </c>
      <c r="I750">
        <f t="shared" ca="1" si="206"/>
        <v>1</v>
      </c>
      <c r="J750">
        <f t="shared" si="207"/>
        <v>1</v>
      </c>
      <c r="K750">
        <f t="shared" si="200"/>
        <v>-40.590000000000146</v>
      </c>
      <c r="L750">
        <f t="shared" ca="1" si="201"/>
        <v>-40.590000000000146</v>
      </c>
      <c r="M750" s="14">
        <f t="shared" si="202"/>
        <v>13650.410000000031</v>
      </c>
      <c r="N750">
        <f t="shared" si="208"/>
        <v>2</v>
      </c>
      <c r="O750">
        <f t="shared" si="203"/>
        <v>0</v>
      </c>
      <c r="P750">
        <f>COUNTIF(作圖資料!$A$3:$A$249,A750)</f>
        <v>0</v>
      </c>
      <c r="R750" s="7">
        <f t="shared" si="209"/>
        <v>-53</v>
      </c>
      <c r="S750" s="8">
        <f t="shared" ca="1" si="210"/>
        <v>-53</v>
      </c>
      <c r="T750" s="8">
        <f t="shared" ca="1" si="211"/>
        <v>12047</v>
      </c>
      <c r="U750" s="8">
        <f t="shared" ca="1" si="212"/>
        <v>2</v>
      </c>
      <c r="V750" s="9">
        <f t="shared" ca="1" si="213"/>
        <v>0</v>
      </c>
      <c r="W750" s="3">
        <f t="shared" si="214"/>
        <v>4.4456462092714588E-3</v>
      </c>
      <c r="X750" s="3">
        <f t="shared" si="215"/>
        <v>-8.209931525914349E-2</v>
      </c>
      <c r="Y750" s="3">
        <f t="shared" si="216"/>
        <v>-7.6009501187648265E-2</v>
      </c>
    </row>
    <row r="751" spans="1:25" x14ac:dyDescent="0.25">
      <c r="A751" s="1">
        <v>37083</v>
      </c>
      <c r="B751" s="2">
        <v>4548.29</v>
      </c>
      <c r="C751" s="2">
        <v>34529</v>
      </c>
      <c r="D751" s="2">
        <v>4577</v>
      </c>
      <c r="E751" s="2">
        <v>4590</v>
      </c>
      <c r="F751" s="13">
        <f t="shared" si="204"/>
        <v>6.3122624107081471E-3</v>
      </c>
      <c r="G751" s="2">
        <f t="shared" si="199"/>
        <v>5121.8928333333324</v>
      </c>
      <c r="H751" s="2">
        <f t="shared" ca="1" si="205"/>
        <v>34753.199999999997</v>
      </c>
      <c r="I751">
        <f t="shared" ca="1" si="206"/>
        <v>-1</v>
      </c>
      <c r="J751">
        <f t="shared" si="207"/>
        <v>1</v>
      </c>
      <c r="K751">
        <f t="shared" si="200"/>
        <v>-68.420000000000073</v>
      </c>
      <c r="L751">
        <f t="shared" ca="1" si="201"/>
        <v>-68.420000000000073</v>
      </c>
      <c r="M751" s="14">
        <f t="shared" si="202"/>
        <v>13513.570000000031</v>
      </c>
      <c r="N751">
        <f t="shared" si="208"/>
        <v>2</v>
      </c>
      <c r="O751">
        <f t="shared" si="203"/>
        <v>0</v>
      </c>
      <c r="P751">
        <f>COUNTIF(作圖資料!$A$3:$A$249,A751)</f>
        <v>0</v>
      </c>
      <c r="R751" s="7">
        <f t="shared" si="209"/>
        <v>-91</v>
      </c>
      <c r="S751" s="8">
        <f t="shared" ca="1" si="210"/>
        <v>-91</v>
      </c>
      <c r="T751" s="8">
        <f t="shared" ca="1" si="211"/>
        <v>11865</v>
      </c>
      <c r="U751" s="8">
        <f t="shared" ca="1" si="212"/>
        <v>-2</v>
      </c>
      <c r="V751" s="9">
        <f t="shared" ca="1" si="213"/>
        <v>4</v>
      </c>
      <c r="W751" s="3">
        <f t="shared" si="214"/>
        <v>4.4456462092714588E-3</v>
      </c>
      <c r="X751" s="3">
        <f t="shared" si="215"/>
        <v>-9.5702674545295241E-2</v>
      </c>
      <c r="Y751" s="3">
        <f t="shared" si="216"/>
        <v>-9.4022169437846137E-2</v>
      </c>
    </row>
    <row r="752" spans="1:25" x14ac:dyDescent="0.25">
      <c r="A752" s="1">
        <v>37084</v>
      </c>
      <c r="B752" s="2">
        <v>4633.54</v>
      </c>
      <c r="C752" s="2">
        <v>50350</v>
      </c>
      <c r="D752" s="2">
        <v>4679</v>
      </c>
      <c r="E752" s="2">
        <v>4687</v>
      </c>
      <c r="F752" s="13">
        <f t="shared" si="204"/>
        <v>9.8110731751532843E-3</v>
      </c>
      <c r="G752" s="2">
        <f t="shared" si="199"/>
        <v>5108.5859999999984</v>
      </c>
      <c r="H752" s="2">
        <f t="shared" ca="1" si="205"/>
        <v>39299.199999999997</v>
      </c>
      <c r="I752">
        <f t="shared" ca="1" si="206"/>
        <v>1</v>
      </c>
      <c r="J752">
        <f t="shared" si="207"/>
        <v>1</v>
      </c>
      <c r="K752">
        <f t="shared" si="200"/>
        <v>85.25</v>
      </c>
      <c r="L752">
        <f t="shared" ca="1" si="201"/>
        <v>-85.25</v>
      </c>
      <c r="M752" s="14">
        <f t="shared" si="202"/>
        <v>13684.070000000031</v>
      </c>
      <c r="N752">
        <f t="shared" si="208"/>
        <v>2</v>
      </c>
      <c r="O752">
        <f t="shared" si="203"/>
        <v>0</v>
      </c>
      <c r="P752">
        <f>COUNTIF(作圖資料!$A$3:$A$249,A752)</f>
        <v>0</v>
      </c>
      <c r="R752" s="7">
        <f t="shared" si="209"/>
        <v>102</v>
      </c>
      <c r="S752" s="8">
        <f t="shared" ca="1" si="210"/>
        <v>-102</v>
      </c>
      <c r="T752" s="8">
        <f t="shared" ca="1" si="211"/>
        <v>11661</v>
      </c>
      <c r="U752" s="8">
        <f t="shared" ca="1" si="212"/>
        <v>2</v>
      </c>
      <c r="V752" s="9">
        <f t="shared" ca="1" si="213"/>
        <v>4</v>
      </c>
      <c r="W752" s="3">
        <f t="shared" si="214"/>
        <v>4.4456462092714588E-3</v>
      </c>
      <c r="X752" s="3">
        <f t="shared" si="215"/>
        <v>-7.8753151318980752E-2</v>
      </c>
      <c r="Y752" s="3">
        <f t="shared" si="216"/>
        <v>-7.383214568487706E-2</v>
      </c>
    </row>
    <row r="753" spans="1:25" x14ac:dyDescent="0.25">
      <c r="A753" s="1">
        <v>37085</v>
      </c>
      <c r="B753" s="2">
        <v>4485.68</v>
      </c>
      <c r="C753" s="2">
        <v>59310</v>
      </c>
      <c r="D753" s="2">
        <v>4490</v>
      </c>
      <c r="E753" s="2">
        <v>4500</v>
      </c>
      <c r="F753" s="13">
        <f t="shared" si="204"/>
        <v>9.6306468584472782E-4</v>
      </c>
      <c r="G753" s="2">
        <f t="shared" si="199"/>
        <v>5091.5371666666651</v>
      </c>
      <c r="H753" s="2">
        <f t="shared" ca="1" si="205"/>
        <v>42432.4</v>
      </c>
      <c r="I753">
        <f t="shared" ca="1" si="206"/>
        <v>1</v>
      </c>
      <c r="J753">
        <f t="shared" si="207"/>
        <v>1</v>
      </c>
      <c r="K753">
        <f t="shared" si="200"/>
        <v>-147.85999999999967</v>
      </c>
      <c r="L753">
        <f t="shared" ca="1" si="201"/>
        <v>-147.85999999999967</v>
      </c>
      <c r="M753" s="14">
        <f t="shared" si="202"/>
        <v>13388.350000000031</v>
      </c>
      <c r="N753">
        <f t="shared" si="208"/>
        <v>2</v>
      </c>
      <c r="O753">
        <f t="shared" si="203"/>
        <v>0</v>
      </c>
      <c r="P753">
        <f>COUNTIF(作圖資料!$A$3:$A$249,A753)</f>
        <v>0</v>
      </c>
      <c r="R753" s="7">
        <f t="shared" si="209"/>
        <v>-189</v>
      </c>
      <c r="S753" s="8">
        <f t="shared" ca="1" si="210"/>
        <v>-189</v>
      </c>
      <c r="T753" s="8">
        <f t="shared" ca="1" si="211"/>
        <v>11283</v>
      </c>
      <c r="U753" s="8">
        <f t="shared" ca="1" si="212"/>
        <v>2</v>
      </c>
      <c r="V753" s="9">
        <f t="shared" ca="1" si="213"/>
        <v>0</v>
      </c>
      <c r="W753" s="3">
        <f t="shared" si="214"/>
        <v>4.4456462092714588E-3</v>
      </c>
      <c r="X753" s="3">
        <f t="shared" si="215"/>
        <v>-0.10815088157402886</v>
      </c>
      <c r="Y753" s="3">
        <f t="shared" si="216"/>
        <v>-0.11124307205067285</v>
      </c>
    </row>
    <row r="754" spans="1:25" x14ac:dyDescent="0.25">
      <c r="A754" s="1">
        <v>37088</v>
      </c>
      <c r="B754" s="2">
        <v>4368.6899999999996</v>
      </c>
      <c r="C754" s="2">
        <v>40246</v>
      </c>
      <c r="D754" s="2">
        <v>4394</v>
      </c>
      <c r="E754" s="2">
        <v>4394</v>
      </c>
      <c r="F754" s="13">
        <f t="shared" si="204"/>
        <v>5.7934987376080382E-3</v>
      </c>
      <c r="G754" s="2">
        <f t="shared" si="199"/>
        <v>5070.8736666666646</v>
      </c>
      <c r="H754" s="2">
        <f t="shared" ca="1" si="205"/>
        <v>43938</v>
      </c>
      <c r="I754">
        <f t="shared" ca="1" si="206"/>
        <v>-1</v>
      </c>
      <c r="J754">
        <f t="shared" si="207"/>
        <v>1</v>
      </c>
      <c r="K754">
        <f t="shared" si="200"/>
        <v>-116.99000000000069</v>
      </c>
      <c r="L754">
        <f t="shared" ca="1" si="201"/>
        <v>-116.99000000000069</v>
      </c>
      <c r="M754" s="14">
        <f t="shared" si="202"/>
        <v>13154.37000000003</v>
      </c>
      <c r="N754">
        <f t="shared" si="208"/>
        <v>3</v>
      </c>
      <c r="O754">
        <f t="shared" si="203"/>
        <v>1</v>
      </c>
      <c r="P754">
        <f>COUNTIF(作圖資料!$A$3:$A$249,A754)</f>
        <v>0</v>
      </c>
      <c r="R754" s="7">
        <f t="shared" si="209"/>
        <v>-96</v>
      </c>
      <c r="S754" s="8">
        <f t="shared" ca="1" si="210"/>
        <v>-96</v>
      </c>
      <c r="T754" s="8">
        <f t="shared" ca="1" si="211"/>
        <v>11091</v>
      </c>
      <c r="U754" s="8">
        <f t="shared" ca="1" si="212"/>
        <v>-2</v>
      </c>
      <c r="V754" s="9">
        <f t="shared" ca="1" si="213"/>
        <v>4</v>
      </c>
      <c r="W754" s="3">
        <f t="shared" si="214"/>
        <v>4.4456462092714588E-3</v>
      </c>
      <c r="X754" s="3">
        <f t="shared" si="215"/>
        <v>-0.13141099561797642</v>
      </c>
      <c r="Y754" s="3">
        <f t="shared" si="216"/>
        <v>-0.13024544734758492</v>
      </c>
    </row>
    <row r="755" spans="1:25" x14ac:dyDescent="0.25">
      <c r="A755" s="1">
        <v>37089</v>
      </c>
      <c r="B755" s="2">
        <v>4371.99</v>
      </c>
      <c r="C755" s="2">
        <v>44349</v>
      </c>
      <c r="D755" s="2">
        <v>4353</v>
      </c>
      <c r="E755" s="2">
        <v>4356</v>
      </c>
      <c r="F755" s="13">
        <f t="shared" si="204"/>
        <v>-4.3435597977121709E-3</v>
      </c>
      <c r="G755" s="2">
        <f t="shared" si="199"/>
        <v>5050.4629999999988</v>
      </c>
      <c r="H755" s="2">
        <f t="shared" ca="1" si="205"/>
        <v>45756.800000000003</v>
      </c>
      <c r="I755">
        <f t="shared" ca="1" si="206"/>
        <v>-1</v>
      </c>
      <c r="J755">
        <f t="shared" si="207"/>
        <v>-1</v>
      </c>
      <c r="K755">
        <f t="shared" si="200"/>
        <v>3.3000000000001819</v>
      </c>
      <c r="L755">
        <f t="shared" ca="1" si="201"/>
        <v>-3.3000000000001819</v>
      </c>
      <c r="M755" s="14">
        <f t="shared" si="202"/>
        <v>13164.27000000003</v>
      </c>
      <c r="N755">
        <f t="shared" si="208"/>
        <v>-3</v>
      </c>
      <c r="O755">
        <f t="shared" si="203"/>
        <v>6</v>
      </c>
      <c r="P755">
        <f>COUNTIF(作圖資料!$A$3:$A$249,A755)</f>
        <v>0</v>
      </c>
      <c r="R755" s="7">
        <f t="shared" si="209"/>
        <v>-41</v>
      </c>
      <c r="S755" s="8">
        <f t="shared" ca="1" si="210"/>
        <v>41</v>
      </c>
      <c r="T755" s="8">
        <f t="shared" ca="1" si="211"/>
        <v>11173</v>
      </c>
      <c r="U755" s="8">
        <f t="shared" ca="1" si="212"/>
        <v>-2</v>
      </c>
      <c r="V755" s="9">
        <f t="shared" ca="1" si="213"/>
        <v>0</v>
      </c>
      <c r="W755" s="3">
        <f t="shared" si="214"/>
        <v>4.4456462092714588E-3</v>
      </c>
      <c r="X755" s="3">
        <f t="shared" si="215"/>
        <v>-0.13075488504147381</v>
      </c>
      <c r="Y755" s="3">
        <f t="shared" si="216"/>
        <v>-0.13836104513064118</v>
      </c>
    </row>
    <row r="756" spans="1:25" x14ac:dyDescent="0.25">
      <c r="A756" s="1">
        <v>37090</v>
      </c>
      <c r="B756" s="2">
        <v>4219.8900000000003</v>
      </c>
      <c r="C756" s="2">
        <v>38487</v>
      </c>
      <c r="D756" s="2">
        <v>4176</v>
      </c>
      <c r="E756" s="2">
        <v>4176</v>
      </c>
      <c r="F756" s="13">
        <f t="shared" si="204"/>
        <v>-1.0400745043117277E-2</v>
      </c>
      <c r="G756" s="2">
        <f t="shared" si="199"/>
        <v>5027.499499999999</v>
      </c>
      <c r="H756" s="2">
        <f t="shared" ca="1" si="205"/>
        <v>46548.4</v>
      </c>
      <c r="I756">
        <f t="shared" ca="1" si="206"/>
        <v>-1</v>
      </c>
      <c r="J756">
        <f t="shared" si="207"/>
        <v>-1</v>
      </c>
      <c r="K756">
        <f t="shared" si="200"/>
        <v>-152.09999999999945</v>
      </c>
      <c r="L756">
        <f t="shared" ca="1" si="201"/>
        <v>152.09999999999945</v>
      </c>
      <c r="M756" s="14">
        <f t="shared" si="202"/>
        <v>13620.570000000029</v>
      </c>
      <c r="N756">
        <f t="shared" si="208"/>
        <v>-3</v>
      </c>
      <c r="O756">
        <f t="shared" si="203"/>
        <v>0</v>
      </c>
      <c r="P756">
        <f>COUNTIF(作圖資料!$A$3:$A$249,A756)</f>
        <v>1</v>
      </c>
      <c r="R756" s="7">
        <f t="shared" si="209"/>
        <v>-177</v>
      </c>
      <c r="S756" s="8">
        <f t="shared" ca="1" si="210"/>
        <v>177</v>
      </c>
      <c r="T756" s="8">
        <f t="shared" ca="1" si="211"/>
        <v>11527</v>
      </c>
      <c r="U756" s="8">
        <f t="shared" ca="1" si="212"/>
        <v>-2</v>
      </c>
      <c r="V756" s="9">
        <f t="shared" ca="1" si="213"/>
        <v>4</v>
      </c>
      <c r="W756" s="3">
        <f t="shared" si="214"/>
        <v>4.4456462092714588E-3</v>
      </c>
      <c r="X756" s="3">
        <f t="shared" si="215"/>
        <v>-0.16099561797663409</v>
      </c>
      <c r="Y756" s="3">
        <f t="shared" si="216"/>
        <v>-0.17339667458432295</v>
      </c>
    </row>
    <row r="757" spans="1:25" x14ac:dyDescent="0.25">
      <c r="A757" s="1">
        <v>37091</v>
      </c>
      <c r="B757" s="2">
        <v>4190.78</v>
      </c>
      <c r="C757" s="2">
        <v>51176</v>
      </c>
      <c r="D757" s="2">
        <v>4175</v>
      </c>
      <c r="E757" s="2">
        <v>4197</v>
      </c>
      <c r="F757" s="13">
        <f t="shared" si="204"/>
        <v>-3.7654088260418161E-3</v>
      </c>
      <c r="G757" s="2">
        <f t="shared" si="199"/>
        <v>5004.1901666666663</v>
      </c>
      <c r="H757" s="2">
        <f t="shared" ca="1" si="205"/>
        <v>46713.599999999999</v>
      </c>
      <c r="I757">
        <f t="shared" ca="1" si="206"/>
        <v>1</v>
      </c>
      <c r="J757">
        <f t="shared" si="207"/>
        <v>-1</v>
      </c>
      <c r="K757">
        <f t="shared" si="200"/>
        <v>-29.110000000000582</v>
      </c>
      <c r="L757">
        <f t="shared" ca="1" si="201"/>
        <v>29.110000000000582</v>
      </c>
      <c r="M757" s="14">
        <f t="shared" si="202"/>
        <v>13707.900000000031</v>
      </c>
      <c r="N757">
        <f t="shared" si="208"/>
        <v>-3</v>
      </c>
      <c r="O757">
        <f t="shared" si="203"/>
        <v>0</v>
      </c>
      <c r="P757">
        <f>COUNTIF(作圖資料!$A$3:$A$249,A757)</f>
        <v>0</v>
      </c>
      <c r="R757" s="7">
        <f t="shared" si="209"/>
        <v>-1</v>
      </c>
      <c r="S757" s="8">
        <f t="shared" ca="1" si="210"/>
        <v>1</v>
      </c>
      <c r="T757" s="8">
        <f t="shared" ca="1" si="211"/>
        <v>11529</v>
      </c>
      <c r="U757" s="8">
        <f t="shared" ca="1" si="212"/>
        <v>2</v>
      </c>
      <c r="V757" s="9">
        <f t="shared" ca="1" si="213"/>
        <v>4</v>
      </c>
      <c r="W757" s="3">
        <f t="shared" si="214"/>
        <v>-1.0400745043117277E-2</v>
      </c>
      <c r="X757" s="3">
        <f t="shared" si="215"/>
        <v>-6.8982840784950743E-3</v>
      </c>
      <c r="Y757" s="3">
        <f t="shared" si="216"/>
        <v>-2.3946360153256704E-4</v>
      </c>
    </row>
    <row r="758" spans="1:25" x14ac:dyDescent="0.25">
      <c r="A758" s="1">
        <v>37092</v>
      </c>
      <c r="B758" s="2">
        <v>4220.33</v>
      </c>
      <c r="C758" s="2">
        <v>38032</v>
      </c>
      <c r="D758" s="2">
        <v>4160</v>
      </c>
      <c r="E758" s="2">
        <v>4132</v>
      </c>
      <c r="F758" s="13">
        <f t="shared" si="204"/>
        <v>-1.4295090668265287E-2</v>
      </c>
      <c r="G758" s="2">
        <f t="shared" si="199"/>
        <v>4982.592333333333</v>
      </c>
      <c r="H758" s="2">
        <f t="shared" ca="1" si="205"/>
        <v>42458</v>
      </c>
      <c r="I758">
        <f t="shared" ca="1" si="206"/>
        <v>-1</v>
      </c>
      <c r="J758">
        <f t="shared" si="207"/>
        <v>-1</v>
      </c>
      <c r="K758">
        <f t="shared" si="200"/>
        <v>29.550000000000182</v>
      </c>
      <c r="L758">
        <f t="shared" ca="1" si="201"/>
        <v>29.550000000000182</v>
      </c>
      <c r="M758" s="14">
        <f t="shared" si="202"/>
        <v>13619.250000000029</v>
      </c>
      <c r="N758">
        <f t="shared" si="208"/>
        <v>-3</v>
      </c>
      <c r="O758">
        <f t="shared" si="203"/>
        <v>0</v>
      </c>
      <c r="P758">
        <f>COUNTIF(作圖資料!$A$3:$A$249,A758)</f>
        <v>0</v>
      </c>
      <c r="R758" s="7">
        <f t="shared" si="209"/>
        <v>-15</v>
      </c>
      <c r="S758" s="8">
        <f t="shared" ca="1" si="210"/>
        <v>-15</v>
      </c>
      <c r="T758" s="8">
        <f t="shared" ca="1" si="211"/>
        <v>11499</v>
      </c>
      <c r="U758" s="8">
        <f t="shared" ca="1" si="212"/>
        <v>-2</v>
      </c>
      <c r="V758" s="9">
        <f t="shared" ca="1" si="213"/>
        <v>4</v>
      </c>
      <c r="W758" s="3">
        <f t="shared" si="214"/>
        <v>-1.0400745043117277E-2</v>
      </c>
      <c r="X758" s="3">
        <f t="shared" si="215"/>
        <v>1.0426812073305314E-4</v>
      </c>
      <c r="Y758" s="3">
        <f t="shared" si="216"/>
        <v>-3.8314176245211051E-3</v>
      </c>
    </row>
    <row r="759" spans="1:25" x14ac:dyDescent="0.25">
      <c r="A759" s="1">
        <v>37095</v>
      </c>
      <c r="B759" s="2">
        <v>4151.93</v>
      </c>
      <c r="C759" s="2">
        <v>31094</v>
      </c>
      <c r="D759" s="2">
        <v>4118</v>
      </c>
      <c r="E759" s="2">
        <v>4102</v>
      </c>
      <c r="F759" s="13">
        <f t="shared" si="204"/>
        <v>-8.1721030942236705E-3</v>
      </c>
      <c r="G759" s="2">
        <f t="shared" si="199"/>
        <v>4959.8123333333324</v>
      </c>
      <c r="H759" s="2">
        <f t="shared" ca="1" si="205"/>
        <v>40627.599999999999</v>
      </c>
      <c r="I759">
        <f t="shared" ca="1" si="206"/>
        <v>-1</v>
      </c>
      <c r="J759">
        <f t="shared" si="207"/>
        <v>-1</v>
      </c>
      <c r="K759">
        <f t="shared" si="200"/>
        <v>-68.399999999999636</v>
      </c>
      <c r="L759">
        <f t="shared" ca="1" si="201"/>
        <v>68.399999999999636</v>
      </c>
      <c r="M759" s="14">
        <f t="shared" si="202"/>
        <v>13824.450000000028</v>
      </c>
      <c r="N759">
        <f t="shared" si="208"/>
        <v>-3</v>
      </c>
      <c r="O759">
        <f t="shared" si="203"/>
        <v>0</v>
      </c>
      <c r="P759">
        <f>COUNTIF(作圖資料!$A$3:$A$249,A759)</f>
        <v>0</v>
      </c>
      <c r="R759" s="7">
        <f t="shared" si="209"/>
        <v>-42</v>
      </c>
      <c r="S759" s="8">
        <f t="shared" ca="1" si="210"/>
        <v>42</v>
      </c>
      <c r="T759" s="8">
        <f t="shared" ca="1" si="211"/>
        <v>11583</v>
      </c>
      <c r="U759" s="8">
        <f t="shared" ca="1" si="212"/>
        <v>-2</v>
      </c>
      <c r="V759" s="9">
        <f t="shared" ca="1" si="213"/>
        <v>0</v>
      </c>
      <c r="W759" s="3">
        <f t="shared" si="214"/>
        <v>-1.0400745043117277E-2</v>
      </c>
      <c r="X759" s="3">
        <f t="shared" si="215"/>
        <v>-1.610468519321584E-2</v>
      </c>
      <c r="Y759" s="3">
        <f t="shared" si="216"/>
        <v>-1.388888888888884E-2</v>
      </c>
    </row>
    <row r="760" spans="1:25" x14ac:dyDescent="0.25">
      <c r="A760" s="1">
        <v>37096</v>
      </c>
      <c r="B760" s="2">
        <v>4040.77</v>
      </c>
      <c r="C760" s="2">
        <v>36696</v>
      </c>
      <c r="D760" s="2">
        <v>4062</v>
      </c>
      <c r="E760" s="2">
        <v>4046</v>
      </c>
      <c r="F760" s="13">
        <f t="shared" si="204"/>
        <v>5.2539491235581437E-3</v>
      </c>
      <c r="G760" s="2">
        <f t="shared" si="199"/>
        <v>4936.8806666666669</v>
      </c>
      <c r="H760" s="2">
        <f t="shared" ca="1" si="205"/>
        <v>39097</v>
      </c>
      <c r="I760">
        <f t="shared" ca="1" si="206"/>
        <v>-1</v>
      </c>
      <c r="J760">
        <f t="shared" si="207"/>
        <v>1</v>
      </c>
      <c r="K760">
        <f t="shared" si="200"/>
        <v>-111.16000000000031</v>
      </c>
      <c r="L760">
        <f t="shared" ca="1" si="201"/>
        <v>111.16000000000031</v>
      </c>
      <c r="M760" s="14">
        <f t="shared" si="202"/>
        <v>14157.930000000029</v>
      </c>
      <c r="N760">
        <f t="shared" si="208"/>
        <v>3</v>
      </c>
      <c r="O760">
        <f t="shared" si="203"/>
        <v>6</v>
      </c>
      <c r="P760">
        <f>COUNTIF(作圖資料!$A$3:$A$249,A760)</f>
        <v>0</v>
      </c>
      <c r="R760" s="7">
        <f t="shared" si="209"/>
        <v>-56</v>
      </c>
      <c r="S760" s="8">
        <f t="shared" ca="1" si="210"/>
        <v>56</v>
      </c>
      <c r="T760" s="8">
        <f t="shared" ca="1" si="211"/>
        <v>11695</v>
      </c>
      <c r="U760" s="8">
        <f t="shared" ca="1" si="212"/>
        <v>-2</v>
      </c>
      <c r="V760" s="9">
        <f t="shared" ca="1" si="213"/>
        <v>0</v>
      </c>
      <c r="W760" s="3">
        <f t="shared" si="214"/>
        <v>-1.0400745043117277E-2</v>
      </c>
      <c r="X760" s="3">
        <f t="shared" si="215"/>
        <v>-4.2446604058399617E-2</v>
      </c>
      <c r="Y760" s="3">
        <f t="shared" si="216"/>
        <v>-2.7298850574712596E-2</v>
      </c>
    </row>
    <row r="761" spans="1:25" x14ac:dyDescent="0.25">
      <c r="A761" s="1">
        <v>37097</v>
      </c>
      <c r="B761" s="2">
        <v>4136.3900000000003</v>
      </c>
      <c r="C761" s="2">
        <v>45150</v>
      </c>
      <c r="D761" s="2">
        <v>4138</v>
      </c>
      <c r="E761" s="2">
        <v>4120</v>
      </c>
      <c r="F761" s="13">
        <f t="shared" si="204"/>
        <v>3.8922828843501733E-4</v>
      </c>
      <c r="G761" s="2">
        <f t="shared" si="199"/>
        <v>4916.1260000000002</v>
      </c>
      <c r="H761" s="2">
        <f t="shared" ca="1" si="205"/>
        <v>40429.599999999999</v>
      </c>
      <c r="I761">
        <f t="shared" ca="1" si="206"/>
        <v>1</v>
      </c>
      <c r="J761">
        <f t="shared" si="207"/>
        <v>1</v>
      </c>
      <c r="K761">
        <f t="shared" si="200"/>
        <v>95.620000000000346</v>
      </c>
      <c r="L761">
        <f t="shared" ca="1" si="201"/>
        <v>-95.620000000000346</v>
      </c>
      <c r="M761" s="14">
        <f t="shared" si="202"/>
        <v>14444.79000000003</v>
      </c>
      <c r="N761">
        <f t="shared" si="208"/>
        <v>3</v>
      </c>
      <c r="O761">
        <f t="shared" si="203"/>
        <v>0</v>
      </c>
      <c r="P761">
        <f>COUNTIF(作圖資料!$A$3:$A$249,A761)</f>
        <v>0</v>
      </c>
      <c r="R761" s="7">
        <f t="shared" si="209"/>
        <v>76</v>
      </c>
      <c r="S761" s="8">
        <f t="shared" ca="1" si="210"/>
        <v>-76</v>
      </c>
      <c r="T761" s="8">
        <f t="shared" ca="1" si="211"/>
        <v>11543</v>
      </c>
      <c r="U761" s="8">
        <f t="shared" ca="1" si="212"/>
        <v>2</v>
      </c>
      <c r="V761" s="9">
        <f t="shared" ca="1" si="213"/>
        <v>4</v>
      </c>
      <c r="W761" s="3">
        <f t="shared" si="214"/>
        <v>-1.0400745043117277E-2</v>
      </c>
      <c r="X761" s="3">
        <f t="shared" si="215"/>
        <v>-1.9787245639104278E-2</v>
      </c>
      <c r="Y761" s="3">
        <f t="shared" si="216"/>
        <v>-9.0996168582375692E-3</v>
      </c>
    </row>
    <row r="762" spans="1:25" x14ac:dyDescent="0.25">
      <c r="A762" s="1">
        <v>37098</v>
      </c>
      <c r="B762" s="2">
        <v>4300.41</v>
      </c>
      <c r="C762" s="2">
        <v>61958</v>
      </c>
      <c r="D762" s="2">
        <v>4255</v>
      </c>
      <c r="E762" s="2">
        <v>4252</v>
      </c>
      <c r="F762" s="13">
        <f t="shared" si="204"/>
        <v>-1.0559458284210121E-2</v>
      </c>
      <c r="G762" s="2">
        <f t="shared" si="199"/>
        <v>4899.3955000000005</v>
      </c>
      <c r="H762" s="2">
        <f t="shared" ca="1" si="205"/>
        <v>42586</v>
      </c>
      <c r="I762">
        <f t="shared" ca="1" si="206"/>
        <v>1</v>
      </c>
      <c r="J762">
        <f t="shared" si="207"/>
        <v>-1</v>
      </c>
      <c r="K762">
        <f t="shared" si="200"/>
        <v>164.01999999999953</v>
      </c>
      <c r="L762">
        <f t="shared" ca="1" si="201"/>
        <v>164.01999999999953</v>
      </c>
      <c r="M762" s="14">
        <f t="shared" si="202"/>
        <v>14936.850000000028</v>
      </c>
      <c r="N762">
        <f t="shared" si="208"/>
        <v>-3</v>
      </c>
      <c r="O762">
        <f t="shared" si="203"/>
        <v>6</v>
      </c>
      <c r="P762">
        <f>COUNTIF(作圖資料!$A$3:$A$249,A762)</f>
        <v>0</v>
      </c>
      <c r="R762" s="7">
        <f t="shared" si="209"/>
        <v>117</v>
      </c>
      <c r="S762" s="8">
        <f t="shared" ca="1" si="210"/>
        <v>117</v>
      </c>
      <c r="T762" s="8">
        <f t="shared" ca="1" si="211"/>
        <v>11777</v>
      </c>
      <c r="U762" s="8">
        <f t="shared" ca="1" si="212"/>
        <v>2</v>
      </c>
      <c r="V762" s="9">
        <f t="shared" ca="1" si="213"/>
        <v>0</v>
      </c>
      <c r="W762" s="3">
        <f t="shared" si="214"/>
        <v>-1.0400745043117277E-2</v>
      </c>
      <c r="X762" s="3">
        <f t="shared" si="215"/>
        <v>1.9081066094139842E-2</v>
      </c>
      <c r="Y762" s="3">
        <f t="shared" si="216"/>
        <v>1.8917624521072707E-2</v>
      </c>
    </row>
    <row r="763" spans="1:25" x14ac:dyDescent="0.25">
      <c r="A763" s="1">
        <v>37099</v>
      </c>
      <c r="B763" s="2">
        <v>4320.59</v>
      </c>
      <c r="C763" s="2">
        <v>74713</v>
      </c>
      <c r="D763" s="2">
        <v>4242</v>
      </c>
      <c r="E763" s="2">
        <v>4245</v>
      </c>
      <c r="F763" s="13">
        <f t="shared" si="204"/>
        <v>-1.8189645395652043E-2</v>
      </c>
      <c r="G763" s="2">
        <f t="shared" si="199"/>
        <v>4881.3130000000001</v>
      </c>
      <c r="H763" s="2">
        <f t="shared" ca="1" si="205"/>
        <v>49922.2</v>
      </c>
      <c r="I763">
        <f t="shared" ca="1" si="206"/>
        <v>1</v>
      </c>
      <c r="J763">
        <f t="shared" si="207"/>
        <v>-1</v>
      </c>
      <c r="K763">
        <f t="shared" si="200"/>
        <v>20.180000000000291</v>
      </c>
      <c r="L763">
        <f t="shared" ca="1" si="201"/>
        <v>20.180000000000291</v>
      </c>
      <c r="M763" s="14">
        <f t="shared" si="202"/>
        <v>14876.310000000027</v>
      </c>
      <c r="N763">
        <f t="shared" si="208"/>
        <v>-3</v>
      </c>
      <c r="O763">
        <f t="shared" si="203"/>
        <v>0</v>
      </c>
      <c r="P763">
        <f>COUNTIF(作圖資料!$A$3:$A$249,A763)</f>
        <v>0</v>
      </c>
      <c r="R763" s="7">
        <f t="shared" si="209"/>
        <v>-13</v>
      </c>
      <c r="S763" s="8">
        <f t="shared" ca="1" si="210"/>
        <v>-13</v>
      </c>
      <c r="T763" s="8">
        <f t="shared" ca="1" si="211"/>
        <v>11751</v>
      </c>
      <c r="U763" s="8">
        <f t="shared" ca="1" si="212"/>
        <v>2</v>
      </c>
      <c r="V763" s="9">
        <f t="shared" ca="1" si="213"/>
        <v>0</v>
      </c>
      <c r="W763" s="3">
        <f t="shared" si="214"/>
        <v>-1.0400745043117277E-2</v>
      </c>
      <c r="X763" s="3">
        <f t="shared" si="215"/>
        <v>2.3863181267758105E-2</v>
      </c>
      <c r="Y763" s="3">
        <f t="shared" si="216"/>
        <v>1.5804597701149392E-2</v>
      </c>
    </row>
    <row r="764" spans="1:25" x14ac:dyDescent="0.25">
      <c r="A764" s="1">
        <v>37103</v>
      </c>
      <c r="B764" s="2">
        <v>4352.9799999999996</v>
      </c>
      <c r="C764" s="2">
        <v>48050</v>
      </c>
      <c r="D764" s="2">
        <v>4291</v>
      </c>
      <c r="E764" s="2">
        <v>4298</v>
      </c>
      <c r="F764" s="13">
        <f t="shared" si="204"/>
        <v>-1.423852165642836E-2</v>
      </c>
      <c r="G764" s="2">
        <f t="shared" si="199"/>
        <v>4866.4618333333337</v>
      </c>
      <c r="H764" s="2">
        <f t="shared" ca="1" si="205"/>
        <v>53313.4</v>
      </c>
      <c r="I764">
        <f t="shared" ca="1" si="206"/>
        <v>-1</v>
      </c>
      <c r="J764">
        <f t="shared" si="207"/>
        <v>-1</v>
      </c>
      <c r="K764">
        <f t="shared" si="200"/>
        <v>32.389999999999418</v>
      </c>
      <c r="L764">
        <f t="shared" ca="1" si="201"/>
        <v>32.389999999999418</v>
      </c>
      <c r="M764" s="14">
        <f t="shared" si="202"/>
        <v>14779.140000000029</v>
      </c>
      <c r="N764">
        <f t="shared" si="208"/>
        <v>-3</v>
      </c>
      <c r="O764">
        <f t="shared" si="203"/>
        <v>0</v>
      </c>
      <c r="P764">
        <f>COUNTIF(作圖資料!$A$3:$A$249,A764)</f>
        <v>0</v>
      </c>
      <c r="R764" s="7">
        <f t="shared" si="209"/>
        <v>49</v>
      </c>
      <c r="S764" s="8">
        <f t="shared" ca="1" si="210"/>
        <v>49</v>
      </c>
      <c r="T764" s="8">
        <f t="shared" ca="1" si="211"/>
        <v>11849</v>
      </c>
      <c r="U764" s="8">
        <f t="shared" ca="1" si="212"/>
        <v>-2</v>
      </c>
      <c r="V764" s="9">
        <f t="shared" ca="1" si="213"/>
        <v>4</v>
      </c>
      <c r="W764" s="3">
        <f t="shared" si="214"/>
        <v>-1.0400745043117277E-2</v>
      </c>
      <c r="X764" s="3">
        <f t="shared" si="215"/>
        <v>3.1538736791717037E-2</v>
      </c>
      <c r="Y764" s="3">
        <f t="shared" si="216"/>
        <v>2.7538314176245304E-2</v>
      </c>
    </row>
    <row r="765" spans="1:25" x14ac:dyDescent="0.25">
      <c r="A765" s="1">
        <v>37104</v>
      </c>
      <c r="B765" s="2">
        <v>4354.5200000000004</v>
      </c>
      <c r="C765" s="2">
        <v>48334</v>
      </c>
      <c r="D765" s="2">
        <v>4267</v>
      </c>
      <c r="E765" s="2">
        <v>4252</v>
      </c>
      <c r="F765" s="13">
        <f t="shared" si="204"/>
        <v>-2.0098656109054591E-2</v>
      </c>
      <c r="G765" s="2">
        <f t="shared" si="199"/>
        <v>4851.8716666666678</v>
      </c>
      <c r="H765" s="2">
        <f t="shared" ca="1" si="205"/>
        <v>55641</v>
      </c>
      <c r="I765">
        <f t="shared" ca="1" si="206"/>
        <v>-1</v>
      </c>
      <c r="J765">
        <f t="shared" si="207"/>
        <v>-1</v>
      </c>
      <c r="K765">
        <f t="shared" si="200"/>
        <v>1.5400000000008731</v>
      </c>
      <c r="L765">
        <f t="shared" ca="1" si="201"/>
        <v>-1.5400000000008731</v>
      </c>
      <c r="M765" s="14">
        <f t="shared" si="202"/>
        <v>14774.520000000026</v>
      </c>
      <c r="N765">
        <f t="shared" si="208"/>
        <v>-3</v>
      </c>
      <c r="O765">
        <f t="shared" si="203"/>
        <v>0</v>
      </c>
      <c r="P765">
        <f>COUNTIF(作圖資料!$A$3:$A$249,A765)</f>
        <v>0</v>
      </c>
      <c r="R765" s="7">
        <f t="shared" si="209"/>
        <v>-24</v>
      </c>
      <c r="S765" s="8">
        <f t="shared" ca="1" si="210"/>
        <v>24</v>
      </c>
      <c r="T765" s="8">
        <f t="shared" ca="1" si="211"/>
        <v>11897</v>
      </c>
      <c r="U765" s="8">
        <f t="shared" ca="1" si="212"/>
        <v>-2</v>
      </c>
      <c r="V765" s="9">
        <f t="shared" ca="1" si="213"/>
        <v>0</v>
      </c>
      <c r="W765" s="3">
        <f t="shared" si="214"/>
        <v>-1.0400745043117277E-2</v>
      </c>
      <c r="X765" s="3">
        <f t="shared" si="215"/>
        <v>3.1903675214282723E-2</v>
      </c>
      <c r="Y765" s="3">
        <f t="shared" si="216"/>
        <v>2.1791187739463647E-2</v>
      </c>
    </row>
    <row r="766" spans="1:25" x14ac:dyDescent="0.25">
      <c r="A766" s="1">
        <v>37105</v>
      </c>
      <c r="B766" s="2">
        <v>4490.1899999999996</v>
      </c>
      <c r="C766" s="2">
        <v>63323</v>
      </c>
      <c r="D766" s="2">
        <v>4455</v>
      </c>
      <c r="E766" s="2">
        <v>4449</v>
      </c>
      <c r="F766" s="13">
        <f t="shared" si="204"/>
        <v>-7.8370848449619279E-3</v>
      </c>
      <c r="G766" s="2">
        <f t="shared" ref="G766:G829" si="217">AVERAGE(B707:B766)</f>
        <v>4840.4296666666669</v>
      </c>
      <c r="H766" s="2">
        <f t="shared" ca="1" si="205"/>
        <v>59275.6</v>
      </c>
      <c r="I766">
        <f t="shared" ca="1" si="206"/>
        <v>1</v>
      </c>
      <c r="J766">
        <f t="shared" si="207"/>
        <v>-1</v>
      </c>
      <c r="K766">
        <f t="shared" ref="K766:K829" si="218">B766-B765</f>
        <v>135.66999999999916</v>
      </c>
      <c r="L766">
        <f t="shared" ref="L766:L829" ca="1" si="219">I765*K766</f>
        <v>-135.66999999999916</v>
      </c>
      <c r="M766" s="14">
        <f t="shared" ref="M766:M829" si="220">M765+K766*N765</f>
        <v>14367.510000000028</v>
      </c>
      <c r="N766">
        <f t="shared" si="208"/>
        <v>-3</v>
      </c>
      <c r="O766">
        <f t="shared" ref="O766:O829" si="221">ABS(N766-N765)</f>
        <v>0</v>
      </c>
      <c r="P766">
        <f>COUNTIF(作圖資料!$A$3:$A$249,A766)</f>
        <v>0</v>
      </c>
      <c r="R766" s="7">
        <f t="shared" si="209"/>
        <v>188</v>
      </c>
      <c r="S766" s="8">
        <f t="shared" ca="1" si="210"/>
        <v>-188</v>
      </c>
      <c r="T766" s="8">
        <f t="shared" ca="1" si="211"/>
        <v>11521</v>
      </c>
      <c r="U766" s="8">
        <f t="shared" ca="1" si="212"/>
        <v>2</v>
      </c>
      <c r="V766" s="9">
        <f t="shared" ca="1" si="213"/>
        <v>4</v>
      </c>
      <c r="W766" s="3">
        <f t="shared" si="214"/>
        <v>-1.0400745043117277E-2</v>
      </c>
      <c r="X766" s="3">
        <f t="shared" si="215"/>
        <v>6.4053802350297895E-2</v>
      </c>
      <c r="Y766" s="3">
        <f t="shared" si="216"/>
        <v>6.6810344827586299E-2</v>
      </c>
    </row>
    <row r="767" spans="1:25" x14ac:dyDescent="0.25">
      <c r="A767" s="1">
        <v>37106</v>
      </c>
      <c r="B767" s="2">
        <v>4530.68</v>
      </c>
      <c r="C767" s="2">
        <v>71572</v>
      </c>
      <c r="D767" s="2">
        <v>4495</v>
      </c>
      <c r="E767" s="2">
        <v>4490</v>
      </c>
      <c r="F767" s="13">
        <f t="shared" si="204"/>
        <v>-7.8751975420908726E-3</v>
      </c>
      <c r="G767" s="2">
        <f t="shared" si="217"/>
        <v>4828.7303333333339</v>
      </c>
      <c r="H767" s="2">
        <f t="shared" ca="1" si="205"/>
        <v>61198.400000000001</v>
      </c>
      <c r="I767">
        <f t="shared" ca="1" si="206"/>
        <v>1</v>
      </c>
      <c r="J767">
        <f t="shared" si="207"/>
        <v>-1</v>
      </c>
      <c r="K767">
        <f t="shared" si="218"/>
        <v>40.490000000000691</v>
      </c>
      <c r="L767">
        <f t="shared" ca="1" si="219"/>
        <v>40.490000000000691</v>
      </c>
      <c r="M767" s="14">
        <f t="shared" si="220"/>
        <v>14246.040000000026</v>
      </c>
      <c r="N767">
        <f t="shared" si="208"/>
        <v>-3</v>
      </c>
      <c r="O767">
        <f t="shared" si="221"/>
        <v>0</v>
      </c>
      <c r="P767">
        <f>COUNTIF(作圖資料!$A$3:$A$249,A767)</f>
        <v>0</v>
      </c>
      <c r="R767" s="7">
        <f t="shared" si="209"/>
        <v>40</v>
      </c>
      <c r="S767" s="8">
        <f t="shared" ca="1" si="210"/>
        <v>40</v>
      </c>
      <c r="T767" s="8">
        <f t="shared" ca="1" si="211"/>
        <v>11601</v>
      </c>
      <c r="U767" s="8">
        <f t="shared" ca="1" si="212"/>
        <v>2</v>
      </c>
      <c r="V767" s="9">
        <f t="shared" ca="1" si="213"/>
        <v>0</v>
      </c>
      <c r="W767" s="3">
        <f t="shared" si="214"/>
        <v>-1.0400745043117277E-2</v>
      </c>
      <c r="X767" s="3">
        <f t="shared" si="215"/>
        <v>7.3648839187751003E-2</v>
      </c>
      <c r="Y767" s="3">
        <f t="shared" si="216"/>
        <v>7.638888888888884E-2</v>
      </c>
    </row>
    <row r="768" spans="1:25" x14ac:dyDescent="0.25">
      <c r="A768" s="1">
        <v>37109</v>
      </c>
      <c r="B768" s="2">
        <v>4470.7299999999996</v>
      </c>
      <c r="C768" s="2">
        <v>40701</v>
      </c>
      <c r="D768" s="2">
        <v>4420</v>
      </c>
      <c r="E768" s="2">
        <v>4416</v>
      </c>
      <c r="F768" s="13">
        <f t="shared" si="204"/>
        <v>-1.1347140176212744E-2</v>
      </c>
      <c r="G768" s="2">
        <f t="shared" si="217"/>
        <v>4817.8730000000005</v>
      </c>
      <c r="H768" s="2">
        <f t="shared" ca="1" si="205"/>
        <v>54396</v>
      </c>
      <c r="I768">
        <f t="shared" ca="1" si="206"/>
        <v>-1</v>
      </c>
      <c r="J768">
        <f t="shared" si="207"/>
        <v>-1</v>
      </c>
      <c r="K768">
        <f t="shared" si="218"/>
        <v>-59.950000000000728</v>
      </c>
      <c r="L768">
        <f t="shared" ca="1" si="219"/>
        <v>-59.950000000000728</v>
      </c>
      <c r="M768" s="14">
        <f t="shared" si="220"/>
        <v>14425.890000000029</v>
      </c>
      <c r="N768">
        <f t="shared" si="208"/>
        <v>-3</v>
      </c>
      <c r="O768">
        <f t="shared" si="221"/>
        <v>0</v>
      </c>
      <c r="P768">
        <f>COUNTIF(作圖資料!$A$3:$A$249,A768)</f>
        <v>0</v>
      </c>
      <c r="R768" s="7">
        <f t="shared" si="209"/>
        <v>-75</v>
      </c>
      <c r="S768" s="8">
        <f t="shared" ca="1" si="210"/>
        <v>-75</v>
      </c>
      <c r="T768" s="8">
        <f t="shared" ca="1" si="211"/>
        <v>11451</v>
      </c>
      <c r="U768" s="8">
        <f t="shared" ca="1" si="212"/>
        <v>-2</v>
      </c>
      <c r="V768" s="9">
        <f t="shared" ca="1" si="213"/>
        <v>4</v>
      </c>
      <c r="W768" s="3">
        <f t="shared" si="214"/>
        <v>-1.0400745043117277E-2</v>
      </c>
      <c r="X768" s="3">
        <f t="shared" si="215"/>
        <v>5.9442307737878952E-2</v>
      </c>
      <c r="Y768" s="3">
        <f t="shared" si="216"/>
        <v>5.8429118773946298E-2</v>
      </c>
    </row>
    <row r="769" spans="1:25" x14ac:dyDescent="0.25">
      <c r="A769" s="1">
        <v>37110</v>
      </c>
      <c r="B769" s="2">
        <v>4404</v>
      </c>
      <c r="C769" s="2">
        <v>35716</v>
      </c>
      <c r="D769" s="2">
        <v>4395</v>
      </c>
      <c r="E769" s="2">
        <v>4395</v>
      </c>
      <c r="F769" s="13">
        <f t="shared" si="204"/>
        <v>-2.043596730245234E-3</v>
      </c>
      <c r="G769" s="2">
        <f t="shared" si="217"/>
        <v>4804.0610000000006</v>
      </c>
      <c r="H769" s="2">
        <f t="shared" ca="1" si="205"/>
        <v>51929.2</v>
      </c>
      <c r="I769">
        <f t="shared" ca="1" si="206"/>
        <v>-1</v>
      </c>
      <c r="J769">
        <f t="shared" si="207"/>
        <v>-1</v>
      </c>
      <c r="K769">
        <f t="shared" si="218"/>
        <v>-66.729999999999563</v>
      </c>
      <c r="L769">
        <f t="shared" ca="1" si="219"/>
        <v>66.729999999999563</v>
      </c>
      <c r="M769" s="14">
        <f t="shared" si="220"/>
        <v>14626.080000000027</v>
      </c>
      <c r="N769">
        <f t="shared" si="208"/>
        <v>-3</v>
      </c>
      <c r="O769">
        <f t="shared" si="221"/>
        <v>0</v>
      </c>
      <c r="P769">
        <f>COUNTIF(作圖資料!$A$3:$A$249,A769)</f>
        <v>0</v>
      </c>
      <c r="R769" s="7">
        <f t="shared" si="209"/>
        <v>-25</v>
      </c>
      <c r="S769" s="8">
        <f t="shared" ca="1" si="210"/>
        <v>25</v>
      </c>
      <c r="T769" s="8">
        <f t="shared" ca="1" si="211"/>
        <v>11501</v>
      </c>
      <c r="U769" s="8">
        <f t="shared" ca="1" si="212"/>
        <v>-2</v>
      </c>
      <c r="V769" s="9">
        <f t="shared" ca="1" si="213"/>
        <v>0</v>
      </c>
      <c r="W769" s="3">
        <f t="shared" si="214"/>
        <v>-1.0400745043117277E-2</v>
      </c>
      <c r="X769" s="3">
        <f t="shared" si="215"/>
        <v>4.3629099336712107E-2</v>
      </c>
      <c r="Y769" s="3">
        <f t="shared" si="216"/>
        <v>5.2442528735632044E-2</v>
      </c>
    </row>
    <row r="770" spans="1:25" x14ac:dyDescent="0.25">
      <c r="A770" s="1">
        <v>37111</v>
      </c>
      <c r="B770" s="2">
        <v>4514.1000000000004</v>
      </c>
      <c r="C770" s="2">
        <v>55562</v>
      </c>
      <c r="D770" s="2">
        <v>4516</v>
      </c>
      <c r="E770" s="2">
        <v>4512</v>
      </c>
      <c r="F770" s="13">
        <f t="shared" si="204"/>
        <v>4.209033915951732E-4</v>
      </c>
      <c r="G770" s="2">
        <f t="shared" si="217"/>
        <v>4793.0218333333332</v>
      </c>
      <c r="H770" s="2">
        <f t="shared" ca="1" si="205"/>
        <v>53374.8</v>
      </c>
      <c r="I770">
        <f t="shared" ca="1" si="206"/>
        <v>1</v>
      </c>
      <c r="J770">
        <f t="shared" si="207"/>
        <v>1</v>
      </c>
      <c r="K770">
        <f t="shared" si="218"/>
        <v>110.10000000000036</v>
      </c>
      <c r="L770">
        <f t="shared" ca="1" si="219"/>
        <v>-110.10000000000036</v>
      </c>
      <c r="M770" s="14">
        <f t="shared" si="220"/>
        <v>14295.780000000026</v>
      </c>
      <c r="N770">
        <f t="shared" si="208"/>
        <v>3</v>
      </c>
      <c r="O770">
        <f t="shared" si="221"/>
        <v>6</v>
      </c>
      <c r="P770">
        <f>COUNTIF(作圖資料!$A$3:$A$249,A770)</f>
        <v>0</v>
      </c>
      <c r="R770" s="7">
        <f t="shared" si="209"/>
        <v>121</v>
      </c>
      <c r="S770" s="8">
        <f t="shared" ca="1" si="210"/>
        <v>-121</v>
      </c>
      <c r="T770" s="8">
        <f t="shared" ca="1" si="211"/>
        <v>11259</v>
      </c>
      <c r="U770" s="8">
        <f t="shared" ca="1" si="212"/>
        <v>2</v>
      </c>
      <c r="V770" s="9">
        <f t="shared" ca="1" si="213"/>
        <v>4</v>
      </c>
      <c r="W770" s="3">
        <f t="shared" si="214"/>
        <v>-1.0400745043117277E-2</v>
      </c>
      <c r="X770" s="3">
        <f t="shared" si="215"/>
        <v>6.9719826820130004E-2</v>
      </c>
      <c r="Y770" s="3">
        <f t="shared" si="216"/>
        <v>8.1417624521072707E-2</v>
      </c>
    </row>
    <row r="771" spans="1:25" x14ac:dyDescent="0.25">
      <c r="A771" s="1">
        <v>37112</v>
      </c>
      <c r="B771" s="2">
        <v>4448.5200000000004</v>
      </c>
      <c r="C771" s="2">
        <v>52218</v>
      </c>
      <c r="D771" s="2">
        <v>4405</v>
      </c>
      <c r="E771" s="2">
        <v>4401</v>
      </c>
      <c r="F771" s="13">
        <f t="shared" ref="F771:F834" si="222">IF(P771=1,E771,D771)/B771-1</f>
        <v>-9.7830289624415423E-3</v>
      </c>
      <c r="G771" s="2">
        <f t="shared" si="217"/>
        <v>4781.1839999999993</v>
      </c>
      <c r="H771" s="2">
        <f t="shared" ref="H771:H834" ca="1" si="223">IF(ROW()&gt;$H$1,AVERAGE(OFFSET(C771,-$H$1+1,,$H$1)),"")</f>
        <v>51153.8</v>
      </c>
      <c r="I771">
        <f t="shared" ref="I771:I834" ca="1" si="224">IF(H771="",0,SIGN(C771-H771))</f>
        <v>1</v>
      </c>
      <c r="J771">
        <f t="shared" ref="J771:J834" si="225">SIGN(F771)</f>
        <v>-1</v>
      </c>
      <c r="K771">
        <f t="shared" si="218"/>
        <v>-65.579999999999927</v>
      </c>
      <c r="L771">
        <f t="shared" ca="1" si="219"/>
        <v>-65.579999999999927</v>
      </c>
      <c r="M771" s="14">
        <f t="shared" si="220"/>
        <v>14099.040000000026</v>
      </c>
      <c r="N771">
        <f t="shared" ref="N771:N834" si="226">INT(M771*$Q$1/B771)*CHOOSE($L$1,I771,J771)</f>
        <v>-3</v>
      </c>
      <c r="O771">
        <f t="shared" si="221"/>
        <v>6</v>
      </c>
      <c r="P771">
        <f>COUNTIF(作圖資料!$A$3:$A$249,A771)</f>
        <v>0</v>
      </c>
      <c r="R771" s="7">
        <f t="shared" si="209"/>
        <v>-111</v>
      </c>
      <c r="S771" s="8">
        <f t="shared" ca="1" si="210"/>
        <v>-111</v>
      </c>
      <c r="T771" s="8">
        <f t="shared" ca="1" si="211"/>
        <v>11037</v>
      </c>
      <c r="U771" s="8">
        <f t="shared" ca="1" si="212"/>
        <v>2</v>
      </c>
      <c r="V771" s="9">
        <f t="shared" ca="1" si="213"/>
        <v>0</v>
      </c>
      <c r="W771" s="3">
        <f t="shared" si="214"/>
        <v>-1.0400745043117277E-2</v>
      </c>
      <c r="X771" s="3">
        <f t="shared" si="215"/>
        <v>5.4179137370879094E-2</v>
      </c>
      <c r="Y771" s="3">
        <f t="shared" si="216"/>
        <v>5.483716475095779E-2</v>
      </c>
    </row>
    <row r="772" spans="1:25" x14ac:dyDescent="0.25">
      <c r="A772" s="1">
        <v>37113</v>
      </c>
      <c r="B772" s="2">
        <v>4476.91</v>
      </c>
      <c r="C772" s="2">
        <v>42028</v>
      </c>
      <c r="D772" s="2">
        <v>4469</v>
      </c>
      <c r="E772" s="2">
        <v>4457</v>
      </c>
      <c r="F772" s="13">
        <f t="shared" si="222"/>
        <v>-1.7668436488559314E-3</v>
      </c>
      <c r="G772" s="2">
        <f t="shared" si="217"/>
        <v>4771.0988333333325</v>
      </c>
      <c r="H772" s="2">
        <f t="shared" ca="1" si="223"/>
        <v>45245</v>
      </c>
      <c r="I772">
        <f t="shared" ca="1" si="224"/>
        <v>-1</v>
      </c>
      <c r="J772">
        <f t="shared" si="225"/>
        <v>-1</v>
      </c>
      <c r="K772">
        <f t="shared" si="218"/>
        <v>28.389999999999418</v>
      </c>
      <c r="L772">
        <f t="shared" ca="1" si="219"/>
        <v>28.389999999999418</v>
      </c>
      <c r="M772" s="14">
        <f t="shared" si="220"/>
        <v>14013.870000000028</v>
      </c>
      <c r="N772">
        <f t="shared" si="226"/>
        <v>-3</v>
      </c>
      <c r="O772">
        <f t="shared" si="221"/>
        <v>0</v>
      </c>
      <c r="P772">
        <f>COUNTIF(作圖資料!$A$3:$A$249,A772)</f>
        <v>0</v>
      </c>
      <c r="R772" s="7">
        <f t="shared" ref="R772:R835" si="227">D772-IF(P771=1,E771,D771)</f>
        <v>64</v>
      </c>
      <c r="S772" s="8">
        <f t="shared" ref="S772:S835" ca="1" si="228">I771*R772</f>
        <v>64</v>
      </c>
      <c r="T772" s="8">
        <f t="shared" ref="T772:T835" ca="1" si="229">T771+R772*U771</f>
        <v>11165</v>
      </c>
      <c r="U772" s="8">
        <f t="shared" ref="U772:U835" ca="1" si="230">INT(T772*$Q$1/IF(P772=1,E772,D772))*I772</f>
        <v>-2</v>
      </c>
      <c r="V772" s="9">
        <f t="shared" ref="V772:V835" ca="1" si="231">IF(P772=1,ABS(U772)+ABS(U771),ABS(U772-U771))</f>
        <v>4</v>
      </c>
      <c r="W772" s="3">
        <f t="shared" ref="W772:W835" si="232">IF(P771=1,F771,W771)</f>
        <v>-1.0400745043117277E-2</v>
      </c>
      <c r="X772" s="3">
        <f t="shared" ref="X772:X835" si="233">IF(P771=1,K772/B771,(1+K772/B771)*(1+X771)-1)</f>
        <v>6.0906800888174351E-2</v>
      </c>
      <c r="Y772" s="3">
        <f t="shared" ref="Y772:Y835" si="234">IF(P771=1,R772/E771,(1+R772/D771)*(1+Y771)-1)</f>
        <v>7.0162835249041988E-2</v>
      </c>
    </row>
    <row r="773" spans="1:25" x14ac:dyDescent="0.25">
      <c r="A773" s="1">
        <v>37116</v>
      </c>
      <c r="B773" s="2">
        <v>4520.76</v>
      </c>
      <c r="C773" s="2">
        <v>39079</v>
      </c>
      <c r="D773" s="2">
        <v>4490</v>
      </c>
      <c r="E773" s="2">
        <v>4484</v>
      </c>
      <c r="F773" s="13">
        <f t="shared" si="222"/>
        <v>-6.804165671258855E-3</v>
      </c>
      <c r="G773" s="2">
        <f t="shared" si="217"/>
        <v>4760.7208333333338</v>
      </c>
      <c r="H773" s="2">
        <f t="shared" ca="1" si="223"/>
        <v>44920.6</v>
      </c>
      <c r="I773">
        <f t="shared" ca="1" si="224"/>
        <v>-1</v>
      </c>
      <c r="J773">
        <f t="shared" si="225"/>
        <v>-1</v>
      </c>
      <c r="K773">
        <f t="shared" si="218"/>
        <v>43.850000000000364</v>
      </c>
      <c r="L773">
        <f t="shared" ca="1" si="219"/>
        <v>-43.850000000000364</v>
      </c>
      <c r="M773" s="14">
        <f t="shared" si="220"/>
        <v>13882.320000000027</v>
      </c>
      <c r="N773">
        <f t="shared" si="226"/>
        <v>-3</v>
      </c>
      <c r="O773">
        <f t="shared" si="221"/>
        <v>0</v>
      </c>
      <c r="P773">
        <f>COUNTIF(作圖資料!$A$3:$A$249,A773)</f>
        <v>0</v>
      </c>
      <c r="R773" s="7">
        <f t="shared" si="227"/>
        <v>21</v>
      </c>
      <c r="S773" s="8">
        <f t="shared" ca="1" si="228"/>
        <v>-21</v>
      </c>
      <c r="T773" s="8">
        <f t="shared" ca="1" si="229"/>
        <v>11123</v>
      </c>
      <c r="U773" s="8">
        <f t="shared" ca="1" si="230"/>
        <v>-2</v>
      </c>
      <c r="V773" s="9">
        <f t="shared" ca="1" si="231"/>
        <v>0</v>
      </c>
      <c r="W773" s="3">
        <f t="shared" si="232"/>
        <v>-1.0400745043117277E-2</v>
      </c>
      <c r="X773" s="3">
        <f t="shared" si="233"/>
        <v>7.1298067011225097E-2</v>
      </c>
      <c r="Y773" s="3">
        <f t="shared" si="234"/>
        <v>7.5191570881225855E-2</v>
      </c>
    </row>
    <row r="774" spans="1:25" x14ac:dyDescent="0.25">
      <c r="A774" s="1">
        <v>37117</v>
      </c>
      <c r="B774" s="2">
        <v>4589.6000000000004</v>
      </c>
      <c r="C774" s="2">
        <v>45293</v>
      </c>
      <c r="D774" s="2">
        <v>4619</v>
      </c>
      <c r="E774" s="2">
        <v>4605</v>
      </c>
      <c r="F774" s="13">
        <f t="shared" si="222"/>
        <v>6.4057869966880343E-3</v>
      </c>
      <c r="G774" s="2">
        <f t="shared" si="217"/>
        <v>4752.0196666666661</v>
      </c>
      <c r="H774" s="2">
        <f t="shared" ca="1" si="223"/>
        <v>46836</v>
      </c>
      <c r="I774">
        <f t="shared" ca="1" si="224"/>
        <v>-1</v>
      </c>
      <c r="J774">
        <f t="shared" si="225"/>
        <v>1</v>
      </c>
      <c r="K774">
        <f t="shared" si="218"/>
        <v>68.840000000000146</v>
      </c>
      <c r="L774">
        <f t="shared" ca="1" si="219"/>
        <v>-68.840000000000146</v>
      </c>
      <c r="M774" s="14">
        <f t="shared" si="220"/>
        <v>13675.800000000027</v>
      </c>
      <c r="N774">
        <f t="shared" si="226"/>
        <v>2</v>
      </c>
      <c r="O774">
        <f t="shared" si="221"/>
        <v>5</v>
      </c>
      <c r="P774">
        <f>COUNTIF(作圖資料!$A$3:$A$249,A774)</f>
        <v>0</v>
      </c>
      <c r="R774" s="7">
        <f t="shared" si="227"/>
        <v>129</v>
      </c>
      <c r="S774" s="8">
        <f t="shared" ca="1" si="228"/>
        <v>-129</v>
      </c>
      <c r="T774" s="8">
        <f t="shared" ca="1" si="229"/>
        <v>10865</v>
      </c>
      <c r="U774" s="8">
        <f t="shared" ca="1" si="230"/>
        <v>-2</v>
      </c>
      <c r="V774" s="9">
        <f t="shared" ca="1" si="231"/>
        <v>0</v>
      </c>
      <c r="W774" s="3">
        <f t="shared" si="232"/>
        <v>-1.0400745043117277E-2</v>
      </c>
      <c r="X774" s="3">
        <f t="shared" si="233"/>
        <v>8.7611288445907043E-2</v>
      </c>
      <c r="Y774" s="3">
        <f t="shared" si="234"/>
        <v>0.10608237547892707</v>
      </c>
    </row>
    <row r="775" spans="1:25" x14ac:dyDescent="0.25">
      <c r="A775" s="1">
        <v>37118</v>
      </c>
      <c r="B775" s="2">
        <v>4623.1099999999997</v>
      </c>
      <c r="C775" s="2">
        <v>64518</v>
      </c>
      <c r="D775" s="2">
        <v>4620</v>
      </c>
      <c r="E775" s="2">
        <v>4600</v>
      </c>
      <c r="F775" s="13">
        <f t="shared" si="222"/>
        <v>-4.9987995094210591E-3</v>
      </c>
      <c r="G775" s="2">
        <f t="shared" si="217"/>
        <v>4746.4279999999999</v>
      </c>
      <c r="H775" s="2">
        <f t="shared" ca="1" si="223"/>
        <v>48627.199999999997</v>
      </c>
      <c r="I775">
        <f t="shared" ca="1" si="224"/>
        <v>1</v>
      </c>
      <c r="J775">
        <f t="shared" si="225"/>
        <v>-1</v>
      </c>
      <c r="K775">
        <f t="shared" si="218"/>
        <v>33.509999999999309</v>
      </c>
      <c r="L775">
        <f t="shared" ca="1" si="219"/>
        <v>-33.509999999999309</v>
      </c>
      <c r="M775" s="14">
        <f t="shared" si="220"/>
        <v>13742.820000000025</v>
      </c>
      <c r="N775">
        <f t="shared" si="226"/>
        <v>-2</v>
      </c>
      <c r="O775">
        <f t="shared" si="221"/>
        <v>4</v>
      </c>
      <c r="P775">
        <f>COUNTIF(作圖資料!$A$3:$A$249,A775)</f>
        <v>1</v>
      </c>
      <c r="R775" s="7">
        <f t="shared" si="227"/>
        <v>1</v>
      </c>
      <c r="S775" s="8">
        <f t="shared" ca="1" si="228"/>
        <v>-1</v>
      </c>
      <c r="T775" s="8">
        <f t="shared" ca="1" si="229"/>
        <v>10863</v>
      </c>
      <c r="U775" s="8">
        <f t="shared" ca="1" si="230"/>
        <v>2</v>
      </c>
      <c r="V775" s="9">
        <f t="shared" ca="1" si="231"/>
        <v>4</v>
      </c>
      <c r="W775" s="3">
        <f t="shared" si="232"/>
        <v>-1.0400745043117277E-2</v>
      </c>
      <c r="X775" s="3">
        <f t="shared" si="233"/>
        <v>9.5552253731731707E-2</v>
      </c>
      <c r="Y775" s="3">
        <f t="shared" si="234"/>
        <v>0.10632183908045967</v>
      </c>
    </row>
    <row r="776" spans="1:25" x14ac:dyDescent="0.25">
      <c r="A776" s="1">
        <v>37119</v>
      </c>
      <c r="B776" s="2">
        <v>4687.33</v>
      </c>
      <c r="C776" s="2">
        <v>62614</v>
      </c>
      <c r="D776" s="2">
        <v>4649</v>
      </c>
      <c r="E776" s="2">
        <v>4640</v>
      </c>
      <c r="F776" s="13">
        <f t="shared" si="222"/>
        <v>-8.1773632323731693E-3</v>
      </c>
      <c r="G776" s="2">
        <f t="shared" si="217"/>
        <v>4741.3588333333328</v>
      </c>
      <c r="H776" s="2">
        <f t="shared" ca="1" si="223"/>
        <v>50706.400000000001</v>
      </c>
      <c r="I776">
        <f t="shared" ca="1" si="224"/>
        <v>1</v>
      </c>
      <c r="J776">
        <f t="shared" si="225"/>
        <v>-1</v>
      </c>
      <c r="K776">
        <f t="shared" si="218"/>
        <v>64.220000000000255</v>
      </c>
      <c r="L776">
        <f t="shared" ca="1" si="219"/>
        <v>64.220000000000255</v>
      </c>
      <c r="M776" s="14">
        <f t="shared" si="220"/>
        <v>13614.380000000025</v>
      </c>
      <c r="N776">
        <f t="shared" si="226"/>
        <v>-2</v>
      </c>
      <c r="O776">
        <f t="shared" si="221"/>
        <v>0</v>
      </c>
      <c r="P776">
        <f>COUNTIF(作圖資料!$A$3:$A$249,A776)</f>
        <v>0</v>
      </c>
      <c r="R776" s="7">
        <f t="shared" si="227"/>
        <v>49</v>
      </c>
      <c r="S776" s="8">
        <f t="shared" ca="1" si="228"/>
        <v>49</v>
      </c>
      <c r="T776" s="8">
        <f t="shared" ca="1" si="229"/>
        <v>10961</v>
      </c>
      <c r="U776" s="8">
        <f t="shared" ca="1" si="230"/>
        <v>2</v>
      </c>
      <c r="V776" s="9">
        <f t="shared" ca="1" si="231"/>
        <v>0</v>
      </c>
      <c r="W776" s="3">
        <f t="shared" si="232"/>
        <v>-4.9987995094210591E-3</v>
      </c>
      <c r="X776" s="3">
        <f t="shared" si="233"/>
        <v>1.3891081977283747E-2</v>
      </c>
      <c r="Y776" s="3">
        <f t="shared" si="234"/>
        <v>1.0652173913043479E-2</v>
      </c>
    </row>
    <row r="777" spans="1:25" x14ac:dyDescent="0.25">
      <c r="A777" s="1">
        <v>37120</v>
      </c>
      <c r="B777" s="2">
        <v>4638.3599999999997</v>
      </c>
      <c r="C777" s="2">
        <v>51191</v>
      </c>
      <c r="D777" s="2">
        <v>4630</v>
      </c>
      <c r="E777" s="2">
        <v>4600</v>
      </c>
      <c r="F777" s="13">
        <f t="shared" si="222"/>
        <v>-1.8023611793822614E-3</v>
      </c>
      <c r="G777" s="2">
        <f t="shared" si="217"/>
        <v>4731.8319999999994</v>
      </c>
      <c r="H777" s="2">
        <f t="shared" ca="1" si="223"/>
        <v>52539</v>
      </c>
      <c r="I777">
        <f t="shared" ca="1" si="224"/>
        <v>-1</v>
      </c>
      <c r="J777">
        <f t="shared" si="225"/>
        <v>-1</v>
      </c>
      <c r="K777">
        <f t="shared" si="218"/>
        <v>-48.970000000000255</v>
      </c>
      <c r="L777">
        <f t="shared" ca="1" si="219"/>
        <v>-48.970000000000255</v>
      </c>
      <c r="M777" s="14">
        <f t="shared" si="220"/>
        <v>13712.320000000025</v>
      </c>
      <c r="N777">
        <f t="shared" si="226"/>
        <v>-2</v>
      </c>
      <c r="O777">
        <f t="shared" si="221"/>
        <v>0</v>
      </c>
      <c r="P777">
        <f>COUNTIF(作圖資料!$A$3:$A$249,A777)</f>
        <v>0</v>
      </c>
      <c r="R777" s="7">
        <f t="shared" si="227"/>
        <v>-19</v>
      </c>
      <c r="S777" s="8">
        <f t="shared" ca="1" si="228"/>
        <v>-19</v>
      </c>
      <c r="T777" s="8">
        <f t="shared" ca="1" si="229"/>
        <v>10923</v>
      </c>
      <c r="U777" s="8">
        <f t="shared" ca="1" si="230"/>
        <v>-2</v>
      </c>
      <c r="V777" s="9">
        <f t="shared" ca="1" si="231"/>
        <v>4</v>
      </c>
      <c r="W777" s="3">
        <f t="shared" si="232"/>
        <v>-4.9987995094210591E-3</v>
      </c>
      <c r="X777" s="3">
        <f t="shared" si="233"/>
        <v>3.2986452842349578E-3</v>
      </c>
      <c r="Y777" s="3">
        <f t="shared" si="234"/>
        <v>6.5217391304346339E-3</v>
      </c>
    </row>
    <row r="778" spans="1:25" x14ac:dyDescent="0.25">
      <c r="A778" s="1">
        <v>37123</v>
      </c>
      <c r="B778" s="2">
        <v>4550.3599999999997</v>
      </c>
      <c r="C778" s="2">
        <v>44482</v>
      </c>
      <c r="D778" s="2">
        <v>4542</v>
      </c>
      <c r="E778" s="2">
        <v>4575</v>
      </c>
      <c r="F778" s="13">
        <f t="shared" si="222"/>
        <v>-1.8372172751166538E-3</v>
      </c>
      <c r="G778" s="2">
        <f t="shared" si="217"/>
        <v>4720.5581666666667</v>
      </c>
      <c r="H778" s="2">
        <f t="shared" ca="1" si="223"/>
        <v>53619.6</v>
      </c>
      <c r="I778">
        <f t="shared" ca="1" si="224"/>
        <v>-1</v>
      </c>
      <c r="J778">
        <f t="shared" si="225"/>
        <v>-1</v>
      </c>
      <c r="K778">
        <f t="shared" si="218"/>
        <v>-88</v>
      </c>
      <c r="L778">
        <f t="shared" ca="1" si="219"/>
        <v>88</v>
      </c>
      <c r="M778" s="14">
        <f t="shared" si="220"/>
        <v>13888.320000000025</v>
      </c>
      <c r="N778">
        <f t="shared" si="226"/>
        <v>-3</v>
      </c>
      <c r="O778">
        <f t="shared" si="221"/>
        <v>1</v>
      </c>
      <c r="P778">
        <f>COUNTIF(作圖資料!$A$3:$A$249,A778)</f>
        <v>0</v>
      </c>
      <c r="R778" s="7">
        <f t="shared" si="227"/>
        <v>-88</v>
      </c>
      <c r="S778" s="8">
        <f t="shared" ca="1" si="228"/>
        <v>88</v>
      </c>
      <c r="T778" s="8">
        <f t="shared" ca="1" si="229"/>
        <v>11099</v>
      </c>
      <c r="U778" s="8">
        <f t="shared" ca="1" si="230"/>
        <v>-2</v>
      </c>
      <c r="V778" s="9">
        <f t="shared" ca="1" si="231"/>
        <v>0</v>
      </c>
      <c r="W778" s="3">
        <f t="shared" si="232"/>
        <v>-4.9987995094210591E-3</v>
      </c>
      <c r="X778" s="3">
        <f t="shared" si="233"/>
        <v>-1.5736160290367396E-2</v>
      </c>
      <c r="Y778" s="3">
        <f t="shared" si="234"/>
        <v>-1.260869565217404E-2</v>
      </c>
    </row>
    <row r="779" spans="1:25" x14ac:dyDescent="0.25">
      <c r="A779" s="1">
        <v>37124</v>
      </c>
      <c r="B779" s="2">
        <v>4562.7299999999996</v>
      </c>
      <c r="C779" s="2">
        <v>39846</v>
      </c>
      <c r="D779" s="2">
        <v>4566</v>
      </c>
      <c r="E779" s="2">
        <v>4575</v>
      </c>
      <c r="F779" s="13">
        <f t="shared" si="222"/>
        <v>7.1667620043269764E-4</v>
      </c>
      <c r="G779" s="2">
        <f t="shared" si="217"/>
        <v>4710.4356666666672</v>
      </c>
      <c r="H779" s="2">
        <f t="shared" ca="1" si="223"/>
        <v>52530.2</v>
      </c>
      <c r="I779">
        <f t="shared" ca="1" si="224"/>
        <v>-1</v>
      </c>
      <c r="J779">
        <f t="shared" si="225"/>
        <v>1</v>
      </c>
      <c r="K779">
        <f t="shared" si="218"/>
        <v>12.369999999999891</v>
      </c>
      <c r="L779">
        <f t="shared" ca="1" si="219"/>
        <v>-12.369999999999891</v>
      </c>
      <c r="M779" s="14">
        <f t="shared" si="220"/>
        <v>13851.210000000025</v>
      </c>
      <c r="N779">
        <f t="shared" si="226"/>
        <v>3</v>
      </c>
      <c r="O779">
        <f t="shared" si="221"/>
        <v>6</v>
      </c>
      <c r="P779">
        <f>COUNTIF(作圖資料!$A$3:$A$249,A779)</f>
        <v>0</v>
      </c>
      <c r="R779" s="7">
        <f t="shared" si="227"/>
        <v>24</v>
      </c>
      <c r="S779" s="8">
        <f t="shared" ca="1" si="228"/>
        <v>-24</v>
      </c>
      <c r="T779" s="8">
        <f t="shared" ca="1" si="229"/>
        <v>11051</v>
      </c>
      <c r="U779" s="8">
        <f t="shared" ca="1" si="230"/>
        <v>-2</v>
      </c>
      <c r="V779" s="9">
        <f t="shared" ca="1" si="231"/>
        <v>0</v>
      </c>
      <c r="W779" s="3">
        <f t="shared" si="232"/>
        <v>-4.9987995094210591E-3</v>
      </c>
      <c r="X779" s="3">
        <f t="shared" si="233"/>
        <v>-1.3060472279483037E-2</v>
      </c>
      <c r="Y779" s="3">
        <f t="shared" si="234"/>
        <v>-7.3913043478261997E-3</v>
      </c>
    </row>
    <row r="780" spans="1:25" x14ac:dyDescent="0.25">
      <c r="A780" s="1">
        <v>37125</v>
      </c>
      <c r="B780" s="2">
        <v>4487.5200000000004</v>
      </c>
      <c r="C780" s="2">
        <v>46930</v>
      </c>
      <c r="D780" s="2">
        <v>4460</v>
      </c>
      <c r="E780" s="2">
        <v>4475</v>
      </c>
      <c r="F780" s="13">
        <f t="shared" si="222"/>
        <v>-6.1325631974900041E-3</v>
      </c>
      <c r="G780" s="2">
        <f t="shared" si="217"/>
        <v>4700.5656666666664</v>
      </c>
      <c r="H780" s="2">
        <f t="shared" ca="1" si="223"/>
        <v>49012.6</v>
      </c>
      <c r="I780">
        <f t="shared" ca="1" si="224"/>
        <v>-1</v>
      </c>
      <c r="J780">
        <f t="shared" si="225"/>
        <v>-1</v>
      </c>
      <c r="K780">
        <f t="shared" si="218"/>
        <v>-75.209999999999127</v>
      </c>
      <c r="L780">
        <f t="shared" ca="1" si="219"/>
        <v>75.209999999999127</v>
      </c>
      <c r="M780" s="14">
        <f t="shared" si="220"/>
        <v>13625.580000000027</v>
      </c>
      <c r="N780">
        <f t="shared" si="226"/>
        <v>-3</v>
      </c>
      <c r="O780">
        <f t="shared" si="221"/>
        <v>6</v>
      </c>
      <c r="P780">
        <f>COUNTIF(作圖資料!$A$3:$A$249,A780)</f>
        <v>0</v>
      </c>
      <c r="R780" s="7">
        <f t="shared" si="227"/>
        <v>-106</v>
      </c>
      <c r="S780" s="8">
        <f t="shared" ca="1" si="228"/>
        <v>106</v>
      </c>
      <c r="T780" s="8">
        <f t="shared" ca="1" si="229"/>
        <v>11263</v>
      </c>
      <c r="U780" s="8">
        <f t="shared" ca="1" si="230"/>
        <v>-2</v>
      </c>
      <c r="V780" s="9">
        <f t="shared" ca="1" si="231"/>
        <v>0</v>
      </c>
      <c r="W780" s="3">
        <f t="shared" si="232"/>
        <v>-4.9987995094210591E-3</v>
      </c>
      <c r="X780" s="3">
        <f t="shared" si="233"/>
        <v>-2.9328741907503786E-2</v>
      </c>
      <c r="Y780" s="3">
        <f t="shared" si="234"/>
        <v>-3.043478260869581E-2</v>
      </c>
    </row>
    <row r="781" spans="1:25" x14ac:dyDescent="0.25">
      <c r="A781" s="1">
        <v>37126</v>
      </c>
      <c r="B781" s="2">
        <v>4459.76</v>
      </c>
      <c r="C781" s="2">
        <v>43295</v>
      </c>
      <c r="D781" s="2">
        <v>4468</v>
      </c>
      <c r="E781" s="2">
        <v>4450</v>
      </c>
      <c r="F781" s="13">
        <f t="shared" si="222"/>
        <v>1.8476330564873855E-3</v>
      </c>
      <c r="G781" s="2">
        <f t="shared" si="217"/>
        <v>4689.9739999999993</v>
      </c>
      <c r="H781" s="2">
        <f t="shared" ca="1" si="223"/>
        <v>45148.800000000003</v>
      </c>
      <c r="I781">
        <f t="shared" ca="1" si="224"/>
        <v>-1</v>
      </c>
      <c r="J781">
        <f t="shared" si="225"/>
        <v>1</v>
      </c>
      <c r="K781">
        <f t="shared" si="218"/>
        <v>-27.760000000000218</v>
      </c>
      <c r="L781">
        <f t="shared" ca="1" si="219"/>
        <v>27.760000000000218</v>
      </c>
      <c r="M781" s="14">
        <f t="shared" si="220"/>
        <v>13708.860000000028</v>
      </c>
      <c r="N781">
        <f t="shared" si="226"/>
        <v>3</v>
      </c>
      <c r="O781">
        <f t="shared" si="221"/>
        <v>6</v>
      </c>
      <c r="P781">
        <f>COUNTIF(作圖資料!$A$3:$A$249,A781)</f>
        <v>0</v>
      </c>
      <c r="R781" s="7">
        <f t="shared" si="227"/>
        <v>8</v>
      </c>
      <c r="S781" s="8">
        <f t="shared" ca="1" si="228"/>
        <v>-8</v>
      </c>
      <c r="T781" s="8">
        <f t="shared" ca="1" si="229"/>
        <v>11247</v>
      </c>
      <c r="U781" s="8">
        <f t="shared" ca="1" si="230"/>
        <v>-2</v>
      </c>
      <c r="V781" s="9">
        <f t="shared" ca="1" si="231"/>
        <v>0</v>
      </c>
      <c r="W781" s="3">
        <f t="shared" si="232"/>
        <v>-4.9987995094210591E-3</v>
      </c>
      <c r="X781" s="3">
        <f t="shared" si="233"/>
        <v>-3.5333357847855629E-2</v>
      </c>
      <c r="Y781" s="3">
        <f t="shared" si="234"/>
        <v>-2.8695652173913233E-2</v>
      </c>
    </row>
    <row r="782" spans="1:25" x14ac:dyDescent="0.25">
      <c r="A782" s="1">
        <v>37127</v>
      </c>
      <c r="B782" s="2">
        <v>4310.32</v>
      </c>
      <c r="C782" s="2">
        <v>44973</v>
      </c>
      <c r="D782" s="2">
        <v>4303</v>
      </c>
      <c r="E782" s="2">
        <v>4300</v>
      </c>
      <c r="F782" s="13">
        <f t="shared" si="222"/>
        <v>-1.6982497819186815E-3</v>
      </c>
      <c r="G782" s="2">
        <f t="shared" si="217"/>
        <v>4677.528166666666</v>
      </c>
      <c r="H782" s="2">
        <f t="shared" ca="1" si="223"/>
        <v>43905.2</v>
      </c>
      <c r="I782">
        <f t="shared" ca="1" si="224"/>
        <v>1</v>
      </c>
      <c r="J782">
        <f t="shared" si="225"/>
        <v>-1</v>
      </c>
      <c r="K782">
        <f t="shared" si="218"/>
        <v>-149.44000000000051</v>
      </c>
      <c r="L782">
        <f t="shared" ca="1" si="219"/>
        <v>149.44000000000051</v>
      </c>
      <c r="M782" s="14">
        <f t="shared" si="220"/>
        <v>13260.540000000026</v>
      </c>
      <c r="N782">
        <f t="shared" si="226"/>
        <v>-3</v>
      </c>
      <c r="O782">
        <f t="shared" si="221"/>
        <v>6</v>
      </c>
      <c r="P782">
        <f>COUNTIF(作圖資料!$A$3:$A$249,A782)</f>
        <v>0</v>
      </c>
      <c r="R782" s="7">
        <f t="shared" si="227"/>
        <v>-165</v>
      </c>
      <c r="S782" s="8">
        <f t="shared" ca="1" si="228"/>
        <v>165</v>
      </c>
      <c r="T782" s="8">
        <f t="shared" ca="1" si="229"/>
        <v>11577</v>
      </c>
      <c r="U782" s="8">
        <f t="shared" ca="1" si="230"/>
        <v>2</v>
      </c>
      <c r="V782" s="9">
        <f t="shared" ca="1" si="231"/>
        <v>4</v>
      </c>
      <c r="W782" s="3">
        <f t="shared" si="232"/>
        <v>-4.9987995094210591E-3</v>
      </c>
      <c r="X782" s="3">
        <f t="shared" si="233"/>
        <v>-6.7657918587271437E-2</v>
      </c>
      <c r="Y782" s="3">
        <f t="shared" si="234"/>
        <v>-6.4565217391304497E-2</v>
      </c>
    </row>
    <row r="783" spans="1:25" x14ac:dyDescent="0.25">
      <c r="A783" s="1">
        <v>37130</v>
      </c>
      <c r="B783" s="2">
        <v>4384.55</v>
      </c>
      <c r="C783" s="2">
        <v>47671</v>
      </c>
      <c r="D783" s="2">
        <v>4341</v>
      </c>
      <c r="E783" s="2">
        <v>4355</v>
      </c>
      <c r="F783" s="13">
        <f t="shared" si="222"/>
        <v>-9.9326042581336926E-3</v>
      </c>
      <c r="G783" s="2">
        <f t="shared" si="217"/>
        <v>4666.4563333333326</v>
      </c>
      <c r="H783" s="2">
        <f t="shared" ca="1" si="223"/>
        <v>44543</v>
      </c>
      <c r="I783">
        <f t="shared" ca="1" si="224"/>
        <v>1</v>
      </c>
      <c r="J783">
        <f t="shared" si="225"/>
        <v>-1</v>
      </c>
      <c r="K783">
        <f t="shared" si="218"/>
        <v>74.230000000000473</v>
      </c>
      <c r="L783">
        <f t="shared" ca="1" si="219"/>
        <v>74.230000000000473</v>
      </c>
      <c r="M783" s="14">
        <f t="shared" si="220"/>
        <v>13037.850000000024</v>
      </c>
      <c r="N783">
        <f t="shared" si="226"/>
        <v>-2</v>
      </c>
      <c r="O783">
        <f t="shared" si="221"/>
        <v>1</v>
      </c>
      <c r="P783">
        <f>COUNTIF(作圖資料!$A$3:$A$249,A783)</f>
        <v>0</v>
      </c>
      <c r="R783" s="7">
        <f t="shared" si="227"/>
        <v>38</v>
      </c>
      <c r="S783" s="8">
        <f t="shared" ca="1" si="228"/>
        <v>38</v>
      </c>
      <c r="T783" s="8">
        <f t="shared" ca="1" si="229"/>
        <v>11653</v>
      </c>
      <c r="U783" s="8">
        <f t="shared" ca="1" si="230"/>
        <v>2</v>
      </c>
      <c r="V783" s="9">
        <f t="shared" ca="1" si="231"/>
        <v>0</v>
      </c>
      <c r="W783" s="3">
        <f t="shared" si="232"/>
        <v>-4.9987995094210591E-3</v>
      </c>
      <c r="X783" s="3">
        <f t="shared" si="233"/>
        <v>-5.160162747587671E-2</v>
      </c>
      <c r="Y783" s="3">
        <f t="shared" si="234"/>
        <v>-5.6304347826087064E-2</v>
      </c>
    </row>
    <row r="784" spans="1:25" x14ac:dyDescent="0.25">
      <c r="A784" s="1">
        <v>37131</v>
      </c>
      <c r="B784" s="2">
        <v>4368.38</v>
      </c>
      <c r="C784" s="2">
        <v>36405</v>
      </c>
      <c r="D784" s="2">
        <v>4311</v>
      </c>
      <c r="E784" s="2">
        <v>4309</v>
      </c>
      <c r="F784" s="13">
        <f t="shared" si="222"/>
        <v>-1.3135304163099382E-2</v>
      </c>
      <c r="G784" s="2">
        <f t="shared" si="217"/>
        <v>4655.6966666666658</v>
      </c>
      <c r="H784" s="2">
        <f t="shared" ca="1" si="223"/>
        <v>43854.8</v>
      </c>
      <c r="I784">
        <f t="shared" ca="1" si="224"/>
        <v>-1</v>
      </c>
      <c r="J784">
        <f t="shared" si="225"/>
        <v>-1</v>
      </c>
      <c r="K784">
        <f t="shared" si="218"/>
        <v>-16.170000000000073</v>
      </c>
      <c r="L784">
        <f t="shared" ca="1" si="219"/>
        <v>-16.170000000000073</v>
      </c>
      <c r="M784" s="14">
        <f t="shared" si="220"/>
        <v>13070.190000000024</v>
      </c>
      <c r="N784">
        <f t="shared" si="226"/>
        <v>-2</v>
      </c>
      <c r="O784">
        <f t="shared" si="221"/>
        <v>0</v>
      </c>
      <c r="P784">
        <f>COUNTIF(作圖資料!$A$3:$A$249,A784)</f>
        <v>0</v>
      </c>
      <c r="R784" s="7">
        <f t="shared" si="227"/>
        <v>-30</v>
      </c>
      <c r="S784" s="8">
        <f t="shared" ca="1" si="228"/>
        <v>-30</v>
      </c>
      <c r="T784" s="8">
        <f t="shared" ca="1" si="229"/>
        <v>11593</v>
      </c>
      <c r="U784" s="8">
        <f t="shared" ca="1" si="230"/>
        <v>-2</v>
      </c>
      <c r="V784" s="9">
        <f t="shared" ca="1" si="231"/>
        <v>4</v>
      </c>
      <c r="W784" s="3">
        <f t="shared" si="232"/>
        <v>-4.9987995094210591E-3</v>
      </c>
      <c r="X784" s="3">
        <f t="shared" si="233"/>
        <v>-5.5099273000210003E-2</v>
      </c>
      <c r="Y784" s="3">
        <f t="shared" si="234"/>
        <v>-6.282608695652192E-2</v>
      </c>
    </row>
    <row r="785" spans="1:25" x14ac:dyDescent="0.25">
      <c r="A785" s="1">
        <v>37132</v>
      </c>
      <c r="B785" s="2">
        <v>4508.6899999999996</v>
      </c>
      <c r="C785" s="2">
        <v>65223</v>
      </c>
      <c r="D785" s="2">
        <v>4485</v>
      </c>
      <c r="E785" s="2">
        <v>4490</v>
      </c>
      <c r="F785" s="13">
        <f t="shared" si="222"/>
        <v>-5.2542978115593941E-3</v>
      </c>
      <c r="G785" s="2">
        <f t="shared" si="217"/>
        <v>4647.7563333333328</v>
      </c>
      <c r="H785" s="2">
        <f t="shared" ca="1" si="223"/>
        <v>47513.4</v>
      </c>
      <c r="I785">
        <f t="shared" ca="1" si="224"/>
        <v>1</v>
      </c>
      <c r="J785">
        <f t="shared" si="225"/>
        <v>-1</v>
      </c>
      <c r="K785">
        <f t="shared" si="218"/>
        <v>140.30999999999949</v>
      </c>
      <c r="L785">
        <f t="shared" ca="1" si="219"/>
        <v>-140.30999999999949</v>
      </c>
      <c r="M785" s="14">
        <f t="shared" si="220"/>
        <v>12789.570000000025</v>
      </c>
      <c r="N785">
        <f t="shared" si="226"/>
        <v>-2</v>
      </c>
      <c r="O785">
        <f t="shared" si="221"/>
        <v>0</v>
      </c>
      <c r="P785">
        <f>COUNTIF(作圖資料!$A$3:$A$249,A785)</f>
        <v>0</v>
      </c>
      <c r="R785" s="7">
        <f t="shared" si="227"/>
        <v>174</v>
      </c>
      <c r="S785" s="8">
        <f t="shared" ca="1" si="228"/>
        <v>-174</v>
      </c>
      <c r="T785" s="8">
        <f t="shared" ca="1" si="229"/>
        <v>11245</v>
      </c>
      <c r="U785" s="8">
        <f t="shared" ca="1" si="230"/>
        <v>2</v>
      </c>
      <c r="V785" s="9">
        <f t="shared" ca="1" si="231"/>
        <v>4</v>
      </c>
      <c r="W785" s="3">
        <f t="shared" si="232"/>
        <v>-4.9987995094210591E-3</v>
      </c>
      <c r="X785" s="3">
        <f t="shared" si="233"/>
        <v>-2.4749573339159503E-2</v>
      </c>
      <c r="Y785" s="3">
        <f t="shared" si="234"/>
        <v>-2.5000000000000244E-2</v>
      </c>
    </row>
    <row r="786" spans="1:25" x14ac:dyDescent="0.25">
      <c r="A786" s="1">
        <v>37133</v>
      </c>
      <c r="B786" s="2">
        <v>4503.8599999999997</v>
      </c>
      <c r="C786" s="2">
        <v>62969</v>
      </c>
      <c r="D786" s="2">
        <v>4457</v>
      </c>
      <c r="E786" s="2">
        <v>4430</v>
      </c>
      <c r="F786" s="13">
        <f t="shared" si="222"/>
        <v>-1.0404408662791353E-2</v>
      </c>
      <c r="G786" s="2">
        <f t="shared" si="217"/>
        <v>4638.4029999999993</v>
      </c>
      <c r="H786" s="2">
        <f t="shared" ca="1" si="223"/>
        <v>51448.2</v>
      </c>
      <c r="I786">
        <f t="shared" ca="1" si="224"/>
        <v>1</v>
      </c>
      <c r="J786">
        <f t="shared" si="225"/>
        <v>-1</v>
      </c>
      <c r="K786">
        <f t="shared" si="218"/>
        <v>-4.8299999999999272</v>
      </c>
      <c r="L786">
        <f t="shared" ca="1" si="219"/>
        <v>-4.8299999999999272</v>
      </c>
      <c r="M786" s="14">
        <f t="shared" si="220"/>
        <v>12799.230000000025</v>
      </c>
      <c r="N786">
        <f t="shared" si="226"/>
        <v>-2</v>
      </c>
      <c r="O786">
        <f t="shared" si="221"/>
        <v>0</v>
      </c>
      <c r="P786">
        <f>COUNTIF(作圖資料!$A$3:$A$249,A786)</f>
        <v>0</v>
      </c>
      <c r="R786" s="7">
        <f t="shared" si="227"/>
        <v>-28</v>
      </c>
      <c r="S786" s="8">
        <f t="shared" ca="1" si="228"/>
        <v>-28</v>
      </c>
      <c r="T786" s="8">
        <f t="shared" ca="1" si="229"/>
        <v>11189</v>
      </c>
      <c r="U786" s="8">
        <f t="shared" ca="1" si="230"/>
        <v>2</v>
      </c>
      <c r="V786" s="9">
        <f t="shared" ca="1" si="231"/>
        <v>0</v>
      </c>
      <c r="W786" s="3">
        <f t="shared" si="232"/>
        <v>-4.9987995094210591E-3</v>
      </c>
      <c r="X786" s="3">
        <f t="shared" si="233"/>
        <v>-2.5794324599674567E-2</v>
      </c>
      <c r="Y786" s="3">
        <f t="shared" si="234"/>
        <v>-3.1086956521739428E-2</v>
      </c>
    </row>
    <row r="787" spans="1:25" x14ac:dyDescent="0.25">
      <c r="A787" s="1">
        <v>37134</v>
      </c>
      <c r="B787" s="2">
        <v>4509.4399999999996</v>
      </c>
      <c r="C787" s="2">
        <v>51827</v>
      </c>
      <c r="D787" s="2">
        <v>4442</v>
      </c>
      <c r="E787" s="2">
        <v>4449</v>
      </c>
      <c r="F787" s="13">
        <f t="shared" si="222"/>
        <v>-1.4955293783706969E-2</v>
      </c>
      <c r="G787" s="2">
        <f t="shared" si="217"/>
        <v>4626.552999999999</v>
      </c>
      <c r="H787" s="2">
        <f t="shared" ca="1" si="223"/>
        <v>52819</v>
      </c>
      <c r="I787">
        <f t="shared" ca="1" si="224"/>
        <v>-1</v>
      </c>
      <c r="J787">
        <f t="shared" si="225"/>
        <v>-1</v>
      </c>
      <c r="K787">
        <f t="shared" si="218"/>
        <v>5.5799999999999272</v>
      </c>
      <c r="L787">
        <f t="shared" ca="1" si="219"/>
        <v>5.5799999999999272</v>
      </c>
      <c r="M787" s="14">
        <f t="shared" si="220"/>
        <v>12788.070000000025</v>
      </c>
      <c r="N787">
        <f t="shared" si="226"/>
        <v>-2</v>
      </c>
      <c r="O787">
        <f t="shared" si="221"/>
        <v>0</v>
      </c>
      <c r="P787">
        <f>COUNTIF(作圖資料!$A$3:$A$249,A787)</f>
        <v>0</v>
      </c>
      <c r="R787" s="7">
        <f t="shared" si="227"/>
        <v>-15</v>
      </c>
      <c r="S787" s="8">
        <f t="shared" ca="1" si="228"/>
        <v>-15</v>
      </c>
      <c r="T787" s="8">
        <f t="shared" ca="1" si="229"/>
        <v>11159</v>
      </c>
      <c r="U787" s="8">
        <f t="shared" ca="1" si="230"/>
        <v>-2</v>
      </c>
      <c r="V787" s="9">
        <f t="shared" ca="1" si="231"/>
        <v>4</v>
      </c>
      <c r="W787" s="3">
        <f t="shared" si="232"/>
        <v>-4.9987995094210591E-3</v>
      </c>
      <c r="X787" s="3">
        <f t="shared" si="233"/>
        <v>-2.458734488255776E-2</v>
      </c>
      <c r="Y787" s="3">
        <f t="shared" si="234"/>
        <v>-3.4347826086956745E-2</v>
      </c>
    </row>
    <row r="788" spans="1:25" x14ac:dyDescent="0.25">
      <c r="A788" s="1">
        <v>37137</v>
      </c>
      <c r="B788" s="2">
        <v>4454.7700000000004</v>
      </c>
      <c r="C788" s="2">
        <v>41244</v>
      </c>
      <c r="D788" s="2">
        <v>4378</v>
      </c>
      <c r="E788" s="2">
        <v>4382</v>
      </c>
      <c r="F788" s="13">
        <f t="shared" si="222"/>
        <v>-1.7233212938041809E-2</v>
      </c>
      <c r="G788" s="2">
        <f t="shared" si="217"/>
        <v>4614.9099999999989</v>
      </c>
      <c r="H788" s="2">
        <f t="shared" ca="1" si="223"/>
        <v>51533.599999999999</v>
      </c>
      <c r="I788">
        <f t="shared" ca="1" si="224"/>
        <v>-1</v>
      </c>
      <c r="J788">
        <f t="shared" si="225"/>
        <v>-1</v>
      </c>
      <c r="K788">
        <f t="shared" si="218"/>
        <v>-54.669999999999163</v>
      </c>
      <c r="L788">
        <f t="shared" ca="1" si="219"/>
        <v>54.669999999999163</v>
      </c>
      <c r="M788" s="14">
        <f t="shared" si="220"/>
        <v>12897.410000000024</v>
      </c>
      <c r="N788">
        <f t="shared" si="226"/>
        <v>-2</v>
      </c>
      <c r="O788">
        <f t="shared" si="221"/>
        <v>0</v>
      </c>
      <c r="P788">
        <f>COUNTIF(作圖資料!$A$3:$A$249,A788)</f>
        <v>0</v>
      </c>
      <c r="R788" s="7">
        <f t="shared" si="227"/>
        <v>-64</v>
      </c>
      <c r="S788" s="8">
        <f t="shared" ca="1" si="228"/>
        <v>64</v>
      </c>
      <c r="T788" s="8">
        <f t="shared" ca="1" si="229"/>
        <v>11287</v>
      </c>
      <c r="U788" s="8">
        <f t="shared" ca="1" si="230"/>
        <v>-2</v>
      </c>
      <c r="V788" s="9">
        <f t="shared" ca="1" si="231"/>
        <v>0</v>
      </c>
      <c r="W788" s="3">
        <f t="shared" si="232"/>
        <v>-4.9987995094210591E-3</v>
      </c>
      <c r="X788" s="3">
        <f t="shared" si="233"/>
        <v>-3.6412717845779374E-2</v>
      </c>
      <c r="Y788" s="3">
        <f t="shared" si="234"/>
        <v>-4.8260869565217579E-2</v>
      </c>
    </row>
    <row r="789" spans="1:25" x14ac:dyDescent="0.25">
      <c r="A789" s="1">
        <v>37138</v>
      </c>
      <c r="B789" s="2">
        <v>4493.53</v>
      </c>
      <c r="C789" s="2">
        <v>51100</v>
      </c>
      <c r="D789" s="2">
        <v>4479</v>
      </c>
      <c r="E789" s="2">
        <v>4485</v>
      </c>
      <c r="F789" s="13">
        <f t="shared" si="222"/>
        <v>-3.2335379979658851E-3</v>
      </c>
      <c r="G789" s="2">
        <f t="shared" si="217"/>
        <v>4602.6974999999993</v>
      </c>
      <c r="H789" s="2">
        <f t="shared" ca="1" si="223"/>
        <v>54472.6</v>
      </c>
      <c r="I789">
        <f t="shared" ca="1" si="224"/>
        <v>-1</v>
      </c>
      <c r="J789">
        <f t="shared" si="225"/>
        <v>-1</v>
      </c>
      <c r="K789">
        <f t="shared" si="218"/>
        <v>38.759999999999309</v>
      </c>
      <c r="L789">
        <f t="shared" ca="1" si="219"/>
        <v>-38.759999999999309</v>
      </c>
      <c r="M789" s="14">
        <f t="shared" si="220"/>
        <v>12819.890000000025</v>
      </c>
      <c r="N789">
        <f t="shared" si="226"/>
        <v>-2</v>
      </c>
      <c r="O789">
        <f t="shared" si="221"/>
        <v>0</v>
      </c>
      <c r="P789">
        <f>COUNTIF(作圖資料!$A$3:$A$249,A789)</f>
        <v>0</v>
      </c>
      <c r="R789" s="7">
        <f t="shared" si="227"/>
        <v>101</v>
      </c>
      <c r="S789" s="8">
        <f t="shared" ca="1" si="228"/>
        <v>-101</v>
      </c>
      <c r="T789" s="8">
        <f t="shared" ca="1" si="229"/>
        <v>11085</v>
      </c>
      <c r="U789" s="8">
        <f t="shared" ca="1" si="230"/>
        <v>-2</v>
      </c>
      <c r="V789" s="9">
        <f t="shared" ca="1" si="231"/>
        <v>0</v>
      </c>
      <c r="W789" s="3">
        <f t="shared" si="232"/>
        <v>-4.9987995094210591E-3</v>
      </c>
      <c r="X789" s="3">
        <f t="shared" si="233"/>
        <v>-2.8028751208602376E-2</v>
      </c>
      <c r="Y789" s="3">
        <f t="shared" si="234"/>
        <v>-2.6304347826087149E-2</v>
      </c>
    </row>
    <row r="790" spans="1:25" x14ac:dyDescent="0.25">
      <c r="A790" s="1">
        <v>37139</v>
      </c>
      <c r="B790" s="2">
        <v>4424.91</v>
      </c>
      <c r="C790" s="2">
        <v>43555</v>
      </c>
      <c r="D790" s="2">
        <v>4376</v>
      </c>
      <c r="E790" s="2">
        <v>4395</v>
      </c>
      <c r="F790" s="13">
        <f t="shared" si="222"/>
        <v>-1.1053332158168172E-2</v>
      </c>
      <c r="G790" s="2">
        <f t="shared" si="217"/>
        <v>4588.5909999999994</v>
      </c>
      <c r="H790" s="2">
        <f t="shared" ca="1" si="223"/>
        <v>50139</v>
      </c>
      <c r="I790">
        <f t="shared" ca="1" si="224"/>
        <v>-1</v>
      </c>
      <c r="J790">
        <f t="shared" si="225"/>
        <v>-1</v>
      </c>
      <c r="K790">
        <f t="shared" si="218"/>
        <v>-68.619999999999891</v>
      </c>
      <c r="L790">
        <f t="shared" ca="1" si="219"/>
        <v>68.619999999999891</v>
      </c>
      <c r="M790" s="14">
        <f t="shared" si="220"/>
        <v>12957.130000000025</v>
      </c>
      <c r="N790">
        <f t="shared" si="226"/>
        <v>-2</v>
      </c>
      <c r="O790">
        <f t="shared" si="221"/>
        <v>0</v>
      </c>
      <c r="P790">
        <f>COUNTIF(作圖資料!$A$3:$A$249,A790)</f>
        <v>0</v>
      </c>
      <c r="R790" s="7">
        <f t="shared" si="227"/>
        <v>-103</v>
      </c>
      <c r="S790" s="8">
        <f t="shared" ca="1" si="228"/>
        <v>103</v>
      </c>
      <c r="T790" s="8">
        <f t="shared" ca="1" si="229"/>
        <v>11291</v>
      </c>
      <c r="U790" s="8">
        <f t="shared" ca="1" si="230"/>
        <v>-2</v>
      </c>
      <c r="V790" s="9">
        <f t="shared" ca="1" si="231"/>
        <v>0</v>
      </c>
      <c r="W790" s="3">
        <f t="shared" si="232"/>
        <v>-4.9987995094210591E-3</v>
      </c>
      <c r="X790" s="3">
        <f t="shared" si="233"/>
        <v>-4.2871573464616231E-2</v>
      </c>
      <c r="Y790" s="3">
        <f t="shared" si="234"/>
        <v>-4.8695652173913251E-2</v>
      </c>
    </row>
    <row r="791" spans="1:25" x14ac:dyDescent="0.25">
      <c r="A791" s="1">
        <v>37140</v>
      </c>
      <c r="B791" s="2">
        <v>4338.26</v>
      </c>
      <c r="C791" s="2">
        <v>36887</v>
      </c>
      <c r="D791" s="2">
        <v>4330</v>
      </c>
      <c r="E791" s="2">
        <v>4330</v>
      </c>
      <c r="F791" s="13">
        <f t="shared" si="222"/>
        <v>-1.90398915694312E-3</v>
      </c>
      <c r="G791" s="2">
        <f t="shared" si="217"/>
        <v>4573.1246666666666</v>
      </c>
      <c r="H791" s="2">
        <f t="shared" ca="1" si="223"/>
        <v>44922.6</v>
      </c>
      <c r="I791">
        <f t="shared" ca="1" si="224"/>
        <v>-1</v>
      </c>
      <c r="J791">
        <f t="shared" si="225"/>
        <v>-1</v>
      </c>
      <c r="K791">
        <f t="shared" si="218"/>
        <v>-86.649999999999636</v>
      </c>
      <c r="L791">
        <f t="shared" ca="1" si="219"/>
        <v>86.649999999999636</v>
      </c>
      <c r="M791" s="14">
        <f t="shared" si="220"/>
        <v>13130.430000000024</v>
      </c>
      <c r="N791">
        <f t="shared" si="226"/>
        <v>-3</v>
      </c>
      <c r="O791">
        <f t="shared" si="221"/>
        <v>1</v>
      </c>
      <c r="P791">
        <f>COUNTIF(作圖資料!$A$3:$A$249,A791)</f>
        <v>0</v>
      </c>
      <c r="R791" s="7">
        <f t="shared" si="227"/>
        <v>-46</v>
      </c>
      <c r="S791" s="8">
        <f t="shared" ca="1" si="228"/>
        <v>46</v>
      </c>
      <c r="T791" s="8">
        <f t="shared" ca="1" si="229"/>
        <v>11383</v>
      </c>
      <c r="U791" s="8">
        <f t="shared" ca="1" si="230"/>
        <v>-2</v>
      </c>
      <c r="V791" s="9">
        <f t="shared" ca="1" si="231"/>
        <v>0</v>
      </c>
      <c r="W791" s="3">
        <f t="shared" si="232"/>
        <v>-4.9987995094210591E-3</v>
      </c>
      <c r="X791" s="3">
        <f t="shared" si="233"/>
        <v>-6.1614367817335425E-2</v>
      </c>
      <c r="Y791" s="3">
        <f t="shared" si="234"/>
        <v>-5.869565217391326E-2</v>
      </c>
    </row>
    <row r="792" spans="1:25" x14ac:dyDescent="0.25">
      <c r="A792" s="1">
        <v>37141</v>
      </c>
      <c r="B792" s="2">
        <v>4302.16</v>
      </c>
      <c r="C792" s="2">
        <v>33871</v>
      </c>
      <c r="D792" s="2">
        <v>4284</v>
      </c>
      <c r="E792" s="2">
        <v>4281</v>
      </c>
      <c r="F792" s="13">
        <f t="shared" si="222"/>
        <v>-4.2211354296446402E-3</v>
      </c>
      <c r="G792" s="2">
        <f t="shared" si="217"/>
        <v>4557.9988333333322</v>
      </c>
      <c r="H792" s="2">
        <f t="shared" ca="1" si="223"/>
        <v>41331.4</v>
      </c>
      <c r="I792">
        <f t="shared" ca="1" si="224"/>
        <v>-1</v>
      </c>
      <c r="J792">
        <f t="shared" si="225"/>
        <v>-1</v>
      </c>
      <c r="K792">
        <f t="shared" si="218"/>
        <v>-36.100000000000364</v>
      </c>
      <c r="L792">
        <f t="shared" ca="1" si="219"/>
        <v>36.100000000000364</v>
      </c>
      <c r="M792" s="14">
        <f t="shared" si="220"/>
        <v>13238.730000000025</v>
      </c>
      <c r="N792">
        <f t="shared" si="226"/>
        <v>-3</v>
      </c>
      <c r="O792">
        <f t="shared" si="221"/>
        <v>0</v>
      </c>
      <c r="P792">
        <f>COUNTIF(作圖資料!$A$3:$A$249,A792)</f>
        <v>0</v>
      </c>
      <c r="R792" s="7">
        <f t="shared" si="227"/>
        <v>-46</v>
      </c>
      <c r="S792" s="8">
        <f t="shared" ca="1" si="228"/>
        <v>46</v>
      </c>
      <c r="T792" s="8">
        <f t="shared" ca="1" si="229"/>
        <v>11475</v>
      </c>
      <c r="U792" s="8">
        <f t="shared" ca="1" si="230"/>
        <v>-2</v>
      </c>
      <c r="V792" s="9">
        <f t="shared" ca="1" si="231"/>
        <v>0</v>
      </c>
      <c r="W792" s="3">
        <f t="shared" si="232"/>
        <v>-4.9987995094210591E-3</v>
      </c>
      <c r="X792" s="3">
        <f t="shared" si="233"/>
        <v>-6.9422964195098524E-2</v>
      </c>
      <c r="Y792" s="3">
        <f t="shared" si="234"/>
        <v>-6.8695652173913269E-2</v>
      </c>
    </row>
    <row r="793" spans="1:25" x14ac:dyDescent="0.25">
      <c r="A793" s="1">
        <v>37144</v>
      </c>
      <c r="B793" s="2">
        <v>4289.1000000000004</v>
      </c>
      <c r="C793" s="2">
        <v>26990</v>
      </c>
      <c r="D793" s="2">
        <v>4280</v>
      </c>
      <c r="E793" s="2">
        <v>4260</v>
      </c>
      <c r="F793" s="13">
        <f t="shared" si="222"/>
        <v>-2.1216572241263831E-3</v>
      </c>
      <c r="G793" s="2">
        <f t="shared" si="217"/>
        <v>4544.1639999999989</v>
      </c>
      <c r="H793" s="2">
        <f t="shared" ca="1" si="223"/>
        <v>38480.6</v>
      </c>
      <c r="I793">
        <f t="shared" ca="1" si="224"/>
        <v>-1</v>
      </c>
      <c r="J793">
        <f t="shared" si="225"/>
        <v>-1</v>
      </c>
      <c r="K793">
        <f t="shared" si="218"/>
        <v>-13.059999999999491</v>
      </c>
      <c r="L793">
        <f t="shared" ca="1" si="219"/>
        <v>13.059999999999491</v>
      </c>
      <c r="M793" s="14">
        <f t="shared" si="220"/>
        <v>13277.910000000024</v>
      </c>
      <c r="N793">
        <f t="shared" si="226"/>
        <v>-3</v>
      </c>
      <c r="O793">
        <f t="shared" si="221"/>
        <v>0</v>
      </c>
      <c r="P793">
        <f>COUNTIF(作圖資料!$A$3:$A$249,A793)</f>
        <v>0</v>
      </c>
      <c r="R793" s="7">
        <f t="shared" si="227"/>
        <v>-4</v>
      </c>
      <c r="S793" s="8">
        <f t="shared" ca="1" si="228"/>
        <v>4</v>
      </c>
      <c r="T793" s="8">
        <f t="shared" ca="1" si="229"/>
        <v>11483</v>
      </c>
      <c r="U793" s="8">
        <f t="shared" ca="1" si="230"/>
        <v>-2</v>
      </c>
      <c r="V793" s="9">
        <f t="shared" ca="1" si="231"/>
        <v>0</v>
      </c>
      <c r="W793" s="3">
        <f t="shared" si="232"/>
        <v>-4.9987995094210591E-3</v>
      </c>
      <c r="X793" s="3">
        <f t="shared" si="233"/>
        <v>-7.2247902386056495E-2</v>
      </c>
      <c r="Y793" s="3">
        <f t="shared" si="234"/>
        <v>-6.9565217391304612E-2</v>
      </c>
    </row>
    <row r="794" spans="1:25" x14ac:dyDescent="0.25">
      <c r="A794" s="1">
        <v>37145</v>
      </c>
      <c r="B794" s="2">
        <v>4176.93</v>
      </c>
      <c r="C794" s="2">
        <v>32674</v>
      </c>
      <c r="D794" s="2">
        <v>4152</v>
      </c>
      <c r="E794" s="2">
        <v>4155</v>
      </c>
      <c r="F794" s="13">
        <f t="shared" si="222"/>
        <v>-5.968498394754107E-3</v>
      </c>
      <c r="G794" s="2">
        <f t="shared" si="217"/>
        <v>4527.8023333333322</v>
      </c>
      <c r="H794" s="2">
        <f t="shared" ca="1" si="223"/>
        <v>34795.4</v>
      </c>
      <c r="I794">
        <f t="shared" ca="1" si="224"/>
        <v>-1</v>
      </c>
      <c r="J794">
        <f t="shared" si="225"/>
        <v>-1</v>
      </c>
      <c r="K794">
        <f t="shared" si="218"/>
        <v>-112.17000000000007</v>
      </c>
      <c r="L794">
        <f t="shared" ca="1" si="219"/>
        <v>112.17000000000007</v>
      </c>
      <c r="M794" s="14">
        <f t="shared" si="220"/>
        <v>13614.420000000024</v>
      </c>
      <c r="N794">
        <f t="shared" si="226"/>
        <v>-3</v>
      </c>
      <c r="O794">
        <f t="shared" si="221"/>
        <v>0</v>
      </c>
      <c r="P794">
        <f>COUNTIF(作圖資料!$A$3:$A$249,A794)</f>
        <v>0</v>
      </c>
      <c r="R794" s="7">
        <f t="shared" si="227"/>
        <v>-128</v>
      </c>
      <c r="S794" s="8">
        <f t="shared" ca="1" si="228"/>
        <v>128</v>
      </c>
      <c r="T794" s="8">
        <f t="shared" ca="1" si="229"/>
        <v>11739</v>
      </c>
      <c r="U794" s="8">
        <f t="shared" ca="1" si="230"/>
        <v>-2</v>
      </c>
      <c r="V794" s="9">
        <f t="shared" ca="1" si="231"/>
        <v>0</v>
      </c>
      <c r="W794" s="3">
        <f t="shared" si="232"/>
        <v>-4.9987995094210591E-3</v>
      </c>
      <c r="X794" s="3">
        <f t="shared" si="233"/>
        <v>-9.6510790355410436E-2</v>
      </c>
      <c r="Y794" s="3">
        <f t="shared" si="234"/>
        <v>-9.7391304347826391E-2</v>
      </c>
    </row>
    <row r="795" spans="1:25" x14ac:dyDescent="0.25">
      <c r="A795" s="1">
        <v>37147</v>
      </c>
      <c r="B795" s="2">
        <v>3952.49</v>
      </c>
      <c r="C795" s="2">
        <v>17698</v>
      </c>
      <c r="D795" s="2">
        <v>3862</v>
      </c>
      <c r="E795" s="2">
        <v>3865</v>
      </c>
      <c r="F795" s="13">
        <f t="shared" si="222"/>
        <v>-2.2894428575404357E-2</v>
      </c>
      <c r="G795" s="2">
        <f t="shared" si="217"/>
        <v>4509.1684999999989</v>
      </c>
      <c r="H795" s="2">
        <f t="shared" ca="1" si="223"/>
        <v>29624</v>
      </c>
      <c r="I795">
        <f t="shared" ca="1" si="224"/>
        <v>-1</v>
      </c>
      <c r="J795">
        <f t="shared" si="225"/>
        <v>-1</v>
      </c>
      <c r="K795">
        <f t="shared" si="218"/>
        <v>-224.44000000000051</v>
      </c>
      <c r="L795">
        <f t="shared" ca="1" si="219"/>
        <v>224.44000000000051</v>
      </c>
      <c r="M795" s="14">
        <f t="shared" si="220"/>
        <v>14287.740000000025</v>
      </c>
      <c r="N795">
        <f t="shared" si="226"/>
        <v>-3</v>
      </c>
      <c r="O795">
        <f t="shared" si="221"/>
        <v>0</v>
      </c>
      <c r="P795">
        <f>COUNTIF(作圖資料!$A$3:$A$249,A795)</f>
        <v>0</v>
      </c>
      <c r="R795" s="7">
        <f t="shared" si="227"/>
        <v>-290</v>
      </c>
      <c r="S795" s="8">
        <f t="shared" ca="1" si="228"/>
        <v>290</v>
      </c>
      <c r="T795" s="8">
        <f t="shared" ca="1" si="229"/>
        <v>12319</v>
      </c>
      <c r="U795" s="8">
        <f t="shared" ca="1" si="230"/>
        <v>-3</v>
      </c>
      <c r="V795" s="9">
        <f t="shared" ca="1" si="231"/>
        <v>1</v>
      </c>
      <c r="W795" s="3">
        <f t="shared" si="232"/>
        <v>-4.9987995094210591E-3</v>
      </c>
      <c r="X795" s="3">
        <f t="shared" si="233"/>
        <v>-0.14505819675499865</v>
      </c>
      <c r="Y795" s="3">
        <f t="shared" si="234"/>
        <v>-0.16043478260869592</v>
      </c>
    </row>
    <row r="796" spans="1:25" x14ac:dyDescent="0.25">
      <c r="A796" s="1">
        <v>37148</v>
      </c>
      <c r="B796" s="2">
        <v>3774.62</v>
      </c>
      <c r="C796" s="2">
        <v>47749</v>
      </c>
      <c r="D796" s="2">
        <v>3705</v>
      </c>
      <c r="E796" s="2">
        <v>3705</v>
      </c>
      <c r="F796" s="13">
        <f t="shared" si="222"/>
        <v>-1.8444240744763696E-2</v>
      </c>
      <c r="G796" s="2">
        <f t="shared" si="217"/>
        <v>4488.0791666666664</v>
      </c>
      <c r="H796" s="2">
        <f t="shared" ca="1" si="223"/>
        <v>31796.400000000001</v>
      </c>
      <c r="I796">
        <f t="shared" ca="1" si="224"/>
        <v>1</v>
      </c>
      <c r="J796">
        <f t="shared" si="225"/>
        <v>-1</v>
      </c>
      <c r="K796">
        <f t="shared" si="218"/>
        <v>-177.86999999999989</v>
      </c>
      <c r="L796">
        <f t="shared" ca="1" si="219"/>
        <v>177.86999999999989</v>
      </c>
      <c r="M796" s="14">
        <f t="shared" si="220"/>
        <v>14821.350000000024</v>
      </c>
      <c r="N796">
        <f t="shared" si="226"/>
        <v>-3</v>
      </c>
      <c r="O796">
        <f t="shared" si="221"/>
        <v>0</v>
      </c>
      <c r="P796">
        <f>COUNTIF(作圖資料!$A$3:$A$249,A796)</f>
        <v>0</v>
      </c>
      <c r="R796" s="7">
        <f t="shared" si="227"/>
        <v>-157</v>
      </c>
      <c r="S796" s="8">
        <f t="shared" ca="1" si="228"/>
        <v>157</v>
      </c>
      <c r="T796" s="8">
        <f t="shared" ca="1" si="229"/>
        <v>12790</v>
      </c>
      <c r="U796" s="8">
        <f t="shared" ca="1" si="230"/>
        <v>3</v>
      </c>
      <c r="V796" s="9">
        <f t="shared" ca="1" si="231"/>
        <v>6</v>
      </c>
      <c r="W796" s="3">
        <f t="shared" si="232"/>
        <v>-4.9987995094210591E-3</v>
      </c>
      <c r="X796" s="3">
        <f t="shared" si="233"/>
        <v>-0.18353229752266365</v>
      </c>
      <c r="Y796" s="3">
        <f t="shared" si="234"/>
        <v>-0.19456521739130461</v>
      </c>
    </row>
    <row r="797" spans="1:25" x14ac:dyDescent="0.25">
      <c r="A797" s="1">
        <v>37153</v>
      </c>
      <c r="B797" s="2">
        <v>3781.17</v>
      </c>
      <c r="C797" s="2">
        <v>26097</v>
      </c>
      <c r="D797" s="2">
        <v>3737</v>
      </c>
      <c r="E797" s="2">
        <v>3679</v>
      </c>
      <c r="F797" s="13">
        <f t="shared" si="222"/>
        <v>-2.7020736967658165E-2</v>
      </c>
      <c r="G797" s="2">
        <f t="shared" si="217"/>
        <v>4467.2713333333331</v>
      </c>
      <c r="H797" s="2">
        <f t="shared" ca="1" si="223"/>
        <v>30241.599999999999</v>
      </c>
      <c r="I797">
        <f t="shared" ca="1" si="224"/>
        <v>-1</v>
      </c>
      <c r="J797">
        <f t="shared" si="225"/>
        <v>-1</v>
      </c>
      <c r="K797">
        <f t="shared" si="218"/>
        <v>6.5500000000001819</v>
      </c>
      <c r="L797">
        <f t="shared" ca="1" si="219"/>
        <v>6.5500000000001819</v>
      </c>
      <c r="M797" s="14">
        <f t="shared" si="220"/>
        <v>14801.700000000023</v>
      </c>
      <c r="N797">
        <f t="shared" si="226"/>
        <v>-3</v>
      </c>
      <c r="O797">
        <f t="shared" si="221"/>
        <v>0</v>
      </c>
      <c r="P797">
        <f>COUNTIF(作圖資料!$A$3:$A$249,A797)</f>
        <v>1</v>
      </c>
      <c r="R797" s="7">
        <f t="shared" si="227"/>
        <v>32</v>
      </c>
      <c r="S797" s="8">
        <f t="shared" ca="1" si="228"/>
        <v>32</v>
      </c>
      <c r="T797" s="8">
        <f t="shared" ca="1" si="229"/>
        <v>12886</v>
      </c>
      <c r="U797" s="8">
        <f t="shared" ca="1" si="230"/>
        <v>-3</v>
      </c>
      <c r="V797" s="9">
        <f t="shared" ca="1" si="231"/>
        <v>6</v>
      </c>
      <c r="W797" s="3">
        <f t="shared" si="232"/>
        <v>-4.9987995094210591E-3</v>
      </c>
      <c r="X797" s="3">
        <f t="shared" si="233"/>
        <v>-0.18211550233500851</v>
      </c>
      <c r="Y797" s="3">
        <f t="shared" si="234"/>
        <v>-0.1876086956521742</v>
      </c>
    </row>
    <row r="798" spans="1:25" x14ac:dyDescent="0.25">
      <c r="A798" s="1">
        <v>37154</v>
      </c>
      <c r="B798" s="2">
        <v>3698.84</v>
      </c>
      <c r="C798" s="2">
        <v>27789</v>
      </c>
      <c r="D798" s="2">
        <v>3551</v>
      </c>
      <c r="E798" s="2">
        <v>3670</v>
      </c>
      <c r="F798" s="13">
        <f t="shared" si="222"/>
        <v>-3.9969287668566444E-2</v>
      </c>
      <c r="G798" s="2">
        <f t="shared" si="217"/>
        <v>4445.8373333333329</v>
      </c>
      <c r="H798" s="2">
        <f t="shared" ca="1" si="223"/>
        <v>30401.4</v>
      </c>
      <c r="I798">
        <f t="shared" ca="1" si="224"/>
        <v>-1</v>
      </c>
      <c r="J798">
        <f t="shared" si="225"/>
        <v>-1</v>
      </c>
      <c r="K798">
        <f t="shared" si="218"/>
        <v>-82.329999999999927</v>
      </c>
      <c r="L798">
        <f t="shared" ca="1" si="219"/>
        <v>82.329999999999927</v>
      </c>
      <c r="M798" s="14">
        <f t="shared" si="220"/>
        <v>15048.690000000022</v>
      </c>
      <c r="N798">
        <f t="shared" si="226"/>
        <v>-4</v>
      </c>
      <c r="O798">
        <f t="shared" si="221"/>
        <v>1</v>
      </c>
      <c r="P798">
        <f>COUNTIF(作圖資料!$A$3:$A$249,A798)</f>
        <v>0</v>
      </c>
      <c r="R798" s="7">
        <f t="shared" si="227"/>
        <v>-128</v>
      </c>
      <c r="S798" s="8">
        <f t="shared" ca="1" si="228"/>
        <v>128</v>
      </c>
      <c r="T798" s="8">
        <f t="shared" ca="1" si="229"/>
        <v>13270</v>
      </c>
      <c r="U798" s="8">
        <f t="shared" ca="1" si="230"/>
        <v>-3</v>
      </c>
      <c r="V798" s="9">
        <f t="shared" ca="1" si="231"/>
        <v>0</v>
      </c>
      <c r="W798" s="3">
        <f t="shared" si="232"/>
        <v>-2.7020736967658165E-2</v>
      </c>
      <c r="X798" s="3">
        <f t="shared" si="233"/>
        <v>-2.1773683806863994E-2</v>
      </c>
      <c r="Y798" s="3">
        <f t="shared" si="234"/>
        <v>-3.4792063060614296E-2</v>
      </c>
    </row>
    <row r="799" spans="1:25" x14ac:dyDescent="0.25">
      <c r="A799" s="1">
        <v>37155</v>
      </c>
      <c r="B799" s="2">
        <v>3591.85</v>
      </c>
      <c r="C799" s="2">
        <v>12995</v>
      </c>
      <c r="D799" s="2">
        <v>3427</v>
      </c>
      <c r="E799" s="2">
        <v>3546</v>
      </c>
      <c r="F799" s="13">
        <f t="shared" si="222"/>
        <v>-4.5895569135682157E-2</v>
      </c>
      <c r="G799" s="2">
        <f t="shared" si="217"/>
        <v>4423.9624999999987</v>
      </c>
      <c r="H799" s="2">
        <f t="shared" ca="1" si="223"/>
        <v>26465.599999999999</v>
      </c>
      <c r="I799">
        <f t="shared" ca="1" si="224"/>
        <v>-1</v>
      </c>
      <c r="J799">
        <f t="shared" si="225"/>
        <v>-1</v>
      </c>
      <c r="K799">
        <f t="shared" si="218"/>
        <v>-106.99000000000024</v>
      </c>
      <c r="L799">
        <f t="shared" ca="1" si="219"/>
        <v>106.99000000000024</v>
      </c>
      <c r="M799" s="14">
        <f t="shared" si="220"/>
        <v>15476.650000000023</v>
      </c>
      <c r="N799">
        <f t="shared" si="226"/>
        <v>-4</v>
      </c>
      <c r="O799">
        <f t="shared" si="221"/>
        <v>0</v>
      </c>
      <c r="P799">
        <f>COUNTIF(作圖資料!$A$3:$A$249,A799)</f>
        <v>0</v>
      </c>
      <c r="R799" s="7">
        <f t="shared" si="227"/>
        <v>-124</v>
      </c>
      <c r="S799" s="8">
        <f t="shared" ca="1" si="228"/>
        <v>124</v>
      </c>
      <c r="T799" s="8">
        <f t="shared" ca="1" si="229"/>
        <v>13642</v>
      </c>
      <c r="U799" s="8">
        <f t="shared" ca="1" si="230"/>
        <v>-3</v>
      </c>
      <c r="V799" s="9">
        <f t="shared" ca="1" si="231"/>
        <v>0</v>
      </c>
      <c r="W799" s="3">
        <f t="shared" si="232"/>
        <v>-2.7020736967658165E-2</v>
      </c>
      <c r="X799" s="3">
        <f t="shared" si="233"/>
        <v>-5.0069158487981213E-2</v>
      </c>
      <c r="Y799" s="3">
        <f t="shared" si="234"/>
        <v>-6.8496874150584475E-2</v>
      </c>
    </row>
    <row r="800" spans="1:25" x14ac:dyDescent="0.25">
      <c r="A800" s="1">
        <v>37158</v>
      </c>
      <c r="B800" s="2">
        <v>3533.51</v>
      </c>
      <c r="C800" s="2">
        <v>43447</v>
      </c>
      <c r="D800" s="2">
        <v>3510</v>
      </c>
      <c r="E800" s="2">
        <v>3500</v>
      </c>
      <c r="F800" s="13">
        <f t="shared" si="222"/>
        <v>-6.6534409128601313E-3</v>
      </c>
      <c r="G800" s="2">
        <f t="shared" si="217"/>
        <v>4403.1023333333324</v>
      </c>
      <c r="H800" s="2">
        <f t="shared" ca="1" si="223"/>
        <v>31615.4</v>
      </c>
      <c r="I800">
        <f t="shared" ca="1" si="224"/>
        <v>1</v>
      </c>
      <c r="J800">
        <f t="shared" si="225"/>
        <v>-1</v>
      </c>
      <c r="K800">
        <f t="shared" si="218"/>
        <v>-58.339999999999691</v>
      </c>
      <c r="L800">
        <f t="shared" ca="1" si="219"/>
        <v>58.339999999999691</v>
      </c>
      <c r="M800" s="14">
        <f t="shared" si="220"/>
        <v>15710.010000000022</v>
      </c>
      <c r="N800">
        <f t="shared" si="226"/>
        <v>-4</v>
      </c>
      <c r="O800">
        <f t="shared" si="221"/>
        <v>0</v>
      </c>
      <c r="P800">
        <f>COUNTIF(作圖資料!$A$3:$A$249,A800)</f>
        <v>0</v>
      </c>
      <c r="R800" s="7">
        <f t="shared" si="227"/>
        <v>83</v>
      </c>
      <c r="S800" s="8">
        <f t="shared" ca="1" si="228"/>
        <v>-83</v>
      </c>
      <c r="T800" s="8">
        <f t="shared" ca="1" si="229"/>
        <v>13393</v>
      </c>
      <c r="U800" s="8">
        <f t="shared" ca="1" si="230"/>
        <v>3</v>
      </c>
      <c r="V800" s="9">
        <f t="shared" ca="1" si="231"/>
        <v>6</v>
      </c>
      <c r="W800" s="3">
        <f t="shared" si="232"/>
        <v>-2.7020736967658165E-2</v>
      </c>
      <c r="X800" s="3">
        <f t="shared" si="233"/>
        <v>-6.5498245252130882E-2</v>
      </c>
      <c r="Y800" s="3">
        <f t="shared" si="234"/>
        <v>-4.5936395759717419E-2</v>
      </c>
    </row>
    <row r="801" spans="1:25" x14ac:dyDescent="0.25">
      <c r="A801" s="1">
        <v>37159</v>
      </c>
      <c r="B801" s="2">
        <v>3493.78</v>
      </c>
      <c r="C801" s="2">
        <v>61816</v>
      </c>
      <c r="D801" s="2">
        <v>3430</v>
      </c>
      <c r="E801" s="2">
        <v>3405</v>
      </c>
      <c r="F801" s="13">
        <f t="shared" si="222"/>
        <v>-1.8255299417822557E-2</v>
      </c>
      <c r="G801" s="2">
        <f t="shared" si="217"/>
        <v>4380.9106666666667</v>
      </c>
      <c r="H801" s="2">
        <f t="shared" ca="1" si="223"/>
        <v>34428.800000000003</v>
      </c>
      <c r="I801">
        <f t="shared" ca="1" si="224"/>
        <v>1</v>
      </c>
      <c r="J801">
        <f t="shared" si="225"/>
        <v>-1</v>
      </c>
      <c r="K801">
        <f t="shared" si="218"/>
        <v>-39.730000000000018</v>
      </c>
      <c r="L801">
        <f t="shared" ca="1" si="219"/>
        <v>-39.730000000000018</v>
      </c>
      <c r="M801" s="14">
        <f t="shared" si="220"/>
        <v>15868.930000000022</v>
      </c>
      <c r="N801">
        <f t="shared" si="226"/>
        <v>-4</v>
      </c>
      <c r="O801">
        <f t="shared" si="221"/>
        <v>0</v>
      </c>
      <c r="P801">
        <f>COUNTIF(作圖資料!$A$3:$A$249,A801)</f>
        <v>0</v>
      </c>
      <c r="R801" s="7">
        <f t="shared" si="227"/>
        <v>-80</v>
      </c>
      <c r="S801" s="8">
        <f t="shared" ca="1" si="228"/>
        <v>-80</v>
      </c>
      <c r="T801" s="8">
        <f t="shared" ca="1" si="229"/>
        <v>13153</v>
      </c>
      <c r="U801" s="8">
        <f t="shared" ca="1" si="230"/>
        <v>3</v>
      </c>
      <c r="V801" s="9">
        <f t="shared" ca="1" si="231"/>
        <v>0</v>
      </c>
      <c r="W801" s="3">
        <f t="shared" si="232"/>
        <v>-2.7020736967658165E-2</v>
      </c>
      <c r="X801" s="3">
        <f t="shared" si="233"/>
        <v>-7.6005574993983305E-2</v>
      </c>
      <c r="Y801" s="3">
        <f t="shared" si="234"/>
        <v>-6.7681435172601279E-2</v>
      </c>
    </row>
    <row r="802" spans="1:25" x14ac:dyDescent="0.25">
      <c r="A802" s="1">
        <v>37160</v>
      </c>
      <c r="B802" s="2">
        <v>3625.53</v>
      </c>
      <c r="C802" s="2">
        <v>60406</v>
      </c>
      <c r="D802" s="2">
        <v>3625</v>
      </c>
      <c r="E802" s="2">
        <v>3642</v>
      </c>
      <c r="F802" s="13">
        <f t="shared" si="222"/>
        <v>-1.4618552322009926E-4</v>
      </c>
      <c r="G802" s="2">
        <f t="shared" si="217"/>
        <v>4361.8603333333331</v>
      </c>
      <c r="H802" s="2">
        <f t="shared" ca="1" si="223"/>
        <v>41290.6</v>
      </c>
      <c r="I802">
        <f t="shared" ca="1" si="224"/>
        <v>1</v>
      </c>
      <c r="J802">
        <f t="shared" si="225"/>
        <v>-1</v>
      </c>
      <c r="K802">
        <f t="shared" si="218"/>
        <v>131.75</v>
      </c>
      <c r="L802">
        <f t="shared" ca="1" si="219"/>
        <v>131.75</v>
      </c>
      <c r="M802" s="14">
        <f t="shared" si="220"/>
        <v>15341.930000000022</v>
      </c>
      <c r="N802">
        <f t="shared" si="226"/>
        <v>-4</v>
      </c>
      <c r="O802">
        <f t="shared" si="221"/>
        <v>0</v>
      </c>
      <c r="P802">
        <f>COUNTIF(作圖資料!$A$3:$A$249,A802)</f>
        <v>0</v>
      </c>
      <c r="R802" s="7">
        <f t="shared" si="227"/>
        <v>195</v>
      </c>
      <c r="S802" s="8">
        <f t="shared" ca="1" si="228"/>
        <v>195</v>
      </c>
      <c r="T802" s="8">
        <f t="shared" ca="1" si="229"/>
        <v>13738</v>
      </c>
      <c r="U802" s="8">
        <f t="shared" ca="1" si="230"/>
        <v>3</v>
      </c>
      <c r="V802" s="9">
        <f t="shared" ca="1" si="231"/>
        <v>0</v>
      </c>
      <c r="W802" s="3">
        <f t="shared" si="232"/>
        <v>-2.7020736967658165E-2</v>
      </c>
      <c r="X802" s="3">
        <f t="shared" si="233"/>
        <v>-4.1161862598084742E-2</v>
      </c>
      <c r="Y802" s="3">
        <f t="shared" si="234"/>
        <v>-1.4677901603696752E-2</v>
      </c>
    </row>
    <row r="803" spans="1:25" x14ac:dyDescent="0.25">
      <c r="A803" s="1">
        <v>37161</v>
      </c>
      <c r="B803" s="2">
        <v>3567.63</v>
      </c>
      <c r="C803" s="2">
        <v>38866</v>
      </c>
      <c r="D803" s="2">
        <v>3560</v>
      </c>
      <c r="E803" s="2">
        <v>3550</v>
      </c>
      <c r="F803" s="13">
        <f t="shared" si="222"/>
        <v>-2.138674694404985E-3</v>
      </c>
      <c r="G803" s="2">
        <f t="shared" si="217"/>
        <v>4339.9303333333328</v>
      </c>
      <c r="H803" s="2">
        <f t="shared" ca="1" si="223"/>
        <v>43506</v>
      </c>
      <c r="I803">
        <f t="shared" ca="1" si="224"/>
        <v>-1</v>
      </c>
      <c r="J803">
        <f t="shared" si="225"/>
        <v>-1</v>
      </c>
      <c r="K803">
        <f t="shared" si="218"/>
        <v>-57.900000000000091</v>
      </c>
      <c r="L803">
        <f t="shared" ca="1" si="219"/>
        <v>-57.900000000000091</v>
      </c>
      <c r="M803" s="14">
        <f t="shared" si="220"/>
        <v>15573.530000000022</v>
      </c>
      <c r="N803">
        <f t="shared" si="226"/>
        <v>-4</v>
      </c>
      <c r="O803">
        <f t="shared" si="221"/>
        <v>0</v>
      </c>
      <c r="P803">
        <f>COUNTIF(作圖資料!$A$3:$A$249,A803)</f>
        <v>0</v>
      </c>
      <c r="R803" s="7">
        <f t="shared" si="227"/>
        <v>-65</v>
      </c>
      <c r="S803" s="8">
        <f t="shared" ca="1" si="228"/>
        <v>-65</v>
      </c>
      <c r="T803" s="8">
        <f t="shared" ca="1" si="229"/>
        <v>13543</v>
      </c>
      <c r="U803" s="8">
        <f t="shared" ca="1" si="230"/>
        <v>-3</v>
      </c>
      <c r="V803" s="9">
        <f t="shared" ca="1" si="231"/>
        <v>6</v>
      </c>
      <c r="W803" s="3">
        <f t="shared" si="232"/>
        <v>-2.7020736967658165E-2</v>
      </c>
      <c r="X803" s="3">
        <f t="shared" si="233"/>
        <v>-5.6474583263910416E-2</v>
      </c>
      <c r="Y803" s="3">
        <f t="shared" si="234"/>
        <v>-3.2345746126664854E-2</v>
      </c>
    </row>
    <row r="804" spans="1:25" x14ac:dyDescent="0.25">
      <c r="A804" s="1">
        <v>37162</v>
      </c>
      <c r="B804" s="2">
        <v>3636.94</v>
      </c>
      <c r="C804" s="2">
        <v>49911</v>
      </c>
      <c r="D804" s="2">
        <v>3616</v>
      </c>
      <c r="E804" s="2">
        <v>3615</v>
      </c>
      <c r="F804" s="13">
        <f t="shared" si="222"/>
        <v>-5.7575874223935175E-3</v>
      </c>
      <c r="G804" s="2">
        <f t="shared" si="217"/>
        <v>4319.0983333333324</v>
      </c>
      <c r="H804" s="2">
        <f t="shared" ca="1" si="223"/>
        <v>50889.2</v>
      </c>
      <c r="I804">
        <f t="shared" ca="1" si="224"/>
        <v>-1</v>
      </c>
      <c r="J804">
        <f t="shared" si="225"/>
        <v>-1</v>
      </c>
      <c r="K804">
        <f t="shared" si="218"/>
        <v>69.309999999999945</v>
      </c>
      <c r="L804">
        <f t="shared" ca="1" si="219"/>
        <v>-69.309999999999945</v>
      </c>
      <c r="M804" s="14">
        <f t="shared" si="220"/>
        <v>15296.290000000023</v>
      </c>
      <c r="N804">
        <f t="shared" si="226"/>
        <v>-4</v>
      </c>
      <c r="O804">
        <f t="shared" si="221"/>
        <v>0</v>
      </c>
      <c r="P804">
        <f>COUNTIF(作圖資料!$A$3:$A$249,A804)</f>
        <v>0</v>
      </c>
      <c r="R804" s="7">
        <f t="shared" si="227"/>
        <v>56</v>
      </c>
      <c r="S804" s="8">
        <f t="shared" ca="1" si="228"/>
        <v>-56</v>
      </c>
      <c r="T804" s="8">
        <f t="shared" ca="1" si="229"/>
        <v>13375</v>
      </c>
      <c r="U804" s="8">
        <f t="shared" ca="1" si="230"/>
        <v>-3</v>
      </c>
      <c r="V804" s="9">
        <f t="shared" ca="1" si="231"/>
        <v>0</v>
      </c>
      <c r="W804" s="3">
        <f t="shared" si="232"/>
        <v>-2.7020736967658165E-2</v>
      </c>
      <c r="X804" s="3">
        <f t="shared" si="233"/>
        <v>-3.8144278093817707E-2</v>
      </c>
      <c r="Y804" s="3">
        <f t="shared" si="234"/>
        <v>-1.7124218537646119E-2</v>
      </c>
    </row>
    <row r="805" spans="1:25" x14ac:dyDescent="0.25">
      <c r="A805" s="1">
        <v>37166</v>
      </c>
      <c r="B805" s="2">
        <v>3492.12</v>
      </c>
      <c r="C805" s="2">
        <v>23621</v>
      </c>
      <c r="D805" s="2">
        <v>3427</v>
      </c>
      <c r="E805" s="2">
        <v>3420</v>
      </c>
      <c r="F805" s="13">
        <f t="shared" si="222"/>
        <v>-1.8647698246337385E-2</v>
      </c>
      <c r="G805" s="2">
        <f t="shared" si="217"/>
        <v>4296.57</v>
      </c>
      <c r="H805" s="2">
        <f t="shared" ca="1" si="223"/>
        <v>46924</v>
      </c>
      <c r="I805">
        <f t="shared" ca="1" si="224"/>
        <v>-1</v>
      </c>
      <c r="J805">
        <f t="shared" si="225"/>
        <v>-1</v>
      </c>
      <c r="K805">
        <f t="shared" si="218"/>
        <v>-144.82000000000016</v>
      </c>
      <c r="L805">
        <f t="shared" ca="1" si="219"/>
        <v>144.82000000000016</v>
      </c>
      <c r="M805" s="14">
        <f t="shared" si="220"/>
        <v>15875.570000000023</v>
      </c>
      <c r="N805">
        <f t="shared" si="226"/>
        <v>-4</v>
      </c>
      <c r="O805">
        <f t="shared" si="221"/>
        <v>0</v>
      </c>
      <c r="P805">
        <f>COUNTIF(作圖資料!$A$3:$A$249,A805)</f>
        <v>0</v>
      </c>
      <c r="R805" s="7">
        <f t="shared" si="227"/>
        <v>-189</v>
      </c>
      <c r="S805" s="8">
        <f t="shared" ca="1" si="228"/>
        <v>189</v>
      </c>
      <c r="T805" s="8">
        <f t="shared" ca="1" si="229"/>
        <v>13942</v>
      </c>
      <c r="U805" s="8">
        <f t="shared" ca="1" si="230"/>
        <v>-4</v>
      </c>
      <c r="V805" s="9">
        <f t="shared" ca="1" si="231"/>
        <v>1</v>
      </c>
      <c r="W805" s="3">
        <f t="shared" si="232"/>
        <v>-2.7020736967658165E-2</v>
      </c>
      <c r="X805" s="3">
        <f t="shared" si="233"/>
        <v>-7.6444592546751622E-2</v>
      </c>
      <c r="Y805" s="3">
        <f t="shared" si="234"/>
        <v>-6.8496874150584475E-2</v>
      </c>
    </row>
    <row r="806" spans="1:25" x14ac:dyDescent="0.25">
      <c r="A806" s="1">
        <v>37167</v>
      </c>
      <c r="B806" s="2">
        <v>3446.26</v>
      </c>
      <c r="C806" s="2">
        <v>29315</v>
      </c>
      <c r="D806" s="2">
        <v>3430</v>
      </c>
      <c r="E806" s="2">
        <v>3422</v>
      </c>
      <c r="F806" s="13">
        <f t="shared" si="222"/>
        <v>-4.7181582353044149E-3</v>
      </c>
      <c r="G806" s="2">
        <f t="shared" si="217"/>
        <v>4275.0216666666665</v>
      </c>
      <c r="H806" s="2">
        <f t="shared" ca="1" si="223"/>
        <v>40423.800000000003</v>
      </c>
      <c r="I806">
        <f t="shared" ca="1" si="224"/>
        <v>-1</v>
      </c>
      <c r="J806">
        <f t="shared" si="225"/>
        <v>-1</v>
      </c>
      <c r="K806">
        <f t="shared" si="218"/>
        <v>-45.859999999999673</v>
      </c>
      <c r="L806">
        <f t="shared" ca="1" si="219"/>
        <v>45.859999999999673</v>
      </c>
      <c r="M806" s="14">
        <f t="shared" si="220"/>
        <v>16059.010000000022</v>
      </c>
      <c r="N806">
        <f t="shared" si="226"/>
        <v>-4</v>
      </c>
      <c r="O806">
        <f t="shared" si="221"/>
        <v>0</v>
      </c>
      <c r="P806">
        <f>COUNTIF(作圖資料!$A$3:$A$249,A806)</f>
        <v>0</v>
      </c>
      <c r="R806" s="7">
        <f t="shared" si="227"/>
        <v>3</v>
      </c>
      <c r="S806" s="8">
        <f t="shared" ca="1" si="228"/>
        <v>-3</v>
      </c>
      <c r="T806" s="8">
        <f t="shared" ca="1" si="229"/>
        <v>13930</v>
      </c>
      <c r="U806" s="8">
        <f t="shared" ca="1" si="230"/>
        <v>-4</v>
      </c>
      <c r="V806" s="9">
        <f t="shared" ca="1" si="231"/>
        <v>0</v>
      </c>
      <c r="W806" s="3">
        <f t="shared" si="232"/>
        <v>-2.7020736967658165E-2</v>
      </c>
      <c r="X806" s="3">
        <f t="shared" si="233"/>
        <v>-8.8573113612982368E-2</v>
      </c>
      <c r="Y806" s="3">
        <f t="shared" si="234"/>
        <v>-6.768143517260139E-2</v>
      </c>
    </row>
    <row r="807" spans="1:25" x14ac:dyDescent="0.25">
      <c r="A807" s="1">
        <v>37168</v>
      </c>
      <c r="B807" s="2">
        <v>3493.66</v>
      </c>
      <c r="C807" s="2">
        <v>44229</v>
      </c>
      <c r="D807" s="2">
        <v>3473</v>
      </c>
      <c r="E807" s="2">
        <v>3460</v>
      </c>
      <c r="F807" s="13">
        <f t="shared" si="222"/>
        <v>-5.9135691509762944E-3</v>
      </c>
      <c r="G807" s="2">
        <f t="shared" si="217"/>
        <v>4254.7626666666665</v>
      </c>
      <c r="H807" s="2">
        <f t="shared" ca="1" si="223"/>
        <v>37188.400000000001</v>
      </c>
      <c r="I807">
        <f t="shared" ca="1" si="224"/>
        <v>1</v>
      </c>
      <c r="J807">
        <f t="shared" si="225"/>
        <v>-1</v>
      </c>
      <c r="K807">
        <f t="shared" si="218"/>
        <v>47.399999999999636</v>
      </c>
      <c r="L807">
        <f t="shared" ca="1" si="219"/>
        <v>-47.399999999999636</v>
      </c>
      <c r="M807" s="14">
        <f t="shared" si="220"/>
        <v>15869.410000000024</v>
      </c>
      <c r="N807">
        <f t="shared" si="226"/>
        <v>-4</v>
      </c>
      <c r="O807">
        <f t="shared" si="221"/>
        <v>0</v>
      </c>
      <c r="P807">
        <f>COUNTIF(作圖資料!$A$3:$A$249,A807)</f>
        <v>0</v>
      </c>
      <c r="R807" s="7">
        <f t="shared" si="227"/>
        <v>43</v>
      </c>
      <c r="S807" s="8">
        <f t="shared" ca="1" si="228"/>
        <v>-43</v>
      </c>
      <c r="T807" s="8">
        <f t="shared" ca="1" si="229"/>
        <v>13758</v>
      </c>
      <c r="U807" s="8">
        <f t="shared" ca="1" si="230"/>
        <v>3</v>
      </c>
      <c r="V807" s="9">
        <f t="shared" ca="1" si="231"/>
        <v>7</v>
      </c>
      <c r="W807" s="3">
        <f t="shared" si="232"/>
        <v>-2.7020736967658165E-2</v>
      </c>
      <c r="X807" s="3">
        <f t="shared" si="233"/>
        <v>-7.6037311202617475E-2</v>
      </c>
      <c r="Y807" s="3">
        <f t="shared" si="234"/>
        <v>-5.5993476488176208E-2</v>
      </c>
    </row>
    <row r="808" spans="1:25" x14ac:dyDescent="0.25">
      <c r="A808" s="1">
        <v>37169</v>
      </c>
      <c r="B808" s="2">
        <v>3585.46</v>
      </c>
      <c r="C808" s="2">
        <v>41492</v>
      </c>
      <c r="D808" s="2">
        <v>3553</v>
      </c>
      <c r="E808" s="2">
        <v>3547</v>
      </c>
      <c r="F808" s="13">
        <f t="shared" si="222"/>
        <v>-9.0532316634406307E-3</v>
      </c>
      <c r="G808" s="2">
        <f t="shared" si="217"/>
        <v>4236.0701666666673</v>
      </c>
      <c r="H808" s="2">
        <f t="shared" ca="1" si="223"/>
        <v>37713.599999999999</v>
      </c>
      <c r="I808">
        <f t="shared" ca="1" si="224"/>
        <v>1</v>
      </c>
      <c r="J808">
        <f t="shared" si="225"/>
        <v>-1</v>
      </c>
      <c r="K808">
        <f t="shared" si="218"/>
        <v>91.800000000000182</v>
      </c>
      <c r="L808">
        <f t="shared" ca="1" si="219"/>
        <v>91.800000000000182</v>
      </c>
      <c r="M808" s="14">
        <f t="shared" si="220"/>
        <v>15502.210000000023</v>
      </c>
      <c r="N808">
        <f t="shared" si="226"/>
        <v>-4</v>
      </c>
      <c r="O808">
        <f t="shared" si="221"/>
        <v>0</v>
      </c>
      <c r="P808">
        <f>COUNTIF(作圖資料!$A$3:$A$249,A808)</f>
        <v>0</v>
      </c>
      <c r="R808" s="7">
        <f t="shared" si="227"/>
        <v>80</v>
      </c>
      <c r="S808" s="8">
        <f t="shared" ca="1" si="228"/>
        <v>80</v>
      </c>
      <c r="T808" s="8">
        <f t="shared" ca="1" si="229"/>
        <v>13998</v>
      </c>
      <c r="U808" s="8">
        <f t="shared" ca="1" si="230"/>
        <v>3</v>
      </c>
      <c r="V808" s="9">
        <f t="shared" ca="1" si="231"/>
        <v>0</v>
      </c>
      <c r="W808" s="3">
        <f t="shared" si="232"/>
        <v>-2.7020736967658165E-2</v>
      </c>
      <c r="X808" s="3">
        <f t="shared" si="233"/>
        <v>-5.1759111597733165E-2</v>
      </c>
      <c r="Y808" s="3">
        <f t="shared" si="234"/>
        <v>-3.4248437075292348E-2</v>
      </c>
    </row>
    <row r="809" spans="1:25" x14ac:dyDescent="0.25">
      <c r="A809" s="1">
        <v>37172</v>
      </c>
      <c r="B809" s="2">
        <v>3520.35</v>
      </c>
      <c r="C809" s="2">
        <v>26684</v>
      </c>
      <c r="D809" s="2">
        <v>3512</v>
      </c>
      <c r="E809" s="2">
        <v>3520</v>
      </c>
      <c r="F809" s="13">
        <f t="shared" si="222"/>
        <v>-2.371923246268115E-3</v>
      </c>
      <c r="G809" s="2">
        <f t="shared" si="217"/>
        <v>4217.1210000000001</v>
      </c>
      <c r="H809" s="2">
        <f t="shared" ca="1" si="223"/>
        <v>33068.199999999997</v>
      </c>
      <c r="I809">
        <f t="shared" ca="1" si="224"/>
        <v>-1</v>
      </c>
      <c r="J809">
        <f t="shared" si="225"/>
        <v>-1</v>
      </c>
      <c r="K809">
        <f t="shared" si="218"/>
        <v>-65.110000000000127</v>
      </c>
      <c r="L809">
        <f t="shared" ca="1" si="219"/>
        <v>-65.110000000000127</v>
      </c>
      <c r="M809" s="14">
        <f t="shared" si="220"/>
        <v>15762.650000000023</v>
      </c>
      <c r="N809">
        <f t="shared" si="226"/>
        <v>-4</v>
      </c>
      <c r="O809">
        <f t="shared" si="221"/>
        <v>0</v>
      </c>
      <c r="P809">
        <f>COUNTIF(作圖資料!$A$3:$A$249,A809)</f>
        <v>0</v>
      </c>
      <c r="R809" s="7">
        <f t="shared" si="227"/>
        <v>-41</v>
      </c>
      <c r="S809" s="8">
        <f t="shared" ca="1" si="228"/>
        <v>-41</v>
      </c>
      <c r="T809" s="8">
        <f t="shared" ca="1" si="229"/>
        <v>13875</v>
      </c>
      <c r="U809" s="8">
        <f t="shared" ca="1" si="230"/>
        <v>-3</v>
      </c>
      <c r="V809" s="9">
        <f t="shared" ca="1" si="231"/>
        <v>6</v>
      </c>
      <c r="W809" s="3">
        <f t="shared" si="232"/>
        <v>-2.7020736967658165E-2</v>
      </c>
      <c r="X809" s="3">
        <f t="shared" si="233"/>
        <v>-6.8978649465641806E-2</v>
      </c>
      <c r="Y809" s="3">
        <f t="shared" si="234"/>
        <v>-4.5392769774395325E-2</v>
      </c>
    </row>
    <row r="810" spans="1:25" x14ac:dyDescent="0.25">
      <c r="A810" s="1">
        <v>37173</v>
      </c>
      <c r="B810" s="2">
        <v>3618.93</v>
      </c>
      <c r="C810" s="2">
        <v>36121</v>
      </c>
      <c r="D810" s="2">
        <v>3615</v>
      </c>
      <c r="E810" s="2">
        <v>3615</v>
      </c>
      <c r="F810" s="13">
        <f t="shared" si="222"/>
        <v>-1.0859563462127797E-3</v>
      </c>
      <c r="G810" s="2">
        <f t="shared" si="217"/>
        <v>4200.4913333333334</v>
      </c>
      <c r="H810" s="2">
        <f t="shared" ca="1" si="223"/>
        <v>35568.199999999997</v>
      </c>
      <c r="I810">
        <f t="shared" ca="1" si="224"/>
        <v>1</v>
      </c>
      <c r="J810">
        <f t="shared" si="225"/>
        <v>-1</v>
      </c>
      <c r="K810">
        <f t="shared" si="218"/>
        <v>98.579999999999927</v>
      </c>
      <c r="L810">
        <f t="shared" ca="1" si="219"/>
        <v>-98.579999999999927</v>
      </c>
      <c r="M810" s="14">
        <f t="shared" si="220"/>
        <v>15368.330000000024</v>
      </c>
      <c r="N810">
        <f t="shared" si="226"/>
        <v>-4</v>
      </c>
      <c r="O810">
        <f t="shared" si="221"/>
        <v>0</v>
      </c>
      <c r="P810">
        <f>COUNTIF(作圖資料!$A$3:$A$249,A810)</f>
        <v>0</v>
      </c>
      <c r="R810" s="7">
        <f t="shared" si="227"/>
        <v>103</v>
      </c>
      <c r="S810" s="8">
        <f t="shared" ca="1" si="228"/>
        <v>-103</v>
      </c>
      <c r="T810" s="8">
        <f t="shared" ca="1" si="229"/>
        <v>13566</v>
      </c>
      <c r="U810" s="8">
        <f t="shared" ca="1" si="230"/>
        <v>3</v>
      </c>
      <c r="V810" s="9">
        <f t="shared" ca="1" si="231"/>
        <v>6</v>
      </c>
      <c r="W810" s="3">
        <f t="shared" si="232"/>
        <v>-2.7020736967658165E-2</v>
      </c>
      <c r="X810" s="3">
        <f t="shared" si="233"/>
        <v>-4.290735407294588E-2</v>
      </c>
      <c r="Y810" s="3">
        <f t="shared" si="234"/>
        <v>-1.7396031530307221E-2</v>
      </c>
    </row>
    <row r="811" spans="1:25" x14ac:dyDescent="0.25">
      <c r="A811" s="1">
        <v>37175</v>
      </c>
      <c r="B811" s="2">
        <v>3789.93</v>
      </c>
      <c r="C811" s="2">
        <v>50821</v>
      </c>
      <c r="D811" s="2">
        <v>3845</v>
      </c>
      <c r="E811" s="2">
        <v>3838</v>
      </c>
      <c r="F811" s="13">
        <f t="shared" si="222"/>
        <v>1.4530611383323677E-2</v>
      </c>
      <c r="G811" s="2">
        <f t="shared" si="217"/>
        <v>4187.8519999999999</v>
      </c>
      <c r="H811" s="2">
        <f t="shared" ca="1" si="223"/>
        <v>39869.4</v>
      </c>
      <c r="I811">
        <f t="shared" ca="1" si="224"/>
        <v>1</v>
      </c>
      <c r="J811">
        <f t="shared" si="225"/>
        <v>1</v>
      </c>
      <c r="K811">
        <f t="shared" si="218"/>
        <v>171</v>
      </c>
      <c r="L811">
        <f t="shared" ca="1" si="219"/>
        <v>171</v>
      </c>
      <c r="M811" s="14">
        <f t="shared" si="220"/>
        <v>14684.330000000024</v>
      </c>
      <c r="N811">
        <f t="shared" si="226"/>
        <v>3</v>
      </c>
      <c r="O811">
        <f t="shared" si="221"/>
        <v>7</v>
      </c>
      <c r="P811">
        <f>COUNTIF(作圖資料!$A$3:$A$249,A811)</f>
        <v>0</v>
      </c>
      <c r="R811" s="7">
        <f t="shared" si="227"/>
        <v>230</v>
      </c>
      <c r="S811" s="8">
        <f t="shared" ca="1" si="228"/>
        <v>230</v>
      </c>
      <c r="T811" s="8">
        <f t="shared" ca="1" si="229"/>
        <v>14256</v>
      </c>
      <c r="U811" s="8">
        <f t="shared" ca="1" si="230"/>
        <v>3</v>
      </c>
      <c r="V811" s="9">
        <f t="shared" ca="1" si="231"/>
        <v>0</v>
      </c>
      <c r="W811" s="3">
        <f t="shared" si="232"/>
        <v>-2.7020736967658165E-2</v>
      </c>
      <c r="X811" s="3">
        <f t="shared" si="233"/>
        <v>2.3167432302697577E-3</v>
      </c>
      <c r="Y811" s="3">
        <f t="shared" si="234"/>
        <v>4.5120956781734112E-2</v>
      </c>
    </row>
    <row r="812" spans="1:25" x14ac:dyDescent="0.25">
      <c r="A812" s="1">
        <v>37176</v>
      </c>
      <c r="B812" s="2">
        <v>3801.5</v>
      </c>
      <c r="C812" s="2">
        <v>72308</v>
      </c>
      <c r="D812" s="2">
        <v>3825</v>
      </c>
      <c r="E812" s="2">
        <v>3825</v>
      </c>
      <c r="F812" s="13">
        <f t="shared" si="222"/>
        <v>6.1817703538076252E-3</v>
      </c>
      <c r="G812" s="2">
        <f t="shared" si="217"/>
        <v>4173.9846666666672</v>
      </c>
      <c r="H812" s="2">
        <f t="shared" ca="1" si="223"/>
        <v>45485.2</v>
      </c>
      <c r="I812">
        <f t="shared" ca="1" si="224"/>
        <v>1</v>
      </c>
      <c r="J812">
        <f t="shared" si="225"/>
        <v>1</v>
      </c>
      <c r="K812">
        <f t="shared" si="218"/>
        <v>11.570000000000164</v>
      </c>
      <c r="L812">
        <f t="shared" ca="1" si="219"/>
        <v>11.570000000000164</v>
      </c>
      <c r="M812" s="14">
        <f t="shared" si="220"/>
        <v>14719.040000000025</v>
      </c>
      <c r="N812">
        <f t="shared" si="226"/>
        <v>3</v>
      </c>
      <c r="O812">
        <f t="shared" si="221"/>
        <v>0</v>
      </c>
      <c r="P812">
        <f>COUNTIF(作圖資料!$A$3:$A$249,A812)</f>
        <v>0</v>
      </c>
      <c r="R812" s="7">
        <f t="shared" si="227"/>
        <v>-20</v>
      </c>
      <c r="S812" s="8">
        <f t="shared" ca="1" si="228"/>
        <v>-20</v>
      </c>
      <c r="T812" s="8">
        <f t="shared" ca="1" si="229"/>
        <v>14196</v>
      </c>
      <c r="U812" s="8">
        <f t="shared" ca="1" si="230"/>
        <v>3</v>
      </c>
      <c r="V812" s="9">
        <f t="shared" ca="1" si="231"/>
        <v>0</v>
      </c>
      <c r="W812" s="3">
        <f t="shared" si="232"/>
        <v>-2.7020736967658165E-2</v>
      </c>
      <c r="X812" s="3">
        <f t="shared" si="233"/>
        <v>5.3766426793819821E-3</v>
      </c>
      <c r="Y812" s="3">
        <f t="shared" si="234"/>
        <v>3.9684696928513175E-2</v>
      </c>
    </row>
    <row r="813" spans="1:25" x14ac:dyDescent="0.25">
      <c r="A813" s="1">
        <v>37179</v>
      </c>
      <c r="B813" s="2">
        <v>3712.82</v>
      </c>
      <c r="C813" s="2">
        <v>31939</v>
      </c>
      <c r="D813" s="2">
        <v>3731</v>
      </c>
      <c r="E813" s="2">
        <v>3725</v>
      </c>
      <c r="F813" s="13">
        <f t="shared" si="222"/>
        <v>4.8965476376445771E-3</v>
      </c>
      <c r="G813" s="2">
        <f t="shared" si="217"/>
        <v>4161.1036666666669</v>
      </c>
      <c r="H813" s="2">
        <f t="shared" ca="1" si="223"/>
        <v>43574.6</v>
      </c>
      <c r="I813">
        <f t="shared" ca="1" si="224"/>
        <v>-1</v>
      </c>
      <c r="J813">
        <f t="shared" si="225"/>
        <v>1</v>
      </c>
      <c r="K813">
        <f t="shared" si="218"/>
        <v>-88.679999999999836</v>
      </c>
      <c r="L813">
        <f t="shared" ca="1" si="219"/>
        <v>-88.679999999999836</v>
      </c>
      <c r="M813" s="14">
        <f t="shared" si="220"/>
        <v>14453.000000000025</v>
      </c>
      <c r="N813">
        <f t="shared" si="226"/>
        <v>3</v>
      </c>
      <c r="O813">
        <f t="shared" si="221"/>
        <v>0</v>
      </c>
      <c r="P813">
        <f>COUNTIF(作圖資料!$A$3:$A$249,A813)</f>
        <v>0</v>
      </c>
      <c r="R813" s="7">
        <f t="shared" si="227"/>
        <v>-94</v>
      </c>
      <c r="S813" s="8">
        <f t="shared" ca="1" si="228"/>
        <v>-94</v>
      </c>
      <c r="T813" s="8">
        <f t="shared" ca="1" si="229"/>
        <v>13914</v>
      </c>
      <c r="U813" s="8">
        <f t="shared" ca="1" si="230"/>
        <v>-3</v>
      </c>
      <c r="V813" s="9">
        <f t="shared" ca="1" si="231"/>
        <v>6</v>
      </c>
      <c r="W813" s="3">
        <f t="shared" si="232"/>
        <v>-2.7020736967658165E-2</v>
      </c>
      <c r="X813" s="3">
        <f t="shared" si="233"/>
        <v>-1.8076415501022458E-2</v>
      </c>
      <c r="Y813" s="3">
        <f t="shared" si="234"/>
        <v>1.4134275618374659E-2</v>
      </c>
    </row>
    <row r="814" spans="1:25" x14ac:dyDescent="0.25">
      <c r="A814" s="1">
        <v>37180</v>
      </c>
      <c r="B814" s="2">
        <v>3794.86</v>
      </c>
      <c r="C814" s="2">
        <v>31471</v>
      </c>
      <c r="D814" s="2">
        <v>3810</v>
      </c>
      <c r="E814" s="2">
        <v>3800</v>
      </c>
      <c r="F814" s="13">
        <f t="shared" si="222"/>
        <v>3.9896069947245039E-3</v>
      </c>
      <c r="G814" s="2">
        <f t="shared" si="217"/>
        <v>4151.5398333333333</v>
      </c>
      <c r="H814" s="2">
        <f t="shared" ca="1" si="223"/>
        <v>44532</v>
      </c>
      <c r="I814">
        <f t="shared" ca="1" si="224"/>
        <v>-1</v>
      </c>
      <c r="J814">
        <f t="shared" si="225"/>
        <v>1</v>
      </c>
      <c r="K814">
        <f t="shared" si="218"/>
        <v>82.039999999999964</v>
      </c>
      <c r="L814">
        <f t="shared" ca="1" si="219"/>
        <v>-82.039999999999964</v>
      </c>
      <c r="M814" s="14">
        <f t="shared" si="220"/>
        <v>14699.120000000024</v>
      </c>
      <c r="N814">
        <f t="shared" si="226"/>
        <v>3</v>
      </c>
      <c r="O814">
        <f t="shared" si="221"/>
        <v>0</v>
      </c>
      <c r="P814">
        <f>COUNTIF(作圖資料!$A$3:$A$249,A814)</f>
        <v>0</v>
      </c>
      <c r="R814" s="7">
        <f t="shared" si="227"/>
        <v>79</v>
      </c>
      <c r="S814" s="8">
        <f t="shared" ca="1" si="228"/>
        <v>-79</v>
      </c>
      <c r="T814" s="8">
        <f t="shared" ca="1" si="229"/>
        <v>13677</v>
      </c>
      <c r="U814" s="8">
        <f t="shared" ca="1" si="230"/>
        <v>-3</v>
      </c>
      <c r="V814" s="9">
        <f t="shared" ca="1" si="231"/>
        <v>0</v>
      </c>
      <c r="W814" s="3">
        <f t="shared" si="232"/>
        <v>-2.7020736967658165E-2</v>
      </c>
      <c r="X814" s="3">
        <f t="shared" si="233"/>
        <v>3.6205724683098239E-3</v>
      </c>
      <c r="Y814" s="3">
        <f t="shared" si="234"/>
        <v>3.5607502038597527E-2</v>
      </c>
    </row>
    <row r="815" spans="1:25" x14ac:dyDescent="0.25">
      <c r="A815" s="1">
        <v>37181</v>
      </c>
      <c r="B815" s="2">
        <v>3817.13</v>
      </c>
      <c r="C815" s="2">
        <v>61454</v>
      </c>
      <c r="D815" s="2">
        <v>3820</v>
      </c>
      <c r="E815" s="2">
        <v>3785</v>
      </c>
      <c r="F815" s="13">
        <f t="shared" si="222"/>
        <v>-8.4173187709090103E-3</v>
      </c>
      <c r="G815" s="2">
        <f t="shared" si="217"/>
        <v>4142.2921666666671</v>
      </c>
      <c r="H815" s="2">
        <f t="shared" ca="1" si="223"/>
        <v>49598.6</v>
      </c>
      <c r="I815">
        <f t="shared" ca="1" si="224"/>
        <v>1</v>
      </c>
      <c r="J815">
        <f t="shared" si="225"/>
        <v>-1</v>
      </c>
      <c r="K815">
        <f t="shared" si="218"/>
        <v>22.269999999999982</v>
      </c>
      <c r="L815">
        <f t="shared" ca="1" si="219"/>
        <v>-22.269999999999982</v>
      </c>
      <c r="M815" s="14">
        <f t="shared" si="220"/>
        <v>14765.930000000024</v>
      </c>
      <c r="N815">
        <f t="shared" si="226"/>
        <v>-3</v>
      </c>
      <c r="O815">
        <f t="shared" si="221"/>
        <v>6</v>
      </c>
      <c r="P815">
        <f>COUNTIF(作圖資料!$A$3:$A$249,A815)</f>
        <v>1</v>
      </c>
      <c r="R815" s="7">
        <f t="shared" si="227"/>
        <v>10</v>
      </c>
      <c r="S815" s="8">
        <f t="shared" ca="1" si="228"/>
        <v>-10</v>
      </c>
      <c r="T815" s="8">
        <f t="shared" ca="1" si="229"/>
        <v>13647</v>
      </c>
      <c r="U815" s="8">
        <f t="shared" ca="1" si="230"/>
        <v>3</v>
      </c>
      <c r="V815" s="9">
        <f t="shared" ca="1" si="231"/>
        <v>6</v>
      </c>
      <c r="W815" s="3">
        <f t="shared" si="232"/>
        <v>-2.7020736967658165E-2</v>
      </c>
      <c r="X815" s="3">
        <f t="shared" si="233"/>
        <v>9.5102838539391499E-3</v>
      </c>
      <c r="Y815" s="3">
        <f t="shared" si="234"/>
        <v>3.8325631965208107E-2</v>
      </c>
    </row>
    <row r="816" spans="1:25" x14ac:dyDescent="0.25">
      <c r="A816" s="1">
        <v>37182</v>
      </c>
      <c r="B816" s="2">
        <v>3811.2</v>
      </c>
      <c r="C816" s="2">
        <v>35602</v>
      </c>
      <c r="D816" s="2">
        <v>3770</v>
      </c>
      <c r="E816" s="2">
        <v>3776</v>
      </c>
      <c r="F816" s="13">
        <f t="shared" si="222"/>
        <v>-1.0810243492863081E-2</v>
      </c>
      <c r="G816" s="2">
        <f t="shared" si="217"/>
        <v>4135.4806666666673</v>
      </c>
      <c r="H816" s="2">
        <f t="shared" ca="1" si="223"/>
        <v>46554.8</v>
      </c>
      <c r="I816">
        <f t="shared" ca="1" si="224"/>
        <v>-1</v>
      </c>
      <c r="J816">
        <f t="shared" si="225"/>
        <v>-1</v>
      </c>
      <c r="K816">
        <f t="shared" si="218"/>
        <v>-5.930000000000291</v>
      </c>
      <c r="L816">
        <f t="shared" ca="1" si="219"/>
        <v>-5.930000000000291</v>
      </c>
      <c r="M816" s="14">
        <f t="shared" si="220"/>
        <v>14783.720000000025</v>
      </c>
      <c r="N816">
        <f t="shared" si="226"/>
        <v>-3</v>
      </c>
      <c r="O816">
        <f t="shared" si="221"/>
        <v>0</v>
      </c>
      <c r="P816">
        <f>COUNTIF(作圖資料!$A$3:$A$249,A816)</f>
        <v>0</v>
      </c>
      <c r="R816" s="7">
        <f t="shared" si="227"/>
        <v>-15</v>
      </c>
      <c r="S816" s="8">
        <f t="shared" ca="1" si="228"/>
        <v>-15</v>
      </c>
      <c r="T816" s="8">
        <f t="shared" ca="1" si="229"/>
        <v>13602</v>
      </c>
      <c r="U816" s="8">
        <f t="shared" ca="1" si="230"/>
        <v>-3</v>
      </c>
      <c r="V816" s="9">
        <f t="shared" ca="1" si="231"/>
        <v>6</v>
      </c>
      <c r="W816" s="3">
        <f t="shared" si="232"/>
        <v>-8.4173187709090103E-3</v>
      </c>
      <c r="X816" s="3">
        <f t="shared" si="233"/>
        <v>-1.5535231967473706E-3</v>
      </c>
      <c r="Y816" s="3">
        <f t="shared" si="234"/>
        <v>-3.9630118890356669E-3</v>
      </c>
    </row>
    <row r="817" spans="1:25" x14ac:dyDescent="0.25">
      <c r="A817" s="1">
        <v>37183</v>
      </c>
      <c r="B817" s="2">
        <v>3845.62</v>
      </c>
      <c r="C817" s="2">
        <v>51854</v>
      </c>
      <c r="D817" s="2">
        <v>3820</v>
      </c>
      <c r="E817" s="2">
        <v>3813</v>
      </c>
      <c r="F817" s="13">
        <f t="shared" si="222"/>
        <v>-6.6621247029087227E-3</v>
      </c>
      <c r="G817" s="2">
        <f t="shared" si="217"/>
        <v>4129.7280000000001</v>
      </c>
      <c r="H817" s="2">
        <f t="shared" ca="1" si="223"/>
        <v>42464</v>
      </c>
      <c r="I817">
        <f t="shared" ca="1" si="224"/>
        <v>1</v>
      </c>
      <c r="J817">
        <f t="shared" si="225"/>
        <v>-1</v>
      </c>
      <c r="K817">
        <f t="shared" si="218"/>
        <v>34.420000000000073</v>
      </c>
      <c r="L817">
        <f t="shared" ca="1" si="219"/>
        <v>-34.420000000000073</v>
      </c>
      <c r="M817" s="14">
        <f t="shared" si="220"/>
        <v>14680.460000000025</v>
      </c>
      <c r="N817">
        <f t="shared" si="226"/>
        <v>-3</v>
      </c>
      <c r="O817">
        <f t="shared" si="221"/>
        <v>0</v>
      </c>
      <c r="P817">
        <f>COUNTIF(作圖資料!$A$3:$A$249,A817)</f>
        <v>0</v>
      </c>
      <c r="R817" s="7">
        <f t="shared" si="227"/>
        <v>50</v>
      </c>
      <c r="S817" s="8">
        <f t="shared" ca="1" si="228"/>
        <v>-50</v>
      </c>
      <c r="T817" s="8">
        <f t="shared" ca="1" si="229"/>
        <v>13452</v>
      </c>
      <c r="U817" s="8">
        <f t="shared" ca="1" si="230"/>
        <v>3</v>
      </c>
      <c r="V817" s="9">
        <f t="shared" ca="1" si="231"/>
        <v>6</v>
      </c>
      <c r="W817" s="3">
        <f t="shared" si="232"/>
        <v>-8.4173187709090103E-3</v>
      </c>
      <c r="X817" s="3">
        <f t="shared" si="233"/>
        <v>7.4637227445748522E-3</v>
      </c>
      <c r="Y817" s="3">
        <f t="shared" si="234"/>
        <v>9.2470277410832136E-3</v>
      </c>
    </row>
    <row r="818" spans="1:25" x14ac:dyDescent="0.25">
      <c r="A818" s="1">
        <v>37186</v>
      </c>
      <c r="B818" s="2">
        <v>3900.62</v>
      </c>
      <c r="C818" s="2">
        <v>51152</v>
      </c>
      <c r="D818" s="2">
        <v>3906</v>
      </c>
      <c r="E818" s="2">
        <v>3895</v>
      </c>
      <c r="F818" s="13">
        <f t="shared" si="222"/>
        <v>1.3792679112551998E-3</v>
      </c>
      <c r="G818" s="2">
        <f t="shared" si="217"/>
        <v>4124.3995000000004</v>
      </c>
      <c r="H818" s="2">
        <f t="shared" ca="1" si="223"/>
        <v>46306.6</v>
      </c>
      <c r="I818">
        <f t="shared" ca="1" si="224"/>
        <v>1</v>
      </c>
      <c r="J818">
        <f t="shared" si="225"/>
        <v>1</v>
      </c>
      <c r="K818">
        <f t="shared" si="218"/>
        <v>55</v>
      </c>
      <c r="L818">
        <f t="shared" ca="1" si="219"/>
        <v>55</v>
      </c>
      <c r="M818" s="14">
        <f t="shared" si="220"/>
        <v>14515.460000000025</v>
      </c>
      <c r="N818">
        <f t="shared" si="226"/>
        <v>3</v>
      </c>
      <c r="O818">
        <f t="shared" si="221"/>
        <v>6</v>
      </c>
      <c r="P818">
        <f>COUNTIF(作圖資料!$A$3:$A$249,A818)</f>
        <v>0</v>
      </c>
      <c r="R818" s="7">
        <f t="shared" si="227"/>
        <v>86</v>
      </c>
      <c r="S818" s="8">
        <f t="shared" ca="1" si="228"/>
        <v>86</v>
      </c>
      <c r="T818" s="8">
        <f t="shared" ca="1" si="229"/>
        <v>13710</v>
      </c>
      <c r="U818" s="8">
        <f t="shared" ca="1" si="230"/>
        <v>3</v>
      </c>
      <c r="V818" s="9">
        <f t="shared" ca="1" si="231"/>
        <v>0</v>
      </c>
      <c r="W818" s="3">
        <f t="shared" si="232"/>
        <v>-8.4173187709090103E-3</v>
      </c>
      <c r="X818" s="3">
        <f t="shared" si="233"/>
        <v>2.1872453911708112E-2</v>
      </c>
      <c r="Y818" s="3">
        <f t="shared" si="234"/>
        <v>3.19682959048877E-2</v>
      </c>
    </row>
    <row r="819" spans="1:25" x14ac:dyDescent="0.25">
      <c r="A819" s="1">
        <v>37187</v>
      </c>
      <c r="B819" s="2">
        <v>3874.42</v>
      </c>
      <c r="C819" s="2">
        <v>47919</v>
      </c>
      <c r="D819" s="2">
        <v>3850</v>
      </c>
      <c r="E819" s="2">
        <v>3846</v>
      </c>
      <c r="F819" s="13">
        <f t="shared" si="222"/>
        <v>-6.3028788825166826E-3</v>
      </c>
      <c r="G819" s="2">
        <f t="shared" si="217"/>
        <v>4119.7743333333337</v>
      </c>
      <c r="H819" s="2">
        <f t="shared" ca="1" si="223"/>
        <v>49596.2</v>
      </c>
      <c r="I819">
        <f t="shared" ca="1" si="224"/>
        <v>-1</v>
      </c>
      <c r="J819">
        <f t="shared" si="225"/>
        <v>-1</v>
      </c>
      <c r="K819">
        <f t="shared" si="218"/>
        <v>-26.199999999999818</v>
      </c>
      <c r="L819">
        <f t="shared" ca="1" si="219"/>
        <v>-26.199999999999818</v>
      </c>
      <c r="M819" s="14">
        <f t="shared" si="220"/>
        <v>14436.860000000026</v>
      </c>
      <c r="N819">
        <f t="shared" si="226"/>
        <v>-3</v>
      </c>
      <c r="O819">
        <f t="shared" si="221"/>
        <v>6</v>
      </c>
      <c r="P819">
        <f>COUNTIF(作圖資料!$A$3:$A$249,A819)</f>
        <v>0</v>
      </c>
      <c r="R819" s="7">
        <f t="shared" si="227"/>
        <v>-56</v>
      </c>
      <c r="S819" s="8">
        <f t="shared" ca="1" si="228"/>
        <v>-56</v>
      </c>
      <c r="T819" s="8">
        <f t="shared" ca="1" si="229"/>
        <v>13542</v>
      </c>
      <c r="U819" s="8">
        <f t="shared" ca="1" si="230"/>
        <v>-3</v>
      </c>
      <c r="V819" s="9">
        <f t="shared" ca="1" si="231"/>
        <v>6</v>
      </c>
      <c r="W819" s="3">
        <f t="shared" si="232"/>
        <v>-8.4173187709090103E-3</v>
      </c>
      <c r="X819" s="3">
        <f t="shared" si="233"/>
        <v>1.5008658337546388E-2</v>
      </c>
      <c r="Y819" s="3">
        <f t="shared" si="234"/>
        <v>1.7173051519154603E-2</v>
      </c>
    </row>
    <row r="820" spans="1:25" x14ac:dyDescent="0.25">
      <c r="A820" s="1">
        <v>37188</v>
      </c>
      <c r="B820" s="2">
        <v>3986.67</v>
      </c>
      <c r="C820" s="2">
        <v>60256</v>
      </c>
      <c r="D820" s="2">
        <v>3956</v>
      </c>
      <c r="E820" s="2">
        <v>3964</v>
      </c>
      <c r="F820" s="13">
        <f t="shared" si="222"/>
        <v>-7.6931373803199588E-3</v>
      </c>
      <c r="G820" s="2">
        <f t="shared" si="217"/>
        <v>4118.8726666666671</v>
      </c>
      <c r="H820" s="2">
        <f t="shared" ca="1" si="223"/>
        <v>49356.6</v>
      </c>
      <c r="I820">
        <f t="shared" ca="1" si="224"/>
        <v>1</v>
      </c>
      <c r="J820">
        <f t="shared" si="225"/>
        <v>-1</v>
      </c>
      <c r="K820">
        <f t="shared" si="218"/>
        <v>112.25</v>
      </c>
      <c r="L820">
        <f t="shared" ca="1" si="219"/>
        <v>-112.25</v>
      </c>
      <c r="M820" s="14">
        <f t="shared" si="220"/>
        <v>14100.110000000026</v>
      </c>
      <c r="N820">
        <f t="shared" si="226"/>
        <v>-3</v>
      </c>
      <c r="O820">
        <f t="shared" si="221"/>
        <v>0</v>
      </c>
      <c r="P820">
        <f>COUNTIF(作圖資料!$A$3:$A$249,A820)</f>
        <v>0</v>
      </c>
      <c r="R820" s="7">
        <f t="shared" si="227"/>
        <v>106</v>
      </c>
      <c r="S820" s="8">
        <f t="shared" ca="1" si="228"/>
        <v>-106</v>
      </c>
      <c r="T820" s="8">
        <f t="shared" ca="1" si="229"/>
        <v>13224</v>
      </c>
      <c r="U820" s="8">
        <f t="shared" ca="1" si="230"/>
        <v>3</v>
      </c>
      <c r="V820" s="9">
        <f t="shared" ca="1" si="231"/>
        <v>6</v>
      </c>
      <c r="W820" s="3">
        <f t="shared" si="232"/>
        <v>-8.4173187709090103E-3</v>
      </c>
      <c r="X820" s="3">
        <f t="shared" si="233"/>
        <v>4.4415568765014068E-2</v>
      </c>
      <c r="Y820" s="3">
        <f t="shared" si="234"/>
        <v>4.5178335535006608E-2</v>
      </c>
    </row>
    <row r="821" spans="1:25" x14ac:dyDescent="0.25">
      <c r="A821" s="1">
        <v>37189</v>
      </c>
      <c r="B821" s="2">
        <v>4012.2</v>
      </c>
      <c r="C821" s="2">
        <v>54859</v>
      </c>
      <c r="D821" s="2">
        <v>3988</v>
      </c>
      <c r="E821" s="2">
        <v>3968</v>
      </c>
      <c r="F821" s="13">
        <f t="shared" si="222"/>
        <v>-6.0316036089925751E-3</v>
      </c>
      <c r="G821" s="2">
        <f t="shared" si="217"/>
        <v>4116.8028333333341</v>
      </c>
      <c r="H821" s="2">
        <f t="shared" ca="1" si="223"/>
        <v>53208</v>
      </c>
      <c r="I821">
        <f t="shared" ca="1" si="224"/>
        <v>1</v>
      </c>
      <c r="J821">
        <f t="shared" si="225"/>
        <v>-1</v>
      </c>
      <c r="K821">
        <f t="shared" si="218"/>
        <v>25.529999999999745</v>
      </c>
      <c r="L821">
        <f t="shared" ca="1" si="219"/>
        <v>25.529999999999745</v>
      </c>
      <c r="M821" s="14">
        <f t="shared" si="220"/>
        <v>14023.520000000026</v>
      </c>
      <c r="N821">
        <f t="shared" si="226"/>
        <v>-3</v>
      </c>
      <c r="O821">
        <f t="shared" si="221"/>
        <v>0</v>
      </c>
      <c r="P821">
        <f>COUNTIF(作圖資料!$A$3:$A$249,A821)</f>
        <v>0</v>
      </c>
      <c r="R821" s="7">
        <f t="shared" si="227"/>
        <v>32</v>
      </c>
      <c r="S821" s="8">
        <f t="shared" ca="1" si="228"/>
        <v>32</v>
      </c>
      <c r="T821" s="8">
        <f t="shared" ca="1" si="229"/>
        <v>13320</v>
      </c>
      <c r="U821" s="8">
        <f t="shared" ca="1" si="230"/>
        <v>3</v>
      </c>
      <c r="V821" s="9">
        <f t="shared" ca="1" si="231"/>
        <v>0</v>
      </c>
      <c r="W821" s="3">
        <f t="shared" si="232"/>
        <v>-8.4173187709090103E-3</v>
      </c>
      <c r="X821" s="3">
        <f t="shared" si="233"/>
        <v>5.110383979586719E-2</v>
      </c>
      <c r="Y821" s="3">
        <f t="shared" si="234"/>
        <v>5.3632760898282728E-2</v>
      </c>
    </row>
    <row r="822" spans="1:25" x14ac:dyDescent="0.25">
      <c r="A822" s="1">
        <v>37190</v>
      </c>
      <c r="B822" s="2">
        <v>4043.57</v>
      </c>
      <c r="C822" s="2">
        <v>79093</v>
      </c>
      <c r="D822" s="2">
        <v>3988</v>
      </c>
      <c r="E822" s="2">
        <v>4000</v>
      </c>
      <c r="F822" s="13">
        <f t="shared" si="222"/>
        <v>-1.3742806480412151E-2</v>
      </c>
      <c r="G822" s="2">
        <f t="shared" si="217"/>
        <v>4112.5221666666675</v>
      </c>
      <c r="H822" s="2">
        <f t="shared" ca="1" si="223"/>
        <v>58655.8</v>
      </c>
      <c r="I822">
        <f t="shared" ca="1" si="224"/>
        <v>1</v>
      </c>
      <c r="J822">
        <f t="shared" si="225"/>
        <v>-1</v>
      </c>
      <c r="K822">
        <f t="shared" si="218"/>
        <v>31.370000000000346</v>
      </c>
      <c r="L822">
        <f t="shared" ca="1" si="219"/>
        <v>31.370000000000346</v>
      </c>
      <c r="M822" s="14">
        <f t="shared" si="220"/>
        <v>13929.410000000025</v>
      </c>
      <c r="N822">
        <f t="shared" si="226"/>
        <v>-3</v>
      </c>
      <c r="O822">
        <f t="shared" si="221"/>
        <v>0</v>
      </c>
      <c r="P822">
        <f>COUNTIF(作圖資料!$A$3:$A$249,A822)</f>
        <v>0</v>
      </c>
      <c r="R822" s="7">
        <f t="shared" si="227"/>
        <v>0</v>
      </c>
      <c r="S822" s="8">
        <f t="shared" ca="1" si="228"/>
        <v>0</v>
      </c>
      <c r="T822" s="8">
        <f t="shared" ca="1" si="229"/>
        <v>13320</v>
      </c>
      <c r="U822" s="8">
        <f t="shared" ca="1" si="230"/>
        <v>3</v>
      </c>
      <c r="V822" s="9">
        <f t="shared" ca="1" si="231"/>
        <v>0</v>
      </c>
      <c r="W822" s="3">
        <f t="shared" si="232"/>
        <v>-8.4173187709090103E-3</v>
      </c>
      <c r="X822" s="3">
        <f t="shared" si="233"/>
        <v>5.9322056099739617E-2</v>
      </c>
      <c r="Y822" s="3">
        <f t="shared" si="234"/>
        <v>5.3632760898282728E-2</v>
      </c>
    </row>
    <row r="823" spans="1:25" x14ac:dyDescent="0.25">
      <c r="A823" s="1">
        <v>37193</v>
      </c>
      <c r="B823" s="2">
        <v>4065.1</v>
      </c>
      <c r="C823" s="2">
        <v>52253</v>
      </c>
      <c r="D823" s="2">
        <v>3990</v>
      </c>
      <c r="E823" s="2">
        <v>4000</v>
      </c>
      <c r="F823" s="13">
        <f t="shared" si="222"/>
        <v>-1.8474330274777961E-2</v>
      </c>
      <c r="G823" s="2">
        <f t="shared" si="217"/>
        <v>4108.264000000001</v>
      </c>
      <c r="H823" s="2">
        <f t="shared" ca="1" si="223"/>
        <v>58876</v>
      </c>
      <c r="I823">
        <f t="shared" ca="1" si="224"/>
        <v>-1</v>
      </c>
      <c r="J823">
        <f t="shared" si="225"/>
        <v>-1</v>
      </c>
      <c r="K823">
        <f t="shared" si="218"/>
        <v>21.529999999999745</v>
      </c>
      <c r="L823">
        <f t="shared" ca="1" si="219"/>
        <v>21.529999999999745</v>
      </c>
      <c r="M823" s="14">
        <f t="shared" si="220"/>
        <v>13864.820000000025</v>
      </c>
      <c r="N823">
        <f t="shared" si="226"/>
        <v>-3</v>
      </c>
      <c r="O823">
        <f t="shared" si="221"/>
        <v>0</v>
      </c>
      <c r="P823">
        <f>COUNTIF(作圖資料!$A$3:$A$249,A823)</f>
        <v>0</v>
      </c>
      <c r="R823" s="7">
        <f t="shared" si="227"/>
        <v>2</v>
      </c>
      <c r="S823" s="8">
        <f t="shared" ca="1" si="228"/>
        <v>2</v>
      </c>
      <c r="T823" s="8">
        <f t="shared" ca="1" si="229"/>
        <v>13326</v>
      </c>
      <c r="U823" s="8">
        <f t="shared" ca="1" si="230"/>
        <v>-3</v>
      </c>
      <c r="V823" s="9">
        <f t="shared" ca="1" si="231"/>
        <v>6</v>
      </c>
      <c r="W823" s="3">
        <f t="shared" si="232"/>
        <v>-8.4173187709090103E-3</v>
      </c>
      <c r="X823" s="3">
        <f t="shared" si="233"/>
        <v>6.496241940934655E-2</v>
      </c>
      <c r="Y823" s="3">
        <f t="shared" si="234"/>
        <v>5.4161162483487457E-2</v>
      </c>
    </row>
    <row r="824" spans="1:25" x14ac:dyDescent="0.25">
      <c r="A824" s="1">
        <v>37194</v>
      </c>
      <c r="B824" s="2">
        <v>3915.61</v>
      </c>
      <c r="C824" s="2">
        <v>48796</v>
      </c>
      <c r="D824" s="2">
        <v>3850</v>
      </c>
      <c r="E824" s="2">
        <v>3852</v>
      </c>
      <c r="F824" s="13">
        <f t="shared" si="222"/>
        <v>-1.6756009919271841E-2</v>
      </c>
      <c r="G824" s="2">
        <f t="shared" si="217"/>
        <v>4100.9745000000012</v>
      </c>
      <c r="H824" s="2">
        <f t="shared" ca="1" si="223"/>
        <v>59051.4</v>
      </c>
      <c r="I824">
        <f t="shared" ca="1" si="224"/>
        <v>-1</v>
      </c>
      <c r="J824">
        <f t="shared" si="225"/>
        <v>-1</v>
      </c>
      <c r="K824">
        <f t="shared" si="218"/>
        <v>-149.48999999999978</v>
      </c>
      <c r="L824">
        <f t="shared" ca="1" si="219"/>
        <v>149.48999999999978</v>
      </c>
      <c r="M824" s="14">
        <f t="shared" si="220"/>
        <v>14313.290000000025</v>
      </c>
      <c r="N824">
        <f t="shared" si="226"/>
        <v>-3</v>
      </c>
      <c r="O824">
        <f t="shared" si="221"/>
        <v>0</v>
      </c>
      <c r="P824">
        <f>COUNTIF(作圖資料!$A$3:$A$249,A824)</f>
        <v>0</v>
      </c>
      <c r="R824" s="7">
        <f t="shared" si="227"/>
        <v>-140</v>
      </c>
      <c r="S824" s="8">
        <f t="shared" ca="1" si="228"/>
        <v>140</v>
      </c>
      <c r="T824" s="8">
        <f t="shared" ca="1" si="229"/>
        <v>13746</v>
      </c>
      <c r="U824" s="8">
        <f t="shared" ca="1" si="230"/>
        <v>-3</v>
      </c>
      <c r="V824" s="9">
        <f t="shared" ca="1" si="231"/>
        <v>0</v>
      </c>
      <c r="W824" s="3">
        <f t="shared" si="232"/>
        <v>-8.4173187709090103E-3</v>
      </c>
      <c r="X824" s="3">
        <f t="shared" si="233"/>
        <v>2.5799488097077994E-2</v>
      </c>
      <c r="Y824" s="3">
        <f t="shared" si="234"/>
        <v>1.7173051519154603E-2</v>
      </c>
    </row>
    <row r="825" spans="1:25" x14ac:dyDescent="0.25">
      <c r="A825" s="1">
        <v>37195</v>
      </c>
      <c r="B825" s="2">
        <v>3903.49</v>
      </c>
      <c r="C825" s="2">
        <v>50497</v>
      </c>
      <c r="D825" s="2">
        <v>3866</v>
      </c>
      <c r="E825" s="2">
        <v>3900</v>
      </c>
      <c r="F825" s="13">
        <f t="shared" si="222"/>
        <v>-9.604225961895585E-3</v>
      </c>
      <c r="G825" s="2">
        <f t="shared" si="217"/>
        <v>4093.4573333333342</v>
      </c>
      <c r="H825" s="2">
        <f t="shared" ca="1" si="223"/>
        <v>57099.6</v>
      </c>
      <c r="I825">
        <f t="shared" ca="1" si="224"/>
        <v>-1</v>
      </c>
      <c r="J825">
        <f t="shared" si="225"/>
        <v>-1</v>
      </c>
      <c r="K825">
        <f t="shared" si="218"/>
        <v>-12.120000000000346</v>
      </c>
      <c r="L825">
        <f t="shared" ca="1" si="219"/>
        <v>12.120000000000346</v>
      </c>
      <c r="M825" s="14">
        <f t="shared" si="220"/>
        <v>14349.650000000025</v>
      </c>
      <c r="N825">
        <f t="shared" si="226"/>
        <v>-3</v>
      </c>
      <c r="O825">
        <f t="shared" si="221"/>
        <v>0</v>
      </c>
      <c r="P825">
        <f>COUNTIF(作圖資料!$A$3:$A$249,A825)</f>
        <v>0</v>
      </c>
      <c r="R825" s="7">
        <f t="shared" si="227"/>
        <v>16</v>
      </c>
      <c r="S825" s="8">
        <f t="shared" ca="1" si="228"/>
        <v>-16</v>
      </c>
      <c r="T825" s="8">
        <f t="shared" ca="1" si="229"/>
        <v>13698</v>
      </c>
      <c r="U825" s="8">
        <f t="shared" ca="1" si="230"/>
        <v>-3</v>
      </c>
      <c r="V825" s="9">
        <f t="shared" ca="1" si="231"/>
        <v>0</v>
      </c>
      <c r="W825" s="3">
        <f t="shared" si="232"/>
        <v>-8.4173187709090103E-3</v>
      </c>
      <c r="X825" s="3">
        <f t="shared" si="233"/>
        <v>2.2624327701702196E-2</v>
      </c>
      <c r="Y825" s="3">
        <f t="shared" si="234"/>
        <v>2.1400264200792662E-2</v>
      </c>
    </row>
    <row r="826" spans="1:25" x14ac:dyDescent="0.25">
      <c r="A826" s="1">
        <v>37196</v>
      </c>
      <c r="B826" s="2">
        <v>3929.69</v>
      </c>
      <c r="C826" s="2">
        <v>49356</v>
      </c>
      <c r="D826" s="2">
        <v>3870</v>
      </c>
      <c r="E826" s="2">
        <v>3865</v>
      </c>
      <c r="F826" s="13">
        <f t="shared" si="222"/>
        <v>-1.5189493318811476E-2</v>
      </c>
      <c r="G826" s="2">
        <f t="shared" si="217"/>
        <v>4084.1156666666679</v>
      </c>
      <c r="H826" s="2">
        <f t="shared" ca="1" si="223"/>
        <v>55999</v>
      </c>
      <c r="I826">
        <f t="shared" ca="1" si="224"/>
        <v>-1</v>
      </c>
      <c r="J826">
        <f t="shared" si="225"/>
        <v>-1</v>
      </c>
      <c r="K826">
        <f t="shared" si="218"/>
        <v>26.200000000000273</v>
      </c>
      <c r="L826">
        <f t="shared" ca="1" si="219"/>
        <v>-26.200000000000273</v>
      </c>
      <c r="M826" s="14">
        <f t="shared" si="220"/>
        <v>14271.050000000025</v>
      </c>
      <c r="N826">
        <f t="shared" si="226"/>
        <v>-3</v>
      </c>
      <c r="O826">
        <f t="shared" si="221"/>
        <v>0</v>
      </c>
      <c r="P826">
        <f>COUNTIF(作圖資料!$A$3:$A$249,A826)</f>
        <v>0</v>
      </c>
      <c r="R826" s="7">
        <f t="shared" si="227"/>
        <v>4</v>
      </c>
      <c r="S826" s="8">
        <f t="shared" ca="1" si="228"/>
        <v>-4</v>
      </c>
      <c r="T826" s="8">
        <f t="shared" ca="1" si="229"/>
        <v>13686</v>
      </c>
      <c r="U826" s="8">
        <f t="shared" ca="1" si="230"/>
        <v>-3</v>
      </c>
      <c r="V826" s="9">
        <f t="shared" ca="1" si="231"/>
        <v>0</v>
      </c>
      <c r="W826" s="3">
        <f t="shared" si="232"/>
        <v>-8.4173187709090103E-3</v>
      </c>
      <c r="X826" s="3">
        <f t="shared" si="233"/>
        <v>2.9488123275864142E-2</v>
      </c>
      <c r="Y826" s="3">
        <f t="shared" si="234"/>
        <v>2.2457067371202344E-2</v>
      </c>
    </row>
    <row r="827" spans="1:25" x14ac:dyDescent="0.25">
      <c r="A827" s="1">
        <v>37197</v>
      </c>
      <c r="B827" s="2">
        <v>3998.48</v>
      </c>
      <c r="C827" s="2">
        <v>65834</v>
      </c>
      <c r="D827" s="2">
        <v>3931</v>
      </c>
      <c r="E827" s="2">
        <v>3934</v>
      </c>
      <c r="F827" s="13">
        <f t="shared" si="222"/>
        <v>-1.6876413036954085E-2</v>
      </c>
      <c r="G827" s="2">
        <f t="shared" si="217"/>
        <v>4075.2456666666681</v>
      </c>
      <c r="H827" s="2">
        <f t="shared" ca="1" si="223"/>
        <v>53347.199999999997</v>
      </c>
      <c r="I827">
        <f t="shared" ca="1" si="224"/>
        <v>1</v>
      </c>
      <c r="J827">
        <f t="shared" si="225"/>
        <v>-1</v>
      </c>
      <c r="K827">
        <f t="shared" si="218"/>
        <v>68.789999999999964</v>
      </c>
      <c r="L827">
        <f t="shared" ca="1" si="219"/>
        <v>-68.789999999999964</v>
      </c>
      <c r="M827" s="14">
        <f t="shared" si="220"/>
        <v>14064.680000000026</v>
      </c>
      <c r="N827">
        <f t="shared" si="226"/>
        <v>-3</v>
      </c>
      <c r="O827">
        <f t="shared" si="221"/>
        <v>0</v>
      </c>
      <c r="P827">
        <f>COUNTIF(作圖資料!$A$3:$A$249,A827)</f>
        <v>0</v>
      </c>
      <c r="R827" s="7">
        <f t="shared" si="227"/>
        <v>61</v>
      </c>
      <c r="S827" s="8">
        <f t="shared" ca="1" si="228"/>
        <v>-61</v>
      </c>
      <c r="T827" s="8">
        <f t="shared" ca="1" si="229"/>
        <v>13503</v>
      </c>
      <c r="U827" s="8">
        <f t="shared" ca="1" si="230"/>
        <v>3</v>
      </c>
      <c r="V827" s="9">
        <f t="shared" ca="1" si="231"/>
        <v>6</v>
      </c>
      <c r="W827" s="3">
        <f t="shared" si="232"/>
        <v>-8.4173187709090103E-3</v>
      </c>
      <c r="X827" s="3">
        <f t="shared" si="233"/>
        <v>4.7509516311993405E-2</v>
      </c>
      <c r="Y827" s="3">
        <f t="shared" si="234"/>
        <v>3.8573315719947487E-2</v>
      </c>
    </row>
    <row r="828" spans="1:25" x14ac:dyDescent="0.25">
      <c r="A828" s="1">
        <v>37200</v>
      </c>
      <c r="B828" s="2">
        <v>4080.51</v>
      </c>
      <c r="C828" s="2">
        <v>67194</v>
      </c>
      <c r="D828" s="2">
        <v>4030</v>
      </c>
      <c r="E828" s="2">
        <v>4038</v>
      </c>
      <c r="F828" s="13">
        <f t="shared" si="222"/>
        <v>-1.2378354666451097E-2</v>
      </c>
      <c r="G828" s="2">
        <f t="shared" si="217"/>
        <v>4068.7420000000011</v>
      </c>
      <c r="H828" s="2">
        <f t="shared" ca="1" si="223"/>
        <v>56335.4</v>
      </c>
      <c r="I828">
        <f t="shared" ca="1" si="224"/>
        <v>1</v>
      </c>
      <c r="J828">
        <f t="shared" si="225"/>
        <v>-1</v>
      </c>
      <c r="K828">
        <f t="shared" si="218"/>
        <v>82.0300000000002</v>
      </c>
      <c r="L828">
        <f t="shared" ca="1" si="219"/>
        <v>82.0300000000002</v>
      </c>
      <c r="M828" s="14">
        <f t="shared" si="220"/>
        <v>13818.590000000026</v>
      </c>
      <c r="N828">
        <f t="shared" si="226"/>
        <v>-3</v>
      </c>
      <c r="O828">
        <f t="shared" si="221"/>
        <v>0</v>
      </c>
      <c r="P828">
        <f>COUNTIF(作圖資料!$A$3:$A$249,A828)</f>
        <v>0</v>
      </c>
      <c r="R828" s="7">
        <f t="shared" si="227"/>
        <v>99</v>
      </c>
      <c r="S828" s="8">
        <f t="shared" ca="1" si="228"/>
        <v>99</v>
      </c>
      <c r="T828" s="8">
        <f t="shared" ca="1" si="229"/>
        <v>13800</v>
      </c>
      <c r="U828" s="8">
        <f t="shared" ca="1" si="230"/>
        <v>3</v>
      </c>
      <c r="V828" s="9">
        <f t="shared" ca="1" si="231"/>
        <v>0</v>
      </c>
      <c r="W828" s="3">
        <f t="shared" si="232"/>
        <v>-8.4173187709090103E-3</v>
      </c>
      <c r="X828" s="3">
        <f t="shared" si="233"/>
        <v>6.8999483905447301E-2</v>
      </c>
      <c r="Y828" s="3">
        <f t="shared" si="234"/>
        <v>6.4729194187582939E-2</v>
      </c>
    </row>
    <row r="829" spans="1:25" x14ac:dyDescent="0.25">
      <c r="A829" s="1">
        <v>37201</v>
      </c>
      <c r="B829" s="2">
        <v>4082.92</v>
      </c>
      <c r="C829" s="2">
        <v>84573</v>
      </c>
      <c r="D829" s="2">
        <v>3990</v>
      </c>
      <c r="E829" s="2">
        <v>4000</v>
      </c>
      <c r="F829" s="13">
        <f t="shared" si="222"/>
        <v>-2.2758222056763366E-2</v>
      </c>
      <c r="G829" s="2">
        <f t="shared" si="217"/>
        <v>4063.390666666668</v>
      </c>
      <c r="H829" s="2">
        <f t="shared" ca="1" si="223"/>
        <v>63490.8</v>
      </c>
      <c r="I829">
        <f t="shared" ca="1" si="224"/>
        <v>1</v>
      </c>
      <c r="J829">
        <f t="shared" si="225"/>
        <v>-1</v>
      </c>
      <c r="K829">
        <f t="shared" si="218"/>
        <v>2.4099999999998545</v>
      </c>
      <c r="L829">
        <f t="shared" ca="1" si="219"/>
        <v>2.4099999999998545</v>
      </c>
      <c r="M829" s="14">
        <f t="shared" si="220"/>
        <v>13811.360000000026</v>
      </c>
      <c r="N829">
        <f t="shared" si="226"/>
        <v>-3</v>
      </c>
      <c r="O829">
        <f t="shared" si="221"/>
        <v>0</v>
      </c>
      <c r="P829">
        <f>COUNTIF(作圖資料!$A$3:$A$249,A829)</f>
        <v>0</v>
      </c>
      <c r="R829" s="7">
        <f t="shared" si="227"/>
        <v>-40</v>
      </c>
      <c r="S829" s="8">
        <f t="shared" ca="1" si="228"/>
        <v>-40</v>
      </c>
      <c r="T829" s="8">
        <f t="shared" ca="1" si="229"/>
        <v>13680</v>
      </c>
      <c r="U829" s="8">
        <f t="shared" ca="1" si="230"/>
        <v>3</v>
      </c>
      <c r="V829" s="9">
        <f t="shared" ca="1" si="231"/>
        <v>0</v>
      </c>
      <c r="W829" s="3">
        <f t="shared" si="232"/>
        <v>-8.4173187709090103E-3</v>
      </c>
      <c r="X829" s="3">
        <f t="shared" si="233"/>
        <v>6.9630848307498105E-2</v>
      </c>
      <c r="Y829" s="3">
        <f t="shared" si="234"/>
        <v>5.4161162483487901E-2</v>
      </c>
    </row>
    <row r="830" spans="1:25" x14ac:dyDescent="0.25">
      <c r="A830" s="1">
        <v>37202</v>
      </c>
      <c r="B830" s="2">
        <v>4158.1499999999996</v>
      </c>
      <c r="C830" s="2">
        <v>75336</v>
      </c>
      <c r="D830" s="2">
        <v>4060</v>
      </c>
      <c r="E830" s="2">
        <v>4051</v>
      </c>
      <c r="F830" s="13">
        <f t="shared" si="222"/>
        <v>-2.3604247081033591E-2</v>
      </c>
      <c r="G830" s="2">
        <f t="shared" ref="G830:G893" si="235">AVERAGE(B771:B830)</f>
        <v>4057.4581666666681</v>
      </c>
      <c r="H830" s="2">
        <f t="shared" ca="1" si="223"/>
        <v>68458.600000000006</v>
      </c>
      <c r="I830">
        <f t="shared" ca="1" si="224"/>
        <v>1</v>
      </c>
      <c r="J830">
        <f t="shared" si="225"/>
        <v>-1</v>
      </c>
      <c r="K830">
        <f t="shared" ref="K830:K893" si="236">B830-B829</f>
        <v>75.229999999999563</v>
      </c>
      <c r="L830">
        <f t="shared" ref="L830:L893" ca="1" si="237">I829*K830</f>
        <v>75.229999999999563</v>
      </c>
      <c r="M830" s="14">
        <f t="shared" ref="M830:M893" si="238">M829+K830*N829</f>
        <v>13585.670000000027</v>
      </c>
      <c r="N830">
        <f t="shared" si="226"/>
        <v>-3</v>
      </c>
      <c r="O830">
        <f t="shared" ref="O830:O893" si="239">ABS(N830-N829)</f>
        <v>0</v>
      </c>
      <c r="P830">
        <f>COUNTIF(作圖資料!$A$3:$A$249,A830)</f>
        <v>0</v>
      </c>
      <c r="R830" s="7">
        <f t="shared" si="227"/>
        <v>70</v>
      </c>
      <c r="S830" s="8">
        <f t="shared" ca="1" si="228"/>
        <v>70</v>
      </c>
      <c r="T830" s="8">
        <f t="shared" ca="1" si="229"/>
        <v>13890</v>
      </c>
      <c r="U830" s="8">
        <f t="shared" ca="1" si="230"/>
        <v>3</v>
      </c>
      <c r="V830" s="9">
        <f t="shared" ca="1" si="231"/>
        <v>0</v>
      </c>
      <c r="W830" s="3">
        <f t="shared" si="232"/>
        <v>-8.4173187709090103E-3</v>
      </c>
      <c r="X830" s="3">
        <f t="shared" si="233"/>
        <v>8.9339372774833503E-2</v>
      </c>
      <c r="Y830" s="3">
        <f t="shared" si="234"/>
        <v>7.2655217965654328E-2</v>
      </c>
    </row>
    <row r="831" spans="1:25" x14ac:dyDescent="0.25">
      <c r="A831" s="1">
        <v>37203</v>
      </c>
      <c r="B831" s="2">
        <v>4135.03</v>
      </c>
      <c r="C831" s="2">
        <v>71451</v>
      </c>
      <c r="D831" s="2">
        <v>4040</v>
      </c>
      <c r="E831" s="2">
        <v>4034</v>
      </c>
      <c r="F831" s="13">
        <f t="shared" si="222"/>
        <v>-2.2981695416961823E-2</v>
      </c>
      <c r="G831" s="2">
        <f t="shared" si="235"/>
        <v>4052.2333333333349</v>
      </c>
      <c r="H831" s="2">
        <f t="shared" ca="1" si="223"/>
        <v>72877.600000000006</v>
      </c>
      <c r="I831">
        <f t="shared" ca="1" si="224"/>
        <v>-1</v>
      </c>
      <c r="J831">
        <f t="shared" si="225"/>
        <v>-1</v>
      </c>
      <c r="K831">
        <f t="shared" si="236"/>
        <v>-23.119999999999891</v>
      </c>
      <c r="L831">
        <f t="shared" ca="1" si="237"/>
        <v>-23.119999999999891</v>
      </c>
      <c r="M831" s="14">
        <f t="shared" si="238"/>
        <v>13655.030000000028</v>
      </c>
      <c r="N831">
        <f t="shared" si="226"/>
        <v>-3</v>
      </c>
      <c r="O831">
        <f t="shared" si="239"/>
        <v>0</v>
      </c>
      <c r="P831">
        <f>COUNTIF(作圖資料!$A$3:$A$249,A831)</f>
        <v>0</v>
      </c>
      <c r="R831" s="7">
        <f t="shared" si="227"/>
        <v>-20</v>
      </c>
      <c r="S831" s="8">
        <f t="shared" ca="1" si="228"/>
        <v>-20</v>
      </c>
      <c r="T831" s="8">
        <f t="shared" ca="1" si="229"/>
        <v>13830</v>
      </c>
      <c r="U831" s="8">
        <f t="shared" ca="1" si="230"/>
        <v>-3</v>
      </c>
      <c r="V831" s="9">
        <f t="shared" ca="1" si="231"/>
        <v>6</v>
      </c>
      <c r="W831" s="3">
        <f t="shared" si="232"/>
        <v>-8.4173187709090103E-3</v>
      </c>
      <c r="X831" s="3">
        <f t="shared" si="233"/>
        <v>8.3282466146031409E-2</v>
      </c>
      <c r="Y831" s="3">
        <f t="shared" si="234"/>
        <v>6.737120211360681E-2</v>
      </c>
    </row>
    <row r="832" spans="1:25" x14ac:dyDescent="0.25">
      <c r="A832" s="1">
        <v>37204</v>
      </c>
      <c r="B832" s="2">
        <v>4123.78</v>
      </c>
      <c r="C832" s="2">
        <v>56399</v>
      </c>
      <c r="D832" s="2">
        <v>4020</v>
      </c>
      <c r="E832" s="2">
        <v>4015</v>
      </c>
      <c r="F832" s="13">
        <f t="shared" si="222"/>
        <v>-2.5166230982254123E-2</v>
      </c>
      <c r="G832" s="2">
        <f t="shared" si="235"/>
        <v>4046.3478333333342</v>
      </c>
      <c r="H832" s="2">
        <f t="shared" ca="1" si="223"/>
        <v>70990.600000000006</v>
      </c>
      <c r="I832">
        <f t="shared" ca="1" si="224"/>
        <v>-1</v>
      </c>
      <c r="J832">
        <f t="shared" si="225"/>
        <v>-1</v>
      </c>
      <c r="K832">
        <f t="shared" si="236"/>
        <v>-11.25</v>
      </c>
      <c r="L832">
        <f t="shared" ca="1" si="237"/>
        <v>11.25</v>
      </c>
      <c r="M832" s="14">
        <f t="shared" si="238"/>
        <v>13688.780000000028</v>
      </c>
      <c r="N832">
        <f t="shared" si="226"/>
        <v>-3</v>
      </c>
      <c r="O832">
        <f t="shared" si="239"/>
        <v>0</v>
      </c>
      <c r="P832">
        <f>COUNTIF(作圖資料!$A$3:$A$249,A832)</f>
        <v>0</v>
      </c>
      <c r="R832" s="7">
        <f t="shared" si="227"/>
        <v>-20</v>
      </c>
      <c r="S832" s="8">
        <f t="shared" ca="1" si="228"/>
        <v>20</v>
      </c>
      <c r="T832" s="8">
        <f t="shared" ca="1" si="229"/>
        <v>13890</v>
      </c>
      <c r="U832" s="8">
        <f t="shared" ca="1" si="230"/>
        <v>-3</v>
      </c>
      <c r="V832" s="9">
        <f t="shared" ca="1" si="231"/>
        <v>0</v>
      </c>
      <c r="W832" s="3">
        <f t="shared" si="232"/>
        <v>-8.4173187709090103E-3</v>
      </c>
      <c r="X832" s="3">
        <f t="shared" si="233"/>
        <v>8.0335225680026934E-2</v>
      </c>
      <c r="Y832" s="3">
        <f t="shared" si="234"/>
        <v>6.2087186261559291E-2</v>
      </c>
    </row>
    <row r="833" spans="1:25" x14ac:dyDescent="0.25">
      <c r="A833" s="1">
        <v>37207</v>
      </c>
      <c r="B833" s="2">
        <v>4172.63</v>
      </c>
      <c r="C833" s="2">
        <v>55871</v>
      </c>
      <c r="D833" s="2">
        <v>4105</v>
      </c>
      <c r="E833" s="2">
        <v>4082</v>
      </c>
      <c r="F833" s="13">
        <f t="shared" si="222"/>
        <v>-1.6208003105954827E-2</v>
      </c>
      <c r="G833" s="2">
        <f t="shared" si="235"/>
        <v>4040.5456666666678</v>
      </c>
      <c r="H833" s="2">
        <f t="shared" ca="1" si="223"/>
        <v>68726</v>
      </c>
      <c r="I833">
        <f t="shared" ca="1" si="224"/>
        <v>-1</v>
      </c>
      <c r="J833">
        <f t="shared" si="225"/>
        <v>-1</v>
      </c>
      <c r="K833">
        <f t="shared" si="236"/>
        <v>48.850000000000364</v>
      </c>
      <c r="L833">
        <f t="shared" ca="1" si="237"/>
        <v>-48.850000000000364</v>
      </c>
      <c r="M833" s="14">
        <f t="shared" si="238"/>
        <v>13542.230000000027</v>
      </c>
      <c r="N833">
        <f t="shared" si="226"/>
        <v>-3</v>
      </c>
      <c r="O833">
        <f t="shared" si="239"/>
        <v>0</v>
      </c>
      <c r="P833">
        <f>COUNTIF(作圖資料!$A$3:$A$249,A833)</f>
        <v>0</v>
      </c>
      <c r="R833" s="7">
        <f t="shared" si="227"/>
        <v>85</v>
      </c>
      <c r="S833" s="8">
        <f t="shared" ca="1" si="228"/>
        <v>-85</v>
      </c>
      <c r="T833" s="8">
        <f t="shared" ca="1" si="229"/>
        <v>13635</v>
      </c>
      <c r="U833" s="8">
        <f t="shared" ca="1" si="230"/>
        <v>-3</v>
      </c>
      <c r="V833" s="9">
        <f t="shared" ca="1" si="231"/>
        <v>0</v>
      </c>
      <c r="W833" s="3">
        <f t="shared" si="232"/>
        <v>-8.4173187709090103E-3</v>
      </c>
      <c r="X833" s="3">
        <f t="shared" si="233"/>
        <v>9.3132798725744426E-2</v>
      </c>
      <c r="Y833" s="3">
        <f t="shared" si="234"/>
        <v>8.4544253632761412E-2</v>
      </c>
    </row>
    <row r="834" spans="1:25" x14ac:dyDescent="0.25">
      <c r="A834" s="1">
        <v>37208</v>
      </c>
      <c r="B834" s="2">
        <v>4136.54</v>
      </c>
      <c r="C834" s="2">
        <v>69034</v>
      </c>
      <c r="D834" s="2">
        <v>4060</v>
      </c>
      <c r="E834" s="2">
        <v>4041</v>
      </c>
      <c r="F834" s="13">
        <f t="shared" si="222"/>
        <v>-1.8503386888559015E-2</v>
      </c>
      <c r="G834" s="2">
        <f t="shared" si="235"/>
        <v>4032.9946666666674</v>
      </c>
      <c r="H834" s="2">
        <f t="shared" ca="1" si="223"/>
        <v>65618.2</v>
      </c>
      <c r="I834">
        <f t="shared" ca="1" si="224"/>
        <v>1</v>
      </c>
      <c r="J834">
        <f t="shared" si="225"/>
        <v>-1</v>
      </c>
      <c r="K834">
        <f t="shared" si="236"/>
        <v>-36.090000000000146</v>
      </c>
      <c r="L834">
        <f t="shared" ca="1" si="237"/>
        <v>36.090000000000146</v>
      </c>
      <c r="M834" s="14">
        <f t="shared" si="238"/>
        <v>13650.500000000027</v>
      </c>
      <c r="N834">
        <f t="shared" si="226"/>
        <v>-3</v>
      </c>
      <c r="O834">
        <f t="shared" si="239"/>
        <v>0</v>
      </c>
      <c r="P834">
        <f>COUNTIF(作圖資料!$A$3:$A$249,A834)</f>
        <v>0</v>
      </c>
      <c r="R834" s="7">
        <f t="shared" si="227"/>
        <v>-45</v>
      </c>
      <c r="S834" s="8">
        <f t="shared" ca="1" si="228"/>
        <v>45</v>
      </c>
      <c r="T834" s="8">
        <f t="shared" ca="1" si="229"/>
        <v>13770</v>
      </c>
      <c r="U834" s="8">
        <f t="shared" ca="1" si="230"/>
        <v>3</v>
      </c>
      <c r="V834" s="9">
        <f t="shared" ca="1" si="231"/>
        <v>6</v>
      </c>
      <c r="W834" s="3">
        <f t="shared" si="232"/>
        <v>-8.4173187709090103E-3</v>
      </c>
      <c r="X834" s="3">
        <f t="shared" si="233"/>
        <v>8.3678051310801749E-2</v>
      </c>
      <c r="Y834" s="3">
        <f t="shared" si="234"/>
        <v>7.2655217965654328E-2</v>
      </c>
    </row>
    <row r="835" spans="1:25" x14ac:dyDescent="0.25">
      <c r="A835" s="1">
        <v>37209</v>
      </c>
      <c r="B835" s="2">
        <v>4277.7</v>
      </c>
      <c r="C835" s="2">
        <v>97362</v>
      </c>
      <c r="D835" s="2">
        <v>4230</v>
      </c>
      <c r="E835" s="2">
        <v>4229</v>
      </c>
      <c r="F835" s="13">
        <f t="shared" ref="F835:F898" si="240">IF(P835=1,E835,D835)/B835-1</f>
        <v>-1.1150852093414598E-2</v>
      </c>
      <c r="G835" s="2">
        <f t="shared" si="235"/>
        <v>4027.2378333333345</v>
      </c>
      <c r="H835" s="2">
        <f t="shared" ref="H835:H898" ca="1" si="241">IF(ROW()&gt;$H$1,AVERAGE(OFFSET(C835,-$H$1+1,,$H$1)),"")</f>
        <v>70023.399999999994</v>
      </c>
      <c r="I835">
        <f t="shared" ref="I835:I898" ca="1" si="242">IF(H835="",0,SIGN(C835-H835))</f>
        <v>1</v>
      </c>
      <c r="J835">
        <f t="shared" ref="J835:J898" si="243">SIGN(F835)</f>
        <v>-1</v>
      </c>
      <c r="K835">
        <f t="shared" si="236"/>
        <v>141.15999999999985</v>
      </c>
      <c r="L835">
        <f t="shared" ca="1" si="237"/>
        <v>141.15999999999985</v>
      </c>
      <c r="M835" s="14">
        <f t="shared" si="238"/>
        <v>13227.020000000028</v>
      </c>
      <c r="N835">
        <f t="shared" ref="N835:N898" si="244">INT(M835*$Q$1/B835)*CHOOSE($L$1,I835,J835)</f>
        <v>-3</v>
      </c>
      <c r="O835">
        <f t="shared" si="239"/>
        <v>0</v>
      </c>
      <c r="P835">
        <f>COUNTIF(作圖資料!$A$3:$A$249,A835)</f>
        <v>0</v>
      </c>
      <c r="R835" s="7">
        <f t="shared" si="227"/>
        <v>170</v>
      </c>
      <c r="S835" s="8">
        <f t="shared" ca="1" si="228"/>
        <v>170</v>
      </c>
      <c r="T835" s="8">
        <f t="shared" ca="1" si="229"/>
        <v>14280</v>
      </c>
      <c r="U835" s="8">
        <f t="shared" ca="1" si="230"/>
        <v>3</v>
      </c>
      <c r="V835" s="9">
        <f t="shared" ca="1" si="231"/>
        <v>0</v>
      </c>
      <c r="W835" s="3">
        <f t="shared" si="232"/>
        <v>-8.4173187709090103E-3</v>
      </c>
      <c r="X835" s="3">
        <f t="shared" si="233"/>
        <v>0.12065871479357559</v>
      </c>
      <c r="Y835" s="3">
        <f t="shared" si="234"/>
        <v>0.11756935270805857</v>
      </c>
    </row>
    <row r="836" spans="1:25" x14ac:dyDescent="0.25">
      <c r="A836" s="1">
        <v>37210</v>
      </c>
      <c r="B836" s="2">
        <v>4403.59</v>
      </c>
      <c r="C836" s="2">
        <v>106813</v>
      </c>
      <c r="D836" s="2">
        <v>4350</v>
      </c>
      <c r="E836" s="2">
        <v>4323</v>
      </c>
      <c r="F836" s="13">
        <f t="shared" si="240"/>
        <v>-1.2169616154092511E-2</v>
      </c>
      <c r="G836" s="2">
        <f t="shared" si="235"/>
        <v>4022.5088333333342</v>
      </c>
      <c r="H836" s="2">
        <f t="shared" ca="1" si="241"/>
        <v>77095.8</v>
      </c>
      <c r="I836">
        <f t="shared" ca="1" si="242"/>
        <v>1</v>
      </c>
      <c r="J836">
        <f t="shared" si="243"/>
        <v>-1</v>
      </c>
      <c r="K836">
        <f t="shared" si="236"/>
        <v>125.89000000000033</v>
      </c>
      <c r="L836">
        <f t="shared" ca="1" si="237"/>
        <v>125.89000000000033</v>
      </c>
      <c r="M836" s="14">
        <f t="shared" si="238"/>
        <v>12849.350000000028</v>
      </c>
      <c r="N836">
        <f t="shared" si="244"/>
        <v>-2</v>
      </c>
      <c r="O836">
        <f t="shared" si="239"/>
        <v>1</v>
      </c>
      <c r="P836">
        <f>COUNTIF(作圖資料!$A$3:$A$249,A836)</f>
        <v>0</v>
      </c>
      <c r="R836" s="7">
        <f t="shared" ref="R836:R899" si="245">D836-IF(P835=1,E835,D835)</f>
        <v>120</v>
      </c>
      <c r="S836" s="8">
        <f t="shared" ref="S836:S899" ca="1" si="246">I835*R836</f>
        <v>120</v>
      </c>
      <c r="T836" s="8">
        <f t="shared" ref="T836:T899" ca="1" si="247">T835+R836*U835</f>
        <v>14640</v>
      </c>
      <c r="U836" s="8">
        <f t="shared" ref="U836:U899" ca="1" si="248">INT(T836*$Q$1/IF(P836=1,E836,D836))*I836</f>
        <v>3</v>
      </c>
      <c r="V836" s="9">
        <f t="shared" ref="V836:V899" ca="1" si="249">IF(P836=1,ABS(U836)+ABS(U835),ABS(U836-U835))</f>
        <v>0</v>
      </c>
      <c r="W836" s="3">
        <f t="shared" ref="W836:W899" si="250">IF(P835=1,F835,W835)</f>
        <v>-8.4173187709090103E-3</v>
      </c>
      <c r="X836" s="3">
        <f t="shared" ref="X836:X899" si="251">IF(P835=1,K836/B835,(1+K836/B835)*(1+X835)-1)</f>
        <v>0.15363899055049268</v>
      </c>
      <c r="Y836" s="3">
        <f t="shared" ref="Y836:Y899" si="252">IF(P835=1,R836/E835,(1+R836/D835)*(1+Y835)-1)</f>
        <v>0.14927344782034391</v>
      </c>
    </row>
    <row r="837" spans="1:25" x14ac:dyDescent="0.25">
      <c r="A837" s="1">
        <v>37211</v>
      </c>
      <c r="B837" s="2">
        <v>4446.62</v>
      </c>
      <c r="C837" s="2">
        <v>110727</v>
      </c>
      <c r="D837" s="2">
        <v>4433</v>
      </c>
      <c r="E837" s="2">
        <v>4394</v>
      </c>
      <c r="F837" s="13">
        <f t="shared" si="240"/>
        <v>-3.0630006611763738E-3</v>
      </c>
      <c r="G837" s="2">
        <f t="shared" si="235"/>
        <v>4019.3131666666682</v>
      </c>
      <c r="H837" s="2">
        <f t="shared" ca="1" si="241"/>
        <v>87961.4</v>
      </c>
      <c r="I837">
        <f t="shared" ca="1" si="242"/>
        <v>1</v>
      </c>
      <c r="J837">
        <f t="shared" si="243"/>
        <v>-1</v>
      </c>
      <c r="K837">
        <f t="shared" si="236"/>
        <v>43.029999999999745</v>
      </c>
      <c r="L837">
        <f t="shared" ca="1" si="237"/>
        <v>43.029999999999745</v>
      </c>
      <c r="M837" s="14">
        <f t="shared" si="238"/>
        <v>12763.290000000028</v>
      </c>
      <c r="N837">
        <f t="shared" si="244"/>
        <v>-2</v>
      </c>
      <c r="O837">
        <f t="shared" si="239"/>
        <v>0</v>
      </c>
      <c r="P837">
        <f>COUNTIF(作圖資料!$A$3:$A$249,A837)</f>
        <v>0</v>
      </c>
      <c r="R837" s="7">
        <f t="shared" si="245"/>
        <v>83</v>
      </c>
      <c r="S837" s="8">
        <f t="shared" ca="1" si="246"/>
        <v>83</v>
      </c>
      <c r="T837" s="8">
        <f t="shared" ca="1" si="247"/>
        <v>14889</v>
      </c>
      <c r="U837" s="8">
        <f t="shared" ca="1" si="248"/>
        <v>3</v>
      </c>
      <c r="V837" s="9">
        <f t="shared" ca="1" si="249"/>
        <v>0</v>
      </c>
      <c r="W837" s="3">
        <f t="shared" si="250"/>
        <v>-8.4173187709090103E-3</v>
      </c>
      <c r="X837" s="3">
        <f t="shared" si="251"/>
        <v>0.16491185786179718</v>
      </c>
      <c r="Y837" s="3">
        <f t="shared" si="252"/>
        <v>0.17120211360634108</v>
      </c>
    </row>
    <row r="838" spans="1:25" x14ac:dyDescent="0.25">
      <c r="A838" s="1">
        <v>37214</v>
      </c>
      <c r="B838" s="2">
        <v>4548.63</v>
      </c>
      <c r="C838" s="2">
        <v>93956</v>
      </c>
      <c r="D838" s="2">
        <v>4585</v>
      </c>
      <c r="E838" s="2">
        <v>4555</v>
      </c>
      <c r="F838" s="13">
        <f t="shared" si="240"/>
        <v>7.9958141242528757E-3</v>
      </c>
      <c r="G838" s="2">
        <f t="shared" si="235"/>
        <v>4019.2843333333349</v>
      </c>
      <c r="H838" s="2">
        <f t="shared" ca="1" si="241"/>
        <v>95578.4</v>
      </c>
      <c r="I838">
        <f t="shared" ca="1" si="242"/>
        <v>-1</v>
      </c>
      <c r="J838">
        <f t="shared" si="243"/>
        <v>1</v>
      </c>
      <c r="K838">
        <f t="shared" si="236"/>
        <v>102.01000000000022</v>
      </c>
      <c r="L838">
        <f t="shared" ca="1" si="237"/>
        <v>102.01000000000022</v>
      </c>
      <c r="M838" s="14">
        <f t="shared" si="238"/>
        <v>12559.270000000028</v>
      </c>
      <c r="N838">
        <f t="shared" si="244"/>
        <v>2</v>
      </c>
      <c r="O838">
        <f t="shared" si="239"/>
        <v>4</v>
      </c>
      <c r="P838">
        <f>COUNTIF(作圖資料!$A$3:$A$249,A838)</f>
        <v>0</v>
      </c>
      <c r="R838" s="7">
        <f t="shared" si="245"/>
        <v>152</v>
      </c>
      <c r="S838" s="8">
        <f t="shared" ca="1" si="246"/>
        <v>152</v>
      </c>
      <c r="T838" s="8">
        <f t="shared" ca="1" si="247"/>
        <v>15345</v>
      </c>
      <c r="U838" s="8">
        <f t="shared" ca="1" si="248"/>
        <v>-3</v>
      </c>
      <c r="V838" s="9">
        <f t="shared" ca="1" si="249"/>
        <v>6</v>
      </c>
      <c r="W838" s="3">
        <f t="shared" si="250"/>
        <v>-8.4173187709090103E-3</v>
      </c>
      <c r="X838" s="3">
        <f t="shared" si="251"/>
        <v>0.19163612452287504</v>
      </c>
      <c r="Y838" s="3">
        <f t="shared" si="252"/>
        <v>0.21136063408190253</v>
      </c>
    </row>
    <row r="839" spans="1:25" x14ac:dyDescent="0.25">
      <c r="A839" s="1">
        <v>37215</v>
      </c>
      <c r="B839" s="2">
        <v>4455.8</v>
      </c>
      <c r="C839" s="2">
        <v>122148</v>
      </c>
      <c r="D839" s="2">
        <v>4444</v>
      </c>
      <c r="E839" s="2">
        <v>4437</v>
      </c>
      <c r="F839" s="13">
        <f t="shared" si="240"/>
        <v>-2.6482337627362629E-3</v>
      </c>
      <c r="G839" s="2">
        <f t="shared" si="235"/>
        <v>4017.5021666666676</v>
      </c>
      <c r="H839" s="2">
        <f t="shared" ca="1" si="241"/>
        <v>106201.2</v>
      </c>
      <c r="I839">
        <f t="shared" ca="1" si="242"/>
        <v>1</v>
      </c>
      <c r="J839">
        <f t="shared" si="243"/>
        <v>-1</v>
      </c>
      <c r="K839">
        <f t="shared" si="236"/>
        <v>-92.829999999999927</v>
      </c>
      <c r="L839">
        <f t="shared" ca="1" si="237"/>
        <v>92.829999999999927</v>
      </c>
      <c r="M839" s="14">
        <f t="shared" si="238"/>
        <v>12373.610000000028</v>
      </c>
      <c r="N839">
        <f t="shared" si="244"/>
        <v>-2</v>
      </c>
      <c r="O839">
        <f t="shared" si="239"/>
        <v>4</v>
      </c>
      <c r="P839">
        <f>COUNTIF(作圖資料!$A$3:$A$249,A839)</f>
        <v>0</v>
      </c>
      <c r="R839" s="7">
        <f t="shared" si="245"/>
        <v>-141</v>
      </c>
      <c r="S839" s="8">
        <f t="shared" ca="1" si="246"/>
        <v>141</v>
      </c>
      <c r="T839" s="8">
        <f t="shared" ca="1" si="247"/>
        <v>15768</v>
      </c>
      <c r="U839" s="8">
        <f t="shared" ca="1" si="248"/>
        <v>3</v>
      </c>
      <c r="V839" s="9">
        <f t="shared" ca="1" si="249"/>
        <v>6</v>
      </c>
      <c r="W839" s="3">
        <f t="shared" si="250"/>
        <v>-8.4173187709090103E-3</v>
      </c>
      <c r="X839" s="3">
        <f t="shared" si="251"/>
        <v>0.1673168060820569</v>
      </c>
      <c r="Y839" s="3">
        <f t="shared" si="252"/>
        <v>0.17410832232496731</v>
      </c>
    </row>
    <row r="840" spans="1:25" x14ac:dyDescent="0.25">
      <c r="A840" s="1">
        <v>37216</v>
      </c>
      <c r="B840" s="2">
        <v>4533.37</v>
      </c>
      <c r="C840" s="2">
        <v>83750</v>
      </c>
      <c r="D840" s="2">
        <v>4560</v>
      </c>
      <c r="E840" s="2">
        <v>4520</v>
      </c>
      <c r="F840" s="13">
        <f t="shared" si="240"/>
        <v>-2.9492408517284296E-3</v>
      </c>
      <c r="G840" s="2">
        <f t="shared" si="235"/>
        <v>4018.2663333333344</v>
      </c>
      <c r="H840" s="2">
        <f t="shared" ca="1" si="241"/>
        <v>103478.8</v>
      </c>
      <c r="I840">
        <f t="shared" ca="1" si="242"/>
        <v>-1</v>
      </c>
      <c r="J840">
        <f t="shared" si="243"/>
        <v>-1</v>
      </c>
      <c r="K840">
        <f t="shared" si="236"/>
        <v>77.569999999999709</v>
      </c>
      <c r="L840">
        <f t="shared" ca="1" si="237"/>
        <v>77.569999999999709</v>
      </c>
      <c r="M840" s="14">
        <f t="shared" si="238"/>
        <v>12218.470000000028</v>
      </c>
      <c r="N840">
        <f t="shared" si="244"/>
        <v>-2</v>
      </c>
      <c r="O840">
        <f t="shared" si="239"/>
        <v>0</v>
      </c>
      <c r="P840">
        <f>COUNTIF(作圖資料!$A$3:$A$249,A840)</f>
        <v>1</v>
      </c>
      <c r="R840" s="7">
        <f t="shared" si="245"/>
        <v>116</v>
      </c>
      <c r="S840" s="8">
        <f t="shared" ca="1" si="246"/>
        <v>116</v>
      </c>
      <c r="T840" s="8">
        <f t="shared" ca="1" si="247"/>
        <v>16116</v>
      </c>
      <c r="U840" s="8">
        <f t="shared" ca="1" si="248"/>
        <v>-3</v>
      </c>
      <c r="V840" s="9">
        <f t="shared" ca="1" si="249"/>
        <v>6</v>
      </c>
      <c r="W840" s="3">
        <f t="shared" si="250"/>
        <v>-8.4173187709090103E-3</v>
      </c>
      <c r="X840" s="3">
        <f t="shared" si="251"/>
        <v>0.18763835656632133</v>
      </c>
      <c r="Y840" s="3">
        <f t="shared" si="252"/>
        <v>0.20475561426684297</v>
      </c>
    </row>
    <row r="841" spans="1:25" x14ac:dyDescent="0.25">
      <c r="A841" s="1">
        <v>37217</v>
      </c>
      <c r="B841" s="2">
        <v>4450.0200000000004</v>
      </c>
      <c r="C841" s="2">
        <v>78400</v>
      </c>
      <c r="D841" s="2">
        <v>4429</v>
      </c>
      <c r="E841" s="2">
        <v>4403</v>
      </c>
      <c r="F841" s="13">
        <f t="shared" si="240"/>
        <v>-4.72357427607073E-3</v>
      </c>
      <c r="G841" s="2">
        <f t="shared" si="235"/>
        <v>4018.1040000000007</v>
      </c>
      <c r="H841" s="2">
        <f t="shared" ca="1" si="241"/>
        <v>97796.2</v>
      </c>
      <c r="I841">
        <f t="shared" ca="1" si="242"/>
        <v>-1</v>
      </c>
      <c r="J841">
        <f t="shared" si="243"/>
        <v>-1</v>
      </c>
      <c r="K841">
        <f t="shared" si="236"/>
        <v>-83.349999999999454</v>
      </c>
      <c r="L841">
        <f t="shared" ca="1" si="237"/>
        <v>83.349999999999454</v>
      </c>
      <c r="M841" s="14">
        <f t="shared" si="238"/>
        <v>12385.170000000027</v>
      </c>
      <c r="N841">
        <f t="shared" si="244"/>
        <v>-2</v>
      </c>
      <c r="O841">
        <f t="shared" si="239"/>
        <v>0</v>
      </c>
      <c r="P841">
        <f>COUNTIF(作圖資料!$A$3:$A$249,A841)</f>
        <v>0</v>
      </c>
      <c r="R841" s="7">
        <f t="shared" si="245"/>
        <v>-91</v>
      </c>
      <c r="S841" s="8">
        <f t="shared" ca="1" si="246"/>
        <v>91</v>
      </c>
      <c r="T841" s="8">
        <f t="shared" ca="1" si="247"/>
        <v>16389</v>
      </c>
      <c r="U841" s="8">
        <f t="shared" ca="1" si="248"/>
        <v>-3</v>
      </c>
      <c r="V841" s="9">
        <f t="shared" ca="1" si="249"/>
        <v>0</v>
      </c>
      <c r="W841" s="3">
        <f t="shared" si="250"/>
        <v>-2.9492408517284296E-3</v>
      </c>
      <c r="X841" s="3">
        <f t="shared" si="251"/>
        <v>-1.8385880702435374E-2</v>
      </c>
      <c r="Y841" s="3">
        <f t="shared" si="252"/>
        <v>-2.013274336283186E-2</v>
      </c>
    </row>
    <row r="842" spans="1:25" x14ac:dyDescent="0.25">
      <c r="A842" s="1">
        <v>37218</v>
      </c>
      <c r="B842" s="2">
        <v>4519.08</v>
      </c>
      <c r="C842" s="2">
        <v>86884</v>
      </c>
      <c r="D842" s="2">
        <v>4499</v>
      </c>
      <c r="E842" s="2">
        <v>4498</v>
      </c>
      <c r="F842" s="13">
        <f t="shared" si="240"/>
        <v>-4.4433822813493284E-3</v>
      </c>
      <c r="G842" s="2">
        <f t="shared" si="235"/>
        <v>4021.5833333333339</v>
      </c>
      <c r="H842" s="2">
        <f t="shared" ca="1" si="241"/>
        <v>93027.6</v>
      </c>
      <c r="I842">
        <f t="shared" ca="1" si="242"/>
        <v>-1</v>
      </c>
      <c r="J842">
        <f t="shared" si="243"/>
        <v>-1</v>
      </c>
      <c r="K842">
        <f t="shared" si="236"/>
        <v>69.059999999999491</v>
      </c>
      <c r="L842">
        <f t="shared" ca="1" si="237"/>
        <v>-69.059999999999491</v>
      </c>
      <c r="M842" s="14">
        <f t="shared" si="238"/>
        <v>12247.050000000028</v>
      </c>
      <c r="N842">
        <f t="shared" si="244"/>
        <v>-2</v>
      </c>
      <c r="O842">
        <f t="shared" si="239"/>
        <v>0</v>
      </c>
      <c r="P842">
        <f>COUNTIF(作圖資料!$A$3:$A$249,A842)</f>
        <v>0</v>
      </c>
      <c r="R842" s="7">
        <f t="shared" si="245"/>
        <v>70</v>
      </c>
      <c r="S842" s="8">
        <f t="shared" ca="1" si="246"/>
        <v>-70</v>
      </c>
      <c r="T842" s="8">
        <f t="shared" ca="1" si="247"/>
        <v>16179</v>
      </c>
      <c r="U842" s="8">
        <f t="shared" ca="1" si="248"/>
        <v>-3</v>
      </c>
      <c r="V842" s="9">
        <f t="shared" ca="1" si="249"/>
        <v>0</v>
      </c>
      <c r="W842" s="3">
        <f t="shared" si="250"/>
        <v>-2.9492408517284296E-3</v>
      </c>
      <c r="X842" s="3">
        <f t="shared" si="251"/>
        <v>-3.1521803867762266E-3</v>
      </c>
      <c r="Y842" s="3">
        <f t="shared" si="252"/>
        <v>-4.6460176991152125E-3</v>
      </c>
    </row>
    <row r="843" spans="1:25" x14ac:dyDescent="0.25">
      <c r="A843" s="1">
        <v>37221</v>
      </c>
      <c r="B843" s="2">
        <v>4608.32</v>
      </c>
      <c r="C843" s="2">
        <v>107244</v>
      </c>
      <c r="D843" s="2">
        <v>4612</v>
      </c>
      <c r="E843" s="2">
        <v>4582</v>
      </c>
      <c r="F843" s="13">
        <f t="shared" si="240"/>
        <v>7.9855565585740251E-4</v>
      </c>
      <c r="G843" s="2">
        <f t="shared" si="235"/>
        <v>4025.3128333333343</v>
      </c>
      <c r="H843" s="2">
        <f t="shared" ca="1" si="241"/>
        <v>95685.2</v>
      </c>
      <c r="I843">
        <f t="shared" ca="1" si="242"/>
        <v>1</v>
      </c>
      <c r="J843">
        <f t="shared" si="243"/>
        <v>1</v>
      </c>
      <c r="K843">
        <f t="shared" si="236"/>
        <v>89.239999999999782</v>
      </c>
      <c r="L843">
        <f t="shared" ca="1" si="237"/>
        <v>-89.239999999999782</v>
      </c>
      <c r="M843" s="14">
        <f t="shared" si="238"/>
        <v>12068.570000000029</v>
      </c>
      <c r="N843">
        <f t="shared" si="244"/>
        <v>2</v>
      </c>
      <c r="O843">
        <f t="shared" si="239"/>
        <v>4</v>
      </c>
      <c r="P843">
        <f>COUNTIF(作圖資料!$A$3:$A$249,A843)</f>
        <v>0</v>
      </c>
      <c r="R843" s="7">
        <f t="shared" si="245"/>
        <v>113</v>
      </c>
      <c r="S843" s="8">
        <f t="shared" ca="1" si="246"/>
        <v>-113</v>
      </c>
      <c r="T843" s="8">
        <f t="shared" ca="1" si="247"/>
        <v>15840</v>
      </c>
      <c r="U843" s="8">
        <f t="shared" ca="1" si="248"/>
        <v>3</v>
      </c>
      <c r="V843" s="9">
        <f t="shared" ca="1" si="249"/>
        <v>6</v>
      </c>
      <c r="W843" s="3">
        <f t="shared" si="250"/>
        <v>-2.9492408517284296E-3</v>
      </c>
      <c r="X843" s="3">
        <f t="shared" si="251"/>
        <v>1.6532954512867848E-2</v>
      </c>
      <c r="Y843" s="3">
        <f t="shared" si="252"/>
        <v>2.0353982300884921E-2</v>
      </c>
    </row>
    <row r="844" spans="1:25" x14ac:dyDescent="0.25">
      <c r="A844" s="1">
        <v>37222</v>
      </c>
      <c r="B844" s="2">
        <v>4580.33</v>
      </c>
      <c r="C844" s="2">
        <v>125030</v>
      </c>
      <c r="D844" s="2">
        <v>4535</v>
      </c>
      <c r="E844" s="2">
        <v>4568</v>
      </c>
      <c r="F844" s="13">
        <f t="shared" si="240"/>
        <v>-9.896666834049106E-3</v>
      </c>
      <c r="G844" s="2">
        <f t="shared" si="235"/>
        <v>4028.8453333333337</v>
      </c>
      <c r="H844" s="2">
        <f t="shared" ca="1" si="241"/>
        <v>96261.6</v>
      </c>
      <c r="I844">
        <f t="shared" ca="1" si="242"/>
        <v>1</v>
      </c>
      <c r="J844">
        <f t="shared" si="243"/>
        <v>-1</v>
      </c>
      <c r="K844">
        <f t="shared" si="236"/>
        <v>-27.989999999999782</v>
      </c>
      <c r="L844">
        <f t="shared" ca="1" si="237"/>
        <v>-27.989999999999782</v>
      </c>
      <c r="M844" s="14">
        <f t="shared" si="238"/>
        <v>12012.590000000029</v>
      </c>
      <c r="N844">
        <f t="shared" si="244"/>
        <v>-2</v>
      </c>
      <c r="O844">
        <f t="shared" si="239"/>
        <v>4</v>
      </c>
      <c r="P844">
        <f>COUNTIF(作圖資料!$A$3:$A$249,A844)</f>
        <v>0</v>
      </c>
      <c r="R844" s="7">
        <f t="shared" si="245"/>
        <v>-77</v>
      </c>
      <c r="S844" s="8">
        <f t="shared" ca="1" si="246"/>
        <v>-77</v>
      </c>
      <c r="T844" s="8">
        <f t="shared" ca="1" si="247"/>
        <v>15609</v>
      </c>
      <c r="U844" s="8">
        <f t="shared" ca="1" si="248"/>
        <v>3</v>
      </c>
      <c r="V844" s="9">
        <f t="shared" ca="1" si="249"/>
        <v>0</v>
      </c>
      <c r="W844" s="3">
        <f t="shared" si="250"/>
        <v>-2.9492408517284296E-3</v>
      </c>
      <c r="X844" s="3">
        <f t="shared" si="251"/>
        <v>1.03587397454874E-2</v>
      </c>
      <c r="Y844" s="3">
        <f t="shared" si="252"/>
        <v>3.3185840707963266E-3</v>
      </c>
    </row>
    <row r="845" spans="1:25" x14ac:dyDescent="0.25">
      <c r="A845" s="1">
        <v>37223</v>
      </c>
      <c r="B845" s="2">
        <v>4447.58</v>
      </c>
      <c r="C845" s="2">
        <v>98339</v>
      </c>
      <c r="D845" s="2">
        <v>4390</v>
      </c>
      <c r="E845" s="2">
        <v>4400</v>
      </c>
      <c r="F845" s="13">
        <f t="shared" si="240"/>
        <v>-1.2946366338548176E-2</v>
      </c>
      <c r="G845" s="2">
        <f t="shared" si="235"/>
        <v>4027.8268333333335</v>
      </c>
      <c r="H845" s="2">
        <f t="shared" ca="1" si="241"/>
        <v>99179.4</v>
      </c>
      <c r="I845">
        <f t="shared" ca="1" si="242"/>
        <v>-1</v>
      </c>
      <c r="J845">
        <f t="shared" si="243"/>
        <v>-1</v>
      </c>
      <c r="K845">
        <f t="shared" si="236"/>
        <v>-132.75</v>
      </c>
      <c r="L845">
        <f t="shared" ca="1" si="237"/>
        <v>-132.75</v>
      </c>
      <c r="M845" s="14">
        <f t="shared" si="238"/>
        <v>12278.090000000029</v>
      </c>
      <c r="N845">
        <f t="shared" si="244"/>
        <v>-2</v>
      </c>
      <c r="O845">
        <f t="shared" si="239"/>
        <v>0</v>
      </c>
      <c r="P845">
        <f>COUNTIF(作圖資料!$A$3:$A$249,A845)</f>
        <v>0</v>
      </c>
      <c r="R845" s="7">
        <f t="shared" si="245"/>
        <v>-145</v>
      </c>
      <c r="S845" s="8">
        <f t="shared" ca="1" si="246"/>
        <v>-145</v>
      </c>
      <c r="T845" s="8">
        <f t="shared" ca="1" si="247"/>
        <v>15174</v>
      </c>
      <c r="U845" s="8">
        <f t="shared" ca="1" si="248"/>
        <v>-3</v>
      </c>
      <c r="V845" s="9">
        <f t="shared" ca="1" si="249"/>
        <v>6</v>
      </c>
      <c r="W845" s="3">
        <f t="shared" si="250"/>
        <v>-2.9492408517284296E-3</v>
      </c>
      <c r="X845" s="3">
        <f t="shared" si="251"/>
        <v>-1.8924111643214614E-2</v>
      </c>
      <c r="Y845" s="3">
        <f t="shared" si="252"/>
        <v>-2.8761061946902866E-2</v>
      </c>
    </row>
    <row r="846" spans="1:25" x14ac:dyDescent="0.25">
      <c r="A846" s="1">
        <v>37224</v>
      </c>
      <c r="B846" s="2">
        <v>4465.83</v>
      </c>
      <c r="C846" s="2">
        <v>65734</v>
      </c>
      <c r="D846" s="2">
        <v>4407</v>
      </c>
      <c r="E846" s="2">
        <v>4420</v>
      </c>
      <c r="F846" s="13">
        <f t="shared" si="240"/>
        <v>-1.3173363070246746E-2</v>
      </c>
      <c r="G846" s="2">
        <f t="shared" si="235"/>
        <v>4027.1929999999998</v>
      </c>
      <c r="H846" s="2">
        <f t="shared" ca="1" si="241"/>
        <v>96646.2</v>
      </c>
      <c r="I846">
        <f t="shared" ca="1" si="242"/>
        <v>-1</v>
      </c>
      <c r="J846">
        <f t="shared" si="243"/>
        <v>-1</v>
      </c>
      <c r="K846">
        <f t="shared" si="236"/>
        <v>18.25</v>
      </c>
      <c r="L846">
        <f t="shared" ca="1" si="237"/>
        <v>-18.25</v>
      </c>
      <c r="M846" s="14">
        <f t="shared" si="238"/>
        <v>12241.590000000029</v>
      </c>
      <c r="N846">
        <f t="shared" si="244"/>
        <v>-2</v>
      </c>
      <c r="O846">
        <f t="shared" si="239"/>
        <v>0</v>
      </c>
      <c r="P846">
        <f>COUNTIF(作圖資料!$A$3:$A$249,A846)</f>
        <v>0</v>
      </c>
      <c r="R846" s="7">
        <f t="shared" si="245"/>
        <v>17</v>
      </c>
      <c r="S846" s="8">
        <f t="shared" ca="1" si="246"/>
        <v>-17</v>
      </c>
      <c r="T846" s="8">
        <f t="shared" ca="1" si="247"/>
        <v>15123</v>
      </c>
      <c r="U846" s="8">
        <f t="shared" ca="1" si="248"/>
        <v>-3</v>
      </c>
      <c r="V846" s="9">
        <f t="shared" ca="1" si="249"/>
        <v>0</v>
      </c>
      <c r="W846" s="3">
        <f t="shared" si="250"/>
        <v>-2.9492408517284296E-3</v>
      </c>
      <c r="X846" s="3">
        <f t="shared" si="251"/>
        <v>-1.4898408909927885E-2</v>
      </c>
      <c r="Y846" s="3">
        <f t="shared" si="252"/>
        <v>-2.5000000000000355E-2</v>
      </c>
    </row>
    <row r="847" spans="1:25" x14ac:dyDescent="0.25">
      <c r="A847" s="1">
        <v>37225</v>
      </c>
      <c r="B847" s="2">
        <v>4441.12</v>
      </c>
      <c r="C847" s="2">
        <v>81631</v>
      </c>
      <c r="D847" s="2">
        <v>4390</v>
      </c>
      <c r="E847" s="2">
        <v>4371</v>
      </c>
      <c r="F847" s="13">
        <f t="shared" si="240"/>
        <v>-1.1510609936232319E-2</v>
      </c>
      <c r="G847" s="2">
        <f t="shared" si="235"/>
        <v>4026.0543333333321</v>
      </c>
      <c r="H847" s="2">
        <f t="shared" ca="1" si="241"/>
        <v>95595.6</v>
      </c>
      <c r="I847">
        <f t="shared" ca="1" si="242"/>
        <v>-1</v>
      </c>
      <c r="J847">
        <f t="shared" si="243"/>
        <v>-1</v>
      </c>
      <c r="K847">
        <f t="shared" si="236"/>
        <v>-24.710000000000036</v>
      </c>
      <c r="L847">
        <f t="shared" ca="1" si="237"/>
        <v>24.710000000000036</v>
      </c>
      <c r="M847" s="14">
        <f t="shared" si="238"/>
        <v>12291.010000000029</v>
      </c>
      <c r="N847">
        <f t="shared" si="244"/>
        <v>-2</v>
      </c>
      <c r="O847">
        <f t="shared" si="239"/>
        <v>0</v>
      </c>
      <c r="P847">
        <f>COUNTIF(作圖資料!$A$3:$A$249,A847)</f>
        <v>0</v>
      </c>
      <c r="R847" s="7">
        <f t="shared" si="245"/>
        <v>-17</v>
      </c>
      <c r="S847" s="8">
        <f t="shared" ca="1" si="246"/>
        <v>17</v>
      </c>
      <c r="T847" s="8">
        <f t="shared" ca="1" si="247"/>
        <v>15174</v>
      </c>
      <c r="U847" s="8">
        <f t="shared" ca="1" si="248"/>
        <v>-3</v>
      </c>
      <c r="V847" s="9">
        <f t="shared" ca="1" si="249"/>
        <v>0</v>
      </c>
      <c r="W847" s="3">
        <f t="shared" si="250"/>
        <v>-2.9492408517284296E-3</v>
      </c>
      <c r="X847" s="3">
        <f t="shared" si="251"/>
        <v>-2.0349100117572516E-2</v>
      </c>
      <c r="Y847" s="3">
        <f t="shared" si="252"/>
        <v>-2.8761061946902977E-2</v>
      </c>
    </row>
    <row r="848" spans="1:25" x14ac:dyDescent="0.25">
      <c r="A848" s="1">
        <v>37228</v>
      </c>
      <c r="B848" s="2">
        <v>4646.6099999999997</v>
      </c>
      <c r="C848" s="2">
        <v>91933</v>
      </c>
      <c r="D848" s="2">
        <v>4589</v>
      </c>
      <c r="E848" s="2">
        <v>4590</v>
      </c>
      <c r="F848" s="13">
        <f t="shared" si="240"/>
        <v>-1.239828606231197E-2</v>
      </c>
      <c r="G848" s="2">
        <f t="shared" si="235"/>
        <v>4029.2516666666652</v>
      </c>
      <c r="H848" s="2">
        <f t="shared" ca="1" si="241"/>
        <v>92533.4</v>
      </c>
      <c r="I848">
        <f t="shared" ca="1" si="242"/>
        <v>-1</v>
      </c>
      <c r="J848">
        <f t="shared" si="243"/>
        <v>-1</v>
      </c>
      <c r="K848">
        <f t="shared" si="236"/>
        <v>205.48999999999978</v>
      </c>
      <c r="L848">
        <f t="shared" ca="1" si="237"/>
        <v>-205.48999999999978</v>
      </c>
      <c r="M848" s="14">
        <f t="shared" si="238"/>
        <v>11880.03000000003</v>
      </c>
      <c r="N848">
        <f t="shared" si="244"/>
        <v>-2</v>
      </c>
      <c r="O848">
        <f t="shared" si="239"/>
        <v>0</v>
      </c>
      <c r="P848">
        <f>COUNTIF(作圖資料!$A$3:$A$249,A848)</f>
        <v>0</v>
      </c>
      <c r="R848" s="7">
        <f t="shared" si="245"/>
        <v>199</v>
      </c>
      <c r="S848" s="8">
        <f t="shared" ca="1" si="246"/>
        <v>-199</v>
      </c>
      <c r="T848" s="8">
        <f t="shared" ca="1" si="247"/>
        <v>14577</v>
      </c>
      <c r="U848" s="8">
        <f t="shared" ca="1" si="248"/>
        <v>-3</v>
      </c>
      <c r="V848" s="9">
        <f t="shared" ca="1" si="249"/>
        <v>0</v>
      </c>
      <c r="W848" s="3">
        <f t="shared" si="250"/>
        <v>-2.9492408517284296E-3</v>
      </c>
      <c r="X848" s="3">
        <f t="shared" si="251"/>
        <v>2.4979209726980089E-2</v>
      </c>
      <c r="Y848" s="3">
        <f t="shared" si="252"/>
        <v>1.5265486725663413E-2</v>
      </c>
    </row>
    <row r="849" spans="1:25" x14ac:dyDescent="0.25">
      <c r="A849" s="1">
        <v>37229</v>
      </c>
      <c r="B849" s="2">
        <v>4766.43</v>
      </c>
      <c r="C849" s="2">
        <v>119934</v>
      </c>
      <c r="D849" s="2">
        <v>4741</v>
      </c>
      <c r="E849" s="2">
        <v>4730</v>
      </c>
      <c r="F849" s="13">
        <f t="shared" si="240"/>
        <v>-5.3352299309966655E-3</v>
      </c>
      <c r="G849" s="2">
        <f t="shared" si="235"/>
        <v>4033.7999999999988</v>
      </c>
      <c r="H849" s="2">
        <f t="shared" ca="1" si="241"/>
        <v>91514.2</v>
      </c>
      <c r="I849">
        <f t="shared" ca="1" si="242"/>
        <v>1</v>
      </c>
      <c r="J849">
        <f t="shared" si="243"/>
        <v>-1</v>
      </c>
      <c r="K849">
        <f t="shared" si="236"/>
        <v>119.82000000000062</v>
      </c>
      <c r="L849">
        <f t="shared" ca="1" si="237"/>
        <v>-119.82000000000062</v>
      </c>
      <c r="M849" s="14">
        <f t="shared" si="238"/>
        <v>11640.390000000029</v>
      </c>
      <c r="N849">
        <f t="shared" si="244"/>
        <v>-2</v>
      </c>
      <c r="O849">
        <f t="shared" si="239"/>
        <v>0</v>
      </c>
      <c r="P849">
        <f>COUNTIF(作圖資料!$A$3:$A$249,A849)</f>
        <v>0</v>
      </c>
      <c r="R849" s="7">
        <f t="shared" si="245"/>
        <v>152</v>
      </c>
      <c r="S849" s="8">
        <f t="shared" ca="1" si="246"/>
        <v>-152</v>
      </c>
      <c r="T849" s="8">
        <f t="shared" ca="1" si="247"/>
        <v>14121</v>
      </c>
      <c r="U849" s="8">
        <f t="shared" ca="1" si="248"/>
        <v>2</v>
      </c>
      <c r="V849" s="9">
        <f t="shared" ca="1" si="249"/>
        <v>5</v>
      </c>
      <c r="W849" s="3">
        <f t="shared" si="250"/>
        <v>-2.9492408517284296E-3</v>
      </c>
      <c r="X849" s="3">
        <f t="shared" si="251"/>
        <v>5.1409878302455025E-2</v>
      </c>
      <c r="Y849" s="3">
        <f t="shared" si="252"/>
        <v>4.8893805309734306E-2</v>
      </c>
    </row>
    <row r="850" spans="1:25" x14ac:dyDescent="0.25">
      <c r="A850" s="1">
        <v>37230</v>
      </c>
      <c r="B850" s="2">
        <v>4924.5600000000004</v>
      </c>
      <c r="C850" s="2">
        <v>174599</v>
      </c>
      <c r="D850" s="2">
        <v>4910</v>
      </c>
      <c r="E850" s="2">
        <v>4900</v>
      </c>
      <c r="F850" s="13">
        <f t="shared" si="240"/>
        <v>-2.9566093214420386E-3</v>
      </c>
      <c r="G850" s="2">
        <f t="shared" si="235"/>
        <v>4042.1274999999996</v>
      </c>
      <c r="H850" s="2">
        <f t="shared" ca="1" si="241"/>
        <v>106766.2</v>
      </c>
      <c r="I850">
        <f t="shared" ca="1" si="242"/>
        <v>1</v>
      </c>
      <c r="J850">
        <f t="shared" si="243"/>
        <v>-1</v>
      </c>
      <c r="K850">
        <f t="shared" si="236"/>
        <v>158.13000000000011</v>
      </c>
      <c r="L850">
        <f t="shared" ca="1" si="237"/>
        <v>158.13000000000011</v>
      </c>
      <c r="M850" s="14">
        <f t="shared" si="238"/>
        <v>11324.130000000028</v>
      </c>
      <c r="N850">
        <f t="shared" si="244"/>
        <v>-2</v>
      </c>
      <c r="O850">
        <f t="shared" si="239"/>
        <v>0</v>
      </c>
      <c r="P850">
        <f>COUNTIF(作圖資料!$A$3:$A$249,A850)</f>
        <v>0</v>
      </c>
      <c r="R850" s="7">
        <f t="shared" si="245"/>
        <v>169</v>
      </c>
      <c r="S850" s="8">
        <f t="shared" ca="1" si="246"/>
        <v>169</v>
      </c>
      <c r="T850" s="8">
        <f t="shared" ca="1" si="247"/>
        <v>14459</v>
      </c>
      <c r="U850" s="8">
        <f t="shared" ca="1" si="248"/>
        <v>2</v>
      </c>
      <c r="V850" s="9">
        <f t="shared" ca="1" si="249"/>
        <v>0</v>
      </c>
      <c r="W850" s="3">
        <f t="shared" si="250"/>
        <v>-2.9492408517284296E-3</v>
      </c>
      <c r="X850" s="3">
        <f t="shared" si="251"/>
        <v>8.6291213821064749E-2</v>
      </c>
      <c r="Y850" s="3">
        <f t="shared" si="252"/>
        <v>8.6283185840707821E-2</v>
      </c>
    </row>
    <row r="851" spans="1:25" x14ac:dyDescent="0.25">
      <c r="A851" s="1">
        <v>37231</v>
      </c>
      <c r="B851" s="2">
        <v>5208.8599999999997</v>
      </c>
      <c r="C851" s="2">
        <v>174070</v>
      </c>
      <c r="D851" s="2">
        <v>5253</v>
      </c>
      <c r="E851" s="2">
        <v>5243</v>
      </c>
      <c r="F851" s="13">
        <f t="shared" si="240"/>
        <v>8.4740231067834682E-3</v>
      </c>
      <c r="G851" s="2">
        <f t="shared" si="235"/>
        <v>4056.6374999999985</v>
      </c>
      <c r="H851" s="2">
        <f t="shared" ca="1" si="241"/>
        <v>128433.4</v>
      </c>
      <c r="I851">
        <f t="shared" ca="1" si="242"/>
        <v>1</v>
      </c>
      <c r="J851">
        <f t="shared" si="243"/>
        <v>1</v>
      </c>
      <c r="K851">
        <f t="shared" si="236"/>
        <v>284.29999999999927</v>
      </c>
      <c r="L851">
        <f t="shared" ca="1" si="237"/>
        <v>284.29999999999927</v>
      </c>
      <c r="M851" s="14">
        <f t="shared" si="238"/>
        <v>10755.53000000003</v>
      </c>
      <c r="N851">
        <f t="shared" si="244"/>
        <v>2</v>
      </c>
      <c r="O851">
        <f t="shared" si="239"/>
        <v>4</v>
      </c>
      <c r="P851">
        <f>COUNTIF(作圖資料!$A$3:$A$249,A851)</f>
        <v>0</v>
      </c>
      <c r="R851" s="7">
        <f t="shared" si="245"/>
        <v>343</v>
      </c>
      <c r="S851" s="8">
        <f t="shared" ca="1" si="246"/>
        <v>343</v>
      </c>
      <c r="T851" s="8">
        <f t="shared" ca="1" si="247"/>
        <v>15145</v>
      </c>
      <c r="U851" s="8">
        <f t="shared" ca="1" si="248"/>
        <v>2</v>
      </c>
      <c r="V851" s="9">
        <f t="shared" ca="1" si="249"/>
        <v>0</v>
      </c>
      <c r="W851" s="3">
        <f t="shared" si="250"/>
        <v>-2.9492408517284296E-3</v>
      </c>
      <c r="X851" s="3">
        <f t="shared" si="251"/>
        <v>0.14900394187988186</v>
      </c>
      <c r="Y851" s="3">
        <f t="shared" si="252"/>
        <v>0.16216814159292037</v>
      </c>
    </row>
    <row r="852" spans="1:25" x14ac:dyDescent="0.25">
      <c r="A852" s="1">
        <v>37232</v>
      </c>
      <c r="B852" s="2">
        <v>5333.93</v>
      </c>
      <c r="C852" s="2">
        <v>182971</v>
      </c>
      <c r="D852" s="2">
        <v>5368</v>
      </c>
      <c r="E852" s="2">
        <v>5369</v>
      </c>
      <c r="F852" s="13">
        <f t="shared" si="240"/>
        <v>6.3874104084604699E-3</v>
      </c>
      <c r="G852" s="2">
        <f t="shared" si="235"/>
        <v>4073.8336666666651</v>
      </c>
      <c r="H852" s="2">
        <f t="shared" ca="1" si="241"/>
        <v>148701.4</v>
      </c>
      <c r="I852">
        <f t="shared" ca="1" si="242"/>
        <v>1</v>
      </c>
      <c r="J852">
        <f t="shared" si="243"/>
        <v>1</v>
      </c>
      <c r="K852">
        <f t="shared" si="236"/>
        <v>125.07000000000062</v>
      </c>
      <c r="L852">
        <f t="shared" ca="1" si="237"/>
        <v>125.07000000000062</v>
      </c>
      <c r="M852" s="14">
        <f t="shared" si="238"/>
        <v>11005.670000000031</v>
      </c>
      <c r="N852">
        <f t="shared" si="244"/>
        <v>2</v>
      </c>
      <c r="O852">
        <f t="shared" si="239"/>
        <v>0</v>
      </c>
      <c r="P852">
        <f>COUNTIF(作圖資料!$A$3:$A$249,A852)</f>
        <v>0</v>
      </c>
      <c r="R852" s="7">
        <f t="shared" si="245"/>
        <v>115</v>
      </c>
      <c r="S852" s="8">
        <f t="shared" ca="1" si="246"/>
        <v>115</v>
      </c>
      <c r="T852" s="8">
        <f t="shared" ca="1" si="247"/>
        <v>15375</v>
      </c>
      <c r="U852" s="8">
        <f t="shared" ca="1" si="248"/>
        <v>2</v>
      </c>
      <c r="V852" s="9">
        <f t="shared" ca="1" si="249"/>
        <v>0</v>
      </c>
      <c r="W852" s="3">
        <f t="shared" si="250"/>
        <v>-2.9492408517284296E-3</v>
      </c>
      <c r="X852" s="3">
        <f t="shared" si="251"/>
        <v>0.17659268932383654</v>
      </c>
      <c r="Y852" s="3">
        <f t="shared" si="252"/>
        <v>0.18761061946902657</v>
      </c>
    </row>
    <row r="853" spans="1:25" x14ac:dyDescent="0.25">
      <c r="A853" s="1">
        <v>37235</v>
      </c>
      <c r="B853" s="2">
        <v>5321.28</v>
      </c>
      <c r="C853" s="2">
        <v>166425</v>
      </c>
      <c r="D853" s="2">
        <v>5292</v>
      </c>
      <c r="E853" s="2">
        <v>5268</v>
      </c>
      <c r="F853" s="13">
        <f t="shared" si="240"/>
        <v>-5.5024355042395667E-3</v>
      </c>
      <c r="G853" s="2">
        <f t="shared" si="235"/>
        <v>4091.0366666666655</v>
      </c>
      <c r="H853" s="2">
        <f t="shared" ca="1" si="241"/>
        <v>163599.79999999999</v>
      </c>
      <c r="I853">
        <f t="shared" ca="1" si="242"/>
        <v>1</v>
      </c>
      <c r="J853">
        <f t="shared" si="243"/>
        <v>-1</v>
      </c>
      <c r="K853">
        <f t="shared" si="236"/>
        <v>-12.650000000000546</v>
      </c>
      <c r="L853">
        <f t="shared" ca="1" si="237"/>
        <v>-12.650000000000546</v>
      </c>
      <c r="M853" s="14">
        <f t="shared" si="238"/>
        <v>10980.37000000003</v>
      </c>
      <c r="N853">
        <f t="shared" si="244"/>
        <v>-2</v>
      </c>
      <c r="O853">
        <f t="shared" si="239"/>
        <v>4</v>
      </c>
      <c r="P853">
        <f>COUNTIF(作圖資料!$A$3:$A$249,A853)</f>
        <v>0</v>
      </c>
      <c r="R853" s="7">
        <f t="shared" si="245"/>
        <v>-76</v>
      </c>
      <c r="S853" s="8">
        <f t="shared" ca="1" si="246"/>
        <v>-76</v>
      </c>
      <c r="T853" s="8">
        <f t="shared" ca="1" si="247"/>
        <v>15223</v>
      </c>
      <c r="U853" s="8">
        <f t="shared" ca="1" si="248"/>
        <v>2</v>
      </c>
      <c r="V853" s="9">
        <f t="shared" ca="1" si="249"/>
        <v>0</v>
      </c>
      <c r="W853" s="3">
        <f t="shared" si="250"/>
        <v>-2.9492408517284296E-3</v>
      </c>
      <c r="X853" s="3">
        <f t="shared" si="251"/>
        <v>0.17380227071692822</v>
      </c>
      <c r="Y853" s="3">
        <f t="shared" si="252"/>
        <v>0.17079646017699113</v>
      </c>
    </row>
    <row r="854" spans="1:25" x14ac:dyDescent="0.25">
      <c r="A854" s="1">
        <v>37236</v>
      </c>
      <c r="B854" s="2">
        <v>5273.97</v>
      </c>
      <c r="C854" s="2">
        <v>149061</v>
      </c>
      <c r="D854" s="2">
        <v>5298</v>
      </c>
      <c r="E854" s="2">
        <v>5290</v>
      </c>
      <c r="F854" s="13">
        <f t="shared" si="240"/>
        <v>4.5563399109209701E-3</v>
      </c>
      <c r="G854" s="2">
        <f t="shared" si="235"/>
        <v>4109.3206666666647</v>
      </c>
      <c r="H854" s="2">
        <f t="shared" ca="1" si="241"/>
        <v>169425.2</v>
      </c>
      <c r="I854">
        <f t="shared" ca="1" si="242"/>
        <v>-1</v>
      </c>
      <c r="J854">
        <f t="shared" si="243"/>
        <v>1</v>
      </c>
      <c r="K854">
        <f t="shared" si="236"/>
        <v>-47.309999999999491</v>
      </c>
      <c r="L854">
        <f t="shared" ca="1" si="237"/>
        <v>-47.309999999999491</v>
      </c>
      <c r="M854" s="14">
        <f t="shared" si="238"/>
        <v>11074.990000000029</v>
      </c>
      <c r="N854">
        <f t="shared" si="244"/>
        <v>2</v>
      </c>
      <c r="O854">
        <f t="shared" si="239"/>
        <v>4</v>
      </c>
      <c r="P854">
        <f>COUNTIF(作圖資料!$A$3:$A$249,A854)</f>
        <v>0</v>
      </c>
      <c r="R854" s="7">
        <f t="shared" si="245"/>
        <v>6</v>
      </c>
      <c r="S854" s="8">
        <f t="shared" ca="1" si="246"/>
        <v>6</v>
      </c>
      <c r="T854" s="8">
        <f t="shared" ca="1" si="247"/>
        <v>15235</v>
      </c>
      <c r="U854" s="8">
        <f t="shared" ca="1" si="248"/>
        <v>-2</v>
      </c>
      <c r="V854" s="9">
        <f t="shared" ca="1" si="249"/>
        <v>4</v>
      </c>
      <c r="W854" s="3">
        <f t="shared" si="250"/>
        <v>-2.9492408517284296E-3</v>
      </c>
      <c r="X854" s="3">
        <f t="shared" si="251"/>
        <v>0.16336632571354248</v>
      </c>
      <c r="Y854" s="3">
        <f t="shared" si="252"/>
        <v>0.17212389380530957</v>
      </c>
    </row>
    <row r="855" spans="1:25" x14ac:dyDescent="0.25">
      <c r="A855" s="1">
        <v>37237</v>
      </c>
      <c r="B855" s="2">
        <v>5539.31</v>
      </c>
      <c r="C855" s="2">
        <v>167521</v>
      </c>
      <c r="D855" s="2">
        <v>5649</v>
      </c>
      <c r="E855" s="2">
        <v>5624</v>
      </c>
      <c r="F855" s="13">
        <f t="shared" si="240"/>
        <v>1.9802105316365948E-2</v>
      </c>
      <c r="G855" s="2">
        <f t="shared" si="235"/>
        <v>4135.7676666666648</v>
      </c>
      <c r="H855" s="2">
        <f t="shared" ca="1" si="241"/>
        <v>168009.60000000001</v>
      </c>
      <c r="I855">
        <f t="shared" ca="1" si="242"/>
        <v>-1</v>
      </c>
      <c r="J855">
        <f t="shared" si="243"/>
        <v>1</v>
      </c>
      <c r="K855">
        <f t="shared" si="236"/>
        <v>265.34000000000015</v>
      </c>
      <c r="L855">
        <f t="shared" ca="1" si="237"/>
        <v>-265.34000000000015</v>
      </c>
      <c r="M855" s="14">
        <f t="shared" si="238"/>
        <v>11605.670000000029</v>
      </c>
      <c r="N855">
        <f t="shared" si="244"/>
        <v>2</v>
      </c>
      <c r="O855">
        <f t="shared" si="239"/>
        <v>0</v>
      </c>
      <c r="P855">
        <f>COUNTIF(作圖資料!$A$3:$A$249,A855)</f>
        <v>0</v>
      </c>
      <c r="R855" s="7">
        <f t="shared" si="245"/>
        <v>351</v>
      </c>
      <c r="S855" s="8">
        <f t="shared" ca="1" si="246"/>
        <v>-351</v>
      </c>
      <c r="T855" s="8">
        <f t="shared" ca="1" si="247"/>
        <v>14533</v>
      </c>
      <c r="U855" s="8">
        <f t="shared" ca="1" si="248"/>
        <v>-2</v>
      </c>
      <c r="V855" s="9">
        <f t="shared" ca="1" si="249"/>
        <v>0</v>
      </c>
      <c r="W855" s="3">
        <f t="shared" si="250"/>
        <v>-2.9492408517284296E-3</v>
      </c>
      <c r="X855" s="3">
        <f t="shared" si="251"/>
        <v>0.22189673465876414</v>
      </c>
      <c r="Y855" s="3">
        <f t="shared" si="252"/>
        <v>0.24977876106194663</v>
      </c>
    </row>
    <row r="856" spans="1:25" x14ac:dyDescent="0.25">
      <c r="A856" s="1">
        <v>37238</v>
      </c>
      <c r="B856" s="2">
        <v>5407.54</v>
      </c>
      <c r="C856" s="2">
        <v>226209</v>
      </c>
      <c r="D856" s="2">
        <v>5425</v>
      </c>
      <c r="E856" s="2">
        <v>5435</v>
      </c>
      <c r="F856" s="13">
        <f t="shared" si="240"/>
        <v>3.2288249370324706E-3</v>
      </c>
      <c r="G856" s="2">
        <f t="shared" si="235"/>
        <v>4162.9829999999984</v>
      </c>
      <c r="H856" s="2">
        <f t="shared" ca="1" si="241"/>
        <v>178437.4</v>
      </c>
      <c r="I856">
        <f t="shared" ca="1" si="242"/>
        <v>1</v>
      </c>
      <c r="J856">
        <f t="shared" si="243"/>
        <v>1</v>
      </c>
      <c r="K856">
        <f t="shared" si="236"/>
        <v>-131.77000000000044</v>
      </c>
      <c r="L856">
        <f t="shared" ca="1" si="237"/>
        <v>131.77000000000044</v>
      </c>
      <c r="M856" s="14">
        <f t="shared" si="238"/>
        <v>11342.130000000028</v>
      </c>
      <c r="N856">
        <f t="shared" si="244"/>
        <v>2</v>
      </c>
      <c r="O856">
        <f t="shared" si="239"/>
        <v>0</v>
      </c>
      <c r="P856">
        <f>COUNTIF(作圖資料!$A$3:$A$249,A856)</f>
        <v>0</v>
      </c>
      <c r="R856" s="7">
        <f t="shared" si="245"/>
        <v>-224</v>
      </c>
      <c r="S856" s="8">
        <f t="shared" ca="1" si="246"/>
        <v>224</v>
      </c>
      <c r="T856" s="8">
        <f t="shared" ca="1" si="247"/>
        <v>14981</v>
      </c>
      <c r="U856" s="8">
        <f t="shared" ca="1" si="248"/>
        <v>2</v>
      </c>
      <c r="V856" s="9">
        <f t="shared" ca="1" si="249"/>
        <v>4</v>
      </c>
      <c r="W856" s="3">
        <f t="shared" si="250"/>
        <v>-2.9492408517284296E-3</v>
      </c>
      <c r="X856" s="3">
        <f t="shared" si="251"/>
        <v>0.19283005799217823</v>
      </c>
      <c r="Y856" s="3">
        <f t="shared" si="252"/>
        <v>0.20022123893805288</v>
      </c>
    </row>
    <row r="857" spans="1:25" x14ac:dyDescent="0.25">
      <c r="A857" s="1">
        <v>37239</v>
      </c>
      <c r="B857" s="2">
        <v>5486.73</v>
      </c>
      <c r="C857" s="2">
        <v>156955</v>
      </c>
      <c r="D857" s="2">
        <v>5550</v>
      </c>
      <c r="E857" s="2">
        <v>5520</v>
      </c>
      <c r="F857" s="13">
        <f t="shared" si="240"/>
        <v>1.1531458628363467E-2</v>
      </c>
      <c r="G857" s="2">
        <f t="shared" si="235"/>
        <v>4191.4089999999978</v>
      </c>
      <c r="H857" s="2">
        <f t="shared" ca="1" si="241"/>
        <v>173234.2</v>
      </c>
      <c r="I857">
        <f t="shared" ca="1" si="242"/>
        <v>-1</v>
      </c>
      <c r="J857">
        <f t="shared" si="243"/>
        <v>1</v>
      </c>
      <c r="K857">
        <f t="shared" si="236"/>
        <v>79.1899999999996</v>
      </c>
      <c r="L857">
        <f t="shared" ca="1" si="237"/>
        <v>79.1899999999996</v>
      </c>
      <c r="M857" s="14">
        <f t="shared" si="238"/>
        <v>11500.510000000028</v>
      </c>
      <c r="N857">
        <f t="shared" si="244"/>
        <v>2</v>
      </c>
      <c r="O857">
        <f t="shared" si="239"/>
        <v>0</v>
      </c>
      <c r="P857">
        <f>COUNTIF(作圖資料!$A$3:$A$249,A857)</f>
        <v>0</v>
      </c>
      <c r="R857" s="7">
        <f t="shared" si="245"/>
        <v>125</v>
      </c>
      <c r="S857" s="8">
        <f t="shared" ca="1" si="246"/>
        <v>125</v>
      </c>
      <c r="T857" s="8">
        <f t="shared" ca="1" si="247"/>
        <v>15231</v>
      </c>
      <c r="U857" s="8">
        <f t="shared" ca="1" si="248"/>
        <v>-2</v>
      </c>
      <c r="V857" s="9">
        <f t="shared" ca="1" si="249"/>
        <v>4</v>
      </c>
      <c r="W857" s="3">
        <f t="shared" si="250"/>
        <v>-2.9492408517284296E-3</v>
      </c>
      <c r="X857" s="3">
        <f t="shared" si="251"/>
        <v>0.21029829905787545</v>
      </c>
      <c r="Y857" s="3">
        <f t="shared" si="252"/>
        <v>0.22787610619469012</v>
      </c>
    </row>
    <row r="858" spans="1:25" x14ac:dyDescent="0.25">
      <c r="A858" s="1">
        <v>37242</v>
      </c>
      <c r="B858" s="2">
        <v>5456.15</v>
      </c>
      <c r="C858" s="2">
        <v>141230</v>
      </c>
      <c r="D858" s="2">
        <v>5453</v>
      </c>
      <c r="E858" s="2">
        <v>5436</v>
      </c>
      <c r="F858" s="13">
        <f t="shared" si="240"/>
        <v>-5.7733016870864518E-4</v>
      </c>
      <c r="G858" s="2">
        <f t="shared" si="235"/>
        <v>4220.6974999999984</v>
      </c>
      <c r="H858" s="2">
        <f t="shared" ca="1" si="241"/>
        <v>168195.20000000001</v>
      </c>
      <c r="I858">
        <f t="shared" ca="1" si="242"/>
        <v>-1</v>
      </c>
      <c r="J858">
        <f t="shared" si="243"/>
        <v>-1</v>
      </c>
      <c r="K858">
        <f t="shared" si="236"/>
        <v>-30.579999999999927</v>
      </c>
      <c r="L858">
        <f t="shared" ca="1" si="237"/>
        <v>30.579999999999927</v>
      </c>
      <c r="M858" s="14">
        <f t="shared" si="238"/>
        <v>11439.350000000028</v>
      </c>
      <c r="N858">
        <f t="shared" si="244"/>
        <v>-2</v>
      </c>
      <c r="O858">
        <f t="shared" si="239"/>
        <v>4</v>
      </c>
      <c r="P858">
        <f>COUNTIF(作圖資料!$A$3:$A$249,A858)</f>
        <v>0</v>
      </c>
      <c r="R858" s="7">
        <f t="shared" si="245"/>
        <v>-97</v>
      </c>
      <c r="S858" s="8">
        <f t="shared" ca="1" si="246"/>
        <v>97</v>
      </c>
      <c r="T858" s="8">
        <f t="shared" ca="1" si="247"/>
        <v>15425</v>
      </c>
      <c r="U858" s="8">
        <f t="shared" ca="1" si="248"/>
        <v>-2</v>
      </c>
      <c r="V858" s="9">
        <f t="shared" ca="1" si="249"/>
        <v>0</v>
      </c>
      <c r="W858" s="3">
        <f t="shared" si="250"/>
        <v>-2.9492408517284296E-3</v>
      </c>
      <c r="X858" s="3">
        <f t="shared" si="251"/>
        <v>0.20355276538204481</v>
      </c>
      <c r="Y858" s="3">
        <f t="shared" si="252"/>
        <v>0.20641592920353968</v>
      </c>
    </row>
    <row r="859" spans="1:25" x14ac:dyDescent="0.25">
      <c r="A859" s="1">
        <v>37243</v>
      </c>
      <c r="B859" s="2">
        <v>5329.19</v>
      </c>
      <c r="C859" s="2">
        <v>144803</v>
      </c>
      <c r="D859" s="2">
        <v>5360</v>
      </c>
      <c r="E859" s="2">
        <v>5361</v>
      </c>
      <c r="F859" s="13">
        <f t="shared" si="240"/>
        <v>5.7813663990213815E-3</v>
      </c>
      <c r="G859" s="2">
        <f t="shared" si="235"/>
        <v>4249.6531666666651</v>
      </c>
      <c r="H859" s="2">
        <f t="shared" ca="1" si="241"/>
        <v>167343.6</v>
      </c>
      <c r="I859">
        <f t="shared" ca="1" si="242"/>
        <v>-1</v>
      </c>
      <c r="J859">
        <f t="shared" si="243"/>
        <v>1</v>
      </c>
      <c r="K859">
        <f t="shared" si="236"/>
        <v>-126.96000000000004</v>
      </c>
      <c r="L859">
        <f t="shared" ca="1" si="237"/>
        <v>126.96000000000004</v>
      </c>
      <c r="M859" s="14">
        <f t="shared" si="238"/>
        <v>11693.270000000028</v>
      </c>
      <c r="N859">
        <f t="shared" si="244"/>
        <v>2</v>
      </c>
      <c r="O859">
        <f t="shared" si="239"/>
        <v>4</v>
      </c>
      <c r="P859">
        <f>COUNTIF(作圖資料!$A$3:$A$249,A859)</f>
        <v>0</v>
      </c>
      <c r="R859" s="7">
        <f t="shared" si="245"/>
        <v>-93</v>
      </c>
      <c r="S859" s="8">
        <f t="shared" ca="1" si="246"/>
        <v>93</v>
      </c>
      <c r="T859" s="8">
        <f t="shared" ca="1" si="247"/>
        <v>15611</v>
      </c>
      <c r="U859" s="8">
        <f t="shared" ca="1" si="248"/>
        <v>-2</v>
      </c>
      <c r="V859" s="9">
        <f t="shared" ca="1" si="249"/>
        <v>0</v>
      </c>
      <c r="W859" s="3">
        <f t="shared" si="250"/>
        <v>-2.9492408517284296E-3</v>
      </c>
      <c r="X859" s="3">
        <f t="shared" si="251"/>
        <v>0.17554710954543751</v>
      </c>
      <c r="Y859" s="3">
        <f t="shared" si="252"/>
        <v>0.18584070796460161</v>
      </c>
    </row>
    <row r="860" spans="1:25" x14ac:dyDescent="0.25">
      <c r="A860" s="1">
        <v>37244</v>
      </c>
      <c r="B860" s="2">
        <v>5221.96</v>
      </c>
      <c r="C860" s="2">
        <v>115092</v>
      </c>
      <c r="D860" s="2">
        <v>5203</v>
      </c>
      <c r="E860" s="2">
        <v>5200</v>
      </c>
      <c r="F860" s="13">
        <f t="shared" si="240"/>
        <v>-4.2053175436043144E-3</v>
      </c>
      <c r="G860" s="2">
        <f t="shared" si="235"/>
        <v>4277.7939999999981</v>
      </c>
      <c r="H860" s="2">
        <f t="shared" ca="1" si="241"/>
        <v>156857.79999999999</v>
      </c>
      <c r="I860">
        <f t="shared" ca="1" si="242"/>
        <v>-1</v>
      </c>
      <c r="J860">
        <f t="shared" si="243"/>
        <v>-1</v>
      </c>
      <c r="K860">
        <f t="shared" si="236"/>
        <v>-107.22999999999956</v>
      </c>
      <c r="L860">
        <f t="shared" ca="1" si="237"/>
        <v>107.22999999999956</v>
      </c>
      <c r="M860" s="14">
        <f t="shared" si="238"/>
        <v>11478.810000000029</v>
      </c>
      <c r="N860">
        <f t="shared" si="244"/>
        <v>-2</v>
      </c>
      <c r="O860">
        <f t="shared" si="239"/>
        <v>4</v>
      </c>
      <c r="P860">
        <f>COUNTIF(作圖資料!$A$3:$A$249,A860)</f>
        <v>1</v>
      </c>
      <c r="R860" s="7">
        <f t="shared" si="245"/>
        <v>-157</v>
      </c>
      <c r="S860" s="8">
        <f t="shared" ca="1" si="246"/>
        <v>157</v>
      </c>
      <c r="T860" s="8">
        <f t="shared" ca="1" si="247"/>
        <v>15925</v>
      </c>
      <c r="U860" s="8">
        <f t="shared" ca="1" si="248"/>
        <v>-3</v>
      </c>
      <c r="V860" s="9">
        <f t="shared" ca="1" si="249"/>
        <v>5</v>
      </c>
      <c r="W860" s="3">
        <f t="shared" si="250"/>
        <v>-2.9492408517284296E-3</v>
      </c>
      <c r="X860" s="3">
        <f t="shared" si="251"/>
        <v>0.15189362438980281</v>
      </c>
      <c r="Y860" s="3">
        <f t="shared" si="252"/>
        <v>0.15110619469026521</v>
      </c>
    </row>
    <row r="861" spans="1:25" x14ac:dyDescent="0.25">
      <c r="A861" s="1">
        <v>37245</v>
      </c>
      <c r="B861" s="2">
        <v>5309.1</v>
      </c>
      <c r="C861" s="2">
        <v>101187</v>
      </c>
      <c r="D861" s="2">
        <v>5285</v>
      </c>
      <c r="E861" s="2">
        <v>5281</v>
      </c>
      <c r="F861" s="13">
        <f t="shared" si="240"/>
        <v>-4.5393757887401964E-3</v>
      </c>
      <c r="G861" s="2">
        <f t="shared" si="235"/>
        <v>4308.0493333333316</v>
      </c>
      <c r="H861" s="2">
        <f t="shared" ca="1" si="241"/>
        <v>131853.4</v>
      </c>
      <c r="I861">
        <f t="shared" ca="1" si="242"/>
        <v>-1</v>
      </c>
      <c r="J861">
        <f t="shared" si="243"/>
        <v>-1</v>
      </c>
      <c r="K861">
        <f t="shared" si="236"/>
        <v>87.140000000000327</v>
      </c>
      <c r="L861">
        <f t="shared" ca="1" si="237"/>
        <v>-87.140000000000327</v>
      </c>
      <c r="M861" s="14">
        <f t="shared" si="238"/>
        <v>11304.530000000028</v>
      </c>
      <c r="N861">
        <f t="shared" si="244"/>
        <v>-2</v>
      </c>
      <c r="O861">
        <f t="shared" si="239"/>
        <v>0</v>
      </c>
      <c r="P861">
        <f>COUNTIF(作圖資料!$A$3:$A$249,A861)</f>
        <v>0</v>
      </c>
      <c r="R861" s="7">
        <f t="shared" si="245"/>
        <v>85</v>
      </c>
      <c r="S861" s="8">
        <f t="shared" ca="1" si="246"/>
        <v>-85</v>
      </c>
      <c r="T861" s="8">
        <f t="shared" ca="1" si="247"/>
        <v>15670</v>
      </c>
      <c r="U861" s="8">
        <f t="shared" ca="1" si="248"/>
        <v>-2</v>
      </c>
      <c r="V861" s="9">
        <f t="shared" ca="1" si="249"/>
        <v>1</v>
      </c>
      <c r="W861" s="3">
        <f t="shared" si="250"/>
        <v>-4.2053175436043144E-3</v>
      </c>
      <c r="X861" s="3">
        <f t="shared" si="251"/>
        <v>1.6687220890240509E-2</v>
      </c>
      <c r="Y861" s="3">
        <f t="shared" si="252"/>
        <v>1.6346153846153847E-2</v>
      </c>
    </row>
    <row r="862" spans="1:25" x14ac:dyDescent="0.25">
      <c r="A862" s="1">
        <v>37246</v>
      </c>
      <c r="B862" s="2">
        <v>5109.24</v>
      </c>
      <c r="C862" s="2">
        <v>109252</v>
      </c>
      <c r="D862" s="2">
        <v>5045</v>
      </c>
      <c r="E862" s="2">
        <v>5050</v>
      </c>
      <c r="F862" s="13">
        <f t="shared" si="240"/>
        <v>-1.2573298572781777E-2</v>
      </c>
      <c r="G862" s="2">
        <f t="shared" si="235"/>
        <v>4332.7778333333308</v>
      </c>
      <c r="H862" s="2">
        <f t="shared" ca="1" si="241"/>
        <v>122312.8</v>
      </c>
      <c r="I862">
        <f t="shared" ca="1" si="242"/>
        <v>-1</v>
      </c>
      <c r="J862">
        <f t="shared" si="243"/>
        <v>-1</v>
      </c>
      <c r="K862">
        <f t="shared" si="236"/>
        <v>-199.86000000000058</v>
      </c>
      <c r="L862">
        <f t="shared" ca="1" si="237"/>
        <v>199.86000000000058</v>
      </c>
      <c r="M862" s="14">
        <f t="shared" si="238"/>
        <v>11704.250000000029</v>
      </c>
      <c r="N862">
        <f t="shared" si="244"/>
        <v>-2</v>
      </c>
      <c r="O862">
        <f t="shared" si="239"/>
        <v>0</v>
      </c>
      <c r="P862">
        <f>COUNTIF(作圖資料!$A$3:$A$249,A862)</f>
        <v>0</v>
      </c>
      <c r="R862" s="7">
        <f t="shared" si="245"/>
        <v>-240</v>
      </c>
      <c r="S862" s="8">
        <f t="shared" ca="1" si="246"/>
        <v>240</v>
      </c>
      <c r="T862" s="8">
        <f t="shared" ca="1" si="247"/>
        <v>16150</v>
      </c>
      <c r="U862" s="8">
        <f t="shared" ca="1" si="248"/>
        <v>-3</v>
      </c>
      <c r="V862" s="9">
        <f t="shared" ca="1" si="249"/>
        <v>1</v>
      </c>
      <c r="W862" s="3">
        <f t="shared" si="250"/>
        <v>-4.2053175436043144E-3</v>
      </c>
      <c r="X862" s="3">
        <f t="shared" si="251"/>
        <v>-2.1585764732016455E-2</v>
      </c>
      <c r="Y862" s="3">
        <f t="shared" si="252"/>
        <v>-2.9807692307692424E-2</v>
      </c>
    </row>
    <row r="863" spans="1:25" x14ac:dyDescent="0.25">
      <c r="A863" s="1">
        <v>37249</v>
      </c>
      <c r="B863" s="2">
        <v>5164.7299999999996</v>
      </c>
      <c r="C863" s="2">
        <v>86862</v>
      </c>
      <c r="D863" s="2">
        <v>5111</v>
      </c>
      <c r="E863" s="2">
        <v>5123</v>
      </c>
      <c r="F863" s="13">
        <f t="shared" si="240"/>
        <v>-1.04032543811583E-2</v>
      </c>
      <c r="G863" s="2">
        <f t="shared" si="235"/>
        <v>4359.3961666666646</v>
      </c>
      <c r="H863" s="2">
        <f t="shared" ca="1" si="241"/>
        <v>111439.2</v>
      </c>
      <c r="I863">
        <f t="shared" ca="1" si="242"/>
        <v>-1</v>
      </c>
      <c r="J863">
        <f t="shared" si="243"/>
        <v>-1</v>
      </c>
      <c r="K863">
        <f t="shared" si="236"/>
        <v>55.489999999999782</v>
      </c>
      <c r="L863">
        <f t="shared" ca="1" si="237"/>
        <v>-55.489999999999782</v>
      </c>
      <c r="M863" s="14">
        <f t="shared" si="238"/>
        <v>11593.27000000003</v>
      </c>
      <c r="N863">
        <f t="shared" si="244"/>
        <v>-2</v>
      </c>
      <c r="O863">
        <f t="shared" si="239"/>
        <v>0</v>
      </c>
      <c r="P863">
        <f>COUNTIF(作圖資料!$A$3:$A$249,A863)</f>
        <v>0</v>
      </c>
      <c r="R863" s="7">
        <f t="shared" si="245"/>
        <v>66</v>
      </c>
      <c r="S863" s="8">
        <f t="shared" ca="1" si="246"/>
        <v>-66</v>
      </c>
      <c r="T863" s="8">
        <f t="shared" ca="1" si="247"/>
        <v>15952</v>
      </c>
      <c r="U863" s="8">
        <f t="shared" ca="1" si="248"/>
        <v>-3</v>
      </c>
      <c r="V863" s="9">
        <f t="shared" ca="1" si="249"/>
        <v>0</v>
      </c>
      <c r="W863" s="3">
        <f t="shared" si="250"/>
        <v>-4.2053175436043144E-3</v>
      </c>
      <c r="X863" s="3">
        <f t="shared" si="251"/>
        <v>-1.0959486476342373E-2</v>
      </c>
      <c r="Y863" s="3">
        <f t="shared" si="252"/>
        <v>-1.7115384615384754E-2</v>
      </c>
    </row>
    <row r="864" spans="1:25" x14ac:dyDescent="0.25">
      <c r="A864" s="1">
        <v>37250</v>
      </c>
      <c r="B864" s="2">
        <v>5372.81</v>
      </c>
      <c r="C864" s="2">
        <v>121143</v>
      </c>
      <c r="D864" s="2">
        <v>5400</v>
      </c>
      <c r="E864" s="2">
        <v>5420</v>
      </c>
      <c r="F864" s="13">
        <f t="shared" si="240"/>
        <v>5.0606665785686289E-3</v>
      </c>
      <c r="G864" s="2">
        <f t="shared" si="235"/>
        <v>4388.3273333333318</v>
      </c>
      <c r="H864" s="2">
        <f t="shared" ca="1" si="241"/>
        <v>106707.2</v>
      </c>
      <c r="I864">
        <f t="shared" ca="1" si="242"/>
        <v>1</v>
      </c>
      <c r="J864">
        <f t="shared" si="243"/>
        <v>1</v>
      </c>
      <c r="K864">
        <f t="shared" si="236"/>
        <v>208.08000000000084</v>
      </c>
      <c r="L864">
        <f t="shared" ca="1" si="237"/>
        <v>-208.08000000000084</v>
      </c>
      <c r="M864" s="14">
        <f t="shared" si="238"/>
        <v>11177.110000000028</v>
      </c>
      <c r="N864">
        <f t="shared" si="244"/>
        <v>2</v>
      </c>
      <c r="O864">
        <f t="shared" si="239"/>
        <v>4</v>
      </c>
      <c r="P864">
        <f>COUNTIF(作圖資料!$A$3:$A$249,A864)</f>
        <v>0</v>
      </c>
      <c r="R864" s="7">
        <f t="shared" si="245"/>
        <v>289</v>
      </c>
      <c r="S864" s="8">
        <f t="shared" ca="1" si="246"/>
        <v>-289</v>
      </c>
      <c r="T864" s="8">
        <f t="shared" ca="1" si="247"/>
        <v>15085</v>
      </c>
      <c r="U864" s="8">
        <f t="shared" ca="1" si="248"/>
        <v>2</v>
      </c>
      <c r="V864" s="9">
        <f t="shared" ca="1" si="249"/>
        <v>5</v>
      </c>
      <c r="W864" s="3">
        <f t="shared" si="250"/>
        <v>-4.2053175436043144E-3</v>
      </c>
      <c r="X864" s="3">
        <f t="shared" si="251"/>
        <v>2.8887620740105202E-2</v>
      </c>
      <c r="Y864" s="3">
        <f t="shared" si="252"/>
        <v>3.8461538461538325E-2</v>
      </c>
    </row>
    <row r="865" spans="1:25" x14ac:dyDescent="0.25">
      <c r="A865" s="1">
        <v>37251</v>
      </c>
      <c r="B865" s="2">
        <v>5392.43</v>
      </c>
      <c r="C865" s="2">
        <v>155546</v>
      </c>
      <c r="D865" s="2">
        <v>5375</v>
      </c>
      <c r="E865" s="2">
        <v>5359</v>
      </c>
      <c r="F865" s="13">
        <f t="shared" si="240"/>
        <v>-3.2323089961298068E-3</v>
      </c>
      <c r="G865" s="2">
        <f t="shared" si="235"/>
        <v>4419.9991666666647</v>
      </c>
      <c r="H865" s="2">
        <f t="shared" ca="1" si="241"/>
        <v>114798</v>
      </c>
      <c r="I865">
        <f t="shared" ca="1" si="242"/>
        <v>1</v>
      </c>
      <c r="J865">
        <f t="shared" si="243"/>
        <v>-1</v>
      </c>
      <c r="K865">
        <f t="shared" si="236"/>
        <v>19.619999999999891</v>
      </c>
      <c r="L865">
        <f t="shared" ca="1" si="237"/>
        <v>19.619999999999891</v>
      </c>
      <c r="M865" s="14">
        <f t="shared" si="238"/>
        <v>11216.350000000028</v>
      </c>
      <c r="N865">
        <f t="shared" si="244"/>
        <v>-2</v>
      </c>
      <c r="O865">
        <f t="shared" si="239"/>
        <v>4</v>
      </c>
      <c r="P865">
        <f>COUNTIF(作圖資料!$A$3:$A$249,A865)</f>
        <v>0</v>
      </c>
      <c r="R865" s="7">
        <f t="shared" si="245"/>
        <v>-25</v>
      </c>
      <c r="S865" s="8">
        <f t="shared" ca="1" si="246"/>
        <v>-25</v>
      </c>
      <c r="T865" s="8">
        <f t="shared" ca="1" si="247"/>
        <v>15035</v>
      </c>
      <c r="U865" s="8">
        <f t="shared" ca="1" si="248"/>
        <v>2</v>
      </c>
      <c r="V865" s="9">
        <f t="shared" ca="1" si="249"/>
        <v>0</v>
      </c>
      <c r="W865" s="3">
        <f t="shared" si="250"/>
        <v>-4.2053175436043144E-3</v>
      </c>
      <c r="X865" s="3">
        <f t="shared" si="251"/>
        <v>3.2644830676604286E-2</v>
      </c>
      <c r="Y865" s="3">
        <f t="shared" si="252"/>
        <v>3.3653846153846034E-2</v>
      </c>
    </row>
    <row r="866" spans="1:25" x14ac:dyDescent="0.25">
      <c r="A866" s="1">
        <v>37252</v>
      </c>
      <c r="B866" s="2">
        <v>5332.98</v>
      </c>
      <c r="C866" s="2">
        <v>160191</v>
      </c>
      <c r="D866" s="2">
        <v>5282</v>
      </c>
      <c r="E866" s="2">
        <v>5269</v>
      </c>
      <c r="F866" s="13">
        <f t="shared" si="240"/>
        <v>-9.5593833091441871E-3</v>
      </c>
      <c r="G866" s="2">
        <f t="shared" si="235"/>
        <v>4451.4444999999978</v>
      </c>
      <c r="H866" s="2">
        <f t="shared" ca="1" si="241"/>
        <v>126598.8</v>
      </c>
      <c r="I866">
        <f t="shared" ca="1" si="242"/>
        <v>1</v>
      </c>
      <c r="J866">
        <f t="shared" si="243"/>
        <v>-1</v>
      </c>
      <c r="K866">
        <f t="shared" si="236"/>
        <v>-59.450000000000728</v>
      </c>
      <c r="L866">
        <f t="shared" ca="1" si="237"/>
        <v>-59.450000000000728</v>
      </c>
      <c r="M866" s="14">
        <f t="shared" si="238"/>
        <v>11335.250000000029</v>
      </c>
      <c r="N866">
        <f t="shared" si="244"/>
        <v>-2</v>
      </c>
      <c r="O866">
        <f t="shared" si="239"/>
        <v>0</v>
      </c>
      <c r="P866">
        <f>COUNTIF(作圖資料!$A$3:$A$249,A866)</f>
        <v>0</v>
      </c>
      <c r="R866" s="7">
        <f t="shared" si="245"/>
        <v>-93</v>
      </c>
      <c r="S866" s="8">
        <f t="shared" ca="1" si="246"/>
        <v>-93</v>
      </c>
      <c r="T866" s="8">
        <f t="shared" ca="1" si="247"/>
        <v>14849</v>
      </c>
      <c r="U866" s="8">
        <f t="shared" ca="1" si="248"/>
        <v>2</v>
      </c>
      <c r="V866" s="9">
        <f t="shared" ca="1" si="249"/>
        <v>0</v>
      </c>
      <c r="W866" s="3">
        <f t="shared" si="250"/>
        <v>-4.2053175436043144E-3</v>
      </c>
      <c r="X866" s="3">
        <f t="shared" si="251"/>
        <v>2.1260216470444071E-2</v>
      </c>
      <c r="Y866" s="3">
        <f t="shared" si="252"/>
        <v>1.5769230769230758E-2</v>
      </c>
    </row>
    <row r="867" spans="1:25" x14ac:dyDescent="0.25">
      <c r="A867" s="1">
        <v>37253</v>
      </c>
      <c r="B867" s="2">
        <v>5398.28</v>
      </c>
      <c r="C867" s="2">
        <v>123348</v>
      </c>
      <c r="D867" s="2">
        <v>5400</v>
      </c>
      <c r="E867" s="2">
        <v>5363</v>
      </c>
      <c r="F867" s="13">
        <f t="shared" si="240"/>
        <v>3.1862000489057962E-4</v>
      </c>
      <c r="G867" s="2">
        <f t="shared" si="235"/>
        <v>4483.188166666665</v>
      </c>
      <c r="H867" s="2">
        <f t="shared" ca="1" si="241"/>
        <v>129418</v>
      </c>
      <c r="I867">
        <f t="shared" ca="1" si="242"/>
        <v>-1</v>
      </c>
      <c r="J867">
        <f t="shared" si="243"/>
        <v>1</v>
      </c>
      <c r="K867">
        <f t="shared" si="236"/>
        <v>65.300000000000182</v>
      </c>
      <c r="L867">
        <f t="shared" ca="1" si="237"/>
        <v>65.300000000000182</v>
      </c>
      <c r="M867" s="14">
        <f t="shared" si="238"/>
        <v>11204.650000000029</v>
      </c>
      <c r="N867">
        <f t="shared" si="244"/>
        <v>2</v>
      </c>
      <c r="O867">
        <f t="shared" si="239"/>
        <v>4</v>
      </c>
      <c r="P867">
        <f>COUNTIF(作圖資料!$A$3:$A$249,A867)</f>
        <v>0</v>
      </c>
      <c r="R867" s="7">
        <f t="shared" si="245"/>
        <v>118</v>
      </c>
      <c r="S867" s="8">
        <f t="shared" ca="1" si="246"/>
        <v>118</v>
      </c>
      <c r="T867" s="8">
        <f t="shared" ca="1" si="247"/>
        <v>15085</v>
      </c>
      <c r="U867" s="8">
        <f t="shared" ca="1" si="248"/>
        <v>-2</v>
      </c>
      <c r="V867" s="9">
        <f t="shared" ca="1" si="249"/>
        <v>4</v>
      </c>
      <c r="W867" s="3">
        <f t="shared" si="250"/>
        <v>-4.2053175436043144E-3</v>
      </c>
      <c r="X867" s="3">
        <f t="shared" si="251"/>
        <v>3.3765099694367695E-2</v>
      </c>
      <c r="Y867" s="3">
        <f t="shared" si="252"/>
        <v>3.8461538461538547E-2</v>
      </c>
    </row>
    <row r="868" spans="1:25" x14ac:dyDescent="0.25">
      <c r="A868" s="1">
        <v>37256</v>
      </c>
      <c r="B868" s="2">
        <v>5551.24</v>
      </c>
      <c r="C868" s="2">
        <v>140484</v>
      </c>
      <c r="D868" s="2">
        <v>5598</v>
      </c>
      <c r="E868" s="2">
        <v>5589</v>
      </c>
      <c r="F868" s="13">
        <f t="shared" si="240"/>
        <v>8.4233432530389507E-3</v>
      </c>
      <c r="G868" s="2">
        <f t="shared" si="235"/>
        <v>4515.9511666666649</v>
      </c>
      <c r="H868" s="2">
        <f t="shared" ca="1" si="241"/>
        <v>140142.39999999999</v>
      </c>
      <c r="I868">
        <f t="shared" ca="1" si="242"/>
        <v>1</v>
      </c>
      <c r="J868">
        <f t="shared" si="243"/>
        <v>1</v>
      </c>
      <c r="K868">
        <f t="shared" si="236"/>
        <v>152.96000000000004</v>
      </c>
      <c r="L868">
        <f t="shared" ca="1" si="237"/>
        <v>-152.96000000000004</v>
      </c>
      <c r="M868" s="14">
        <f t="shared" si="238"/>
        <v>11510.570000000029</v>
      </c>
      <c r="N868">
        <f t="shared" si="244"/>
        <v>2</v>
      </c>
      <c r="O868">
        <f t="shared" si="239"/>
        <v>0</v>
      </c>
      <c r="P868">
        <f>COUNTIF(作圖資料!$A$3:$A$249,A868)</f>
        <v>0</v>
      </c>
      <c r="R868" s="7">
        <f t="shared" si="245"/>
        <v>198</v>
      </c>
      <c r="S868" s="8">
        <f t="shared" ca="1" si="246"/>
        <v>-198</v>
      </c>
      <c r="T868" s="8">
        <f t="shared" ca="1" si="247"/>
        <v>14689</v>
      </c>
      <c r="U868" s="8">
        <f t="shared" ca="1" si="248"/>
        <v>2</v>
      </c>
      <c r="V868" s="9">
        <f t="shared" ca="1" si="249"/>
        <v>4</v>
      </c>
      <c r="W868" s="3">
        <f t="shared" si="250"/>
        <v>-4.2053175436043144E-3</v>
      </c>
      <c r="X868" s="3">
        <f t="shared" si="251"/>
        <v>6.3056783276777439E-2</v>
      </c>
      <c r="Y868" s="3">
        <f t="shared" si="252"/>
        <v>7.6538461538461666E-2</v>
      </c>
    </row>
    <row r="869" spans="1:25" x14ac:dyDescent="0.25">
      <c r="A869" s="1">
        <v>37258</v>
      </c>
      <c r="B869" s="2">
        <v>5600.05</v>
      </c>
      <c r="C869" s="2">
        <v>166404</v>
      </c>
      <c r="D869" s="2">
        <v>5585</v>
      </c>
      <c r="E869" s="2">
        <v>5623</v>
      </c>
      <c r="F869" s="13">
        <f t="shared" si="240"/>
        <v>-2.6874760046785573E-3</v>
      </c>
      <c r="G869" s="2">
        <f t="shared" si="235"/>
        <v>4550.6128333333318</v>
      </c>
      <c r="H869" s="2">
        <f t="shared" ca="1" si="241"/>
        <v>149194.6</v>
      </c>
      <c r="I869">
        <f t="shared" ca="1" si="242"/>
        <v>1</v>
      </c>
      <c r="J869">
        <f t="shared" si="243"/>
        <v>-1</v>
      </c>
      <c r="K869">
        <f t="shared" si="236"/>
        <v>48.8100000000004</v>
      </c>
      <c r="L869">
        <f t="shared" ca="1" si="237"/>
        <v>48.8100000000004</v>
      </c>
      <c r="M869" s="14">
        <f t="shared" si="238"/>
        <v>11608.19000000003</v>
      </c>
      <c r="N869">
        <f t="shared" si="244"/>
        <v>-2</v>
      </c>
      <c r="O869">
        <f t="shared" si="239"/>
        <v>4</v>
      </c>
      <c r="P869">
        <f>COUNTIF(作圖資料!$A$3:$A$249,A869)</f>
        <v>0</v>
      </c>
      <c r="R869" s="7">
        <f t="shared" si="245"/>
        <v>-13</v>
      </c>
      <c r="S869" s="8">
        <f t="shared" ca="1" si="246"/>
        <v>-13</v>
      </c>
      <c r="T869" s="8">
        <f t="shared" ca="1" si="247"/>
        <v>14663</v>
      </c>
      <c r="U869" s="8">
        <f t="shared" ca="1" si="248"/>
        <v>2</v>
      </c>
      <c r="V869" s="9">
        <f t="shared" ca="1" si="249"/>
        <v>0</v>
      </c>
      <c r="W869" s="3">
        <f t="shared" si="250"/>
        <v>-4.2053175436043144E-3</v>
      </c>
      <c r="X869" s="3">
        <f t="shared" si="251"/>
        <v>7.240384836344993E-2</v>
      </c>
      <c r="Y869" s="3">
        <f t="shared" si="252"/>
        <v>7.403846153846172E-2</v>
      </c>
    </row>
    <row r="870" spans="1:25" x14ac:dyDescent="0.25">
      <c r="A870" s="1">
        <v>37259</v>
      </c>
      <c r="B870" s="2">
        <v>5526.32</v>
      </c>
      <c r="C870" s="2">
        <v>157928</v>
      </c>
      <c r="D870" s="2">
        <v>5463</v>
      </c>
      <c r="E870" s="2">
        <v>5460</v>
      </c>
      <c r="F870" s="13">
        <f t="shared" si="240"/>
        <v>-1.145789603207914E-2</v>
      </c>
      <c r="G870" s="2">
        <f t="shared" si="235"/>
        <v>4582.402666666665</v>
      </c>
      <c r="H870" s="2">
        <f t="shared" ca="1" si="241"/>
        <v>149671</v>
      </c>
      <c r="I870">
        <f t="shared" ca="1" si="242"/>
        <v>1</v>
      </c>
      <c r="J870">
        <f t="shared" si="243"/>
        <v>-1</v>
      </c>
      <c r="K870">
        <f t="shared" si="236"/>
        <v>-73.730000000000473</v>
      </c>
      <c r="L870">
        <f t="shared" ca="1" si="237"/>
        <v>-73.730000000000473</v>
      </c>
      <c r="M870" s="14">
        <f t="shared" si="238"/>
        <v>11755.650000000031</v>
      </c>
      <c r="N870">
        <f t="shared" si="244"/>
        <v>-2</v>
      </c>
      <c r="O870">
        <f t="shared" si="239"/>
        <v>0</v>
      </c>
      <c r="P870">
        <f>COUNTIF(作圖資料!$A$3:$A$249,A870)</f>
        <v>0</v>
      </c>
      <c r="R870" s="7">
        <f t="shared" si="245"/>
        <v>-122</v>
      </c>
      <c r="S870" s="8">
        <f t="shared" ca="1" si="246"/>
        <v>-122</v>
      </c>
      <c r="T870" s="8">
        <f t="shared" ca="1" si="247"/>
        <v>14419</v>
      </c>
      <c r="U870" s="8">
        <f t="shared" ca="1" si="248"/>
        <v>2</v>
      </c>
      <c r="V870" s="9">
        <f t="shared" ca="1" si="249"/>
        <v>0</v>
      </c>
      <c r="W870" s="3">
        <f t="shared" si="250"/>
        <v>-4.2053175436043144E-3</v>
      </c>
      <c r="X870" s="3">
        <f t="shared" si="251"/>
        <v>5.8284628760082668E-2</v>
      </c>
      <c r="Y870" s="3">
        <f t="shared" si="252"/>
        <v>5.0576923076923297E-2</v>
      </c>
    </row>
    <row r="871" spans="1:25" x14ac:dyDescent="0.25">
      <c r="A871" s="1">
        <v>37260</v>
      </c>
      <c r="B871" s="2">
        <v>5638.53</v>
      </c>
      <c r="C871" s="2">
        <v>161810</v>
      </c>
      <c r="D871" s="2">
        <v>5635</v>
      </c>
      <c r="E871" s="2">
        <v>5627</v>
      </c>
      <c r="F871" s="13">
        <f t="shared" si="240"/>
        <v>-6.2604969735013949E-4</v>
      </c>
      <c r="G871" s="2">
        <f t="shared" si="235"/>
        <v>4613.2126666666654</v>
      </c>
      <c r="H871" s="2">
        <f t="shared" ca="1" si="241"/>
        <v>149994.79999999999</v>
      </c>
      <c r="I871">
        <f t="shared" ca="1" si="242"/>
        <v>1</v>
      </c>
      <c r="J871">
        <f t="shared" si="243"/>
        <v>-1</v>
      </c>
      <c r="K871">
        <f t="shared" si="236"/>
        <v>112.21000000000004</v>
      </c>
      <c r="L871">
        <f t="shared" ca="1" si="237"/>
        <v>112.21000000000004</v>
      </c>
      <c r="M871" s="14">
        <f t="shared" si="238"/>
        <v>11531.23000000003</v>
      </c>
      <c r="N871">
        <f t="shared" si="244"/>
        <v>-2</v>
      </c>
      <c r="O871">
        <f t="shared" si="239"/>
        <v>0</v>
      </c>
      <c r="P871">
        <f>COUNTIF(作圖資料!$A$3:$A$249,A871)</f>
        <v>0</v>
      </c>
      <c r="R871" s="7">
        <f t="shared" si="245"/>
        <v>172</v>
      </c>
      <c r="S871" s="8">
        <f t="shared" ca="1" si="246"/>
        <v>172</v>
      </c>
      <c r="T871" s="8">
        <f t="shared" ca="1" si="247"/>
        <v>14763</v>
      </c>
      <c r="U871" s="8">
        <f t="shared" ca="1" si="248"/>
        <v>2</v>
      </c>
      <c r="V871" s="9">
        <f t="shared" ca="1" si="249"/>
        <v>0</v>
      </c>
      <c r="W871" s="3">
        <f t="shared" si="250"/>
        <v>-4.2053175436043144E-3</v>
      </c>
      <c r="X871" s="3">
        <f t="shared" si="251"/>
        <v>7.9772729013627197E-2</v>
      </c>
      <c r="Y871" s="3">
        <f t="shared" si="252"/>
        <v>8.3653846153846301E-2</v>
      </c>
    </row>
    <row r="872" spans="1:25" x14ac:dyDescent="0.25">
      <c r="A872" s="1">
        <v>37263</v>
      </c>
      <c r="B872" s="2">
        <v>5834.89</v>
      </c>
      <c r="C872" s="2">
        <v>169553</v>
      </c>
      <c r="D872" s="2">
        <v>5817</v>
      </c>
      <c r="E872" s="2">
        <v>5840</v>
      </c>
      <c r="F872" s="13">
        <f t="shared" si="240"/>
        <v>-3.0660389484635786E-3</v>
      </c>
      <c r="G872" s="2">
        <f t="shared" si="235"/>
        <v>4647.1024999999981</v>
      </c>
      <c r="H872" s="2">
        <f t="shared" ca="1" si="241"/>
        <v>159235.79999999999</v>
      </c>
      <c r="I872">
        <f t="shared" ca="1" si="242"/>
        <v>1</v>
      </c>
      <c r="J872">
        <f t="shared" si="243"/>
        <v>-1</v>
      </c>
      <c r="K872">
        <f t="shared" si="236"/>
        <v>196.36000000000058</v>
      </c>
      <c r="L872">
        <f t="shared" ca="1" si="237"/>
        <v>196.36000000000058</v>
      </c>
      <c r="M872" s="14">
        <f t="shared" si="238"/>
        <v>11138.510000000029</v>
      </c>
      <c r="N872">
        <f t="shared" si="244"/>
        <v>-1</v>
      </c>
      <c r="O872">
        <f t="shared" si="239"/>
        <v>1</v>
      </c>
      <c r="P872">
        <f>COUNTIF(作圖資料!$A$3:$A$249,A872)</f>
        <v>0</v>
      </c>
      <c r="R872" s="7">
        <f t="shared" si="245"/>
        <v>182</v>
      </c>
      <c r="S872" s="8">
        <f t="shared" ca="1" si="246"/>
        <v>182</v>
      </c>
      <c r="T872" s="8">
        <f t="shared" ca="1" si="247"/>
        <v>15127</v>
      </c>
      <c r="U872" s="8">
        <f t="shared" ca="1" si="248"/>
        <v>2</v>
      </c>
      <c r="V872" s="9">
        <f t="shared" ca="1" si="249"/>
        <v>0</v>
      </c>
      <c r="W872" s="3">
        <f t="shared" si="250"/>
        <v>-4.2053175436043144E-3</v>
      </c>
      <c r="X872" s="3">
        <f t="shared" si="251"/>
        <v>0.11737546821499989</v>
      </c>
      <c r="Y872" s="3">
        <f t="shared" si="252"/>
        <v>0.11865384615384622</v>
      </c>
    </row>
    <row r="873" spans="1:25" x14ac:dyDescent="0.25">
      <c r="A873" s="1">
        <v>37264</v>
      </c>
      <c r="B873" s="2">
        <v>5810.08</v>
      </c>
      <c r="C873" s="2">
        <v>186109</v>
      </c>
      <c r="D873" s="2">
        <v>5815</v>
      </c>
      <c r="E873" s="2">
        <v>5810</v>
      </c>
      <c r="F873" s="13">
        <f t="shared" si="240"/>
        <v>8.4680417481353132E-4</v>
      </c>
      <c r="G873" s="2">
        <f t="shared" si="235"/>
        <v>4682.0568333333331</v>
      </c>
      <c r="H873" s="2">
        <f t="shared" ca="1" si="241"/>
        <v>168360.8</v>
      </c>
      <c r="I873">
        <f t="shared" ca="1" si="242"/>
        <v>1</v>
      </c>
      <c r="J873">
        <f t="shared" si="243"/>
        <v>1</v>
      </c>
      <c r="K873">
        <f t="shared" si="236"/>
        <v>-24.8100000000004</v>
      </c>
      <c r="L873">
        <f t="shared" ca="1" si="237"/>
        <v>-24.8100000000004</v>
      </c>
      <c r="M873" s="14">
        <f t="shared" si="238"/>
        <v>11163.320000000029</v>
      </c>
      <c r="N873">
        <f t="shared" si="244"/>
        <v>1</v>
      </c>
      <c r="O873">
        <f t="shared" si="239"/>
        <v>2</v>
      </c>
      <c r="P873">
        <f>COUNTIF(作圖資料!$A$3:$A$249,A873)</f>
        <v>0</v>
      </c>
      <c r="R873" s="7">
        <f t="shared" si="245"/>
        <v>-2</v>
      </c>
      <c r="S873" s="8">
        <f t="shared" ca="1" si="246"/>
        <v>-2</v>
      </c>
      <c r="T873" s="8">
        <f t="shared" ca="1" si="247"/>
        <v>15123</v>
      </c>
      <c r="U873" s="8">
        <f t="shared" ca="1" si="248"/>
        <v>2</v>
      </c>
      <c r="V873" s="9">
        <f t="shared" ca="1" si="249"/>
        <v>0</v>
      </c>
      <c r="W873" s="3">
        <f t="shared" si="250"/>
        <v>-4.2053175436043144E-3</v>
      </c>
      <c r="X873" s="3">
        <f t="shared" si="251"/>
        <v>0.11262437858581853</v>
      </c>
      <c r="Y873" s="3">
        <f t="shared" si="252"/>
        <v>0.11826923076923079</v>
      </c>
    </row>
    <row r="874" spans="1:25" x14ac:dyDescent="0.25">
      <c r="A874" s="1">
        <v>37265</v>
      </c>
      <c r="B874" s="2">
        <v>5865.54</v>
      </c>
      <c r="C874" s="2">
        <v>191247</v>
      </c>
      <c r="D874" s="2">
        <v>5859</v>
      </c>
      <c r="E874" s="2">
        <v>5815</v>
      </c>
      <c r="F874" s="13">
        <f t="shared" si="240"/>
        <v>-1.1149868554302111E-3</v>
      </c>
      <c r="G874" s="2">
        <f t="shared" si="235"/>
        <v>4716.568166666666</v>
      </c>
      <c r="H874" s="2">
        <f t="shared" ca="1" si="241"/>
        <v>173329.4</v>
      </c>
      <c r="I874">
        <f t="shared" ca="1" si="242"/>
        <v>1</v>
      </c>
      <c r="J874">
        <f t="shared" si="243"/>
        <v>-1</v>
      </c>
      <c r="K874">
        <f t="shared" si="236"/>
        <v>55.460000000000036</v>
      </c>
      <c r="L874">
        <f t="shared" ca="1" si="237"/>
        <v>55.460000000000036</v>
      </c>
      <c r="M874" s="14">
        <f t="shared" si="238"/>
        <v>11218.780000000028</v>
      </c>
      <c r="N874">
        <f t="shared" si="244"/>
        <v>-1</v>
      </c>
      <c r="O874">
        <f t="shared" si="239"/>
        <v>2</v>
      </c>
      <c r="P874">
        <f>COUNTIF(作圖資料!$A$3:$A$249,A874)</f>
        <v>0</v>
      </c>
      <c r="R874" s="7">
        <f t="shared" si="245"/>
        <v>44</v>
      </c>
      <c r="S874" s="8">
        <f t="shared" ca="1" si="246"/>
        <v>44</v>
      </c>
      <c r="T874" s="8">
        <f t="shared" ca="1" si="247"/>
        <v>15211</v>
      </c>
      <c r="U874" s="8">
        <f t="shared" ca="1" si="248"/>
        <v>2</v>
      </c>
      <c r="V874" s="9">
        <f t="shared" ca="1" si="249"/>
        <v>0</v>
      </c>
      <c r="W874" s="3">
        <f t="shared" si="250"/>
        <v>-4.2053175436043144E-3</v>
      </c>
      <c r="X874" s="3">
        <f t="shared" si="251"/>
        <v>0.12324491187217079</v>
      </c>
      <c r="Y874" s="3">
        <f t="shared" si="252"/>
        <v>0.12673076923076931</v>
      </c>
    </row>
    <row r="875" spans="1:25" x14ac:dyDescent="0.25">
      <c r="A875" s="1">
        <v>37266</v>
      </c>
      <c r="B875" s="2">
        <v>5871.28</v>
      </c>
      <c r="C875" s="2">
        <v>178730</v>
      </c>
      <c r="D875" s="2">
        <v>5829</v>
      </c>
      <c r="E875" s="2">
        <v>5810</v>
      </c>
      <c r="F875" s="13">
        <f t="shared" si="240"/>
        <v>-7.2011554550285295E-3</v>
      </c>
      <c r="G875" s="2">
        <f t="shared" si="235"/>
        <v>4750.8040000000001</v>
      </c>
      <c r="H875" s="2">
        <f t="shared" ca="1" si="241"/>
        <v>177489.8</v>
      </c>
      <c r="I875">
        <f t="shared" ca="1" si="242"/>
        <v>1</v>
      </c>
      <c r="J875">
        <f t="shared" si="243"/>
        <v>-1</v>
      </c>
      <c r="K875">
        <f t="shared" si="236"/>
        <v>5.7399999999997817</v>
      </c>
      <c r="L875">
        <f t="shared" ca="1" si="237"/>
        <v>5.7399999999997817</v>
      </c>
      <c r="M875" s="14">
        <f t="shared" si="238"/>
        <v>11213.040000000028</v>
      </c>
      <c r="N875">
        <f t="shared" si="244"/>
        <v>-1</v>
      </c>
      <c r="O875">
        <f t="shared" si="239"/>
        <v>0</v>
      </c>
      <c r="P875">
        <f>COUNTIF(作圖資料!$A$3:$A$249,A875)</f>
        <v>0</v>
      </c>
      <c r="R875" s="7">
        <f t="shared" si="245"/>
        <v>-30</v>
      </c>
      <c r="S875" s="8">
        <f t="shared" ca="1" si="246"/>
        <v>-30</v>
      </c>
      <c r="T875" s="8">
        <f t="shared" ca="1" si="247"/>
        <v>15151</v>
      </c>
      <c r="U875" s="8">
        <f t="shared" ca="1" si="248"/>
        <v>2</v>
      </c>
      <c r="V875" s="9">
        <f t="shared" ca="1" si="249"/>
        <v>0</v>
      </c>
      <c r="W875" s="3">
        <f t="shared" si="250"/>
        <v>-4.2053175436043144E-3</v>
      </c>
      <c r="X875" s="3">
        <f t="shared" si="251"/>
        <v>0.12434411600242057</v>
      </c>
      <c r="Y875" s="3">
        <f t="shared" si="252"/>
        <v>0.12096153846153856</v>
      </c>
    </row>
    <row r="876" spans="1:25" x14ac:dyDescent="0.25">
      <c r="A876" s="1">
        <v>37267</v>
      </c>
      <c r="B876" s="2">
        <v>5687.59</v>
      </c>
      <c r="C876" s="2">
        <v>195795</v>
      </c>
      <c r="D876" s="2">
        <v>5640</v>
      </c>
      <c r="E876" s="2">
        <v>5621</v>
      </c>
      <c r="F876" s="13">
        <f t="shared" si="240"/>
        <v>-8.3673401212113196E-3</v>
      </c>
      <c r="G876" s="2">
        <f t="shared" si="235"/>
        <v>4782.0771666666669</v>
      </c>
      <c r="H876" s="2">
        <f t="shared" ca="1" si="241"/>
        <v>184286.8</v>
      </c>
      <c r="I876">
        <f t="shared" ca="1" si="242"/>
        <v>1</v>
      </c>
      <c r="J876">
        <f t="shared" si="243"/>
        <v>-1</v>
      </c>
      <c r="K876">
        <f t="shared" si="236"/>
        <v>-183.6899999999996</v>
      </c>
      <c r="L876">
        <f t="shared" ca="1" si="237"/>
        <v>-183.6899999999996</v>
      </c>
      <c r="M876" s="14">
        <f t="shared" si="238"/>
        <v>11396.730000000029</v>
      </c>
      <c r="N876">
        <f t="shared" si="244"/>
        <v>-2</v>
      </c>
      <c r="O876">
        <f t="shared" si="239"/>
        <v>1</v>
      </c>
      <c r="P876">
        <f>COUNTIF(作圖資料!$A$3:$A$249,A876)</f>
        <v>0</v>
      </c>
      <c r="R876" s="7">
        <f t="shared" si="245"/>
        <v>-189</v>
      </c>
      <c r="S876" s="8">
        <f t="shared" ca="1" si="246"/>
        <v>-189</v>
      </c>
      <c r="T876" s="8">
        <f t="shared" ca="1" si="247"/>
        <v>14773</v>
      </c>
      <c r="U876" s="8">
        <f t="shared" ca="1" si="248"/>
        <v>2</v>
      </c>
      <c r="V876" s="9">
        <f t="shared" ca="1" si="249"/>
        <v>0</v>
      </c>
      <c r="W876" s="3">
        <f t="shared" si="250"/>
        <v>-4.2053175436043144E-3</v>
      </c>
      <c r="X876" s="3">
        <f t="shared" si="251"/>
        <v>8.9167668844648551E-2</v>
      </c>
      <c r="Y876" s="3">
        <f t="shared" si="252"/>
        <v>8.4615384615384759E-2</v>
      </c>
    </row>
    <row r="877" spans="1:25" x14ac:dyDescent="0.25">
      <c r="A877" s="1">
        <v>37270</v>
      </c>
      <c r="B877" s="2">
        <v>5611.86</v>
      </c>
      <c r="C877" s="2">
        <v>105274</v>
      </c>
      <c r="D877" s="2">
        <v>5590</v>
      </c>
      <c r="E877" s="2">
        <v>5555</v>
      </c>
      <c r="F877" s="13">
        <f t="shared" si="240"/>
        <v>-3.8953216936986612E-3</v>
      </c>
      <c r="G877" s="2">
        <f t="shared" si="235"/>
        <v>4811.5145000000002</v>
      </c>
      <c r="H877" s="2">
        <f t="shared" ca="1" si="241"/>
        <v>171431</v>
      </c>
      <c r="I877">
        <f t="shared" ca="1" si="242"/>
        <v>-1</v>
      </c>
      <c r="J877">
        <f t="shared" si="243"/>
        <v>-1</v>
      </c>
      <c r="K877">
        <f t="shared" si="236"/>
        <v>-75.730000000000473</v>
      </c>
      <c r="L877">
        <f t="shared" ca="1" si="237"/>
        <v>-75.730000000000473</v>
      </c>
      <c r="M877" s="14">
        <f t="shared" si="238"/>
        <v>11548.19000000003</v>
      </c>
      <c r="N877">
        <f t="shared" si="244"/>
        <v>-2</v>
      </c>
      <c r="O877">
        <f t="shared" si="239"/>
        <v>0</v>
      </c>
      <c r="P877">
        <f>COUNTIF(作圖資料!$A$3:$A$249,A877)</f>
        <v>0</v>
      </c>
      <c r="R877" s="7">
        <f t="shared" si="245"/>
        <v>-50</v>
      </c>
      <c r="S877" s="8">
        <f t="shared" ca="1" si="246"/>
        <v>-50</v>
      </c>
      <c r="T877" s="8">
        <f t="shared" ca="1" si="247"/>
        <v>14673</v>
      </c>
      <c r="U877" s="8">
        <f t="shared" ca="1" si="248"/>
        <v>-2</v>
      </c>
      <c r="V877" s="9">
        <f t="shared" ca="1" si="249"/>
        <v>4</v>
      </c>
      <c r="W877" s="3">
        <f t="shared" si="250"/>
        <v>-4.2053175436043144E-3</v>
      </c>
      <c r="X877" s="3">
        <f t="shared" si="251"/>
        <v>7.4665451286490159E-2</v>
      </c>
      <c r="Y877" s="3">
        <f t="shared" si="252"/>
        <v>7.5000000000000178E-2</v>
      </c>
    </row>
    <row r="878" spans="1:25" x14ac:dyDescent="0.25">
      <c r="A878" s="1">
        <v>37271</v>
      </c>
      <c r="B878" s="2">
        <v>5592.74</v>
      </c>
      <c r="C878" s="2">
        <v>116797</v>
      </c>
      <c r="D878" s="2">
        <v>5590</v>
      </c>
      <c r="E878" s="2">
        <v>5549</v>
      </c>
      <c r="F878" s="13">
        <f t="shared" si="240"/>
        <v>-4.8992086168853088E-4</v>
      </c>
      <c r="G878" s="2">
        <f t="shared" si="235"/>
        <v>4839.7164999999995</v>
      </c>
      <c r="H878" s="2">
        <f t="shared" ca="1" si="241"/>
        <v>157568.6</v>
      </c>
      <c r="I878">
        <f t="shared" ca="1" si="242"/>
        <v>-1</v>
      </c>
      <c r="J878">
        <f t="shared" si="243"/>
        <v>-1</v>
      </c>
      <c r="K878">
        <f t="shared" si="236"/>
        <v>-19.119999999999891</v>
      </c>
      <c r="L878">
        <f t="shared" ca="1" si="237"/>
        <v>19.119999999999891</v>
      </c>
      <c r="M878" s="14">
        <f t="shared" si="238"/>
        <v>11586.430000000029</v>
      </c>
      <c r="N878">
        <f t="shared" si="244"/>
        <v>-2</v>
      </c>
      <c r="O878">
        <f t="shared" si="239"/>
        <v>0</v>
      </c>
      <c r="P878">
        <f>COUNTIF(作圖資料!$A$3:$A$249,A878)</f>
        <v>0</v>
      </c>
      <c r="R878" s="7">
        <f t="shared" si="245"/>
        <v>0</v>
      </c>
      <c r="S878" s="8">
        <f t="shared" ca="1" si="246"/>
        <v>0</v>
      </c>
      <c r="T878" s="8">
        <f t="shared" ca="1" si="247"/>
        <v>14673</v>
      </c>
      <c r="U878" s="8">
        <f t="shared" ca="1" si="248"/>
        <v>-2</v>
      </c>
      <c r="V878" s="9">
        <f t="shared" ca="1" si="249"/>
        <v>0</v>
      </c>
      <c r="W878" s="3">
        <f t="shared" si="250"/>
        <v>-4.2053175436043144E-3</v>
      </c>
      <c r="X878" s="3">
        <f t="shared" si="251"/>
        <v>7.1003990838689024E-2</v>
      </c>
      <c r="Y878" s="3">
        <f t="shared" si="252"/>
        <v>7.5000000000000178E-2</v>
      </c>
    </row>
    <row r="879" spans="1:25" x14ac:dyDescent="0.25">
      <c r="A879" s="1">
        <v>37272</v>
      </c>
      <c r="B879" s="2">
        <v>5488.33</v>
      </c>
      <c r="C879" s="2">
        <v>116028</v>
      </c>
      <c r="D879" s="2">
        <v>5460</v>
      </c>
      <c r="E879" s="2">
        <v>5400</v>
      </c>
      <c r="F879" s="13">
        <f t="shared" si="240"/>
        <v>-1.6094148857667023E-2</v>
      </c>
      <c r="G879" s="2">
        <f t="shared" si="235"/>
        <v>4866.6150000000007</v>
      </c>
      <c r="H879" s="2">
        <f t="shared" ca="1" si="241"/>
        <v>142524.79999999999</v>
      </c>
      <c r="I879">
        <f t="shared" ca="1" si="242"/>
        <v>-1</v>
      </c>
      <c r="J879">
        <f t="shared" si="243"/>
        <v>-1</v>
      </c>
      <c r="K879">
        <f t="shared" si="236"/>
        <v>-104.40999999999985</v>
      </c>
      <c r="L879">
        <f t="shared" ca="1" si="237"/>
        <v>104.40999999999985</v>
      </c>
      <c r="M879" s="14">
        <f t="shared" si="238"/>
        <v>11795.250000000029</v>
      </c>
      <c r="N879">
        <f t="shared" si="244"/>
        <v>-2</v>
      </c>
      <c r="O879">
        <f t="shared" si="239"/>
        <v>0</v>
      </c>
      <c r="P879">
        <f>COUNTIF(作圖資料!$A$3:$A$249,A879)</f>
        <v>1</v>
      </c>
      <c r="R879" s="7">
        <f t="shared" si="245"/>
        <v>-130</v>
      </c>
      <c r="S879" s="8">
        <f t="shared" ca="1" si="246"/>
        <v>130</v>
      </c>
      <c r="T879" s="8">
        <f t="shared" ca="1" si="247"/>
        <v>14933</v>
      </c>
      <c r="U879" s="8">
        <f t="shared" ca="1" si="248"/>
        <v>-2</v>
      </c>
      <c r="V879" s="9">
        <f t="shared" ca="1" si="249"/>
        <v>4</v>
      </c>
      <c r="W879" s="3">
        <f t="shared" si="250"/>
        <v>-4.2053175436043144E-3</v>
      </c>
      <c r="X879" s="3">
        <f t="shared" si="251"/>
        <v>5.100958260882904E-2</v>
      </c>
      <c r="Y879" s="3">
        <f t="shared" si="252"/>
        <v>5.0000000000000044E-2</v>
      </c>
    </row>
    <row r="880" spans="1:25" x14ac:dyDescent="0.25">
      <c r="A880" s="1">
        <v>37273</v>
      </c>
      <c r="B880" s="2">
        <v>5501.13</v>
      </c>
      <c r="C880" s="2">
        <v>100752</v>
      </c>
      <c r="D880" s="2">
        <v>5450</v>
      </c>
      <c r="E880" s="2">
        <v>5438</v>
      </c>
      <c r="F880" s="13">
        <f t="shared" si="240"/>
        <v>-9.2944540485319083E-3</v>
      </c>
      <c r="G880" s="2">
        <f t="shared" si="235"/>
        <v>4891.8559999999998</v>
      </c>
      <c r="H880" s="2">
        <f t="shared" ca="1" si="241"/>
        <v>126929.2</v>
      </c>
      <c r="I880">
        <f t="shared" ca="1" si="242"/>
        <v>-1</v>
      </c>
      <c r="J880">
        <f t="shared" si="243"/>
        <v>-1</v>
      </c>
      <c r="K880">
        <f t="shared" si="236"/>
        <v>12.800000000000182</v>
      </c>
      <c r="L880">
        <f t="shared" ca="1" si="237"/>
        <v>-12.800000000000182</v>
      </c>
      <c r="M880" s="14">
        <f t="shared" si="238"/>
        <v>11769.650000000029</v>
      </c>
      <c r="N880">
        <f t="shared" si="244"/>
        <v>-2</v>
      </c>
      <c r="O880">
        <f t="shared" si="239"/>
        <v>0</v>
      </c>
      <c r="P880">
        <f>COUNTIF(作圖資料!$A$3:$A$249,A880)</f>
        <v>0</v>
      </c>
      <c r="R880" s="7">
        <f t="shared" si="245"/>
        <v>50</v>
      </c>
      <c r="S880" s="8">
        <f t="shared" ca="1" si="246"/>
        <v>-50</v>
      </c>
      <c r="T880" s="8">
        <f t="shared" ca="1" si="247"/>
        <v>14833</v>
      </c>
      <c r="U880" s="8">
        <f t="shared" ca="1" si="248"/>
        <v>-2</v>
      </c>
      <c r="V880" s="9">
        <f t="shared" ca="1" si="249"/>
        <v>0</v>
      </c>
      <c r="W880" s="3">
        <f t="shared" si="250"/>
        <v>-1.6094148857667023E-2</v>
      </c>
      <c r="X880" s="3">
        <f t="shared" si="251"/>
        <v>2.3322212767818594E-3</v>
      </c>
      <c r="Y880" s="3">
        <f t="shared" si="252"/>
        <v>9.2592592592592587E-3</v>
      </c>
    </row>
    <row r="881" spans="1:25" x14ac:dyDescent="0.25">
      <c r="A881" s="1">
        <v>37274</v>
      </c>
      <c r="B881" s="2">
        <v>5522.8</v>
      </c>
      <c r="C881" s="2">
        <v>133627</v>
      </c>
      <c r="D881" s="2">
        <v>5443</v>
      </c>
      <c r="E881" s="2">
        <v>5439</v>
      </c>
      <c r="F881" s="13">
        <f t="shared" si="240"/>
        <v>-1.4449192438618086E-2</v>
      </c>
      <c r="G881" s="2">
        <f t="shared" si="235"/>
        <v>4917.032666666667</v>
      </c>
      <c r="H881" s="2">
        <f t="shared" ca="1" si="241"/>
        <v>114495.6</v>
      </c>
      <c r="I881">
        <f t="shared" ca="1" si="242"/>
        <v>1</v>
      </c>
      <c r="J881">
        <f t="shared" si="243"/>
        <v>-1</v>
      </c>
      <c r="K881">
        <f t="shared" si="236"/>
        <v>21.670000000000073</v>
      </c>
      <c r="L881">
        <f t="shared" ca="1" si="237"/>
        <v>-21.670000000000073</v>
      </c>
      <c r="M881" s="14">
        <f t="shared" si="238"/>
        <v>11726.310000000029</v>
      </c>
      <c r="N881">
        <f t="shared" si="244"/>
        <v>-2</v>
      </c>
      <c r="O881">
        <f t="shared" si="239"/>
        <v>0</v>
      </c>
      <c r="P881">
        <f>COUNTIF(作圖資料!$A$3:$A$249,A881)</f>
        <v>0</v>
      </c>
      <c r="R881" s="7">
        <f t="shared" si="245"/>
        <v>-7</v>
      </c>
      <c r="S881" s="8">
        <f t="shared" ca="1" si="246"/>
        <v>7</v>
      </c>
      <c r="T881" s="8">
        <f t="shared" ca="1" si="247"/>
        <v>14847</v>
      </c>
      <c r="U881" s="8">
        <f t="shared" ca="1" si="248"/>
        <v>2</v>
      </c>
      <c r="V881" s="9">
        <f t="shared" ca="1" si="249"/>
        <v>4</v>
      </c>
      <c r="W881" s="3">
        <f t="shared" si="250"/>
        <v>-1.6094148857667023E-2</v>
      </c>
      <c r="X881" s="3">
        <f t="shared" si="251"/>
        <v>6.2805990164584991E-3</v>
      </c>
      <c r="Y881" s="3">
        <f t="shared" si="252"/>
        <v>7.9629629629629495E-3</v>
      </c>
    </row>
    <row r="882" spans="1:25" x14ac:dyDescent="0.25">
      <c r="A882" s="1">
        <v>37277</v>
      </c>
      <c r="B882" s="2">
        <v>5798.05</v>
      </c>
      <c r="C882" s="2">
        <v>132926</v>
      </c>
      <c r="D882" s="2">
        <v>5824</v>
      </c>
      <c r="E882" s="2">
        <v>5819</v>
      </c>
      <c r="F882" s="13">
        <f t="shared" si="240"/>
        <v>4.4756426729675169E-3</v>
      </c>
      <c r="G882" s="2">
        <f t="shared" si="235"/>
        <v>4946.2740000000003</v>
      </c>
      <c r="H882" s="2">
        <f t="shared" ca="1" si="241"/>
        <v>120026</v>
      </c>
      <c r="I882">
        <f t="shared" ca="1" si="242"/>
        <v>1</v>
      </c>
      <c r="J882">
        <f t="shared" si="243"/>
        <v>1</v>
      </c>
      <c r="K882">
        <f t="shared" si="236"/>
        <v>275.25</v>
      </c>
      <c r="L882">
        <f t="shared" ca="1" si="237"/>
        <v>275.25</v>
      </c>
      <c r="M882" s="14">
        <f t="shared" si="238"/>
        <v>11175.810000000029</v>
      </c>
      <c r="N882">
        <f t="shared" si="244"/>
        <v>1</v>
      </c>
      <c r="O882">
        <f t="shared" si="239"/>
        <v>3</v>
      </c>
      <c r="P882">
        <f>COUNTIF(作圖資料!$A$3:$A$249,A882)</f>
        <v>0</v>
      </c>
      <c r="R882" s="7">
        <f t="shared" si="245"/>
        <v>381</v>
      </c>
      <c r="S882" s="8">
        <f t="shared" ca="1" si="246"/>
        <v>381</v>
      </c>
      <c r="T882" s="8">
        <f t="shared" ca="1" si="247"/>
        <v>15609</v>
      </c>
      <c r="U882" s="8">
        <f t="shared" ca="1" si="248"/>
        <v>2</v>
      </c>
      <c r="V882" s="9">
        <f t="shared" ca="1" si="249"/>
        <v>0</v>
      </c>
      <c r="W882" s="3">
        <f t="shared" si="250"/>
        <v>-1.6094148857667023E-2</v>
      </c>
      <c r="X882" s="3">
        <f t="shared" si="251"/>
        <v>5.6432466706630047E-2</v>
      </c>
      <c r="Y882" s="3">
        <f t="shared" si="252"/>
        <v>7.8518518518518432E-2</v>
      </c>
    </row>
    <row r="883" spans="1:25" x14ac:dyDescent="0.25">
      <c r="A883" s="1">
        <v>37278</v>
      </c>
      <c r="B883" s="2">
        <v>5804.1</v>
      </c>
      <c r="C883" s="2">
        <v>176634</v>
      </c>
      <c r="D883" s="2">
        <v>5804</v>
      </c>
      <c r="E883" s="2">
        <v>5835</v>
      </c>
      <c r="F883" s="13">
        <f t="shared" si="240"/>
        <v>-1.7229200048318738E-5</v>
      </c>
      <c r="G883" s="2">
        <f t="shared" si="235"/>
        <v>4975.2573333333321</v>
      </c>
      <c r="H883" s="2">
        <f t="shared" ca="1" si="241"/>
        <v>131993.4</v>
      </c>
      <c r="I883">
        <f t="shared" ca="1" si="242"/>
        <v>1</v>
      </c>
      <c r="J883">
        <f t="shared" si="243"/>
        <v>-1</v>
      </c>
      <c r="K883">
        <f t="shared" si="236"/>
        <v>6.0500000000001819</v>
      </c>
      <c r="L883">
        <f t="shared" ca="1" si="237"/>
        <v>6.0500000000001819</v>
      </c>
      <c r="M883" s="14">
        <f t="shared" si="238"/>
        <v>11181.86000000003</v>
      </c>
      <c r="N883">
        <f t="shared" si="244"/>
        <v>-1</v>
      </c>
      <c r="O883">
        <f t="shared" si="239"/>
        <v>2</v>
      </c>
      <c r="P883">
        <f>COUNTIF(作圖資料!$A$3:$A$249,A883)</f>
        <v>0</v>
      </c>
      <c r="R883" s="7">
        <f t="shared" si="245"/>
        <v>-20</v>
      </c>
      <c r="S883" s="8">
        <f t="shared" ca="1" si="246"/>
        <v>-20</v>
      </c>
      <c r="T883" s="8">
        <f t="shared" ca="1" si="247"/>
        <v>15569</v>
      </c>
      <c r="U883" s="8">
        <f t="shared" ca="1" si="248"/>
        <v>2</v>
      </c>
      <c r="V883" s="9">
        <f t="shared" ca="1" si="249"/>
        <v>0</v>
      </c>
      <c r="W883" s="3">
        <f t="shared" si="250"/>
        <v>-1.6094148857667023E-2</v>
      </c>
      <c r="X883" s="3">
        <f t="shared" si="251"/>
        <v>5.753480566948399E-2</v>
      </c>
      <c r="Y883" s="3">
        <f t="shared" si="252"/>
        <v>7.4814814814814667E-2</v>
      </c>
    </row>
    <row r="884" spans="1:25" x14ac:dyDescent="0.25">
      <c r="A884" s="1">
        <v>37279</v>
      </c>
      <c r="B884" s="2">
        <v>5769.78</v>
      </c>
      <c r="C884" s="2">
        <v>201848</v>
      </c>
      <c r="D884" s="2">
        <v>5775</v>
      </c>
      <c r="E884" s="2">
        <v>5721</v>
      </c>
      <c r="F884" s="13">
        <f t="shared" si="240"/>
        <v>9.0471387123947089E-4</v>
      </c>
      <c r="G884" s="2">
        <f t="shared" si="235"/>
        <v>5006.1601666666666</v>
      </c>
      <c r="H884" s="2">
        <f t="shared" ca="1" si="241"/>
        <v>149157.4</v>
      </c>
      <c r="I884">
        <f t="shared" ca="1" si="242"/>
        <v>1</v>
      </c>
      <c r="J884">
        <f t="shared" si="243"/>
        <v>1</v>
      </c>
      <c r="K884">
        <f t="shared" si="236"/>
        <v>-34.320000000000618</v>
      </c>
      <c r="L884">
        <f t="shared" ca="1" si="237"/>
        <v>-34.320000000000618</v>
      </c>
      <c r="M884" s="14">
        <f t="shared" si="238"/>
        <v>11216.180000000029</v>
      </c>
      <c r="N884">
        <f t="shared" si="244"/>
        <v>1</v>
      </c>
      <c r="O884">
        <f t="shared" si="239"/>
        <v>2</v>
      </c>
      <c r="P884">
        <f>COUNTIF(作圖資料!$A$3:$A$249,A884)</f>
        <v>0</v>
      </c>
      <c r="R884" s="7">
        <f t="shared" si="245"/>
        <v>-29</v>
      </c>
      <c r="S884" s="8">
        <f t="shared" ca="1" si="246"/>
        <v>-29</v>
      </c>
      <c r="T884" s="8">
        <f t="shared" ca="1" si="247"/>
        <v>15511</v>
      </c>
      <c r="U884" s="8">
        <f t="shared" ca="1" si="248"/>
        <v>2</v>
      </c>
      <c r="V884" s="9">
        <f t="shared" ca="1" si="249"/>
        <v>0</v>
      </c>
      <c r="W884" s="3">
        <f t="shared" si="250"/>
        <v>-1.6094148857667023E-2</v>
      </c>
      <c r="X884" s="3">
        <f t="shared" si="251"/>
        <v>5.1281537371112629E-2</v>
      </c>
      <c r="Y884" s="3">
        <f t="shared" si="252"/>
        <v>6.9444444444444198E-2</v>
      </c>
    </row>
    <row r="885" spans="1:25" x14ac:dyDescent="0.25">
      <c r="A885" s="1">
        <v>37280</v>
      </c>
      <c r="B885" s="2">
        <v>5801.92</v>
      </c>
      <c r="C885" s="2">
        <v>141691</v>
      </c>
      <c r="D885" s="2">
        <v>5800</v>
      </c>
      <c r="E885" s="2">
        <v>5798</v>
      </c>
      <c r="F885" s="13">
        <f t="shared" si="240"/>
        <v>-3.3092493519393251E-4</v>
      </c>
      <c r="G885" s="2">
        <f t="shared" si="235"/>
        <v>5037.8006666666661</v>
      </c>
      <c r="H885" s="2">
        <f t="shared" ca="1" si="241"/>
        <v>157345.20000000001</v>
      </c>
      <c r="I885">
        <f t="shared" ca="1" si="242"/>
        <v>-1</v>
      </c>
      <c r="J885">
        <f t="shared" si="243"/>
        <v>-1</v>
      </c>
      <c r="K885">
        <f t="shared" si="236"/>
        <v>32.140000000000327</v>
      </c>
      <c r="L885">
        <f t="shared" ca="1" si="237"/>
        <v>32.140000000000327</v>
      </c>
      <c r="M885" s="14">
        <f t="shared" si="238"/>
        <v>11248.320000000029</v>
      </c>
      <c r="N885">
        <f t="shared" si="244"/>
        <v>-1</v>
      </c>
      <c r="O885">
        <f t="shared" si="239"/>
        <v>2</v>
      </c>
      <c r="P885">
        <f>COUNTIF(作圖資料!$A$3:$A$249,A885)</f>
        <v>0</v>
      </c>
      <c r="R885" s="7">
        <f t="shared" si="245"/>
        <v>25</v>
      </c>
      <c r="S885" s="8">
        <f t="shared" ca="1" si="246"/>
        <v>25</v>
      </c>
      <c r="T885" s="8">
        <f t="shared" ca="1" si="247"/>
        <v>15561</v>
      </c>
      <c r="U885" s="8">
        <f t="shared" ca="1" si="248"/>
        <v>-2</v>
      </c>
      <c r="V885" s="9">
        <f t="shared" ca="1" si="249"/>
        <v>4</v>
      </c>
      <c r="W885" s="3">
        <f t="shared" si="250"/>
        <v>-1.6094148857667023E-2</v>
      </c>
      <c r="X885" s="3">
        <f t="shared" si="251"/>
        <v>5.7137599233282099E-2</v>
      </c>
      <c r="Y885" s="3">
        <f t="shared" si="252"/>
        <v>7.4074074074073737E-2</v>
      </c>
    </row>
    <row r="886" spans="1:25" x14ac:dyDescent="0.25">
      <c r="A886" s="1">
        <v>37281</v>
      </c>
      <c r="B886" s="2">
        <v>5950.64</v>
      </c>
      <c r="C886" s="2">
        <v>175183</v>
      </c>
      <c r="D886" s="2">
        <v>5954</v>
      </c>
      <c r="E886" s="2">
        <v>5949</v>
      </c>
      <c r="F886" s="13">
        <f t="shared" si="240"/>
        <v>5.646451474126124E-4</v>
      </c>
      <c r="G886" s="2">
        <f t="shared" si="235"/>
        <v>5071.4831666666669</v>
      </c>
      <c r="H886" s="2">
        <f t="shared" ca="1" si="241"/>
        <v>165656.4</v>
      </c>
      <c r="I886">
        <f t="shared" ca="1" si="242"/>
        <v>1</v>
      </c>
      <c r="J886">
        <f t="shared" si="243"/>
        <v>1</v>
      </c>
      <c r="K886">
        <f t="shared" si="236"/>
        <v>148.72000000000025</v>
      </c>
      <c r="L886">
        <f t="shared" ca="1" si="237"/>
        <v>-148.72000000000025</v>
      </c>
      <c r="M886" s="14">
        <f t="shared" si="238"/>
        <v>11099.600000000028</v>
      </c>
      <c r="N886">
        <f t="shared" si="244"/>
        <v>1</v>
      </c>
      <c r="O886">
        <f t="shared" si="239"/>
        <v>2</v>
      </c>
      <c r="P886">
        <f>COUNTIF(作圖資料!$A$3:$A$249,A886)</f>
        <v>0</v>
      </c>
      <c r="R886" s="7">
        <f t="shared" si="245"/>
        <v>154</v>
      </c>
      <c r="S886" s="8">
        <f t="shared" ca="1" si="246"/>
        <v>-154</v>
      </c>
      <c r="T886" s="8">
        <f t="shared" ca="1" si="247"/>
        <v>15253</v>
      </c>
      <c r="U886" s="8">
        <f t="shared" ca="1" si="248"/>
        <v>2</v>
      </c>
      <c r="V886" s="9">
        <f t="shared" ca="1" si="249"/>
        <v>4</v>
      </c>
      <c r="W886" s="3">
        <f t="shared" si="250"/>
        <v>-1.6094148857667023E-2</v>
      </c>
      <c r="X886" s="3">
        <f t="shared" si="251"/>
        <v>8.4235095192890963E-2</v>
      </c>
      <c r="Y886" s="3">
        <f t="shared" si="252"/>
        <v>0.10259259259259212</v>
      </c>
    </row>
    <row r="887" spans="1:25" x14ac:dyDescent="0.25">
      <c r="A887" s="1">
        <v>37284</v>
      </c>
      <c r="B887" s="2">
        <v>6007.33</v>
      </c>
      <c r="C887" s="2">
        <v>151027</v>
      </c>
      <c r="D887" s="2">
        <v>6029</v>
      </c>
      <c r="E887" s="2">
        <v>5990</v>
      </c>
      <c r="F887" s="13">
        <f t="shared" si="240"/>
        <v>3.6072597976140042E-3</v>
      </c>
      <c r="G887" s="2">
        <f t="shared" si="235"/>
        <v>5104.963999999999</v>
      </c>
      <c r="H887" s="2">
        <f t="shared" ca="1" si="241"/>
        <v>169276.6</v>
      </c>
      <c r="I887">
        <f t="shared" ca="1" si="242"/>
        <v>-1</v>
      </c>
      <c r="J887">
        <f t="shared" si="243"/>
        <v>1</v>
      </c>
      <c r="K887">
        <f t="shared" si="236"/>
        <v>56.6899999999996</v>
      </c>
      <c r="L887">
        <f t="shared" ca="1" si="237"/>
        <v>56.6899999999996</v>
      </c>
      <c r="M887" s="14">
        <f t="shared" si="238"/>
        <v>11156.290000000026</v>
      </c>
      <c r="N887">
        <f t="shared" si="244"/>
        <v>1</v>
      </c>
      <c r="O887">
        <f t="shared" si="239"/>
        <v>0</v>
      </c>
      <c r="P887">
        <f>COUNTIF(作圖資料!$A$3:$A$249,A887)</f>
        <v>0</v>
      </c>
      <c r="R887" s="7">
        <f t="shared" si="245"/>
        <v>75</v>
      </c>
      <c r="S887" s="8">
        <f t="shared" ca="1" si="246"/>
        <v>75</v>
      </c>
      <c r="T887" s="8">
        <f t="shared" ca="1" si="247"/>
        <v>15403</v>
      </c>
      <c r="U887" s="8">
        <f t="shared" ca="1" si="248"/>
        <v>-2</v>
      </c>
      <c r="V887" s="9">
        <f t="shared" ca="1" si="249"/>
        <v>4</v>
      </c>
      <c r="W887" s="3">
        <f t="shared" si="250"/>
        <v>-1.6094148857667023E-2</v>
      </c>
      <c r="X887" s="3">
        <f t="shared" si="251"/>
        <v>9.4564284582012936E-2</v>
      </c>
      <c r="Y887" s="3">
        <f t="shared" si="252"/>
        <v>0.11648148148148096</v>
      </c>
    </row>
    <row r="888" spans="1:25" x14ac:dyDescent="0.25">
      <c r="A888" s="1">
        <v>37285</v>
      </c>
      <c r="B888" s="2">
        <v>5846.19</v>
      </c>
      <c r="C888" s="2">
        <v>127926</v>
      </c>
      <c r="D888" s="2">
        <v>5820</v>
      </c>
      <c r="E888" s="2">
        <v>5820</v>
      </c>
      <c r="F888" s="13">
        <f t="shared" si="240"/>
        <v>-4.4798407167744303E-3</v>
      </c>
      <c r="G888" s="2">
        <f t="shared" si="235"/>
        <v>5134.3919999999989</v>
      </c>
      <c r="H888" s="2">
        <f t="shared" ca="1" si="241"/>
        <v>159535</v>
      </c>
      <c r="I888">
        <f t="shared" ca="1" si="242"/>
        <v>-1</v>
      </c>
      <c r="J888">
        <f t="shared" si="243"/>
        <v>-1</v>
      </c>
      <c r="K888">
        <f t="shared" si="236"/>
        <v>-161.14000000000033</v>
      </c>
      <c r="L888">
        <f t="shared" ca="1" si="237"/>
        <v>161.14000000000033</v>
      </c>
      <c r="M888" s="14">
        <f t="shared" si="238"/>
        <v>10995.150000000027</v>
      </c>
      <c r="N888">
        <f t="shared" si="244"/>
        <v>-1</v>
      </c>
      <c r="O888">
        <f t="shared" si="239"/>
        <v>2</v>
      </c>
      <c r="P888">
        <f>COUNTIF(作圖資料!$A$3:$A$249,A888)</f>
        <v>0</v>
      </c>
      <c r="R888" s="7">
        <f t="shared" si="245"/>
        <v>-209</v>
      </c>
      <c r="S888" s="8">
        <f t="shared" ca="1" si="246"/>
        <v>209</v>
      </c>
      <c r="T888" s="8">
        <f t="shared" ca="1" si="247"/>
        <v>15821</v>
      </c>
      <c r="U888" s="8">
        <f t="shared" ca="1" si="248"/>
        <v>-2</v>
      </c>
      <c r="V888" s="9">
        <f t="shared" ca="1" si="249"/>
        <v>0</v>
      </c>
      <c r="W888" s="3">
        <f t="shared" si="250"/>
        <v>-1.6094148857667023E-2</v>
      </c>
      <c r="X888" s="3">
        <f t="shared" si="251"/>
        <v>6.5203805164776751E-2</v>
      </c>
      <c r="Y888" s="3">
        <f t="shared" si="252"/>
        <v>7.7777777777777279E-2</v>
      </c>
    </row>
    <row r="889" spans="1:25" x14ac:dyDescent="0.25">
      <c r="A889" s="1">
        <v>37286</v>
      </c>
      <c r="B889" s="2">
        <v>5812.67</v>
      </c>
      <c r="C889" s="2">
        <v>114742</v>
      </c>
      <c r="D889" s="2">
        <v>5815</v>
      </c>
      <c r="E889" s="2">
        <v>5816</v>
      </c>
      <c r="F889" s="13">
        <f t="shared" si="240"/>
        <v>4.0084849131294398E-4</v>
      </c>
      <c r="G889" s="2">
        <f t="shared" si="235"/>
        <v>5163.2211666666662</v>
      </c>
      <c r="H889" s="2">
        <f t="shared" ca="1" si="241"/>
        <v>142113.79999999999</v>
      </c>
      <c r="I889">
        <f t="shared" ca="1" si="242"/>
        <v>-1</v>
      </c>
      <c r="J889">
        <f t="shared" si="243"/>
        <v>1</v>
      </c>
      <c r="K889">
        <f t="shared" si="236"/>
        <v>-33.519999999999527</v>
      </c>
      <c r="L889">
        <f t="shared" ca="1" si="237"/>
        <v>33.519999999999527</v>
      </c>
      <c r="M889" s="14">
        <f t="shared" si="238"/>
        <v>11028.670000000027</v>
      </c>
      <c r="N889">
        <f t="shared" si="244"/>
        <v>1</v>
      </c>
      <c r="O889">
        <f t="shared" si="239"/>
        <v>2</v>
      </c>
      <c r="P889">
        <f>COUNTIF(作圖資料!$A$3:$A$249,A889)</f>
        <v>0</v>
      </c>
      <c r="R889" s="7">
        <f t="shared" si="245"/>
        <v>-5</v>
      </c>
      <c r="S889" s="8">
        <f t="shared" ca="1" si="246"/>
        <v>5</v>
      </c>
      <c r="T889" s="8">
        <f t="shared" ca="1" si="247"/>
        <v>15831</v>
      </c>
      <c r="U889" s="8">
        <f t="shared" ca="1" si="248"/>
        <v>-2</v>
      </c>
      <c r="V889" s="9">
        <f t="shared" ca="1" si="249"/>
        <v>0</v>
      </c>
      <c r="W889" s="3">
        <f t="shared" si="250"/>
        <v>-1.6094148857667023E-2</v>
      </c>
      <c r="X889" s="3">
        <f t="shared" si="251"/>
        <v>5.9096300696204418E-2</v>
      </c>
      <c r="Y889" s="3">
        <f t="shared" si="252"/>
        <v>7.6851851851851283E-2</v>
      </c>
    </row>
    <row r="890" spans="1:25" x14ac:dyDescent="0.25">
      <c r="A890" s="1">
        <v>37287</v>
      </c>
      <c r="B890" s="2">
        <v>5872.14</v>
      </c>
      <c r="C890" s="2">
        <v>137039</v>
      </c>
      <c r="D890" s="2">
        <v>5831</v>
      </c>
      <c r="E890" s="2">
        <v>5850</v>
      </c>
      <c r="F890" s="13">
        <f t="shared" si="240"/>
        <v>-7.0059637542702058E-3</v>
      </c>
      <c r="G890" s="2">
        <f t="shared" si="235"/>
        <v>5191.7876666666662</v>
      </c>
      <c r="H890" s="2">
        <f t="shared" ca="1" si="241"/>
        <v>141183.4</v>
      </c>
      <c r="I890">
        <f t="shared" ca="1" si="242"/>
        <v>-1</v>
      </c>
      <c r="J890">
        <f t="shared" si="243"/>
        <v>-1</v>
      </c>
      <c r="K890">
        <f t="shared" si="236"/>
        <v>59.470000000000255</v>
      </c>
      <c r="L890">
        <f t="shared" ca="1" si="237"/>
        <v>-59.470000000000255</v>
      </c>
      <c r="M890" s="14">
        <f t="shared" si="238"/>
        <v>11088.140000000029</v>
      </c>
      <c r="N890">
        <f t="shared" si="244"/>
        <v>-1</v>
      </c>
      <c r="O890">
        <f t="shared" si="239"/>
        <v>2</v>
      </c>
      <c r="P890">
        <f>COUNTIF(作圖資料!$A$3:$A$249,A890)</f>
        <v>0</v>
      </c>
      <c r="R890" s="7">
        <f t="shared" si="245"/>
        <v>16</v>
      </c>
      <c r="S890" s="8">
        <f t="shared" ca="1" si="246"/>
        <v>-16</v>
      </c>
      <c r="T890" s="8">
        <f t="shared" ca="1" si="247"/>
        <v>15799</v>
      </c>
      <c r="U890" s="8">
        <f t="shared" ca="1" si="248"/>
        <v>-2</v>
      </c>
      <c r="V890" s="9">
        <f t="shared" ca="1" si="249"/>
        <v>0</v>
      </c>
      <c r="W890" s="3">
        <f t="shared" si="250"/>
        <v>-1.6094148857667023E-2</v>
      </c>
      <c r="X890" s="3">
        <f t="shared" si="251"/>
        <v>6.9932019393877498E-2</v>
      </c>
      <c r="Y890" s="3">
        <f t="shared" si="252"/>
        <v>7.9814814814814117E-2</v>
      </c>
    </row>
    <row r="891" spans="1:25" x14ac:dyDescent="0.25">
      <c r="A891" s="1">
        <v>37288</v>
      </c>
      <c r="B891" s="2">
        <v>5857.93</v>
      </c>
      <c r="C891" s="2">
        <v>132545</v>
      </c>
      <c r="D891" s="2">
        <v>5858</v>
      </c>
      <c r="E891" s="2">
        <v>5830</v>
      </c>
      <c r="F891" s="13">
        <f t="shared" si="240"/>
        <v>1.1949613600625852E-5</v>
      </c>
      <c r="G891" s="2">
        <f t="shared" si="235"/>
        <v>5220.5026666666663</v>
      </c>
      <c r="H891" s="2">
        <f t="shared" ca="1" si="241"/>
        <v>132655.79999999999</v>
      </c>
      <c r="I891">
        <f t="shared" ca="1" si="242"/>
        <v>-1</v>
      </c>
      <c r="J891">
        <f t="shared" si="243"/>
        <v>1</v>
      </c>
      <c r="K891">
        <f t="shared" si="236"/>
        <v>-14.210000000000036</v>
      </c>
      <c r="L891">
        <f t="shared" ca="1" si="237"/>
        <v>14.210000000000036</v>
      </c>
      <c r="M891" s="14">
        <f t="shared" si="238"/>
        <v>11102.350000000028</v>
      </c>
      <c r="N891">
        <f t="shared" si="244"/>
        <v>1</v>
      </c>
      <c r="O891">
        <f t="shared" si="239"/>
        <v>2</v>
      </c>
      <c r="P891">
        <f>COUNTIF(作圖資料!$A$3:$A$249,A891)</f>
        <v>0</v>
      </c>
      <c r="R891" s="7">
        <f t="shared" si="245"/>
        <v>27</v>
      </c>
      <c r="S891" s="8">
        <f t="shared" ca="1" si="246"/>
        <v>-27</v>
      </c>
      <c r="T891" s="8">
        <f t="shared" ca="1" si="247"/>
        <v>15745</v>
      </c>
      <c r="U891" s="8">
        <f t="shared" ca="1" si="248"/>
        <v>-2</v>
      </c>
      <c r="V891" s="9">
        <f t="shared" ca="1" si="249"/>
        <v>0</v>
      </c>
      <c r="W891" s="3">
        <f t="shared" si="250"/>
        <v>-1.6094148857667023E-2</v>
      </c>
      <c r="X891" s="3">
        <f t="shared" si="251"/>
        <v>6.7342889367075109E-2</v>
      </c>
      <c r="Y891" s="3">
        <f t="shared" si="252"/>
        <v>8.481481481481401E-2</v>
      </c>
    </row>
    <row r="892" spans="1:25" x14ac:dyDescent="0.25">
      <c r="A892" s="1">
        <v>37291</v>
      </c>
      <c r="B892" s="2">
        <v>5849.85</v>
      </c>
      <c r="C892" s="2">
        <v>88552</v>
      </c>
      <c r="D892" s="2">
        <v>5838</v>
      </c>
      <c r="E892" s="2">
        <v>5818</v>
      </c>
      <c r="F892" s="13">
        <f t="shared" si="240"/>
        <v>-2.0256929664863588E-3</v>
      </c>
      <c r="G892" s="2">
        <f t="shared" si="235"/>
        <v>5249.2704999999987</v>
      </c>
      <c r="H892" s="2">
        <f t="shared" ca="1" si="241"/>
        <v>120160.8</v>
      </c>
      <c r="I892">
        <f t="shared" ca="1" si="242"/>
        <v>-1</v>
      </c>
      <c r="J892">
        <f t="shared" si="243"/>
        <v>-1</v>
      </c>
      <c r="K892">
        <f t="shared" si="236"/>
        <v>-8.0799999999999272</v>
      </c>
      <c r="L892">
        <f t="shared" ca="1" si="237"/>
        <v>8.0799999999999272</v>
      </c>
      <c r="M892" s="14">
        <f t="shared" si="238"/>
        <v>11094.270000000028</v>
      </c>
      <c r="N892">
        <f t="shared" si="244"/>
        <v>-1</v>
      </c>
      <c r="O892">
        <f t="shared" si="239"/>
        <v>2</v>
      </c>
      <c r="P892">
        <f>COUNTIF(作圖資料!$A$3:$A$249,A892)</f>
        <v>0</v>
      </c>
      <c r="R892" s="7">
        <f t="shared" si="245"/>
        <v>-20</v>
      </c>
      <c r="S892" s="8">
        <f t="shared" ca="1" si="246"/>
        <v>20</v>
      </c>
      <c r="T892" s="8">
        <f t="shared" ca="1" si="247"/>
        <v>15785</v>
      </c>
      <c r="U892" s="8">
        <f t="shared" ca="1" si="248"/>
        <v>-2</v>
      </c>
      <c r="V892" s="9">
        <f t="shared" ca="1" si="249"/>
        <v>0</v>
      </c>
      <c r="W892" s="3">
        <f t="shared" si="250"/>
        <v>-1.6094148857667023E-2</v>
      </c>
      <c r="X892" s="3">
        <f t="shared" si="251"/>
        <v>6.5870674686106634E-2</v>
      </c>
      <c r="Y892" s="3">
        <f t="shared" si="252"/>
        <v>8.1111111111110246E-2</v>
      </c>
    </row>
    <row r="893" spans="1:25" x14ac:dyDescent="0.25">
      <c r="A893" s="1">
        <v>37292</v>
      </c>
      <c r="B893" s="2">
        <v>5844.25</v>
      </c>
      <c r="C893" s="2">
        <v>83033</v>
      </c>
      <c r="D893" s="2">
        <v>5884</v>
      </c>
      <c r="E893" s="2">
        <v>5880</v>
      </c>
      <c r="F893" s="13">
        <f t="shared" si="240"/>
        <v>6.801557086024701E-3</v>
      </c>
      <c r="G893" s="2">
        <f t="shared" si="235"/>
        <v>5277.1308333333318</v>
      </c>
      <c r="H893" s="2">
        <f t="shared" ca="1" si="241"/>
        <v>111182.2</v>
      </c>
      <c r="I893">
        <f t="shared" ca="1" si="242"/>
        <v>-1</v>
      </c>
      <c r="J893">
        <f t="shared" si="243"/>
        <v>1</v>
      </c>
      <c r="K893">
        <f t="shared" si="236"/>
        <v>-5.6000000000003638</v>
      </c>
      <c r="L893">
        <f t="shared" ca="1" si="237"/>
        <v>5.6000000000003638</v>
      </c>
      <c r="M893" s="14">
        <f t="shared" si="238"/>
        <v>11099.870000000028</v>
      </c>
      <c r="N893">
        <f t="shared" si="244"/>
        <v>1</v>
      </c>
      <c r="O893">
        <f t="shared" si="239"/>
        <v>2</v>
      </c>
      <c r="P893">
        <f>COUNTIF(作圖資料!$A$3:$A$249,A893)</f>
        <v>0</v>
      </c>
      <c r="R893" s="7">
        <f t="shared" si="245"/>
        <v>46</v>
      </c>
      <c r="S893" s="8">
        <f t="shared" ca="1" si="246"/>
        <v>-46</v>
      </c>
      <c r="T893" s="8">
        <f t="shared" ca="1" si="247"/>
        <v>15693</v>
      </c>
      <c r="U893" s="8">
        <f t="shared" ca="1" si="248"/>
        <v>-2</v>
      </c>
      <c r="V893" s="9">
        <f t="shared" ca="1" si="249"/>
        <v>0</v>
      </c>
      <c r="W893" s="3">
        <f t="shared" si="250"/>
        <v>-1.6094148857667023E-2</v>
      </c>
      <c r="X893" s="3">
        <f t="shared" si="251"/>
        <v>6.4850327877514546E-2</v>
      </c>
      <c r="Y893" s="3">
        <f t="shared" si="252"/>
        <v>8.9629629629628615E-2</v>
      </c>
    </row>
    <row r="894" spans="1:25" x14ac:dyDescent="0.25">
      <c r="A894" s="1">
        <v>37293</v>
      </c>
      <c r="B894" s="2">
        <v>5926.08</v>
      </c>
      <c r="C894" s="2">
        <v>138883</v>
      </c>
      <c r="D894" s="2">
        <v>5969</v>
      </c>
      <c r="E894" s="2">
        <v>5951</v>
      </c>
      <c r="F894" s="13">
        <f t="shared" si="240"/>
        <v>7.242561693395988E-3</v>
      </c>
      <c r="G894" s="2">
        <f t="shared" ref="G894:G957" si="253">AVERAGE(B835:B894)</f>
        <v>5306.9564999999993</v>
      </c>
      <c r="H894" s="2">
        <f t="shared" ca="1" si="241"/>
        <v>116010.4</v>
      </c>
      <c r="I894">
        <f t="shared" ca="1" si="242"/>
        <v>1</v>
      </c>
      <c r="J894">
        <f t="shared" si="243"/>
        <v>1</v>
      </c>
      <c r="K894">
        <f t="shared" ref="K894:K957" si="254">B894-B893</f>
        <v>81.829999999999927</v>
      </c>
      <c r="L894">
        <f t="shared" ref="L894:L957" ca="1" si="255">I893*K894</f>
        <v>-81.829999999999927</v>
      </c>
      <c r="M894" s="14">
        <f t="shared" ref="M894:M957" si="256">M893+K894*N893</f>
        <v>11181.700000000028</v>
      </c>
      <c r="N894">
        <f t="shared" si="244"/>
        <v>1</v>
      </c>
      <c r="O894">
        <f t="shared" ref="O894:O957" si="257">ABS(N894-N893)</f>
        <v>0</v>
      </c>
      <c r="P894">
        <f>COUNTIF(作圖資料!$A$3:$A$249,A894)</f>
        <v>0</v>
      </c>
      <c r="R894" s="7">
        <f t="shared" si="245"/>
        <v>85</v>
      </c>
      <c r="S894" s="8">
        <f t="shared" ca="1" si="246"/>
        <v>-85</v>
      </c>
      <c r="T894" s="8">
        <f t="shared" ca="1" si="247"/>
        <v>15523</v>
      </c>
      <c r="U894" s="8">
        <f t="shared" ca="1" si="248"/>
        <v>2</v>
      </c>
      <c r="V894" s="9">
        <f t="shared" ca="1" si="249"/>
        <v>4</v>
      </c>
      <c r="W894" s="3">
        <f t="shared" si="250"/>
        <v>-1.6094148857667023E-2</v>
      </c>
      <c r="X894" s="3">
        <f t="shared" si="251"/>
        <v>7.9760145618065881E-2</v>
      </c>
      <c r="Y894" s="3">
        <f t="shared" si="252"/>
        <v>0.10537037037036923</v>
      </c>
    </row>
    <row r="895" spans="1:25" x14ac:dyDescent="0.25">
      <c r="A895" s="1">
        <v>37305</v>
      </c>
      <c r="B895" s="2">
        <v>5968.61</v>
      </c>
      <c r="C895" s="2">
        <v>123316</v>
      </c>
      <c r="D895" s="2">
        <v>5956</v>
      </c>
      <c r="E895" s="2">
        <v>5953</v>
      </c>
      <c r="F895" s="13">
        <f t="shared" si="240"/>
        <v>-2.1127197119596985E-3</v>
      </c>
      <c r="G895" s="2">
        <f t="shared" si="253"/>
        <v>5335.1383333333333</v>
      </c>
      <c r="H895" s="2">
        <f t="shared" ca="1" si="241"/>
        <v>113265.8</v>
      </c>
      <c r="I895">
        <f t="shared" ca="1" si="242"/>
        <v>1</v>
      </c>
      <c r="J895">
        <f t="shared" si="243"/>
        <v>-1</v>
      </c>
      <c r="K895">
        <f t="shared" si="254"/>
        <v>42.529999999999745</v>
      </c>
      <c r="L895">
        <f t="shared" ca="1" si="255"/>
        <v>42.529999999999745</v>
      </c>
      <c r="M895" s="14">
        <f t="shared" si="256"/>
        <v>11224.230000000029</v>
      </c>
      <c r="N895">
        <f t="shared" si="244"/>
        <v>-1</v>
      </c>
      <c r="O895">
        <f t="shared" si="257"/>
        <v>2</v>
      </c>
      <c r="P895">
        <f>COUNTIF(作圖資料!$A$3:$A$249,A895)</f>
        <v>0</v>
      </c>
      <c r="R895" s="7">
        <f t="shared" si="245"/>
        <v>-13</v>
      </c>
      <c r="S895" s="8">
        <f t="shared" ca="1" si="246"/>
        <v>-13</v>
      </c>
      <c r="T895" s="8">
        <f t="shared" ca="1" si="247"/>
        <v>15497</v>
      </c>
      <c r="U895" s="8">
        <f t="shared" ca="1" si="248"/>
        <v>2</v>
      </c>
      <c r="V895" s="9">
        <f t="shared" ca="1" si="249"/>
        <v>0</v>
      </c>
      <c r="W895" s="3">
        <f t="shared" si="250"/>
        <v>-1.6094148857667023E-2</v>
      </c>
      <c r="X895" s="3">
        <f t="shared" si="251"/>
        <v>8.7509315219747918E-2</v>
      </c>
      <c r="Y895" s="3">
        <f t="shared" si="252"/>
        <v>0.10296296296296181</v>
      </c>
    </row>
    <row r="896" spans="1:25" x14ac:dyDescent="0.25">
      <c r="A896" s="1">
        <v>37306</v>
      </c>
      <c r="B896" s="2">
        <v>5861.66</v>
      </c>
      <c r="C896" s="2">
        <v>120207</v>
      </c>
      <c r="D896" s="2">
        <v>5825</v>
      </c>
      <c r="E896" s="2">
        <v>5801</v>
      </c>
      <c r="F896" s="13">
        <f t="shared" si="240"/>
        <v>-6.2542010283775928E-3</v>
      </c>
      <c r="G896" s="2">
        <f t="shared" si="253"/>
        <v>5359.4394999999986</v>
      </c>
      <c r="H896" s="2">
        <f t="shared" ca="1" si="241"/>
        <v>110798.2</v>
      </c>
      <c r="I896">
        <f t="shared" ca="1" si="242"/>
        <v>1</v>
      </c>
      <c r="J896">
        <f t="shared" si="243"/>
        <v>-1</v>
      </c>
      <c r="K896">
        <f t="shared" si="254"/>
        <v>-106.94999999999982</v>
      </c>
      <c r="L896">
        <f t="shared" ca="1" si="255"/>
        <v>-106.94999999999982</v>
      </c>
      <c r="M896" s="14">
        <f t="shared" si="256"/>
        <v>11331.180000000029</v>
      </c>
      <c r="N896">
        <f t="shared" si="244"/>
        <v>-1</v>
      </c>
      <c r="O896">
        <f t="shared" si="257"/>
        <v>0</v>
      </c>
      <c r="P896">
        <f>COUNTIF(作圖資料!$A$3:$A$249,A896)</f>
        <v>0</v>
      </c>
      <c r="R896" s="7">
        <f t="shared" si="245"/>
        <v>-131</v>
      </c>
      <c r="S896" s="8">
        <f t="shared" ca="1" si="246"/>
        <v>-131</v>
      </c>
      <c r="T896" s="8">
        <f t="shared" ca="1" si="247"/>
        <v>15235</v>
      </c>
      <c r="U896" s="8">
        <f t="shared" ca="1" si="248"/>
        <v>2</v>
      </c>
      <c r="V896" s="9">
        <f t="shared" ca="1" si="249"/>
        <v>0</v>
      </c>
      <c r="W896" s="3">
        <f t="shared" si="250"/>
        <v>-1.6094148857667023E-2</v>
      </c>
      <c r="X896" s="3">
        <f t="shared" si="251"/>
        <v>6.8022513223512382E-2</v>
      </c>
      <c r="Y896" s="3">
        <f t="shared" si="252"/>
        <v>7.870370370370261E-2</v>
      </c>
    </row>
    <row r="897" spans="1:25" x14ac:dyDescent="0.25">
      <c r="A897" s="1">
        <v>37307</v>
      </c>
      <c r="B897" s="2">
        <v>5692.18</v>
      </c>
      <c r="C897" s="2">
        <v>97455</v>
      </c>
      <c r="D897" s="2">
        <v>5685</v>
      </c>
      <c r="E897" s="2">
        <v>5666</v>
      </c>
      <c r="F897" s="13">
        <f t="shared" si="240"/>
        <v>-4.599292362504448E-3</v>
      </c>
      <c r="G897" s="2">
        <f t="shared" si="253"/>
        <v>5380.198833333332</v>
      </c>
      <c r="H897" s="2">
        <f t="shared" ca="1" si="241"/>
        <v>112578.8</v>
      </c>
      <c r="I897">
        <f t="shared" ca="1" si="242"/>
        <v>-1</v>
      </c>
      <c r="J897">
        <f t="shared" si="243"/>
        <v>-1</v>
      </c>
      <c r="K897">
        <f t="shared" si="254"/>
        <v>-169.47999999999956</v>
      </c>
      <c r="L897">
        <f t="shared" ca="1" si="255"/>
        <v>-169.47999999999956</v>
      </c>
      <c r="M897" s="14">
        <f t="shared" si="256"/>
        <v>11500.660000000029</v>
      </c>
      <c r="N897">
        <f t="shared" si="244"/>
        <v>-2</v>
      </c>
      <c r="O897">
        <f t="shared" si="257"/>
        <v>1</v>
      </c>
      <c r="P897">
        <f>COUNTIF(作圖資料!$A$3:$A$249,A897)</f>
        <v>1</v>
      </c>
      <c r="R897" s="7">
        <f t="shared" si="245"/>
        <v>-140</v>
      </c>
      <c r="S897" s="8">
        <f t="shared" ca="1" si="246"/>
        <v>-140</v>
      </c>
      <c r="T897" s="8">
        <f t="shared" ca="1" si="247"/>
        <v>14955</v>
      </c>
      <c r="U897" s="8">
        <f t="shared" ca="1" si="248"/>
        <v>-2</v>
      </c>
      <c r="V897" s="9">
        <f t="shared" ca="1" si="249"/>
        <v>4</v>
      </c>
      <c r="W897" s="3">
        <f t="shared" si="250"/>
        <v>-1.6094148857667023E-2</v>
      </c>
      <c r="X897" s="3">
        <f t="shared" si="251"/>
        <v>3.7142445880623098E-2</v>
      </c>
      <c r="Y897" s="3">
        <f t="shared" si="252"/>
        <v>5.2777777777776702E-2</v>
      </c>
    </row>
    <row r="898" spans="1:25" x14ac:dyDescent="0.25">
      <c r="A898" s="1">
        <v>37308</v>
      </c>
      <c r="B898" s="2">
        <v>5656.1</v>
      </c>
      <c r="C898" s="2">
        <v>88649</v>
      </c>
      <c r="D898" s="2">
        <v>5656</v>
      </c>
      <c r="E898" s="2">
        <v>5617</v>
      </c>
      <c r="F898" s="13">
        <f t="shared" si="240"/>
        <v>-1.7680026873745369E-5</v>
      </c>
      <c r="G898" s="2">
        <f t="shared" si="253"/>
        <v>5398.656666666664</v>
      </c>
      <c r="H898" s="2">
        <f t="shared" ca="1" si="241"/>
        <v>113702</v>
      </c>
      <c r="I898">
        <f t="shared" ca="1" si="242"/>
        <v>-1</v>
      </c>
      <c r="J898">
        <f t="shared" si="243"/>
        <v>-1</v>
      </c>
      <c r="K898">
        <f t="shared" si="254"/>
        <v>-36.079999999999927</v>
      </c>
      <c r="L898">
        <f t="shared" ca="1" si="255"/>
        <v>36.079999999999927</v>
      </c>
      <c r="M898" s="14">
        <f t="shared" si="256"/>
        <v>11572.820000000029</v>
      </c>
      <c r="N898">
        <f t="shared" si="244"/>
        <v>-2</v>
      </c>
      <c r="O898">
        <f t="shared" si="257"/>
        <v>0</v>
      </c>
      <c r="P898">
        <f>COUNTIF(作圖資料!$A$3:$A$249,A898)</f>
        <v>0</v>
      </c>
      <c r="R898" s="7">
        <f t="shared" si="245"/>
        <v>-10</v>
      </c>
      <c r="S898" s="8">
        <f t="shared" ca="1" si="246"/>
        <v>10</v>
      </c>
      <c r="T898" s="8">
        <f t="shared" ca="1" si="247"/>
        <v>14975</v>
      </c>
      <c r="U898" s="8">
        <f t="shared" ca="1" si="248"/>
        <v>-2</v>
      </c>
      <c r="V898" s="9">
        <f t="shared" ca="1" si="249"/>
        <v>0</v>
      </c>
      <c r="W898" s="3">
        <f t="shared" si="250"/>
        <v>-4.599292362504448E-3</v>
      </c>
      <c r="X898" s="3">
        <f t="shared" si="251"/>
        <v>-6.3385205668127021E-3</v>
      </c>
      <c r="Y898" s="3">
        <f t="shared" si="252"/>
        <v>-1.7649135192375574E-3</v>
      </c>
    </row>
    <row r="899" spans="1:25" x14ac:dyDescent="0.25">
      <c r="A899" s="1">
        <v>37309</v>
      </c>
      <c r="B899" s="2">
        <v>5609.83</v>
      </c>
      <c r="C899" s="2">
        <v>79291</v>
      </c>
      <c r="D899" s="2">
        <v>5620</v>
      </c>
      <c r="E899" s="2">
        <v>5598</v>
      </c>
      <c r="F899" s="13">
        <f t="shared" ref="F899:F962" si="258">IF(P899=1,E899,D899)/B899-1</f>
        <v>1.8128891606341568E-3</v>
      </c>
      <c r="G899" s="2">
        <f t="shared" si="253"/>
        <v>5417.8904999999986</v>
      </c>
      <c r="H899" s="2">
        <f t="shared" ref="H899:H962" ca="1" si="259">IF(ROW()&gt;$H$1,AVERAGE(OFFSET(C899,-$H$1+1,,$H$1)),"")</f>
        <v>101783.6</v>
      </c>
      <c r="I899">
        <f t="shared" ref="I899:I962" ca="1" si="260">IF(H899="",0,SIGN(C899-H899))</f>
        <v>-1</v>
      </c>
      <c r="J899">
        <f t="shared" ref="J899:J962" si="261">SIGN(F899)</f>
        <v>1</v>
      </c>
      <c r="K899">
        <f t="shared" si="254"/>
        <v>-46.270000000000437</v>
      </c>
      <c r="L899">
        <f t="shared" ca="1" si="255"/>
        <v>46.270000000000437</v>
      </c>
      <c r="M899" s="14">
        <f t="shared" si="256"/>
        <v>11665.36000000003</v>
      </c>
      <c r="N899">
        <f t="shared" ref="N899:N962" si="262">INT(M899*$Q$1/B899)*CHOOSE($L$1,I899,J899)</f>
        <v>2</v>
      </c>
      <c r="O899">
        <f t="shared" si="257"/>
        <v>4</v>
      </c>
      <c r="P899">
        <f>COUNTIF(作圖資料!$A$3:$A$249,A899)</f>
        <v>0</v>
      </c>
      <c r="R899" s="7">
        <f t="shared" si="245"/>
        <v>-36</v>
      </c>
      <c r="S899" s="8">
        <f t="shared" ca="1" si="246"/>
        <v>36</v>
      </c>
      <c r="T899" s="8">
        <f t="shared" ca="1" si="247"/>
        <v>15047</v>
      </c>
      <c r="U899" s="8">
        <f t="shared" ca="1" si="248"/>
        <v>-2</v>
      </c>
      <c r="V899" s="9">
        <f t="shared" ca="1" si="249"/>
        <v>0</v>
      </c>
      <c r="W899" s="3">
        <f t="shared" si="250"/>
        <v>-4.599292362504448E-3</v>
      </c>
      <c r="X899" s="3">
        <f t="shared" si="251"/>
        <v>-1.4467216426746976E-2</v>
      </c>
      <c r="Y899" s="3">
        <f t="shared" si="252"/>
        <v>-8.1186021884928072E-3</v>
      </c>
    </row>
    <row r="900" spans="1:25" x14ac:dyDescent="0.25">
      <c r="A900" s="1">
        <v>37312</v>
      </c>
      <c r="B900" s="2">
        <v>5510.71</v>
      </c>
      <c r="C900" s="2">
        <v>68242</v>
      </c>
      <c r="D900" s="2">
        <v>5522</v>
      </c>
      <c r="E900" s="2">
        <v>5513</v>
      </c>
      <c r="F900" s="13">
        <f t="shared" si="258"/>
        <v>2.0487378214422147E-3</v>
      </c>
      <c r="G900" s="2">
        <f t="shared" si="253"/>
        <v>5434.1794999999984</v>
      </c>
      <c r="H900" s="2">
        <f t="shared" ca="1" si="259"/>
        <v>90768.8</v>
      </c>
      <c r="I900">
        <f t="shared" ca="1" si="260"/>
        <v>-1</v>
      </c>
      <c r="J900">
        <f t="shared" si="261"/>
        <v>1</v>
      </c>
      <c r="K900">
        <f t="shared" si="254"/>
        <v>-99.119999999999891</v>
      </c>
      <c r="L900">
        <f t="shared" ca="1" si="255"/>
        <v>99.119999999999891</v>
      </c>
      <c r="M900" s="14">
        <f t="shared" si="256"/>
        <v>11467.12000000003</v>
      </c>
      <c r="N900">
        <f t="shared" si="262"/>
        <v>2</v>
      </c>
      <c r="O900">
        <f t="shared" si="257"/>
        <v>0</v>
      </c>
      <c r="P900">
        <f>COUNTIF(作圖資料!$A$3:$A$249,A900)</f>
        <v>0</v>
      </c>
      <c r="R900" s="7">
        <f t="shared" ref="R900:R963" si="263">D900-IF(P899=1,E899,D899)</f>
        <v>-98</v>
      </c>
      <c r="S900" s="8">
        <f t="shared" ref="S900:S963" ca="1" si="264">I899*R900</f>
        <v>98</v>
      </c>
      <c r="T900" s="8">
        <f t="shared" ref="T900:T963" ca="1" si="265">T899+R900*U899</f>
        <v>15243</v>
      </c>
      <c r="U900" s="8">
        <f t="shared" ref="U900:U963" ca="1" si="266">INT(T900*$Q$1/IF(P900=1,E900,D900))*I900</f>
        <v>-2</v>
      </c>
      <c r="V900" s="9">
        <f t="shared" ref="V900:V963" ca="1" si="267">IF(P900=1,ABS(U900)+ABS(U899),ABS(U900-U899))</f>
        <v>0</v>
      </c>
      <c r="W900" s="3">
        <f t="shared" ref="W900:W963" si="268">IF(P899=1,F899,W899)</f>
        <v>-4.599292362504448E-3</v>
      </c>
      <c r="X900" s="3">
        <f t="shared" ref="X900:X963" si="269">IF(P899=1,K900/B899,(1+K900/B899)*(1+X899)-1)</f>
        <v>-3.1880580023822214E-2</v>
      </c>
      <c r="Y900" s="3">
        <f t="shared" ref="Y900:Y963" si="270">IF(P899=1,R900/E899,(1+R900/D899)*(1+Y899)-1)</f>
        <v>-2.5414754677020812E-2</v>
      </c>
    </row>
    <row r="901" spans="1:25" x14ac:dyDescent="0.25">
      <c r="A901" s="1">
        <v>37313</v>
      </c>
      <c r="B901" s="2">
        <v>5499.79</v>
      </c>
      <c r="C901" s="2">
        <v>93006</v>
      </c>
      <c r="D901" s="2">
        <v>5529</v>
      </c>
      <c r="E901" s="2">
        <v>5522</v>
      </c>
      <c r="F901" s="13">
        <f t="shared" si="258"/>
        <v>5.3111118788171652E-3</v>
      </c>
      <c r="G901" s="2">
        <f t="shared" si="253"/>
        <v>5451.6756666666652</v>
      </c>
      <c r="H901" s="2">
        <f t="shared" ca="1" si="259"/>
        <v>85328.6</v>
      </c>
      <c r="I901">
        <f t="shared" ca="1" si="260"/>
        <v>1</v>
      </c>
      <c r="J901">
        <f t="shared" si="261"/>
        <v>1</v>
      </c>
      <c r="K901">
        <f t="shared" si="254"/>
        <v>-10.920000000000073</v>
      </c>
      <c r="L901">
        <f t="shared" ca="1" si="255"/>
        <v>10.920000000000073</v>
      </c>
      <c r="M901" s="14">
        <f t="shared" si="256"/>
        <v>11445.28000000003</v>
      </c>
      <c r="N901">
        <f t="shared" si="262"/>
        <v>2</v>
      </c>
      <c r="O901">
        <f t="shared" si="257"/>
        <v>0</v>
      </c>
      <c r="P901">
        <f>COUNTIF(作圖資料!$A$3:$A$249,A901)</f>
        <v>0</v>
      </c>
      <c r="R901" s="7">
        <f t="shared" si="263"/>
        <v>7</v>
      </c>
      <c r="S901" s="8">
        <f t="shared" ca="1" si="264"/>
        <v>-7</v>
      </c>
      <c r="T901" s="8">
        <f t="shared" ca="1" si="265"/>
        <v>15229</v>
      </c>
      <c r="U901" s="8">
        <f t="shared" ca="1" si="266"/>
        <v>2</v>
      </c>
      <c r="V901" s="9">
        <f t="shared" ca="1" si="267"/>
        <v>4</v>
      </c>
      <c r="W901" s="3">
        <f t="shared" si="268"/>
        <v>-4.599292362504448E-3</v>
      </c>
      <c r="X901" s="3">
        <f t="shared" si="269"/>
        <v>-3.3799001437059384E-2</v>
      </c>
      <c r="Y901" s="3">
        <f t="shared" si="270"/>
        <v>-2.4179315213554542E-2</v>
      </c>
    </row>
    <row r="902" spans="1:25" x14ac:dyDescent="0.25">
      <c r="A902" s="1">
        <v>37314</v>
      </c>
      <c r="B902" s="2">
        <v>5696.11</v>
      </c>
      <c r="C902" s="2">
        <v>110288</v>
      </c>
      <c r="D902" s="2">
        <v>5700</v>
      </c>
      <c r="E902" s="2">
        <v>5714</v>
      </c>
      <c r="F902" s="13">
        <f t="shared" si="258"/>
        <v>6.8292220480303811E-4</v>
      </c>
      <c r="G902" s="2">
        <f t="shared" si="253"/>
        <v>5471.2928333333321</v>
      </c>
      <c r="H902" s="2">
        <f t="shared" ca="1" si="259"/>
        <v>87895.2</v>
      </c>
      <c r="I902">
        <f t="shared" ca="1" si="260"/>
        <v>1</v>
      </c>
      <c r="J902">
        <f t="shared" si="261"/>
        <v>1</v>
      </c>
      <c r="K902">
        <f t="shared" si="254"/>
        <v>196.31999999999971</v>
      </c>
      <c r="L902">
        <f t="shared" ca="1" si="255"/>
        <v>196.31999999999971</v>
      </c>
      <c r="M902" s="14">
        <f t="shared" si="256"/>
        <v>11837.920000000029</v>
      </c>
      <c r="N902">
        <f t="shared" si="262"/>
        <v>2</v>
      </c>
      <c r="O902">
        <f t="shared" si="257"/>
        <v>0</v>
      </c>
      <c r="P902">
        <f>COUNTIF(作圖資料!$A$3:$A$249,A902)</f>
        <v>0</v>
      </c>
      <c r="R902" s="7">
        <f t="shared" si="263"/>
        <v>171</v>
      </c>
      <c r="S902" s="8">
        <f t="shared" ca="1" si="264"/>
        <v>171</v>
      </c>
      <c r="T902" s="8">
        <f t="shared" ca="1" si="265"/>
        <v>15571</v>
      </c>
      <c r="U902" s="8">
        <f t="shared" ca="1" si="266"/>
        <v>2</v>
      </c>
      <c r="V902" s="9">
        <f t="shared" ca="1" si="267"/>
        <v>0</v>
      </c>
      <c r="W902" s="3">
        <f t="shared" si="268"/>
        <v>-4.599292362504448E-3</v>
      </c>
      <c r="X902" s="3">
        <f t="shared" si="269"/>
        <v>6.9042089322524092E-4</v>
      </c>
      <c r="Y902" s="3">
        <f t="shared" si="270"/>
        <v>6.0007059654074713E-3</v>
      </c>
    </row>
    <row r="903" spans="1:25" x14ac:dyDescent="0.25">
      <c r="A903" s="1">
        <v>37316</v>
      </c>
      <c r="B903" s="2">
        <v>5680.78</v>
      </c>
      <c r="C903" s="2">
        <v>113351</v>
      </c>
      <c r="D903" s="2">
        <v>5650</v>
      </c>
      <c r="E903" s="2">
        <v>5670</v>
      </c>
      <c r="F903" s="13">
        <f t="shared" si="258"/>
        <v>-5.4182700262991323E-3</v>
      </c>
      <c r="G903" s="2">
        <f t="shared" si="253"/>
        <v>5489.1671666666662</v>
      </c>
      <c r="H903" s="2">
        <f t="shared" ca="1" si="259"/>
        <v>92835.6</v>
      </c>
      <c r="I903">
        <f t="shared" ca="1" si="260"/>
        <v>1</v>
      </c>
      <c r="J903">
        <f t="shared" si="261"/>
        <v>-1</v>
      </c>
      <c r="K903">
        <f t="shared" si="254"/>
        <v>-15.329999999999927</v>
      </c>
      <c r="L903">
        <f t="shared" ca="1" si="255"/>
        <v>-15.329999999999927</v>
      </c>
      <c r="M903" s="14">
        <f t="shared" si="256"/>
        <v>11807.260000000029</v>
      </c>
      <c r="N903">
        <f t="shared" si="262"/>
        <v>-2</v>
      </c>
      <c r="O903">
        <f t="shared" si="257"/>
        <v>4</v>
      </c>
      <c r="P903">
        <f>COUNTIF(作圖資料!$A$3:$A$249,A903)</f>
        <v>0</v>
      </c>
      <c r="R903" s="7">
        <f t="shared" si="263"/>
        <v>-50</v>
      </c>
      <c r="S903" s="8">
        <f t="shared" ca="1" si="264"/>
        <v>-50</v>
      </c>
      <c r="T903" s="8">
        <f t="shared" ca="1" si="265"/>
        <v>15471</v>
      </c>
      <c r="U903" s="8">
        <f t="shared" ca="1" si="266"/>
        <v>2</v>
      </c>
      <c r="V903" s="9">
        <f t="shared" ca="1" si="267"/>
        <v>0</v>
      </c>
      <c r="W903" s="3">
        <f t="shared" si="268"/>
        <v>-4.599292362504448E-3</v>
      </c>
      <c r="X903" s="3">
        <f t="shared" si="269"/>
        <v>-2.0027476292038271E-3</v>
      </c>
      <c r="Y903" s="3">
        <f t="shared" si="270"/>
        <v>-2.8238616307802999E-3</v>
      </c>
    </row>
    <row r="904" spans="1:25" x14ac:dyDescent="0.25">
      <c r="A904" s="1">
        <v>37319</v>
      </c>
      <c r="B904" s="2">
        <v>5874.48</v>
      </c>
      <c r="C904" s="2">
        <v>130973</v>
      </c>
      <c r="D904" s="2">
        <v>5910</v>
      </c>
      <c r="E904" s="2">
        <v>5900</v>
      </c>
      <c r="F904" s="13">
        <f t="shared" si="258"/>
        <v>6.0464926257304263E-3</v>
      </c>
      <c r="G904" s="2">
        <f t="shared" si="253"/>
        <v>5510.7363333333324</v>
      </c>
      <c r="H904" s="2">
        <f t="shared" ca="1" si="259"/>
        <v>103172</v>
      </c>
      <c r="I904">
        <f t="shared" ca="1" si="260"/>
        <v>1</v>
      </c>
      <c r="J904">
        <f t="shared" si="261"/>
        <v>1</v>
      </c>
      <c r="K904">
        <f t="shared" si="254"/>
        <v>193.69999999999982</v>
      </c>
      <c r="L904">
        <f t="shared" ca="1" si="255"/>
        <v>193.69999999999982</v>
      </c>
      <c r="M904" s="14">
        <f t="shared" si="256"/>
        <v>11419.86000000003</v>
      </c>
      <c r="N904">
        <f t="shared" si="262"/>
        <v>1</v>
      </c>
      <c r="O904">
        <f t="shared" si="257"/>
        <v>3</v>
      </c>
      <c r="P904">
        <f>COUNTIF(作圖資料!$A$3:$A$249,A904)</f>
        <v>0</v>
      </c>
      <c r="R904" s="7">
        <f t="shared" si="263"/>
        <v>260</v>
      </c>
      <c r="S904" s="8">
        <f t="shared" ca="1" si="264"/>
        <v>260</v>
      </c>
      <c r="T904" s="8">
        <f t="shared" ca="1" si="265"/>
        <v>15991</v>
      </c>
      <c r="U904" s="8">
        <f t="shared" ca="1" si="266"/>
        <v>2</v>
      </c>
      <c r="V904" s="9">
        <f t="shared" ca="1" si="267"/>
        <v>0</v>
      </c>
      <c r="W904" s="3">
        <f t="shared" si="268"/>
        <v>-4.599292362504448E-3</v>
      </c>
      <c r="X904" s="3">
        <f t="shared" si="269"/>
        <v>3.2026394105597378E-2</v>
      </c>
      <c r="Y904" s="3">
        <f t="shared" si="270"/>
        <v>4.3063889869396244E-2</v>
      </c>
    </row>
    <row r="905" spans="1:25" x14ac:dyDescent="0.25">
      <c r="A905" s="1">
        <v>37320</v>
      </c>
      <c r="B905" s="2">
        <v>5957.75</v>
      </c>
      <c r="C905" s="2">
        <v>165412</v>
      </c>
      <c r="D905" s="2">
        <v>5964</v>
      </c>
      <c r="E905" s="2">
        <v>5959</v>
      </c>
      <c r="F905" s="13">
        <f t="shared" si="258"/>
        <v>1.049053753514384E-3</v>
      </c>
      <c r="G905" s="2">
        <f t="shared" si="253"/>
        <v>5535.9058333333332</v>
      </c>
      <c r="H905" s="2">
        <f t="shared" ca="1" si="259"/>
        <v>122606</v>
      </c>
      <c r="I905">
        <f t="shared" ca="1" si="260"/>
        <v>1</v>
      </c>
      <c r="J905">
        <f t="shared" si="261"/>
        <v>1</v>
      </c>
      <c r="K905">
        <f t="shared" si="254"/>
        <v>83.270000000000437</v>
      </c>
      <c r="L905">
        <f t="shared" ca="1" si="255"/>
        <v>83.270000000000437</v>
      </c>
      <c r="M905" s="14">
        <f t="shared" si="256"/>
        <v>11503.13000000003</v>
      </c>
      <c r="N905">
        <f t="shared" si="262"/>
        <v>1</v>
      </c>
      <c r="O905">
        <f t="shared" si="257"/>
        <v>0</v>
      </c>
      <c r="P905">
        <f>COUNTIF(作圖資料!$A$3:$A$249,A905)</f>
        <v>0</v>
      </c>
      <c r="R905" s="7">
        <f t="shared" si="263"/>
        <v>54</v>
      </c>
      <c r="S905" s="8">
        <f t="shared" ca="1" si="264"/>
        <v>54</v>
      </c>
      <c r="T905" s="8">
        <f t="shared" ca="1" si="265"/>
        <v>16099</v>
      </c>
      <c r="U905" s="8">
        <f t="shared" ca="1" si="266"/>
        <v>2</v>
      </c>
      <c r="V905" s="9">
        <f t="shared" ca="1" si="267"/>
        <v>0</v>
      </c>
      <c r="W905" s="3">
        <f t="shared" si="268"/>
        <v>-4.599292362504448E-3</v>
      </c>
      <c r="X905" s="3">
        <f t="shared" si="269"/>
        <v>4.665523577961328E-2</v>
      </c>
      <c r="Y905" s="3">
        <f t="shared" si="270"/>
        <v>5.259442287327909E-2</v>
      </c>
    </row>
    <row r="906" spans="1:25" x14ac:dyDescent="0.25">
      <c r="A906" s="1">
        <v>37321</v>
      </c>
      <c r="B906" s="2">
        <v>6097.57</v>
      </c>
      <c r="C906" s="2">
        <v>168963</v>
      </c>
      <c r="D906" s="2">
        <v>6120</v>
      </c>
      <c r="E906" s="2">
        <v>6138</v>
      </c>
      <c r="F906" s="13">
        <f t="shared" si="258"/>
        <v>3.6785145557984844E-3</v>
      </c>
      <c r="G906" s="2">
        <f t="shared" si="253"/>
        <v>5563.1014999999998</v>
      </c>
      <c r="H906" s="2">
        <f t="shared" ca="1" si="259"/>
        <v>137797.4</v>
      </c>
      <c r="I906">
        <f t="shared" ca="1" si="260"/>
        <v>1</v>
      </c>
      <c r="J906">
        <f t="shared" si="261"/>
        <v>1</v>
      </c>
      <c r="K906">
        <f t="shared" si="254"/>
        <v>139.81999999999971</v>
      </c>
      <c r="L906">
        <f t="shared" ca="1" si="255"/>
        <v>139.81999999999971</v>
      </c>
      <c r="M906" s="14">
        <f t="shared" si="256"/>
        <v>11642.95000000003</v>
      </c>
      <c r="N906">
        <f t="shared" si="262"/>
        <v>1</v>
      </c>
      <c r="O906">
        <f t="shared" si="257"/>
        <v>0</v>
      </c>
      <c r="P906">
        <f>COUNTIF(作圖資料!$A$3:$A$249,A906)</f>
        <v>0</v>
      </c>
      <c r="R906" s="7">
        <f t="shared" si="263"/>
        <v>156</v>
      </c>
      <c r="S906" s="8">
        <f t="shared" ca="1" si="264"/>
        <v>156</v>
      </c>
      <c r="T906" s="8">
        <f t="shared" ca="1" si="265"/>
        <v>16411</v>
      </c>
      <c r="U906" s="8">
        <f t="shared" ca="1" si="266"/>
        <v>2</v>
      </c>
      <c r="V906" s="9">
        <f t="shared" ca="1" si="267"/>
        <v>0</v>
      </c>
      <c r="W906" s="3">
        <f t="shared" si="268"/>
        <v>-4.599292362504448E-3</v>
      </c>
      <c r="X906" s="3">
        <f t="shared" si="269"/>
        <v>7.1218759772178286E-2</v>
      </c>
      <c r="Y906" s="3">
        <f t="shared" si="270"/>
        <v>8.0127073773385016E-2</v>
      </c>
    </row>
    <row r="907" spans="1:25" x14ac:dyDescent="0.25">
      <c r="A907" s="1">
        <v>37322</v>
      </c>
      <c r="B907" s="2">
        <v>6048.15</v>
      </c>
      <c r="C907" s="2">
        <v>178176</v>
      </c>
      <c r="D907" s="2">
        <v>6080</v>
      </c>
      <c r="E907" s="2">
        <v>6052</v>
      </c>
      <c r="F907" s="13">
        <f t="shared" si="258"/>
        <v>5.2660730967322156E-3</v>
      </c>
      <c r="G907" s="2">
        <f t="shared" si="253"/>
        <v>5589.8853333333336</v>
      </c>
      <c r="H907" s="2">
        <f t="shared" ca="1" si="259"/>
        <v>151375</v>
      </c>
      <c r="I907">
        <f t="shared" ca="1" si="260"/>
        <v>1</v>
      </c>
      <c r="J907">
        <f t="shared" si="261"/>
        <v>1</v>
      </c>
      <c r="K907">
        <f t="shared" si="254"/>
        <v>-49.420000000000073</v>
      </c>
      <c r="L907">
        <f t="shared" ca="1" si="255"/>
        <v>-49.420000000000073</v>
      </c>
      <c r="M907" s="14">
        <f t="shared" si="256"/>
        <v>11593.53000000003</v>
      </c>
      <c r="N907">
        <f t="shared" si="262"/>
        <v>1</v>
      </c>
      <c r="O907">
        <f t="shared" si="257"/>
        <v>0</v>
      </c>
      <c r="P907">
        <f>COUNTIF(作圖資料!$A$3:$A$249,A907)</f>
        <v>0</v>
      </c>
      <c r="R907" s="7">
        <f t="shared" si="263"/>
        <v>-40</v>
      </c>
      <c r="S907" s="8">
        <f t="shared" ca="1" si="264"/>
        <v>-40</v>
      </c>
      <c r="T907" s="8">
        <f t="shared" ca="1" si="265"/>
        <v>16331</v>
      </c>
      <c r="U907" s="8">
        <f t="shared" ca="1" si="266"/>
        <v>2</v>
      </c>
      <c r="V907" s="9">
        <f t="shared" ca="1" si="267"/>
        <v>0</v>
      </c>
      <c r="W907" s="3">
        <f t="shared" si="268"/>
        <v>-4.599292362504448E-3</v>
      </c>
      <c r="X907" s="3">
        <f t="shared" si="269"/>
        <v>6.2536673119964137E-2</v>
      </c>
      <c r="Y907" s="3">
        <f t="shared" si="270"/>
        <v>7.306741969643471E-2</v>
      </c>
    </row>
    <row r="908" spans="1:25" x14ac:dyDescent="0.25">
      <c r="A908" s="1">
        <v>37323</v>
      </c>
      <c r="B908" s="2">
        <v>6011.65</v>
      </c>
      <c r="C908" s="2">
        <v>152222</v>
      </c>
      <c r="D908" s="2">
        <v>6041</v>
      </c>
      <c r="E908" s="2">
        <v>6045</v>
      </c>
      <c r="F908" s="13">
        <f t="shared" si="258"/>
        <v>4.8821870867399308E-3</v>
      </c>
      <c r="G908" s="2">
        <f t="shared" si="253"/>
        <v>5612.6359999999995</v>
      </c>
      <c r="H908" s="2">
        <f t="shared" ca="1" si="259"/>
        <v>159149.20000000001</v>
      </c>
      <c r="I908">
        <f t="shared" ca="1" si="260"/>
        <v>-1</v>
      </c>
      <c r="J908">
        <f t="shared" si="261"/>
        <v>1</v>
      </c>
      <c r="K908">
        <f t="shared" si="254"/>
        <v>-36.5</v>
      </c>
      <c r="L908">
        <f t="shared" ca="1" si="255"/>
        <v>-36.5</v>
      </c>
      <c r="M908" s="14">
        <f t="shared" si="256"/>
        <v>11557.03000000003</v>
      </c>
      <c r="N908">
        <f t="shared" si="262"/>
        <v>1</v>
      </c>
      <c r="O908">
        <f t="shared" si="257"/>
        <v>0</v>
      </c>
      <c r="P908">
        <f>COUNTIF(作圖資料!$A$3:$A$249,A908)</f>
        <v>0</v>
      </c>
      <c r="R908" s="7">
        <f t="shared" si="263"/>
        <v>-39</v>
      </c>
      <c r="S908" s="8">
        <f t="shared" ca="1" si="264"/>
        <v>-39</v>
      </c>
      <c r="T908" s="8">
        <f t="shared" ca="1" si="265"/>
        <v>16253</v>
      </c>
      <c r="U908" s="8">
        <f t="shared" ca="1" si="266"/>
        <v>-2</v>
      </c>
      <c r="V908" s="9">
        <f t="shared" ca="1" si="267"/>
        <v>4</v>
      </c>
      <c r="W908" s="3">
        <f t="shared" si="268"/>
        <v>-4.599292362504448E-3</v>
      </c>
      <c r="X908" s="3">
        <f t="shared" si="269"/>
        <v>5.6124367114180895E-2</v>
      </c>
      <c r="Y908" s="3">
        <f t="shared" si="270"/>
        <v>6.6184256971408173E-2</v>
      </c>
    </row>
    <row r="909" spans="1:25" x14ac:dyDescent="0.25">
      <c r="A909" s="1">
        <v>37326</v>
      </c>
      <c r="B909" s="2">
        <v>6196.26</v>
      </c>
      <c r="C909" s="2">
        <v>165739</v>
      </c>
      <c r="D909" s="2">
        <v>6190</v>
      </c>
      <c r="E909" s="2">
        <v>6185</v>
      </c>
      <c r="F909" s="13">
        <f t="shared" si="258"/>
        <v>-1.0102868504550111E-3</v>
      </c>
      <c r="G909" s="2">
        <f t="shared" si="253"/>
        <v>5636.4664999999995</v>
      </c>
      <c r="H909" s="2">
        <f t="shared" ca="1" si="259"/>
        <v>166102.39999999999</v>
      </c>
      <c r="I909">
        <f t="shared" ca="1" si="260"/>
        <v>-1</v>
      </c>
      <c r="J909">
        <f t="shared" si="261"/>
        <v>-1</v>
      </c>
      <c r="K909">
        <f t="shared" si="254"/>
        <v>184.61000000000058</v>
      </c>
      <c r="L909">
        <f t="shared" ca="1" si="255"/>
        <v>-184.61000000000058</v>
      </c>
      <c r="M909" s="14">
        <f t="shared" si="256"/>
        <v>11741.64000000003</v>
      </c>
      <c r="N909">
        <f t="shared" si="262"/>
        <v>-1</v>
      </c>
      <c r="O909">
        <f t="shared" si="257"/>
        <v>2</v>
      </c>
      <c r="P909">
        <f>COUNTIF(作圖資料!$A$3:$A$249,A909)</f>
        <v>0</v>
      </c>
      <c r="R909" s="7">
        <f t="shared" si="263"/>
        <v>149</v>
      </c>
      <c r="S909" s="8">
        <f t="shared" ca="1" si="264"/>
        <v>-149</v>
      </c>
      <c r="T909" s="8">
        <f t="shared" ca="1" si="265"/>
        <v>15955</v>
      </c>
      <c r="U909" s="8">
        <f t="shared" ca="1" si="266"/>
        <v>-2</v>
      </c>
      <c r="V909" s="9">
        <f t="shared" ca="1" si="267"/>
        <v>0</v>
      </c>
      <c r="W909" s="3">
        <f t="shared" si="268"/>
        <v>-4.599292362504448E-3</v>
      </c>
      <c r="X909" s="3">
        <f t="shared" si="269"/>
        <v>8.8556581134116907E-2</v>
      </c>
      <c r="Y909" s="3">
        <f t="shared" si="270"/>
        <v>9.2481468408047718E-2</v>
      </c>
    </row>
    <row r="910" spans="1:25" x14ac:dyDescent="0.25">
      <c r="A910" s="1">
        <v>37327</v>
      </c>
      <c r="B910" s="2">
        <v>6122.54</v>
      </c>
      <c r="C910" s="2">
        <v>130645</v>
      </c>
      <c r="D910" s="2">
        <v>6120</v>
      </c>
      <c r="E910" s="2">
        <v>6109</v>
      </c>
      <c r="F910" s="13">
        <f t="shared" si="258"/>
        <v>-4.148604990739102E-4</v>
      </c>
      <c r="G910" s="2">
        <f t="shared" si="253"/>
        <v>5656.4328333333342</v>
      </c>
      <c r="H910" s="2">
        <f t="shared" ca="1" si="259"/>
        <v>159149</v>
      </c>
      <c r="I910">
        <f t="shared" ca="1" si="260"/>
        <v>-1</v>
      </c>
      <c r="J910">
        <f t="shared" si="261"/>
        <v>-1</v>
      </c>
      <c r="K910">
        <f t="shared" si="254"/>
        <v>-73.720000000000255</v>
      </c>
      <c r="L910">
        <f t="shared" ca="1" si="255"/>
        <v>73.720000000000255</v>
      </c>
      <c r="M910" s="14">
        <f t="shared" si="256"/>
        <v>11815.36000000003</v>
      </c>
      <c r="N910">
        <f t="shared" si="262"/>
        <v>-1</v>
      </c>
      <c r="O910">
        <f t="shared" si="257"/>
        <v>0</v>
      </c>
      <c r="P910">
        <f>COUNTIF(作圖資料!$A$3:$A$249,A910)</f>
        <v>0</v>
      </c>
      <c r="R910" s="7">
        <f t="shared" si="263"/>
        <v>-70</v>
      </c>
      <c r="S910" s="8">
        <f t="shared" ca="1" si="264"/>
        <v>70</v>
      </c>
      <c r="T910" s="8">
        <f t="shared" ca="1" si="265"/>
        <v>16095</v>
      </c>
      <c r="U910" s="8">
        <f t="shared" ca="1" si="266"/>
        <v>-2</v>
      </c>
      <c r="V910" s="9">
        <f t="shared" ca="1" si="267"/>
        <v>0</v>
      </c>
      <c r="W910" s="3">
        <f t="shared" si="268"/>
        <v>-4.599292362504448E-3</v>
      </c>
      <c r="X910" s="3">
        <f t="shared" si="269"/>
        <v>7.5605479798600328E-2</v>
      </c>
      <c r="Y910" s="3">
        <f t="shared" si="270"/>
        <v>8.0127073773384794E-2</v>
      </c>
    </row>
    <row r="911" spans="1:25" x14ac:dyDescent="0.25">
      <c r="A911" s="1">
        <v>37328</v>
      </c>
      <c r="B911" s="2">
        <v>6088.34</v>
      </c>
      <c r="C911" s="2">
        <v>129713</v>
      </c>
      <c r="D911" s="2">
        <v>6080</v>
      </c>
      <c r="E911" s="2">
        <v>6050</v>
      </c>
      <c r="F911" s="13">
        <f t="shared" si="258"/>
        <v>-1.3698315140088235E-3</v>
      </c>
      <c r="G911" s="2">
        <f t="shared" si="253"/>
        <v>5671.0908333333336</v>
      </c>
      <c r="H911" s="2">
        <f t="shared" ca="1" si="259"/>
        <v>151299</v>
      </c>
      <c r="I911">
        <f t="shared" ca="1" si="260"/>
        <v>-1</v>
      </c>
      <c r="J911">
        <f t="shared" si="261"/>
        <v>-1</v>
      </c>
      <c r="K911">
        <f t="shared" si="254"/>
        <v>-34.199999999999818</v>
      </c>
      <c r="L911">
        <f t="shared" ca="1" si="255"/>
        <v>34.199999999999818</v>
      </c>
      <c r="M911" s="14">
        <f t="shared" si="256"/>
        <v>11849.56000000003</v>
      </c>
      <c r="N911">
        <f t="shared" si="262"/>
        <v>-1</v>
      </c>
      <c r="O911">
        <f t="shared" si="257"/>
        <v>0</v>
      </c>
      <c r="P911">
        <f>COUNTIF(作圖資料!$A$3:$A$249,A911)</f>
        <v>0</v>
      </c>
      <c r="R911" s="7">
        <f t="shared" si="263"/>
        <v>-40</v>
      </c>
      <c r="S911" s="8">
        <f t="shared" ca="1" si="264"/>
        <v>40</v>
      </c>
      <c r="T911" s="8">
        <f t="shared" ca="1" si="265"/>
        <v>16175</v>
      </c>
      <c r="U911" s="8">
        <f t="shared" ca="1" si="266"/>
        <v>-2</v>
      </c>
      <c r="V911" s="9">
        <f t="shared" ca="1" si="267"/>
        <v>0</v>
      </c>
      <c r="W911" s="3">
        <f t="shared" si="268"/>
        <v>-4.599292362504448E-3</v>
      </c>
      <c r="X911" s="3">
        <f t="shared" si="269"/>
        <v>6.9597236910989624E-2</v>
      </c>
      <c r="Y911" s="3">
        <f t="shared" si="270"/>
        <v>7.3067419696434488E-2</v>
      </c>
    </row>
    <row r="912" spans="1:25" x14ac:dyDescent="0.25">
      <c r="A912" s="1">
        <v>37329</v>
      </c>
      <c r="B912" s="2">
        <v>6070.5</v>
      </c>
      <c r="C912" s="2">
        <v>106514</v>
      </c>
      <c r="D912" s="2">
        <v>6105</v>
      </c>
      <c r="E912" s="2">
        <v>6080</v>
      </c>
      <c r="F912" s="13">
        <f t="shared" si="258"/>
        <v>5.6832221398566141E-3</v>
      </c>
      <c r="G912" s="2">
        <f t="shared" si="253"/>
        <v>5683.3670000000002</v>
      </c>
      <c r="H912" s="2">
        <f t="shared" ca="1" si="259"/>
        <v>136966.6</v>
      </c>
      <c r="I912">
        <f t="shared" ca="1" si="260"/>
        <v>-1</v>
      </c>
      <c r="J912">
        <f t="shared" si="261"/>
        <v>1</v>
      </c>
      <c r="K912">
        <f t="shared" si="254"/>
        <v>-17.840000000000146</v>
      </c>
      <c r="L912">
        <f t="shared" ca="1" si="255"/>
        <v>17.840000000000146</v>
      </c>
      <c r="M912" s="14">
        <f t="shared" si="256"/>
        <v>11867.400000000031</v>
      </c>
      <c r="N912">
        <f t="shared" si="262"/>
        <v>1</v>
      </c>
      <c r="O912">
        <f t="shared" si="257"/>
        <v>2</v>
      </c>
      <c r="P912">
        <f>COUNTIF(作圖資料!$A$3:$A$249,A912)</f>
        <v>0</v>
      </c>
      <c r="R912" s="7">
        <f t="shared" si="263"/>
        <v>25</v>
      </c>
      <c r="S912" s="8">
        <f t="shared" ca="1" si="264"/>
        <v>-25</v>
      </c>
      <c r="T912" s="8">
        <f t="shared" ca="1" si="265"/>
        <v>16125</v>
      </c>
      <c r="U912" s="8">
        <f t="shared" ca="1" si="266"/>
        <v>-2</v>
      </c>
      <c r="V912" s="9">
        <f t="shared" ca="1" si="267"/>
        <v>0</v>
      </c>
      <c r="W912" s="3">
        <f t="shared" si="268"/>
        <v>-4.599292362504448E-3</v>
      </c>
      <c r="X912" s="3">
        <f t="shared" si="269"/>
        <v>6.6463112550902537E-2</v>
      </c>
      <c r="Y912" s="3">
        <f t="shared" si="270"/>
        <v>7.7479703494528263E-2</v>
      </c>
    </row>
    <row r="913" spans="1:25" x14ac:dyDescent="0.25">
      <c r="A913" s="1">
        <v>37330</v>
      </c>
      <c r="B913" s="2">
        <v>5951.45</v>
      </c>
      <c r="C913" s="2">
        <v>118937</v>
      </c>
      <c r="D913" s="2">
        <v>5904</v>
      </c>
      <c r="E913" s="2">
        <v>5916</v>
      </c>
      <c r="F913" s="13">
        <f t="shared" si="258"/>
        <v>-7.9728469532635016E-3</v>
      </c>
      <c r="G913" s="2">
        <f t="shared" si="253"/>
        <v>5693.8698333333332</v>
      </c>
      <c r="H913" s="2">
        <f t="shared" ca="1" si="259"/>
        <v>130309.6</v>
      </c>
      <c r="I913">
        <f t="shared" ca="1" si="260"/>
        <v>-1</v>
      </c>
      <c r="J913">
        <f t="shared" si="261"/>
        <v>-1</v>
      </c>
      <c r="K913">
        <f t="shared" si="254"/>
        <v>-119.05000000000018</v>
      </c>
      <c r="L913">
        <f t="shared" ca="1" si="255"/>
        <v>119.05000000000018</v>
      </c>
      <c r="M913" s="14">
        <f t="shared" si="256"/>
        <v>11748.350000000031</v>
      </c>
      <c r="N913">
        <f t="shared" si="262"/>
        <v>-1</v>
      </c>
      <c r="O913">
        <f t="shared" si="257"/>
        <v>2</v>
      </c>
      <c r="P913">
        <f>COUNTIF(作圖資料!$A$3:$A$249,A913)</f>
        <v>0</v>
      </c>
      <c r="R913" s="7">
        <f t="shared" si="263"/>
        <v>-201</v>
      </c>
      <c r="S913" s="8">
        <f t="shared" ca="1" si="264"/>
        <v>201</v>
      </c>
      <c r="T913" s="8">
        <f t="shared" ca="1" si="265"/>
        <v>16527</v>
      </c>
      <c r="U913" s="8">
        <f t="shared" ca="1" si="266"/>
        <v>-2</v>
      </c>
      <c r="V913" s="9">
        <f t="shared" ca="1" si="267"/>
        <v>0</v>
      </c>
      <c r="W913" s="3">
        <f t="shared" si="268"/>
        <v>-4.599292362504448E-3</v>
      </c>
      <c r="X913" s="3">
        <f t="shared" si="269"/>
        <v>4.5548454195053045E-2</v>
      </c>
      <c r="Y913" s="3">
        <f t="shared" si="270"/>
        <v>4.2004941757853409E-2</v>
      </c>
    </row>
    <row r="914" spans="1:25" x14ac:dyDescent="0.25">
      <c r="A914" s="1">
        <v>37333</v>
      </c>
      <c r="B914" s="2">
        <v>5972.11</v>
      </c>
      <c r="C914" s="2">
        <v>72362</v>
      </c>
      <c r="D914" s="2">
        <v>5948</v>
      </c>
      <c r="E914" s="2">
        <v>5935</v>
      </c>
      <c r="F914" s="13">
        <f t="shared" si="258"/>
        <v>-4.0370991157228087E-3</v>
      </c>
      <c r="G914" s="2">
        <f t="shared" si="253"/>
        <v>5705.5055000000002</v>
      </c>
      <c r="H914" s="2">
        <f t="shared" ca="1" si="259"/>
        <v>111634.2</v>
      </c>
      <c r="I914">
        <f t="shared" ca="1" si="260"/>
        <v>-1</v>
      </c>
      <c r="J914">
        <f t="shared" si="261"/>
        <v>-1</v>
      </c>
      <c r="K914">
        <f t="shared" si="254"/>
        <v>20.659999999999854</v>
      </c>
      <c r="L914">
        <f t="shared" ca="1" si="255"/>
        <v>-20.659999999999854</v>
      </c>
      <c r="M914" s="14">
        <f t="shared" si="256"/>
        <v>11727.690000000031</v>
      </c>
      <c r="N914">
        <f t="shared" si="262"/>
        <v>-1</v>
      </c>
      <c r="O914">
        <f t="shared" si="257"/>
        <v>0</v>
      </c>
      <c r="P914">
        <f>COUNTIF(作圖資料!$A$3:$A$249,A914)</f>
        <v>0</v>
      </c>
      <c r="R914" s="7">
        <f t="shared" si="263"/>
        <v>44</v>
      </c>
      <c r="S914" s="8">
        <f t="shared" ca="1" si="264"/>
        <v>-44</v>
      </c>
      <c r="T914" s="8">
        <f t="shared" ca="1" si="265"/>
        <v>16439</v>
      </c>
      <c r="U914" s="8">
        <f t="shared" ca="1" si="266"/>
        <v>-2</v>
      </c>
      <c r="V914" s="9">
        <f t="shared" ca="1" si="267"/>
        <v>0</v>
      </c>
      <c r="W914" s="3">
        <f t="shared" si="268"/>
        <v>-4.599292362504448E-3</v>
      </c>
      <c r="X914" s="3">
        <f t="shared" si="269"/>
        <v>4.9177995073943048E-2</v>
      </c>
      <c r="Y914" s="3">
        <f t="shared" si="270"/>
        <v>4.9770561242498568E-2</v>
      </c>
    </row>
    <row r="915" spans="1:25" x14ac:dyDescent="0.25">
      <c r="A915" s="1">
        <v>37334</v>
      </c>
      <c r="B915" s="2">
        <v>5906.73</v>
      </c>
      <c r="C915" s="2">
        <v>85491</v>
      </c>
      <c r="D915" s="2">
        <v>5902</v>
      </c>
      <c r="E915" s="2">
        <v>5874</v>
      </c>
      <c r="F915" s="13">
        <f t="shared" si="258"/>
        <v>-8.0078148146256467E-4</v>
      </c>
      <c r="G915" s="2">
        <f t="shared" si="253"/>
        <v>5711.6291666666675</v>
      </c>
      <c r="H915" s="2">
        <f t="shared" ca="1" si="259"/>
        <v>102603.4</v>
      </c>
      <c r="I915">
        <f t="shared" ca="1" si="260"/>
        <v>-1</v>
      </c>
      <c r="J915">
        <f t="shared" si="261"/>
        <v>-1</v>
      </c>
      <c r="K915">
        <f t="shared" si="254"/>
        <v>-65.380000000000109</v>
      </c>
      <c r="L915">
        <f t="shared" ca="1" si="255"/>
        <v>65.380000000000109</v>
      </c>
      <c r="M915" s="14">
        <f t="shared" si="256"/>
        <v>11793.070000000032</v>
      </c>
      <c r="N915">
        <f t="shared" si="262"/>
        <v>-1</v>
      </c>
      <c r="O915">
        <f t="shared" si="257"/>
        <v>0</v>
      </c>
      <c r="P915">
        <f>COUNTIF(作圖資料!$A$3:$A$249,A915)</f>
        <v>0</v>
      </c>
      <c r="R915" s="7">
        <f t="shared" si="263"/>
        <v>-46</v>
      </c>
      <c r="S915" s="8">
        <f t="shared" ca="1" si="264"/>
        <v>46</v>
      </c>
      <c r="T915" s="8">
        <f t="shared" ca="1" si="265"/>
        <v>16531</v>
      </c>
      <c r="U915" s="8">
        <f t="shared" ca="1" si="266"/>
        <v>-2</v>
      </c>
      <c r="V915" s="9">
        <f t="shared" ca="1" si="267"/>
        <v>0</v>
      </c>
      <c r="W915" s="3">
        <f t="shared" si="268"/>
        <v>-4.599292362504448E-3</v>
      </c>
      <c r="X915" s="3">
        <f t="shared" si="269"/>
        <v>3.7692061740844052E-2</v>
      </c>
      <c r="Y915" s="3">
        <f t="shared" si="270"/>
        <v>4.1651959054005872E-2</v>
      </c>
    </row>
    <row r="916" spans="1:25" x14ac:dyDescent="0.25">
      <c r="A916" s="1">
        <v>37335</v>
      </c>
      <c r="B916" s="2">
        <v>6059.06</v>
      </c>
      <c r="C916" s="2">
        <v>111861</v>
      </c>
      <c r="D916" s="2">
        <v>6074</v>
      </c>
      <c r="E916" s="2">
        <v>6055</v>
      </c>
      <c r="F916" s="13">
        <f t="shared" si="258"/>
        <v>-6.7007093509563465E-4</v>
      </c>
      <c r="G916" s="2">
        <f t="shared" si="253"/>
        <v>5722.4878333333336</v>
      </c>
      <c r="H916" s="2">
        <f t="shared" ca="1" si="259"/>
        <v>99033</v>
      </c>
      <c r="I916">
        <f t="shared" ca="1" si="260"/>
        <v>1</v>
      </c>
      <c r="J916">
        <f t="shared" si="261"/>
        <v>-1</v>
      </c>
      <c r="K916">
        <f t="shared" si="254"/>
        <v>152.33000000000084</v>
      </c>
      <c r="L916">
        <f t="shared" ca="1" si="255"/>
        <v>-152.33000000000084</v>
      </c>
      <c r="M916" s="14">
        <f t="shared" si="256"/>
        <v>11640.740000000031</v>
      </c>
      <c r="N916">
        <f t="shared" si="262"/>
        <v>-1</v>
      </c>
      <c r="O916">
        <f t="shared" si="257"/>
        <v>0</v>
      </c>
      <c r="P916">
        <f>COUNTIF(作圖資料!$A$3:$A$249,A916)</f>
        <v>1</v>
      </c>
      <c r="R916" s="7">
        <f t="shared" si="263"/>
        <v>172</v>
      </c>
      <c r="S916" s="8">
        <f t="shared" ca="1" si="264"/>
        <v>-172</v>
      </c>
      <c r="T916" s="8">
        <f t="shared" ca="1" si="265"/>
        <v>16187</v>
      </c>
      <c r="U916" s="8">
        <f t="shared" ca="1" si="266"/>
        <v>2</v>
      </c>
      <c r="V916" s="9">
        <f t="shared" ca="1" si="267"/>
        <v>4</v>
      </c>
      <c r="W916" s="3">
        <f t="shared" si="268"/>
        <v>-4.599292362504448E-3</v>
      </c>
      <c r="X916" s="3">
        <f t="shared" si="269"/>
        <v>6.4453337737035543E-2</v>
      </c>
      <c r="Y916" s="3">
        <f t="shared" si="270"/>
        <v>7.2008471584891875E-2</v>
      </c>
    </row>
    <row r="917" spans="1:25" x14ac:dyDescent="0.25">
      <c r="A917" s="1">
        <v>37336</v>
      </c>
      <c r="B917" s="2">
        <v>6046.52</v>
      </c>
      <c r="C917" s="2">
        <v>116375</v>
      </c>
      <c r="D917" s="2">
        <v>6049</v>
      </c>
      <c r="E917" s="2">
        <v>6039</v>
      </c>
      <c r="F917" s="13">
        <f t="shared" si="258"/>
        <v>4.1015327824922565E-4</v>
      </c>
      <c r="G917" s="2">
        <f t="shared" si="253"/>
        <v>5731.8176666666677</v>
      </c>
      <c r="H917" s="2">
        <f t="shared" ca="1" si="259"/>
        <v>101005.2</v>
      </c>
      <c r="I917">
        <f t="shared" ca="1" si="260"/>
        <v>1</v>
      </c>
      <c r="J917">
        <f t="shared" si="261"/>
        <v>1</v>
      </c>
      <c r="K917">
        <f t="shared" si="254"/>
        <v>-12.539999999999964</v>
      </c>
      <c r="L917">
        <f t="shared" ca="1" si="255"/>
        <v>-12.539999999999964</v>
      </c>
      <c r="M917" s="14">
        <f t="shared" si="256"/>
        <v>11653.280000000032</v>
      </c>
      <c r="N917">
        <f t="shared" si="262"/>
        <v>1</v>
      </c>
      <c r="O917">
        <f t="shared" si="257"/>
        <v>2</v>
      </c>
      <c r="P917">
        <f>COUNTIF(作圖資料!$A$3:$A$249,A917)</f>
        <v>0</v>
      </c>
      <c r="R917" s="7">
        <f t="shared" si="263"/>
        <v>-6</v>
      </c>
      <c r="S917" s="8">
        <f t="shared" ca="1" si="264"/>
        <v>-6</v>
      </c>
      <c r="T917" s="8">
        <f t="shared" ca="1" si="265"/>
        <v>16175</v>
      </c>
      <c r="U917" s="8">
        <f t="shared" ca="1" si="266"/>
        <v>2</v>
      </c>
      <c r="V917" s="9">
        <f t="shared" ca="1" si="267"/>
        <v>0</v>
      </c>
      <c r="W917" s="3">
        <f t="shared" si="268"/>
        <v>-6.7007093509563465E-4</v>
      </c>
      <c r="X917" s="3">
        <f t="shared" si="269"/>
        <v>-2.069627962093124E-3</v>
      </c>
      <c r="Y917" s="3">
        <f t="shared" si="270"/>
        <v>-9.9091659785301395E-4</v>
      </c>
    </row>
    <row r="918" spans="1:25" x14ac:dyDescent="0.25">
      <c r="A918" s="1">
        <v>37337</v>
      </c>
      <c r="B918" s="2">
        <v>6140.42</v>
      </c>
      <c r="C918" s="2">
        <v>153382</v>
      </c>
      <c r="D918" s="2">
        <v>6155</v>
      </c>
      <c r="E918" s="2">
        <v>6149</v>
      </c>
      <c r="F918" s="13">
        <f t="shared" si="258"/>
        <v>2.3744304135546734E-3</v>
      </c>
      <c r="G918" s="2">
        <f t="shared" si="253"/>
        <v>5743.2221666666683</v>
      </c>
      <c r="H918" s="2">
        <f t="shared" ca="1" si="259"/>
        <v>107894.2</v>
      </c>
      <c r="I918">
        <f t="shared" ca="1" si="260"/>
        <v>1</v>
      </c>
      <c r="J918">
        <f t="shared" si="261"/>
        <v>1</v>
      </c>
      <c r="K918">
        <f t="shared" si="254"/>
        <v>93.899999999999636</v>
      </c>
      <c r="L918">
        <f t="shared" ca="1" si="255"/>
        <v>93.899999999999636</v>
      </c>
      <c r="M918" s="14">
        <f t="shared" si="256"/>
        <v>11747.180000000031</v>
      </c>
      <c r="N918">
        <f t="shared" si="262"/>
        <v>1</v>
      </c>
      <c r="O918">
        <f t="shared" si="257"/>
        <v>0</v>
      </c>
      <c r="P918">
        <f>COUNTIF(作圖資料!$A$3:$A$249,A918)</f>
        <v>0</v>
      </c>
      <c r="R918" s="7">
        <f t="shared" si="263"/>
        <v>106</v>
      </c>
      <c r="S918" s="8">
        <f t="shared" ca="1" si="264"/>
        <v>106</v>
      </c>
      <c r="T918" s="8">
        <f t="shared" ca="1" si="265"/>
        <v>16387</v>
      </c>
      <c r="U918" s="8">
        <f t="shared" ca="1" si="266"/>
        <v>2</v>
      </c>
      <c r="V918" s="9">
        <f t="shared" ca="1" si="267"/>
        <v>0</v>
      </c>
      <c r="W918" s="3">
        <f t="shared" si="268"/>
        <v>-6.7007093509563465E-4</v>
      </c>
      <c r="X918" s="3">
        <f t="shared" si="269"/>
        <v>1.342782543826937E-2</v>
      </c>
      <c r="Y918" s="3">
        <f t="shared" si="270"/>
        <v>1.6515276630883591E-2</v>
      </c>
    </row>
    <row r="919" spans="1:25" x14ac:dyDescent="0.25">
      <c r="A919" s="1">
        <v>37340</v>
      </c>
      <c r="B919" s="2">
        <v>6219.17</v>
      </c>
      <c r="C919" s="2">
        <v>145536</v>
      </c>
      <c r="D919" s="2">
        <v>6170</v>
      </c>
      <c r="E919" s="2">
        <v>6172</v>
      </c>
      <c r="F919" s="13">
        <f t="shared" si="258"/>
        <v>-7.9061997018894381E-3</v>
      </c>
      <c r="G919" s="2">
        <f t="shared" si="253"/>
        <v>5758.055166666667</v>
      </c>
      <c r="H919" s="2">
        <f t="shared" ca="1" si="259"/>
        <v>122529</v>
      </c>
      <c r="I919">
        <f t="shared" ca="1" si="260"/>
        <v>1</v>
      </c>
      <c r="J919">
        <f t="shared" si="261"/>
        <v>-1</v>
      </c>
      <c r="K919">
        <f t="shared" si="254"/>
        <v>78.75</v>
      </c>
      <c r="L919">
        <f t="shared" ca="1" si="255"/>
        <v>78.75</v>
      </c>
      <c r="M919" s="14">
        <f t="shared" si="256"/>
        <v>11825.930000000031</v>
      </c>
      <c r="N919">
        <f t="shared" si="262"/>
        <v>-1</v>
      </c>
      <c r="O919">
        <f t="shared" si="257"/>
        <v>2</v>
      </c>
      <c r="P919">
        <f>COUNTIF(作圖資料!$A$3:$A$249,A919)</f>
        <v>0</v>
      </c>
      <c r="R919" s="7">
        <f t="shared" si="263"/>
        <v>15</v>
      </c>
      <c r="S919" s="8">
        <f t="shared" ca="1" si="264"/>
        <v>15</v>
      </c>
      <c r="T919" s="8">
        <f t="shared" ca="1" si="265"/>
        <v>16417</v>
      </c>
      <c r="U919" s="8">
        <f t="shared" ca="1" si="266"/>
        <v>2</v>
      </c>
      <c r="V919" s="9">
        <f t="shared" ca="1" si="267"/>
        <v>0</v>
      </c>
      <c r="W919" s="3">
        <f t="shared" si="268"/>
        <v>-6.7007093509563465E-4</v>
      </c>
      <c r="X919" s="3">
        <f t="shared" si="269"/>
        <v>2.6424890989691585E-2</v>
      </c>
      <c r="Y919" s="3">
        <f t="shared" si="270"/>
        <v>1.8992568125516307E-2</v>
      </c>
    </row>
    <row r="920" spans="1:25" x14ac:dyDescent="0.25">
      <c r="A920" s="1">
        <v>37341</v>
      </c>
      <c r="B920" s="2">
        <v>6242.64</v>
      </c>
      <c r="C920" s="2">
        <v>133431</v>
      </c>
      <c r="D920" s="2">
        <v>6208</v>
      </c>
      <c r="E920" s="2">
        <v>6196</v>
      </c>
      <c r="F920" s="13">
        <f t="shared" si="258"/>
        <v>-5.5489344251791195E-3</v>
      </c>
      <c r="G920" s="2">
        <f t="shared" si="253"/>
        <v>5775.0665000000008</v>
      </c>
      <c r="H920" s="2">
        <f t="shared" ca="1" si="259"/>
        <v>132117</v>
      </c>
      <c r="I920">
        <f t="shared" ca="1" si="260"/>
        <v>1</v>
      </c>
      <c r="J920">
        <f t="shared" si="261"/>
        <v>-1</v>
      </c>
      <c r="K920">
        <f t="shared" si="254"/>
        <v>23.470000000000255</v>
      </c>
      <c r="L920">
        <f t="shared" ca="1" si="255"/>
        <v>23.470000000000255</v>
      </c>
      <c r="M920" s="14">
        <f t="shared" si="256"/>
        <v>11802.460000000032</v>
      </c>
      <c r="N920">
        <f t="shared" si="262"/>
        <v>-1</v>
      </c>
      <c r="O920">
        <f t="shared" si="257"/>
        <v>0</v>
      </c>
      <c r="P920">
        <f>COUNTIF(作圖資料!$A$3:$A$249,A920)</f>
        <v>0</v>
      </c>
      <c r="R920" s="7">
        <f t="shared" si="263"/>
        <v>38</v>
      </c>
      <c r="S920" s="8">
        <f t="shared" ca="1" si="264"/>
        <v>38</v>
      </c>
      <c r="T920" s="8">
        <f t="shared" ca="1" si="265"/>
        <v>16493</v>
      </c>
      <c r="U920" s="8">
        <f t="shared" ca="1" si="266"/>
        <v>2</v>
      </c>
      <c r="V920" s="9">
        <f t="shared" ca="1" si="267"/>
        <v>0</v>
      </c>
      <c r="W920" s="3">
        <f t="shared" si="268"/>
        <v>-6.7007093509563465E-4</v>
      </c>
      <c r="X920" s="3">
        <f t="shared" si="269"/>
        <v>3.0298429129270943E-2</v>
      </c>
      <c r="Y920" s="3">
        <f t="shared" si="270"/>
        <v>2.5268373245251885E-2</v>
      </c>
    </row>
    <row r="921" spans="1:25" x14ac:dyDescent="0.25">
      <c r="A921" s="1">
        <v>37342</v>
      </c>
      <c r="B921" s="2">
        <v>6147.75</v>
      </c>
      <c r="C921" s="2">
        <v>162336</v>
      </c>
      <c r="D921" s="2">
        <v>6085</v>
      </c>
      <c r="E921" s="2">
        <v>6098</v>
      </c>
      <c r="F921" s="13">
        <f t="shared" si="258"/>
        <v>-1.0206986295799303E-2</v>
      </c>
      <c r="G921" s="2">
        <f t="shared" si="253"/>
        <v>5789.0439999999999</v>
      </c>
      <c r="H921" s="2">
        <f t="shared" ca="1" si="259"/>
        <v>142212</v>
      </c>
      <c r="I921">
        <f t="shared" ca="1" si="260"/>
        <v>1</v>
      </c>
      <c r="J921">
        <f t="shared" si="261"/>
        <v>-1</v>
      </c>
      <c r="K921">
        <f t="shared" si="254"/>
        <v>-94.890000000000327</v>
      </c>
      <c r="L921">
        <f t="shared" ca="1" si="255"/>
        <v>-94.890000000000327</v>
      </c>
      <c r="M921" s="14">
        <f t="shared" si="256"/>
        <v>11897.350000000031</v>
      </c>
      <c r="N921">
        <f t="shared" si="262"/>
        <v>-1</v>
      </c>
      <c r="O921">
        <f t="shared" si="257"/>
        <v>0</v>
      </c>
      <c r="P921">
        <f>COUNTIF(作圖資料!$A$3:$A$249,A921)</f>
        <v>0</v>
      </c>
      <c r="R921" s="7">
        <f t="shared" si="263"/>
        <v>-123</v>
      </c>
      <c r="S921" s="8">
        <f t="shared" ca="1" si="264"/>
        <v>-123</v>
      </c>
      <c r="T921" s="8">
        <f t="shared" ca="1" si="265"/>
        <v>16247</v>
      </c>
      <c r="U921" s="8">
        <f t="shared" ca="1" si="266"/>
        <v>2</v>
      </c>
      <c r="V921" s="9">
        <f t="shared" ca="1" si="267"/>
        <v>0</v>
      </c>
      <c r="W921" s="3">
        <f t="shared" si="268"/>
        <v>-6.7007093509563465E-4</v>
      </c>
      <c r="X921" s="3">
        <f t="shared" si="269"/>
        <v>1.4637584047690666E-2</v>
      </c>
      <c r="Y921" s="3">
        <f t="shared" si="270"/>
        <v>4.9545829892652105E-3</v>
      </c>
    </row>
    <row r="922" spans="1:25" x14ac:dyDescent="0.25">
      <c r="A922" s="1">
        <v>37343</v>
      </c>
      <c r="B922" s="2">
        <v>6209.92</v>
      </c>
      <c r="C922" s="2">
        <v>120743</v>
      </c>
      <c r="D922" s="2">
        <v>6130</v>
      </c>
      <c r="E922" s="2">
        <v>6130</v>
      </c>
      <c r="F922" s="13">
        <f t="shared" si="258"/>
        <v>-1.2869731011027508E-2</v>
      </c>
      <c r="G922" s="2">
        <f t="shared" si="253"/>
        <v>5807.3886666666667</v>
      </c>
      <c r="H922" s="2">
        <f t="shared" ca="1" si="259"/>
        <v>143085.6</v>
      </c>
      <c r="I922">
        <f t="shared" ca="1" si="260"/>
        <v>-1</v>
      </c>
      <c r="J922">
        <f t="shared" si="261"/>
        <v>-1</v>
      </c>
      <c r="K922">
        <f t="shared" si="254"/>
        <v>62.170000000000073</v>
      </c>
      <c r="L922">
        <f t="shared" ca="1" si="255"/>
        <v>62.170000000000073</v>
      </c>
      <c r="M922" s="14">
        <f t="shared" si="256"/>
        <v>11835.180000000031</v>
      </c>
      <c r="N922">
        <f t="shared" si="262"/>
        <v>-1</v>
      </c>
      <c r="O922">
        <f t="shared" si="257"/>
        <v>0</v>
      </c>
      <c r="P922">
        <f>COUNTIF(作圖資料!$A$3:$A$249,A922)</f>
        <v>0</v>
      </c>
      <c r="R922" s="7">
        <f t="shared" si="263"/>
        <v>45</v>
      </c>
      <c r="S922" s="8">
        <f t="shared" ca="1" si="264"/>
        <v>45</v>
      </c>
      <c r="T922" s="8">
        <f t="shared" ca="1" si="265"/>
        <v>16337</v>
      </c>
      <c r="U922" s="8">
        <f t="shared" ca="1" si="266"/>
        <v>-2</v>
      </c>
      <c r="V922" s="9">
        <f t="shared" ca="1" si="267"/>
        <v>4</v>
      </c>
      <c r="W922" s="3">
        <f t="shared" si="268"/>
        <v>-6.7007093509563465E-4</v>
      </c>
      <c r="X922" s="3">
        <f t="shared" si="269"/>
        <v>2.4898251543968852E-2</v>
      </c>
      <c r="Y922" s="3">
        <f t="shared" si="270"/>
        <v>1.2386457473162693E-2</v>
      </c>
    </row>
    <row r="923" spans="1:25" x14ac:dyDescent="0.25">
      <c r="A923" s="1">
        <v>37344</v>
      </c>
      <c r="B923" s="2">
        <v>6167.47</v>
      </c>
      <c r="C923" s="2">
        <v>106642</v>
      </c>
      <c r="D923" s="2">
        <v>6145</v>
      </c>
      <c r="E923" s="2">
        <v>6156</v>
      </c>
      <c r="F923" s="13">
        <f t="shared" si="258"/>
        <v>-3.6433091689137553E-3</v>
      </c>
      <c r="G923" s="2">
        <f t="shared" si="253"/>
        <v>5824.1009999999987</v>
      </c>
      <c r="H923" s="2">
        <f t="shared" ca="1" si="259"/>
        <v>133737.60000000001</v>
      </c>
      <c r="I923">
        <f t="shared" ca="1" si="260"/>
        <v>-1</v>
      </c>
      <c r="J923">
        <f t="shared" si="261"/>
        <v>-1</v>
      </c>
      <c r="K923">
        <f t="shared" si="254"/>
        <v>-42.449999999999818</v>
      </c>
      <c r="L923">
        <f t="shared" ca="1" si="255"/>
        <v>42.449999999999818</v>
      </c>
      <c r="M923" s="14">
        <f t="shared" si="256"/>
        <v>11877.63000000003</v>
      </c>
      <c r="N923">
        <f t="shared" si="262"/>
        <v>-1</v>
      </c>
      <c r="O923">
        <f t="shared" si="257"/>
        <v>0</v>
      </c>
      <c r="P923">
        <f>COUNTIF(作圖資料!$A$3:$A$249,A923)</f>
        <v>0</v>
      </c>
      <c r="R923" s="7">
        <f t="shared" si="263"/>
        <v>15</v>
      </c>
      <c r="S923" s="8">
        <f t="shared" ca="1" si="264"/>
        <v>-15</v>
      </c>
      <c r="T923" s="8">
        <f t="shared" ca="1" si="265"/>
        <v>16307</v>
      </c>
      <c r="U923" s="8">
        <f t="shared" ca="1" si="266"/>
        <v>-2</v>
      </c>
      <c r="V923" s="9">
        <f t="shared" ca="1" si="267"/>
        <v>0</v>
      </c>
      <c r="W923" s="3">
        <f t="shared" si="268"/>
        <v>-6.7007093509563465E-4</v>
      </c>
      <c r="X923" s="3">
        <f t="shared" si="269"/>
        <v>1.7892214303868892E-2</v>
      </c>
      <c r="Y923" s="3">
        <f t="shared" si="270"/>
        <v>1.4863748967795187E-2</v>
      </c>
    </row>
    <row r="924" spans="1:25" x14ac:dyDescent="0.25">
      <c r="A924" s="1">
        <v>37347</v>
      </c>
      <c r="B924" s="2">
        <v>6186.44</v>
      </c>
      <c r="C924" s="2">
        <v>98274</v>
      </c>
      <c r="D924" s="2">
        <v>6105</v>
      </c>
      <c r="E924" s="2">
        <v>6123</v>
      </c>
      <c r="F924" s="13">
        <f t="shared" si="258"/>
        <v>-1.3164275415262994E-2</v>
      </c>
      <c r="G924" s="2">
        <f t="shared" si="253"/>
        <v>5837.6614999999993</v>
      </c>
      <c r="H924" s="2">
        <f t="shared" ca="1" si="259"/>
        <v>124285.2</v>
      </c>
      <c r="I924">
        <f t="shared" ca="1" si="260"/>
        <v>-1</v>
      </c>
      <c r="J924">
        <f t="shared" si="261"/>
        <v>-1</v>
      </c>
      <c r="K924">
        <f t="shared" si="254"/>
        <v>18.969999999999345</v>
      </c>
      <c r="L924">
        <f t="shared" ca="1" si="255"/>
        <v>-18.969999999999345</v>
      </c>
      <c r="M924" s="14">
        <f t="shared" si="256"/>
        <v>11858.660000000031</v>
      </c>
      <c r="N924">
        <f t="shared" si="262"/>
        <v>-1</v>
      </c>
      <c r="O924">
        <f t="shared" si="257"/>
        <v>0</v>
      </c>
      <c r="P924">
        <f>COUNTIF(作圖資料!$A$3:$A$249,A924)</f>
        <v>0</v>
      </c>
      <c r="R924" s="7">
        <f t="shared" si="263"/>
        <v>-40</v>
      </c>
      <c r="S924" s="8">
        <f t="shared" ca="1" si="264"/>
        <v>40</v>
      </c>
      <c r="T924" s="8">
        <f t="shared" ca="1" si="265"/>
        <v>16387</v>
      </c>
      <c r="U924" s="8">
        <f t="shared" ca="1" si="266"/>
        <v>-2</v>
      </c>
      <c r="V924" s="9">
        <f t="shared" ca="1" si="267"/>
        <v>0</v>
      </c>
      <c r="W924" s="3">
        <f t="shared" si="268"/>
        <v>-6.7007093509563465E-4</v>
      </c>
      <c r="X924" s="3">
        <f t="shared" si="269"/>
        <v>2.102306298336698E-2</v>
      </c>
      <c r="Y924" s="3">
        <f t="shared" si="270"/>
        <v>8.2576383154417954E-3</v>
      </c>
    </row>
    <row r="925" spans="1:25" x14ac:dyDescent="0.25">
      <c r="A925" s="1">
        <v>37348</v>
      </c>
      <c r="B925" s="2">
        <v>6243.46</v>
      </c>
      <c r="C925" s="2">
        <v>148043</v>
      </c>
      <c r="D925" s="2">
        <v>6223</v>
      </c>
      <c r="E925" s="2">
        <v>6225</v>
      </c>
      <c r="F925" s="13">
        <f t="shared" si="258"/>
        <v>-3.2770290832326854E-3</v>
      </c>
      <c r="G925" s="2">
        <f t="shared" si="253"/>
        <v>5851.8453333333327</v>
      </c>
      <c r="H925" s="2">
        <f t="shared" ca="1" si="259"/>
        <v>127207.6</v>
      </c>
      <c r="I925">
        <f t="shared" ca="1" si="260"/>
        <v>1</v>
      </c>
      <c r="J925">
        <f t="shared" si="261"/>
        <v>-1</v>
      </c>
      <c r="K925">
        <f t="shared" si="254"/>
        <v>57.020000000000437</v>
      </c>
      <c r="L925">
        <f t="shared" ca="1" si="255"/>
        <v>-57.020000000000437</v>
      </c>
      <c r="M925" s="14">
        <f t="shared" si="256"/>
        <v>11801.64000000003</v>
      </c>
      <c r="N925">
        <f t="shared" si="262"/>
        <v>-1</v>
      </c>
      <c r="O925">
        <f t="shared" si="257"/>
        <v>0</v>
      </c>
      <c r="P925">
        <f>COUNTIF(作圖資料!$A$3:$A$249,A925)</f>
        <v>0</v>
      </c>
      <c r="R925" s="7">
        <f t="shared" si="263"/>
        <v>118</v>
      </c>
      <c r="S925" s="8">
        <f t="shared" ca="1" si="264"/>
        <v>-118</v>
      </c>
      <c r="T925" s="8">
        <f t="shared" ca="1" si="265"/>
        <v>16151</v>
      </c>
      <c r="U925" s="8">
        <f t="shared" ca="1" si="266"/>
        <v>2</v>
      </c>
      <c r="V925" s="9">
        <f t="shared" ca="1" si="267"/>
        <v>4</v>
      </c>
      <c r="W925" s="3">
        <f t="shared" si="268"/>
        <v>-6.7007093509563465E-4</v>
      </c>
      <c r="X925" s="3">
        <f t="shared" si="269"/>
        <v>3.0433763653108015E-2</v>
      </c>
      <c r="Y925" s="3">
        <f t="shared" si="270"/>
        <v>2.7745664739884379E-2</v>
      </c>
    </row>
    <row r="926" spans="1:25" x14ac:dyDescent="0.25">
      <c r="A926" s="1">
        <v>37349</v>
      </c>
      <c r="B926" s="2">
        <v>6294.66</v>
      </c>
      <c r="C926" s="2">
        <v>143935</v>
      </c>
      <c r="D926" s="2">
        <v>6261</v>
      </c>
      <c r="E926" s="2">
        <v>6250</v>
      </c>
      <c r="F926" s="13">
        <f t="shared" si="258"/>
        <v>-5.3473896922152653E-3</v>
      </c>
      <c r="G926" s="2">
        <f t="shared" si="253"/>
        <v>5867.8733333333321</v>
      </c>
      <c r="H926" s="2">
        <f t="shared" ca="1" si="259"/>
        <v>123527.4</v>
      </c>
      <c r="I926">
        <f t="shared" ca="1" si="260"/>
        <v>1</v>
      </c>
      <c r="J926">
        <f t="shared" si="261"/>
        <v>-1</v>
      </c>
      <c r="K926">
        <f t="shared" si="254"/>
        <v>51.199999999999818</v>
      </c>
      <c r="L926">
        <f t="shared" ca="1" si="255"/>
        <v>51.199999999999818</v>
      </c>
      <c r="M926" s="14">
        <f t="shared" si="256"/>
        <v>11750.440000000031</v>
      </c>
      <c r="N926">
        <f t="shared" si="262"/>
        <v>-1</v>
      </c>
      <c r="O926">
        <f t="shared" si="257"/>
        <v>0</v>
      </c>
      <c r="P926">
        <f>COUNTIF(作圖資料!$A$3:$A$249,A926)</f>
        <v>0</v>
      </c>
      <c r="R926" s="7">
        <f t="shared" si="263"/>
        <v>38</v>
      </c>
      <c r="S926" s="8">
        <f t="shared" ca="1" si="264"/>
        <v>38</v>
      </c>
      <c r="T926" s="8">
        <f t="shared" ca="1" si="265"/>
        <v>16227</v>
      </c>
      <c r="U926" s="8">
        <f t="shared" ca="1" si="266"/>
        <v>2</v>
      </c>
      <c r="V926" s="9">
        <f t="shared" ca="1" si="267"/>
        <v>0</v>
      </c>
      <c r="W926" s="3">
        <f t="shared" si="268"/>
        <v>-6.7007093509563465E-4</v>
      </c>
      <c r="X926" s="3">
        <f t="shared" si="269"/>
        <v>3.8883919287810542E-2</v>
      </c>
      <c r="Y926" s="3">
        <f t="shared" si="270"/>
        <v>3.4021469859620179E-2</v>
      </c>
    </row>
    <row r="927" spans="1:25" x14ac:dyDescent="0.25">
      <c r="A927" s="1">
        <v>37350</v>
      </c>
      <c r="B927" s="2">
        <v>6207.09</v>
      </c>
      <c r="C927" s="2">
        <v>148328</v>
      </c>
      <c r="D927" s="2">
        <v>6152</v>
      </c>
      <c r="E927" s="2">
        <v>6152</v>
      </c>
      <c r="F927" s="13">
        <f t="shared" si="258"/>
        <v>-8.8753344965193381E-3</v>
      </c>
      <c r="G927" s="2">
        <f t="shared" si="253"/>
        <v>5881.3534999999983</v>
      </c>
      <c r="H927" s="2">
        <f t="shared" ca="1" si="259"/>
        <v>129044.4</v>
      </c>
      <c r="I927">
        <f t="shared" ca="1" si="260"/>
        <v>1</v>
      </c>
      <c r="J927">
        <f t="shared" si="261"/>
        <v>-1</v>
      </c>
      <c r="K927">
        <f t="shared" si="254"/>
        <v>-87.569999999999709</v>
      </c>
      <c r="L927">
        <f t="shared" ca="1" si="255"/>
        <v>-87.569999999999709</v>
      </c>
      <c r="M927" s="14">
        <f t="shared" si="256"/>
        <v>11838.010000000031</v>
      </c>
      <c r="N927">
        <f t="shared" si="262"/>
        <v>-1</v>
      </c>
      <c r="O927">
        <f t="shared" si="257"/>
        <v>0</v>
      </c>
      <c r="P927">
        <f>COUNTIF(作圖資料!$A$3:$A$249,A927)</f>
        <v>0</v>
      </c>
      <c r="R927" s="7">
        <f t="shared" si="263"/>
        <v>-109</v>
      </c>
      <c r="S927" s="8">
        <f t="shared" ca="1" si="264"/>
        <v>-109</v>
      </c>
      <c r="T927" s="8">
        <f t="shared" ca="1" si="265"/>
        <v>16009</v>
      </c>
      <c r="U927" s="8">
        <f t="shared" ca="1" si="266"/>
        <v>2</v>
      </c>
      <c r="V927" s="9">
        <f t="shared" ca="1" si="267"/>
        <v>0</v>
      </c>
      <c r="W927" s="3">
        <f t="shared" si="268"/>
        <v>-6.7007093509563465E-4</v>
      </c>
      <c r="X927" s="3">
        <f t="shared" si="269"/>
        <v>2.4431182394629047E-2</v>
      </c>
      <c r="Y927" s="3">
        <f t="shared" si="270"/>
        <v>1.6019818331957092E-2</v>
      </c>
    </row>
    <row r="928" spans="1:25" x14ac:dyDescent="0.25">
      <c r="A928" s="1">
        <v>37354</v>
      </c>
      <c r="B928" s="2">
        <v>6190.83</v>
      </c>
      <c r="C928" s="2">
        <v>114693</v>
      </c>
      <c r="D928" s="2">
        <v>6119</v>
      </c>
      <c r="E928" s="2">
        <v>6129</v>
      </c>
      <c r="F928" s="13">
        <f t="shared" si="258"/>
        <v>-1.1602644556545694E-2</v>
      </c>
      <c r="G928" s="2">
        <f t="shared" si="253"/>
        <v>5892.0133333333333</v>
      </c>
      <c r="H928" s="2">
        <f t="shared" ca="1" si="259"/>
        <v>130654.6</v>
      </c>
      <c r="I928">
        <f t="shared" ca="1" si="260"/>
        <v>-1</v>
      </c>
      <c r="J928">
        <f t="shared" si="261"/>
        <v>-1</v>
      </c>
      <c r="K928">
        <f t="shared" si="254"/>
        <v>-16.260000000000218</v>
      </c>
      <c r="L928">
        <f t="shared" ca="1" si="255"/>
        <v>-16.260000000000218</v>
      </c>
      <c r="M928" s="14">
        <f t="shared" si="256"/>
        <v>11854.270000000031</v>
      </c>
      <c r="N928">
        <f t="shared" si="262"/>
        <v>-1</v>
      </c>
      <c r="O928">
        <f t="shared" si="257"/>
        <v>0</v>
      </c>
      <c r="P928">
        <f>COUNTIF(作圖資料!$A$3:$A$249,A928)</f>
        <v>0</v>
      </c>
      <c r="R928" s="7">
        <f t="shared" si="263"/>
        <v>-33</v>
      </c>
      <c r="S928" s="8">
        <f t="shared" ca="1" si="264"/>
        <v>-33</v>
      </c>
      <c r="T928" s="8">
        <f t="shared" ca="1" si="265"/>
        <v>15943</v>
      </c>
      <c r="U928" s="8">
        <f t="shared" ca="1" si="266"/>
        <v>-2</v>
      </c>
      <c r="V928" s="9">
        <f t="shared" ca="1" si="267"/>
        <v>4</v>
      </c>
      <c r="W928" s="3">
        <f t="shared" si="268"/>
        <v>-6.7007093509563465E-4</v>
      </c>
      <c r="X928" s="3">
        <f t="shared" si="269"/>
        <v>2.1747597812202146E-2</v>
      </c>
      <c r="Y928" s="3">
        <f t="shared" si="270"/>
        <v>1.0569777043765383E-2</v>
      </c>
    </row>
    <row r="929" spans="1:25" x14ac:dyDescent="0.25">
      <c r="A929" s="1">
        <v>37355</v>
      </c>
      <c r="B929" s="2">
        <v>6069.85</v>
      </c>
      <c r="C929" s="2">
        <v>103080</v>
      </c>
      <c r="D929" s="2">
        <v>6041</v>
      </c>
      <c r="E929" s="2">
        <v>6041</v>
      </c>
      <c r="F929" s="13">
        <f t="shared" si="258"/>
        <v>-4.753000486008796E-3</v>
      </c>
      <c r="G929" s="2">
        <f t="shared" si="253"/>
        <v>5899.8433333333323</v>
      </c>
      <c r="H929" s="2">
        <f t="shared" ca="1" si="259"/>
        <v>131615.79999999999</v>
      </c>
      <c r="I929">
        <f t="shared" ca="1" si="260"/>
        <v>-1</v>
      </c>
      <c r="J929">
        <f t="shared" si="261"/>
        <v>-1</v>
      </c>
      <c r="K929">
        <f t="shared" si="254"/>
        <v>-120.97999999999956</v>
      </c>
      <c r="L929">
        <f t="shared" ca="1" si="255"/>
        <v>120.97999999999956</v>
      </c>
      <c r="M929" s="14">
        <f t="shared" si="256"/>
        <v>11975.250000000031</v>
      </c>
      <c r="N929">
        <f t="shared" si="262"/>
        <v>-1</v>
      </c>
      <c r="O929">
        <f t="shared" si="257"/>
        <v>0</v>
      </c>
      <c r="P929">
        <f>COUNTIF(作圖資料!$A$3:$A$249,A929)</f>
        <v>0</v>
      </c>
      <c r="R929" s="7">
        <f t="shared" si="263"/>
        <v>-78</v>
      </c>
      <c r="S929" s="8">
        <f t="shared" ca="1" si="264"/>
        <v>78</v>
      </c>
      <c r="T929" s="8">
        <f t="shared" ca="1" si="265"/>
        <v>16099</v>
      </c>
      <c r="U929" s="8">
        <f t="shared" ca="1" si="266"/>
        <v>-2</v>
      </c>
      <c r="V929" s="9">
        <f t="shared" ca="1" si="267"/>
        <v>0</v>
      </c>
      <c r="W929" s="3">
        <f t="shared" si="268"/>
        <v>-6.7007093509563465E-4</v>
      </c>
      <c r="X929" s="3">
        <f t="shared" si="269"/>
        <v>1.7808042831728432E-3</v>
      </c>
      <c r="Y929" s="3">
        <f t="shared" si="270"/>
        <v>-2.3121387283238093E-3</v>
      </c>
    </row>
    <row r="930" spans="1:25" x14ac:dyDescent="0.25">
      <c r="A930" s="1">
        <v>37356</v>
      </c>
      <c r="B930" s="2">
        <v>6059.21</v>
      </c>
      <c r="C930" s="2">
        <v>90663</v>
      </c>
      <c r="D930" s="2">
        <v>6025</v>
      </c>
      <c r="E930" s="2">
        <v>6010</v>
      </c>
      <c r="F930" s="13">
        <f t="shared" si="258"/>
        <v>-5.6459505447079561E-3</v>
      </c>
      <c r="G930" s="2">
        <f t="shared" si="253"/>
        <v>5908.7248333333328</v>
      </c>
      <c r="H930" s="2">
        <f t="shared" ca="1" si="259"/>
        <v>120139.8</v>
      </c>
      <c r="I930">
        <f t="shared" ca="1" si="260"/>
        <v>-1</v>
      </c>
      <c r="J930">
        <f t="shared" si="261"/>
        <v>-1</v>
      </c>
      <c r="K930">
        <f t="shared" si="254"/>
        <v>-10.640000000000327</v>
      </c>
      <c r="L930">
        <f t="shared" ca="1" si="255"/>
        <v>10.640000000000327</v>
      </c>
      <c r="M930" s="14">
        <f t="shared" si="256"/>
        <v>11985.890000000032</v>
      </c>
      <c r="N930">
        <f t="shared" si="262"/>
        <v>-1</v>
      </c>
      <c r="O930">
        <f t="shared" si="257"/>
        <v>0</v>
      </c>
      <c r="P930">
        <f>COUNTIF(作圖資料!$A$3:$A$249,A930)</f>
        <v>0</v>
      </c>
      <c r="R930" s="7">
        <f t="shared" si="263"/>
        <v>-16</v>
      </c>
      <c r="S930" s="8">
        <f t="shared" ca="1" si="264"/>
        <v>16</v>
      </c>
      <c r="T930" s="8">
        <f t="shared" ca="1" si="265"/>
        <v>16131</v>
      </c>
      <c r="U930" s="8">
        <f t="shared" ca="1" si="266"/>
        <v>-2</v>
      </c>
      <c r="V930" s="9">
        <f t="shared" ca="1" si="267"/>
        <v>0</v>
      </c>
      <c r="W930" s="3">
        <f t="shared" si="268"/>
        <v>-6.7007093509563465E-4</v>
      </c>
      <c r="X930" s="3">
        <f t="shared" si="269"/>
        <v>2.4756315336160739E-5</v>
      </c>
      <c r="Y930" s="3">
        <f t="shared" si="270"/>
        <v>-4.9545829892652105E-3</v>
      </c>
    </row>
    <row r="931" spans="1:25" x14ac:dyDescent="0.25">
      <c r="A931" s="1">
        <v>37357</v>
      </c>
      <c r="B931" s="2">
        <v>6073.76</v>
      </c>
      <c r="C931" s="2">
        <v>106019</v>
      </c>
      <c r="D931" s="2">
        <v>6032</v>
      </c>
      <c r="E931" s="2">
        <v>6010</v>
      </c>
      <c r="F931" s="13">
        <f t="shared" si="258"/>
        <v>-6.8754774637127536E-3</v>
      </c>
      <c r="G931" s="2">
        <f t="shared" si="253"/>
        <v>5915.978666666666</v>
      </c>
      <c r="H931" s="2">
        <f t="shared" ca="1" si="259"/>
        <v>112556.6</v>
      </c>
      <c r="I931">
        <f t="shared" ca="1" si="260"/>
        <v>-1</v>
      </c>
      <c r="J931">
        <f t="shared" si="261"/>
        <v>-1</v>
      </c>
      <c r="K931">
        <f t="shared" si="254"/>
        <v>14.550000000000182</v>
      </c>
      <c r="L931">
        <f t="shared" ca="1" si="255"/>
        <v>-14.550000000000182</v>
      </c>
      <c r="M931" s="14">
        <f t="shared" si="256"/>
        <v>11971.340000000033</v>
      </c>
      <c r="N931">
        <f t="shared" si="262"/>
        <v>-1</v>
      </c>
      <c r="O931">
        <f t="shared" si="257"/>
        <v>0</v>
      </c>
      <c r="P931">
        <f>COUNTIF(作圖資料!$A$3:$A$249,A931)</f>
        <v>0</v>
      </c>
      <c r="R931" s="7">
        <f t="shared" si="263"/>
        <v>7</v>
      </c>
      <c r="S931" s="8">
        <f t="shared" ca="1" si="264"/>
        <v>-7</v>
      </c>
      <c r="T931" s="8">
        <f t="shared" ca="1" si="265"/>
        <v>16117</v>
      </c>
      <c r="U931" s="8">
        <f t="shared" ca="1" si="266"/>
        <v>-2</v>
      </c>
      <c r="V931" s="9">
        <f t="shared" ca="1" si="267"/>
        <v>0</v>
      </c>
      <c r="W931" s="3">
        <f t="shared" si="268"/>
        <v>-6.7007093509563465E-4</v>
      </c>
      <c r="X931" s="3">
        <f t="shared" si="269"/>
        <v>2.4261189029322061E-3</v>
      </c>
      <c r="Y931" s="3">
        <f t="shared" si="270"/>
        <v>-3.7985136251034168E-3</v>
      </c>
    </row>
    <row r="932" spans="1:25" x14ac:dyDescent="0.25">
      <c r="A932" s="1">
        <v>37358</v>
      </c>
      <c r="B932" s="2">
        <v>6182.59</v>
      </c>
      <c r="C932" s="2">
        <v>117664</v>
      </c>
      <c r="D932" s="2">
        <v>6158</v>
      </c>
      <c r="E932" s="2">
        <v>6158</v>
      </c>
      <c r="F932" s="13">
        <f t="shared" si="258"/>
        <v>-3.9772975403512545E-3</v>
      </c>
      <c r="G932" s="2">
        <f t="shared" si="253"/>
        <v>5921.7736666666669</v>
      </c>
      <c r="H932" s="2">
        <f t="shared" ca="1" si="259"/>
        <v>106423.8</v>
      </c>
      <c r="I932">
        <f t="shared" ca="1" si="260"/>
        <v>1</v>
      </c>
      <c r="J932">
        <f t="shared" si="261"/>
        <v>-1</v>
      </c>
      <c r="K932">
        <f t="shared" si="254"/>
        <v>108.82999999999993</v>
      </c>
      <c r="L932">
        <f t="shared" ca="1" si="255"/>
        <v>-108.82999999999993</v>
      </c>
      <c r="M932" s="14">
        <f t="shared" si="256"/>
        <v>11862.510000000033</v>
      </c>
      <c r="N932">
        <f t="shared" si="262"/>
        <v>-1</v>
      </c>
      <c r="O932">
        <f t="shared" si="257"/>
        <v>0</v>
      </c>
      <c r="P932">
        <f>COUNTIF(作圖資料!$A$3:$A$249,A932)</f>
        <v>0</v>
      </c>
      <c r="R932" s="7">
        <f t="shared" si="263"/>
        <v>126</v>
      </c>
      <c r="S932" s="8">
        <f t="shared" ca="1" si="264"/>
        <v>-126</v>
      </c>
      <c r="T932" s="8">
        <f t="shared" ca="1" si="265"/>
        <v>15865</v>
      </c>
      <c r="U932" s="8">
        <f t="shared" ca="1" si="266"/>
        <v>2</v>
      </c>
      <c r="V932" s="9">
        <f t="shared" ca="1" si="267"/>
        <v>4</v>
      </c>
      <c r="W932" s="3">
        <f t="shared" si="268"/>
        <v>-6.7007093509563465E-4</v>
      </c>
      <c r="X932" s="3">
        <f t="shared" si="269"/>
        <v>2.0387650889742037E-2</v>
      </c>
      <c r="Y932" s="3">
        <f t="shared" si="270"/>
        <v>1.7010734929809868E-2</v>
      </c>
    </row>
    <row r="933" spans="1:25" x14ac:dyDescent="0.25">
      <c r="A933" s="1">
        <v>37361</v>
      </c>
      <c r="B933" s="2">
        <v>6196</v>
      </c>
      <c r="C933" s="2">
        <v>134048</v>
      </c>
      <c r="D933" s="2">
        <v>6179</v>
      </c>
      <c r="E933" s="2">
        <v>6174</v>
      </c>
      <c r="F933" s="13">
        <f t="shared" si="258"/>
        <v>-2.7437056165268148E-3</v>
      </c>
      <c r="G933" s="2">
        <f t="shared" si="253"/>
        <v>5928.2056666666667</v>
      </c>
      <c r="H933" s="2">
        <f t="shared" ca="1" si="259"/>
        <v>110294.8</v>
      </c>
      <c r="I933">
        <f t="shared" ca="1" si="260"/>
        <v>1</v>
      </c>
      <c r="J933">
        <f t="shared" si="261"/>
        <v>-1</v>
      </c>
      <c r="K933">
        <f t="shared" si="254"/>
        <v>13.409999999999854</v>
      </c>
      <c r="L933">
        <f t="shared" ca="1" si="255"/>
        <v>13.409999999999854</v>
      </c>
      <c r="M933" s="14">
        <f t="shared" si="256"/>
        <v>11849.100000000033</v>
      </c>
      <c r="N933">
        <f t="shared" si="262"/>
        <v>-1</v>
      </c>
      <c r="O933">
        <f t="shared" si="257"/>
        <v>0</v>
      </c>
      <c r="P933">
        <f>COUNTIF(作圖資料!$A$3:$A$249,A933)</f>
        <v>0</v>
      </c>
      <c r="R933" s="7">
        <f t="shared" si="263"/>
        <v>21</v>
      </c>
      <c r="S933" s="8">
        <f t="shared" ca="1" si="264"/>
        <v>21</v>
      </c>
      <c r="T933" s="8">
        <f t="shared" ca="1" si="265"/>
        <v>15907</v>
      </c>
      <c r="U933" s="8">
        <f t="shared" ca="1" si="266"/>
        <v>2</v>
      </c>
      <c r="V933" s="9">
        <f t="shared" ca="1" si="267"/>
        <v>0</v>
      </c>
      <c r="W933" s="3">
        <f t="shared" si="268"/>
        <v>-6.7007093509563465E-4</v>
      </c>
      <c r="X933" s="3">
        <f t="shared" si="269"/>
        <v>2.2600865480784105E-2</v>
      </c>
      <c r="Y933" s="3">
        <f t="shared" si="270"/>
        <v>2.0478943022295359E-2</v>
      </c>
    </row>
    <row r="934" spans="1:25" x14ac:dyDescent="0.25">
      <c r="A934" s="1">
        <v>37362</v>
      </c>
      <c r="B934" s="2">
        <v>6257.73</v>
      </c>
      <c r="C934" s="2">
        <v>107337</v>
      </c>
      <c r="D934" s="2">
        <v>6231</v>
      </c>
      <c r="E934" s="2">
        <v>6225</v>
      </c>
      <c r="F934" s="13">
        <f t="shared" si="258"/>
        <v>-4.271516987789381E-3</v>
      </c>
      <c r="G934" s="2">
        <f t="shared" si="253"/>
        <v>5934.7421666666669</v>
      </c>
      <c r="H934" s="2">
        <f t="shared" ca="1" si="259"/>
        <v>111146.2</v>
      </c>
      <c r="I934">
        <f t="shared" ca="1" si="260"/>
        <v>-1</v>
      </c>
      <c r="J934">
        <f t="shared" si="261"/>
        <v>-1</v>
      </c>
      <c r="K934">
        <f t="shared" si="254"/>
        <v>61.729999999999563</v>
      </c>
      <c r="L934">
        <f t="shared" ca="1" si="255"/>
        <v>61.729999999999563</v>
      </c>
      <c r="M934" s="14">
        <f t="shared" si="256"/>
        <v>11787.370000000034</v>
      </c>
      <c r="N934">
        <f t="shared" si="262"/>
        <v>-1</v>
      </c>
      <c r="O934">
        <f t="shared" si="257"/>
        <v>0</v>
      </c>
      <c r="P934">
        <f>COUNTIF(作圖資料!$A$3:$A$249,A934)</f>
        <v>0</v>
      </c>
      <c r="R934" s="7">
        <f t="shared" si="263"/>
        <v>52</v>
      </c>
      <c r="S934" s="8">
        <f t="shared" ca="1" si="264"/>
        <v>52</v>
      </c>
      <c r="T934" s="8">
        <f t="shared" ca="1" si="265"/>
        <v>16011</v>
      </c>
      <c r="U934" s="8">
        <f t="shared" ca="1" si="266"/>
        <v>-2</v>
      </c>
      <c r="V934" s="9">
        <f t="shared" ca="1" si="267"/>
        <v>4</v>
      </c>
      <c r="W934" s="3">
        <f t="shared" si="268"/>
        <v>-6.7007093509563465E-4</v>
      </c>
      <c r="X934" s="3">
        <f t="shared" si="269"/>
        <v>3.2788914452076545E-2</v>
      </c>
      <c r="Y934" s="3">
        <f t="shared" si="270"/>
        <v>2.9066886870354969E-2</v>
      </c>
    </row>
    <row r="935" spans="1:25" x14ac:dyDescent="0.25">
      <c r="A935" s="1">
        <v>37363</v>
      </c>
      <c r="B935" s="2">
        <v>6390.68</v>
      </c>
      <c r="C935" s="2">
        <v>168281</v>
      </c>
      <c r="D935" s="2">
        <v>6450</v>
      </c>
      <c r="E935" s="2">
        <v>6373</v>
      </c>
      <c r="F935" s="13">
        <f t="shared" si="258"/>
        <v>-2.7665287575031616E-3</v>
      </c>
      <c r="G935" s="2">
        <f t="shared" si="253"/>
        <v>5943.3988333333346</v>
      </c>
      <c r="H935" s="2">
        <f t="shared" ca="1" si="259"/>
        <v>126669.8</v>
      </c>
      <c r="I935">
        <f t="shared" ca="1" si="260"/>
        <v>1</v>
      </c>
      <c r="J935">
        <f t="shared" si="261"/>
        <v>-1</v>
      </c>
      <c r="K935">
        <f t="shared" si="254"/>
        <v>132.95000000000073</v>
      </c>
      <c r="L935">
        <f t="shared" ca="1" si="255"/>
        <v>-132.95000000000073</v>
      </c>
      <c r="M935" s="14">
        <f t="shared" si="256"/>
        <v>11654.420000000033</v>
      </c>
      <c r="N935">
        <f t="shared" si="262"/>
        <v>-1</v>
      </c>
      <c r="O935">
        <f t="shared" si="257"/>
        <v>0</v>
      </c>
      <c r="P935">
        <f>COUNTIF(作圖資料!$A$3:$A$249,A935)</f>
        <v>1</v>
      </c>
      <c r="R935" s="7">
        <f t="shared" si="263"/>
        <v>219</v>
      </c>
      <c r="S935" s="8">
        <f t="shared" ca="1" si="264"/>
        <v>-219</v>
      </c>
      <c r="T935" s="8">
        <f t="shared" ca="1" si="265"/>
        <v>15573</v>
      </c>
      <c r="U935" s="8">
        <f t="shared" ca="1" si="266"/>
        <v>2</v>
      </c>
      <c r="V935" s="9">
        <f t="shared" ca="1" si="267"/>
        <v>4</v>
      </c>
      <c r="W935" s="3">
        <f t="shared" si="268"/>
        <v>-6.7007093509563465E-4</v>
      </c>
      <c r="X935" s="3">
        <f t="shared" si="269"/>
        <v>5.4731261944922061E-2</v>
      </c>
      <c r="Y935" s="3">
        <f t="shared" si="270"/>
        <v>6.5235342691989828E-2</v>
      </c>
    </row>
    <row r="936" spans="1:25" x14ac:dyDescent="0.25">
      <c r="A936" s="1">
        <v>37364</v>
      </c>
      <c r="B936" s="2">
        <v>6387.21</v>
      </c>
      <c r="C936" s="2">
        <v>135948</v>
      </c>
      <c r="D936" s="2">
        <v>6360</v>
      </c>
      <c r="E936" s="2">
        <v>6338</v>
      </c>
      <c r="F936" s="13">
        <f t="shared" si="258"/>
        <v>-4.2600759956225032E-3</v>
      </c>
      <c r="G936" s="2">
        <f t="shared" si="253"/>
        <v>5955.0591666666678</v>
      </c>
      <c r="H936" s="2">
        <f t="shared" ca="1" si="259"/>
        <v>132655.6</v>
      </c>
      <c r="I936">
        <f t="shared" ca="1" si="260"/>
        <v>1</v>
      </c>
      <c r="J936">
        <f t="shared" si="261"/>
        <v>-1</v>
      </c>
      <c r="K936">
        <f t="shared" si="254"/>
        <v>-3.4700000000002547</v>
      </c>
      <c r="L936">
        <f t="shared" ca="1" si="255"/>
        <v>-3.4700000000002547</v>
      </c>
      <c r="M936" s="14">
        <f t="shared" si="256"/>
        <v>11657.890000000032</v>
      </c>
      <c r="N936">
        <f t="shared" si="262"/>
        <v>-1</v>
      </c>
      <c r="O936">
        <f t="shared" si="257"/>
        <v>0</v>
      </c>
      <c r="P936">
        <f>COUNTIF(作圖資料!$A$3:$A$249,A936)</f>
        <v>0</v>
      </c>
      <c r="R936" s="7">
        <f t="shared" si="263"/>
        <v>-13</v>
      </c>
      <c r="S936" s="8">
        <f t="shared" ca="1" si="264"/>
        <v>-13</v>
      </c>
      <c r="T936" s="8">
        <f t="shared" ca="1" si="265"/>
        <v>15547</v>
      </c>
      <c r="U936" s="8">
        <f t="shared" ca="1" si="266"/>
        <v>2</v>
      </c>
      <c r="V936" s="9">
        <f t="shared" ca="1" si="267"/>
        <v>0</v>
      </c>
      <c r="W936" s="3">
        <f t="shared" si="268"/>
        <v>-2.7665287575031616E-3</v>
      </c>
      <c r="X936" s="3">
        <f t="shared" si="269"/>
        <v>-5.4297821202129576E-4</v>
      </c>
      <c r="Y936" s="3">
        <f t="shared" si="270"/>
        <v>-2.0398556409854073E-3</v>
      </c>
    </row>
    <row r="937" spans="1:25" x14ac:dyDescent="0.25">
      <c r="A937" s="1">
        <v>37365</v>
      </c>
      <c r="B937" s="2">
        <v>6448.12</v>
      </c>
      <c r="C937" s="2">
        <v>122532</v>
      </c>
      <c r="D937" s="2">
        <v>6398</v>
      </c>
      <c r="E937" s="2">
        <v>6390</v>
      </c>
      <c r="F937" s="13">
        <f t="shared" si="258"/>
        <v>-7.7728081983585717E-3</v>
      </c>
      <c r="G937" s="2">
        <f t="shared" si="253"/>
        <v>5968.9968333333354</v>
      </c>
      <c r="H937" s="2">
        <f t="shared" ca="1" si="259"/>
        <v>133629.20000000001</v>
      </c>
      <c r="I937">
        <f t="shared" ca="1" si="260"/>
        <v>-1</v>
      </c>
      <c r="J937">
        <f t="shared" si="261"/>
        <v>-1</v>
      </c>
      <c r="K937">
        <f t="shared" si="254"/>
        <v>60.909999999999854</v>
      </c>
      <c r="L937">
        <f t="shared" ca="1" si="255"/>
        <v>60.909999999999854</v>
      </c>
      <c r="M937" s="14">
        <f t="shared" si="256"/>
        <v>11596.980000000032</v>
      </c>
      <c r="N937">
        <f t="shared" si="262"/>
        <v>-1</v>
      </c>
      <c r="O937">
        <f t="shared" si="257"/>
        <v>0</v>
      </c>
      <c r="P937">
        <f>COUNTIF(作圖資料!$A$3:$A$249,A937)</f>
        <v>0</v>
      </c>
      <c r="R937" s="7">
        <f t="shared" si="263"/>
        <v>38</v>
      </c>
      <c r="S937" s="8">
        <f t="shared" ca="1" si="264"/>
        <v>38</v>
      </c>
      <c r="T937" s="8">
        <f t="shared" ca="1" si="265"/>
        <v>15623</v>
      </c>
      <c r="U937" s="8">
        <f t="shared" ca="1" si="266"/>
        <v>-2</v>
      </c>
      <c r="V937" s="9">
        <f t="shared" ca="1" si="267"/>
        <v>4</v>
      </c>
      <c r="W937" s="3">
        <f t="shared" si="268"/>
        <v>-2.7665287575031616E-3</v>
      </c>
      <c r="X937" s="3">
        <f t="shared" si="269"/>
        <v>8.9880889044671175E-3</v>
      </c>
      <c r="Y937" s="3">
        <f t="shared" si="270"/>
        <v>3.9227993095873881E-3</v>
      </c>
    </row>
    <row r="938" spans="1:25" x14ac:dyDescent="0.25">
      <c r="A938" s="1">
        <v>37368</v>
      </c>
      <c r="B938" s="2">
        <v>6462.3</v>
      </c>
      <c r="C938" s="2">
        <v>120677</v>
      </c>
      <c r="D938" s="2">
        <v>6410</v>
      </c>
      <c r="E938" s="2">
        <v>6382</v>
      </c>
      <c r="F938" s="13">
        <f t="shared" si="258"/>
        <v>-8.093093790136674E-3</v>
      </c>
      <c r="G938" s="2">
        <f t="shared" si="253"/>
        <v>5983.4895000000015</v>
      </c>
      <c r="H938" s="2">
        <f t="shared" ca="1" si="259"/>
        <v>130955</v>
      </c>
      <c r="I938">
        <f t="shared" ca="1" si="260"/>
        <v>-1</v>
      </c>
      <c r="J938">
        <f t="shared" si="261"/>
        <v>-1</v>
      </c>
      <c r="K938">
        <f t="shared" si="254"/>
        <v>14.180000000000291</v>
      </c>
      <c r="L938">
        <f t="shared" ca="1" si="255"/>
        <v>-14.180000000000291</v>
      </c>
      <c r="M938" s="14">
        <f t="shared" si="256"/>
        <v>11582.800000000032</v>
      </c>
      <c r="N938">
        <f t="shared" si="262"/>
        <v>-1</v>
      </c>
      <c r="O938">
        <f t="shared" si="257"/>
        <v>0</v>
      </c>
      <c r="P938">
        <f>COUNTIF(作圖資料!$A$3:$A$249,A938)</f>
        <v>0</v>
      </c>
      <c r="R938" s="7">
        <f t="shared" si="263"/>
        <v>12</v>
      </c>
      <c r="S938" s="8">
        <f t="shared" ca="1" si="264"/>
        <v>-12</v>
      </c>
      <c r="T938" s="8">
        <f t="shared" ca="1" si="265"/>
        <v>15599</v>
      </c>
      <c r="U938" s="8">
        <f t="shared" ca="1" si="266"/>
        <v>-2</v>
      </c>
      <c r="V938" s="9">
        <f t="shared" ca="1" si="267"/>
        <v>0</v>
      </c>
      <c r="W938" s="3">
        <f t="shared" si="268"/>
        <v>-2.7665287575031616E-3</v>
      </c>
      <c r="X938" s="3">
        <f t="shared" si="269"/>
        <v>1.120694511382192E-2</v>
      </c>
      <c r="Y938" s="3">
        <f t="shared" si="270"/>
        <v>5.8057429781892544E-3</v>
      </c>
    </row>
    <row r="939" spans="1:25" x14ac:dyDescent="0.25">
      <c r="A939" s="1">
        <v>37369</v>
      </c>
      <c r="B939" s="2">
        <v>6390.62</v>
      </c>
      <c r="C939" s="2">
        <v>105430</v>
      </c>
      <c r="D939" s="2">
        <v>6345</v>
      </c>
      <c r="E939" s="2">
        <v>6358</v>
      </c>
      <c r="F939" s="13">
        <f t="shared" si="258"/>
        <v>-7.1385874922933468E-3</v>
      </c>
      <c r="G939" s="2">
        <f t="shared" si="253"/>
        <v>5998.5276666666678</v>
      </c>
      <c r="H939" s="2">
        <f t="shared" ca="1" si="259"/>
        <v>130573.6</v>
      </c>
      <c r="I939">
        <f t="shared" ca="1" si="260"/>
        <v>-1</v>
      </c>
      <c r="J939">
        <f t="shared" si="261"/>
        <v>-1</v>
      </c>
      <c r="K939">
        <f t="shared" si="254"/>
        <v>-71.680000000000291</v>
      </c>
      <c r="L939">
        <f t="shared" ca="1" si="255"/>
        <v>71.680000000000291</v>
      </c>
      <c r="M939" s="14">
        <f t="shared" si="256"/>
        <v>11654.480000000032</v>
      </c>
      <c r="N939">
        <f t="shared" si="262"/>
        <v>-1</v>
      </c>
      <c r="O939">
        <f t="shared" si="257"/>
        <v>0</v>
      </c>
      <c r="P939">
        <f>COUNTIF(作圖資料!$A$3:$A$249,A939)</f>
        <v>0</v>
      </c>
      <c r="R939" s="7">
        <f t="shared" si="263"/>
        <v>-65</v>
      </c>
      <c r="S939" s="8">
        <f t="shared" ca="1" si="264"/>
        <v>65</v>
      </c>
      <c r="T939" s="8">
        <f t="shared" ca="1" si="265"/>
        <v>15729</v>
      </c>
      <c r="U939" s="8">
        <f t="shared" ca="1" si="266"/>
        <v>-2</v>
      </c>
      <c r="V939" s="9">
        <f t="shared" ca="1" si="267"/>
        <v>0</v>
      </c>
      <c r="W939" s="3">
        <f t="shared" si="268"/>
        <v>-2.7665287575031616E-3</v>
      </c>
      <c r="X939" s="3">
        <f t="shared" si="269"/>
        <v>-9.3886722541958179E-6</v>
      </c>
      <c r="Y939" s="3">
        <f t="shared" si="270"/>
        <v>-4.3935352267377992E-3</v>
      </c>
    </row>
    <row r="940" spans="1:25" x14ac:dyDescent="0.25">
      <c r="A940" s="1">
        <v>37370</v>
      </c>
      <c r="B940" s="2">
        <v>6455.39</v>
      </c>
      <c r="C940" s="2">
        <v>103432</v>
      </c>
      <c r="D940" s="2">
        <v>6420</v>
      </c>
      <c r="E940" s="2">
        <v>6415</v>
      </c>
      <c r="F940" s="13">
        <f t="shared" si="258"/>
        <v>-5.4822404223447974E-3</v>
      </c>
      <c r="G940" s="2">
        <f t="shared" si="253"/>
        <v>6014.4320000000025</v>
      </c>
      <c r="H940" s="2">
        <f t="shared" ca="1" si="259"/>
        <v>117603.8</v>
      </c>
      <c r="I940">
        <f t="shared" ca="1" si="260"/>
        <v>-1</v>
      </c>
      <c r="J940">
        <f t="shared" si="261"/>
        <v>-1</v>
      </c>
      <c r="K940">
        <f t="shared" si="254"/>
        <v>64.770000000000437</v>
      </c>
      <c r="L940">
        <f t="shared" ca="1" si="255"/>
        <v>-64.770000000000437</v>
      </c>
      <c r="M940" s="14">
        <f t="shared" si="256"/>
        <v>11589.710000000032</v>
      </c>
      <c r="N940">
        <f t="shared" si="262"/>
        <v>-1</v>
      </c>
      <c r="O940">
        <f t="shared" si="257"/>
        <v>0</v>
      </c>
      <c r="P940">
        <f>COUNTIF(作圖資料!$A$3:$A$249,A940)</f>
        <v>0</v>
      </c>
      <c r="R940" s="7">
        <f t="shared" si="263"/>
        <v>75</v>
      </c>
      <c r="S940" s="8">
        <f t="shared" ca="1" si="264"/>
        <v>-75</v>
      </c>
      <c r="T940" s="8">
        <f t="shared" ca="1" si="265"/>
        <v>15579</v>
      </c>
      <c r="U940" s="8">
        <f t="shared" ca="1" si="266"/>
        <v>-2</v>
      </c>
      <c r="V940" s="9">
        <f t="shared" ca="1" si="267"/>
        <v>0</v>
      </c>
      <c r="W940" s="3">
        <f t="shared" si="268"/>
        <v>-2.7665287575031616E-3</v>
      </c>
      <c r="X940" s="3">
        <f t="shared" si="269"/>
        <v>1.0125683025906218E-2</v>
      </c>
      <c r="Y940" s="3">
        <f t="shared" si="270"/>
        <v>7.374862702024032E-3</v>
      </c>
    </row>
    <row r="941" spans="1:25" x14ac:dyDescent="0.25">
      <c r="A941" s="1">
        <v>37371</v>
      </c>
      <c r="B941" s="2">
        <v>6355.59</v>
      </c>
      <c r="C941" s="2">
        <v>145133</v>
      </c>
      <c r="D941" s="2">
        <v>6318</v>
      </c>
      <c r="E941" s="2">
        <v>6327</v>
      </c>
      <c r="F941" s="13">
        <f t="shared" si="258"/>
        <v>-5.914478435518955E-3</v>
      </c>
      <c r="G941" s="2">
        <f t="shared" si="253"/>
        <v>6028.3118333333359</v>
      </c>
      <c r="H941" s="2">
        <f t="shared" ca="1" si="259"/>
        <v>119440.8</v>
      </c>
      <c r="I941">
        <f t="shared" ca="1" si="260"/>
        <v>1</v>
      </c>
      <c r="J941">
        <f t="shared" si="261"/>
        <v>-1</v>
      </c>
      <c r="K941">
        <f t="shared" si="254"/>
        <v>-99.800000000000182</v>
      </c>
      <c r="L941">
        <f t="shared" ca="1" si="255"/>
        <v>99.800000000000182</v>
      </c>
      <c r="M941" s="14">
        <f t="shared" si="256"/>
        <v>11689.510000000031</v>
      </c>
      <c r="N941">
        <f t="shared" si="262"/>
        <v>-1</v>
      </c>
      <c r="O941">
        <f t="shared" si="257"/>
        <v>0</v>
      </c>
      <c r="P941">
        <f>COUNTIF(作圖資料!$A$3:$A$249,A941)</f>
        <v>0</v>
      </c>
      <c r="R941" s="7">
        <f t="shared" si="263"/>
        <v>-102</v>
      </c>
      <c r="S941" s="8">
        <f t="shared" ca="1" si="264"/>
        <v>102</v>
      </c>
      <c r="T941" s="8">
        <f t="shared" ca="1" si="265"/>
        <v>15783</v>
      </c>
      <c r="U941" s="8">
        <f t="shared" ca="1" si="266"/>
        <v>2</v>
      </c>
      <c r="V941" s="9">
        <f t="shared" ca="1" si="267"/>
        <v>4</v>
      </c>
      <c r="W941" s="3">
        <f t="shared" si="268"/>
        <v>-2.7665287575031616E-3</v>
      </c>
      <c r="X941" s="3">
        <f t="shared" si="269"/>
        <v>-5.4908084898636078E-3</v>
      </c>
      <c r="Y941" s="3">
        <f t="shared" si="270"/>
        <v>-8.630158481092165E-3</v>
      </c>
    </row>
    <row r="942" spans="1:25" x14ac:dyDescent="0.25">
      <c r="A942" s="1">
        <v>37372</v>
      </c>
      <c r="B942" s="2">
        <v>6306.93</v>
      </c>
      <c r="C942" s="2">
        <v>78535</v>
      </c>
      <c r="D942" s="2">
        <v>6308</v>
      </c>
      <c r="E942" s="2">
        <v>6310</v>
      </c>
      <c r="F942" s="13">
        <f t="shared" si="258"/>
        <v>1.696546497265139E-4</v>
      </c>
      <c r="G942" s="2">
        <f t="shared" si="253"/>
        <v>6036.7931666666691</v>
      </c>
      <c r="H942" s="2">
        <f t="shared" ca="1" si="259"/>
        <v>110641.4</v>
      </c>
      <c r="I942">
        <f t="shared" ca="1" si="260"/>
        <v>-1</v>
      </c>
      <c r="J942">
        <f t="shared" si="261"/>
        <v>1</v>
      </c>
      <c r="K942">
        <f t="shared" si="254"/>
        <v>-48.659999999999854</v>
      </c>
      <c r="L942">
        <f t="shared" ca="1" si="255"/>
        <v>-48.659999999999854</v>
      </c>
      <c r="M942" s="14">
        <f t="shared" si="256"/>
        <v>11738.170000000031</v>
      </c>
      <c r="N942">
        <f t="shared" si="262"/>
        <v>1</v>
      </c>
      <c r="O942">
        <f t="shared" si="257"/>
        <v>2</v>
      </c>
      <c r="P942">
        <f>COUNTIF(作圖資料!$A$3:$A$249,A942)</f>
        <v>0</v>
      </c>
      <c r="R942" s="7">
        <f t="shared" si="263"/>
        <v>-10</v>
      </c>
      <c r="S942" s="8">
        <f t="shared" ca="1" si="264"/>
        <v>-10</v>
      </c>
      <c r="T942" s="8">
        <f t="shared" ca="1" si="265"/>
        <v>15763</v>
      </c>
      <c r="U942" s="8">
        <f t="shared" ca="1" si="266"/>
        <v>-2</v>
      </c>
      <c r="V942" s="9">
        <f t="shared" ca="1" si="267"/>
        <v>4</v>
      </c>
      <c r="W942" s="3">
        <f t="shared" si="268"/>
        <v>-2.7665287575031616E-3</v>
      </c>
      <c r="X942" s="3">
        <f t="shared" si="269"/>
        <v>-1.3105021687833118E-2</v>
      </c>
      <c r="Y942" s="3">
        <f t="shared" si="270"/>
        <v>-1.0199278204927165E-2</v>
      </c>
    </row>
    <row r="943" spans="1:25" x14ac:dyDescent="0.25">
      <c r="A943" s="1">
        <v>37375</v>
      </c>
      <c r="B943" s="2">
        <v>6205.09</v>
      </c>
      <c r="C943" s="2">
        <v>81490</v>
      </c>
      <c r="D943" s="2">
        <v>6172</v>
      </c>
      <c r="E943" s="2">
        <v>6160</v>
      </c>
      <c r="F943" s="13">
        <f t="shared" si="258"/>
        <v>-5.3327187840950252E-3</v>
      </c>
      <c r="G943" s="2">
        <f t="shared" si="253"/>
        <v>6043.4763333333358</v>
      </c>
      <c r="H943" s="2">
        <f t="shared" ca="1" si="259"/>
        <v>102804</v>
      </c>
      <c r="I943">
        <f t="shared" ca="1" si="260"/>
        <v>-1</v>
      </c>
      <c r="J943">
        <f t="shared" si="261"/>
        <v>-1</v>
      </c>
      <c r="K943">
        <f t="shared" si="254"/>
        <v>-101.84000000000015</v>
      </c>
      <c r="L943">
        <f t="shared" ca="1" si="255"/>
        <v>101.84000000000015</v>
      </c>
      <c r="M943" s="14">
        <f t="shared" si="256"/>
        <v>11636.330000000031</v>
      </c>
      <c r="N943">
        <f t="shared" si="262"/>
        <v>-1</v>
      </c>
      <c r="O943">
        <f t="shared" si="257"/>
        <v>2</v>
      </c>
      <c r="P943">
        <f>COUNTIF(作圖資料!$A$3:$A$249,A943)</f>
        <v>0</v>
      </c>
      <c r="R943" s="7">
        <f t="shared" si="263"/>
        <v>-136</v>
      </c>
      <c r="S943" s="8">
        <f t="shared" ca="1" si="264"/>
        <v>136</v>
      </c>
      <c r="T943" s="8">
        <f t="shared" ca="1" si="265"/>
        <v>16035</v>
      </c>
      <c r="U943" s="8">
        <f t="shared" ca="1" si="266"/>
        <v>-2</v>
      </c>
      <c r="V943" s="9">
        <f t="shared" ca="1" si="267"/>
        <v>0</v>
      </c>
      <c r="W943" s="3">
        <f t="shared" si="268"/>
        <v>-2.7665287575031616E-3</v>
      </c>
      <c r="X943" s="3">
        <f t="shared" si="269"/>
        <v>-2.9040728060238052E-2</v>
      </c>
      <c r="Y943" s="3">
        <f t="shared" si="270"/>
        <v>-3.1539306449082205E-2</v>
      </c>
    </row>
    <row r="944" spans="1:25" x14ac:dyDescent="0.25">
      <c r="A944" s="1">
        <v>37376</v>
      </c>
      <c r="B944" s="2">
        <v>6065.73</v>
      </c>
      <c r="C944" s="2">
        <v>81955</v>
      </c>
      <c r="D944" s="2">
        <v>6100</v>
      </c>
      <c r="E944" s="2">
        <v>6080</v>
      </c>
      <c r="F944" s="13">
        <f t="shared" si="258"/>
        <v>5.6497733990799048E-3</v>
      </c>
      <c r="G944" s="2">
        <f t="shared" si="253"/>
        <v>6048.4088333333348</v>
      </c>
      <c r="H944" s="2">
        <f t="shared" ca="1" si="259"/>
        <v>98109</v>
      </c>
      <c r="I944">
        <f t="shared" ca="1" si="260"/>
        <v>-1</v>
      </c>
      <c r="J944">
        <f t="shared" si="261"/>
        <v>1</v>
      </c>
      <c r="K944">
        <f t="shared" si="254"/>
        <v>-139.36000000000058</v>
      </c>
      <c r="L944">
        <f t="shared" ca="1" si="255"/>
        <v>139.36000000000058</v>
      </c>
      <c r="M944" s="14">
        <f t="shared" si="256"/>
        <v>11775.690000000031</v>
      </c>
      <c r="N944">
        <f t="shared" si="262"/>
        <v>1</v>
      </c>
      <c r="O944">
        <f t="shared" si="257"/>
        <v>2</v>
      </c>
      <c r="P944">
        <f>COUNTIF(作圖資料!$A$3:$A$249,A944)</f>
        <v>0</v>
      </c>
      <c r="R944" s="7">
        <f t="shared" si="263"/>
        <v>-72</v>
      </c>
      <c r="S944" s="8">
        <f t="shared" ca="1" si="264"/>
        <v>72</v>
      </c>
      <c r="T944" s="8">
        <f t="shared" ca="1" si="265"/>
        <v>16179</v>
      </c>
      <c r="U944" s="8">
        <f t="shared" ca="1" si="266"/>
        <v>-2</v>
      </c>
      <c r="V944" s="9">
        <f t="shared" ca="1" si="267"/>
        <v>0</v>
      </c>
      <c r="W944" s="3">
        <f t="shared" si="268"/>
        <v>-2.7665287575031616E-3</v>
      </c>
      <c r="X944" s="3">
        <f t="shared" si="269"/>
        <v>-5.0847484148792033E-2</v>
      </c>
      <c r="Y944" s="3">
        <f t="shared" si="270"/>
        <v>-4.2836968460693736E-2</v>
      </c>
    </row>
    <row r="945" spans="1:25" x14ac:dyDescent="0.25">
      <c r="A945" s="1">
        <v>37378</v>
      </c>
      <c r="B945" s="2">
        <v>5867.83</v>
      </c>
      <c r="C945" s="2">
        <v>99775</v>
      </c>
      <c r="D945" s="2">
        <v>5883</v>
      </c>
      <c r="E945" s="2">
        <v>5888</v>
      </c>
      <c r="F945" s="13">
        <f t="shared" si="258"/>
        <v>2.5852828047165932E-3</v>
      </c>
      <c r="G945" s="2">
        <f t="shared" si="253"/>
        <v>6049.5073333333357</v>
      </c>
      <c r="H945" s="2">
        <f t="shared" ca="1" si="259"/>
        <v>97377.600000000006</v>
      </c>
      <c r="I945">
        <f t="shared" ca="1" si="260"/>
        <v>1</v>
      </c>
      <c r="J945">
        <f t="shared" si="261"/>
        <v>1</v>
      </c>
      <c r="K945">
        <f t="shared" si="254"/>
        <v>-197.89999999999964</v>
      </c>
      <c r="L945">
        <f t="shared" ca="1" si="255"/>
        <v>197.89999999999964</v>
      </c>
      <c r="M945" s="14">
        <f t="shared" si="256"/>
        <v>11577.790000000032</v>
      </c>
      <c r="N945">
        <f t="shared" si="262"/>
        <v>1</v>
      </c>
      <c r="O945">
        <f t="shared" si="257"/>
        <v>0</v>
      </c>
      <c r="P945">
        <f>COUNTIF(作圖資料!$A$3:$A$249,A945)</f>
        <v>0</v>
      </c>
      <c r="R945" s="7">
        <f t="shared" si="263"/>
        <v>-217</v>
      </c>
      <c r="S945" s="8">
        <f t="shared" ca="1" si="264"/>
        <v>217</v>
      </c>
      <c r="T945" s="8">
        <f t="shared" ca="1" si="265"/>
        <v>16613</v>
      </c>
      <c r="U945" s="8">
        <f t="shared" ca="1" si="266"/>
        <v>2</v>
      </c>
      <c r="V945" s="9">
        <f t="shared" ca="1" si="267"/>
        <v>4</v>
      </c>
      <c r="W945" s="3">
        <f t="shared" si="268"/>
        <v>-2.7665287575031616E-3</v>
      </c>
      <c r="X945" s="3">
        <f t="shared" si="269"/>
        <v>-8.1814454799802427E-2</v>
      </c>
      <c r="Y945" s="3">
        <f t="shared" si="270"/>
        <v>-7.6886866467911763E-2</v>
      </c>
    </row>
    <row r="946" spans="1:25" x14ac:dyDescent="0.25">
      <c r="A946" s="1">
        <v>37379</v>
      </c>
      <c r="B946" s="2">
        <v>5910.32</v>
      </c>
      <c r="C946" s="2">
        <v>88727</v>
      </c>
      <c r="D946" s="2">
        <v>5916</v>
      </c>
      <c r="E946" s="2">
        <v>5920</v>
      </c>
      <c r="F946" s="13">
        <f t="shared" si="258"/>
        <v>9.6103087480892135E-4</v>
      </c>
      <c r="G946" s="2">
        <f t="shared" si="253"/>
        <v>6048.8353333333353</v>
      </c>
      <c r="H946" s="2">
        <f t="shared" ca="1" si="259"/>
        <v>86096.4</v>
      </c>
      <c r="I946">
        <f t="shared" ca="1" si="260"/>
        <v>1</v>
      </c>
      <c r="J946">
        <f t="shared" si="261"/>
        <v>1</v>
      </c>
      <c r="K946">
        <f t="shared" si="254"/>
        <v>42.489999999999782</v>
      </c>
      <c r="L946">
        <f t="shared" ca="1" si="255"/>
        <v>42.489999999999782</v>
      </c>
      <c r="M946" s="14">
        <f t="shared" si="256"/>
        <v>11620.280000000032</v>
      </c>
      <c r="N946">
        <f t="shared" si="262"/>
        <v>1</v>
      </c>
      <c r="O946">
        <f t="shared" si="257"/>
        <v>0</v>
      </c>
      <c r="P946">
        <f>COUNTIF(作圖資料!$A$3:$A$249,A946)</f>
        <v>0</v>
      </c>
      <c r="R946" s="7">
        <f t="shared" si="263"/>
        <v>33</v>
      </c>
      <c r="S946" s="8">
        <f t="shared" ca="1" si="264"/>
        <v>33</v>
      </c>
      <c r="T946" s="8">
        <f t="shared" ca="1" si="265"/>
        <v>16679</v>
      </c>
      <c r="U946" s="8">
        <f t="shared" ca="1" si="266"/>
        <v>2</v>
      </c>
      <c r="V946" s="9">
        <f t="shared" ca="1" si="267"/>
        <v>0</v>
      </c>
      <c r="W946" s="3">
        <f t="shared" si="268"/>
        <v>-2.7665287575031616E-3</v>
      </c>
      <c r="X946" s="3">
        <f t="shared" si="269"/>
        <v>-7.516571006528272E-2</v>
      </c>
      <c r="Y946" s="3">
        <f t="shared" si="270"/>
        <v>-7.1708771379256464E-2</v>
      </c>
    </row>
    <row r="947" spans="1:25" x14ac:dyDescent="0.25">
      <c r="A947" s="1">
        <v>37382</v>
      </c>
      <c r="B947" s="2">
        <v>5642.48</v>
      </c>
      <c r="C947" s="2">
        <v>79197</v>
      </c>
      <c r="D947" s="2">
        <v>5615</v>
      </c>
      <c r="E947" s="2">
        <v>5644</v>
      </c>
      <c r="F947" s="13">
        <f t="shared" si="258"/>
        <v>-4.8701989196239248E-3</v>
      </c>
      <c r="G947" s="2">
        <f t="shared" si="253"/>
        <v>6042.7545</v>
      </c>
      <c r="H947" s="2">
        <f t="shared" ca="1" si="259"/>
        <v>86228.800000000003</v>
      </c>
      <c r="I947">
        <f t="shared" ca="1" si="260"/>
        <v>-1</v>
      </c>
      <c r="J947">
        <f t="shared" si="261"/>
        <v>-1</v>
      </c>
      <c r="K947">
        <f t="shared" si="254"/>
        <v>-267.84000000000015</v>
      </c>
      <c r="L947">
        <f t="shared" ca="1" si="255"/>
        <v>-267.84000000000015</v>
      </c>
      <c r="M947" s="14">
        <f t="shared" si="256"/>
        <v>11352.440000000031</v>
      </c>
      <c r="N947">
        <f t="shared" si="262"/>
        <v>-2</v>
      </c>
      <c r="O947">
        <f t="shared" si="257"/>
        <v>3</v>
      </c>
      <c r="P947">
        <f>COUNTIF(作圖資料!$A$3:$A$249,A947)</f>
        <v>0</v>
      </c>
      <c r="R947" s="7">
        <f t="shared" si="263"/>
        <v>-301</v>
      </c>
      <c r="S947" s="8">
        <f t="shared" ca="1" si="264"/>
        <v>-301</v>
      </c>
      <c r="T947" s="8">
        <f t="shared" ca="1" si="265"/>
        <v>16077</v>
      </c>
      <c r="U947" s="8">
        <f t="shared" ca="1" si="266"/>
        <v>-2</v>
      </c>
      <c r="V947" s="9">
        <f t="shared" ca="1" si="267"/>
        <v>4</v>
      </c>
      <c r="W947" s="3">
        <f t="shared" si="268"/>
        <v>-2.7665287575031616E-3</v>
      </c>
      <c r="X947" s="3">
        <f t="shared" si="269"/>
        <v>-0.1170767430070041</v>
      </c>
      <c r="Y947" s="3">
        <f t="shared" si="270"/>
        <v>-0.11893927506668789</v>
      </c>
    </row>
    <row r="948" spans="1:25" x14ac:dyDescent="0.25">
      <c r="A948" s="1">
        <v>37383</v>
      </c>
      <c r="B948" s="2">
        <v>5663.98</v>
      </c>
      <c r="C948" s="2">
        <v>87698</v>
      </c>
      <c r="D948" s="2">
        <v>5662</v>
      </c>
      <c r="E948" s="2">
        <v>5645</v>
      </c>
      <c r="F948" s="13">
        <f t="shared" si="258"/>
        <v>-3.4957750557018663E-4</v>
      </c>
      <c r="G948" s="2">
        <f t="shared" si="253"/>
        <v>6039.7176666666664</v>
      </c>
      <c r="H948" s="2">
        <f t="shared" ca="1" si="259"/>
        <v>87470.399999999994</v>
      </c>
      <c r="I948">
        <f t="shared" ca="1" si="260"/>
        <v>1</v>
      </c>
      <c r="J948">
        <f t="shared" si="261"/>
        <v>-1</v>
      </c>
      <c r="K948">
        <f t="shared" si="254"/>
        <v>21.5</v>
      </c>
      <c r="L948">
        <f t="shared" ca="1" si="255"/>
        <v>-21.5</v>
      </c>
      <c r="M948" s="14">
        <f t="shared" si="256"/>
        <v>11309.440000000031</v>
      </c>
      <c r="N948">
        <f t="shared" si="262"/>
        <v>-1</v>
      </c>
      <c r="O948">
        <f t="shared" si="257"/>
        <v>1</v>
      </c>
      <c r="P948">
        <f>COUNTIF(作圖資料!$A$3:$A$249,A948)</f>
        <v>0</v>
      </c>
      <c r="R948" s="7">
        <f t="shared" si="263"/>
        <v>47</v>
      </c>
      <c r="S948" s="8">
        <f t="shared" ca="1" si="264"/>
        <v>-47</v>
      </c>
      <c r="T948" s="8">
        <f t="shared" ca="1" si="265"/>
        <v>15983</v>
      </c>
      <c r="U948" s="8">
        <f t="shared" ca="1" si="266"/>
        <v>2</v>
      </c>
      <c r="V948" s="9">
        <f t="shared" ca="1" si="267"/>
        <v>4</v>
      </c>
      <c r="W948" s="3">
        <f t="shared" si="268"/>
        <v>-2.7665287575031616E-3</v>
      </c>
      <c r="X948" s="3">
        <f t="shared" si="269"/>
        <v>-0.11371246878266494</v>
      </c>
      <c r="Y948" s="3">
        <f t="shared" si="270"/>
        <v>-0.11156441236466375</v>
      </c>
    </row>
    <row r="949" spans="1:25" x14ac:dyDescent="0.25">
      <c r="A949" s="1">
        <v>37384</v>
      </c>
      <c r="B949" s="2">
        <v>5711.53</v>
      </c>
      <c r="C949" s="2">
        <v>92210</v>
      </c>
      <c r="D949" s="2">
        <v>5750</v>
      </c>
      <c r="E949" s="2">
        <v>5740</v>
      </c>
      <c r="F949" s="13">
        <f t="shared" si="258"/>
        <v>6.735498194004208E-3</v>
      </c>
      <c r="G949" s="2">
        <f t="shared" si="253"/>
        <v>6038.0320000000011</v>
      </c>
      <c r="H949" s="2">
        <f t="shared" ca="1" si="259"/>
        <v>89521.4</v>
      </c>
      <c r="I949">
        <f t="shared" ca="1" si="260"/>
        <v>1</v>
      </c>
      <c r="J949">
        <f t="shared" si="261"/>
        <v>1</v>
      </c>
      <c r="K949">
        <f t="shared" si="254"/>
        <v>47.550000000000182</v>
      </c>
      <c r="L949">
        <f t="shared" ca="1" si="255"/>
        <v>47.550000000000182</v>
      </c>
      <c r="M949" s="14">
        <f t="shared" si="256"/>
        <v>11261.890000000032</v>
      </c>
      <c r="N949">
        <f t="shared" si="262"/>
        <v>1</v>
      </c>
      <c r="O949">
        <f t="shared" si="257"/>
        <v>2</v>
      </c>
      <c r="P949">
        <f>COUNTIF(作圖資料!$A$3:$A$249,A949)</f>
        <v>0</v>
      </c>
      <c r="R949" s="7">
        <f t="shared" si="263"/>
        <v>88</v>
      </c>
      <c r="S949" s="8">
        <f t="shared" ca="1" si="264"/>
        <v>88</v>
      </c>
      <c r="T949" s="8">
        <f t="shared" ca="1" si="265"/>
        <v>16159</v>
      </c>
      <c r="U949" s="8">
        <f t="shared" ca="1" si="266"/>
        <v>2</v>
      </c>
      <c r="V949" s="9">
        <f t="shared" ca="1" si="267"/>
        <v>0</v>
      </c>
      <c r="W949" s="3">
        <f t="shared" si="268"/>
        <v>-2.7665287575031616E-3</v>
      </c>
      <c r="X949" s="3">
        <f t="shared" si="269"/>
        <v>-0.10627194602139378</v>
      </c>
      <c r="Y949" s="3">
        <f t="shared" si="270"/>
        <v>-9.7756158794916392E-2</v>
      </c>
    </row>
    <row r="950" spans="1:25" x14ac:dyDescent="0.25">
      <c r="A950" s="1">
        <v>37385</v>
      </c>
      <c r="B950" s="2">
        <v>5739.28</v>
      </c>
      <c r="C950" s="2">
        <v>95936</v>
      </c>
      <c r="D950" s="2">
        <v>5758</v>
      </c>
      <c r="E950" s="2">
        <v>5737</v>
      </c>
      <c r="F950" s="13">
        <f t="shared" si="258"/>
        <v>3.2617331790747439E-3</v>
      </c>
      <c r="G950" s="2">
        <f t="shared" si="253"/>
        <v>6035.8176666666677</v>
      </c>
      <c r="H950" s="2">
        <f t="shared" ca="1" si="259"/>
        <v>88753.600000000006</v>
      </c>
      <c r="I950">
        <f t="shared" ca="1" si="260"/>
        <v>1</v>
      </c>
      <c r="J950">
        <f t="shared" si="261"/>
        <v>1</v>
      </c>
      <c r="K950">
        <f t="shared" si="254"/>
        <v>27.75</v>
      </c>
      <c r="L950">
        <f t="shared" ca="1" si="255"/>
        <v>27.75</v>
      </c>
      <c r="M950" s="14">
        <f t="shared" si="256"/>
        <v>11289.640000000032</v>
      </c>
      <c r="N950">
        <f t="shared" si="262"/>
        <v>1</v>
      </c>
      <c r="O950">
        <f t="shared" si="257"/>
        <v>0</v>
      </c>
      <c r="P950">
        <f>COUNTIF(作圖資料!$A$3:$A$249,A950)</f>
        <v>0</v>
      </c>
      <c r="R950" s="7">
        <f t="shared" si="263"/>
        <v>8</v>
      </c>
      <c r="S950" s="8">
        <f t="shared" ca="1" si="264"/>
        <v>8</v>
      </c>
      <c r="T950" s="8">
        <f t="shared" ca="1" si="265"/>
        <v>16175</v>
      </c>
      <c r="U950" s="8">
        <f t="shared" ca="1" si="266"/>
        <v>2</v>
      </c>
      <c r="V950" s="9">
        <f t="shared" ca="1" si="267"/>
        <v>0</v>
      </c>
      <c r="W950" s="3">
        <f t="shared" si="268"/>
        <v>-2.7665287575031616E-3</v>
      </c>
      <c r="X950" s="3">
        <f t="shared" si="269"/>
        <v>-0.10192968510393274</v>
      </c>
      <c r="Y950" s="3">
        <f t="shared" si="270"/>
        <v>-9.650086301584837E-2</v>
      </c>
    </row>
    <row r="951" spans="1:25" x14ac:dyDescent="0.25">
      <c r="A951" s="1">
        <v>37386</v>
      </c>
      <c r="B951" s="2">
        <v>5807.3</v>
      </c>
      <c r="C951" s="2">
        <v>81702</v>
      </c>
      <c r="D951" s="2">
        <v>5855</v>
      </c>
      <c r="E951" s="2">
        <v>5845</v>
      </c>
      <c r="F951" s="13">
        <f t="shared" si="258"/>
        <v>8.2137998725742012E-3</v>
      </c>
      <c r="G951" s="2">
        <f t="shared" si="253"/>
        <v>6034.9738333333353</v>
      </c>
      <c r="H951" s="2">
        <f t="shared" ca="1" si="259"/>
        <v>87348.6</v>
      </c>
      <c r="I951">
        <f t="shared" ca="1" si="260"/>
        <v>-1</v>
      </c>
      <c r="J951">
        <f t="shared" si="261"/>
        <v>1</v>
      </c>
      <c r="K951">
        <f t="shared" si="254"/>
        <v>68.020000000000437</v>
      </c>
      <c r="L951">
        <f t="shared" ca="1" si="255"/>
        <v>68.020000000000437</v>
      </c>
      <c r="M951" s="14">
        <f t="shared" si="256"/>
        <v>11357.660000000033</v>
      </c>
      <c r="N951">
        <f t="shared" si="262"/>
        <v>1</v>
      </c>
      <c r="O951">
        <f t="shared" si="257"/>
        <v>0</v>
      </c>
      <c r="P951">
        <f>COUNTIF(作圖資料!$A$3:$A$249,A951)</f>
        <v>0</v>
      </c>
      <c r="R951" s="7">
        <f t="shared" si="263"/>
        <v>97</v>
      </c>
      <c r="S951" s="8">
        <f t="shared" ca="1" si="264"/>
        <v>97</v>
      </c>
      <c r="T951" s="8">
        <f t="shared" ca="1" si="265"/>
        <v>16369</v>
      </c>
      <c r="U951" s="8">
        <f t="shared" ca="1" si="266"/>
        <v>-2</v>
      </c>
      <c r="V951" s="9">
        <f t="shared" ca="1" si="267"/>
        <v>4</v>
      </c>
      <c r="W951" s="3">
        <f t="shared" si="268"/>
        <v>-2.7665287575031616E-3</v>
      </c>
      <c r="X951" s="3">
        <f t="shared" si="269"/>
        <v>-9.1286060325348917E-2</v>
      </c>
      <c r="Y951" s="3">
        <f t="shared" si="270"/>
        <v>-8.1280401694649451E-2</v>
      </c>
    </row>
    <row r="952" spans="1:25" x14ac:dyDescent="0.25">
      <c r="A952" s="1">
        <v>37389</v>
      </c>
      <c r="B952" s="2">
        <v>5742.66</v>
      </c>
      <c r="C952" s="2">
        <v>49705</v>
      </c>
      <c r="D952" s="2">
        <v>5796</v>
      </c>
      <c r="E952" s="2">
        <v>5775</v>
      </c>
      <c r="F952" s="13">
        <f t="shared" si="258"/>
        <v>9.2883785562787313E-3</v>
      </c>
      <c r="G952" s="2">
        <f t="shared" si="253"/>
        <v>6033.1873333333342</v>
      </c>
      <c r="H952" s="2">
        <f t="shared" ca="1" si="259"/>
        <v>81450.2</v>
      </c>
      <c r="I952">
        <f t="shared" ca="1" si="260"/>
        <v>-1</v>
      </c>
      <c r="J952">
        <f t="shared" si="261"/>
        <v>1</v>
      </c>
      <c r="K952">
        <f t="shared" si="254"/>
        <v>-64.640000000000327</v>
      </c>
      <c r="L952">
        <f t="shared" ca="1" si="255"/>
        <v>64.640000000000327</v>
      </c>
      <c r="M952" s="14">
        <f t="shared" si="256"/>
        <v>11293.020000000033</v>
      </c>
      <c r="N952">
        <f t="shared" si="262"/>
        <v>1</v>
      </c>
      <c r="O952">
        <f t="shared" si="257"/>
        <v>0</v>
      </c>
      <c r="P952">
        <f>COUNTIF(作圖資料!$A$3:$A$249,A952)</f>
        <v>0</v>
      </c>
      <c r="R952" s="7">
        <f t="shared" si="263"/>
        <v>-59</v>
      </c>
      <c r="S952" s="8">
        <f t="shared" ca="1" si="264"/>
        <v>59</v>
      </c>
      <c r="T952" s="8">
        <f t="shared" ca="1" si="265"/>
        <v>16487</v>
      </c>
      <c r="U952" s="8">
        <f t="shared" ca="1" si="266"/>
        <v>-2</v>
      </c>
      <c r="V952" s="9">
        <f t="shared" ca="1" si="267"/>
        <v>0</v>
      </c>
      <c r="W952" s="3">
        <f t="shared" si="268"/>
        <v>-2.7665287575031616E-3</v>
      </c>
      <c r="X952" s="3">
        <f t="shared" si="269"/>
        <v>-0.10140078990029244</v>
      </c>
      <c r="Y952" s="3">
        <f t="shared" si="270"/>
        <v>-9.0538208065275461E-2</v>
      </c>
    </row>
    <row r="953" spans="1:25" x14ac:dyDescent="0.25">
      <c r="A953" s="1">
        <v>37390</v>
      </c>
      <c r="B953" s="2">
        <v>5755.92</v>
      </c>
      <c r="C953" s="2">
        <v>62845</v>
      </c>
      <c r="D953" s="2">
        <v>5774</v>
      </c>
      <c r="E953" s="2">
        <v>5763</v>
      </c>
      <c r="F953" s="13">
        <f t="shared" si="258"/>
        <v>3.1411138445287534E-3</v>
      </c>
      <c r="G953" s="2">
        <f t="shared" si="253"/>
        <v>6031.7151666666668</v>
      </c>
      <c r="H953" s="2">
        <f t="shared" ca="1" si="259"/>
        <v>76479.600000000006</v>
      </c>
      <c r="I953">
        <f t="shared" ca="1" si="260"/>
        <v>-1</v>
      </c>
      <c r="J953">
        <f t="shared" si="261"/>
        <v>1</v>
      </c>
      <c r="K953">
        <f t="shared" si="254"/>
        <v>13.260000000000218</v>
      </c>
      <c r="L953">
        <f t="shared" ca="1" si="255"/>
        <v>-13.260000000000218</v>
      </c>
      <c r="M953" s="14">
        <f t="shared" si="256"/>
        <v>11306.280000000033</v>
      </c>
      <c r="N953">
        <f t="shared" si="262"/>
        <v>1</v>
      </c>
      <c r="O953">
        <f t="shared" si="257"/>
        <v>0</v>
      </c>
      <c r="P953">
        <f>COUNTIF(作圖資料!$A$3:$A$249,A953)</f>
        <v>0</v>
      </c>
      <c r="R953" s="7">
        <f t="shared" si="263"/>
        <v>-22</v>
      </c>
      <c r="S953" s="8">
        <f t="shared" ca="1" si="264"/>
        <v>22</v>
      </c>
      <c r="T953" s="8">
        <f t="shared" ca="1" si="265"/>
        <v>16531</v>
      </c>
      <c r="U953" s="8">
        <f t="shared" ca="1" si="266"/>
        <v>-2</v>
      </c>
      <c r="V953" s="9">
        <f t="shared" ca="1" si="267"/>
        <v>0</v>
      </c>
      <c r="W953" s="3">
        <f t="shared" si="268"/>
        <v>-2.7665287575031616E-3</v>
      </c>
      <c r="X953" s="3">
        <f t="shared" si="269"/>
        <v>-9.9325893332165016E-2</v>
      </c>
      <c r="Y953" s="3">
        <f t="shared" si="270"/>
        <v>-9.3990271457712327E-2</v>
      </c>
    </row>
    <row r="954" spans="1:25" x14ac:dyDescent="0.25">
      <c r="A954" s="1">
        <v>37391</v>
      </c>
      <c r="B954" s="2">
        <v>5910.69</v>
      </c>
      <c r="C954" s="2">
        <v>99844</v>
      </c>
      <c r="D954" s="2">
        <v>5891</v>
      </c>
      <c r="E954" s="2">
        <v>5893</v>
      </c>
      <c r="F954" s="13">
        <f t="shared" si="258"/>
        <v>-2.992882387673812E-3</v>
      </c>
      <c r="G954" s="2">
        <f t="shared" si="253"/>
        <v>6031.4586666666673</v>
      </c>
      <c r="H954" s="2">
        <f t="shared" ca="1" si="259"/>
        <v>78006.399999999994</v>
      </c>
      <c r="I954">
        <f t="shared" ca="1" si="260"/>
        <v>1</v>
      </c>
      <c r="J954">
        <f t="shared" si="261"/>
        <v>-1</v>
      </c>
      <c r="K954">
        <f t="shared" si="254"/>
        <v>154.76999999999953</v>
      </c>
      <c r="L954">
        <f t="shared" ca="1" si="255"/>
        <v>-154.76999999999953</v>
      </c>
      <c r="M954" s="14">
        <f t="shared" si="256"/>
        <v>11461.050000000032</v>
      </c>
      <c r="N954">
        <f t="shared" si="262"/>
        <v>-1</v>
      </c>
      <c r="O954">
        <f t="shared" si="257"/>
        <v>2</v>
      </c>
      <c r="P954">
        <f>COUNTIF(作圖資料!$A$3:$A$249,A954)</f>
        <v>1</v>
      </c>
      <c r="R954" s="7">
        <f t="shared" si="263"/>
        <v>117</v>
      </c>
      <c r="S954" s="8">
        <f t="shared" ca="1" si="264"/>
        <v>-117</v>
      </c>
      <c r="T954" s="8">
        <f t="shared" ca="1" si="265"/>
        <v>16297</v>
      </c>
      <c r="U954" s="8">
        <f t="shared" ca="1" si="266"/>
        <v>2</v>
      </c>
      <c r="V954" s="9">
        <f t="shared" ca="1" si="267"/>
        <v>4</v>
      </c>
      <c r="W954" s="3">
        <f t="shared" si="268"/>
        <v>-2.7665287575031616E-3</v>
      </c>
      <c r="X954" s="3">
        <f t="shared" si="269"/>
        <v>-7.5107813253049827E-2</v>
      </c>
      <c r="Y954" s="3">
        <f t="shared" si="270"/>
        <v>-7.563157068884363E-2</v>
      </c>
    </row>
    <row r="955" spans="1:25" x14ac:dyDescent="0.25">
      <c r="A955" s="1">
        <v>37392</v>
      </c>
      <c r="B955" s="2">
        <v>5801.47</v>
      </c>
      <c r="C955" s="2">
        <v>63531</v>
      </c>
      <c r="D955" s="2">
        <v>5742</v>
      </c>
      <c r="E955" s="2">
        <v>5772</v>
      </c>
      <c r="F955" s="13">
        <f t="shared" si="258"/>
        <v>-1.0250850215548835E-2</v>
      </c>
      <c r="G955" s="2">
        <f t="shared" si="253"/>
        <v>6028.6729999999998</v>
      </c>
      <c r="H955" s="2">
        <f t="shared" ca="1" si="259"/>
        <v>71525.399999999994</v>
      </c>
      <c r="I955">
        <f t="shared" ca="1" si="260"/>
        <v>-1</v>
      </c>
      <c r="J955">
        <f t="shared" si="261"/>
        <v>-1</v>
      </c>
      <c r="K955">
        <f t="shared" si="254"/>
        <v>-109.21999999999935</v>
      </c>
      <c r="L955">
        <f t="shared" ca="1" si="255"/>
        <v>-109.21999999999935</v>
      </c>
      <c r="M955" s="14">
        <f t="shared" si="256"/>
        <v>11570.270000000031</v>
      </c>
      <c r="N955">
        <f t="shared" si="262"/>
        <v>-1</v>
      </c>
      <c r="O955">
        <f t="shared" si="257"/>
        <v>0</v>
      </c>
      <c r="P955">
        <f>COUNTIF(作圖資料!$A$3:$A$249,A955)</f>
        <v>0</v>
      </c>
      <c r="R955" s="7">
        <f t="shared" si="263"/>
        <v>-151</v>
      </c>
      <c r="S955" s="8">
        <f t="shared" ca="1" si="264"/>
        <v>-151</v>
      </c>
      <c r="T955" s="8">
        <f t="shared" ca="1" si="265"/>
        <v>15995</v>
      </c>
      <c r="U955" s="8">
        <f t="shared" ca="1" si="266"/>
        <v>-2</v>
      </c>
      <c r="V955" s="9">
        <f t="shared" ca="1" si="267"/>
        <v>4</v>
      </c>
      <c r="W955" s="3">
        <f t="shared" si="268"/>
        <v>-2.992882387673812E-3</v>
      </c>
      <c r="X955" s="3">
        <f t="shared" si="269"/>
        <v>-1.8478384080369527E-2</v>
      </c>
      <c r="Y955" s="3">
        <f t="shared" si="270"/>
        <v>-2.5623621245545562E-2</v>
      </c>
    </row>
    <row r="956" spans="1:25" x14ac:dyDescent="0.25">
      <c r="A956" s="1">
        <v>37393</v>
      </c>
      <c r="B956" s="2">
        <v>5789.84</v>
      </c>
      <c r="C956" s="2">
        <v>75065</v>
      </c>
      <c r="D956" s="2">
        <v>5805</v>
      </c>
      <c r="E956" s="2">
        <v>5800</v>
      </c>
      <c r="F956" s="13">
        <f t="shared" si="258"/>
        <v>2.6183797825154453E-3</v>
      </c>
      <c r="G956" s="2">
        <f t="shared" si="253"/>
        <v>6027.4759999999997</v>
      </c>
      <c r="H956" s="2">
        <f t="shared" ca="1" si="259"/>
        <v>70198</v>
      </c>
      <c r="I956">
        <f t="shared" ca="1" si="260"/>
        <v>1</v>
      </c>
      <c r="J956">
        <f t="shared" si="261"/>
        <v>1</v>
      </c>
      <c r="K956">
        <f t="shared" si="254"/>
        <v>-11.630000000000109</v>
      </c>
      <c r="L956">
        <f t="shared" ca="1" si="255"/>
        <v>11.630000000000109</v>
      </c>
      <c r="M956" s="14">
        <f t="shared" si="256"/>
        <v>11581.900000000031</v>
      </c>
      <c r="N956">
        <f t="shared" si="262"/>
        <v>2</v>
      </c>
      <c r="O956">
        <f t="shared" si="257"/>
        <v>3</v>
      </c>
      <c r="P956">
        <f>COUNTIF(作圖資料!$A$3:$A$249,A956)</f>
        <v>0</v>
      </c>
      <c r="R956" s="7">
        <f t="shared" si="263"/>
        <v>63</v>
      </c>
      <c r="S956" s="8">
        <f t="shared" ca="1" si="264"/>
        <v>-63</v>
      </c>
      <c r="T956" s="8">
        <f t="shared" ca="1" si="265"/>
        <v>15869</v>
      </c>
      <c r="U956" s="8">
        <f t="shared" ca="1" si="266"/>
        <v>2</v>
      </c>
      <c r="V956" s="9">
        <f t="shared" ca="1" si="267"/>
        <v>4</v>
      </c>
      <c r="W956" s="3">
        <f t="shared" si="268"/>
        <v>-2.992882387673812E-3</v>
      </c>
      <c r="X956" s="3">
        <f t="shared" si="269"/>
        <v>-2.0446005457907535E-2</v>
      </c>
      <c r="Y956" s="3">
        <f t="shared" si="270"/>
        <v>-1.4932971321907407E-2</v>
      </c>
    </row>
    <row r="957" spans="1:25" x14ac:dyDescent="0.25">
      <c r="A957" s="1">
        <v>37396</v>
      </c>
      <c r="B957" s="2">
        <v>5574.71</v>
      </c>
      <c r="C957" s="2">
        <v>59412</v>
      </c>
      <c r="D957" s="2">
        <v>5518</v>
      </c>
      <c r="E957" s="2">
        <v>5519</v>
      </c>
      <c r="F957" s="13">
        <f t="shared" si="258"/>
        <v>-1.0172726473664073E-2</v>
      </c>
      <c r="G957" s="2">
        <f t="shared" si="253"/>
        <v>6025.5181666666667</v>
      </c>
      <c r="H957" s="2">
        <f t="shared" ca="1" si="259"/>
        <v>72139.399999999994</v>
      </c>
      <c r="I957">
        <f t="shared" ca="1" si="260"/>
        <v>-1</v>
      </c>
      <c r="J957">
        <f t="shared" si="261"/>
        <v>-1</v>
      </c>
      <c r="K957">
        <f t="shared" si="254"/>
        <v>-215.13000000000011</v>
      </c>
      <c r="L957">
        <f t="shared" ca="1" si="255"/>
        <v>-215.13000000000011</v>
      </c>
      <c r="M957" s="14">
        <f t="shared" si="256"/>
        <v>11151.64000000003</v>
      </c>
      <c r="N957">
        <f t="shared" si="262"/>
        <v>-2</v>
      </c>
      <c r="O957">
        <f t="shared" si="257"/>
        <v>4</v>
      </c>
      <c r="P957">
        <f>COUNTIF(作圖資料!$A$3:$A$249,A957)</f>
        <v>0</v>
      </c>
      <c r="R957" s="7">
        <f t="shared" si="263"/>
        <v>-287</v>
      </c>
      <c r="S957" s="8">
        <f t="shared" ca="1" si="264"/>
        <v>-287</v>
      </c>
      <c r="T957" s="8">
        <f t="shared" ca="1" si="265"/>
        <v>15295</v>
      </c>
      <c r="U957" s="8">
        <f t="shared" ca="1" si="266"/>
        <v>-2</v>
      </c>
      <c r="V957" s="9">
        <f t="shared" ca="1" si="267"/>
        <v>4</v>
      </c>
      <c r="W957" s="3">
        <f t="shared" si="268"/>
        <v>-2.992882387673812E-3</v>
      </c>
      <c r="X957" s="3">
        <f t="shared" si="269"/>
        <v>-5.6842771317731078E-2</v>
      </c>
      <c r="Y957" s="3">
        <f t="shared" si="270"/>
        <v>-6.3634820974037054E-2</v>
      </c>
    </row>
    <row r="958" spans="1:25" x14ac:dyDescent="0.25">
      <c r="A958" s="1">
        <v>37397</v>
      </c>
      <c r="B958" s="2">
        <v>5443.18</v>
      </c>
      <c r="C958" s="2">
        <v>60446</v>
      </c>
      <c r="D958" s="2">
        <v>5410</v>
      </c>
      <c r="E958" s="2">
        <v>5398</v>
      </c>
      <c r="F958" s="13">
        <f t="shared" si="258"/>
        <v>-6.0957014098377282E-3</v>
      </c>
      <c r="G958" s="2">
        <f t="shared" ref="G958:G1021" si="271">AVERAGE(B899:B958)</f>
        <v>6021.9695000000002</v>
      </c>
      <c r="H958" s="2">
        <f t="shared" ca="1" si="259"/>
        <v>71659.600000000006</v>
      </c>
      <c r="I958">
        <f t="shared" ca="1" si="260"/>
        <v>-1</v>
      </c>
      <c r="J958">
        <f t="shared" si="261"/>
        <v>-1</v>
      </c>
      <c r="K958">
        <f t="shared" ref="K958:K1021" si="272">B958-B957</f>
        <v>-131.52999999999975</v>
      </c>
      <c r="L958">
        <f t="shared" ref="L958:L1021" ca="1" si="273">I957*K958</f>
        <v>131.52999999999975</v>
      </c>
      <c r="M958" s="14">
        <f t="shared" ref="M958:M1021" si="274">M957+K958*N957</f>
        <v>11414.70000000003</v>
      </c>
      <c r="N958">
        <f t="shared" si="262"/>
        <v>-2</v>
      </c>
      <c r="O958">
        <f t="shared" ref="O958:O1021" si="275">ABS(N958-N957)</f>
        <v>0</v>
      </c>
      <c r="P958">
        <f>COUNTIF(作圖資料!$A$3:$A$249,A958)</f>
        <v>0</v>
      </c>
      <c r="R958" s="7">
        <f t="shared" si="263"/>
        <v>-108</v>
      </c>
      <c r="S958" s="8">
        <f t="shared" ca="1" si="264"/>
        <v>108</v>
      </c>
      <c r="T958" s="8">
        <f t="shared" ca="1" si="265"/>
        <v>15511</v>
      </c>
      <c r="U958" s="8">
        <f t="shared" ca="1" si="266"/>
        <v>-2</v>
      </c>
      <c r="V958" s="9">
        <f t="shared" ca="1" si="267"/>
        <v>0</v>
      </c>
      <c r="W958" s="3">
        <f t="shared" si="268"/>
        <v>-2.992882387673812E-3</v>
      </c>
      <c r="X958" s="3">
        <f t="shared" si="269"/>
        <v>-7.9095672417264229E-2</v>
      </c>
      <c r="Y958" s="3">
        <f t="shared" si="270"/>
        <v>-8.1961649414559745E-2</v>
      </c>
    </row>
    <row r="959" spans="1:25" x14ac:dyDescent="0.25">
      <c r="A959" s="1">
        <v>37398</v>
      </c>
      <c r="B959" s="2">
        <v>5541.64</v>
      </c>
      <c r="C959" s="2">
        <v>66198</v>
      </c>
      <c r="D959" s="2">
        <v>5503</v>
      </c>
      <c r="E959" s="2">
        <v>5510</v>
      </c>
      <c r="F959" s="13">
        <f t="shared" si="258"/>
        <v>-6.9726651316217581E-3</v>
      </c>
      <c r="G959" s="2">
        <f t="shared" si="271"/>
        <v>6020.8329999999996</v>
      </c>
      <c r="H959" s="2">
        <f t="shared" ca="1" si="259"/>
        <v>64930.400000000001</v>
      </c>
      <c r="I959">
        <f t="shared" ca="1" si="260"/>
        <v>1</v>
      </c>
      <c r="J959">
        <f t="shared" si="261"/>
        <v>-1</v>
      </c>
      <c r="K959">
        <f t="shared" si="272"/>
        <v>98.460000000000036</v>
      </c>
      <c r="L959">
        <f t="shared" ca="1" si="273"/>
        <v>-98.460000000000036</v>
      </c>
      <c r="M959" s="14">
        <f t="shared" si="274"/>
        <v>11217.78000000003</v>
      </c>
      <c r="N959">
        <f t="shared" si="262"/>
        <v>-2</v>
      </c>
      <c r="O959">
        <f t="shared" si="275"/>
        <v>0</v>
      </c>
      <c r="P959">
        <f>COUNTIF(作圖資料!$A$3:$A$249,A959)</f>
        <v>0</v>
      </c>
      <c r="R959" s="7">
        <f t="shared" si="263"/>
        <v>93</v>
      </c>
      <c r="S959" s="8">
        <f t="shared" ca="1" si="264"/>
        <v>-93</v>
      </c>
      <c r="T959" s="8">
        <f t="shared" ca="1" si="265"/>
        <v>15325</v>
      </c>
      <c r="U959" s="8">
        <f t="shared" ca="1" si="266"/>
        <v>2</v>
      </c>
      <c r="V959" s="9">
        <f t="shared" ca="1" si="267"/>
        <v>4</v>
      </c>
      <c r="W959" s="3">
        <f t="shared" si="268"/>
        <v>-2.992882387673812E-3</v>
      </c>
      <c r="X959" s="3">
        <f t="shared" si="269"/>
        <v>-6.243771877733395E-2</v>
      </c>
      <c r="Y959" s="3">
        <f t="shared" si="270"/>
        <v>-6.6180213812998545E-2</v>
      </c>
    </row>
    <row r="960" spans="1:25" x14ac:dyDescent="0.25">
      <c r="A960" s="1">
        <v>37399</v>
      </c>
      <c r="B960" s="2">
        <v>5549.96</v>
      </c>
      <c r="C960" s="2">
        <v>61208</v>
      </c>
      <c r="D960" s="2">
        <v>5504</v>
      </c>
      <c r="E960" s="2">
        <v>5484</v>
      </c>
      <c r="F960" s="13">
        <f t="shared" si="258"/>
        <v>-8.2811407649785451E-3</v>
      </c>
      <c r="G960" s="2">
        <f t="shared" si="271"/>
        <v>6021.4871666666668</v>
      </c>
      <c r="H960" s="2">
        <f t="shared" ca="1" si="259"/>
        <v>64465.8</v>
      </c>
      <c r="I960">
        <f t="shared" ca="1" si="260"/>
        <v>-1</v>
      </c>
      <c r="J960">
        <f t="shared" si="261"/>
        <v>-1</v>
      </c>
      <c r="K960">
        <f t="shared" si="272"/>
        <v>8.319999999999709</v>
      </c>
      <c r="L960">
        <f t="shared" ca="1" si="273"/>
        <v>8.319999999999709</v>
      </c>
      <c r="M960" s="14">
        <f t="shared" si="274"/>
        <v>11201.14000000003</v>
      </c>
      <c r="N960">
        <f t="shared" si="262"/>
        <v>-2</v>
      </c>
      <c r="O960">
        <f t="shared" si="275"/>
        <v>0</v>
      </c>
      <c r="P960">
        <f>COUNTIF(作圖資料!$A$3:$A$249,A960)</f>
        <v>0</v>
      </c>
      <c r="R960" s="7">
        <f t="shared" si="263"/>
        <v>1</v>
      </c>
      <c r="S960" s="8">
        <f t="shared" ca="1" si="264"/>
        <v>1</v>
      </c>
      <c r="T960" s="8">
        <f t="shared" ca="1" si="265"/>
        <v>15327</v>
      </c>
      <c r="U960" s="8">
        <f t="shared" ca="1" si="266"/>
        <v>-2</v>
      </c>
      <c r="V960" s="9">
        <f t="shared" ca="1" si="267"/>
        <v>4</v>
      </c>
      <c r="W960" s="3">
        <f t="shared" si="268"/>
        <v>-2.992882387673812E-3</v>
      </c>
      <c r="X960" s="3">
        <f t="shared" si="269"/>
        <v>-6.1030099700711826E-2</v>
      </c>
      <c r="Y960" s="3">
        <f t="shared" si="270"/>
        <v>-6.601052095706772E-2</v>
      </c>
    </row>
    <row r="961" spans="1:25" x14ac:dyDescent="0.25">
      <c r="A961" s="1">
        <v>37400</v>
      </c>
      <c r="B961" s="2">
        <v>5706.4</v>
      </c>
      <c r="C961" s="2">
        <v>87353</v>
      </c>
      <c r="D961" s="2">
        <v>5698</v>
      </c>
      <c r="E961" s="2">
        <v>5680</v>
      </c>
      <c r="F961" s="13">
        <f t="shared" si="258"/>
        <v>-1.4720314033365156E-3</v>
      </c>
      <c r="G961" s="2">
        <f t="shared" si="271"/>
        <v>6024.9306666666671</v>
      </c>
      <c r="H961" s="2">
        <f t="shared" ca="1" si="259"/>
        <v>66923.399999999994</v>
      </c>
      <c r="I961">
        <f t="shared" ca="1" si="260"/>
        <v>1</v>
      </c>
      <c r="J961">
        <f t="shared" si="261"/>
        <v>-1</v>
      </c>
      <c r="K961">
        <f t="shared" si="272"/>
        <v>156.4399999999996</v>
      </c>
      <c r="L961">
        <f t="shared" ca="1" si="273"/>
        <v>-156.4399999999996</v>
      </c>
      <c r="M961" s="14">
        <f t="shared" si="274"/>
        <v>10888.260000000031</v>
      </c>
      <c r="N961">
        <f t="shared" si="262"/>
        <v>-1</v>
      </c>
      <c r="O961">
        <f t="shared" si="275"/>
        <v>1</v>
      </c>
      <c r="P961">
        <f>COUNTIF(作圖資料!$A$3:$A$249,A961)</f>
        <v>0</v>
      </c>
      <c r="R961" s="7">
        <f t="shared" si="263"/>
        <v>194</v>
      </c>
      <c r="S961" s="8">
        <f t="shared" ca="1" si="264"/>
        <v>-194</v>
      </c>
      <c r="T961" s="8">
        <f t="shared" ca="1" si="265"/>
        <v>14939</v>
      </c>
      <c r="U961" s="8">
        <f t="shared" ca="1" si="266"/>
        <v>2</v>
      </c>
      <c r="V961" s="9">
        <f t="shared" ca="1" si="267"/>
        <v>4</v>
      </c>
      <c r="W961" s="3">
        <f t="shared" si="268"/>
        <v>-2.992882387673812E-3</v>
      </c>
      <c r="X961" s="3">
        <f t="shared" si="269"/>
        <v>-3.4562800620570711E-2</v>
      </c>
      <c r="Y961" s="3">
        <f t="shared" si="270"/>
        <v>-3.3090106906499273E-2</v>
      </c>
    </row>
    <row r="962" spans="1:25" x14ac:dyDescent="0.25">
      <c r="A962" s="1">
        <v>37403</v>
      </c>
      <c r="B962" s="2">
        <v>5729.9</v>
      </c>
      <c r="C962" s="2">
        <v>68396</v>
      </c>
      <c r="D962" s="2">
        <v>5716</v>
      </c>
      <c r="E962" s="2">
        <v>5720</v>
      </c>
      <c r="F962" s="13">
        <f t="shared" si="258"/>
        <v>-2.4258713066545035E-3</v>
      </c>
      <c r="G962" s="2">
        <f t="shared" si="271"/>
        <v>6025.493833333333</v>
      </c>
      <c r="H962" s="2">
        <f t="shared" ca="1" si="259"/>
        <v>68720.2</v>
      </c>
      <c r="I962">
        <f t="shared" ca="1" si="260"/>
        <v>-1</v>
      </c>
      <c r="J962">
        <f t="shared" si="261"/>
        <v>-1</v>
      </c>
      <c r="K962">
        <f t="shared" si="272"/>
        <v>23.5</v>
      </c>
      <c r="L962">
        <f t="shared" ca="1" si="273"/>
        <v>23.5</v>
      </c>
      <c r="M962" s="14">
        <f t="shared" si="274"/>
        <v>10864.760000000031</v>
      </c>
      <c r="N962">
        <f t="shared" si="262"/>
        <v>-1</v>
      </c>
      <c r="O962">
        <f t="shared" si="275"/>
        <v>0</v>
      </c>
      <c r="P962">
        <f>COUNTIF(作圖資料!$A$3:$A$249,A962)</f>
        <v>0</v>
      </c>
      <c r="R962" s="7">
        <f t="shared" si="263"/>
        <v>18</v>
      </c>
      <c r="S962" s="8">
        <f t="shared" ca="1" si="264"/>
        <v>18</v>
      </c>
      <c r="T962" s="8">
        <f t="shared" ca="1" si="265"/>
        <v>14975</v>
      </c>
      <c r="U962" s="8">
        <f t="shared" ca="1" si="266"/>
        <v>-2</v>
      </c>
      <c r="V962" s="9">
        <f t="shared" ca="1" si="267"/>
        <v>4</v>
      </c>
      <c r="W962" s="3">
        <f t="shared" si="268"/>
        <v>-2.992882387673812E-3</v>
      </c>
      <c r="X962" s="3">
        <f t="shared" si="269"/>
        <v>-3.0586953469053602E-2</v>
      </c>
      <c r="Y962" s="3">
        <f t="shared" si="270"/>
        <v>-3.0035635499745417E-2</v>
      </c>
    </row>
    <row r="963" spans="1:25" x14ac:dyDescent="0.25">
      <c r="A963" s="1">
        <v>37404</v>
      </c>
      <c r="B963" s="2">
        <v>5669.53</v>
      </c>
      <c r="C963" s="2">
        <v>74810</v>
      </c>
      <c r="D963" s="2">
        <v>5650</v>
      </c>
      <c r="E963" s="2">
        <v>5639</v>
      </c>
      <c r="F963" s="13">
        <f t="shared" ref="F963:F1026" si="276">IF(P963=1,E963,D963)/B963-1</f>
        <v>-3.4447299864361902E-3</v>
      </c>
      <c r="G963" s="2">
        <f t="shared" si="271"/>
        <v>6025.3063333333348</v>
      </c>
      <c r="H963" s="2">
        <f t="shared" ref="H963:H1026" ca="1" si="277">IF(ROW()&gt;$H$1,AVERAGE(OFFSET(C963,-$H$1+1,,$H$1)),"")</f>
        <v>71593</v>
      </c>
      <c r="I963">
        <f t="shared" ref="I963:I1026" ca="1" si="278">IF(H963="",0,SIGN(C963-H963))</f>
        <v>1</v>
      </c>
      <c r="J963">
        <f t="shared" ref="J963:J1026" si="279">SIGN(F963)</f>
        <v>-1</v>
      </c>
      <c r="K963">
        <f t="shared" si="272"/>
        <v>-60.369999999999891</v>
      </c>
      <c r="L963">
        <f t="shared" ca="1" si="273"/>
        <v>60.369999999999891</v>
      </c>
      <c r="M963" s="14">
        <f t="shared" si="274"/>
        <v>10925.13000000003</v>
      </c>
      <c r="N963">
        <f t="shared" ref="N963:N1026" si="280">INT(M963*$Q$1/B963)*CHOOSE($L$1,I963,J963)</f>
        <v>-1</v>
      </c>
      <c r="O963">
        <f t="shared" si="275"/>
        <v>0</v>
      </c>
      <c r="P963">
        <f>COUNTIF(作圖資料!$A$3:$A$249,A963)</f>
        <v>0</v>
      </c>
      <c r="R963" s="7">
        <f t="shared" si="263"/>
        <v>-66</v>
      </c>
      <c r="S963" s="8">
        <f t="shared" ca="1" si="264"/>
        <v>66</v>
      </c>
      <c r="T963" s="8">
        <f t="shared" ca="1" si="265"/>
        <v>15107</v>
      </c>
      <c r="U963" s="8">
        <f t="shared" ca="1" si="266"/>
        <v>2</v>
      </c>
      <c r="V963" s="9">
        <f t="shared" ca="1" si="267"/>
        <v>4</v>
      </c>
      <c r="W963" s="3">
        <f t="shared" si="268"/>
        <v>-2.992882387673812E-3</v>
      </c>
      <c r="X963" s="3">
        <f t="shared" si="269"/>
        <v>-4.0800651023822909E-2</v>
      </c>
      <c r="Y963" s="3">
        <f t="shared" si="270"/>
        <v>-4.1235363991175888E-2</v>
      </c>
    </row>
    <row r="964" spans="1:25" x14ac:dyDescent="0.25">
      <c r="A964" s="1">
        <v>37405</v>
      </c>
      <c r="B964" s="2">
        <v>5623.23</v>
      </c>
      <c r="C964" s="2">
        <v>48965</v>
      </c>
      <c r="D964" s="2">
        <v>5555</v>
      </c>
      <c r="E964" s="2">
        <v>5549</v>
      </c>
      <c r="F964" s="13">
        <f t="shared" si="276"/>
        <v>-1.2133595815927767E-2</v>
      </c>
      <c r="G964" s="2">
        <f t="shared" si="271"/>
        <v>6021.1188333333348</v>
      </c>
      <c r="H964" s="2">
        <f t="shared" ca="1" si="277"/>
        <v>68146.399999999994</v>
      </c>
      <c r="I964">
        <f t="shared" ca="1" si="278"/>
        <v>-1</v>
      </c>
      <c r="J964">
        <f t="shared" si="279"/>
        <v>-1</v>
      </c>
      <c r="K964">
        <f t="shared" si="272"/>
        <v>-46.300000000000182</v>
      </c>
      <c r="L964">
        <f t="shared" ca="1" si="273"/>
        <v>-46.300000000000182</v>
      </c>
      <c r="M964" s="14">
        <f t="shared" si="274"/>
        <v>10971.430000000029</v>
      </c>
      <c r="N964">
        <f t="shared" si="280"/>
        <v>-1</v>
      </c>
      <c r="O964">
        <f t="shared" si="275"/>
        <v>0</v>
      </c>
      <c r="P964">
        <f>COUNTIF(作圖資料!$A$3:$A$249,A964)</f>
        <v>0</v>
      </c>
      <c r="R964" s="7">
        <f t="shared" ref="R964:R1027" si="281">D964-IF(P963=1,E963,D963)</f>
        <v>-95</v>
      </c>
      <c r="S964" s="8">
        <f t="shared" ref="S964:S1027" ca="1" si="282">I963*R964</f>
        <v>-95</v>
      </c>
      <c r="T964" s="8">
        <f t="shared" ref="T964:T1027" ca="1" si="283">T963+R964*U963</f>
        <v>14917</v>
      </c>
      <c r="U964" s="8">
        <f t="shared" ref="U964:U1027" ca="1" si="284">INT(T964*$Q$1/IF(P964=1,E964,D964))*I964</f>
        <v>-2</v>
      </c>
      <c r="V964" s="9">
        <f t="shared" ref="V964:V1027" ca="1" si="285">IF(P964=1,ABS(U964)+ABS(U963),ABS(U964-U963))</f>
        <v>4</v>
      </c>
      <c r="W964" s="3">
        <f t="shared" ref="W964:W1027" si="286">IF(P963=1,F963,W963)</f>
        <v>-2.992882387673812E-3</v>
      </c>
      <c r="X964" s="3">
        <f t="shared" ref="X964:X1027" si="287">IF(P963=1,K964/B963,(1+K964/B963)*(1+X963)-1)</f>
        <v>-4.8633915837237196E-2</v>
      </c>
      <c r="Y964" s="3">
        <f t="shared" ref="Y964:Y1027" si="288">IF(P963=1,R964/E963,(1+R964/D963)*(1+Y963)-1)</f>
        <v>-5.7356185304598628E-2</v>
      </c>
    </row>
    <row r="965" spans="1:25" x14ac:dyDescent="0.25">
      <c r="A965" s="1">
        <v>37406</v>
      </c>
      <c r="B965" s="2">
        <v>5736.19</v>
      </c>
      <c r="C965" s="2">
        <v>94280</v>
      </c>
      <c r="D965" s="2">
        <v>5675</v>
      </c>
      <c r="E965" s="2">
        <v>5680</v>
      </c>
      <c r="F965" s="13">
        <f t="shared" si="276"/>
        <v>-1.0667359344791461E-2</v>
      </c>
      <c r="G965" s="2">
        <f t="shared" si="271"/>
        <v>6017.426166666668</v>
      </c>
      <c r="H965" s="2">
        <f t="shared" ca="1" si="277"/>
        <v>74760.800000000003</v>
      </c>
      <c r="I965">
        <f t="shared" ca="1" si="278"/>
        <v>1</v>
      </c>
      <c r="J965">
        <f t="shared" si="279"/>
        <v>-1</v>
      </c>
      <c r="K965">
        <f t="shared" si="272"/>
        <v>112.96000000000004</v>
      </c>
      <c r="L965">
        <f t="shared" ca="1" si="273"/>
        <v>-112.96000000000004</v>
      </c>
      <c r="M965" s="14">
        <f t="shared" si="274"/>
        <v>10858.47000000003</v>
      </c>
      <c r="N965">
        <f t="shared" si="280"/>
        <v>-1</v>
      </c>
      <c r="O965">
        <f t="shared" si="275"/>
        <v>0</v>
      </c>
      <c r="P965">
        <f>COUNTIF(作圖資料!$A$3:$A$249,A965)</f>
        <v>0</v>
      </c>
      <c r="R965" s="7">
        <f t="shared" si="281"/>
        <v>120</v>
      </c>
      <c r="S965" s="8">
        <f t="shared" ca="1" si="282"/>
        <v>-120</v>
      </c>
      <c r="T965" s="8">
        <f t="shared" ca="1" si="283"/>
        <v>14677</v>
      </c>
      <c r="U965" s="8">
        <f t="shared" ca="1" si="284"/>
        <v>2</v>
      </c>
      <c r="V965" s="9">
        <f t="shared" ca="1" si="285"/>
        <v>4</v>
      </c>
      <c r="W965" s="3">
        <f t="shared" si="286"/>
        <v>-2.992882387673812E-3</v>
      </c>
      <c r="X965" s="3">
        <f t="shared" si="287"/>
        <v>-2.9522779912328323E-2</v>
      </c>
      <c r="Y965" s="3">
        <f t="shared" si="288"/>
        <v>-3.69930425929067E-2</v>
      </c>
    </row>
    <row r="966" spans="1:25" x14ac:dyDescent="0.25">
      <c r="A966" s="1">
        <v>37407</v>
      </c>
      <c r="B966" s="2">
        <v>5675.65</v>
      </c>
      <c r="C966" s="2">
        <v>64654</v>
      </c>
      <c r="D966" s="2">
        <v>5632</v>
      </c>
      <c r="E966" s="2">
        <v>5626</v>
      </c>
      <c r="F966" s="13">
        <f t="shared" si="276"/>
        <v>-7.6907490771981335E-3</v>
      </c>
      <c r="G966" s="2">
        <f t="shared" si="271"/>
        <v>6010.3941666666688</v>
      </c>
      <c r="H966" s="2">
        <f t="shared" ca="1" si="277"/>
        <v>70221</v>
      </c>
      <c r="I966">
        <f t="shared" ca="1" si="278"/>
        <v>-1</v>
      </c>
      <c r="J966">
        <f t="shared" si="279"/>
        <v>-1</v>
      </c>
      <c r="K966">
        <f t="shared" si="272"/>
        <v>-60.539999999999964</v>
      </c>
      <c r="L966">
        <f t="shared" ca="1" si="273"/>
        <v>-60.539999999999964</v>
      </c>
      <c r="M966" s="14">
        <f t="shared" si="274"/>
        <v>10919.010000000031</v>
      </c>
      <c r="N966">
        <f t="shared" si="280"/>
        <v>-1</v>
      </c>
      <c r="O966">
        <f t="shared" si="275"/>
        <v>0</v>
      </c>
      <c r="P966">
        <f>COUNTIF(作圖資料!$A$3:$A$249,A966)</f>
        <v>0</v>
      </c>
      <c r="R966" s="7">
        <f t="shared" si="281"/>
        <v>-43</v>
      </c>
      <c r="S966" s="8">
        <f t="shared" ca="1" si="282"/>
        <v>-43</v>
      </c>
      <c r="T966" s="8">
        <f t="shared" ca="1" si="283"/>
        <v>14591</v>
      </c>
      <c r="U966" s="8">
        <f t="shared" ca="1" si="284"/>
        <v>-2</v>
      </c>
      <c r="V966" s="9">
        <f t="shared" ca="1" si="285"/>
        <v>4</v>
      </c>
      <c r="W966" s="3">
        <f t="shared" si="286"/>
        <v>-2.992882387673812E-3</v>
      </c>
      <c r="X966" s="3">
        <f t="shared" si="287"/>
        <v>-3.9765238914576839E-2</v>
      </c>
      <c r="Y966" s="3">
        <f t="shared" si="288"/>
        <v>-4.4289835397929633E-2</v>
      </c>
    </row>
    <row r="967" spans="1:25" x14ac:dyDescent="0.25">
      <c r="A967" s="1">
        <v>37410</v>
      </c>
      <c r="B967" s="2">
        <v>5571.08</v>
      </c>
      <c r="C967" s="2">
        <v>48372</v>
      </c>
      <c r="D967" s="2">
        <v>5520</v>
      </c>
      <c r="E967" s="2">
        <v>5499</v>
      </c>
      <c r="F967" s="13">
        <f t="shared" si="276"/>
        <v>-9.168778764620078E-3</v>
      </c>
      <c r="G967" s="2">
        <f t="shared" si="271"/>
        <v>6002.443000000002</v>
      </c>
      <c r="H967" s="2">
        <f t="shared" ca="1" si="277"/>
        <v>66216.2</v>
      </c>
      <c r="I967">
        <f t="shared" ca="1" si="278"/>
        <v>-1</v>
      </c>
      <c r="J967">
        <f t="shared" si="279"/>
        <v>-1</v>
      </c>
      <c r="K967">
        <f t="shared" si="272"/>
        <v>-104.56999999999971</v>
      </c>
      <c r="L967">
        <f t="shared" ca="1" si="273"/>
        <v>104.56999999999971</v>
      </c>
      <c r="M967" s="14">
        <f t="shared" si="274"/>
        <v>11023.580000000031</v>
      </c>
      <c r="N967">
        <f t="shared" si="280"/>
        <v>-1</v>
      </c>
      <c r="O967">
        <f t="shared" si="275"/>
        <v>0</v>
      </c>
      <c r="P967">
        <f>COUNTIF(作圖資料!$A$3:$A$249,A967)</f>
        <v>0</v>
      </c>
      <c r="R967" s="7">
        <f t="shared" si="281"/>
        <v>-112</v>
      </c>
      <c r="S967" s="8">
        <f t="shared" ca="1" si="282"/>
        <v>112</v>
      </c>
      <c r="T967" s="8">
        <f t="shared" ca="1" si="283"/>
        <v>14815</v>
      </c>
      <c r="U967" s="8">
        <f t="shared" ca="1" si="284"/>
        <v>-2</v>
      </c>
      <c r="V967" s="9">
        <f t="shared" ca="1" si="285"/>
        <v>0</v>
      </c>
      <c r="W967" s="3">
        <f t="shared" si="286"/>
        <v>-2.992882387673812E-3</v>
      </c>
      <c r="X967" s="3">
        <f t="shared" si="287"/>
        <v>-5.7456912813901528E-2</v>
      </c>
      <c r="Y967" s="3">
        <f t="shared" si="288"/>
        <v>-6.3295435262175404E-2</v>
      </c>
    </row>
    <row r="968" spans="1:25" x14ac:dyDescent="0.25">
      <c r="A968" s="1">
        <v>37411</v>
      </c>
      <c r="B968" s="2">
        <v>5527.8</v>
      </c>
      <c r="C968" s="2">
        <v>50270</v>
      </c>
      <c r="D968" s="2">
        <v>5500</v>
      </c>
      <c r="E968" s="2">
        <v>5515</v>
      </c>
      <c r="F968" s="13">
        <f t="shared" si="276"/>
        <v>-5.0291255110532784E-3</v>
      </c>
      <c r="G968" s="2">
        <f t="shared" si="271"/>
        <v>5994.378833333335</v>
      </c>
      <c r="H968" s="2">
        <f t="shared" ca="1" si="277"/>
        <v>61308.2</v>
      </c>
      <c r="I968">
        <f t="shared" ca="1" si="278"/>
        <v>-1</v>
      </c>
      <c r="J968">
        <f t="shared" si="279"/>
        <v>-1</v>
      </c>
      <c r="K968">
        <f t="shared" si="272"/>
        <v>-43.279999999999745</v>
      </c>
      <c r="L968">
        <f t="shared" ca="1" si="273"/>
        <v>43.279999999999745</v>
      </c>
      <c r="M968" s="14">
        <f t="shared" si="274"/>
        <v>11066.86000000003</v>
      </c>
      <c r="N968">
        <f t="shared" si="280"/>
        <v>-2</v>
      </c>
      <c r="O968">
        <f t="shared" si="275"/>
        <v>1</v>
      </c>
      <c r="P968">
        <f>COUNTIF(作圖資料!$A$3:$A$249,A968)</f>
        <v>0</v>
      </c>
      <c r="R968" s="7">
        <f t="shared" si="281"/>
        <v>-20</v>
      </c>
      <c r="S968" s="8">
        <f t="shared" ca="1" si="282"/>
        <v>20</v>
      </c>
      <c r="T968" s="8">
        <f t="shared" ca="1" si="283"/>
        <v>14855</v>
      </c>
      <c r="U968" s="8">
        <f t="shared" ca="1" si="284"/>
        <v>-2</v>
      </c>
      <c r="V968" s="9">
        <f t="shared" ca="1" si="285"/>
        <v>0</v>
      </c>
      <c r="W968" s="3">
        <f t="shared" si="286"/>
        <v>-2.992882387673812E-3</v>
      </c>
      <c r="X968" s="3">
        <f t="shared" si="287"/>
        <v>-6.4779238972099584E-2</v>
      </c>
      <c r="Y968" s="3">
        <f t="shared" si="288"/>
        <v>-6.6689292380790688E-2</v>
      </c>
    </row>
    <row r="969" spans="1:25" x14ac:dyDescent="0.25">
      <c r="A969" s="1">
        <v>37412</v>
      </c>
      <c r="B969" s="2">
        <v>5599.42</v>
      </c>
      <c r="C969" s="2">
        <v>68467</v>
      </c>
      <c r="D969" s="2">
        <v>5615</v>
      </c>
      <c r="E969" s="2">
        <v>5615</v>
      </c>
      <c r="F969" s="13">
        <f t="shared" si="276"/>
        <v>2.7824310375001993E-3</v>
      </c>
      <c r="G969" s="2">
        <f t="shared" si="271"/>
        <v>5984.4315000000015</v>
      </c>
      <c r="H969" s="2">
        <f t="shared" ca="1" si="277"/>
        <v>65208.6</v>
      </c>
      <c r="I969">
        <f t="shared" ca="1" si="278"/>
        <v>1</v>
      </c>
      <c r="J969">
        <f t="shared" si="279"/>
        <v>1</v>
      </c>
      <c r="K969">
        <f t="shared" si="272"/>
        <v>71.619999999999891</v>
      </c>
      <c r="L969">
        <f t="shared" ca="1" si="273"/>
        <v>-71.619999999999891</v>
      </c>
      <c r="M969" s="14">
        <f t="shared" si="274"/>
        <v>10923.62000000003</v>
      </c>
      <c r="N969">
        <f t="shared" si="280"/>
        <v>1</v>
      </c>
      <c r="O969">
        <f t="shared" si="275"/>
        <v>3</v>
      </c>
      <c r="P969">
        <f>COUNTIF(作圖資料!$A$3:$A$249,A969)</f>
        <v>0</v>
      </c>
      <c r="R969" s="7">
        <f t="shared" si="281"/>
        <v>115</v>
      </c>
      <c r="S969" s="8">
        <f t="shared" ca="1" si="282"/>
        <v>-115</v>
      </c>
      <c r="T969" s="8">
        <f t="shared" ca="1" si="283"/>
        <v>14625</v>
      </c>
      <c r="U969" s="8">
        <f t="shared" ca="1" si="284"/>
        <v>2</v>
      </c>
      <c r="V969" s="9">
        <f t="shared" ca="1" si="285"/>
        <v>4</v>
      </c>
      <c r="W969" s="3">
        <f t="shared" si="286"/>
        <v>-2.992882387673812E-3</v>
      </c>
      <c r="X969" s="3">
        <f t="shared" si="287"/>
        <v>-5.2662210334157078E-2</v>
      </c>
      <c r="Y969" s="3">
        <f t="shared" si="288"/>
        <v>-4.7174613948752553E-2</v>
      </c>
    </row>
    <row r="970" spans="1:25" x14ac:dyDescent="0.25">
      <c r="A970" s="1">
        <v>37413</v>
      </c>
      <c r="B970" s="2">
        <v>5591.02</v>
      </c>
      <c r="C970" s="2">
        <v>66712</v>
      </c>
      <c r="D970" s="2">
        <v>5561</v>
      </c>
      <c r="E970" s="2">
        <v>5554</v>
      </c>
      <c r="F970" s="13">
        <f t="shared" si="276"/>
        <v>-5.3693243808822233E-3</v>
      </c>
      <c r="G970" s="2">
        <f t="shared" si="271"/>
        <v>5975.5728333333363</v>
      </c>
      <c r="H970" s="2">
        <f t="shared" ca="1" si="277"/>
        <v>59695</v>
      </c>
      <c r="I970">
        <f t="shared" ca="1" si="278"/>
        <v>1</v>
      </c>
      <c r="J970">
        <f t="shared" si="279"/>
        <v>-1</v>
      </c>
      <c r="K970">
        <f t="shared" si="272"/>
        <v>-8.3999999999996362</v>
      </c>
      <c r="L970">
        <f t="shared" ca="1" si="273"/>
        <v>-8.3999999999996362</v>
      </c>
      <c r="M970" s="14">
        <f t="shared" si="274"/>
        <v>10915.22000000003</v>
      </c>
      <c r="N970">
        <f t="shared" si="280"/>
        <v>-1</v>
      </c>
      <c r="O970">
        <f t="shared" si="275"/>
        <v>2</v>
      </c>
      <c r="P970">
        <f>COUNTIF(作圖資料!$A$3:$A$249,A970)</f>
        <v>0</v>
      </c>
      <c r="R970" s="7">
        <f t="shared" si="281"/>
        <v>-54</v>
      </c>
      <c r="S970" s="8">
        <f t="shared" ca="1" si="282"/>
        <v>-54</v>
      </c>
      <c r="T970" s="8">
        <f t="shared" ca="1" si="283"/>
        <v>14517</v>
      </c>
      <c r="U970" s="8">
        <f t="shared" ca="1" si="284"/>
        <v>2</v>
      </c>
      <c r="V970" s="9">
        <f t="shared" ca="1" si="285"/>
        <v>0</v>
      </c>
      <c r="W970" s="3">
        <f t="shared" si="286"/>
        <v>-2.992882387673812E-3</v>
      </c>
      <c r="X970" s="3">
        <f t="shared" si="287"/>
        <v>-5.408336420959281E-2</v>
      </c>
      <c r="Y970" s="3">
        <f t="shared" si="288"/>
        <v>-5.6338028169013898E-2</v>
      </c>
    </row>
    <row r="971" spans="1:25" x14ac:dyDescent="0.25">
      <c r="A971" s="1">
        <v>37414</v>
      </c>
      <c r="B971" s="2">
        <v>5433.02</v>
      </c>
      <c r="C971" s="2">
        <v>71044</v>
      </c>
      <c r="D971" s="2">
        <v>5358</v>
      </c>
      <c r="E971" s="2">
        <v>5361</v>
      </c>
      <c r="F971" s="13">
        <f t="shared" si="276"/>
        <v>-1.3808158261887526E-2</v>
      </c>
      <c r="G971" s="2">
        <f t="shared" si="271"/>
        <v>5964.6508333333359</v>
      </c>
      <c r="H971" s="2">
        <f t="shared" ca="1" si="277"/>
        <v>60973</v>
      </c>
      <c r="I971">
        <f t="shared" ca="1" si="278"/>
        <v>1</v>
      </c>
      <c r="J971">
        <f t="shared" si="279"/>
        <v>-1</v>
      </c>
      <c r="K971">
        <f t="shared" si="272"/>
        <v>-158</v>
      </c>
      <c r="L971">
        <f t="shared" ca="1" si="273"/>
        <v>-158</v>
      </c>
      <c r="M971" s="14">
        <f t="shared" si="274"/>
        <v>11073.22000000003</v>
      </c>
      <c r="N971">
        <f t="shared" si="280"/>
        <v>-2</v>
      </c>
      <c r="O971">
        <f t="shared" si="275"/>
        <v>1</v>
      </c>
      <c r="P971">
        <f>COUNTIF(作圖資料!$A$3:$A$249,A971)</f>
        <v>0</v>
      </c>
      <c r="R971" s="7">
        <f t="shared" si="281"/>
        <v>-203</v>
      </c>
      <c r="S971" s="8">
        <f t="shared" ca="1" si="282"/>
        <v>-203</v>
      </c>
      <c r="T971" s="8">
        <f t="shared" ca="1" si="283"/>
        <v>14111</v>
      </c>
      <c r="U971" s="8">
        <f t="shared" ca="1" si="284"/>
        <v>2</v>
      </c>
      <c r="V971" s="9">
        <f t="shared" ca="1" si="285"/>
        <v>0</v>
      </c>
      <c r="W971" s="3">
        <f t="shared" si="286"/>
        <v>-2.992882387673812E-3</v>
      </c>
      <c r="X971" s="3">
        <f t="shared" si="287"/>
        <v>-8.0814591866600671E-2</v>
      </c>
      <c r="Y971" s="3">
        <f t="shared" si="288"/>
        <v>-9.0785677922959329E-2</v>
      </c>
    </row>
    <row r="972" spans="1:25" x14ac:dyDescent="0.25">
      <c r="A972" s="1">
        <v>37417</v>
      </c>
      <c r="B972" s="2">
        <v>5499.33</v>
      </c>
      <c r="C972" s="2">
        <v>56484</v>
      </c>
      <c r="D972" s="2">
        <v>5470</v>
      </c>
      <c r="E972" s="2">
        <v>5470</v>
      </c>
      <c r="F972" s="13">
        <f t="shared" si="276"/>
        <v>-5.3333769750133486E-3</v>
      </c>
      <c r="G972" s="2">
        <f t="shared" si="271"/>
        <v>5955.1313333333364</v>
      </c>
      <c r="H972" s="2">
        <f t="shared" ca="1" si="277"/>
        <v>62595.4</v>
      </c>
      <c r="I972">
        <f t="shared" ca="1" si="278"/>
        <v>-1</v>
      </c>
      <c r="J972">
        <f t="shared" si="279"/>
        <v>-1</v>
      </c>
      <c r="K972">
        <f t="shared" si="272"/>
        <v>66.309999999999491</v>
      </c>
      <c r="L972">
        <f t="shared" ca="1" si="273"/>
        <v>66.309999999999491</v>
      </c>
      <c r="M972" s="14">
        <f t="shared" si="274"/>
        <v>10940.600000000031</v>
      </c>
      <c r="N972">
        <f t="shared" si="280"/>
        <v>-1</v>
      </c>
      <c r="O972">
        <f t="shared" si="275"/>
        <v>1</v>
      </c>
      <c r="P972">
        <f>COUNTIF(作圖資料!$A$3:$A$249,A972)</f>
        <v>0</v>
      </c>
      <c r="R972" s="7">
        <f t="shared" si="281"/>
        <v>112</v>
      </c>
      <c r="S972" s="8">
        <f t="shared" ca="1" si="282"/>
        <v>112</v>
      </c>
      <c r="T972" s="8">
        <f t="shared" ca="1" si="283"/>
        <v>14335</v>
      </c>
      <c r="U972" s="8">
        <f t="shared" ca="1" si="284"/>
        <v>-2</v>
      </c>
      <c r="V972" s="9">
        <f t="shared" ca="1" si="285"/>
        <v>4</v>
      </c>
      <c r="W972" s="3">
        <f t="shared" si="286"/>
        <v>-2.992882387673812E-3</v>
      </c>
      <c r="X972" s="3">
        <f t="shared" si="287"/>
        <v>-6.959593549991594E-2</v>
      </c>
      <c r="Y972" s="3">
        <f t="shared" si="288"/>
        <v>-7.1780078058713559E-2</v>
      </c>
    </row>
    <row r="973" spans="1:25" x14ac:dyDescent="0.25">
      <c r="A973" s="1">
        <v>37418</v>
      </c>
      <c r="B973" s="2">
        <v>5405.42</v>
      </c>
      <c r="C973" s="2">
        <v>61011</v>
      </c>
      <c r="D973" s="2">
        <v>5390</v>
      </c>
      <c r="E973" s="2">
        <v>5400</v>
      </c>
      <c r="F973" s="13">
        <f t="shared" si="276"/>
        <v>-2.8526922977307745E-3</v>
      </c>
      <c r="G973" s="2">
        <f t="shared" si="271"/>
        <v>5946.030833333336</v>
      </c>
      <c r="H973" s="2">
        <f t="shared" ca="1" si="277"/>
        <v>64743.6</v>
      </c>
      <c r="I973">
        <f t="shared" ca="1" si="278"/>
        <v>-1</v>
      </c>
      <c r="J973">
        <f t="shared" si="279"/>
        <v>-1</v>
      </c>
      <c r="K973">
        <f t="shared" si="272"/>
        <v>-93.909999999999854</v>
      </c>
      <c r="L973">
        <f t="shared" ca="1" si="273"/>
        <v>93.909999999999854</v>
      </c>
      <c r="M973" s="14">
        <f t="shared" si="274"/>
        <v>11034.510000000031</v>
      </c>
      <c r="N973">
        <f t="shared" si="280"/>
        <v>-2</v>
      </c>
      <c r="O973">
        <f t="shared" si="275"/>
        <v>1</v>
      </c>
      <c r="P973">
        <f>COUNTIF(作圖資料!$A$3:$A$249,A973)</f>
        <v>0</v>
      </c>
      <c r="R973" s="7">
        <f t="shared" si="281"/>
        <v>-80</v>
      </c>
      <c r="S973" s="8">
        <f t="shared" ca="1" si="282"/>
        <v>80</v>
      </c>
      <c r="T973" s="8">
        <f t="shared" ca="1" si="283"/>
        <v>14495</v>
      </c>
      <c r="U973" s="8">
        <f t="shared" ca="1" si="284"/>
        <v>-2</v>
      </c>
      <c r="V973" s="9">
        <f t="shared" ca="1" si="285"/>
        <v>0</v>
      </c>
      <c r="W973" s="3">
        <f t="shared" si="286"/>
        <v>-2.992882387673812E-3</v>
      </c>
      <c r="X973" s="3">
        <f t="shared" si="287"/>
        <v>-8.5484097457318553E-2</v>
      </c>
      <c r="Y973" s="3">
        <f t="shared" si="288"/>
        <v>-8.5355506533174696E-2</v>
      </c>
    </row>
    <row r="974" spans="1:25" x14ac:dyDescent="0.25">
      <c r="A974" s="1">
        <v>37419</v>
      </c>
      <c r="B974" s="2">
        <v>5399.96</v>
      </c>
      <c r="C974" s="2">
        <v>57889</v>
      </c>
      <c r="D974" s="2">
        <v>5431</v>
      </c>
      <c r="E974" s="2">
        <v>5430</v>
      </c>
      <c r="F974" s="13">
        <f t="shared" si="276"/>
        <v>5.7481907273386756E-3</v>
      </c>
      <c r="G974" s="2">
        <f t="shared" si="271"/>
        <v>5936.4950000000035</v>
      </c>
      <c r="H974" s="2">
        <f t="shared" ca="1" si="277"/>
        <v>62628</v>
      </c>
      <c r="I974">
        <f t="shared" ca="1" si="278"/>
        <v>-1</v>
      </c>
      <c r="J974">
        <f t="shared" si="279"/>
        <v>1</v>
      </c>
      <c r="K974">
        <f t="shared" si="272"/>
        <v>-5.4600000000000364</v>
      </c>
      <c r="L974">
        <f t="shared" ca="1" si="273"/>
        <v>5.4600000000000364</v>
      </c>
      <c r="M974" s="14">
        <f t="shared" si="274"/>
        <v>11045.430000000031</v>
      </c>
      <c r="N974">
        <f t="shared" si="280"/>
        <v>2</v>
      </c>
      <c r="O974">
        <f t="shared" si="275"/>
        <v>4</v>
      </c>
      <c r="P974">
        <f>COUNTIF(作圖資料!$A$3:$A$249,A974)</f>
        <v>0</v>
      </c>
      <c r="R974" s="7">
        <f t="shared" si="281"/>
        <v>41</v>
      </c>
      <c r="S974" s="8">
        <f t="shared" ca="1" si="282"/>
        <v>-41</v>
      </c>
      <c r="T974" s="8">
        <f t="shared" ca="1" si="283"/>
        <v>14413</v>
      </c>
      <c r="U974" s="8">
        <f t="shared" ca="1" si="284"/>
        <v>-2</v>
      </c>
      <c r="V974" s="9">
        <f t="shared" ca="1" si="285"/>
        <v>0</v>
      </c>
      <c r="W974" s="3">
        <f t="shared" si="286"/>
        <v>-2.992882387673812E-3</v>
      </c>
      <c r="X974" s="3">
        <f t="shared" si="287"/>
        <v>-8.6407847476351884E-2</v>
      </c>
      <c r="Y974" s="3">
        <f t="shared" si="288"/>
        <v>-7.8398099440013302E-2</v>
      </c>
    </row>
    <row r="975" spans="1:25" x14ac:dyDescent="0.25">
      <c r="A975" s="1">
        <v>37420</v>
      </c>
      <c r="B975" s="2">
        <v>5562.23</v>
      </c>
      <c r="C975" s="2">
        <v>104431</v>
      </c>
      <c r="D975" s="2">
        <v>5580</v>
      </c>
      <c r="E975" s="2">
        <v>5585</v>
      </c>
      <c r="F975" s="13">
        <f t="shared" si="276"/>
        <v>3.1947618131578093E-3</v>
      </c>
      <c r="G975" s="2">
        <f t="shared" si="271"/>
        <v>5930.7533333333358</v>
      </c>
      <c r="H975" s="2">
        <f t="shared" ca="1" si="277"/>
        <v>70171.8</v>
      </c>
      <c r="I975">
        <f t="shared" ca="1" si="278"/>
        <v>1</v>
      </c>
      <c r="J975">
        <f t="shared" si="279"/>
        <v>1</v>
      </c>
      <c r="K975">
        <f t="shared" si="272"/>
        <v>162.26999999999953</v>
      </c>
      <c r="L975">
        <f t="shared" ca="1" si="273"/>
        <v>-162.26999999999953</v>
      </c>
      <c r="M975" s="14">
        <f t="shared" si="274"/>
        <v>11369.97000000003</v>
      </c>
      <c r="N975">
        <f t="shared" si="280"/>
        <v>2</v>
      </c>
      <c r="O975">
        <f t="shared" si="275"/>
        <v>0</v>
      </c>
      <c r="P975">
        <f>COUNTIF(作圖資料!$A$3:$A$249,A975)</f>
        <v>0</v>
      </c>
      <c r="R975" s="7">
        <f t="shared" si="281"/>
        <v>149</v>
      </c>
      <c r="S975" s="8">
        <f t="shared" ca="1" si="282"/>
        <v>-149</v>
      </c>
      <c r="T975" s="8">
        <f t="shared" ca="1" si="283"/>
        <v>14115</v>
      </c>
      <c r="U975" s="8">
        <f t="shared" ca="1" si="284"/>
        <v>2</v>
      </c>
      <c r="V975" s="9">
        <f t="shared" ca="1" si="285"/>
        <v>4</v>
      </c>
      <c r="W975" s="3">
        <f t="shared" si="286"/>
        <v>-2.992882387673812E-3</v>
      </c>
      <c r="X975" s="3">
        <f t="shared" si="287"/>
        <v>-5.8954199932664153E-2</v>
      </c>
      <c r="Y975" s="3">
        <f t="shared" si="288"/>
        <v>-5.3113863906329217E-2</v>
      </c>
    </row>
    <row r="976" spans="1:25" x14ac:dyDescent="0.25">
      <c r="A976" s="1">
        <v>37421</v>
      </c>
      <c r="B976" s="2">
        <v>5562.12</v>
      </c>
      <c r="C976" s="2">
        <v>83814</v>
      </c>
      <c r="D976" s="2">
        <v>5600</v>
      </c>
      <c r="E976" s="2">
        <v>5610</v>
      </c>
      <c r="F976" s="13">
        <f t="shared" si="276"/>
        <v>6.8103528870286922E-3</v>
      </c>
      <c r="G976" s="2">
        <f t="shared" si="271"/>
        <v>5922.4710000000023</v>
      </c>
      <c r="H976" s="2">
        <f t="shared" ca="1" si="277"/>
        <v>72725.8</v>
      </c>
      <c r="I976">
        <f t="shared" ca="1" si="278"/>
        <v>1</v>
      </c>
      <c r="J976">
        <f t="shared" si="279"/>
        <v>1</v>
      </c>
      <c r="K976">
        <f t="shared" si="272"/>
        <v>-0.10999999999967258</v>
      </c>
      <c r="L976">
        <f t="shared" ca="1" si="273"/>
        <v>-0.10999999999967258</v>
      </c>
      <c r="M976" s="14">
        <f t="shared" si="274"/>
        <v>11369.750000000031</v>
      </c>
      <c r="N976">
        <f t="shared" si="280"/>
        <v>2</v>
      </c>
      <c r="O976">
        <f t="shared" si="275"/>
        <v>0</v>
      </c>
      <c r="P976">
        <f>COUNTIF(作圖資料!$A$3:$A$249,A976)</f>
        <v>0</v>
      </c>
      <c r="R976" s="7">
        <f t="shared" si="281"/>
        <v>20</v>
      </c>
      <c r="S976" s="8">
        <f t="shared" ca="1" si="282"/>
        <v>20</v>
      </c>
      <c r="T976" s="8">
        <f t="shared" ca="1" si="283"/>
        <v>14155</v>
      </c>
      <c r="U976" s="8">
        <f t="shared" ca="1" si="284"/>
        <v>2</v>
      </c>
      <c r="V976" s="9">
        <f t="shared" ca="1" si="285"/>
        <v>0</v>
      </c>
      <c r="W976" s="3">
        <f t="shared" si="286"/>
        <v>-2.992882387673812E-3</v>
      </c>
      <c r="X976" s="3">
        <f t="shared" si="287"/>
        <v>-5.897281028103285E-2</v>
      </c>
      <c r="Y976" s="3">
        <f t="shared" si="288"/>
        <v>-4.9720006787713933E-2</v>
      </c>
    </row>
    <row r="977" spans="1:25" x14ac:dyDescent="0.25">
      <c r="A977" s="1">
        <v>37424</v>
      </c>
      <c r="B977" s="2">
        <v>5537.81</v>
      </c>
      <c r="C977" s="2">
        <v>81422</v>
      </c>
      <c r="D977" s="2">
        <v>5560</v>
      </c>
      <c r="E977" s="2">
        <v>5565</v>
      </c>
      <c r="F977" s="13">
        <f t="shared" si="276"/>
        <v>4.0069991567062146E-3</v>
      </c>
      <c r="G977" s="2">
        <f t="shared" si="271"/>
        <v>5913.9925000000021</v>
      </c>
      <c r="H977" s="2">
        <f t="shared" ca="1" si="277"/>
        <v>77713.399999999994</v>
      </c>
      <c r="I977">
        <f t="shared" ca="1" si="278"/>
        <v>1</v>
      </c>
      <c r="J977">
        <f t="shared" si="279"/>
        <v>1</v>
      </c>
      <c r="K977">
        <f t="shared" si="272"/>
        <v>-24.309999999999491</v>
      </c>
      <c r="L977">
        <f t="shared" ca="1" si="273"/>
        <v>-24.309999999999491</v>
      </c>
      <c r="M977" s="14">
        <f t="shared" si="274"/>
        <v>11321.130000000032</v>
      </c>
      <c r="N977">
        <f t="shared" si="280"/>
        <v>2</v>
      </c>
      <c r="O977">
        <f t="shared" si="275"/>
        <v>0</v>
      </c>
      <c r="P977">
        <f>COUNTIF(作圖資料!$A$3:$A$249,A977)</f>
        <v>0</v>
      </c>
      <c r="R977" s="7">
        <f t="shared" si="281"/>
        <v>-40</v>
      </c>
      <c r="S977" s="8">
        <f t="shared" ca="1" si="282"/>
        <v>-40</v>
      </c>
      <c r="T977" s="8">
        <f t="shared" ca="1" si="283"/>
        <v>14075</v>
      </c>
      <c r="U977" s="8">
        <f t="shared" ca="1" si="284"/>
        <v>2</v>
      </c>
      <c r="V977" s="9">
        <f t="shared" ca="1" si="285"/>
        <v>0</v>
      </c>
      <c r="W977" s="3">
        <f t="shared" si="286"/>
        <v>-2.992882387673812E-3</v>
      </c>
      <c r="X977" s="3">
        <f t="shared" si="287"/>
        <v>-6.3085697270538255E-2</v>
      </c>
      <c r="Y977" s="3">
        <f t="shared" si="288"/>
        <v>-5.6507721024944502E-2</v>
      </c>
    </row>
    <row r="978" spans="1:25" x14ac:dyDescent="0.25">
      <c r="A978" s="1">
        <v>37425</v>
      </c>
      <c r="B978" s="2">
        <v>5536.42</v>
      </c>
      <c r="C978" s="2">
        <v>68773</v>
      </c>
      <c r="D978" s="2">
        <v>5600</v>
      </c>
      <c r="E978" s="2">
        <v>5577</v>
      </c>
      <c r="F978" s="13">
        <f t="shared" si="276"/>
        <v>1.1483955335758411E-2</v>
      </c>
      <c r="G978" s="2">
        <f t="shared" si="271"/>
        <v>5903.9258333333337</v>
      </c>
      <c r="H978" s="2">
        <f t="shared" ca="1" si="277"/>
        <v>79265.8</v>
      </c>
      <c r="I978">
        <f t="shared" ca="1" si="278"/>
        <v>-1</v>
      </c>
      <c r="J978">
        <f t="shared" si="279"/>
        <v>1</v>
      </c>
      <c r="K978">
        <f t="shared" si="272"/>
        <v>-1.3900000000003274</v>
      </c>
      <c r="L978">
        <f t="shared" ca="1" si="273"/>
        <v>-1.3900000000003274</v>
      </c>
      <c r="M978" s="14">
        <f t="shared" si="274"/>
        <v>11318.350000000031</v>
      </c>
      <c r="N978">
        <f t="shared" si="280"/>
        <v>2</v>
      </c>
      <c r="O978">
        <f t="shared" si="275"/>
        <v>0</v>
      </c>
      <c r="P978">
        <f>COUNTIF(作圖資料!$A$3:$A$249,A978)</f>
        <v>0</v>
      </c>
      <c r="R978" s="7">
        <f t="shared" si="281"/>
        <v>40</v>
      </c>
      <c r="S978" s="8">
        <f t="shared" ca="1" si="282"/>
        <v>40</v>
      </c>
      <c r="T978" s="8">
        <f t="shared" ca="1" si="283"/>
        <v>14155</v>
      </c>
      <c r="U978" s="8">
        <f t="shared" ca="1" si="284"/>
        <v>-2</v>
      </c>
      <c r="V978" s="9">
        <f t="shared" ca="1" si="285"/>
        <v>4</v>
      </c>
      <c r="W978" s="3">
        <f t="shared" si="286"/>
        <v>-2.992882387673812E-3</v>
      </c>
      <c r="X978" s="3">
        <f t="shared" si="287"/>
        <v>-6.3320864399925902E-2</v>
      </c>
      <c r="Y978" s="3">
        <f t="shared" si="288"/>
        <v>-4.9720006787713933E-2</v>
      </c>
    </row>
    <row r="979" spans="1:25" x14ac:dyDescent="0.25">
      <c r="A979" s="1">
        <v>37426</v>
      </c>
      <c r="B979" s="2">
        <v>5399.5</v>
      </c>
      <c r="C979" s="2">
        <v>63481</v>
      </c>
      <c r="D979" s="2">
        <v>5370</v>
      </c>
      <c r="E979" s="2">
        <v>5356</v>
      </c>
      <c r="F979" s="13">
        <f t="shared" si="276"/>
        <v>-8.0563015093990664E-3</v>
      </c>
      <c r="G979" s="2">
        <f t="shared" si="271"/>
        <v>5890.2646666666669</v>
      </c>
      <c r="H979" s="2">
        <f t="shared" ca="1" si="277"/>
        <v>80384.2</v>
      </c>
      <c r="I979">
        <f t="shared" ca="1" si="278"/>
        <v>-1</v>
      </c>
      <c r="J979">
        <f t="shared" si="279"/>
        <v>-1</v>
      </c>
      <c r="K979">
        <f t="shared" si="272"/>
        <v>-136.92000000000007</v>
      </c>
      <c r="L979">
        <f t="shared" ca="1" si="273"/>
        <v>136.92000000000007</v>
      </c>
      <c r="M979" s="14">
        <f t="shared" si="274"/>
        <v>11044.510000000031</v>
      </c>
      <c r="N979">
        <f t="shared" si="280"/>
        <v>-2</v>
      </c>
      <c r="O979">
        <f t="shared" si="275"/>
        <v>4</v>
      </c>
      <c r="P979">
        <f>COUNTIF(作圖資料!$A$3:$A$249,A979)</f>
        <v>1</v>
      </c>
      <c r="R979" s="7">
        <f t="shared" si="281"/>
        <v>-230</v>
      </c>
      <c r="S979" s="8">
        <f t="shared" ca="1" si="282"/>
        <v>230</v>
      </c>
      <c r="T979" s="8">
        <f t="shared" ca="1" si="283"/>
        <v>14615</v>
      </c>
      <c r="U979" s="8">
        <f t="shared" ca="1" si="284"/>
        <v>-2</v>
      </c>
      <c r="V979" s="9">
        <f t="shared" ca="1" si="285"/>
        <v>4</v>
      </c>
      <c r="W979" s="3">
        <f t="shared" si="286"/>
        <v>-2.992882387673812E-3</v>
      </c>
      <c r="X979" s="3">
        <f t="shared" si="287"/>
        <v>-8.6485672569530436E-2</v>
      </c>
      <c r="Y979" s="3">
        <f t="shared" si="288"/>
        <v>-8.8749363651789981E-2</v>
      </c>
    </row>
    <row r="980" spans="1:25" x14ac:dyDescent="0.25">
      <c r="A980" s="1">
        <v>37427</v>
      </c>
      <c r="B980" s="2">
        <v>5445.77</v>
      </c>
      <c r="C980" s="2">
        <v>62554</v>
      </c>
      <c r="D980" s="2">
        <v>5410</v>
      </c>
      <c r="E980" s="2">
        <v>5435</v>
      </c>
      <c r="F980" s="13">
        <f t="shared" si="276"/>
        <v>-6.5684007954798229E-3</v>
      </c>
      <c r="G980" s="2">
        <f t="shared" si="271"/>
        <v>5876.9835000000003</v>
      </c>
      <c r="H980" s="2">
        <f t="shared" ca="1" si="277"/>
        <v>72008.800000000003</v>
      </c>
      <c r="I980">
        <f t="shared" ca="1" si="278"/>
        <v>-1</v>
      </c>
      <c r="J980">
        <f t="shared" si="279"/>
        <v>-1</v>
      </c>
      <c r="K980">
        <f t="shared" si="272"/>
        <v>46.270000000000437</v>
      </c>
      <c r="L980">
        <f t="shared" ca="1" si="273"/>
        <v>-46.270000000000437</v>
      </c>
      <c r="M980" s="14">
        <f t="shared" si="274"/>
        <v>10951.97000000003</v>
      </c>
      <c r="N980">
        <f t="shared" si="280"/>
        <v>-2</v>
      </c>
      <c r="O980">
        <f t="shared" si="275"/>
        <v>0</v>
      </c>
      <c r="P980">
        <f>COUNTIF(作圖資料!$A$3:$A$249,A980)</f>
        <v>0</v>
      </c>
      <c r="R980" s="7">
        <f t="shared" si="281"/>
        <v>54</v>
      </c>
      <c r="S980" s="8">
        <f t="shared" ca="1" si="282"/>
        <v>-54</v>
      </c>
      <c r="T980" s="8">
        <f t="shared" ca="1" si="283"/>
        <v>14507</v>
      </c>
      <c r="U980" s="8">
        <f t="shared" ca="1" si="284"/>
        <v>-2</v>
      </c>
      <c r="V980" s="9">
        <f t="shared" ca="1" si="285"/>
        <v>0</v>
      </c>
      <c r="W980" s="3">
        <f t="shared" si="286"/>
        <v>-8.0563015093990664E-3</v>
      </c>
      <c r="X980" s="3">
        <f t="shared" si="287"/>
        <v>8.569311973330945E-3</v>
      </c>
      <c r="Y980" s="3">
        <f t="shared" si="288"/>
        <v>1.0082150858849889E-2</v>
      </c>
    </row>
    <row r="981" spans="1:25" x14ac:dyDescent="0.25">
      <c r="A981" s="1">
        <v>37428</v>
      </c>
      <c r="B981" s="2">
        <v>5460.53</v>
      </c>
      <c r="C981" s="2">
        <v>79398</v>
      </c>
      <c r="D981" s="2">
        <v>5440</v>
      </c>
      <c r="E981" s="2">
        <v>5430</v>
      </c>
      <c r="F981" s="13">
        <f t="shared" si="276"/>
        <v>-3.7597083067028025E-3</v>
      </c>
      <c r="G981" s="2">
        <f t="shared" si="271"/>
        <v>5865.5298333333349</v>
      </c>
      <c r="H981" s="2">
        <f t="shared" ca="1" si="277"/>
        <v>71125.600000000006</v>
      </c>
      <c r="I981">
        <f t="shared" ca="1" si="278"/>
        <v>1</v>
      </c>
      <c r="J981">
        <f t="shared" si="279"/>
        <v>-1</v>
      </c>
      <c r="K981">
        <f t="shared" si="272"/>
        <v>14.759999999999309</v>
      </c>
      <c r="L981">
        <f t="shared" ca="1" si="273"/>
        <v>-14.759999999999309</v>
      </c>
      <c r="M981" s="14">
        <f t="shared" si="274"/>
        <v>10922.450000000032</v>
      </c>
      <c r="N981">
        <f t="shared" si="280"/>
        <v>-2</v>
      </c>
      <c r="O981">
        <f t="shared" si="275"/>
        <v>0</v>
      </c>
      <c r="P981">
        <f>COUNTIF(作圖資料!$A$3:$A$249,A981)</f>
        <v>0</v>
      </c>
      <c r="R981" s="7">
        <f t="shared" si="281"/>
        <v>30</v>
      </c>
      <c r="S981" s="8">
        <f t="shared" ca="1" si="282"/>
        <v>-30</v>
      </c>
      <c r="T981" s="8">
        <f t="shared" ca="1" si="283"/>
        <v>14447</v>
      </c>
      <c r="U981" s="8">
        <f t="shared" ca="1" si="284"/>
        <v>2</v>
      </c>
      <c r="V981" s="9">
        <f t="shared" ca="1" si="285"/>
        <v>4</v>
      </c>
      <c r="W981" s="3">
        <f t="shared" si="286"/>
        <v>-8.0563015093990664E-3</v>
      </c>
      <c r="X981" s="3">
        <f t="shared" si="287"/>
        <v>1.1302898416519991E-2</v>
      </c>
      <c r="Y981" s="3">
        <f t="shared" si="288"/>
        <v>1.5683345780433067E-2</v>
      </c>
    </row>
    <row r="982" spans="1:25" x14ac:dyDescent="0.25">
      <c r="A982" s="1">
        <v>37431</v>
      </c>
      <c r="B982" s="2">
        <v>5384.89</v>
      </c>
      <c r="C982" s="2">
        <v>58457</v>
      </c>
      <c r="D982" s="2">
        <v>5415</v>
      </c>
      <c r="E982" s="2">
        <v>5418</v>
      </c>
      <c r="F982" s="13">
        <f t="shared" si="276"/>
        <v>5.5915719726864488E-3</v>
      </c>
      <c r="G982" s="2">
        <f t="shared" si="271"/>
        <v>5851.7793333333348</v>
      </c>
      <c r="H982" s="2">
        <f t="shared" ca="1" si="277"/>
        <v>66532.600000000006</v>
      </c>
      <c r="I982">
        <f t="shared" ca="1" si="278"/>
        <v>-1</v>
      </c>
      <c r="J982">
        <f t="shared" si="279"/>
        <v>1</v>
      </c>
      <c r="K982">
        <f t="shared" si="272"/>
        <v>-75.639999999999418</v>
      </c>
      <c r="L982">
        <f t="shared" ca="1" si="273"/>
        <v>-75.639999999999418</v>
      </c>
      <c r="M982" s="14">
        <f t="shared" si="274"/>
        <v>11073.73000000003</v>
      </c>
      <c r="N982">
        <f t="shared" si="280"/>
        <v>2</v>
      </c>
      <c r="O982">
        <f t="shared" si="275"/>
        <v>4</v>
      </c>
      <c r="P982">
        <f>COUNTIF(作圖資料!$A$3:$A$249,A982)</f>
        <v>0</v>
      </c>
      <c r="R982" s="7">
        <f t="shared" si="281"/>
        <v>-25</v>
      </c>
      <c r="S982" s="8">
        <f t="shared" ca="1" si="282"/>
        <v>-25</v>
      </c>
      <c r="T982" s="8">
        <f t="shared" ca="1" si="283"/>
        <v>14397</v>
      </c>
      <c r="U982" s="8">
        <f t="shared" ca="1" si="284"/>
        <v>-2</v>
      </c>
      <c r="V982" s="9">
        <f t="shared" ca="1" si="285"/>
        <v>4</v>
      </c>
      <c r="W982" s="3">
        <f t="shared" si="286"/>
        <v>-8.0563015093990664E-3</v>
      </c>
      <c r="X982" s="3">
        <f t="shared" si="287"/>
        <v>-2.7058060931567374E-3</v>
      </c>
      <c r="Y982" s="3">
        <f t="shared" si="288"/>
        <v>1.1015683345780403E-2</v>
      </c>
    </row>
    <row r="983" spans="1:25" x14ac:dyDescent="0.25">
      <c r="A983" s="1">
        <v>37432</v>
      </c>
      <c r="B983" s="2">
        <v>5316.04</v>
      </c>
      <c r="C983" s="2">
        <v>66013</v>
      </c>
      <c r="D983" s="2">
        <v>5341</v>
      </c>
      <c r="E983" s="2">
        <v>5350</v>
      </c>
      <c r="F983" s="13">
        <f t="shared" si="276"/>
        <v>4.6952242646782771E-3</v>
      </c>
      <c r="G983" s="2">
        <f t="shared" si="271"/>
        <v>5837.5888333333332</v>
      </c>
      <c r="H983" s="2">
        <f t="shared" ca="1" si="277"/>
        <v>65980.600000000006</v>
      </c>
      <c r="I983">
        <f t="shared" ca="1" si="278"/>
        <v>1</v>
      </c>
      <c r="J983">
        <f t="shared" si="279"/>
        <v>1</v>
      </c>
      <c r="K983">
        <f t="shared" si="272"/>
        <v>-68.850000000000364</v>
      </c>
      <c r="L983">
        <f t="shared" ca="1" si="273"/>
        <v>68.850000000000364</v>
      </c>
      <c r="M983" s="14">
        <f t="shared" si="274"/>
        <v>10936.03000000003</v>
      </c>
      <c r="N983">
        <f t="shared" si="280"/>
        <v>2</v>
      </c>
      <c r="O983">
        <f t="shared" si="275"/>
        <v>0</v>
      </c>
      <c r="P983">
        <f>COUNTIF(作圖資料!$A$3:$A$249,A983)</f>
        <v>0</v>
      </c>
      <c r="R983" s="7">
        <f t="shared" si="281"/>
        <v>-74</v>
      </c>
      <c r="S983" s="8">
        <f t="shared" ca="1" si="282"/>
        <v>74</v>
      </c>
      <c r="T983" s="8">
        <f t="shared" ca="1" si="283"/>
        <v>14545</v>
      </c>
      <c r="U983" s="8">
        <f t="shared" ca="1" si="284"/>
        <v>2</v>
      </c>
      <c r="V983" s="9">
        <f t="shared" ca="1" si="285"/>
        <v>4</v>
      </c>
      <c r="W983" s="3">
        <f t="shared" si="286"/>
        <v>-8.0563015093990664E-3</v>
      </c>
      <c r="X983" s="3">
        <f t="shared" si="287"/>
        <v>-1.5456986758033198E-2</v>
      </c>
      <c r="Y983" s="3">
        <f t="shared" si="288"/>
        <v>-2.8005974607916428E-3</v>
      </c>
    </row>
    <row r="984" spans="1:25" x14ac:dyDescent="0.25">
      <c r="A984" s="1">
        <v>37433</v>
      </c>
      <c r="B984" s="2">
        <v>5123.04</v>
      </c>
      <c r="C984" s="2">
        <v>59055</v>
      </c>
      <c r="D984" s="2">
        <v>5083</v>
      </c>
      <c r="E984" s="2">
        <v>5078</v>
      </c>
      <c r="F984" s="13">
        <f t="shared" si="276"/>
        <v>-7.8156719447828316E-3</v>
      </c>
      <c r="G984" s="2">
        <f t="shared" si="271"/>
        <v>5819.8654999999999</v>
      </c>
      <c r="H984" s="2">
        <f t="shared" ca="1" si="277"/>
        <v>65095.4</v>
      </c>
      <c r="I984">
        <f t="shared" ca="1" si="278"/>
        <v>-1</v>
      </c>
      <c r="J984">
        <f t="shared" si="279"/>
        <v>-1</v>
      </c>
      <c r="K984">
        <f t="shared" si="272"/>
        <v>-193</v>
      </c>
      <c r="L984">
        <f t="shared" ca="1" si="273"/>
        <v>-193</v>
      </c>
      <c r="M984" s="14">
        <f t="shared" si="274"/>
        <v>10550.03000000003</v>
      </c>
      <c r="N984">
        <f t="shared" si="280"/>
        <v>-2</v>
      </c>
      <c r="O984">
        <f t="shared" si="275"/>
        <v>4</v>
      </c>
      <c r="P984">
        <f>COUNTIF(作圖資料!$A$3:$A$249,A984)</f>
        <v>0</v>
      </c>
      <c r="R984" s="7">
        <f t="shared" si="281"/>
        <v>-258</v>
      </c>
      <c r="S984" s="8">
        <f t="shared" ca="1" si="282"/>
        <v>-258</v>
      </c>
      <c r="T984" s="8">
        <f t="shared" ca="1" si="283"/>
        <v>14029</v>
      </c>
      <c r="U984" s="8">
        <f t="shared" ca="1" si="284"/>
        <v>-2</v>
      </c>
      <c r="V984" s="9">
        <f t="shared" ca="1" si="285"/>
        <v>4</v>
      </c>
      <c r="W984" s="3">
        <f t="shared" si="286"/>
        <v>-8.0563015093990664E-3</v>
      </c>
      <c r="X984" s="3">
        <f t="shared" si="287"/>
        <v>-5.1201037133067895E-2</v>
      </c>
      <c r="Y984" s="3">
        <f t="shared" si="288"/>
        <v>-5.0970873786407744E-2</v>
      </c>
    </row>
    <row r="985" spans="1:25" x14ac:dyDescent="0.25">
      <c r="A985" s="1">
        <v>37434</v>
      </c>
      <c r="B985" s="2">
        <v>5071.76</v>
      </c>
      <c r="C985" s="2">
        <v>57743</v>
      </c>
      <c r="D985" s="2">
        <v>5095</v>
      </c>
      <c r="E985" s="2">
        <v>5098</v>
      </c>
      <c r="F985" s="13">
        <f t="shared" si="276"/>
        <v>4.5822357524802904E-3</v>
      </c>
      <c r="G985" s="2">
        <f t="shared" si="271"/>
        <v>5800.3371666666671</v>
      </c>
      <c r="H985" s="2">
        <f t="shared" ca="1" si="277"/>
        <v>64133.2</v>
      </c>
      <c r="I985">
        <f t="shared" ca="1" si="278"/>
        <v>-1</v>
      </c>
      <c r="J985">
        <f t="shared" si="279"/>
        <v>1</v>
      </c>
      <c r="K985">
        <f t="shared" si="272"/>
        <v>-51.279999999999745</v>
      </c>
      <c r="L985">
        <f t="shared" ca="1" si="273"/>
        <v>51.279999999999745</v>
      </c>
      <c r="M985" s="14">
        <f t="shared" si="274"/>
        <v>10652.590000000029</v>
      </c>
      <c r="N985">
        <f t="shared" si="280"/>
        <v>2</v>
      </c>
      <c r="O985">
        <f t="shared" si="275"/>
        <v>4</v>
      </c>
      <c r="P985">
        <f>COUNTIF(作圖資料!$A$3:$A$249,A985)</f>
        <v>0</v>
      </c>
      <c r="R985" s="7">
        <f t="shared" si="281"/>
        <v>12</v>
      </c>
      <c r="S985" s="8">
        <f t="shared" ca="1" si="282"/>
        <v>-12</v>
      </c>
      <c r="T985" s="8">
        <f t="shared" ca="1" si="283"/>
        <v>14005</v>
      </c>
      <c r="U985" s="8">
        <f t="shared" ca="1" si="284"/>
        <v>-2</v>
      </c>
      <c r="V985" s="9">
        <f t="shared" ca="1" si="285"/>
        <v>0</v>
      </c>
      <c r="W985" s="3">
        <f t="shared" si="286"/>
        <v>-8.0563015093990664E-3</v>
      </c>
      <c r="X985" s="3">
        <f t="shared" si="287"/>
        <v>-6.0698212797481221E-2</v>
      </c>
      <c r="Y985" s="3">
        <f t="shared" si="288"/>
        <v>-4.8730395817774497E-2</v>
      </c>
    </row>
    <row r="986" spans="1:25" x14ac:dyDescent="0.25">
      <c r="A986" s="1">
        <v>37435</v>
      </c>
      <c r="B986" s="2">
        <v>5153.71</v>
      </c>
      <c r="C986" s="2">
        <v>57525</v>
      </c>
      <c r="D986" s="2">
        <v>5147</v>
      </c>
      <c r="E986" s="2">
        <v>5150</v>
      </c>
      <c r="F986" s="13">
        <f t="shared" si="276"/>
        <v>-1.3019746939583188E-3</v>
      </c>
      <c r="G986" s="2">
        <f t="shared" si="271"/>
        <v>5781.3213333333324</v>
      </c>
      <c r="H986" s="2">
        <f t="shared" ca="1" si="277"/>
        <v>59758.6</v>
      </c>
      <c r="I986">
        <f t="shared" ca="1" si="278"/>
        <v>-1</v>
      </c>
      <c r="J986">
        <f t="shared" si="279"/>
        <v>-1</v>
      </c>
      <c r="K986">
        <f t="shared" si="272"/>
        <v>81.949999999999818</v>
      </c>
      <c r="L986">
        <f t="shared" ca="1" si="273"/>
        <v>-81.949999999999818</v>
      </c>
      <c r="M986" s="14">
        <f t="shared" si="274"/>
        <v>10816.490000000029</v>
      </c>
      <c r="N986">
        <f t="shared" si="280"/>
        <v>-2</v>
      </c>
      <c r="O986">
        <f t="shared" si="275"/>
        <v>4</v>
      </c>
      <c r="P986">
        <f>COUNTIF(作圖資料!$A$3:$A$249,A986)</f>
        <v>0</v>
      </c>
      <c r="R986" s="7">
        <f t="shared" si="281"/>
        <v>52</v>
      </c>
      <c r="S986" s="8">
        <f t="shared" ca="1" si="282"/>
        <v>-52</v>
      </c>
      <c r="T986" s="8">
        <f t="shared" ca="1" si="283"/>
        <v>13901</v>
      </c>
      <c r="U986" s="8">
        <f t="shared" ca="1" si="284"/>
        <v>-2</v>
      </c>
      <c r="V986" s="9">
        <f t="shared" ca="1" si="285"/>
        <v>0</v>
      </c>
      <c r="W986" s="3">
        <f t="shared" si="286"/>
        <v>-8.0563015093990664E-3</v>
      </c>
      <c r="X986" s="3">
        <f t="shared" si="287"/>
        <v>-4.5520881563107629E-2</v>
      </c>
      <c r="Y986" s="3">
        <f t="shared" si="288"/>
        <v>-3.9021657953696831E-2</v>
      </c>
    </row>
    <row r="987" spans="1:25" x14ac:dyDescent="0.25">
      <c r="A987" s="1">
        <v>37438</v>
      </c>
      <c r="B987" s="2">
        <v>4969.32</v>
      </c>
      <c r="C987" s="2">
        <v>35370</v>
      </c>
      <c r="D987" s="2">
        <v>4926</v>
      </c>
      <c r="E987" s="2">
        <v>4920</v>
      </c>
      <c r="F987" s="13">
        <f t="shared" si="276"/>
        <v>-8.7174905218420085E-3</v>
      </c>
      <c r="G987" s="2">
        <f t="shared" si="271"/>
        <v>5760.6918333333324</v>
      </c>
      <c r="H987" s="2">
        <f t="shared" ca="1" si="277"/>
        <v>55141.2</v>
      </c>
      <c r="I987">
        <f t="shared" ca="1" si="278"/>
        <v>-1</v>
      </c>
      <c r="J987">
        <f t="shared" si="279"/>
        <v>-1</v>
      </c>
      <c r="K987">
        <f t="shared" si="272"/>
        <v>-184.39000000000033</v>
      </c>
      <c r="L987">
        <f t="shared" ca="1" si="273"/>
        <v>184.39000000000033</v>
      </c>
      <c r="M987" s="14">
        <f t="shared" si="274"/>
        <v>11185.27000000003</v>
      </c>
      <c r="N987">
        <f t="shared" si="280"/>
        <v>-2</v>
      </c>
      <c r="O987">
        <f t="shared" si="275"/>
        <v>0</v>
      </c>
      <c r="P987">
        <f>COUNTIF(作圖資料!$A$3:$A$249,A987)</f>
        <v>0</v>
      </c>
      <c r="R987" s="7">
        <f t="shared" si="281"/>
        <v>-221</v>
      </c>
      <c r="S987" s="8">
        <f t="shared" ca="1" si="282"/>
        <v>221</v>
      </c>
      <c r="T987" s="8">
        <f t="shared" ca="1" si="283"/>
        <v>14343</v>
      </c>
      <c r="U987" s="8">
        <f t="shared" ca="1" si="284"/>
        <v>-2</v>
      </c>
      <c r="V987" s="9">
        <f t="shared" ca="1" si="285"/>
        <v>0</v>
      </c>
      <c r="W987" s="3">
        <f t="shared" si="286"/>
        <v>-8.0563015093990664E-3</v>
      </c>
      <c r="X987" s="3">
        <f t="shared" si="287"/>
        <v>-7.9670339846282023E-2</v>
      </c>
      <c r="Y987" s="3">
        <f t="shared" si="288"/>
        <v>-8.028379387602691E-2</v>
      </c>
    </row>
    <row r="988" spans="1:25" x14ac:dyDescent="0.25">
      <c r="A988" s="1">
        <v>37439</v>
      </c>
      <c r="B988" s="2">
        <v>4995.08</v>
      </c>
      <c r="C988" s="2">
        <v>43222</v>
      </c>
      <c r="D988" s="2">
        <v>4950</v>
      </c>
      <c r="E988" s="2">
        <v>4945</v>
      </c>
      <c r="F988" s="13">
        <f t="shared" si="276"/>
        <v>-9.0248804823946926E-3</v>
      </c>
      <c r="G988" s="2">
        <f t="shared" si="271"/>
        <v>5740.7626666666665</v>
      </c>
      <c r="H988" s="2">
        <f t="shared" ca="1" si="277"/>
        <v>50583</v>
      </c>
      <c r="I988">
        <f t="shared" ca="1" si="278"/>
        <v>-1</v>
      </c>
      <c r="J988">
        <f t="shared" si="279"/>
        <v>-1</v>
      </c>
      <c r="K988">
        <f t="shared" si="272"/>
        <v>25.760000000000218</v>
      </c>
      <c r="L988">
        <f t="shared" ca="1" si="273"/>
        <v>-25.760000000000218</v>
      </c>
      <c r="M988" s="14">
        <f t="shared" si="274"/>
        <v>11133.750000000029</v>
      </c>
      <c r="N988">
        <f t="shared" si="280"/>
        <v>-2</v>
      </c>
      <c r="O988">
        <f t="shared" si="275"/>
        <v>0</v>
      </c>
      <c r="P988">
        <f>COUNTIF(作圖資料!$A$3:$A$249,A988)</f>
        <v>0</v>
      </c>
      <c r="R988" s="7">
        <f t="shared" si="281"/>
        <v>24</v>
      </c>
      <c r="S988" s="8">
        <f t="shared" ca="1" si="282"/>
        <v>-24</v>
      </c>
      <c r="T988" s="8">
        <f t="shared" ca="1" si="283"/>
        <v>14295</v>
      </c>
      <c r="U988" s="8">
        <f t="shared" ca="1" si="284"/>
        <v>-2</v>
      </c>
      <c r="V988" s="9">
        <f t="shared" ca="1" si="285"/>
        <v>0</v>
      </c>
      <c r="W988" s="3">
        <f t="shared" si="286"/>
        <v>-8.0563015093990664E-3</v>
      </c>
      <c r="X988" s="3">
        <f t="shared" si="287"/>
        <v>-7.4899527734049287E-2</v>
      </c>
      <c r="Y988" s="3">
        <f t="shared" si="288"/>
        <v>-7.5802837938760415E-2</v>
      </c>
    </row>
    <row r="989" spans="1:25" x14ac:dyDescent="0.25">
      <c r="A989" s="1">
        <v>37440</v>
      </c>
      <c r="B989" s="2">
        <v>5047.82</v>
      </c>
      <c r="C989" s="2">
        <v>68443</v>
      </c>
      <c r="D989" s="2">
        <v>5058</v>
      </c>
      <c r="E989" s="2">
        <v>5050</v>
      </c>
      <c r="F989" s="13">
        <f t="shared" si="276"/>
        <v>2.0167121648553277E-3</v>
      </c>
      <c r="G989" s="2">
        <f t="shared" si="271"/>
        <v>5723.7288333333327</v>
      </c>
      <c r="H989" s="2">
        <f t="shared" ca="1" si="277"/>
        <v>52460.6</v>
      </c>
      <c r="I989">
        <f t="shared" ca="1" si="278"/>
        <v>1</v>
      </c>
      <c r="J989">
        <f t="shared" si="279"/>
        <v>1</v>
      </c>
      <c r="K989">
        <f t="shared" si="272"/>
        <v>52.739999999999782</v>
      </c>
      <c r="L989">
        <f t="shared" ca="1" si="273"/>
        <v>-52.739999999999782</v>
      </c>
      <c r="M989" s="14">
        <f t="shared" si="274"/>
        <v>11028.27000000003</v>
      </c>
      <c r="N989">
        <f t="shared" si="280"/>
        <v>2</v>
      </c>
      <c r="O989">
        <f t="shared" si="275"/>
        <v>4</v>
      </c>
      <c r="P989">
        <f>COUNTIF(作圖資料!$A$3:$A$249,A989)</f>
        <v>0</v>
      </c>
      <c r="R989" s="7">
        <f t="shared" si="281"/>
        <v>108</v>
      </c>
      <c r="S989" s="8">
        <f t="shared" ca="1" si="282"/>
        <v>-108</v>
      </c>
      <c r="T989" s="8">
        <f t="shared" ca="1" si="283"/>
        <v>14079</v>
      </c>
      <c r="U989" s="8">
        <f t="shared" ca="1" si="284"/>
        <v>2</v>
      </c>
      <c r="V989" s="9">
        <f t="shared" ca="1" si="285"/>
        <v>4</v>
      </c>
      <c r="W989" s="3">
        <f t="shared" si="286"/>
        <v>-8.0563015093990664E-3</v>
      </c>
      <c r="X989" s="3">
        <f t="shared" si="287"/>
        <v>-6.5131956662653812E-2</v>
      </c>
      <c r="Y989" s="3">
        <f t="shared" si="288"/>
        <v>-5.5638536221060741E-2</v>
      </c>
    </row>
    <row r="990" spans="1:25" x14ac:dyDescent="0.25">
      <c r="A990" s="1">
        <v>37441</v>
      </c>
      <c r="B990" s="2">
        <v>5130.8</v>
      </c>
      <c r="C990" s="2">
        <v>71631</v>
      </c>
      <c r="D990" s="2">
        <v>5080</v>
      </c>
      <c r="E990" s="2">
        <v>5087</v>
      </c>
      <c r="F990" s="13">
        <f t="shared" si="276"/>
        <v>-9.9009900990099098E-3</v>
      </c>
      <c r="G990" s="2">
        <f t="shared" si="271"/>
        <v>5708.2553333333335</v>
      </c>
      <c r="H990" s="2">
        <f t="shared" ca="1" si="277"/>
        <v>55238.2</v>
      </c>
      <c r="I990">
        <f t="shared" ca="1" si="278"/>
        <v>1</v>
      </c>
      <c r="J990">
        <f t="shared" si="279"/>
        <v>-1</v>
      </c>
      <c r="K990">
        <f t="shared" si="272"/>
        <v>82.980000000000473</v>
      </c>
      <c r="L990">
        <f t="shared" ca="1" si="273"/>
        <v>82.980000000000473</v>
      </c>
      <c r="M990" s="14">
        <f t="shared" si="274"/>
        <v>11194.23000000003</v>
      </c>
      <c r="N990">
        <f t="shared" si="280"/>
        <v>-2</v>
      </c>
      <c r="O990">
        <f t="shared" si="275"/>
        <v>4</v>
      </c>
      <c r="P990">
        <f>COUNTIF(作圖資料!$A$3:$A$249,A990)</f>
        <v>0</v>
      </c>
      <c r="R990" s="7">
        <f t="shared" si="281"/>
        <v>22</v>
      </c>
      <c r="S990" s="8">
        <f t="shared" ca="1" si="282"/>
        <v>22</v>
      </c>
      <c r="T990" s="8">
        <f t="shared" ca="1" si="283"/>
        <v>14123</v>
      </c>
      <c r="U990" s="8">
        <f t="shared" ca="1" si="284"/>
        <v>2</v>
      </c>
      <c r="V990" s="9">
        <f t="shared" ca="1" si="285"/>
        <v>0</v>
      </c>
      <c r="W990" s="3">
        <f t="shared" si="286"/>
        <v>-8.0563015093990664E-3</v>
      </c>
      <c r="X990" s="3">
        <f t="shared" si="287"/>
        <v>-4.976386702472424E-2</v>
      </c>
      <c r="Y990" s="3">
        <f t="shared" si="288"/>
        <v>-5.1530993278566362E-2</v>
      </c>
    </row>
    <row r="991" spans="1:25" x14ac:dyDescent="0.25">
      <c r="A991" s="1">
        <v>37442</v>
      </c>
      <c r="B991" s="2">
        <v>5255.23</v>
      </c>
      <c r="C991" s="2">
        <v>92917</v>
      </c>
      <c r="D991" s="2">
        <v>5170</v>
      </c>
      <c r="E991" s="2">
        <v>5194</v>
      </c>
      <c r="F991" s="13">
        <f t="shared" si="276"/>
        <v>-1.6218129368267387E-2</v>
      </c>
      <c r="G991" s="2">
        <f t="shared" si="271"/>
        <v>5694.6131666666661</v>
      </c>
      <c r="H991" s="2">
        <f t="shared" ca="1" si="277"/>
        <v>62316.6</v>
      </c>
      <c r="I991">
        <f t="shared" ca="1" si="278"/>
        <v>1</v>
      </c>
      <c r="J991">
        <f t="shared" si="279"/>
        <v>-1</v>
      </c>
      <c r="K991">
        <f t="shared" si="272"/>
        <v>124.42999999999938</v>
      </c>
      <c r="L991">
        <f t="shared" ca="1" si="273"/>
        <v>124.42999999999938</v>
      </c>
      <c r="M991" s="14">
        <f t="shared" si="274"/>
        <v>10945.370000000032</v>
      </c>
      <c r="N991">
        <f t="shared" si="280"/>
        <v>-2</v>
      </c>
      <c r="O991">
        <f t="shared" si="275"/>
        <v>0</v>
      </c>
      <c r="P991">
        <f>COUNTIF(作圖資料!$A$3:$A$249,A991)</f>
        <v>0</v>
      </c>
      <c r="R991" s="7">
        <f t="shared" si="281"/>
        <v>90</v>
      </c>
      <c r="S991" s="8">
        <f t="shared" ca="1" si="282"/>
        <v>90</v>
      </c>
      <c r="T991" s="8">
        <f t="shared" ca="1" si="283"/>
        <v>14303</v>
      </c>
      <c r="U991" s="8">
        <f t="shared" ca="1" si="284"/>
        <v>2</v>
      </c>
      <c r="V991" s="9">
        <f t="shared" ca="1" si="285"/>
        <v>0</v>
      </c>
      <c r="W991" s="3">
        <f t="shared" si="286"/>
        <v>-8.0563015093990664E-3</v>
      </c>
      <c r="X991" s="3">
        <f t="shared" si="287"/>
        <v>-2.6719140661172203E-2</v>
      </c>
      <c r="Y991" s="3">
        <f t="shared" si="288"/>
        <v>-3.4727408513816616E-2</v>
      </c>
    </row>
    <row r="992" spans="1:25" x14ac:dyDescent="0.25">
      <c r="A992" s="1">
        <v>37445</v>
      </c>
      <c r="B992" s="2">
        <v>5377.86</v>
      </c>
      <c r="C992" s="2">
        <v>101294</v>
      </c>
      <c r="D992" s="2">
        <v>5270</v>
      </c>
      <c r="E992" s="2">
        <v>5266</v>
      </c>
      <c r="F992" s="13">
        <f t="shared" si="276"/>
        <v>-2.0056304924263468E-2</v>
      </c>
      <c r="G992" s="2">
        <f t="shared" si="271"/>
        <v>5681.201</v>
      </c>
      <c r="H992" s="2">
        <f t="shared" ca="1" si="277"/>
        <v>75501.399999999994</v>
      </c>
      <c r="I992">
        <f t="shared" ca="1" si="278"/>
        <v>1</v>
      </c>
      <c r="J992">
        <f t="shared" si="279"/>
        <v>-1</v>
      </c>
      <c r="K992">
        <f t="shared" si="272"/>
        <v>122.63000000000011</v>
      </c>
      <c r="L992">
        <f t="shared" ca="1" si="273"/>
        <v>122.63000000000011</v>
      </c>
      <c r="M992" s="14">
        <f t="shared" si="274"/>
        <v>10700.110000000032</v>
      </c>
      <c r="N992">
        <f t="shared" si="280"/>
        <v>-1</v>
      </c>
      <c r="O992">
        <f t="shared" si="275"/>
        <v>1</v>
      </c>
      <c r="P992">
        <f>COUNTIF(作圖資料!$A$3:$A$249,A992)</f>
        <v>0</v>
      </c>
      <c r="R992" s="7">
        <f t="shared" si="281"/>
        <v>100</v>
      </c>
      <c r="S992" s="8">
        <f t="shared" ca="1" si="282"/>
        <v>100</v>
      </c>
      <c r="T992" s="8">
        <f t="shared" ca="1" si="283"/>
        <v>14503</v>
      </c>
      <c r="U992" s="8">
        <f t="shared" ca="1" si="284"/>
        <v>2</v>
      </c>
      <c r="V992" s="9">
        <f t="shared" ca="1" si="285"/>
        <v>0</v>
      </c>
      <c r="W992" s="3">
        <f t="shared" si="286"/>
        <v>-8.0563015093990664E-3</v>
      </c>
      <c r="X992" s="3">
        <f t="shared" si="287"/>
        <v>-4.0077784980089293E-3</v>
      </c>
      <c r="Y992" s="3">
        <f t="shared" si="288"/>
        <v>-1.6056758775205737E-2</v>
      </c>
    </row>
    <row r="993" spans="1:25" x14ac:dyDescent="0.25">
      <c r="A993" s="1">
        <v>37446</v>
      </c>
      <c r="B993" s="2">
        <v>5388.52</v>
      </c>
      <c r="C993" s="2">
        <v>74806</v>
      </c>
      <c r="D993" s="2">
        <v>5307</v>
      </c>
      <c r="E993" s="2">
        <v>5300</v>
      </c>
      <c r="F993" s="13">
        <f t="shared" si="276"/>
        <v>-1.5128458277968826E-2</v>
      </c>
      <c r="G993" s="2">
        <f t="shared" si="271"/>
        <v>5667.7430000000004</v>
      </c>
      <c r="H993" s="2">
        <f t="shared" ca="1" si="277"/>
        <v>81818.2</v>
      </c>
      <c r="I993">
        <f t="shared" ca="1" si="278"/>
        <v>-1</v>
      </c>
      <c r="J993">
        <f t="shared" si="279"/>
        <v>-1</v>
      </c>
      <c r="K993">
        <f t="shared" si="272"/>
        <v>10.660000000000764</v>
      </c>
      <c r="L993">
        <f t="shared" ca="1" si="273"/>
        <v>10.660000000000764</v>
      </c>
      <c r="M993" s="14">
        <f t="shared" si="274"/>
        <v>10689.45000000003</v>
      </c>
      <c r="N993">
        <f t="shared" si="280"/>
        <v>-1</v>
      </c>
      <c r="O993">
        <f t="shared" si="275"/>
        <v>0</v>
      </c>
      <c r="P993">
        <f>COUNTIF(作圖資料!$A$3:$A$249,A993)</f>
        <v>0</v>
      </c>
      <c r="R993" s="7">
        <f t="shared" si="281"/>
        <v>37</v>
      </c>
      <c r="S993" s="8">
        <f t="shared" ca="1" si="282"/>
        <v>37</v>
      </c>
      <c r="T993" s="8">
        <f t="shared" ca="1" si="283"/>
        <v>14577</v>
      </c>
      <c r="U993" s="8">
        <f t="shared" ca="1" si="284"/>
        <v>-2</v>
      </c>
      <c r="V993" s="9">
        <f t="shared" ca="1" si="285"/>
        <v>4</v>
      </c>
      <c r="W993" s="3">
        <f t="shared" si="286"/>
        <v>-8.0563015093990664E-3</v>
      </c>
      <c r="X993" s="3">
        <f t="shared" si="287"/>
        <v>-2.0335216223721364E-3</v>
      </c>
      <c r="Y993" s="3">
        <f t="shared" si="288"/>
        <v>-9.1486183719196035E-3</v>
      </c>
    </row>
    <row r="994" spans="1:25" x14ac:dyDescent="0.25">
      <c r="A994" s="1">
        <v>37447</v>
      </c>
      <c r="B994" s="2">
        <v>5262.01</v>
      </c>
      <c r="C994" s="2">
        <v>61938</v>
      </c>
      <c r="D994" s="2">
        <v>5200</v>
      </c>
      <c r="E994" s="2">
        <v>5180</v>
      </c>
      <c r="F994" s="13">
        <f t="shared" si="276"/>
        <v>-1.1784470192949148E-2</v>
      </c>
      <c r="G994" s="2">
        <f t="shared" si="271"/>
        <v>5651.1476666666667</v>
      </c>
      <c r="H994" s="2">
        <f t="shared" ca="1" si="277"/>
        <v>80517.2</v>
      </c>
      <c r="I994">
        <f t="shared" ca="1" si="278"/>
        <v>-1</v>
      </c>
      <c r="J994">
        <f t="shared" si="279"/>
        <v>-1</v>
      </c>
      <c r="K994">
        <f t="shared" si="272"/>
        <v>-126.51000000000022</v>
      </c>
      <c r="L994">
        <f t="shared" ca="1" si="273"/>
        <v>126.51000000000022</v>
      </c>
      <c r="M994" s="14">
        <f t="shared" si="274"/>
        <v>10815.96000000003</v>
      </c>
      <c r="N994">
        <f t="shared" si="280"/>
        <v>-2</v>
      </c>
      <c r="O994">
        <f t="shared" si="275"/>
        <v>1</v>
      </c>
      <c r="P994">
        <f>COUNTIF(作圖資料!$A$3:$A$249,A994)</f>
        <v>0</v>
      </c>
      <c r="R994" s="7">
        <f t="shared" si="281"/>
        <v>-107</v>
      </c>
      <c r="S994" s="8">
        <f t="shared" ca="1" si="282"/>
        <v>107</v>
      </c>
      <c r="T994" s="8">
        <f t="shared" ca="1" si="283"/>
        <v>14791</v>
      </c>
      <c r="U994" s="8">
        <f t="shared" ca="1" si="284"/>
        <v>-2</v>
      </c>
      <c r="V994" s="9">
        <f t="shared" ca="1" si="285"/>
        <v>0</v>
      </c>
      <c r="W994" s="3">
        <f t="shared" si="286"/>
        <v>-8.0563015093990664E-3</v>
      </c>
      <c r="X994" s="3">
        <f t="shared" si="287"/>
        <v>-2.5463468839707182E-2</v>
      </c>
      <c r="Y994" s="3">
        <f t="shared" si="288"/>
        <v>-2.9126213592233219E-2</v>
      </c>
    </row>
    <row r="995" spans="1:25" x14ac:dyDescent="0.25">
      <c r="A995" s="1">
        <v>37448</v>
      </c>
      <c r="B995" s="2">
        <v>5202.59</v>
      </c>
      <c r="C995" s="2">
        <v>63637</v>
      </c>
      <c r="D995" s="2">
        <v>5130</v>
      </c>
      <c r="E995" s="2">
        <v>5125</v>
      </c>
      <c r="F995" s="13">
        <f t="shared" si="276"/>
        <v>-1.3952665883723347E-2</v>
      </c>
      <c r="G995" s="2">
        <f t="shared" si="271"/>
        <v>5631.3461666666672</v>
      </c>
      <c r="H995" s="2">
        <f t="shared" ca="1" si="277"/>
        <v>78918.399999999994</v>
      </c>
      <c r="I995">
        <f t="shared" ca="1" si="278"/>
        <v>-1</v>
      </c>
      <c r="J995">
        <f t="shared" si="279"/>
        <v>-1</v>
      </c>
      <c r="K995">
        <f t="shared" si="272"/>
        <v>-59.420000000000073</v>
      </c>
      <c r="L995">
        <f t="shared" ca="1" si="273"/>
        <v>59.420000000000073</v>
      </c>
      <c r="M995" s="14">
        <f t="shared" si="274"/>
        <v>10934.80000000003</v>
      </c>
      <c r="N995">
        <f t="shared" si="280"/>
        <v>-2</v>
      </c>
      <c r="O995">
        <f t="shared" si="275"/>
        <v>0</v>
      </c>
      <c r="P995">
        <f>COUNTIF(作圖資料!$A$3:$A$249,A995)</f>
        <v>0</v>
      </c>
      <c r="R995" s="7">
        <f t="shared" si="281"/>
        <v>-70</v>
      </c>
      <c r="S995" s="8">
        <f t="shared" ca="1" si="282"/>
        <v>70</v>
      </c>
      <c r="T995" s="8">
        <f t="shared" ca="1" si="283"/>
        <v>14931</v>
      </c>
      <c r="U995" s="8">
        <f t="shared" ca="1" si="284"/>
        <v>-2</v>
      </c>
      <c r="V995" s="9">
        <f t="shared" ca="1" si="285"/>
        <v>0</v>
      </c>
      <c r="W995" s="3">
        <f t="shared" si="286"/>
        <v>-8.0563015093990664E-3</v>
      </c>
      <c r="X995" s="3">
        <f t="shared" si="287"/>
        <v>-3.6468191499212654E-2</v>
      </c>
      <c r="Y995" s="3">
        <f t="shared" si="288"/>
        <v>-4.2195668409260811E-2</v>
      </c>
    </row>
    <row r="996" spans="1:25" x14ac:dyDescent="0.25">
      <c r="A996" s="1">
        <v>37449</v>
      </c>
      <c r="B996" s="2">
        <v>5416.5</v>
      </c>
      <c r="C996" s="2">
        <v>87479</v>
      </c>
      <c r="D996" s="2">
        <v>5415</v>
      </c>
      <c r="E996" s="2">
        <v>5384</v>
      </c>
      <c r="F996" s="13">
        <f t="shared" si="276"/>
        <v>-2.7693159789532462E-4</v>
      </c>
      <c r="G996" s="2">
        <f t="shared" si="271"/>
        <v>5615.1676666666663</v>
      </c>
      <c r="H996" s="2">
        <f t="shared" ca="1" si="277"/>
        <v>77830.8</v>
      </c>
      <c r="I996">
        <f t="shared" ca="1" si="278"/>
        <v>1</v>
      </c>
      <c r="J996">
        <f t="shared" si="279"/>
        <v>-1</v>
      </c>
      <c r="K996">
        <f t="shared" si="272"/>
        <v>213.90999999999985</v>
      </c>
      <c r="L996">
        <f t="shared" ca="1" si="273"/>
        <v>-213.90999999999985</v>
      </c>
      <c r="M996" s="14">
        <f t="shared" si="274"/>
        <v>10506.98000000003</v>
      </c>
      <c r="N996">
        <f t="shared" si="280"/>
        <v>-1</v>
      </c>
      <c r="O996">
        <f t="shared" si="275"/>
        <v>1</v>
      </c>
      <c r="P996">
        <f>COUNTIF(作圖資料!$A$3:$A$249,A996)</f>
        <v>0</v>
      </c>
      <c r="R996" s="7">
        <f t="shared" si="281"/>
        <v>285</v>
      </c>
      <c r="S996" s="8">
        <f t="shared" ca="1" si="282"/>
        <v>-285</v>
      </c>
      <c r="T996" s="8">
        <f t="shared" ca="1" si="283"/>
        <v>14361</v>
      </c>
      <c r="U996" s="8">
        <f t="shared" ca="1" si="284"/>
        <v>2</v>
      </c>
      <c r="V996" s="9">
        <f t="shared" ca="1" si="285"/>
        <v>4</v>
      </c>
      <c r="W996" s="3">
        <f t="shared" si="286"/>
        <v>-8.0563015093990664E-3</v>
      </c>
      <c r="X996" s="3">
        <f t="shared" si="287"/>
        <v>3.1484396703400641E-3</v>
      </c>
      <c r="Y996" s="3">
        <f t="shared" si="288"/>
        <v>1.1015683345780181E-2</v>
      </c>
    </row>
    <row r="997" spans="1:25" x14ac:dyDescent="0.25">
      <c r="A997" s="1">
        <v>37452</v>
      </c>
      <c r="B997" s="2">
        <v>5393.01</v>
      </c>
      <c r="C997" s="2">
        <v>85641</v>
      </c>
      <c r="D997" s="2">
        <v>5370</v>
      </c>
      <c r="E997" s="2">
        <v>5345</v>
      </c>
      <c r="F997" s="13">
        <f t="shared" si="276"/>
        <v>-4.266634031830141E-3</v>
      </c>
      <c r="G997" s="2">
        <f t="shared" si="271"/>
        <v>5597.5825000000004</v>
      </c>
      <c r="H997" s="2">
        <f t="shared" ca="1" si="277"/>
        <v>74700.2</v>
      </c>
      <c r="I997">
        <f t="shared" ca="1" si="278"/>
        <v>1</v>
      </c>
      <c r="J997">
        <f t="shared" si="279"/>
        <v>-1</v>
      </c>
      <c r="K997">
        <f t="shared" si="272"/>
        <v>-23.489999999999782</v>
      </c>
      <c r="L997">
        <f t="shared" ca="1" si="273"/>
        <v>-23.489999999999782</v>
      </c>
      <c r="M997" s="14">
        <f t="shared" si="274"/>
        <v>10530.47000000003</v>
      </c>
      <c r="N997">
        <f t="shared" si="280"/>
        <v>-1</v>
      </c>
      <c r="O997">
        <f t="shared" si="275"/>
        <v>0</v>
      </c>
      <c r="P997">
        <f>COUNTIF(作圖資料!$A$3:$A$249,A997)</f>
        <v>0</v>
      </c>
      <c r="R997" s="7">
        <f t="shared" si="281"/>
        <v>-45</v>
      </c>
      <c r="S997" s="8">
        <f t="shared" ca="1" si="282"/>
        <v>-45</v>
      </c>
      <c r="T997" s="8">
        <f t="shared" ca="1" si="283"/>
        <v>14271</v>
      </c>
      <c r="U997" s="8">
        <f t="shared" ca="1" si="284"/>
        <v>2</v>
      </c>
      <c r="V997" s="9">
        <f t="shared" ca="1" si="285"/>
        <v>0</v>
      </c>
      <c r="W997" s="3">
        <f t="shared" si="286"/>
        <v>-8.0563015093990664E-3</v>
      </c>
      <c r="X997" s="3">
        <f t="shared" si="287"/>
        <v>-1.2019631447354184E-3</v>
      </c>
      <c r="Y997" s="3">
        <f t="shared" si="288"/>
        <v>2.6138909634052521E-3</v>
      </c>
    </row>
    <row r="998" spans="1:25" x14ac:dyDescent="0.25">
      <c r="A998" s="1">
        <v>37453</v>
      </c>
      <c r="B998" s="2">
        <v>5318.01</v>
      </c>
      <c r="C998" s="2">
        <v>74017</v>
      </c>
      <c r="D998" s="2">
        <v>5318</v>
      </c>
      <c r="E998" s="2">
        <v>5270</v>
      </c>
      <c r="F998" s="13">
        <f t="shared" si="276"/>
        <v>-1.8804026318264278E-6</v>
      </c>
      <c r="G998" s="2">
        <f t="shared" si="271"/>
        <v>5578.5110000000013</v>
      </c>
      <c r="H998" s="2">
        <f t="shared" ca="1" si="277"/>
        <v>74542.399999999994</v>
      </c>
      <c r="I998">
        <f t="shared" ca="1" si="278"/>
        <v>-1</v>
      </c>
      <c r="J998">
        <f t="shared" si="279"/>
        <v>-1</v>
      </c>
      <c r="K998">
        <f t="shared" si="272"/>
        <v>-75</v>
      </c>
      <c r="L998">
        <f t="shared" ca="1" si="273"/>
        <v>-75</v>
      </c>
      <c r="M998" s="14">
        <f t="shared" si="274"/>
        <v>10605.47000000003</v>
      </c>
      <c r="N998">
        <f t="shared" si="280"/>
        <v>-1</v>
      </c>
      <c r="O998">
        <f t="shared" si="275"/>
        <v>0</v>
      </c>
      <c r="P998">
        <f>COUNTIF(作圖資料!$A$3:$A$249,A998)</f>
        <v>0</v>
      </c>
      <c r="R998" s="7">
        <f t="shared" si="281"/>
        <v>-52</v>
      </c>
      <c r="S998" s="8">
        <f t="shared" ca="1" si="282"/>
        <v>-52</v>
      </c>
      <c r="T998" s="8">
        <f t="shared" ca="1" si="283"/>
        <v>14167</v>
      </c>
      <c r="U998" s="8">
        <f t="shared" ca="1" si="284"/>
        <v>-2</v>
      </c>
      <c r="V998" s="9">
        <f t="shared" ca="1" si="285"/>
        <v>4</v>
      </c>
      <c r="W998" s="3">
        <f t="shared" si="286"/>
        <v>-8.0563015093990664E-3</v>
      </c>
      <c r="X998" s="3">
        <f t="shared" si="287"/>
        <v>-1.5092138160940571E-2</v>
      </c>
      <c r="Y998" s="3">
        <f t="shared" si="288"/>
        <v>-7.0948469006724135E-3</v>
      </c>
    </row>
    <row r="999" spans="1:25" x14ac:dyDescent="0.25">
      <c r="A999" s="1">
        <v>37454</v>
      </c>
      <c r="B999" s="2">
        <v>5250.82</v>
      </c>
      <c r="C999" s="2">
        <v>56223</v>
      </c>
      <c r="D999" s="2">
        <v>5240</v>
      </c>
      <c r="E999" s="2">
        <v>5185</v>
      </c>
      <c r="F999" s="13">
        <f t="shared" si="276"/>
        <v>-1.2535184980631553E-2</v>
      </c>
      <c r="G999" s="2">
        <f t="shared" si="271"/>
        <v>5559.5143333333353</v>
      </c>
      <c r="H999" s="2">
        <f t="shared" ca="1" si="277"/>
        <v>73399.399999999994</v>
      </c>
      <c r="I999">
        <f t="shared" ca="1" si="278"/>
        <v>-1</v>
      </c>
      <c r="J999">
        <f t="shared" si="279"/>
        <v>-1</v>
      </c>
      <c r="K999">
        <f t="shared" si="272"/>
        <v>-67.190000000000509</v>
      </c>
      <c r="L999">
        <f t="shared" ca="1" si="273"/>
        <v>67.190000000000509</v>
      </c>
      <c r="M999" s="14">
        <f t="shared" si="274"/>
        <v>10672.660000000031</v>
      </c>
      <c r="N999">
        <f t="shared" si="280"/>
        <v>-2</v>
      </c>
      <c r="O999">
        <f t="shared" si="275"/>
        <v>1</v>
      </c>
      <c r="P999">
        <f>COUNTIF(作圖資料!$A$3:$A$249,A999)</f>
        <v>1</v>
      </c>
      <c r="R999" s="7">
        <f t="shared" si="281"/>
        <v>-78</v>
      </c>
      <c r="S999" s="8">
        <f t="shared" ca="1" si="282"/>
        <v>78</v>
      </c>
      <c r="T999" s="8">
        <f t="shared" ca="1" si="283"/>
        <v>14323</v>
      </c>
      <c r="U999" s="8">
        <f t="shared" ca="1" si="284"/>
        <v>-2</v>
      </c>
      <c r="V999" s="9">
        <f t="shared" ca="1" si="285"/>
        <v>4</v>
      </c>
      <c r="W999" s="3">
        <f t="shared" si="286"/>
        <v>-8.0563015093990664E-3</v>
      </c>
      <c r="X999" s="3">
        <f t="shared" si="287"/>
        <v>-2.7535882952125057E-2</v>
      </c>
      <c r="Y999" s="3">
        <f t="shared" si="288"/>
        <v>-2.1657953696788912E-2</v>
      </c>
    </row>
    <row r="1000" spans="1:25" x14ac:dyDescent="0.25">
      <c r="A1000" s="1">
        <v>37455</v>
      </c>
      <c r="B1000" s="2">
        <v>5242.1099999999997</v>
      </c>
      <c r="C1000" s="2">
        <v>77126</v>
      </c>
      <c r="D1000" s="2">
        <v>5199</v>
      </c>
      <c r="E1000" s="2">
        <v>5185</v>
      </c>
      <c r="F1000" s="13">
        <f t="shared" si="276"/>
        <v>-8.2237877495893175E-3</v>
      </c>
      <c r="G1000" s="2">
        <f t="shared" si="271"/>
        <v>5539.2930000000006</v>
      </c>
      <c r="H1000" s="2">
        <f t="shared" ca="1" si="277"/>
        <v>76097.2</v>
      </c>
      <c r="I1000">
        <f t="shared" ca="1" si="278"/>
        <v>1</v>
      </c>
      <c r="J1000">
        <f t="shared" si="279"/>
        <v>-1</v>
      </c>
      <c r="K1000">
        <f t="shared" si="272"/>
        <v>-8.7100000000000364</v>
      </c>
      <c r="L1000">
        <f t="shared" ca="1" si="273"/>
        <v>8.7100000000000364</v>
      </c>
      <c r="M1000" s="14">
        <f t="shared" si="274"/>
        <v>10690.080000000031</v>
      </c>
      <c r="N1000">
        <f t="shared" si="280"/>
        <v>-2</v>
      </c>
      <c r="O1000">
        <f t="shared" si="275"/>
        <v>0</v>
      </c>
      <c r="P1000">
        <f>COUNTIF(作圖資料!$A$3:$A$249,A1000)</f>
        <v>0</v>
      </c>
      <c r="R1000" s="7">
        <f t="shared" si="281"/>
        <v>14</v>
      </c>
      <c r="S1000" s="8">
        <f t="shared" ca="1" si="282"/>
        <v>-14</v>
      </c>
      <c r="T1000" s="8">
        <f t="shared" ca="1" si="283"/>
        <v>14295</v>
      </c>
      <c r="U1000" s="8">
        <f t="shared" ca="1" si="284"/>
        <v>2</v>
      </c>
      <c r="V1000" s="9">
        <f t="shared" ca="1" si="285"/>
        <v>4</v>
      </c>
      <c r="W1000" s="3">
        <f t="shared" si="286"/>
        <v>-1.2535184980631553E-2</v>
      </c>
      <c r="X1000" s="3">
        <f t="shared" si="287"/>
        <v>-1.6587885320769017E-3</v>
      </c>
      <c r="Y1000" s="3">
        <f t="shared" si="288"/>
        <v>2.700096432015429E-3</v>
      </c>
    </row>
    <row r="1001" spans="1:25" x14ac:dyDescent="0.25">
      <c r="A1001" s="1">
        <v>37456</v>
      </c>
      <c r="B1001" s="2">
        <v>5161.92</v>
      </c>
      <c r="C1001" s="2">
        <v>63176</v>
      </c>
      <c r="D1001" s="2">
        <v>5124</v>
      </c>
      <c r="E1001" s="2">
        <v>5106</v>
      </c>
      <c r="F1001" s="13">
        <f t="shared" si="276"/>
        <v>-7.3461037753393965E-3</v>
      </c>
      <c r="G1001" s="2">
        <f t="shared" si="271"/>
        <v>5519.3985000000002</v>
      </c>
      <c r="H1001" s="2">
        <f t="shared" ca="1" si="277"/>
        <v>71236.600000000006</v>
      </c>
      <c r="I1001">
        <f t="shared" ca="1" si="278"/>
        <v>-1</v>
      </c>
      <c r="J1001">
        <f t="shared" si="279"/>
        <v>-1</v>
      </c>
      <c r="K1001">
        <f t="shared" si="272"/>
        <v>-80.1899999999996</v>
      </c>
      <c r="L1001">
        <f t="shared" ca="1" si="273"/>
        <v>-80.1899999999996</v>
      </c>
      <c r="M1001" s="14">
        <f t="shared" si="274"/>
        <v>10850.46000000003</v>
      </c>
      <c r="N1001">
        <f t="shared" si="280"/>
        <v>-2</v>
      </c>
      <c r="O1001">
        <f t="shared" si="275"/>
        <v>0</v>
      </c>
      <c r="P1001">
        <f>COUNTIF(作圖資料!$A$3:$A$249,A1001)</f>
        <v>0</v>
      </c>
      <c r="R1001" s="7">
        <f t="shared" si="281"/>
        <v>-75</v>
      </c>
      <c r="S1001" s="8">
        <f t="shared" ca="1" si="282"/>
        <v>-75</v>
      </c>
      <c r="T1001" s="8">
        <f t="shared" ca="1" si="283"/>
        <v>14145</v>
      </c>
      <c r="U1001" s="8">
        <f t="shared" ca="1" si="284"/>
        <v>-2</v>
      </c>
      <c r="V1001" s="9">
        <f t="shared" ca="1" si="285"/>
        <v>4</v>
      </c>
      <c r="W1001" s="3">
        <f t="shared" si="286"/>
        <v>-1.2535184980631553E-2</v>
      </c>
      <c r="X1001" s="3">
        <f t="shared" si="287"/>
        <v>-1.6930688920968384E-2</v>
      </c>
      <c r="Y1001" s="3">
        <f t="shared" si="288"/>
        <v>-1.176470588235301E-2</v>
      </c>
    </row>
    <row r="1002" spans="1:25" x14ac:dyDescent="0.25">
      <c r="A1002" s="1">
        <v>37459</v>
      </c>
      <c r="B1002" s="2">
        <v>5043.5</v>
      </c>
      <c r="C1002" s="2">
        <v>51994</v>
      </c>
      <c r="D1002" s="2">
        <v>5025</v>
      </c>
      <c r="E1002" s="2">
        <v>5000</v>
      </c>
      <c r="F1002" s="13">
        <f t="shared" si="276"/>
        <v>-3.66808763755333E-3</v>
      </c>
      <c r="G1002" s="2">
        <f t="shared" si="271"/>
        <v>5498.3413333333328</v>
      </c>
      <c r="H1002" s="2">
        <f t="shared" ca="1" si="277"/>
        <v>64507.199999999997</v>
      </c>
      <c r="I1002">
        <f t="shared" ca="1" si="278"/>
        <v>-1</v>
      </c>
      <c r="J1002">
        <f t="shared" si="279"/>
        <v>-1</v>
      </c>
      <c r="K1002">
        <f t="shared" si="272"/>
        <v>-118.42000000000007</v>
      </c>
      <c r="L1002">
        <f t="shared" ca="1" si="273"/>
        <v>118.42000000000007</v>
      </c>
      <c r="M1002" s="14">
        <f t="shared" si="274"/>
        <v>11087.30000000003</v>
      </c>
      <c r="N1002">
        <f t="shared" si="280"/>
        <v>-2</v>
      </c>
      <c r="O1002">
        <f t="shared" si="275"/>
        <v>0</v>
      </c>
      <c r="P1002">
        <f>COUNTIF(作圖資料!$A$3:$A$249,A1002)</f>
        <v>0</v>
      </c>
      <c r="R1002" s="7">
        <f t="shared" si="281"/>
        <v>-99</v>
      </c>
      <c r="S1002" s="8">
        <f t="shared" ca="1" si="282"/>
        <v>99</v>
      </c>
      <c r="T1002" s="8">
        <f t="shared" ca="1" si="283"/>
        <v>14343</v>
      </c>
      <c r="U1002" s="8">
        <f t="shared" ca="1" si="284"/>
        <v>-2</v>
      </c>
      <c r="V1002" s="9">
        <f t="shared" ca="1" si="285"/>
        <v>0</v>
      </c>
      <c r="W1002" s="3">
        <f t="shared" si="286"/>
        <v>-1.2535184980631553E-2</v>
      </c>
      <c r="X1002" s="3">
        <f t="shared" si="287"/>
        <v>-3.9483356885210208E-2</v>
      </c>
      <c r="Y1002" s="3">
        <f t="shared" si="288"/>
        <v>-3.0858244937319257E-2</v>
      </c>
    </row>
    <row r="1003" spans="1:25" x14ac:dyDescent="0.25">
      <c r="A1003" s="1">
        <v>37460</v>
      </c>
      <c r="B1003" s="2">
        <v>5159.2299999999996</v>
      </c>
      <c r="C1003" s="2">
        <v>65006</v>
      </c>
      <c r="D1003" s="2">
        <v>5190</v>
      </c>
      <c r="E1003" s="2">
        <v>5160</v>
      </c>
      <c r="F1003" s="13">
        <f t="shared" si="276"/>
        <v>5.9640682815071955E-3</v>
      </c>
      <c r="G1003" s="2">
        <f t="shared" si="271"/>
        <v>5480.9103333333333</v>
      </c>
      <c r="H1003" s="2">
        <f t="shared" ca="1" si="277"/>
        <v>62705</v>
      </c>
      <c r="I1003">
        <f t="shared" ca="1" si="278"/>
        <v>1</v>
      </c>
      <c r="J1003">
        <f t="shared" si="279"/>
        <v>1</v>
      </c>
      <c r="K1003">
        <f t="shared" si="272"/>
        <v>115.72999999999956</v>
      </c>
      <c r="L1003">
        <f t="shared" ca="1" si="273"/>
        <v>-115.72999999999956</v>
      </c>
      <c r="M1003" s="14">
        <f t="shared" si="274"/>
        <v>10855.840000000031</v>
      </c>
      <c r="N1003">
        <f t="shared" si="280"/>
        <v>2</v>
      </c>
      <c r="O1003">
        <f t="shared" si="275"/>
        <v>4</v>
      </c>
      <c r="P1003">
        <f>COUNTIF(作圖資料!$A$3:$A$249,A1003)</f>
        <v>0</v>
      </c>
      <c r="R1003" s="7">
        <f t="shared" si="281"/>
        <v>165</v>
      </c>
      <c r="S1003" s="8">
        <f t="shared" ca="1" si="282"/>
        <v>-165</v>
      </c>
      <c r="T1003" s="8">
        <f t="shared" ca="1" si="283"/>
        <v>14013</v>
      </c>
      <c r="U1003" s="8">
        <f t="shared" ca="1" si="284"/>
        <v>2</v>
      </c>
      <c r="V1003" s="9">
        <f t="shared" ca="1" si="285"/>
        <v>4</v>
      </c>
      <c r="W1003" s="3">
        <f t="shared" si="286"/>
        <v>-1.2535184980631553E-2</v>
      </c>
      <c r="X1003" s="3">
        <f t="shared" si="287"/>
        <v>-1.7442989856822244E-2</v>
      </c>
      <c r="Y1003" s="3">
        <f t="shared" si="288"/>
        <v>9.6432015429126494E-4</v>
      </c>
    </row>
    <row r="1004" spans="1:25" x14ac:dyDescent="0.25">
      <c r="A1004" s="1">
        <v>37461</v>
      </c>
      <c r="B1004" s="2">
        <v>5039.4799999999996</v>
      </c>
      <c r="C1004" s="2">
        <v>65295</v>
      </c>
      <c r="D1004" s="2">
        <v>5042</v>
      </c>
      <c r="E1004" s="2">
        <v>5028</v>
      </c>
      <c r="F1004" s="13">
        <f t="shared" si="276"/>
        <v>5.0005159262478394E-4</v>
      </c>
      <c r="G1004" s="2">
        <f t="shared" si="271"/>
        <v>5463.8061666666663</v>
      </c>
      <c r="H1004" s="2">
        <f t="shared" ca="1" si="277"/>
        <v>64519.4</v>
      </c>
      <c r="I1004">
        <f t="shared" ca="1" si="278"/>
        <v>1</v>
      </c>
      <c r="J1004">
        <f t="shared" si="279"/>
        <v>1</v>
      </c>
      <c r="K1004">
        <f t="shared" si="272"/>
        <v>-119.75</v>
      </c>
      <c r="L1004">
        <f t="shared" ca="1" si="273"/>
        <v>-119.75</v>
      </c>
      <c r="M1004" s="14">
        <f t="shared" si="274"/>
        <v>10616.340000000031</v>
      </c>
      <c r="N1004">
        <f t="shared" si="280"/>
        <v>2</v>
      </c>
      <c r="O1004">
        <f t="shared" si="275"/>
        <v>0</v>
      </c>
      <c r="P1004">
        <f>COUNTIF(作圖資料!$A$3:$A$249,A1004)</f>
        <v>0</v>
      </c>
      <c r="R1004" s="7">
        <f t="shared" si="281"/>
        <v>-148</v>
      </c>
      <c r="S1004" s="8">
        <f t="shared" ca="1" si="282"/>
        <v>-148</v>
      </c>
      <c r="T1004" s="8">
        <f t="shared" ca="1" si="283"/>
        <v>13717</v>
      </c>
      <c r="U1004" s="8">
        <f t="shared" ca="1" si="284"/>
        <v>2</v>
      </c>
      <c r="V1004" s="9">
        <f t="shared" ca="1" si="285"/>
        <v>0</v>
      </c>
      <c r="W1004" s="3">
        <f t="shared" si="286"/>
        <v>-1.2535184980631553E-2</v>
      </c>
      <c r="X1004" s="3">
        <f t="shared" si="287"/>
        <v>-4.0248951592322668E-2</v>
      </c>
      <c r="Y1004" s="3">
        <f t="shared" si="288"/>
        <v>-2.7579556412728912E-2</v>
      </c>
    </row>
    <row r="1005" spans="1:25" x14ac:dyDescent="0.25">
      <c r="A1005" s="1">
        <v>37462</v>
      </c>
      <c r="B1005" s="2">
        <v>5045.07</v>
      </c>
      <c r="C1005" s="2">
        <v>77623</v>
      </c>
      <c r="D1005" s="2">
        <v>5057</v>
      </c>
      <c r="E1005" s="2">
        <v>5038</v>
      </c>
      <c r="F1005" s="13">
        <f t="shared" si="276"/>
        <v>2.3646847318272712E-3</v>
      </c>
      <c r="G1005" s="2">
        <f t="shared" si="271"/>
        <v>5450.0934999999999</v>
      </c>
      <c r="H1005" s="2">
        <f t="shared" ca="1" si="277"/>
        <v>64618.8</v>
      </c>
      <c r="I1005">
        <f t="shared" ca="1" si="278"/>
        <v>1</v>
      </c>
      <c r="J1005">
        <f t="shared" si="279"/>
        <v>1</v>
      </c>
      <c r="K1005">
        <f t="shared" si="272"/>
        <v>5.5900000000001455</v>
      </c>
      <c r="L1005">
        <f t="shared" ca="1" si="273"/>
        <v>5.5900000000001455</v>
      </c>
      <c r="M1005" s="14">
        <f t="shared" si="274"/>
        <v>10627.520000000031</v>
      </c>
      <c r="N1005">
        <f t="shared" si="280"/>
        <v>2</v>
      </c>
      <c r="O1005">
        <f t="shared" si="275"/>
        <v>0</v>
      </c>
      <c r="P1005">
        <f>COUNTIF(作圖資料!$A$3:$A$249,A1005)</f>
        <v>0</v>
      </c>
      <c r="R1005" s="7">
        <f t="shared" si="281"/>
        <v>15</v>
      </c>
      <c r="S1005" s="8">
        <f t="shared" ca="1" si="282"/>
        <v>15</v>
      </c>
      <c r="T1005" s="8">
        <f t="shared" ca="1" si="283"/>
        <v>13747</v>
      </c>
      <c r="U1005" s="8">
        <f t="shared" ca="1" si="284"/>
        <v>2</v>
      </c>
      <c r="V1005" s="9">
        <f t="shared" ca="1" si="285"/>
        <v>0</v>
      </c>
      <c r="W1005" s="3">
        <f t="shared" si="286"/>
        <v>-1.2535184980631553E-2</v>
      </c>
      <c r="X1005" s="3">
        <f t="shared" si="287"/>
        <v>-3.9184355967258333E-2</v>
      </c>
      <c r="Y1005" s="3">
        <f t="shared" si="288"/>
        <v>-2.4686595949855339E-2</v>
      </c>
    </row>
    <row r="1006" spans="1:25" x14ac:dyDescent="0.25">
      <c r="A1006" s="1">
        <v>37463</v>
      </c>
      <c r="B1006" s="2">
        <v>4855.34</v>
      </c>
      <c r="C1006" s="2">
        <v>52472</v>
      </c>
      <c r="D1006" s="2">
        <v>4745</v>
      </c>
      <c r="E1006" s="2">
        <v>4750</v>
      </c>
      <c r="F1006" s="13">
        <f t="shared" si="276"/>
        <v>-2.2725493992181822E-2</v>
      </c>
      <c r="G1006" s="2">
        <f t="shared" si="271"/>
        <v>5432.5105000000003</v>
      </c>
      <c r="H1006" s="2">
        <f t="shared" ca="1" si="277"/>
        <v>62478</v>
      </c>
      <c r="I1006">
        <f t="shared" ca="1" si="278"/>
        <v>-1</v>
      </c>
      <c r="J1006">
        <f t="shared" si="279"/>
        <v>-1</v>
      </c>
      <c r="K1006">
        <f t="shared" si="272"/>
        <v>-189.72999999999956</v>
      </c>
      <c r="L1006">
        <f t="shared" ca="1" si="273"/>
        <v>-189.72999999999956</v>
      </c>
      <c r="M1006" s="14">
        <f t="shared" si="274"/>
        <v>10248.060000000032</v>
      </c>
      <c r="N1006">
        <f t="shared" si="280"/>
        <v>-2</v>
      </c>
      <c r="O1006">
        <f t="shared" si="275"/>
        <v>4</v>
      </c>
      <c r="P1006">
        <f>COUNTIF(作圖資料!$A$3:$A$249,A1006)</f>
        <v>0</v>
      </c>
      <c r="R1006" s="7">
        <f t="shared" si="281"/>
        <v>-312</v>
      </c>
      <c r="S1006" s="8">
        <f t="shared" ca="1" si="282"/>
        <v>-312</v>
      </c>
      <c r="T1006" s="8">
        <f t="shared" ca="1" si="283"/>
        <v>13123</v>
      </c>
      <c r="U1006" s="8">
        <f t="shared" ca="1" si="284"/>
        <v>-2</v>
      </c>
      <c r="V1006" s="9">
        <f t="shared" ca="1" si="285"/>
        <v>4</v>
      </c>
      <c r="W1006" s="3">
        <f t="shared" si="286"/>
        <v>-1.2535184980631553E-2</v>
      </c>
      <c r="X1006" s="3">
        <f t="shared" si="287"/>
        <v>-7.5317759892740366E-2</v>
      </c>
      <c r="Y1006" s="3">
        <f t="shared" si="288"/>
        <v>-8.4860173577627651E-2</v>
      </c>
    </row>
    <row r="1007" spans="1:25" x14ac:dyDescent="0.25">
      <c r="A1007" s="1">
        <v>37466</v>
      </c>
      <c r="B1007" s="2">
        <v>4858.4399999999996</v>
      </c>
      <c r="C1007" s="2">
        <v>63299</v>
      </c>
      <c r="D1007" s="2">
        <v>4833</v>
      </c>
      <c r="E1007" s="2">
        <v>4820</v>
      </c>
      <c r="F1007" s="13">
        <f t="shared" si="276"/>
        <v>-5.2362486724132351E-3</v>
      </c>
      <c r="G1007" s="2">
        <f t="shared" si="271"/>
        <v>5419.4431666666669</v>
      </c>
      <c r="H1007" s="2">
        <f t="shared" ca="1" si="277"/>
        <v>64739</v>
      </c>
      <c r="I1007">
        <f t="shared" ca="1" si="278"/>
        <v>-1</v>
      </c>
      <c r="J1007">
        <f t="shared" si="279"/>
        <v>-1</v>
      </c>
      <c r="K1007">
        <f t="shared" si="272"/>
        <v>3.0999999999994543</v>
      </c>
      <c r="L1007">
        <f t="shared" ca="1" si="273"/>
        <v>-3.0999999999994543</v>
      </c>
      <c r="M1007" s="14">
        <f t="shared" si="274"/>
        <v>10241.860000000033</v>
      </c>
      <c r="N1007">
        <f t="shared" si="280"/>
        <v>-2</v>
      </c>
      <c r="O1007">
        <f t="shared" si="275"/>
        <v>0</v>
      </c>
      <c r="P1007">
        <f>COUNTIF(作圖資料!$A$3:$A$249,A1007)</f>
        <v>0</v>
      </c>
      <c r="R1007" s="7">
        <f t="shared" si="281"/>
        <v>88</v>
      </c>
      <c r="S1007" s="8">
        <f t="shared" ca="1" si="282"/>
        <v>-88</v>
      </c>
      <c r="T1007" s="8">
        <f t="shared" ca="1" si="283"/>
        <v>12947</v>
      </c>
      <c r="U1007" s="8">
        <f t="shared" ca="1" si="284"/>
        <v>-2</v>
      </c>
      <c r="V1007" s="9">
        <f t="shared" ca="1" si="285"/>
        <v>0</v>
      </c>
      <c r="W1007" s="3">
        <f t="shared" si="286"/>
        <v>-1.2535184980631553E-2</v>
      </c>
      <c r="X1007" s="3">
        <f t="shared" si="287"/>
        <v>-7.4727375914618976E-2</v>
      </c>
      <c r="Y1007" s="3">
        <f t="shared" si="288"/>
        <v>-6.788813886210221E-2</v>
      </c>
    </row>
    <row r="1008" spans="1:25" x14ac:dyDescent="0.25">
      <c r="A1008" s="1">
        <v>37467</v>
      </c>
      <c r="B1008" s="2">
        <v>5005.04</v>
      </c>
      <c r="C1008" s="2">
        <v>85293</v>
      </c>
      <c r="D1008" s="2">
        <v>4946</v>
      </c>
      <c r="E1008" s="2">
        <v>4955</v>
      </c>
      <c r="F1008" s="13">
        <f t="shared" si="276"/>
        <v>-1.179610952160226E-2</v>
      </c>
      <c r="G1008" s="2">
        <f t="shared" si="271"/>
        <v>5408.4608333333335</v>
      </c>
      <c r="H1008" s="2">
        <f t="shared" ca="1" si="277"/>
        <v>68796.399999999994</v>
      </c>
      <c r="I1008">
        <f t="shared" ca="1" si="278"/>
        <v>1</v>
      </c>
      <c r="J1008">
        <f t="shared" si="279"/>
        <v>-1</v>
      </c>
      <c r="K1008">
        <f t="shared" si="272"/>
        <v>146.60000000000036</v>
      </c>
      <c r="L1008">
        <f t="shared" ca="1" si="273"/>
        <v>-146.60000000000036</v>
      </c>
      <c r="M1008" s="14">
        <f t="shared" si="274"/>
        <v>9948.6600000000326</v>
      </c>
      <c r="N1008">
        <f t="shared" si="280"/>
        <v>-1</v>
      </c>
      <c r="O1008">
        <f t="shared" si="275"/>
        <v>1</v>
      </c>
      <c r="P1008">
        <f>COUNTIF(作圖資料!$A$3:$A$249,A1008)</f>
        <v>0</v>
      </c>
      <c r="R1008" s="7">
        <f t="shared" si="281"/>
        <v>113</v>
      </c>
      <c r="S1008" s="8">
        <f t="shared" ca="1" si="282"/>
        <v>-113</v>
      </c>
      <c r="T1008" s="8">
        <f t="shared" ca="1" si="283"/>
        <v>12721</v>
      </c>
      <c r="U1008" s="8">
        <f t="shared" ca="1" si="284"/>
        <v>2</v>
      </c>
      <c r="V1008" s="9">
        <f t="shared" ca="1" si="285"/>
        <v>4</v>
      </c>
      <c r="W1008" s="3">
        <f t="shared" si="286"/>
        <v>-1.2535184980631553E-2</v>
      </c>
      <c r="X1008" s="3">
        <f t="shared" si="287"/>
        <v>-4.6807927142808015E-2</v>
      </c>
      <c r="Y1008" s="3">
        <f t="shared" si="288"/>
        <v>-4.6094503375120444E-2</v>
      </c>
    </row>
    <row r="1009" spans="1:25" x14ac:dyDescent="0.25">
      <c r="A1009" s="1">
        <v>37468</v>
      </c>
      <c r="B1009" s="2">
        <v>4940.38</v>
      </c>
      <c r="C1009" s="2">
        <v>59016</v>
      </c>
      <c r="D1009" s="2">
        <v>4895</v>
      </c>
      <c r="E1009" s="2">
        <v>4905</v>
      </c>
      <c r="F1009" s="13">
        <f t="shared" si="276"/>
        <v>-9.1855282387185433E-3</v>
      </c>
      <c r="G1009" s="2">
        <f t="shared" si="271"/>
        <v>5395.6083333333327</v>
      </c>
      <c r="H1009" s="2">
        <f t="shared" ca="1" si="277"/>
        <v>67540.600000000006</v>
      </c>
      <c r="I1009">
        <f t="shared" ca="1" si="278"/>
        <v>-1</v>
      </c>
      <c r="J1009">
        <f t="shared" si="279"/>
        <v>-1</v>
      </c>
      <c r="K1009">
        <f t="shared" si="272"/>
        <v>-64.659999999999854</v>
      </c>
      <c r="L1009">
        <f t="shared" ca="1" si="273"/>
        <v>-64.659999999999854</v>
      </c>
      <c r="M1009" s="14">
        <f t="shared" si="274"/>
        <v>10013.320000000032</v>
      </c>
      <c r="N1009">
        <f t="shared" si="280"/>
        <v>-2</v>
      </c>
      <c r="O1009">
        <f t="shared" si="275"/>
        <v>1</v>
      </c>
      <c r="P1009">
        <f>COUNTIF(作圖資料!$A$3:$A$249,A1009)</f>
        <v>0</v>
      </c>
      <c r="R1009" s="7">
        <f t="shared" si="281"/>
        <v>-51</v>
      </c>
      <c r="S1009" s="8">
        <f t="shared" ca="1" si="282"/>
        <v>-51</v>
      </c>
      <c r="T1009" s="8">
        <f t="shared" ca="1" si="283"/>
        <v>12619</v>
      </c>
      <c r="U1009" s="8">
        <f t="shared" ca="1" si="284"/>
        <v>-2</v>
      </c>
      <c r="V1009" s="9">
        <f t="shared" ca="1" si="285"/>
        <v>4</v>
      </c>
      <c r="W1009" s="3">
        <f t="shared" si="286"/>
        <v>-1.2535184980631553E-2</v>
      </c>
      <c r="X1009" s="3">
        <f t="shared" si="287"/>
        <v>-5.9122194247755444E-2</v>
      </c>
      <c r="Y1009" s="3">
        <f t="shared" si="288"/>
        <v>-5.5930568948890924E-2</v>
      </c>
    </row>
    <row r="1010" spans="1:25" x14ac:dyDescent="0.25">
      <c r="A1010" s="1">
        <v>37469</v>
      </c>
      <c r="B1010" s="2">
        <v>4916.59</v>
      </c>
      <c r="C1010" s="2">
        <v>53886</v>
      </c>
      <c r="D1010" s="2">
        <v>4892</v>
      </c>
      <c r="E1010" s="2">
        <v>4897</v>
      </c>
      <c r="F1010" s="13">
        <f t="shared" si="276"/>
        <v>-5.0014339206645442E-3</v>
      </c>
      <c r="G1010" s="2">
        <f t="shared" si="271"/>
        <v>5381.8968333333332</v>
      </c>
      <c r="H1010" s="2">
        <f t="shared" ca="1" si="277"/>
        <v>62793.2</v>
      </c>
      <c r="I1010">
        <f t="shared" ca="1" si="278"/>
        <v>-1</v>
      </c>
      <c r="J1010">
        <f t="shared" si="279"/>
        <v>-1</v>
      </c>
      <c r="K1010">
        <f t="shared" si="272"/>
        <v>-23.789999999999964</v>
      </c>
      <c r="L1010">
        <f t="shared" ca="1" si="273"/>
        <v>23.789999999999964</v>
      </c>
      <c r="M1010" s="14">
        <f t="shared" si="274"/>
        <v>10060.900000000032</v>
      </c>
      <c r="N1010">
        <f t="shared" si="280"/>
        <v>-2</v>
      </c>
      <c r="O1010">
        <f t="shared" si="275"/>
        <v>0</v>
      </c>
      <c r="P1010">
        <f>COUNTIF(作圖資料!$A$3:$A$249,A1010)</f>
        <v>0</v>
      </c>
      <c r="R1010" s="7">
        <f t="shared" si="281"/>
        <v>-3</v>
      </c>
      <c r="S1010" s="8">
        <f t="shared" ca="1" si="282"/>
        <v>3</v>
      </c>
      <c r="T1010" s="8">
        <f t="shared" ca="1" si="283"/>
        <v>12625</v>
      </c>
      <c r="U1010" s="8">
        <f t="shared" ca="1" si="284"/>
        <v>-2</v>
      </c>
      <c r="V1010" s="9">
        <f t="shared" ca="1" si="285"/>
        <v>0</v>
      </c>
      <c r="W1010" s="3">
        <f t="shared" si="286"/>
        <v>-1.2535184980631553E-2</v>
      </c>
      <c r="X1010" s="3">
        <f t="shared" si="287"/>
        <v>-6.365291516372662E-2</v>
      </c>
      <c r="Y1010" s="3">
        <f t="shared" si="288"/>
        <v>-5.6509161041465639E-2</v>
      </c>
    </row>
    <row r="1011" spans="1:25" x14ac:dyDescent="0.25">
      <c r="A1011" s="1">
        <v>37470</v>
      </c>
      <c r="B1011" s="2">
        <v>4920.8900000000003</v>
      </c>
      <c r="C1011" s="2">
        <v>51387</v>
      </c>
      <c r="D1011" s="2">
        <v>4920</v>
      </c>
      <c r="E1011" s="2">
        <v>4910</v>
      </c>
      <c r="F1011" s="13">
        <f t="shared" si="276"/>
        <v>-1.8086159211039288E-4</v>
      </c>
      <c r="G1011" s="2">
        <f t="shared" si="271"/>
        <v>5367.1233333333348</v>
      </c>
      <c r="H1011" s="2">
        <f t="shared" ca="1" si="277"/>
        <v>62576.2</v>
      </c>
      <c r="I1011">
        <f t="shared" ca="1" si="278"/>
        <v>-1</v>
      </c>
      <c r="J1011">
        <f t="shared" si="279"/>
        <v>-1</v>
      </c>
      <c r="K1011">
        <f t="shared" si="272"/>
        <v>4.3000000000001819</v>
      </c>
      <c r="L1011">
        <f t="shared" ca="1" si="273"/>
        <v>-4.3000000000001819</v>
      </c>
      <c r="M1011" s="14">
        <f t="shared" si="274"/>
        <v>10052.300000000032</v>
      </c>
      <c r="N1011">
        <f t="shared" si="280"/>
        <v>-2</v>
      </c>
      <c r="O1011">
        <f t="shared" si="275"/>
        <v>0</v>
      </c>
      <c r="P1011">
        <f>COUNTIF(作圖資料!$A$3:$A$249,A1011)</f>
        <v>0</v>
      </c>
      <c r="R1011" s="7">
        <f t="shared" si="281"/>
        <v>28</v>
      </c>
      <c r="S1011" s="8">
        <f t="shared" ca="1" si="282"/>
        <v>-28</v>
      </c>
      <c r="T1011" s="8">
        <f t="shared" ca="1" si="283"/>
        <v>12569</v>
      </c>
      <c r="U1011" s="8">
        <f t="shared" ca="1" si="284"/>
        <v>-2</v>
      </c>
      <c r="V1011" s="9">
        <f t="shared" ca="1" si="285"/>
        <v>0</v>
      </c>
      <c r="W1011" s="3">
        <f t="shared" si="286"/>
        <v>-1.2535184980631553E-2</v>
      </c>
      <c r="X1011" s="3">
        <f t="shared" si="287"/>
        <v>-6.2833995452138747E-2</v>
      </c>
      <c r="Y1011" s="3">
        <f t="shared" si="288"/>
        <v>-5.110896817743471E-2</v>
      </c>
    </row>
    <row r="1012" spans="1:25" x14ac:dyDescent="0.25">
      <c r="A1012" s="1">
        <v>37473</v>
      </c>
      <c r="B1012" s="2">
        <v>4636.67</v>
      </c>
      <c r="C1012" s="2">
        <v>46399</v>
      </c>
      <c r="D1012" s="2">
        <v>4576</v>
      </c>
      <c r="E1012" s="2">
        <v>4578</v>
      </c>
      <c r="F1012" s="13">
        <f t="shared" si="276"/>
        <v>-1.3084821650020451E-2</v>
      </c>
      <c r="G1012" s="2">
        <f t="shared" si="271"/>
        <v>5348.6901666666672</v>
      </c>
      <c r="H1012" s="2">
        <f t="shared" ca="1" si="277"/>
        <v>59196.2</v>
      </c>
      <c r="I1012">
        <f t="shared" ca="1" si="278"/>
        <v>-1</v>
      </c>
      <c r="J1012">
        <f t="shared" si="279"/>
        <v>-1</v>
      </c>
      <c r="K1012">
        <f t="shared" si="272"/>
        <v>-284.22000000000025</v>
      </c>
      <c r="L1012">
        <f t="shared" ca="1" si="273"/>
        <v>284.22000000000025</v>
      </c>
      <c r="M1012" s="14">
        <f t="shared" si="274"/>
        <v>10620.740000000033</v>
      </c>
      <c r="N1012">
        <f t="shared" si="280"/>
        <v>-2</v>
      </c>
      <c r="O1012">
        <f t="shared" si="275"/>
        <v>0</v>
      </c>
      <c r="P1012">
        <f>COUNTIF(作圖資料!$A$3:$A$249,A1012)</f>
        <v>0</v>
      </c>
      <c r="R1012" s="7">
        <f t="shared" si="281"/>
        <v>-344</v>
      </c>
      <c r="S1012" s="8">
        <f t="shared" ca="1" si="282"/>
        <v>344</v>
      </c>
      <c r="T1012" s="8">
        <f t="shared" ca="1" si="283"/>
        <v>13257</v>
      </c>
      <c r="U1012" s="8">
        <f t="shared" ca="1" si="284"/>
        <v>-2</v>
      </c>
      <c r="V1012" s="9">
        <f t="shared" ca="1" si="285"/>
        <v>0</v>
      </c>
      <c r="W1012" s="3">
        <f t="shared" si="286"/>
        <v>-1.2535184980631553E-2</v>
      </c>
      <c r="X1012" s="3">
        <f t="shared" si="287"/>
        <v>-0.11696268392365372</v>
      </c>
      <c r="Y1012" s="3">
        <f t="shared" si="288"/>
        <v>-0.11745419479267105</v>
      </c>
    </row>
    <row r="1013" spans="1:25" x14ac:dyDescent="0.25">
      <c r="A1013" s="1">
        <v>37474</v>
      </c>
      <c r="B1013" s="2">
        <v>4572.3500000000004</v>
      </c>
      <c r="C1013" s="2">
        <v>56340</v>
      </c>
      <c r="D1013" s="2">
        <v>4530</v>
      </c>
      <c r="E1013" s="2">
        <v>4525</v>
      </c>
      <c r="F1013" s="13">
        <f t="shared" si="276"/>
        <v>-9.2621955887017826E-3</v>
      </c>
      <c r="G1013" s="2">
        <f t="shared" si="271"/>
        <v>5328.9640000000009</v>
      </c>
      <c r="H1013" s="2">
        <f t="shared" ca="1" si="277"/>
        <v>53405.599999999999</v>
      </c>
      <c r="I1013">
        <f t="shared" ca="1" si="278"/>
        <v>1</v>
      </c>
      <c r="J1013">
        <f t="shared" si="279"/>
        <v>-1</v>
      </c>
      <c r="K1013">
        <f t="shared" si="272"/>
        <v>-64.319999999999709</v>
      </c>
      <c r="L1013">
        <f t="shared" ca="1" si="273"/>
        <v>64.319999999999709</v>
      </c>
      <c r="M1013" s="14">
        <f t="shared" si="274"/>
        <v>10749.380000000032</v>
      </c>
      <c r="N1013">
        <f t="shared" si="280"/>
        <v>-2</v>
      </c>
      <c r="O1013">
        <f t="shared" si="275"/>
        <v>0</v>
      </c>
      <c r="P1013">
        <f>COUNTIF(作圖資料!$A$3:$A$249,A1013)</f>
        <v>0</v>
      </c>
      <c r="R1013" s="7">
        <f t="shared" si="281"/>
        <v>-46</v>
      </c>
      <c r="S1013" s="8">
        <f t="shared" ca="1" si="282"/>
        <v>46</v>
      </c>
      <c r="T1013" s="8">
        <f t="shared" ca="1" si="283"/>
        <v>13349</v>
      </c>
      <c r="U1013" s="8">
        <f t="shared" ca="1" si="284"/>
        <v>2</v>
      </c>
      <c r="V1013" s="9">
        <f t="shared" ca="1" si="285"/>
        <v>4</v>
      </c>
      <c r="W1013" s="3">
        <f t="shared" si="286"/>
        <v>-1.2535184980631553E-2</v>
      </c>
      <c r="X1013" s="3">
        <f t="shared" si="287"/>
        <v>-0.1292121992374522</v>
      </c>
      <c r="Y1013" s="3">
        <f t="shared" si="288"/>
        <v>-0.12632594021215027</v>
      </c>
    </row>
    <row r="1014" spans="1:25" x14ac:dyDescent="0.25">
      <c r="A1014" s="1">
        <v>37475</v>
      </c>
      <c r="B1014" s="2">
        <v>4720.7299999999996</v>
      </c>
      <c r="C1014" s="2">
        <v>59388</v>
      </c>
      <c r="D1014" s="2">
        <v>4669</v>
      </c>
      <c r="E1014" s="2">
        <v>4669</v>
      </c>
      <c r="F1014" s="13">
        <f t="shared" si="276"/>
        <v>-1.09580509794035E-2</v>
      </c>
      <c r="G1014" s="2">
        <f t="shared" si="271"/>
        <v>5309.1313333333337</v>
      </c>
      <c r="H1014" s="2">
        <f t="shared" ca="1" si="277"/>
        <v>53480</v>
      </c>
      <c r="I1014">
        <f t="shared" ca="1" si="278"/>
        <v>1</v>
      </c>
      <c r="J1014">
        <f t="shared" si="279"/>
        <v>-1</v>
      </c>
      <c r="K1014">
        <f t="shared" si="272"/>
        <v>148.3799999999992</v>
      </c>
      <c r="L1014">
        <f t="shared" ca="1" si="273"/>
        <v>148.3799999999992</v>
      </c>
      <c r="M1014" s="14">
        <f t="shared" si="274"/>
        <v>10452.620000000034</v>
      </c>
      <c r="N1014">
        <f t="shared" si="280"/>
        <v>-2</v>
      </c>
      <c r="O1014">
        <f t="shared" si="275"/>
        <v>0</v>
      </c>
      <c r="P1014">
        <f>COUNTIF(作圖資料!$A$3:$A$249,A1014)</f>
        <v>0</v>
      </c>
      <c r="R1014" s="7">
        <f t="shared" si="281"/>
        <v>139</v>
      </c>
      <c r="S1014" s="8">
        <f t="shared" ca="1" si="282"/>
        <v>139</v>
      </c>
      <c r="T1014" s="8">
        <f t="shared" ca="1" si="283"/>
        <v>13627</v>
      </c>
      <c r="U1014" s="8">
        <f t="shared" ca="1" si="284"/>
        <v>2</v>
      </c>
      <c r="V1014" s="9">
        <f t="shared" ca="1" si="285"/>
        <v>0</v>
      </c>
      <c r="W1014" s="3">
        <f t="shared" si="286"/>
        <v>-1.2535184980631553E-2</v>
      </c>
      <c r="X1014" s="3">
        <f t="shared" si="287"/>
        <v>-0.10095375579433308</v>
      </c>
      <c r="Y1014" s="3">
        <f t="shared" si="288"/>
        <v>-9.9517839922854234E-2</v>
      </c>
    </row>
    <row r="1015" spans="1:25" x14ac:dyDescent="0.25">
      <c r="A1015" s="1">
        <v>37476</v>
      </c>
      <c r="B1015" s="2">
        <v>4700.2299999999996</v>
      </c>
      <c r="C1015" s="2">
        <v>68779</v>
      </c>
      <c r="D1015" s="2">
        <v>4632</v>
      </c>
      <c r="E1015" s="2">
        <v>4625</v>
      </c>
      <c r="F1015" s="13">
        <f t="shared" si="276"/>
        <v>-1.4516310903934349E-2</v>
      </c>
      <c r="G1015" s="2">
        <f t="shared" si="271"/>
        <v>5290.7773333333334</v>
      </c>
      <c r="H1015" s="2">
        <f t="shared" ca="1" si="277"/>
        <v>56458.6</v>
      </c>
      <c r="I1015">
        <f t="shared" ca="1" si="278"/>
        <v>1</v>
      </c>
      <c r="J1015">
        <f t="shared" si="279"/>
        <v>-1</v>
      </c>
      <c r="K1015">
        <f t="shared" si="272"/>
        <v>-20.5</v>
      </c>
      <c r="L1015">
        <f t="shared" ca="1" si="273"/>
        <v>-20.5</v>
      </c>
      <c r="M1015" s="14">
        <f t="shared" si="274"/>
        <v>10493.620000000034</v>
      </c>
      <c r="N1015">
        <f t="shared" si="280"/>
        <v>-2</v>
      </c>
      <c r="O1015">
        <f t="shared" si="275"/>
        <v>0</v>
      </c>
      <c r="P1015">
        <f>COUNTIF(作圖資料!$A$3:$A$249,A1015)</f>
        <v>0</v>
      </c>
      <c r="R1015" s="7">
        <f t="shared" si="281"/>
        <v>-37</v>
      </c>
      <c r="S1015" s="8">
        <f t="shared" ca="1" si="282"/>
        <v>-37</v>
      </c>
      <c r="T1015" s="8">
        <f t="shared" ca="1" si="283"/>
        <v>13553</v>
      </c>
      <c r="U1015" s="8">
        <f t="shared" ca="1" si="284"/>
        <v>2</v>
      </c>
      <c r="V1015" s="9">
        <f t="shared" ca="1" si="285"/>
        <v>0</v>
      </c>
      <c r="W1015" s="3">
        <f t="shared" si="286"/>
        <v>-1.2535184980631553E-2</v>
      </c>
      <c r="X1015" s="3">
        <f t="shared" si="287"/>
        <v>-0.10485790790771732</v>
      </c>
      <c r="Y1015" s="3">
        <f t="shared" si="288"/>
        <v>-0.10665380906460931</v>
      </c>
    </row>
    <row r="1016" spans="1:25" x14ac:dyDescent="0.25">
      <c r="A1016" s="1">
        <v>37477</v>
      </c>
      <c r="B1016" s="2">
        <v>4851.4399999999996</v>
      </c>
      <c r="C1016" s="2">
        <v>82840</v>
      </c>
      <c r="D1016" s="2">
        <v>4769</v>
      </c>
      <c r="E1016" s="2">
        <v>4770</v>
      </c>
      <c r="F1016" s="13">
        <f t="shared" si="276"/>
        <v>-1.6992892831818929E-2</v>
      </c>
      <c r="G1016" s="2">
        <f t="shared" si="271"/>
        <v>5275.137333333334</v>
      </c>
      <c r="H1016" s="2">
        <f t="shared" ca="1" si="277"/>
        <v>62749.2</v>
      </c>
      <c r="I1016">
        <f t="shared" ca="1" si="278"/>
        <v>1</v>
      </c>
      <c r="J1016">
        <f t="shared" si="279"/>
        <v>-1</v>
      </c>
      <c r="K1016">
        <f t="shared" si="272"/>
        <v>151.21000000000004</v>
      </c>
      <c r="L1016">
        <f t="shared" ca="1" si="273"/>
        <v>151.21000000000004</v>
      </c>
      <c r="M1016" s="14">
        <f t="shared" si="274"/>
        <v>10191.200000000033</v>
      </c>
      <c r="N1016">
        <f t="shared" si="280"/>
        <v>-2</v>
      </c>
      <c r="O1016">
        <f t="shared" si="275"/>
        <v>0</v>
      </c>
      <c r="P1016">
        <f>COUNTIF(作圖資料!$A$3:$A$249,A1016)</f>
        <v>0</v>
      </c>
      <c r="R1016" s="7">
        <f t="shared" si="281"/>
        <v>137</v>
      </c>
      <c r="S1016" s="8">
        <f t="shared" ca="1" si="282"/>
        <v>137</v>
      </c>
      <c r="T1016" s="8">
        <f t="shared" ca="1" si="283"/>
        <v>13827</v>
      </c>
      <c r="U1016" s="8">
        <f t="shared" ca="1" si="284"/>
        <v>2</v>
      </c>
      <c r="V1016" s="9">
        <f t="shared" ca="1" si="285"/>
        <v>0</v>
      </c>
      <c r="W1016" s="3">
        <f t="shared" si="286"/>
        <v>-1.2535184980631553E-2</v>
      </c>
      <c r="X1016" s="3">
        <f t="shared" si="287"/>
        <v>-7.60605010265063E-2</v>
      </c>
      <c r="Y1016" s="3">
        <f t="shared" si="288"/>
        <v>-8.0231436837029824E-2</v>
      </c>
    </row>
    <row r="1017" spans="1:25" x14ac:dyDescent="0.25">
      <c r="A1017" s="1">
        <v>37480</v>
      </c>
      <c r="B1017" s="2">
        <v>4852.07</v>
      </c>
      <c r="C1017" s="2">
        <v>55992</v>
      </c>
      <c r="D1017" s="2">
        <v>4773</v>
      </c>
      <c r="E1017" s="2">
        <v>4765</v>
      </c>
      <c r="F1017" s="13">
        <f t="shared" si="276"/>
        <v>-1.6296137524808962E-2</v>
      </c>
      <c r="G1017" s="2">
        <f t="shared" si="271"/>
        <v>5263.0933333333342</v>
      </c>
      <c r="H1017" s="2">
        <f t="shared" ca="1" si="277"/>
        <v>64667.8</v>
      </c>
      <c r="I1017">
        <f t="shared" ca="1" si="278"/>
        <v>-1</v>
      </c>
      <c r="J1017">
        <f t="shared" si="279"/>
        <v>-1</v>
      </c>
      <c r="K1017">
        <f t="shared" si="272"/>
        <v>0.63000000000010914</v>
      </c>
      <c r="L1017">
        <f t="shared" ca="1" si="273"/>
        <v>0.63000000000010914</v>
      </c>
      <c r="M1017" s="14">
        <f t="shared" si="274"/>
        <v>10189.940000000033</v>
      </c>
      <c r="N1017">
        <f t="shared" si="280"/>
        <v>-2</v>
      </c>
      <c r="O1017">
        <f t="shared" si="275"/>
        <v>0</v>
      </c>
      <c r="P1017">
        <f>COUNTIF(作圖資料!$A$3:$A$249,A1017)</f>
        <v>0</v>
      </c>
      <c r="R1017" s="7">
        <f t="shared" si="281"/>
        <v>4</v>
      </c>
      <c r="S1017" s="8">
        <f t="shared" ca="1" si="282"/>
        <v>4</v>
      </c>
      <c r="T1017" s="8">
        <f t="shared" ca="1" si="283"/>
        <v>13835</v>
      </c>
      <c r="U1017" s="8">
        <f t="shared" ca="1" si="284"/>
        <v>-2</v>
      </c>
      <c r="V1017" s="9">
        <f t="shared" ca="1" si="285"/>
        <v>4</v>
      </c>
      <c r="W1017" s="3">
        <f t="shared" si="286"/>
        <v>-1.2535184980631553E-2</v>
      </c>
      <c r="X1017" s="3">
        <f t="shared" si="287"/>
        <v>-7.5940519766436343E-2</v>
      </c>
      <c r="Y1017" s="3">
        <f t="shared" si="288"/>
        <v>-7.9459980713596834E-2</v>
      </c>
    </row>
    <row r="1018" spans="1:25" x14ac:dyDescent="0.25">
      <c r="A1018" s="1">
        <v>37481</v>
      </c>
      <c r="B1018" s="2">
        <v>4817.93</v>
      </c>
      <c r="C1018" s="2">
        <v>45230</v>
      </c>
      <c r="D1018" s="2">
        <v>4771</v>
      </c>
      <c r="E1018" s="2">
        <v>4760</v>
      </c>
      <c r="F1018" s="13">
        <f t="shared" si="276"/>
        <v>-9.7406977685438045E-3</v>
      </c>
      <c r="G1018" s="2">
        <f t="shared" si="271"/>
        <v>5252.6724999999997</v>
      </c>
      <c r="H1018" s="2">
        <f t="shared" ca="1" si="277"/>
        <v>62445.8</v>
      </c>
      <c r="I1018">
        <f t="shared" ca="1" si="278"/>
        <v>-1</v>
      </c>
      <c r="J1018">
        <f t="shared" si="279"/>
        <v>-1</v>
      </c>
      <c r="K1018">
        <f t="shared" si="272"/>
        <v>-34.139999999999418</v>
      </c>
      <c r="L1018">
        <f t="shared" ca="1" si="273"/>
        <v>34.139999999999418</v>
      </c>
      <c r="M1018" s="14">
        <f t="shared" si="274"/>
        <v>10258.220000000032</v>
      </c>
      <c r="N1018">
        <f t="shared" si="280"/>
        <v>-2</v>
      </c>
      <c r="O1018">
        <f t="shared" si="275"/>
        <v>0</v>
      </c>
      <c r="P1018">
        <f>COUNTIF(作圖資料!$A$3:$A$249,A1018)</f>
        <v>0</v>
      </c>
      <c r="R1018" s="7">
        <f t="shared" si="281"/>
        <v>-2</v>
      </c>
      <c r="S1018" s="8">
        <f t="shared" ca="1" si="282"/>
        <v>2</v>
      </c>
      <c r="T1018" s="8">
        <f t="shared" ca="1" si="283"/>
        <v>13839</v>
      </c>
      <c r="U1018" s="8">
        <f t="shared" ca="1" si="284"/>
        <v>-2</v>
      </c>
      <c r="V1018" s="9">
        <f t="shared" ca="1" si="285"/>
        <v>0</v>
      </c>
      <c r="W1018" s="3">
        <f t="shared" si="286"/>
        <v>-1.2535184980631553E-2</v>
      </c>
      <c r="X1018" s="3">
        <f t="shared" si="287"/>
        <v>-8.2442361383555096E-2</v>
      </c>
      <c r="Y1018" s="3">
        <f t="shared" si="288"/>
        <v>-7.9845708775313273E-2</v>
      </c>
    </row>
    <row r="1019" spans="1:25" x14ac:dyDescent="0.25">
      <c r="A1019" s="1">
        <v>37482</v>
      </c>
      <c r="B1019" s="2">
        <v>4887.43</v>
      </c>
      <c r="C1019" s="2">
        <v>65330</v>
      </c>
      <c r="D1019" s="2">
        <v>4847</v>
      </c>
      <c r="E1019" s="2">
        <v>4840</v>
      </c>
      <c r="F1019" s="13">
        <f t="shared" si="276"/>
        <v>-8.2722412392607358E-3</v>
      </c>
      <c r="G1019" s="2">
        <f t="shared" si="271"/>
        <v>5241.7690000000002</v>
      </c>
      <c r="H1019" s="2">
        <f t="shared" ca="1" si="277"/>
        <v>63634.2</v>
      </c>
      <c r="I1019">
        <f t="shared" ca="1" si="278"/>
        <v>1</v>
      </c>
      <c r="J1019">
        <f t="shared" si="279"/>
        <v>-1</v>
      </c>
      <c r="K1019">
        <f t="shared" si="272"/>
        <v>69.5</v>
      </c>
      <c r="L1019">
        <f t="shared" ca="1" si="273"/>
        <v>-69.5</v>
      </c>
      <c r="M1019" s="14">
        <f t="shared" si="274"/>
        <v>10119.220000000032</v>
      </c>
      <c r="N1019">
        <f t="shared" si="280"/>
        <v>-2</v>
      </c>
      <c r="O1019">
        <f t="shared" si="275"/>
        <v>0</v>
      </c>
      <c r="P1019">
        <f>COUNTIF(作圖資料!$A$3:$A$249,A1019)</f>
        <v>0</v>
      </c>
      <c r="R1019" s="7">
        <f t="shared" si="281"/>
        <v>76</v>
      </c>
      <c r="S1019" s="8">
        <f t="shared" ca="1" si="282"/>
        <v>-76</v>
      </c>
      <c r="T1019" s="8">
        <f t="shared" ca="1" si="283"/>
        <v>13687</v>
      </c>
      <c r="U1019" s="8">
        <f t="shared" ca="1" si="284"/>
        <v>2</v>
      </c>
      <c r="V1019" s="9">
        <f t="shared" ca="1" si="285"/>
        <v>4</v>
      </c>
      <c r="W1019" s="3">
        <f t="shared" si="286"/>
        <v>-1.2535184980631553E-2</v>
      </c>
      <c r="X1019" s="3">
        <f t="shared" si="287"/>
        <v>-6.9206333486959815E-2</v>
      </c>
      <c r="Y1019" s="3">
        <f t="shared" si="288"/>
        <v>-6.5188042430086579E-2</v>
      </c>
    </row>
    <row r="1020" spans="1:25" x14ac:dyDescent="0.25">
      <c r="A1020" s="1">
        <v>37483</v>
      </c>
      <c r="B1020" s="2">
        <v>4931.47</v>
      </c>
      <c r="C1020" s="2">
        <v>101660</v>
      </c>
      <c r="D1020" s="2">
        <v>4907</v>
      </c>
      <c r="E1020" s="2">
        <v>4890</v>
      </c>
      <c r="F1020" s="13">
        <f t="shared" si="276"/>
        <v>-4.9620092994584475E-3</v>
      </c>
      <c r="G1020" s="2">
        <f t="shared" si="271"/>
        <v>5231.4608333333326</v>
      </c>
      <c r="H1020" s="2">
        <f t="shared" ca="1" si="277"/>
        <v>70210.399999999994</v>
      </c>
      <c r="I1020">
        <f t="shared" ca="1" si="278"/>
        <v>1</v>
      </c>
      <c r="J1020">
        <f t="shared" si="279"/>
        <v>-1</v>
      </c>
      <c r="K1020">
        <f t="shared" si="272"/>
        <v>44.039999999999964</v>
      </c>
      <c r="L1020">
        <f t="shared" ca="1" si="273"/>
        <v>44.039999999999964</v>
      </c>
      <c r="M1020" s="14">
        <f t="shared" si="274"/>
        <v>10031.140000000032</v>
      </c>
      <c r="N1020">
        <f t="shared" si="280"/>
        <v>-2</v>
      </c>
      <c r="O1020">
        <f t="shared" si="275"/>
        <v>0</v>
      </c>
      <c r="P1020">
        <f>COUNTIF(作圖資料!$A$3:$A$249,A1020)</f>
        <v>0</v>
      </c>
      <c r="R1020" s="7">
        <f t="shared" si="281"/>
        <v>60</v>
      </c>
      <c r="S1020" s="8">
        <f t="shared" ca="1" si="282"/>
        <v>60</v>
      </c>
      <c r="T1020" s="8">
        <f t="shared" ca="1" si="283"/>
        <v>13807</v>
      </c>
      <c r="U1020" s="8">
        <f t="shared" ca="1" si="284"/>
        <v>2</v>
      </c>
      <c r="V1020" s="9">
        <f t="shared" ca="1" si="285"/>
        <v>0</v>
      </c>
      <c r="W1020" s="3">
        <f t="shared" si="286"/>
        <v>-1.2535184980631553E-2</v>
      </c>
      <c r="X1020" s="3">
        <f t="shared" si="287"/>
        <v>-6.0819072068743374E-2</v>
      </c>
      <c r="Y1020" s="3">
        <f t="shared" si="288"/>
        <v>-5.3616200578591844E-2</v>
      </c>
    </row>
    <row r="1021" spans="1:25" x14ac:dyDescent="0.25">
      <c r="A1021" s="1">
        <v>37484</v>
      </c>
      <c r="B1021" s="2">
        <v>4919.0200000000004</v>
      </c>
      <c r="C1021" s="2">
        <v>75050</v>
      </c>
      <c r="D1021" s="2">
        <v>4882</v>
      </c>
      <c r="E1021" s="2">
        <v>4883</v>
      </c>
      <c r="F1021" s="13">
        <f t="shared" si="276"/>
        <v>-7.5258893031540097E-3</v>
      </c>
      <c r="G1021" s="2">
        <f t="shared" si="271"/>
        <v>5218.337833333333</v>
      </c>
      <c r="H1021" s="2">
        <f t="shared" ca="1" si="277"/>
        <v>68652.399999999994</v>
      </c>
      <c r="I1021">
        <f t="shared" ca="1" si="278"/>
        <v>1</v>
      </c>
      <c r="J1021">
        <f t="shared" si="279"/>
        <v>-1</v>
      </c>
      <c r="K1021">
        <f t="shared" si="272"/>
        <v>-12.449999999999818</v>
      </c>
      <c r="L1021">
        <f t="shared" ca="1" si="273"/>
        <v>-12.449999999999818</v>
      </c>
      <c r="M1021" s="14">
        <f t="shared" si="274"/>
        <v>10056.040000000032</v>
      </c>
      <c r="N1021">
        <f t="shared" si="280"/>
        <v>-2</v>
      </c>
      <c r="O1021">
        <f t="shared" si="275"/>
        <v>0</v>
      </c>
      <c r="P1021">
        <f>COUNTIF(作圖資料!$A$3:$A$249,A1021)</f>
        <v>0</v>
      </c>
      <c r="R1021" s="7">
        <f t="shared" si="281"/>
        <v>-25</v>
      </c>
      <c r="S1021" s="8">
        <f t="shared" ca="1" si="282"/>
        <v>-25</v>
      </c>
      <c r="T1021" s="8">
        <f t="shared" ca="1" si="283"/>
        <v>13757</v>
      </c>
      <c r="U1021" s="8">
        <f t="shared" ca="1" si="284"/>
        <v>2</v>
      </c>
      <c r="V1021" s="9">
        <f t="shared" ca="1" si="285"/>
        <v>0</v>
      </c>
      <c r="W1021" s="3">
        <f t="shared" si="286"/>
        <v>-1.2535184980631553E-2</v>
      </c>
      <c r="X1021" s="3">
        <f t="shared" si="287"/>
        <v>-6.3190130303457215E-2</v>
      </c>
      <c r="Y1021" s="3">
        <f t="shared" si="288"/>
        <v>-5.8437801350047947E-2</v>
      </c>
    </row>
    <row r="1022" spans="1:25" x14ac:dyDescent="0.25">
      <c r="A1022" s="1">
        <v>37487</v>
      </c>
      <c r="B1022" s="2">
        <v>4888</v>
      </c>
      <c r="C1022" s="2">
        <v>54796</v>
      </c>
      <c r="D1022" s="2">
        <v>4854</v>
      </c>
      <c r="E1022" s="2">
        <v>4845</v>
      </c>
      <c r="F1022" s="13">
        <f t="shared" si="276"/>
        <v>-6.9558101472995126E-3</v>
      </c>
      <c r="G1022" s="2">
        <f t="shared" ref="G1022:G1085" si="289">AVERAGE(B963:B1022)</f>
        <v>5204.3061666666654</v>
      </c>
      <c r="H1022" s="2">
        <f t="shared" ca="1" si="277"/>
        <v>68413.2</v>
      </c>
      <c r="I1022">
        <f t="shared" ca="1" si="278"/>
        <v>-1</v>
      </c>
      <c r="J1022">
        <f t="shared" si="279"/>
        <v>-1</v>
      </c>
      <c r="K1022">
        <f t="shared" ref="K1022:K1085" si="290">B1022-B1021</f>
        <v>-31.020000000000437</v>
      </c>
      <c r="L1022">
        <f t="shared" ref="L1022:L1085" ca="1" si="291">I1021*K1022</f>
        <v>-31.020000000000437</v>
      </c>
      <c r="M1022" s="14">
        <f t="shared" ref="M1022:M1085" si="292">M1021+K1022*N1021</f>
        <v>10118.080000000033</v>
      </c>
      <c r="N1022">
        <f t="shared" si="280"/>
        <v>-2</v>
      </c>
      <c r="O1022">
        <f t="shared" ref="O1022:O1085" si="293">ABS(N1022-N1021)</f>
        <v>0</v>
      </c>
      <c r="P1022">
        <f>COUNTIF(作圖資料!$A$3:$A$249,A1022)</f>
        <v>0</v>
      </c>
      <c r="R1022" s="7">
        <f t="shared" si="281"/>
        <v>-28</v>
      </c>
      <c r="S1022" s="8">
        <f t="shared" ca="1" si="282"/>
        <v>-28</v>
      </c>
      <c r="T1022" s="8">
        <f t="shared" ca="1" si="283"/>
        <v>13701</v>
      </c>
      <c r="U1022" s="8">
        <f t="shared" ca="1" si="284"/>
        <v>-2</v>
      </c>
      <c r="V1022" s="9">
        <f t="shared" ca="1" si="285"/>
        <v>4</v>
      </c>
      <c r="W1022" s="3">
        <f t="shared" si="286"/>
        <v>-1.2535184980631553E-2</v>
      </c>
      <c r="X1022" s="3">
        <f t="shared" si="287"/>
        <v>-6.9097779013563509E-2</v>
      </c>
      <c r="Y1022" s="3">
        <f t="shared" si="288"/>
        <v>-6.3837994214078875E-2</v>
      </c>
    </row>
    <row r="1023" spans="1:25" x14ac:dyDescent="0.25">
      <c r="A1023" s="1">
        <v>37488</v>
      </c>
      <c r="B1023" s="2">
        <v>4919.26</v>
      </c>
      <c r="C1023" s="2">
        <v>62748</v>
      </c>
      <c r="D1023" s="2">
        <v>4900</v>
      </c>
      <c r="E1023" s="2">
        <v>4880</v>
      </c>
      <c r="F1023" s="13">
        <f t="shared" si="276"/>
        <v>-3.9152230213488348E-3</v>
      </c>
      <c r="G1023" s="2">
        <f t="shared" si="289"/>
        <v>5191.8016666666663</v>
      </c>
      <c r="H1023" s="2">
        <f t="shared" ca="1" si="277"/>
        <v>71916.800000000003</v>
      </c>
      <c r="I1023">
        <f t="shared" ca="1" si="278"/>
        <v>-1</v>
      </c>
      <c r="J1023">
        <f t="shared" si="279"/>
        <v>-1</v>
      </c>
      <c r="K1023">
        <f t="shared" si="290"/>
        <v>31.260000000000218</v>
      </c>
      <c r="L1023">
        <f t="shared" ca="1" si="291"/>
        <v>-31.260000000000218</v>
      </c>
      <c r="M1023" s="14">
        <f t="shared" si="292"/>
        <v>10055.560000000032</v>
      </c>
      <c r="N1023">
        <f t="shared" si="280"/>
        <v>-2</v>
      </c>
      <c r="O1023">
        <f t="shared" si="293"/>
        <v>0</v>
      </c>
      <c r="P1023">
        <f>COUNTIF(作圖資料!$A$3:$A$249,A1023)</f>
        <v>0</v>
      </c>
      <c r="R1023" s="7">
        <f t="shared" si="281"/>
        <v>46</v>
      </c>
      <c r="S1023" s="8">
        <f t="shared" ca="1" si="282"/>
        <v>-46</v>
      </c>
      <c r="T1023" s="8">
        <f t="shared" ca="1" si="283"/>
        <v>13609</v>
      </c>
      <c r="U1023" s="8">
        <f t="shared" ca="1" si="284"/>
        <v>-2</v>
      </c>
      <c r="V1023" s="9">
        <f t="shared" ca="1" si="285"/>
        <v>0</v>
      </c>
      <c r="W1023" s="3">
        <f t="shared" si="286"/>
        <v>-1.2535184980631553E-2</v>
      </c>
      <c r="X1023" s="3">
        <f t="shared" si="287"/>
        <v>-6.314442315676394E-2</v>
      </c>
      <c r="Y1023" s="3">
        <f t="shared" si="288"/>
        <v>-5.4966248794599659E-2</v>
      </c>
    </row>
    <row r="1024" spans="1:25" x14ac:dyDescent="0.25">
      <c r="A1024" s="1">
        <v>37489</v>
      </c>
      <c r="B1024" s="2">
        <v>4887.79</v>
      </c>
      <c r="C1024" s="2">
        <v>46755</v>
      </c>
      <c r="D1024" s="2">
        <v>4894</v>
      </c>
      <c r="E1024" s="2">
        <v>4857</v>
      </c>
      <c r="F1024" s="13">
        <f t="shared" si="276"/>
        <v>-6.2993704721356902E-3</v>
      </c>
      <c r="G1024" s="2">
        <f t="shared" si="289"/>
        <v>5179.5443333333342</v>
      </c>
      <c r="H1024" s="2">
        <f t="shared" ca="1" si="277"/>
        <v>68201.8</v>
      </c>
      <c r="I1024">
        <f t="shared" ca="1" si="278"/>
        <v>-1</v>
      </c>
      <c r="J1024">
        <f t="shared" si="279"/>
        <v>-1</v>
      </c>
      <c r="K1024">
        <f t="shared" si="290"/>
        <v>-31.470000000000255</v>
      </c>
      <c r="L1024">
        <f t="shared" ca="1" si="291"/>
        <v>31.470000000000255</v>
      </c>
      <c r="M1024" s="14">
        <f t="shared" si="292"/>
        <v>10118.500000000033</v>
      </c>
      <c r="N1024">
        <f t="shared" si="280"/>
        <v>-2</v>
      </c>
      <c r="O1024">
        <f t="shared" si="293"/>
        <v>0</v>
      </c>
      <c r="P1024">
        <f>COUNTIF(作圖資料!$A$3:$A$249,A1024)</f>
        <v>1</v>
      </c>
      <c r="R1024" s="7">
        <f t="shared" si="281"/>
        <v>-6</v>
      </c>
      <c r="S1024" s="8">
        <f t="shared" ca="1" si="282"/>
        <v>6</v>
      </c>
      <c r="T1024" s="8">
        <f t="shared" ca="1" si="283"/>
        <v>13621</v>
      </c>
      <c r="U1024" s="8">
        <f t="shared" ca="1" si="284"/>
        <v>-2</v>
      </c>
      <c r="V1024" s="9">
        <f t="shared" ca="1" si="285"/>
        <v>4</v>
      </c>
      <c r="W1024" s="3">
        <f t="shared" si="286"/>
        <v>-1.2535184980631553E-2</v>
      </c>
      <c r="X1024" s="3">
        <f t="shared" si="287"/>
        <v>-6.9137772766920125E-2</v>
      </c>
      <c r="Y1024" s="3">
        <f t="shared" si="288"/>
        <v>-5.6123432979749088E-2</v>
      </c>
    </row>
    <row r="1025" spans="1:25" x14ac:dyDescent="0.25">
      <c r="A1025" s="1">
        <v>37490</v>
      </c>
      <c r="B1025" s="2">
        <v>4956.49</v>
      </c>
      <c r="C1025" s="2">
        <v>85586</v>
      </c>
      <c r="D1025" s="2">
        <v>4946</v>
      </c>
      <c r="E1025" s="2">
        <v>4931</v>
      </c>
      <c r="F1025" s="13">
        <f t="shared" si="276"/>
        <v>-2.1164170612670841E-3</v>
      </c>
      <c r="G1025" s="2">
        <f t="shared" si="289"/>
        <v>5166.5493333333334</v>
      </c>
      <c r="H1025" s="2">
        <f t="shared" ca="1" si="277"/>
        <v>64987</v>
      </c>
      <c r="I1025">
        <f t="shared" ca="1" si="278"/>
        <v>1</v>
      </c>
      <c r="J1025">
        <f t="shared" si="279"/>
        <v>-1</v>
      </c>
      <c r="K1025">
        <f t="shared" si="290"/>
        <v>68.699999999999818</v>
      </c>
      <c r="L1025">
        <f t="shared" ca="1" si="291"/>
        <v>-68.699999999999818</v>
      </c>
      <c r="M1025" s="14">
        <f t="shared" si="292"/>
        <v>9981.1000000000331</v>
      </c>
      <c r="N1025">
        <f t="shared" si="280"/>
        <v>-2</v>
      </c>
      <c r="O1025">
        <f t="shared" si="293"/>
        <v>0</v>
      </c>
      <c r="P1025">
        <f>COUNTIF(作圖資料!$A$3:$A$249,A1025)</f>
        <v>0</v>
      </c>
      <c r="R1025" s="7">
        <f t="shared" si="281"/>
        <v>89</v>
      </c>
      <c r="S1025" s="8">
        <f t="shared" ca="1" si="282"/>
        <v>-89</v>
      </c>
      <c r="T1025" s="8">
        <f t="shared" ca="1" si="283"/>
        <v>13443</v>
      </c>
      <c r="U1025" s="8">
        <f t="shared" ca="1" si="284"/>
        <v>2</v>
      </c>
      <c r="V1025" s="9">
        <f t="shared" ca="1" si="285"/>
        <v>4</v>
      </c>
      <c r="W1025" s="3">
        <f t="shared" si="286"/>
        <v>-6.2993704721356902E-3</v>
      </c>
      <c r="X1025" s="3">
        <f t="shared" si="287"/>
        <v>1.4055432005057463E-2</v>
      </c>
      <c r="Y1025" s="3">
        <f t="shared" si="288"/>
        <v>1.8324068354951616E-2</v>
      </c>
    </row>
    <row r="1026" spans="1:25" x14ac:dyDescent="0.25">
      <c r="A1026" s="1">
        <v>37491</v>
      </c>
      <c r="B1026" s="2">
        <v>4968.8500000000004</v>
      </c>
      <c r="C1026" s="2">
        <v>79396</v>
      </c>
      <c r="D1026" s="2">
        <v>4935</v>
      </c>
      <c r="E1026" s="2">
        <v>4930</v>
      </c>
      <c r="F1026" s="13">
        <f t="shared" si="276"/>
        <v>-6.8124415106112224E-3</v>
      </c>
      <c r="G1026" s="2">
        <f t="shared" si="289"/>
        <v>5154.7693333333336</v>
      </c>
      <c r="H1026" s="2">
        <f t="shared" ca="1" si="277"/>
        <v>65856.2</v>
      </c>
      <c r="I1026">
        <f t="shared" ca="1" si="278"/>
        <v>1</v>
      </c>
      <c r="J1026">
        <f t="shared" si="279"/>
        <v>-1</v>
      </c>
      <c r="K1026">
        <f t="shared" si="290"/>
        <v>12.360000000000582</v>
      </c>
      <c r="L1026">
        <f t="shared" ca="1" si="291"/>
        <v>12.360000000000582</v>
      </c>
      <c r="M1026" s="14">
        <f t="shared" si="292"/>
        <v>9956.3800000000319</v>
      </c>
      <c r="N1026">
        <f t="shared" si="280"/>
        <v>-2</v>
      </c>
      <c r="O1026">
        <f t="shared" si="293"/>
        <v>0</v>
      </c>
      <c r="P1026">
        <f>COUNTIF(作圖資料!$A$3:$A$249,A1026)</f>
        <v>0</v>
      </c>
      <c r="R1026" s="7">
        <f t="shared" si="281"/>
        <v>-11</v>
      </c>
      <c r="S1026" s="8">
        <f t="shared" ca="1" si="282"/>
        <v>-11</v>
      </c>
      <c r="T1026" s="8">
        <f t="shared" ca="1" si="283"/>
        <v>13421</v>
      </c>
      <c r="U1026" s="8">
        <f t="shared" ca="1" si="284"/>
        <v>2</v>
      </c>
      <c r="V1026" s="9">
        <f t="shared" ca="1" si="285"/>
        <v>0</v>
      </c>
      <c r="W1026" s="3">
        <f t="shared" si="286"/>
        <v>-6.2993704721356902E-3</v>
      </c>
      <c r="X1026" s="3">
        <f t="shared" si="287"/>
        <v>1.6584182217321164E-2</v>
      </c>
      <c r="Y1026" s="3">
        <f t="shared" si="288"/>
        <v>1.6059295861643008E-2</v>
      </c>
    </row>
    <row r="1027" spans="1:25" x14ac:dyDescent="0.25">
      <c r="A1027" s="1">
        <v>37494</v>
      </c>
      <c r="B1027" s="2">
        <v>4935.92</v>
      </c>
      <c r="C1027" s="2">
        <v>50130</v>
      </c>
      <c r="D1027" s="2">
        <v>4948</v>
      </c>
      <c r="E1027" s="2">
        <v>4927</v>
      </c>
      <c r="F1027" s="13">
        <f t="shared" ref="F1027:F1090" si="294">IF(P1027=1,E1027,D1027)/B1027-1</f>
        <v>2.4473654354202345E-3</v>
      </c>
      <c r="G1027" s="2">
        <f t="shared" si="289"/>
        <v>5144.1833333333334</v>
      </c>
      <c r="H1027" s="2">
        <f t="shared" ref="H1027:H1090" ca="1" si="295">IF(ROW()&gt;$H$1,AVERAGE(OFFSET(C1027,-$H$1+1,,$H$1)),"")</f>
        <v>64923</v>
      </c>
      <c r="I1027">
        <f t="shared" ref="I1027:I1090" ca="1" si="296">IF(H1027="",0,SIGN(C1027-H1027))</f>
        <v>-1</v>
      </c>
      <c r="J1027">
        <f t="shared" ref="J1027:J1090" si="297">SIGN(F1027)</f>
        <v>1</v>
      </c>
      <c r="K1027">
        <f t="shared" si="290"/>
        <v>-32.930000000000291</v>
      </c>
      <c r="L1027">
        <f t="shared" ca="1" si="291"/>
        <v>-32.930000000000291</v>
      </c>
      <c r="M1027" s="14">
        <f t="shared" si="292"/>
        <v>10022.240000000033</v>
      </c>
      <c r="N1027">
        <f t="shared" ref="N1027:N1090" si="298">INT(M1027*$Q$1/B1027)*CHOOSE($L$1,I1027,J1027)</f>
        <v>2</v>
      </c>
      <c r="O1027">
        <f t="shared" si="293"/>
        <v>4</v>
      </c>
      <c r="P1027">
        <f>COUNTIF(作圖資料!$A$3:$A$249,A1027)</f>
        <v>0</v>
      </c>
      <c r="R1027" s="7">
        <f t="shared" si="281"/>
        <v>13</v>
      </c>
      <c r="S1027" s="8">
        <f t="shared" ca="1" si="282"/>
        <v>13</v>
      </c>
      <c r="T1027" s="8">
        <f t="shared" ca="1" si="283"/>
        <v>13447</v>
      </c>
      <c r="U1027" s="8">
        <f t="shared" ca="1" si="284"/>
        <v>-2</v>
      </c>
      <c r="V1027" s="9">
        <f t="shared" ca="1" si="285"/>
        <v>4</v>
      </c>
      <c r="W1027" s="3">
        <f t="shared" si="286"/>
        <v>-6.2993704721356902E-3</v>
      </c>
      <c r="X1027" s="3">
        <f t="shared" si="287"/>
        <v>9.8469860611851701E-3</v>
      </c>
      <c r="Y1027" s="3">
        <f t="shared" si="288"/>
        <v>1.8735845171916843E-2</v>
      </c>
    </row>
    <row r="1028" spans="1:25" x14ac:dyDescent="0.25">
      <c r="A1028" s="1">
        <v>37495</v>
      </c>
      <c r="B1028" s="2">
        <v>4878.8500000000004</v>
      </c>
      <c r="C1028" s="2">
        <v>55144</v>
      </c>
      <c r="D1028" s="2">
        <v>4851</v>
      </c>
      <c r="E1028" s="2">
        <v>4852</v>
      </c>
      <c r="F1028" s="13">
        <f t="shared" si="294"/>
        <v>-5.7083124096868332E-3</v>
      </c>
      <c r="G1028" s="2">
        <f t="shared" si="289"/>
        <v>5133.3674999999994</v>
      </c>
      <c r="H1028" s="2">
        <f t="shared" ca="1" si="295"/>
        <v>63402.2</v>
      </c>
      <c r="I1028">
        <f t="shared" ca="1" si="296"/>
        <v>-1</v>
      </c>
      <c r="J1028">
        <f t="shared" si="297"/>
        <v>-1</v>
      </c>
      <c r="K1028">
        <f t="shared" si="290"/>
        <v>-57.069999999999709</v>
      </c>
      <c r="L1028">
        <f t="shared" ca="1" si="291"/>
        <v>57.069999999999709</v>
      </c>
      <c r="M1028" s="14">
        <f t="shared" si="292"/>
        <v>9908.1000000000331</v>
      </c>
      <c r="N1028">
        <f t="shared" si="298"/>
        <v>-2</v>
      </c>
      <c r="O1028">
        <f t="shared" si="293"/>
        <v>4</v>
      </c>
      <c r="P1028">
        <f>COUNTIF(作圖資料!$A$3:$A$249,A1028)</f>
        <v>0</v>
      </c>
      <c r="R1028" s="7">
        <f t="shared" ref="R1028:R1091" si="299">D1028-IF(P1027=1,E1027,D1027)</f>
        <v>-97</v>
      </c>
      <c r="S1028" s="8">
        <f t="shared" ref="S1028:S1091" ca="1" si="300">I1027*R1028</f>
        <v>97</v>
      </c>
      <c r="T1028" s="8">
        <f t="shared" ref="T1028:T1091" ca="1" si="301">T1027+R1028*U1027</f>
        <v>13641</v>
      </c>
      <c r="U1028" s="8">
        <f t="shared" ref="U1028:U1091" ca="1" si="302">INT(T1028*$Q$1/IF(P1028=1,E1028,D1028))*I1028</f>
        <v>-2</v>
      </c>
      <c r="V1028" s="9">
        <f t="shared" ref="V1028:V1091" ca="1" si="303">IF(P1028=1,ABS(U1028)+ABS(U1027),ABS(U1028-U1027))</f>
        <v>0</v>
      </c>
      <c r="W1028" s="3">
        <f t="shared" ref="W1028:W1091" si="304">IF(P1027=1,F1027,W1027)</f>
        <v>-6.2993704721356902E-3</v>
      </c>
      <c r="X1028" s="3">
        <f t="shared" ref="X1028:X1091" si="305">IF(P1027=1,K1028/B1027,(1+K1028/B1027)*(1+X1027)-1)</f>
        <v>-1.829047483627444E-3</v>
      </c>
      <c r="Y1028" s="3">
        <f t="shared" ref="Y1028:Y1091" si="306">IF(P1027=1,R1028/E1027,(1+R1028/D1027)*(1+Y1027)-1)</f>
        <v>-1.2353304508956331E-3</v>
      </c>
    </row>
    <row r="1029" spans="1:25" x14ac:dyDescent="0.25">
      <c r="A1029" s="1">
        <v>37496</v>
      </c>
      <c r="B1029" s="2">
        <v>4789.63</v>
      </c>
      <c r="C1029" s="2">
        <v>55061</v>
      </c>
      <c r="D1029" s="2">
        <v>4785</v>
      </c>
      <c r="E1029" s="2">
        <v>4756</v>
      </c>
      <c r="F1029" s="13">
        <f t="shared" si="294"/>
        <v>-9.6667174708697789E-4</v>
      </c>
      <c r="G1029" s="2">
        <f t="shared" si="289"/>
        <v>5119.8710000000001</v>
      </c>
      <c r="H1029" s="2">
        <f t="shared" ca="1" si="295"/>
        <v>65063.4</v>
      </c>
      <c r="I1029">
        <f t="shared" ca="1" si="296"/>
        <v>-1</v>
      </c>
      <c r="J1029">
        <f t="shared" si="297"/>
        <v>-1</v>
      </c>
      <c r="K1029">
        <f t="shared" si="290"/>
        <v>-89.220000000000255</v>
      </c>
      <c r="L1029">
        <f t="shared" ca="1" si="291"/>
        <v>89.220000000000255</v>
      </c>
      <c r="M1029" s="14">
        <f t="shared" si="292"/>
        <v>10086.540000000034</v>
      </c>
      <c r="N1029">
        <f t="shared" si="298"/>
        <v>-2</v>
      </c>
      <c r="O1029">
        <f t="shared" si="293"/>
        <v>0</v>
      </c>
      <c r="P1029">
        <f>COUNTIF(作圖資料!$A$3:$A$249,A1029)</f>
        <v>0</v>
      </c>
      <c r="R1029" s="7">
        <f t="shared" si="299"/>
        <v>-66</v>
      </c>
      <c r="S1029" s="8">
        <f t="shared" ca="1" si="300"/>
        <v>66</v>
      </c>
      <c r="T1029" s="8">
        <f t="shared" ca="1" si="301"/>
        <v>13773</v>
      </c>
      <c r="U1029" s="8">
        <f t="shared" ca="1" si="302"/>
        <v>-2</v>
      </c>
      <c r="V1029" s="9">
        <f t="shared" ca="1" si="303"/>
        <v>0</v>
      </c>
      <c r="W1029" s="3">
        <f t="shared" si="304"/>
        <v>-6.2993704721356902E-3</v>
      </c>
      <c r="X1029" s="3">
        <f t="shared" si="305"/>
        <v>-2.0082695860501265E-2</v>
      </c>
      <c r="Y1029" s="3">
        <f t="shared" si="306"/>
        <v>-1.4823965410747375E-2</v>
      </c>
    </row>
    <row r="1030" spans="1:25" x14ac:dyDescent="0.25">
      <c r="A1030" s="1">
        <v>37497</v>
      </c>
      <c r="B1030" s="2">
        <v>4800.63</v>
      </c>
      <c r="C1030" s="2">
        <v>56471</v>
      </c>
      <c r="D1030" s="2">
        <v>4785</v>
      </c>
      <c r="E1030" s="2">
        <v>4790</v>
      </c>
      <c r="F1030" s="13">
        <f t="shared" si="294"/>
        <v>-3.255822673274178E-3</v>
      </c>
      <c r="G1030" s="2">
        <f t="shared" si="289"/>
        <v>5106.6978333333345</v>
      </c>
      <c r="H1030" s="2">
        <f t="shared" ca="1" si="295"/>
        <v>59240.4</v>
      </c>
      <c r="I1030">
        <f t="shared" ca="1" si="296"/>
        <v>-1</v>
      </c>
      <c r="J1030">
        <f t="shared" si="297"/>
        <v>-1</v>
      </c>
      <c r="K1030">
        <f t="shared" si="290"/>
        <v>11</v>
      </c>
      <c r="L1030">
        <f t="shared" ca="1" si="291"/>
        <v>-11</v>
      </c>
      <c r="M1030" s="14">
        <f t="shared" si="292"/>
        <v>10064.540000000034</v>
      </c>
      <c r="N1030">
        <f t="shared" si="298"/>
        <v>-2</v>
      </c>
      <c r="O1030">
        <f t="shared" si="293"/>
        <v>0</v>
      </c>
      <c r="P1030">
        <f>COUNTIF(作圖資料!$A$3:$A$249,A1030)</f>
        <v>0</v>
      </c>
      <c r="R1030" s="7">
        <f t="shared" si="299"/>
        <v>0</v>
      </c>
      <c r="S1030" s="8">
        <f t="shared" ca="1" si="300"/>
        <v>0</v>
      </c>
      <c r="T1030" s="8">
        <f t="shared" ca="1" si="301"/>
        <v>13773</v>
      </c>
      <c r="U1030" s="8">
        <f t="shared" ca="1" si="302"/>
        <v>-2</v>
      </c>
      <c r="V1030" s="9">
        <f t="shared" ca="1" si="303"/>
        <v>0</v>
      </c>
      <c r="W1030" s="3">
        <f t="shared" si="304"/>
        <v>-6.2993704721356902E-3</v>
      </c>
      <c r="X1030" s="3">
        <f t="shared" si="305"/>
        <v>-1.7832190008163162E-2</v>
      </c>
      <c r="Y1030" s="3">
        <f t="shared" si="306"/>
        <v>-1.4823965410747375E-2</v>
      </c>
    </row>
    <row r="1031" spans="1:25" x14ac:dyDescent="0.25">
      <c r="A1031" s="1">
        <v>37498</v>
      </c>
      <c r="B1031" s="2">
        <v>4764.9399999999996</v>
      </c>
      <c r="C1031" s="2">
        <v>43935</v>
      </c>
      <c r="D1031" s="2">
        <v>4746</v>
      </c>
      <c r="E1031" s="2">
        <v>4745</v>
      </c>
      <c r="F1031" s="13">
        <f t="shared" si="294"/>
        <v>-3.9748664201436634E-3</v>
      </c>
      <c r="G1031" s="2">
        <f t="shared" si="289"/>
        <v>5095.5631666666677</v>
      </c>
      <c r="H1031" s="2">
        <f t="shared" ca="1" si="295"/>
        <v>52148.2</v>
      </c>
      <c r="I1031">
        <f t="shared" ca="1" si="296"/>
        <v>-1</v>
      </c>
      <c r="J1031">
        <f t="shared" si="297"/>
        <v>-1</v>
      </c>
      <c r="K1031">
        <f t="shared" si="290"/>
        <v>-35.690000000000509</v>
      </c>
      <c r="L1031">
        <f t="shared" ca="1" si="291"/>
        <v>35.690000000000509</v>
      </c>
      <c r="M1031" s="14">
        <f t="shared" si="292"/>
        <v>10135.920000000035</v>
      </c>
      <c r="N1031">
        <f t="shared" si="298"/>
        <v>-2</v>
      </c>
      <c r="O1031">
        <f t="shared" si="293"/>
        <v>0</v>
      </c>
      <c r="P1031">
        <f>COUNTIF(作圖資料!$A$3:$A$249,A1031)</f>
        <v>0</v>
      </c>
      <c r="R1031" s="7">
        <f t="shared" si="299"/>
        <v>-39</v>
      </c>
      <c r="S1031" s="8">
        <f t="shared" ca="1" si="300"/>
        <v>39</v>
      </c>
      <c r="T1031" s="8">
        <f t="shared" ca="1" si="301"/>
        <v>13851</v>
      </c>
      <c r="U1031" s="8">
        <f t="shared" ca="1" si="302"/>
        <v>-2</v>
      </c>
      <c r="V1031" s="9">
        <f t="shared" ca="1" si="303"/>
        <v>0</v>
      </c>
      <c r="W1031" s="3">
        <f t="shared" si="304"/>
        <v>-6.2993704721356902E-3</v>
      </c>
      <c r="X1031" s="3">
        <f t="shared" si="305"/>
        <v>-2.5134058541795068E-2</v>
      </c>
      <c r="Y1031" s="3">
        <f t="shared" si="306"/>
        <v>-2.2853613341568879E-2</v>
      </c>
    </row>
    <row r="1032" spans="1:25" x14ac:dyDescent="0.25">
      <c r="A1032" s="1">
        <v>37501</v>
      </c>
      <c r="B1032" s="2">
        <v>4644.58</v>
      </c>
      <c r="C1032" s="2">
        <v>41612</v>
      </c>
      <c r="D1032" s="2">
        <v>4617</v>
      </c>
      <c r="E1032" s="2">
        <v>4610</v>
      </c>
      <c r="F1032" s="13">
        <f t="shared" si="294"/>
        <v>-5.9381041988726402E-3</v>
      </c>
      <c r="G1032" s="2">
        <f t="shared" si="289"/>
        <v>5081.3173333333343</v>
      </c>
      <c r="H1032" s="2">
        <f t="shared" ca="1" si="295"/>
        <v>50444.6</v>
      </c>
      <c r="I1032">
        <f t="shared" ca="1" si="296"/>
        <v>-1</v>
      </c>
      <c r="J1032">
        <f t="shared" si="297"/>
        <v>-1</v>
      </c>
      <c r="K1032">
        <f t="shared" si="290"/>
        <v>-120.35999999999967</v>
      </c>
      <c r="L1032">
        <f t="shared" ca="1" si="291"/>
        <v>120.35999999999967</v>
      </c>
      <c r="M1032" s="14">
        <f t="shared" si="292"/>
        <v>10376.640000000034</v>
      </c>
      <c r="N1032">
        <f t="shared" si="298"/>
        <v>-2</v>
      </c>
      <c r="O1032">
        <f t="shared" si="293"/>
        <v>0</v>
      </c>
      <c r="P1032">
        <f>COUNTIF(作圖資料!$A$3:$A$249,A1032)</f>
        <v>0</v>
      </c>
      <c r="R1032" s="7">
        <f t="shared" si="299"/>
        <v>-129</v>
      </c>
      <c r="S1032" s="8">
        <f t="shared" ca="1" si="300"/>
        <v>129</v>
      </c>
      <c r="T1032" s="8">
        <f t="shared" ca="1" si="301"/>
        <v>14109</v>
      </c>
      <c r="U1032" s="8">
        <f t="shared" ca="1" si="302"/>
        <v>-3</v>
      </c>
      <c r="V1032" s="9">
        <f t="shared" ca="1" si="303"/>
        <v>1</v>
      </c>
      <c r="W1032" s="3">
        <f t="shared" si="304"/>
        <v>-6.2993704721356902E-3</v>
      </c>
      <c r="X1032" s="3">
        <f t="shared" si="305"/>
        <v>-4.9758684395197039E-2</v>
      </c>
      <c r="Y1032" s="3">
        <f t="shared" si="306"/>
        <v>-4.9413218035824658E-2</v>
      </c>
    </row>
    <row r="1033" spans="1:25" x14ac:dyDescent="0.25">
      <c r="A1033" s="1">
        <v>37502</v>
      </c>
      <c r="B1033" s="2">
        <v>4588.0600000000004</v>
      </c>
      <c r="C1033" s="2">
        <v>50380</v>
      </c>
      <c r="D1033" s="2">
        <v>4600</v>
      </c>
      <c r="E1033" s="2">
        <v>4582</v>
      </c>
      <c r="F1033" s="13">
        <f t="shared" si="294"/>
        <v>2.6024071176051766E-3</v>
      </c>
      <c r="G1033" s="2">
        <f t="shared" si="289"/>
        <v>5067.6946666666672</v>
      </c>
      <c r="H1033" s="2">
        <f t="shared" ca="1" si="295"/>
        <v>49491.8</v>
      </c>
      <c r="I1033">
        <f t="shared" ca="1" si="296"/>
        <v>1</v>
      </c>
      <c r="J1033">
        <f t="shared" si="297"/>
        <v>1</v>
      </c>
      <c r="K1033">
        <f t="shared" si="290"/>
        <v>-56.519999999999527</v>
      </c>
      <c r="L1033">
        <f t="shared" ca="1" si="291"/>
        <v>56.519999999999527</v>
      </c>
      <c r="M1033" s="14">
        <f t="shared" si="292"/>
        <v>10489.680000000033</v>
      </c>
      <c r="N1033">
        <f t="shared" si="298"/>
        <v>2</v>
      </c>
      <c r="O1033">
        <f t="shared" si="293"/>
        <v>4</v>
      </c>
      <c r="P1033">
        <f>COUNTIF(作圖資料!$A$3:$A$249,A1033)</f>
        <v>0</v>
      </c>
      <c r="R1033" s="7">
        <f t="shared" si="299"/>
        <v>-17</v>
      </c>
      <c r="S1033" s="8">
        <f t="shared" ca="1" si="300"/>
        <v>17</v>
      </c>
      <c r="T1033" s="8">
        <f t="shared" ca="1" si="301"/>
        <v>14160</v>
      </c>
      <c r="U1033" s="8">
        <f t="shared" ca="1" si="302"/>
        <v>3</v>
      </c>
      <c r="V1033" s="9">
        <f t="shared" ca="1" si="303"/>
        <v>6</v>
      </c>
      <c r="W1033" s="3">
        <f t="shared" si="304"/>
        <v>-6.2993704721356902E-3</v>
      </c>
      <c r="X1033" s="3">
        <f t="shared" si="305"/>
        <v>-6.1322192647392804E-2</v>
      </c>
      <c r="Y1033" s="3">
        <f t="shared" si="306"/>
        <v>-5.2913320980028877E-2</v>
      </c>
    </row>
    <row r="1034" spans="1:25" x14ac:dyDescent="0.25">
      <c r="A1034" s="1">
        <v>37503</v>
      </c>
      <c r="B1034" s="2">
        <v>4534.1499999999996</v>
      </c>
      <c r="C1034" s="2">
        <v>51673</v>
      </c>
      <c r="D1034" s="2">
        <v>4557</v>
      </c>
      <c r="E1034" s="2">
        <v>4543</v>
      </c>
      <c r="F1034" s="13">
        <f t="shared" si="294"/>
        <v>5.0395333193653524E-3</v>
      </c>
      <c r="G1034" s="2">
        <f t="shared" si="289"/>
        <v>5053.2645000000011</v>
      </c>
      <c r="H1034" s="2">
        <f t="shared" ca="1" si="295"/>
        <v>48814.2</v>
      </c>
      <c r="I1034">
        <f t="shared" ca="1" si="296"/>
        <v>1</v>
      </c>
      <c r="J1034">
        <f t="shared" si="297"/>
        <v>1</v>
      </c>
      <c r="K1034">
        <f t="shared" si="290"/>
        <v>-53.910000000000764</v>
      </c>
      <c r="L1034">
        <f t="shared" ca="1" si="291"/>
        <v>-53.910000000000764</v>
      </c>
      <c r="M1034" s="14">
        <f t="shared" si="292"/>
        <v>10381.860000000032</v>
      </c>
      <c r="N1034">
        <f t="shared" si="298"/>
        <v>2</v>
      </c>
      <c r="O1034">
        <f t="shared" si="293"/>
        <v>0</v>
      </c>
      <c r="P1034">
        <f>COUNTIF(作圖資料!$A$3:$A$249,A1034)</f>
        <v>0</v>
      </c>
      <c r="R1034" s="7">
        <f t="shared" si="299"/>
        <v>-43</v>
      </c>
      <c r="S1034" s="8">
        <f t="shared" ca="1" si="300"/>
        <v>-43</v>
      </c>
      <c r="T1034" s="8">
        <f t="shared" ca="1" si="301"/>
        <v>14031</v>
      </c>
      <c r="U1034" s="8">
        <f t="shared" ca="1" si="302"/>
        <v>3</v>
      </c>
      <c r="V1034" s="9">
        <f t="shared" ca="1" si="303"/>
        <v>0</v>
      </c>
      <c r="W1034" s="3">
        <f t="shared" si="304"/>
        <v>-6.2993704721356902E-3</v>
      </c>
      <c r="X1034" s="3">
        <f t="shared" si="305"/>
        <v>-7.2351717238261282E-2</v>
      </c>
      <c r="Y1034" s="3">
        <f t="shared" si="306"/>
        <v>-6.1766522544780766E-2</v>
      </c>
    </row>
    <row r="1035" spans="1:25" x14ac:dyDescent="0.25">
      <c r="A1035" s="1">
        <v>37504</v>
      </c>
      <c r="B1035" s="2">
        <v>4459.37</v>
      </c>
      <c r="C1035" s="2">
        <v>50874</v>
      </c>
      <c r="D1035" s="2">
        <v>4442</v>
      </c>
      <c r="E1035" s="2">
        <v>4436</v>
      </c>
      <c r="F1035" s="13">
        <f t="shared" si="294"/>
        <v>-3.8951690485427015E-3</v>
      </c>
      <c r="G1035" s="2">
        <f t="shared" si="289"/>
        <v>5034.8835000000008</v>
      </c>
      <c r="H1035" s="2">
        <f t="shared" ca="1" si="295"/>
        <v>47694.8</v>
      </c>
      <c r="I1035">
        <f t="shared" ca="1" si="296"/>
        <v>1</v>
      </c>
      <c r="J1035">
        <f t="shared" si="297"/>
        <v>-1</v>
      </c>
      <c r="K1035">
        <f t="shared" si="290"/>
        <v>-74.779999999999745</v>
      </c>
      <c r="L1035">
        <f t="shared" ca="1" si="291"/>
        <v>-74.779999999999745</v>
      </c>
      <c r="M1035" s="14">
        <f t="shared" si="292"/>
        <v>10232.300000000032</v>
      </c>
      <c r="N1035">
        <f t="shared" si="298"/>
        <v>-2</v>
      </c>
      <c r="O1035">
        <f t="shared" si="293"/>
        <v>4</v>
      </c>
      <c r="P1035">
        <f>COUNTIF(作圖資料!$A$3:$A$249,A1035)</f>
        <v>0</v>
      </c>
      <c r="R1035" s="7">
        <f t="shared" si="299"/>
        <v>-115</v>
      </c>
      <c r="S1035" s="8">
        <f t="shared" ca="1" si="300"/>
        <v>-115</v>
      </c>
      <c r="T1035" s="8">
        <f t="shared" ca="1" si="301"/>
        <v>13686</v>
      </c>
      <c r="U1035" s="8">
        <f t="shared" ca="1" si="302"/>
        <v>3</v>
      </c>
      <c r="V1035" s="9">
        <f t="shared" ca="1" si="303"/>
        <v>0</v>
      </c>
      <c r="W1035" s="3">
        <f t="shared" si="304"/>
        <v>-6.2993704721356902E-3</v>
      </c>
      <c r="X1035" s="3">
        <f t="shared" si="305"/>
        <v>-8.7651065205338385E-2</v>
      </c>
      <c r="Y1035" s="3">
        <f t="shared" si="306"/>
        <v>-8.5443689520280031E-2</v>
      </c>
    </row>
    <row r="1036" spans="1:25" x14ac:dyDescent="0.25">
      <c r="A1036" s="1">
        <v>37508</v>
      </c>
      <c r="B1036" s="2">
        <v>4533.2700000000004</v>
      </c>
      <c r="C1036" s="2">
        <v>44163</v>
      </c>
      <c r="D1036" s="2">
        <v>4501</v>
      </c>
      <c r="E1036" s="2">
        <v>4500</v>
      </c>
      <c r="F1036" s="13">
        <f t="shared" si="294"/>
        <v>-7.1184818023194429E-3</v>
      </c>
      <c r="G1036" s="2">
        <f t="shared" si="289"/>
        <v>5017.7360000000026</v>
      </c>
      <c r="H1036" s="2">
        <f t="shared" ca="1" si="295"/>
        <v>47740.4</v>
      </c>
      <c r="I1036">
        <f t="shared" ca="1" si="296"/>
        <v>-1</v>
      </c>
      <c r="J1036">
        <f t="shared" si="297"/>
        <v>-1</v>
      </c>
      <c r="K1036">
        <f t="shared" si="290"/>
        <v>73.900000000000546</v>
      </c>
      <c r="L1036">
        <f t="shared" ca="1" si="291"/>
        <v>73.900000000000546</v>
      </c>
      <c r="M1036" s="14">
        <f t="shared" si="292"/>
        <v>10084.500000000031</v>
      </c>
      <c r="N1036">
        <f t="shared" si="298"/>
        <v>-2</v>
      </c>
      <c r="O1036">
        <f t="shared" si="293"/>
        <v>0</v>
      </c>
      <c r="P1036">
        <f>COUNTIF(作圖資料!$A$3:$A$249,A1036)</f>
        <v>0</v>
      </c>
      <c r="R1036" s="7">
        <f t="shared" si="299"/>
        <v>59</v>
      </c>
      <c r="S1036" s="8">
        <f t="shared" ca="1" si="300"/>
        <v>59</v>
      </c>
      <c r="T1036" s="8">
        <f t="shared" ca="1" si="301"/>
        <v>13863</v>
      </c>
      <c r="U1036" s="8">
        <f t="shared" ca="1" si="302"/>
        <v>-3</v>
      </c>
      <c r="V1036" s="9">
        <f t="shared" ca="1" si="303"/>
        <v>6</v>
      </c>
      <c r="W1036" s="3">
        <f t="shared" si="304"/>
        <v>-6.2993704721356902E-3</v>
      </c>
      <c r="X1036" s="3">
        <f t="shared" si="305"/>
        <v>-7.2531757706448152E-2</v>
      </c>
      <c r="Y1036" s="3">
        <f t="shared" si="306"/>
        <v>-7.3296273419806379E-2</v>
      </c>
    </row>
    <row r="1037" spans="1:25" x14ac:dyDescent="0.25">
      <c r="A1037" s="1">
        <v>37509</v>
      </c>
      <c r="B1037" s="2">
        <v>4668.01</v>
      </c>
      <c r="C1037" s="2">
        <v>68376</v>
      </c>
      <c r="D1037" s="2">
        <v>4648</v>
      </c>
      <c r="E1037" s="2">
        <v>4625</v>
      </c>
      <c r="F1037" s="13">
        <f t="shared" si="294"/>
        <v>-4.2866232077480859E-3</v>
      </c>
      <c r="G1037" s="2">
        <f t="shared" si="289"/>
        <v>5003.2393333333357</v>
      </c>
      <c r="H1037" s="2">
        <f t="shared" ca="1" si="295"/>
        <v>53093.2</v>
      </c>
      <c r="I1037">
        <f t="shared" ca="1" si="296"/>
        <v>1</v>
      </c>
      <c r="J1037">
        <f t="shared" si="297"/>
        <v>-1</v>
      </c>
      <c r="K1037">
        <f t="shared" si="290"/>
        <v>134.73999999999978</v>
      </c>
      <c r="L1037">
        <f t="shared" ca="1" si="291"/>
        <v>-134.73999999999978</v>
      </c>
      <c r="M1037" s="14">
        <f t="shared" si="292"/>
        <v>9815.0200000000314</v>
      </c>
      <c r="N1037">
        <f t="shared" si="298"/>
        <v>-2</v>
      </c>
      <c r="O1037">
        <f t="shared" si="293"/>
        <v>0</v>
      </c>
      <c r="P1037">
        <f>COUNTIF(作圖資料!$A$3:$A$249,A1037)</f>
        <v>0</v>
      </c>
      <c r="R1037" s="7">
        <f t="shared" si="299"/>
        <v>147</v>
      </c>
      <c r="S1037" s="8">
        <f t="shared" ca="1" si="300"/>
        <v>-147</v>
      </c>
      <c r="T1037" s="8">
        <f t="shared" ca="1" si="301"/>
        <v>13422</v>
      </c>
      <c r="U1037" s="8">
        <f t="shared" ca="1" si="302"/>
        <v>2</v>
      </c>
      <c r="V1037" s="9">
        <f t="shared" ca="1" si="303"/>
        <v>5</v>
      </c>
      <c r="W1037" s="3">
        <f t="shared" si="304"/>
        <v>-6.2993704721356902E-3</v>
      </c>
      <c r="X1037" s="3">
        <f t="shared" si="305"/>
        <v>-4.496510692971678E-2</v>
      </c>
      <c r="Y1037" s="3">
        <f t="shared" si="306"/>
        <v>-4.3030677372863813E-2</v>
      </c>
    </row>
    <row r="1038" spans="1:25" x14ac:dyDescent="0.25">
      <c r="A1038" s="1">
        <v>37510</v>
      </c>
      <c r="B1038" s="2">
        <v>4660.53</v>
      </c>
      <c r="C1038" s="2">
        <v>59168</v>
      </c>
      <c r="D1038" s="2">
        <v>4660</v>
      </c>
      <c r="E1038" s="2">
        <v>4642</v>
      </c>
      <c r="F1038" s="13">
        <f t="shared" si="294"/>
        <v>-1.1372097164907835E-4</v>
      </c>
      <c r="G1038" s="2">
        <f t="shared" si="289"/>
        <v>4988.6411666666691</v>
      </c>
      <c r="H1038" s="2">
        <f t="shared" ca="1" si="295"/>
        <v>54850.8</v>
      </c>
      <c r="I1038">
        <f t="shared" ca="1" si="296"/>
        <v>1</v>
      </c>
      <c r="J1038">
        <f t="shared" si="297"/>
        <v>-1</v>
      </c>
      <c r="K1038">
        <f t="shared" si="290"/>
        <v>-7.4800000000004729</v>
      </c>
      <c r="L1038">
        <f t="shared" ca="1" si="291"/>
        <v>-7.4800000000004729</v>
      </c>
      <c r="M1038" s="14">
        <f t="shared" si="292"/>
        <v>9829.9800000000323</v>
      </c>
      <c r="N1038">
        <f t="shared" si="298"/>
        <v>-2</v>
      </c>
      <c r="O1038">
        <f t="shared" si="293"/>
        <v>0</v>
      </c>
      <c r="P1038">
        <f>COUNTIF(作圖資料!$A$3:$A$249,A1038)</f>
        <v>0</v>
      </c>
      <c r="R1038" s="7">
        <f t="shared" si="299"/>
        <v>12</v>
      </c>
      <c r="S1038" s="8">
        <f t="shared" ca="1" si="300"/>
        <v>12</v>
      </c>
      <c r="T1038" s="8">
        <f t="shared" ca="1" si="301"/>
        <v>13446</v>
      </c>
      <c r="U1038" s="8">
        <f t="shared" ca="1" si="302"/>
        <v>2</v>
      </c>
      <c r="V1038" s="9">
        <f t="shared" ca="1" si="303"/>
        <v>0</v>
      </c>
      <c r="W1038" s="3">
        <f t="shared" si="304"/>
        <v>-6.2993704721356902E-3</v>
      </c>
      <c r="X1038" s="3">
        <f t="shared" si="305"/>
        <v>-4.6495450909306846E-2</v>
      </c>
      <c r="Y1038" s="3">
        <f t="shared" si="306"/>
        <v>-4.0560016471072657E-2</v>
      </c>
    </row>
    <row r="1039" spans="1:25" x14ac:dyDescent="0.25">
      <c r="A1039" s="1">
        <v>37511</v>
      </c>
      <c r="B1039" s="2">
        <v>4647.37</v>
      </c>
      <c r="C1039" s="2">
        <v>50284</v>
      </c>
      <c r="D1039" s="2">
        <v>4631</v>
      </c>
      <c r="E1039" s="2">
        <v>4618</v>
      </c>
      <c r="F1039" s="13">
        <f t="shared" si="294"/>
        <v>-3.5224223593128823E-3</v>
      </c>
      <c r="G1039" s="2">
        <f t="shared" si="289"/>
        <v>4976.1056666666691</v>
      </c>
      <c r="H1039" s="2">
        <f t="shared" ca="1" si="295"/>
        <v>54573</v>
      </c>
      <c r="I1039">
        <f t="shared" ca="1" si="296"/>
        <v>-1</v>
      </c>
      <c r="J1039">
        <f t="shared" si="297"/>
        <v>-1</v>
      </c>
      <c r="K1039">
        <f t="shared" si="290"/>
        <v>-13.159999999999854</v>
      </c>
      <c r="L1039">
        <f t="shared" ca="1" si="291"/>
        <v>-13.159999999999854</v>
      </c>
      <c r="M1039" s="14">
        <f t="shared" si="292"/>
        <v>9856.300000000032</v>
      </c>
      <c r="N1039">
        <f t="shared" si="298"/>
        <v>-2</v>
      </c>
      <c r="O1039">
        <f t="shared" si="293"/>
        <v>0</v>
      </c>
      <c r="P1039">
        <f>COUNTIF(作圖資料!$A$3:$A$249,A1039)</f>
        <v>0</v>
      </c>
      <c r="R1039" s="7">
        <f t="shared" si="299"/>
        <v>-29</v>
      </c>
      <c r="S1039" s="8">
        <f t="shared" ca="1" si="300"/>
        <v>-29</v>
      </c>
      <c r="T1039" s="8">
        <f t="shared" ca="1" si="301"/>
        <v>13388</v>
      </c>
      <c r="U1039" s="8">
        <f t="shared" ca="1" si="302"/>
        <v>-2</v>
      </c>
      <c r="V1039" s="9">
        <f t="shared" ca="1" si="303"/>
        <v>4</v>
      </c>
      <c r="W1039" s="3">
        <f t="shared" si="304"/>
        <v>-6.2993704721356902E-3</v>
      </c>
      <c r="X1039" s="3">
        <f t="shared" si="305"/>
        <v>-4.9187874274467691E-2</v>
      </c>
      <c r="Y1039" s="3">
        <f t="shared" si="306"/>
        <v>-4.6530780317068143E-2</v>
      </c>
    </row>
    <row r="1040" spans="1:25" x14ac:dyDescent="0.25">
      <c r="A1040" s="1">
        <v>37512</v>
      </c>
      <c r="B1040" s="2">
        <v>4580.17</v>
      </c>
      <c r="C1040" s="2">
        <v>49205</v>
      </c>
      <c r="D1040" s="2">
        <v>4540</v>
      </c>
      <c r="E1040" s="2">
        <v>4524</v>
      </c>
      <c r="F1040" s="13">
        <f t="shared" si="294"/>
        <v>-8.7704168185896991E-3</v>
      </c>
      <c r="G1040" s="2">
        <f t="shared" si="289"/>
        <v>4961.6790000000019</v>
      </c>
      <c r="H1040" s="2">
        <f t="shared" ca="1" si="295"/>
        <v>54239.199999999997</v>
      </c>
      <c r="I1040">
        <f t="shared" ca="1" si="296"/>
        <v>-1</v>
      </c>
      <c r="J1040">
        <f t="shared" si="297"/>
        <v>-1</v>
      </c>
      <c r="K1040">
        <f t="shared" si="290"/>
        <v>-67.199999999999818</v>
      </c>
      <c r="L1040">
        <f t="shared" ca="1" si="291"/>
        <v>67.199999999999818</v>
      </c>
      <c r="M1040" s="14">
        <f t="shared" si="292"/>
        <v>9990.7000000000317</v>
      </c>
      <c r="N1040">
        <f t="shared" si="298"/>
        <v>-2</v>
      </c>
      <c r="O1040">
        <f t="shared" si="293"/>
        <v>0</v>
      </c>
      <c r="P1040">
        <f>COUNTIF(作圖資料!$A$3:$A$249,A1040)</f>
        <v>0</v>
      </c>
      <c r="R1040" s="7">
        <f t="shared" si="299"/>
        <v>-91</v>
      </c>
      <c r="S1040" s="8">
        <f t="shared" ca="1" si="300"/>
        <v>91</v>
      </c>
      <c r="T1040" s="8">
        <f t="shared" ca="1" si="301"/>
        <v>13570</v>
      </c>
      <c r="U1040" s="8">
        <f t="shared" ca="1" si="302"/>
        <v>-2</v>
      </c>
      <c r="V1040" s="9">
        <f t="shared" ca="1" si="303"/>
        <v>0</v>
      </c>
      <c r="W1040" s="3">
        <f t="shared" si="304"/>
        <v>-6.2993704721356902E-3</v>
      </c>
      <c r="X1040" s="3">
        <f t="shared" si="305"/>
        <v>-6.2936419117842646E-2</v>
      </c>
      <c r="Y1040" s="3">
        <f t="shared" si="306"/>
        <v>-6.5266625488984986E-2</v>
      </c>
    </row>
    <row r="1041" spans="1:25" x14ac:dyDescent="0.25">
      <c r="A1041" s="1">
        <v>37515</v>
      </c>
      <c r="B1041" s="2">
        <v>4457.16</v>
      </c>
      <c r="C1041" s="2">
        <v>44739</v>
      </c>
      <c r="D1041" s="2">
        <v>4422</v>
      </c>
      <c r="E1041" s="2">
        <v>4396</v>
      </c>
      <c r="F1041" s="13">
        <f t="shared" si="294"/>
        <v>-7.8884311983414834E-3</v>
      </c>
      <c r="G1041" s="2">
        <f t="shared" si="289"/>
        <v>4944.9561666666677</v>
      </c>
      <c r="H1041" s="2">
        <f t="shared" ca="1" si="295"/>
        <v>54354.400000000001</v>
      </c>
      <c r="I1041">
        <f t="shared" ca="1" si="296"/>
        <v>-1</v>
      </c>
      <c r="J1041">
        <f t="shared" si="297"/>
        <v>-1</v>
      </c>
      <c r="K1041">
        <f t="shared" si="290"/>
        <v>-123.01000000000022</v>
      </c>
      <c r="L1041">
        <f t="shared" ca="1" si="291"/>
        <v>123.01000000000022</v>
      </c>
      <c r="M1041" s="14">
        <f t="shared" si="292"/>
        <v>10236.720000000032</v>
      </c>
      <c r="N1041">
        <f t="shared" si="298"/>
        <v>-2</v>
      </c>
      <c r="O1041">
        <f t="shared" si="293"/>
        <v>0</v>
      </c>
      <c r="P1041">
        <f>COUNTIF(作圖資料!$A$3:$A$249,A1041)</f>
        <v>0</v>
      </c>
      <c r="R1041" s="7">
        <f t="shared" si="299"/>
        <v>-118</v>
      </c>
      <c r="S1041" s="8">
        <f t="shared" ca="1" si="300"/>
        <v>118</v>
      </c>
      <c r="T1041" s="8">
        <f t="shared" ca="1" si="301"/>
        <v>13806</v>
      </c>
      <c r="U1041" s="8">
        <f t="shared" ca="1" si="302"/>
        <v>-3</v>
      </c>
      <c r="V1041" s="9">
        <f t="shared" ca="1" si="303"/>
        <v>1</v>
      </c>
      <c r="W1041" s="3">
        <f t="shared" si="304"/>
        <v>-6.2993704721356902E-3</v>
      </c>
      <c r="X1041" s="3">
        <f t="shared" si="305"/>
        <v>-8.8103212290217114E-2</v>
      </c>
      <c r="Y1041" s="3">
        <f t="shared" si="306"/>
        <v>-8.9561457689932067E-2</v>
      </c>
    </row>
    <row r="1042" spans="1:25" x14ac:dyDescent="0.25">
      <c r="A1042" s="1">
        <v>37516</v>
      </c>
      <c r="B1042" s="2">
        <v>4633.8599999999997</v>
      </c>
      <c r="C1042" s="2">
        <v>67824</v>
      </c>
      <c r="D1042" s="2">
        <v>4640</v>
      </c>
      <c r="E1042" s="2">
        <v>4643</v>
      </c>
      <c r="F1042" s="13">
        <f t="shared" si="294"/>
        <v>1.3250292412805287E-3</v>
      </c>
      <c r="G1042" s="2">
        <f t="shared" si="289"/>
        <v>4932.4390000000012</v>
      </c>
      <c r="H1042" s="2">
        <f t="shared" ca="1" si="295"/>
        <v>54244</v>
      </c>
      <c r="I1042">
        <f t="shared" ca="1" si="296"/>
        <v>1</v>
      </c>
      <c r="J1042">
        <f t="shared" si="297"/>
        <v>1</v>
      </c>
      <c r="K1042">
        <f t="shared" si="290"/>
        <v>176.69999999999982</v>
      </c>
      <c r="L1042">
        <f t="shared" ca="1" si="291"/>
        <v>-176.69999999999982</v>
      </c>
      <c r="M1042" s="14">
        <f t="shared" si="292"/>
        <v>9883.3200000000325</v>
      </c>
      <c r="N1042">
        <f t="shared" si="298"/>
        <v>2</v>
      </c>
      <c r="O1042">
        <f t="shared" si="293"/>
        <v>4</v>
      </c>
      <c r="P1042">
        <f>COUNTIF(作圖資料!$A$3:$A$249,A1042)</f>
        <v>0</v>
      </c>
      <c r="R1042" s="7">
        <f t="shared" si="299"/>
        <v>218</v>
      </c>
      <c r="S1042" s="8">
        <f t="shared" ca="1" si="300"/>
        <v>-218</v>
      </c>
      <c r="T1042" s="8">
        <f t="shared" ca="1" si="301"/>
        <v>13152</v>
      </c>
      <c r="U1042" s="8">
        <f t="shared" ca="1" si="302"/>
        <v>2</v>
      </c>
      <c r="V1042" s="9">
        <f t="shared" ca="1" si="303"/>
        <v>5</v>
      </c>
      <c r="W1042" s="3">
        <f t="shared" si="304"/>
        <v>-6.2993704721356902E-3</v>
      </c>
      <c r="X1042" s="3">
        <f t="shared" si="305"/>
        <v>-5.1951904644021329E-2</v>
      </c>
      <c r="Y1042" s="3">
        <f t="shared" si="306"/>
        <v>-4.4677784640724694E-2</v>
      </c>
    </row>
    <row r="1043" spans="1:25" x14ac:dyDescent="0.25">
      <c r="A1043" s="1">
        <v>37517</v>
      </c>
      <c r="B1043" s="2">
        <v>4482.6499999999996</v>
      </c>
      <c r="C1043" s="2">
        <v>53037</v>
      </c>
      <c r="D1043" s="2">
        <v>4475</v>
      </c>
      <c r="E1043" s="2">
        <v>4430</v>
      </c>
      <c r="F1043" s="13">
        <f t="shared" si="294"/>
        <v>-1.1745284597280525E-2</v>
      </c>
      <c r="G1043" s="2">
        <f t="shared" si="289"/>
        <v>4918.5491666666667</v>
      </c>
      <c r="H1043" s="2">
        <f t="shared" ca="1" si="295"/>
        <v>53017.8</v>
      </c>
      <c r="I1043">
        <f t="shared" ca="1" si="296"/>
        <v>1</v>
      </c>
      <c r="J1043">
        <f t="shared" si="297"/>
        <v>-1</v>
      </c>
      <c r="K1043">
        <f t="shared" si="290"/>
        <v>-151.21000000000004</v>
      </c>
      <c r="L1043">
        <f t="shared" ca="1" si="291"/>
        <v>-151.21000000000004</v>
      </c>
      <c r="M1043" s="14">
        <f t="shared" si="292"/>
        <v>9580.9000000000324</v>
      </c>
      <c r="N1043">
        <f t="shared" si="298"/>
        <v>-2</v>
      </c>
      <c r="O1043">
        <f t="shared" si="293"/>
        <v>4</v>
      </c>
      <c r="P1043">
        <f>COUNTIF(作圖資料!$A$3:$A$249,A1043)</f>
        <v>1</v>
      </c>
      <c r="R1043" s="7">
        <f t="shared" si="299"/>
        <v>-165</v>
      </c>
      <c r="S1043" s="8">
        <f t="shared" ca="1" si="300"/>
        <v>-165</v>
      </c>
      <c r="T1043" s="8">
        <f t="shared" ca="1" si="301"/>
        <v>12822</v>
      </c>
      <c r="U1043" s="8">
        <f t="shared" ca="1" si="302"/>
        <v>2</v>
      </c>
      <c r="V1043" s="9">
        <f t="shared" ca="1" si="303"/>
        <v>4</v>
      </c>
      <c r="W1043" s="3">
        <f t="shared" si="304"/>
        <v>-6.2993704721356902E-3</v>
      </c>
      <c r="X1043" s="3">
        <f t="shared" si="305"/>
        <v>-8.2888176456026419E-2</v>
      </c>
      <c r="Y1043" s="3">
        <f t="shared" si="306"/>
        <v>-7.8649372040354049E-2</v>
      </c>
    </row>
    <row r="1044" spans="1:25" x14ac:dyDescent="0.25">
      <c r="A1044" s="1">
        <v>37518</v>
      </c>
      <c r="B1044" s="2">
        <v>4491.3100000000004</v>
      </c>
      <c r="C1044" s="2">
        <v>51967</v>
      </c>
      <c r="D1044" s="2">
        <v>4441</v>
      </c>
      <c r="E1044" s="2">
        <v>4425</v>
      </c>
      <c r="F1044" s="13">
        <f t="shared" si="294"/>
        <v>-1.1201631595236239E-2</v>
      </c>
      <c r="G1044" s="2">
        <f t="shared" si="289"/>
        <v>4908.0203333333338</v>
      </c>
      <c r="H1044" s="2">
        <f t="shared" ca="1" si="295"/>
        <v>53354.400000000001</v>
      </c>
      <c r="I1044">
        <f t="shared" ca="1" si="296"/>
        <v>-1</v>
      </c>
      <c r="J1044">
        <f t="shared" si="297"/>
        <v>-1</v>
      </c>
      <c r="K1044">
        <f t="shared" si="290"/>
        <v>8.660000000000764</v>
      </c>
      <c r="L1044">
        <f t="shared" ca="1" si="291"/>
        <v>8.660000000000764</v>
      </c>
      <c r="M1044" s="14">
        <f t="shared" si="292"/>
        <v>9563.5800000000309</v>
      </c>
      <c r="N1044">
        <f t="shared" si="298"/>
        <v>-2</v>
      </c>
      <c r="O1044">
        <f t="shared" si="293"/>
        <v>0</v>
      </c>
      <c r="P1044">
        <f>COUNTIF(作圖資料!$A$3:$A$249,A1044)</f>
        <v>0</v>
      </c>
      <c r="R1044" s="7">
        <f t="shared" si="299"/>
        <v>11</v>
      </c>
      <c r="S1044" s="8">
        <f t="shared" ca="1" si="300"/>
        <v>11</v>
      </c>
      <c r="T1044" s="8">
        <f t="shared" ca="1" si="301"/>
        <v>12844</v>
      </c>
      <c r="U1044" s="8">
        <f t="shared" ca="1" si="302"/>
        <v>-2</v>
      </c>
      <c r="V1044" s="9">
        <f t="shared" ca="1" si="303"/>
        <v>4</v>
      </c>
      <c r="W1044" s="3">
        <f t="shared" si="304"/>
        <v>-1.1745284597280525E-2</v>
      </c>
      <c r="X1044" s="3">
        <f t="shared" si="305"/>
        <v>1.9318929650989404E-3</v>
      </c>
      <c r="Y1044" s="3">
        <f t="shared" si="306"/>
        <v>2.4830699774266367E-3</v>
      </c>
    </row>
    <row r="1045" spans="1:25" x14ac:dyDescent="0.25">
      <c r="A1045" s="1">
        <v>37519</v>
      </c>
      <c r="B1045" s="2">
        <v>4429.25</v>
      </c>
      <c r="C1045" s="2">
        <v>46032</v>
      </c>
      <c r="D1045" s="2">
        <v>4365</v>
      </c>
      <c r="E1045" s="2">
        <v>4384</v>
      </c>
      <c r="F1045" s="13">
        <f t="shared" si="294"/>
        <v>-1.4505841846813805E-2</v>
      </c>
      <c r="G1045" s="2">
        <f t="shared" si="289"/>
        <v>4897.3118333333341</v>
      </c>
      <c r="H1045" s="2">
        <f t="shared" ca="1" si="295"/>
        <v>52719.8</v>
      </c>
      <c r="I1045">
        <f t="shared" ca="1" si="296"/>
        <v>-1</v>
      </c>
      <c r="J1045">
        <f t="shared" si="297"/>
        <v>-1</v>
      </c>
      <c r="K1045">
        <f t="shared" si="290"/>
        <v>-62.0600000000004</v>
      </c>
      <c r="L1045">
        <f t="shared" ca="1" si="291"/>
        <v>62.0600000000004</v>
      </c>
      <c r="M1045" s="14">
        <f t="shared" si="292"/>
        <v>9687.7000000000317</v>
      </c>
      <c r="N1045">
        <f t="shared" si="298"/>
        <v>-2</v>
      </c>
      <c r="O1045">
        <f t="shared" si="293"/>
        <v>0</v>
      </c>
      <c r="P1045">
        <f>COUNTIF(作圖資料!$A$3:$A$249,A1045)</f>
        <v>0</v>
      </c>
      <c r="R1045" s="7">
        <f t="shared" si="299"/>
        <v>-76</v>
      </c>
      <c r="S1045" s="8">
        <f t="shared" ca="1" si="300"/>
        <v>76</v>
      </c>
      <c r="T1045" s="8">
        <f t="shared" ca="1" si="301"/>
        <v>12996</v>
      </c>
      <c r="U1045" s="8">
        <f t="shared" ca="1" si="302"/>
        <v>-2</v>
      </c>
      <c r="V1045" s="9">
        <f t="shared" ca="1" si="303"/>
        <v>0</v>
      </c>
      <c r="W1045" s="3">
        <f t="shared" si="304"/>
        <v>-1.1745284597280525E-2</v>
      </c>
      <c r="X1045" s="3">
        <f t="shared" si="305"/>
        <v>-1.1912596343680582E-2</v>
      </c>
      <c r="Y1045" s="3">
        <f t="shared" si="306"/>
        <v>-1.4672686230248422E-2</v>
      </c>
    </row>
    <row r="1046" spans="1:25" x14ac:dyDescent="0.25">
      <c r="A1046" s="1">
        <v>37522</v>
      </c>
      <c r="B1046" s="2">
        <v>4328.3999999999996</v>
      </c>
      <c r="C1046" s="2">
        <v>42733</v>
      </c>
      <c r="D1046" s="2">
        <v>4314</v>
      </c>
      <c r="E1046" s="2">
        <v>4294</v>
      </c>
      <c r="F1046" s="13">
        <f t="shared" si="294"/>
        <v>-3.3268644302744121E-3</v>
      </c>
      <c r="G1046" s="2">
        <f t="shared" si="289"/>
        <v>4883.5566666666673</v>
      </c>
      <c r="H1046" s="2">
        <f t="shared" ca="1" si="295"/>
        <v>52318.6</v>
      </c>
      <c r="I1046">
        <f t="shared" ca="1" si="296"/>
        <v>-1</v>
      </c>
      <c r="J1046">
        <f t="shared" si="297"/>
        <v>-1</v>
      </c>
      <c r="K1046">
        <f t="shared" si="290"/>
        <v>-100.85000000000036</v>
      </c>
      <c r="L1046">
        <f t="shared" ca="1" si="291"/>
        <v>100.85000000000036</v>
      </c>
      <c r="M1046" s="14">
        <f t="shared" si="292"/>
        <v>9889.4000000000324</v>
      </c>
      <c r="N1046">
        <f t="shared" si="298"/>
        <v>-2</v>
      </c>
      <c r="O1046">
        <f t="shared" si="293"/>
        <v>0</v>
      </c>
      <c r="P1046">
        <f>COUNTIF(作圖資料!$A$3:$A$249,A1046)</f>
        <v>0</v>
      </c>
      <c r="R1046" s="7">
        <f t="shared" si="299"/>
        <v>-51</v>
      </c>
      <c r="S1046" s="8">
        <f t="shared" ca="1" si="300"/>
        <v>51</v>
      </c>
      <c r="T1046" s="8">
        <f t="shared" ca="1" si="301"/>
        <v>13098</v>
      </c>
      <c r="U1046" s="8">
        <f t="shared" ca="1" si="302"/>
        <v>-3</v>
      </c>
      <c r="V1046" s="9">
        <f t="shared" ca="1" si="303"/>
        <v>1</v>
      </c>
      <c r="W1046" s="3">
        <f t="shared" si="304"/>
        <v>-1.1745284597280525E-2</v>
      </c>
      <c r="X1046" s="3">
        <f t="shared" si="305"/>
        <v>-3.4410449176268565E-2</v>
      </c>
      <c r="Y1046" s="3">
        <f t="shared" si="306"/>
        <v>-2.6185101580135539E-2</v>
      </c>
    </row>
    <row r="1047" spans="1:25" x14ac:dyDescent="0.25">
      <c r="A1047" s="1">
        <v>37523</v>
      </c>
      <c r="B1047" s="2">
        <v>4286.9399999999996</v>
      </c>
      <c r="C1047" s="2">
        <v>48105</v>
      </c>
      <c r="D1047" s="2">
        <v>4291</v>
      </c>
      <c r="E1047" s="2">
        <v>4288</v>
      </c>
      <c r="F1047" s="13">
        <f t="shared" si="294"/>
        <v>9.4706247346598715E-4</v>
      </c>
      <c r="G1047" s="2">
        <f t="shared" si="289"/>
        <v>4872.1836666666668</v>
      </c>
      <c r="H1047" s="2">
        <f t="shared" ca="1" si="295"/>
        <v>48374.8</v>
      </c>
      <c r="I1047">
        <f t="shared" ca="1" si="296"/>
        <v>-1</v>
      </c>
      <c r="J1047">
        <f t="shared" si="297"/>
        <v>1</v>
      </c>
      <c r="K1047">
        <f t="shared" si="290"/>
        <v>-41.460000000000036</v>
      </c>
      <c r="L1047">
        <f t="shared" ca="1" si="291"/>
        <v>41.460000000000036</v>
      </c>
      <c r="M1047" s="14">
        <f t="shared" si="292"/>
        <v>9972.3200000000325</v>
      </c>
      <c r="N1047">
        <f t="shared" si="298"/>
        <v>2</v>
      </c>
      <c r="O1047">
        <f t="shared" si="293"/>
        <v>4</v>
      </c>
      <c r="P1047">
        <f>COUNTIF(作圖資料!$A$3:$A$249,A1047)</f>
        <v>0</v>
      </c>
      <c r="R1047" s="7">
        <f t="shared" si="299"/>
        <v>-23</v>
      </c>
      <c r="S1047" s="8">
        <f t="shared" ca="1" si="300"/>
        <v>23</v>
      </c>
      <c r="T1047" s="8">
        <f t="shared" ca="1" si="301"/>
        <v>13167</v>
      </c>
      <c r="U1047" s="8">
        <f t="shared" ca="1" si="302"/>
        <v>-3</v>
      </c>
      <c r="V1047" s="9">
        <f t="shared" ca="1" si="303"/>
        <v>0</v>
      </c>
      <c r="W1047" s="3">
        <f t="shared" si="304"/>
        <v>-1.1745284597280525E-2</v>
      </c>
      <c r="X1047" s="3">
        <f t="shared" si="305"/>
        <v>-4.365944251726106E-2</v>
      </c>
      <c r="Y1047" s="3">
        <f t="shared" si="306"/>
        <v>-3.1376975169300381E-2</v>
      </c>
    </row>
    <row r="1048" spans="1:25" x14ac:dyDescent="0.25">
      <c r="A1048" s="1">
        <v>37524</v>
      </c>
      <c r="B1048" s="2">
        <v>4185.95</v>
      </c>
      <c r="C1048" s="2">
        <v>52227</v>
      </c>
      <c r="D1048" s="2">
        <v>4175</v>
      </c>
      <c r="E1048" s="2">
        <v>4168</v>
      </c>
      <c r="F1048" s="13">
        <f t="shared" si="294"/>
        <v>-2.6158936442145508E-3</v>
      </c>
      <c r="G1048" s="2">
        <f t="shared" si="289"/>
        <v>4858.6981666666679</v>
      </c>
      <c r="H1048" s="2">
        <f t="shared" ca="1" si="295"/>
        <v>48212.800000000003</v>
      </c>
      <c r="I1048">
        <f t="shared" ca="1" si="296"/>
        <v>1</v>
      </c>
      <c r="J1048">
        <f t="shared" si="297"/>
        <v>-1</v>
      </c>
      <c r="K1048">
        <f t="shared" si="290"/>
        <v>-100.98999999999978</v>
      </c>
      <c r="L1048">
        <f t="shared" ca="1" si="291"/>
        <v>100.98999999999978</v>
      </c>
      <c r="M1048" s="14">
        <f t="shared" si="292"/>
        <v>9770.3400000000329</v>
      </c>
      <c r="N1048">
        <f t="shared" si="298"/>
        <v>-2</v>
      </c>
      <c r="O1048">
        <f t="shared" si="293"/>
        <v>4</v>
      </c>
      <c r="P1048">
        <f>COUNTIF(作圖資料!$A$3:$A$249,A1048)</f>
        <v>0</v>
      </c>
      <c r="R1048" s="7">
        <f t="shared" si="299"/>
        <v>-116</v>
      </c>
      <c r="S1048" s="8">
        <f t="shared" ca="1" si="300"/>
        <v>116</v>
      </c>
      <c r="T1048" s="8">
        <f t="shared" ca="1" si="301"/>
        <v>13515</v>
      </c>
      <c r="U1048" s="8">
        <f t="shared" ca="1" si="302"/>
        <v>3</v>
      </c>
      <c r="V1048" s="9">
        <f t="shared" ca="1" si="303"/>
        <v>6</v>
      </c>
      <c r="W1048" s="3">
        <f t="shared" si="304"/>
        <v>-1.1745284597280525E-2</v>
      </c>
      <c r="X1048" s="3">
        <f t="shared" si="305"/>
        <v>-6.6188526875843534E-2</v>
      </c>
      <c r="Y1048" s="3">
        <f t="shared" si="306"/>
        <v>-5.7562076749435809E-2</v>
      </c>
    </row>
    <row r="1049" spans="1:25" x14ac:dyDescent="0.25">
      <c r="A1049" s="1">
        <v>37525</v>
      </c>
      <c r="B1049" s="2">
        <v>4222.22</v>
      </c>
      <c r="C1049" s="2">
        <v>54016</v>
      </c>
      <c r="D1049" s="2">
        <v>4205</v>
      </c>
      <c r="E1049" s="2">
        <v>4210</v>
      </c>
      <c r="F1049" s="13">
        <f t="shared" si="294"/>
        <v>-4.078423199170178E-3</v>
      </c>
      <c r="G1049" s="2">
        <f t="shared" si="289"/>
        <v>4844.9381666666677</v>
      </c>
      <c r="H1049" s="2">
        <f t="shared" ca="1" si="295"/>
        <v>48622.6</v>
      </c>
      <c r="I1049">
        <f t="shared" ca="1" si="296"/>
        <v>1</v>
      </c>
      <c r="J1049">
        <f t="shared" si="297"/>
        <v>-1</v>
      </c>
      <c r="K1049">
        <f t="shared" si="290"/>
        <v>36.270000000000437</v>
      </c>
      <c r="L1049">
        <f t="shared" ca="1" si="291"/>
        <v>36.270000000000437</v>
      </c>
      <c r="M1049" s="14">
        <f t="shared" si="292"/>
        <v>9697.800000000032</v>
      </c>
      <c r="N1049">
        <f t="shared" si="298"/>
        <v>-2</v>
      </c>
      <c r="O1049">
        <f t="shared" si="293"/>
        <v>0</v>
      </c>
      <c r="P1049">
        <f>COUNTIF(作圖資料!$A$3:$A$249,A1049)</f>
        <v>0</v>
      </c>
      <c r="R1049" s="7">
        <f t="shared" si="299"/>
        <v>30</v>
      </c>
      <c r="S1049" s="8">
        <f t="shared" ca="1" si="300"/>
        <v>30</v>
      </c>
      <c r="T1049" s="8">
        <f t="shared" ca="1" si="301"/>
        <v>13605</v>
      </c>
      <c r="U1049" s="8">
        <f t="shared" ca="1" si="302"/>
        <v>3</v>
      </c>
      <c r="V1049" s="9">
        <f t="shared" ca="1" si="303"/>
        <v>0</v>
      </c>
      <c r="W1049" s="3">
        <f t="shared" si="304"/>
        <v>-1.1745284597280525E-2</v>
      </c>
      <c r="X1049" s="3">
        <f t="shared" si="305"/>
        <v>-5.8097330819938953E-2</v>
      </c>
      <c r="Y1049" s="3">
        <f t="shared" si="306"/>
        <v>-5.0790067720090426E-2</v>
      </c>
    </row>
    <row r="1050" spans="1:25" x14ac:dyDescent="0.25">
      <c r="A1050" s="1">
        <v>37526</v>
      </c>
      <c r="B1050" s="2">
        <v>4208.8</v>
      </c>
      <c r="C1050" s="2">
        <v>45268</v>
      </c>
      <c r="D1050" s="2">
        <v>4190</v>
      </c>
      <c r="E1050" s="2">
        <v>4185</v>
      </c>
      <c r="F1050" s="13">
        <f t="shared" si="294"/>
        <v>-4.4668314008744492E-3</v>
      </c>
      <c r="G1050" s="2">
        <f t="shared" si="289"/>
        <v>4829.5715</v>
      </c>
      <c r="H1050" s="2">
        <f t="shared" ca="1" si="295"/>
        <v>48469.8</v>
      </c>
      <c r="I1050">
        <f t="shared" ca="1" si="296"/>
        <v>-1</v>
      </c>
      <c r="J1050">
        <f t="shared" si="297"/>
        <v>-1</v>
      </c>
      <c r="K1050">
        <f t="shared" si="290"/>
        <v>-13.420000000000073</v>
      </c>
      <c r="L1050">
        <f t="shared" ca="1" si="291"/>
        <v>-13.420000000000073</v>
      </c>
      <c r="M1050" s="14">
        <f t="shared" si="292"/>
        <v>9724.6400000000322</v>
      </c>
      <c r="N1050">
        <f t="shared" si="298"/>
        <v>-2</v>
      </c>
      <c r="O1050">
        <f t="shared" si="293"/>
        <v>0</v>
      </c>
      <c r="P1050">
        <f>COUNTIF(作圖資料!$A$3:$A$249,A1050)</f>
        <v>0</v>
      </c>
      <c r="R1050" s="7">
        <f t="shared" si="299"/>
        <v>-15</v>
      </c>
      <c r="S1050" s="8">
        <f t="shared" ca="1" si="300"/>
        <v>-15</v>
      </c>
      <c r="T1050" s="8">
        <f t="shared" ca="1" si="301"/>
        <v>13560</v>
      </c>
      <c r="U1050" s="8">
        <f t="shared" ca="1" si="302"/>
        <v>-3</v>
      </c>
      <c r="V1050" s="9">
        <f t="shared" ca="1" si="303"/>
        <v>6</v>
      </c>
      <c r="W1050" s="3">
        <f t="shared" si="304"/>
        <v>-1.1745284597280525E-2</v>
      </c>
      <c r="X1050" s="3">
        <f t="shared" si="305"/>
        <v>-6.1091095668856399E-2</v>
      </c>
      <c r="Y1050" s="3">
        <f t="shared" si="306"/>
        <v>-5.4176072234763173E-2</v>
      </c>
    </row>
    <row r="1051" spans="1:25" x14ac:dyDescent="0.25">
      <c r="A1051" s="1">
        <v>37529</v>
      </c>
      <c r="B1051" s="2">
        <v>4191.8100000000004</v>
      </c>
      <c r="C1051" s="2">
        <v>36204</v>
      </c>
      <c r="D1051" s="2">
        <v>4123</v>
      </c>
      <c r="E1051" s="2">
        <v>4140</v>
      </c>
      <c r="F1051" s="13">
        <f t="shared" si="294"/>
        <v>-1.6415343252676129E-2</v>
      </c>
      <c r="G1051" s="2">
        <f t="shared" si="289"/>
        <v>4811.8478333333333</v>
      </c>
      <c r="H1051" s="2">
        <f t="shared" ca="1" si="295"/>
        <v>47164</v>
      </c>
      <c r="I1051">
        <f t="shared" ca="1" si="296"/>
        <v>-1</v>
      </c>
      <c r="J1051">
        <f t="shared" si="297"/>
        <v>-1</v>
      </c>
      <c r="K1051">
        <f t="shared" si="290"/>
        <v>-16.989999999999782</v>
      </c>
      <c r="L1051">
        <f t="shared" ca="1" si="291"/>
        <v>16.989999999999782</v>
      </c>
      <c r="M1051" s="14">
        <f t="shared" si="292"/>
        <v>9758.6200000000317</v>
      </c>
      <c r="N1051">
        <f t="shared" si="298"/>
        <v>-2</v>
      </c>
      <c r="O1051">
        <f t="shared" si="293"/>
        <v>0</v>
      </c>
      <c r="P1051">
        <f>COUNTIF(作圖資料!$A$3:$A$249,A1051)</f>
        <v>0</v>
      </c>
      <c r="R1051" s="7">
        <f t="shared" si="299"/>
        <v>-67</v>
      </c>
      <c r="S1051" s="8">
        <f t="shared" ca="1" si="300"/>
        <v>67</v>
      </c>
      <c r="T1051" s="8">
        <f t="shared" ca="1" si="301"/>
        <v>13761</v>
      </c>
      <c r="U1051" s="8">
        <f t="shared" ca="1" si="302"/>
        <v>-3</v>
      </c>
      <c r="V1051" s="9">
        <f t="shared" ca="1" si="303"/>
        <v>0</v>
      </c>
      <c r="W1051" s="3">
        <f t="shared" si="304"/>
        <v>-1.1745284597280525E-2</v>
      </c>
      <c r="X1051" s="3">
        <f t="shared" si="305"/>
        <v>-6.4881264430637908E-2</v>
      </c>
      <c r="Y1051" s="3">
        <f t="shared" si="306"/>
        <v>-6.930022573363448E-2</v>
      </c>
    </row>
    <row r="1052" spans="1:25" x14ac:dyDescent="0.25">
      <c r="A1052" s="1">
        <v>37530</v>
      </c>
      <c r="B1052" s="2">
        <v>4162.7700000000004</v>
      </c>
      <c r="C1052" s="2">
        <v>40809</v>
      </c>
      <c r="D1052" s="2">
        <v>4120</v>
      </c>
      <c r="E1052" s="2">
        <v>4100</v>
      </c>
      <c r="F1052" s="13">
        <f t="shared" si="294"/>
        <v>-1.0274408626948062E-2</v>
      </c>
      <c r="G1052" s="2">
        <f t="shared" si="289"/>
        <v>4791.596333333333</v>
      </c>
      <c r="H1052" s="2">
        <f t="shared" ca="1" si="295"/>
        <v>45704.800000000003</v>
      </c>
      <c r="I1052">
        <f t="shared" ca="1" si="296"/>
        <v>-1</v>
      </c>
      <c r="J1052">
        <f t="shared" si="297"/>
        <v>-1</v>
      </c>
      <c r="K1052">
        <f t="shared" si="290"/>
        <v>-29.039999999999964</v>
      </c>
      <c r="L1052">
        <f t="shared" ca="1" si="291"/>
        <v>29.039999999999964</v>
      </c>
      <c r="M1052" s="14">
        <f t="shared" si="292"/>
        <v>9816.7000000000317</v>
      </c>
      <c r="N1052">
        <f t="shared" si="298"/>
        <v>-2</v>
      </c>
      <c r="O1052">
        <f t="shared" si="293"/>
        <v>0</v>
      </c>
      <c r="P1052">
        <f>COUNTIF(作圖資料!$A$3:$A$249,A1052)</f>
        <v>0</v>
      </c>
      <c r="R1052" s="7">
        <f t="shared" si="299"/>
        <v>-3</v>
      </c>
      <c r="S1052" s="8">
        <f t="shared" ca="1" si="300"/>
        <v>3</v>
      </c>
      <c r="T1052" s="8">
        <f t="shared" ca="1" si="301"/>
        <v>13770</v>
      </c>
      <c r="U1052" s="8">
        <f t="shared" ca="1" si="302"/>
        <v>-3</v>
      </c>
      <c r="V1052" s="9">
        <f t="shared" ca="1" si="303"/>
        <v>0</v>
      </c>
      <c r="W1052" s="3">
        <f t="shared" si="304"/>
        <v>-1.1745284597280525E-2</v>
      </c>
      <c r="X1052" s="3">
        <f t="shared" si="305"/>
        <v>-7.1359575251246254E-2</v>
      </c>
      <c r="Y1052" s="3">
        <f t="shared" si="306"/>
        <v>-6.9977426636569029E-2</v>
      </c>
    </row>
    <row r="1053" spans="1:25" x14ac:dyDescent="0.25">
      <c r="A1053" s="1">
        <v>37531</v>
      </c>
      <c r="B1053" s="2">
        <v>4171.76</v>
      </c>
      <c r="C1053" s="2">
        <v>50039</v>
      </c>
      <c r="D1053" s="2">
        <v>4113</v>
      </c>
      <c r="E1053" s="2">
        <v>4118</v>
      </c>
      <c r="F1053" s="13">
        <f t="shared" si="294"/>
        <v>-1.4085182273189334E-2</v>
      </c>
      <c r="G1053" s="2">
        <f t="shared" si="289"/>
        <v>4771.3169999999991</v>
      </c>
      <c r="H1053" s="2">
        <f t="shared" ca="1" si="295"/>
        <v>45267.199999999997</v>
      </c>
      <c r="I1053">
        <f t="shared" ca="1" si="296"/>
        <v>1</v>
      </c>
      <c r="J1053">
        <f t="shared" si="297"/>
        <v>-1</v>
      </c>
      <c r="K1053">
        <f t="shared" si="290"/>
        <v>8.9899999999997817</v>
      </c>
      <c r="L1053">
        <f t="shared" ca="1" si="291"/>
        <v>-8.9899999999997817</v>
      </c>
      <c r="M1053" s="14">
        <f t="shared" si="292"/>
        <v>9798.7200000000321</v>
      </c>
      <c r="N1053">
        <f t="shared" si="298"/>
        <v>-2</v>
      </c>
      <c r="O1053">
        <f t="shared" si="293"/>
        <v>0</v>
      </c>
      <c r="P1053">
        <f>COUNTIF(作圖資料!$A$3:$A$249,A1053)</f>
        <v>0</v>
      </c>
      <c r="R1053" s="7">
        <f t="shared" si="299"/>
        <v>-7</v>
      </c>
      <c r="S1053" s="8">
        <f t="shared" ca="1" si="300"/>
        <v>7</v>
      </c>
      <c r="T1053" s="8">
        <f t="shared" ca="1" si="301"/>
        <v>13791</v>
      </c>
      <c r="U1053" s="8">
        <f t="shared" ca="1" si="302"/>
        <v>3</v>
      </c>
      <c r="V1053" s="9">
        <f t="shared" ca="1" si="303"/>
        <v>6</v>
      </c>
      <c r="W1053" s="3">
        <f t="shared" si="304"/>
        <v>-1.1745284597280525E-2</v>
      </c>
      <c r="X1053" s="3">
        <f t="shared" si="305"/>
        <v>-6.9354065117731567E-2</v>
      </c>
      <c r="Y1053" s="3">
        <f t="shared" si="306"/>
        <v>-7.155756207674957E-2</v>
      </c>
    </row>
    <row r="1054" spans="1:25" x14ac:dyDescent="0.25">
      <c r="A1054" s="1">
        <v>37532</v>
      </c>
      <c r="B1054" s="2">
        <v>4075.98</v>
      </c>
      <c r="C1054" s="2">
        <v>38118</v>
      </c>
      <c r="D1054" s="2">
        <v>4044</v>
      </c>
      <c r="E1054" s="2">
        <v>4030</v>
      </c>
      <c r="F1054" s="13">
        <f t="shared" si="294"/>
        <v>-7.8459658781446784E-3</v>
      </c>
      <c r="G1054" s="2">
        <f t="shared" si="289"/>
        <v>4751.5498333333335</v>
      </c>
      <c r="H1054" s="2">
        <f t="shared" ca="1" si="295"/>
        <v>42087.6</v>
      </c>
      <c r="I1054">
        <f t="shared" ca="1" si="296"/>
        <v>-1</v>
      </c>
      <c r="J1054">
        <f t="shared" si="297"/>
        <v>-1</v>
      </c>
      <c r="K1054">
        <f t="shared" si="290"/>
        <v>-95.7800000000002</v>
      </c>
      <c r="L1054">
        <f t="shared" ca="1" si="291"/>
        <v>-95.7800000000002</v>
      </c>
      <c r="M1054" s="14">
        <f t="shared" si="292"/>
        <v>9990.2800000000316</v>
      </c>
      <c r="N1054">
        <f t="shared" si="298"/>
        <v>-2</v>
      </c>
      <c r="O1054">
        <f t="shared" si="293"/>
        <v>0</v>
      </c>
      <c r="P1054">
        <f>COUNTIF(作圖資料!$A$3:$A$249,A1054)</f>
        <v>0</v>
      </c>
      <c r="R1054" s="7">
        <f t="shared" si="299"/>
        <v>-69</v>
      </c>
      <c r="S1054" s="8">
        <f t="shared" ca="1" si="300"/>
        <v>-69</v>
      </c>
      <c r="T1054" s="8">
        <f t="shared" ca="1" si="301"/>
        <v>13584</v>
      </c>
      <c r="U1054" s="8">
        <f t="shared" ca="1" si="302"/>
        <v>-3</v>
      </c>
      <c r="V1054" s="9">
        <f t="shared" ca="1" si="303"/>
        <v>6</v>
      </c>
      <c r="W1054" s="3">
        <f t="shared" si="304"/>
        <v>-1.1745284597280525E-2</v>
      </c>
      <c r="X1054" s="3">
        <f t="shared" si="305"/>
        <v>-9.0720890544655486E-2</v>
      </c>
      <c r="Y1054" s="3">
        <f t="shared" si="306"/>
        <v>-8.7133182844243984E-2</v>
      </c>
    </row>
    <row r="1055" spans="1:25" x14ac:dyDescent="0.25">
      <c r="A1055" s="1">
        <v>37533</v>
      </c>
      <c r="B1055" s="2">
        <v>4067.79</v>
      </c>
      <c r="C1055" s="2">
        <v>44629</v>
      </c>
      <c r="D1055" s="2">
        <v>4049</v>
      </c>
      <c r="E1055" s="2">
        <v>4022</v>
      </c>
      <c r="F1055" s="13">
        <f t="shared" si="294"/>
        <v>-4.6192158395590432E-3</v>
      </c>
      <c r="G1055" s="2">
        <f t="shared" si="289"/>
        <v>4732.6364999999996</v>
      </c>
      <c r="H1055" s="2">
        <f t="shared" ca="1" si="295"/>
        <v>41959.8</v>
      </c>
      <c r="I1055">
        <f t="shared" ca="1" si="296"/>
        <v>1</v>
      </c>
      <c r="J1055">
        <f t="shared" si="297"/>
        <v>-1</v>
      </c>
      <c r="K1055">
        <f t="shared" si="290"/>
        <v>-8.1900000000000546</v>
      </c>
      <c r="L1055">
        <f t="shared" ca="1" si="291"/>
        <v>8.1900000000000546</v>
      </c>
      <c r="M1055" s="14">
        <f t="shared" si="292"/>
        <v>10006.660000000033</v>
      </c>
      <c r="N1055">
        <f t="shared" si="298"/>
        <v>-2</v>
      </c>
      <c r="O1055">
        <f t="shared" si="293"/>
        <v>0</v>
      </c>
      <c r="P1055">
        <f>COUNTIF(作圖資料!$A$3:$A$249,A1055)</f>
        <v>0</v>
      </c>
      <c r="R1055" s="7">
        <f t="shared" si="299"/>
        <v>5</v>
      </c>
      <c r="S1055" s="8">
        <f t="shared" ca="1" si="300"/>
        <v>-5</v>
      </c>
      <c r="T1055" s="8">
        <f t="shared" ca="1" si="301"/>
        <v>13569</v>
      </c>
      <c r="U1055" s="8">
        <f t="shared" ca="1" si="302"/>
        <v>3</v>
      </c>
      <c r="V1055" s="9">
        <f t="shared" ca="1" si="303"/>
        <v>6</v>
      </c>
      <c r="W1055" s="3">
        <f t="shared" si="304"/>
        <v>-1.1745284597280525E-2</v>
      </c>
      <c r="X1055" s="3">
        <f t="shared" si="305"/>
        <v>-9.2547934815343513E-2</v>
      </c>
      <c r="Y1055" s="3">
        <f t="shared" si="306"/>
        <v>-8.6004514672686438E-2</v>
      </c>
    </row>
    <row r="1056" spans="1:25" x14ac:dyDescent="0.25">
      <c r="A1056" s="1">
        <v>37536</v>
      </c>
      <c r="B1056" s="2">
        <v>3924.04</v>
      </c>
      <c r="C1056" s="2">
        <v>35154</v>
      </c>
      <c r="D1056" s="2">
        <v>3896</v>
      </c>
      <c r="E1056" s="2">
        <v>3880</v>
      </c>
      <c r="F1056" s="13">
        <f t="shared" si="294"/>
        <v>-7.1456967818880335E-3</v>
      </c>
      <c r="G1056" s="2">
        <f t="shared" si="289"/>
        <v>4707.7621666666655</v>
      </c>
      <c r="H1056" s="2">
        <f t="shared" ca="1" si="295"/>
        <v>41749.800000000003</v>
      </c>
      <c r="I1056">
        <f t="shared" ca="1" si="296"/>
        <v>-1</v>
      </c>
      <c r="J1056">
        <f t="shared" si="297"/>
        <v>-1</v>
      </c>
      <c r="K1056">
        <f t="shared" si="290"/>
        <v>-143.75</v>
      </c>
      <c r="L1056">
        <f t="shared" ca="1" si="291"/>
        <v>-143.75</v>
      </c>
      <c r="M1056" s="14">
        <f t="shared" si="292"/>
        <v>10294.160000000033</v>
      </c>
      <c r="N1056">
        <f t="shared" si="298"/>
        <v>-2</v>
      </c>
      <c r="O1056">
        <f t="shared" si="293"/>
        <v>0</v>
      </c>
      <c r="P1056">
        <f>COUNTIF(作圖資料!$A$3:$A$249,A1056)</f>
        <v>0</v>
      </c>
      <c r="R1056" s="7">
        <f t="shared" si="299"/>
        <v>-153</v>
      </c>
      <c r="S1056" s="8">
        <f t="shared" ca="1" si="300"/>
        <v>-153</v>
      </c>
      <c r="T1056" s="8">
        <f t="shared" ca="1" si="301"/>
        <v>13110</v>
      </c>
      <c r="U1056" s="8">
        <f t="shared" ca="1" si="302"/>
        <v>-3</v>
      </c>
      <c r="V1056" s="9">
        <f t="shared" ca="1" si="303"/>
        <v>6</v>
      </c>
      <c r="W1056" s="3">
        <f t="shared" si="304"/>
        <v>-1.1745284597280525E-2</v>
      </c>
      <c r="X1056" s="3">
        <f t="shared" si="305"/>
        <v>-0.12461601954201185</v>
      </c>
      <c r="Y1056" s="3">
        <f t="shared" si="306"/>
        <v>-0.12054176072234779</v>
      </c>
    </row>
    <row r="1057" spans="1:25" x14ac:dyDescent="0.25">
      <c r="A1057" s="1">
        <v>37537</v>
      </c>
      <c r="B1057" s="2">
        <v>3964.28</v>
      </c>
      <c r="C1057" s="2">
        <v>45156</v>
      </c>
      <c r="D1057" s="2">
        <v>3965</v>
      </c>
      <c r="E1057" s="2">
        <v>3950</v>
      </c>
      <c r="F1057" s="13">
        <f t="shared" si="294"/>
        <v>1.8162188341896979E-4</v>
      </c>
      <c r="G1057" s="2">
        <f t="shared" si="289"/>
        <v>4683.9499999999989</v>
      </c>
      <c r="H1057" s="2">
        <f t="shared" ca="1" si="295"/>
        <v>42619.199999999997</v>
      </c>
      <c r="I1057">
        <f t="shared" ca="1" si="296"/>
        <v>1</v>
      </c>
      <c r="J1057">
        <f t="shared" si="297"/>
        <v>1</v>
      </c>
      <c r="K1057">
        <f t="shared" si="290"/>
        <v>40.240000000000236</v>
      </c>
      <c r="L1057">
        <f t="shared" ca="1" si="291"/>
        <v>-40.240000000000236</v>
      </c>
      <c r="M1057" s="14">
        <f t="shared" si="292"/>
        <v>10213.680000000033</v>
      </c>
      <c r="N1057">
        <f t="shared" si="298"/>
        <v>2</v>
      </c>
      <c r="O1057">
        <f t="shared" si="293"/>
        <v>4</v>
      </c>
      <c r="P1057">
        <f>COUNTIF(作圖資料!$A$3:$A$249,A1057)</f>
        <v>0</v>
      </c>
      <c r="R1057" s="7">
        <f t="shared" si="299"/>
        <v>69</v>
      </c>
      <c r="S1057" s="8">
        <f t="shared" ca="1" si="300"/>
        <v>-69</v>
      </c>
      <c r="T1057" s="8">
        <f t="shared" ca="1" si="301"/>
        <v>12903</v>
      </c>
      <c r="U1057" s="8">
        <f t="shared" ca="1" si="302"/>
        <v>3</v>
      </c>
      <c r="V1057" s="9">
        <f t="shared" ca="1" si="303"/>
        <v>6</v>
      </c>
      <c r="W1057" s="3">
        <f t="shared" si="304"/>
        <v>-1.1745284597280525E-2</v>
      </c>
      <c r="X1057" s="3">
        <f t="shared" si="305"/>
        <v>-0.11563918664183004</v>
      </c>
      <c r="Y1057" s="3">
        <f t="shared" si="306"/>
        <v>-0.10496613995485349</v>
      </c>
    </row>
    <row r="1058" spans="1:25" x14ac:dyDescent="0.25">
      <c r="A1058" s="1">
        <v>37538</v>
      </c>
      <c r="B1058" s="2">
        <v>3947.61</v>
      </c>
      <c r="C1058" s="2">
        <v>50058</v>
      </c>
      <c r="D1058" s="2">
        <v>3872</v>
      </c>
      <c r="E1058" s="2">
        <v>3870</v>
      </c>
      <c r="F1058" s="13">
        <f t="shared" si="294"/>
        <v>-1.9153361147631109E-2</v>
      </c>
      <c r="G1058" s="2">
        <f t="shared" si="289"/>
        <v>4661.1099999999988</v>
      </c>
      <c r="H1058" s="2">
        <f t="shared" ca="1" si="295"/>
        <v>42623</v>
      </c>
      <c r="I1058">
        <f t="shared" ca="1" si="296"/>
        <v>1</v>
      </c>
      <c r="J1058">
        <f t="shared" si="297"/>
        <v>-1</v>
      </c>
      <c r="K1058">
        <f t="shared" si="290"/>
        <v>-16.670000000000073</v>
      </c>
      <c r="L1058">
        <f t="shared" ca="1" si="291"/>
        <v>-16.670000000000073</v>
      </c>
      <c r="M1058" s="14">
        <f t="shared" si="292"/>
        <v>10180.340000000033</v>
      </c>
      <c r="N1058">
        <f t="shared" si="298"/>
        <v>-2</v>
      </c>
      <c r="O1058">
        <f t="shared" si="293"/>
        <v>4</v>
      </c>
      <c r="P1058">
        <f>COUNTIF(作圖資料!$A$3:$A$249,A1058)</f>
        <v>0</v>
      </c>
      <c r="R1058" s="7">
        <f t="shared" si="299"/>
        <v>-93</v>
      </c>
      <c r="S1058" s="8">
        <f t="shared" ca="1" si="300"/>
        <v>-93</v>
      </c>
      <c r="T1058" s="8">
        <f t="shared" ca="1" si="301"/>
        <v>12624</v>
      </c>
      <c r="U1058" s="8">
        <f t="shared" ca="1" si="302"/>
        <v>3</v>
      </c>
      <c r="V1058" s="9">
        <f t="shared" ca="1" si="303"/>
        <v>0</v>
      </c>
      <c r="W1058" s="3">
        <f t="shared" si="304"/>
        <v>-1.1745284597280525E-2</v>
      </c>
      <c r="X1058" s="3">
        <f t="shared" si="305"/>
        <v>-0.11935796905848095</v>
      </c>
      <c r="Y1058" s="3">
        <f t="shared" si="306"/>
        <v>-0.12595936794582407</v>
      </c>
    </row>
    <row r="1059" spans="1:25" x14ac:dyDescent="0.25">
      <c r="A1059" s="1">
        <v>37540</v>
      </c>
      <c r="B1059" s="2">
        <v>3850.04</v>
      </c>
      <c r="C1059" s="2">
        <v>46232</v>
      </c>
      <c r="D1059" s="2">
        <v>3818</v>
      </c>
      <c r="E1059" s="2">
        <v>3818</v>
      </c>
      <c r="F1059" s="13">
        <f t="shared" si="294"/>
        <v>-8.3219914598289257E-3</v>
      </c>
      <c r="G1059" s="2">
        <f t="shared" si="289"/>
        <v>4637.7636666666658</v>
      </c>
      <c r="H1059" s="2">
        <f t="shared" ca="1" si="295"/>
        <v>44245.8</v>
      </c>
      <c r="I1059">
        <f t="shared" ca="1" si="296"/>
        <v>1</v>
      </c>
      <c r="J1059">
        <f t="shared" si="297"/>
        <v>-1</v>
      </c>
      <c r="K1059">
        <f t="shared" si="290"/>
        <v>-97.570000000000164</v>
      </c>
      <c r="L1059">
        <f t="shared" ca="1" si="291"/>
        <v>-97.570000000000164</v>
      </c>
      <c r="M1059" s="14">
        <f t="shared" si="292"/>
        <v>10375.480000000032</v>
      </c>
      <c r="N1059">
        <f t="shared" si="298"/>
        <v>-2</v>
      </c>
      <c r="O1059">
        <f t="shared" si="293"/>
        <v>0</v>
      </c>
      <c r="P1059">
        <f>COUNTIF(作圖資料!$A$3:$A$249,A1059)</f>
        <v>0</v>
      </c>
      <c r="R1059" s="7">
        <f t="shared" si="299"/>
        <v>-54</v>
      </c>
      <c r="S1059" s="8">
        <f t="shared" ca="1" si="300"/>
        <v>-54</v>
      </c>
      <c r="T1059" s="8">
        <f t="shared" ca="1" si="301"/>
        <v>12462</v>
      </c>
      <c r="U1059" s="8">
        <f t="shared" ca="1" si="302"/>
        <v>3</v>
      </c>
      <c r="V1059" s="9">
        <f t="shared" ca="1" si="303"/>
        <v>0</v>
      </c>
      <c r="W1059" s="3">
        <f t="shared" si="304"/>
        <v>-1.1745284597280525E-2</v>
      </c>
      <c r="X1059" s="3">
        <f t="shared" si="305"/>
        <v>-0.14112411185347951</v>
      </c>
      <c r="Y1059" s="3">
        <f t="shared" si="306"/>
        <v>-0.13814898419864574</v>
      </c>
    </row>
    <row r="1060" spans="1:25" x14ac:dyDescent="0.25">
      <c r="A1060" s="1">
        <v>37543</v>
      </c>
      <c r="B1060" s="2">
        <v>3910.98</v>
      </c>
      <c r="C1060" s="2">
        <v>42109</v>
      </c>
      <c r="D1060" s="2">
        <v>3880</v>
      </c>
      <c r="E1060" s="2">
        <v>3840</v>
      </c>
      <c r="F1060" s="13">
        <f t="shared" si="294"/>
        <v>-7.9212882704591259E-3</v>
      </c>
      <c r="G1060" s="2">
        <f t="shared" si="289"/>
        <v>4615.5781666666653</v>
      </c>
      <c r="H1060" s="2">
        <f t="shared" ca="1" si="295"/>
        <v>43741.8</v>
      </c>
      <c r="I1060">
        <f t="shared" ca="1" si="296"/>
        <v>-1</v>
      </c>
      <c r="J1060">
        <f t="shared" si="297"/>
        <v>-1</v>
      </c>
      <c r="K1060">
        <f t="shared" si="290"/>
        <v>60.940000000000055</v>
      </c>
      <c r="L1060">
        <f t="shared" ca="1" si="291"/>
        <v>60.940000000000055</v>
      </c>
      <c r="M1060" s="14">
        <f t="shared" si="292"/>
        <v>10253.600000000031</v>
      </c>
      <c r="N1060">
        <f t="shared" si="298"/>
        <v>-2</v>
      </c>
      <c r="O1060">
        <f t="shared" si="293"/>
        <v>0</v>
      </c>
      <c r="P1060">
        <f>COUNTIF(作圖資料!$A$3:$A$249,A1060)</f>
        <v>0</v>
      </c>
      <c r="R1060" s="7">
        <f t="shared" si="299"/>
        <v>62</v>
      </c>
      <c r="S1060" s="8">
        <f t="shared" ca="1" si="300"/>
        <v>62</v>
      </c>
      <c r="T1060" s="8">
        <f t="shared" ca="1" si="301"/>
        <v>12648</v>
      </c>
      <c r="U1060" s="8">
        <f t="shared" ca="1" si="302"/>
        <v>-3</v>
      </c>
      <c r="V1060" s="9">
        <f t="shared" ca="1" si="303"/>
        <v>6</v>
      </c>
      <c r="W1060" s="3">
        <f t="shared" si="304"/>
        <v>-1.1745284597280525E-2</v>
      </c>
      <c r="X1060" s="3">
        <f t="shared" si="305"/>
        <v>-0.12752947475265752</v>
      </c>
      <c r="Y1060" s="3">
        <f t="shared" si="306"/>
        <v>-0.12415349887133187</v>
      </c>
    </row>
    <row r="1061" spans="1:25" x14ac:dyDescent="0.25">
      <c r="A1061" s="1">
        <v>37544</v>
      </c>
      <c r="B1061" s="2">
        <v>4131.47</v>
      </c>
      <c r="C1061" s="2">
        <v>55699</v>
      </c>
      <c r="D1061" s="2">
        <v>4151</v>
      </c>
      <c r="E1061" s="2">
        <v>4108</v>
      </c>
      <c r="F1061" s="13">
        <f t="shared" si="294"/>
        <v>4.7271310211618456E-3</v>
      </c>
      <c r="G1061" s="2">
        <f t="shared" si="289"/>
        <v>4598.4039999999977</v>
      </c>
      <c r="H1061" s="2">
        <f t="shared" ca="1" si="295"/>
        <v>47850.8</v>
      </c>
      <c r="I1061">
        <f t="shared" ca="1" si="296"/>
        <v>1</v>
      </c>
      <c r="J1061">
        <f t="shared" si="297"/>
        <v>1</v>
      </c>
      <c r="K1061">
        <f t="shared" si="290"/>
        <v>220.49000000000024</v>
      </c>
      <c r="L1061">
        <f t="shared" ca="1" si="291"/>
        <v>-220.49000000000024</v>
      </c>
      <c r="M1061" s="14">
        <f t="shared" si="292"/>
        <v>9812.6200000000317</v>
      </c>
      <c r="N1061">
        <f t="shared" si="298"/>
        <v>2</v>
      </c>
      <c r="O1061">
        <f t="shared" si="293"/>
        <v>4</v>
      </c>
      <c r="P1061">
        <f>COUNTIF(作圖資料!$A$3:$A$249,A1061)</f>
        <v>0</v>
      </c>
      <c r="R1061" s="7">
        <f t="shared" si="299"/>
        <v>271</v>
      </c>
      <c r="S1061" s="8">
        <f t="shared" ca="1" si="300"/>
        <v>-271</v>
      </c>
      <c r="T1061" s="8">
        <f t="shared" ca="1" si="301"/>
        <v>11835</v>
      </c>
      <c r="U1061" s="8">
        <f t="shared" ca="1" si="302"/>
        <v>2</v>
      </c>
      <c r="V1061" s="9">
        <f t="shared" ca="1" si="303"/>
        <v>5</v>
      </c>
      <c r="W1061" s="3">
        <f t="shared" si="304"/>
        <v>-1.1745284597280525E-2</v>
      </c>
      <c r="X1061" s="3">
        <f t="shared" si="305"/>
        <v>-7.8342052134340201E-2</v>
      </c>
      <c r="Y1061" s="3">
        <f t="shared" si="306"/>
        <v>-6.2979683972911982E-2</v>
      </c>
    </row>
    <row r="1062" spans="1:25" x14ac:dyDescent="0.25">
      <c r="A1062" s="1">
        <v>37545</v>
      </c>
      <c r="B1062" s="2">
        <v>4223.32</v>
      </c>
      <c r="C1062" s="2">
        <v>89691</v>
      </c>
      <c r="D1062" s="2">
        <v>4198</v>
      </c>
      <c r="E1062" s="2">
        <v>4158</v>
      </c>
      <c r="F1062" s="13">
        <f t="shared" si="294"/>
        <v>-1.546650502448299E-2</v>
      </c>
      <c r="G1062" s="2">
        <f t="shared" si="289"/>
        <v>4584.7343333333311</v>
      </c>
      <c r="H1062" s="2">
        <f t="shared" ca="1" si="295"/>
        <v>56757.8</v>
      </c>
      <c r="I1062">
        <f t="shared" ca="1" si="296"/>
        <v>1</v>
      </c>
      <c r="J1062">
        <f t="shared" si="297"/>
        <v>-1</v>
      </c>
      <c r="K1062">
        <f t="shared" si="290"/>
        <v>91.849999999999454</v>
      </c>
      <c r="L1062">
        <f t="shared" ca="1" si="291"/>
        <v>91.849999999999454</v>
      </c>
      <c r="M1062" s="14">
        <f t="shared" si="292"/>
        <v>9996.3200000000306</v>
      </c>
      <c r="N1062">
        <f t="shared" si="298"/>
        <v>-2</v>
      </c>
      <c r="O1062">
        <f t="shared" si="293"/>
        <v>4</v>
      </c>
      <c r="P1062">
        <f>COUNTIF(作圖資料!$A$3:$A$249,A1062)</f>
        <v>1</v>
      </c>
      <c r="R1062" s="7">
        <f t="shared" si="299"/>
        <v>47</v>
      </c>
      <c r="S1062" s="8">
        <f t="shared" ca="1" si="300"/>
        <v>47</v>
      </c>
      <c r="T1062" s="8">
        <f t="shared" ca="1" si="301"/>
        <v>11929</v>
      </c>
      <c r="U1062" s="8">
        <f t="shared" ca="1" si="302"/>
        <v>2</v>
      </c>
      <c r="V1062" s="9">
        <f t="shared" ca="1" si="303"/>
        <v>4</v>
      </c>
      <c r="W1062" s="3">
        <f t="shared" si="304"/>
        <v>-1.1745284597280525E-2</v>
      </c>
      <c r="X1062" s="3">
        <f t="shared" si="305"/>
        <v>-5.7851940258552448E-2</v>
      </c>
      <c r="Y1062" s="3">
        <f t="shared" si="306"/>
        <v>-5.2370203160270856E-2</v>
      </c>
    </row>
    <row r="1063" spans="1:25" x14ac:dyDescent="0.25">
      <c r="A1063" s="1">
        <v>37546</v>
      </c>
      <c r="B1063" s="2">
        <v>4280.8100000000004</v>
      </c>
      <c r="C1063" s="2">
        <v>98488</v>
      </c>
      <c r="D1063" s="2">
        <v>4266</v>
      </c>
      <c r="E1063" s="2">
        <v>4250</v>
      </c>
      <c r="F1063" s="13">
        <f t="shared" si="294"/>
        <v>-3.4596256315978513E-3</v>
      </c>
      <c r="G1063" s="2">
        <f t="shared" si="289"/>
        <v>4570.0939999999991</v>
      </c>
      <c r="H1063" s="2">
        <f t="shared" ca="1" si="295"/>
        <v>66443.8</v>
      </c>
      <c r="I1063">
        <f t="shared" ca="1" si="296"/>
        <v>1</v>
      </c>
      <c r="J1063">
        <f t="shared" si="297"/>
        <v>-1</v>
      </c>
      <c r="K1063">
        <f t="shared" si="290"/>
        <v>57.490000000000691</v>
      </c>
      <c r="L1063">
        <f t="shared" ca="1" si="291"/>
        <v>57.490000000000691</v>
      </c>
      <c r="M1063" s="14">
        <f t="shared" si="292"/>
        <v>9881.3400000000292</v>
      </c>
      <c r="N1063">
        <f t="shared" si="298"/>
        <v>-2</v>
      </c>
      <c r="O1063">
        <f t="shared" si="293"/>
        <v>0</v>
      </c>
      <c r="P1063">
        <f>COUNTIF(作圖資料!$A$3:$A$249,A1063)</f>
        <v>0</v>
      </c>
      <c r="R1063" s="7">
        <f t="shared" si="299"/>
        <v>108</v>
      </c>
      <c r="S1063" s="8">
        <f t="shared" ca="1" si="300"/>
        <v>108</v>
      </c>
      <c r="T1063" s="8">
        <f t="shared" ca="1" si="301"/>
        <v>12145</v>
      </c>
      <c r="U1063" s="8">
        <f t="shared" ca="1" si="302"/>
        <v>2</v>
      </c>
      <c r="V1063" s="9">
        <f t="shared" ca="1" si="303"/>
        <v>0</v>
      </c>
      <c r="W1063" s="3">
        <f t="shared" si="304"/>
        <v>-1.546650502448299E-2</v>
      </c>
      <c r="X1063" s="3">
        <f t="shared" si="305"/>
        <v>1.3612513378100806E-2</v>
      </c>
      <c r="Y1063" s="3">
        <f t="shared" si="306"/>
        <v>2.5974025974025976E-2</v>
      </c>
    </row>
    <row r="1064" spans="1:25" x14ac:dyDescent="0.25">
      <c r="A1064" s="1">
        <v>37547</v>
      </c>
      <c r="B1064" s="2">
        <v>4458.17</v>
      </c>
      <c r="C1064" s="2">
        <v>123747</v>
      </c>
      <c r="D1064" s="2">
        <v>4400</v>
      </c>
      <c r="E1064" s="2">
        <v>4400</v>
      </c>
      <c r="F1064" s="13">
        <f t="shared" si="294"/>
        <v>-1.3047954654039629E-2</v>
      </c>
      <c r="G1064" s="2">
        <f t="shared" si="289"/>
        <v>4560.4054999999989</v>
      </c>
      <c r="H1064" s="2">
        <f t="shared" ca="1" si="295"/>
        <v>81946.8</v>
      </c>
      <c r="I1064">
        <f t="shared" ca="1" si="296"/>
        <v>1</v>
      </c>
      <c r="J1064">
        <f t="shared" si="297"/>
        <v>-1</v>
      </c>
      <c r="K1064">
        <f t="shared" si="290"/>
        <v>177.35999999999967</v>
      </c>
      <c r="L1064">
        <f t="shared" ca="1" si="291"/>
        <v>177.35999999999967</v>
      </c>
      <c r="M1064" s="14">
        <f t="shared" si="292"/>
        <v>9526.6200000000299</v>
      </c>
      <c r="N1064">
        <f t="shared" si="298"/>
        <v>-2</v>
      </c>
      <c r="O1064">
        <f t="shared" si="293"/>
        <v>0</v>
      </c>
      <c r="P1064">
        <f>COUNTIF(作圖資料!$A$3:$A$249,A1064)</f>
        <v>0</v>
      </c>
      <c r="R1064" s="7">
        <f t="shared" si="299"/>
        <v>134</v>
      </c>
      <c r="S1064" s="8">
        <f t="shared" ca="1" si="300"/>
        <v>134</v>
      </c>
      <c r="T1064" s="8">
        <f t="shared" ca="1" si="301"/>
        <v>12413</v>
      </c>
      <c r="U1064" s="8">
        <f t="shared" ca="1" si="302"/>
        <v>2</v>
      </c>
      <c r="V1064" s="9">
        <f t="shared" ca="1" si="303"/>
        <v>0</v>
      </c>
      <c r="W1064" s="3">
        <f t="shared" si="304"/>
        <v>-1.546650502448299E-2</v>
      </c>
      <c r="X1064" s="3">
        <f t="shared" si="305"/>
        <v>5.5607910364358082E-2</v>
      </c>
      <c r="Y1064" s="3">
        <f t="shared" si="306"/>
        <v>5.8201058201058142E-2</v>
      </c>
    </row>
    <row r="1065" spans="1:25" x14ac:dyDescent="0.25">
      <c r="A1065" s="1">
        <v>37550</v>
      </c>
      <c r="B1065" s="2">
        <v>4463.5200000000004</v>
      </c>
      <c r="C1065" s="2">
        <v>93519</v>
      </c>
      <c r="D1065" s="2">
        <v>4360</v>
      </c>
      <c r="E1065" s="2">
        <v>4382</v>
      </c>
      <c r="F1065" s="13">
        <f t="shared" si="294"/>
        <v>-2.3192457970391156E-2</v>
      </c>
      <c r="G1065" s="2">
        <f t="shared" si="289"/>
        <v>4550.7130000000006</v>
      </c>
      <c r="H1065" s="2">
        <f t="shared" ca="1" si="295"/>
        <v>92228.800000000003</v>
      </c>
      <c r="I1065">
        <f t="shared" ca="1" si="296"/>
        <v>1</v>
      </c>
      <c r="J1065">
        <f t="shared" si="297"/>
        <v>-1</v>
      </c>
      <c r="K1065">
        <f t="shared" si="290"/>
        <v>5.3500000000003638</v>
      </c>
      <c r="L1065">
        <f t="shared" ca="1" si="291"/>
        <v>5.3500000000003638</v>
      </c>
      <c r="M1065" s="14">
        <f t="shared" si="292"/>
        <v>9515.9200000000292</v>
      </c>
      <c r="N1065">
        <f t="shared" si="298"/>
        <v>-2</v>
      </c>
      <c r="O1065">
        <f t="shared" si="293"/>
        <v>0</v>
      </c>
      <c r="P1065">
        <f>COUNTIF(作圖資料!$A$3:$A$249,A1065)</f>
        <v>0</v>
      </c>
      <c r="R1065" s="7">
        <f t="shared" si="299"/>
        <v>-40</v>
      </c>
      <c r="S1065" s="8">
        <f t="shared" ca="1" si="300"/>
        <v>-40</v>
      </c>
      <c r="T1065" s="8">
        <f t="shared" ca="1" si="301"/>
        <v>12333</v>
      </c>
      <c r="U1065" s="8">
        <f t="shared" ca="1" si="302"/>
        <v>2</v>
      </c>
      <c r="V1065" s="9">
        <f t="shared" ca="1" si="303"/>
        <v>0</v>
      </c>
      <c r="W1065" s="3">
        <f t="shared" si="304"/>
        <v>-1.546650502448299E-2</v>
      </c>
      <c r="X1065" s="3">
        <f t="shared" si="305"/>
        <v>5.6874686265781627E-2</v>
      </c>
      <c r="Y1065" s="3">
        <f t="shared" si="306"/>
        <v>4.8581048581048503E-2</v>
      </c>
    </row>
    <row r="1066" spans="1:25" x14ac:dyDescent="0.25">
      <c r="A1066" s="1">
        <v>37551</v>
      </c>
      <c r="B1066" s="2">
        <v>4386.46</v>
      </c>
      <c r="C1066" s="2">
        <v>110978</v>
      </c>
      <c r="D1066" s="2">
        <v>4292</v>
      </c>
      <c r="E1066" s="2">
        <v>4307</v>
      </c>
      <c r="F1066" s="13">
        <f t="shared" si="294"/>
        <v>-2.153444919137526E-2</v>
      </c>
      <c r="G1066" s="2">
        <f t="shared" si="289"/>
        <v>4542.8983333333344</v>
      </c>
      <c r="H1066" s="2">
        <f t="shared" ca="1" si="295"/>
        <v>103284.6</v>
      </c>
      <c r="I1066">
        <f t="shared" ca="1" si="296"/>
        <v>1</v>
      </c>
      <c r="J1066">
        <f t="shared" si="297"/>
        <v>-1</v>
      </c>
      <c r="K1066">
        <f t="shared" si="290"/>
        <v>-77.0600000000004</v>
      </c>
      <c r="L1066">
        <f t="shared" ca="1" si="291"/>
        <v>-77.0600000000004</v>
      </c>
      <c r="M1066" s="14">
        <f t="shared" si="292"/>
        <v>9670.04000000003</v>
      </c>
      <c r="N1066">
        <f t="shared" si="298"/>
        <v>-2</v>
      </c>
      <c r="O1066">
        <f t="shared" si="293"/>
        <v>0</v>
      </c>
      <c r="P1066">
        <f>COUNTIF(作圖資料!$A$3:$A$249,A1066)</f>
        <v>0</v>
      </c>
      <c r="R1066" s="7">
        <f t="shared" si="299"/>
        <v>-68</v>
      </c>
      <c r="S1066" s="8">
        <f t="shared" ca="1" si="300"/>
        <v>-68</v>
      </c>
      <c r="T1066" s="8">
        <f t="shared" ca="1" si="301"/>
        <v>12197</v>
      </c>
      <c r="U1066" s="8">
        <f t="shared" ca="1" si="302"/>
        <v>2</v>
      </c>
      <c r="V1066" s="9">
        <f t="shared" ca="1" si="303"/>
        <v>0</v>
      </c>
      <c r="W1066" s="3">
        <f t="shared" si="304"/>
        <v>-1.546650502448299E-2</v>
      </c>
      <c r="X1066" s="3">
        <f t="shared" si="305"/>
        <v>3.8628377674436276E-2</v>
      </c>
      <c r="Y1066" s="3">
        <f t="shared" si="306"/>
        <v>3.222703222703216E-2</v>
      </c>
    </row>
    <row r="1067" spans="1:25" x14ac:dyDescent="0.25">
      <c r="A1067" s="1">
        <v>37552</v>
      </c>
      <c r="B1067" s="2">
        <v>4589.88</v>
      </c>
      <c r="C1067" s="2">
        <v>125810</v>
      </c>
      <c r="D1067" s="2">
        <v>4592</v>
      </c>
      <c r="E1067" s="2">
        <v>4580</v>
      </c>
      <c r="F1067" s="13">
        <f t="shared" si="294"/>
        <v>4.6188571378769083E-4</v>
      </c>
      <c r="G1067" s="2">
        <f t="shared" si="289"/>
        <v>4538.4223333333348</v>
      </c>
      <c r="H1067" s="2">
        <f t="shared" ca="1" si="295"/>
        <v>110508.4</v>
      </c>
      <c r="I1067">
        <f t="shared" ca="1" si="296"/>
        <v>1</v>
      </c>
      <c r="J1067">
        <f t="shared" si="297"/>
        <v>1</v>
      </c>
      <c r="K1067">
        <f t="shared" si="290"/>
        <v>203.42000000000007</v>
      </c>
      <c r="L1067">
        <f t="shared" ca="1" si="291"/>
        <v>203.42000000000007</v>
      </c>
      <c r="M1067" s="14">
        <f t="shared" si="292"/>
        <v>9263.2000000000298</v>
      </c>
      <c r="N1067">
        <f t="shared" si="298"/>
        <v>2</v>
      </c>
      <c r="O1067">
        <f t="shared" si="293"/>
        <v>4</v>
      </c>
      <c r="P1067">
        <f>COUNTIF(作圖資料!$A$3:$A$249,A1067)</f>
        <v>0</v>
      </c>
      <c r="R1067" s="7">
        <f t="shared" si="299"/>
        <v>300</v>
      </c>
      <c r="S1067" s="8">
        <f t="shared" ca="1" si="300"/>
        <v>300</v>
      </c>
      <c r="T1067" s="8">
        <f t="shared" ca="1" si="301"/>
        <v>12797</v>
      </c>
      <c r="U1067" s="8">
        <f t="shared" ca="1" si="302"/>
        <v>2</v>
      </c>
      <c r="V1067" s="9">
        <f t="shared" ca="1" si="303"/>
        <v>0</v>
      </c>
      <c r="W1067" s="3">
        <f t="shared" si="304"/>
        <v>-1.546650502448299E-2</v>
      </c>
      <c r="X1067" s="3">
        <f t="shared" si="305"/>
        <v>8.6794275593608861E-2</v>
      </c>
      <c r="Y1067" s="3">
        <f t="shared" si="306"/>
        <v>0.10437710437710446</v>
      </c>
    </row>
    <row r="1068" spans="1:25" x14ac:dyDescent="0.25">
      <c r="A1068" s="1">
        <v>37553</v>
      </c>
      <c r="B1068" s="2">
        <v>4574.8</v>
      </c>
      <c r="C1068" s="2">
        <v>128375</v>
      </c>
      <c r="D1068" s="2">
        <v>4543</v>
      </c>
      <c r="E1068" s="2">
        <v>4520</v>
      </c>
      <c r="F1068" s="13">
        <f t="shared" si="294"/>
        <v>-6.9511235463846077E-3</v>
      </c>
      <c r="G1068" s="2">
        <f t="shared" si="289"/>
        <v>4531.251666666667</v>
      </c>
      <c r="H1068" s="2">
        <f t="shared" ca="1" si="295"/>
        <v>116485.8</v>
      </c>
      <c r="I1068">
        <f t="shared" ca="1" si="296"/>
        <v>1</v>
      </c>
      <c r="J1068">
        <f t="shared" si="297"/>
        <v>-1</v>
      </c>
      <c r="K1068">
        <f t="shared" si="290"/>
        <v>-15.079999999999927</v>
      </c>
      <c r="L1068">
        <f t="shared" ca="1" si="291"/>
        <v>-15.079999999999927</v>
      </c>
      <c r="M1068" s="14">
        <f t="shared" si="292"/>
        <v>9233.04000000003</v>
      </c>
      <c r="N1068">
        <f t="shared" si="298"/>
        <v>-2</v>
      </c>
      <c r="O1068">
        <f t="shared" si="293"/>
        <v>4</v>
      </c>
      <c r="P1068">
        <f>COUNTIF(作圖資料!$A$3:$A$249,A1068)</f>
        <v>0</v>
      </c>
      <c r="R1068" s="7">
        <f t="shared" si="299"/>
        <v>-49</v>
      </c>
      <c r="S1068" s="8">
        <f t="shared" ca="1" si="300"/>
        <v>-49</v>
      </c>
      <c r="T1068" s="8">
        <f t="shared" ca="1" si="301"/>
        <v>12699</v>
      </c>
      <c r="U1068" s="8">
        <f t="shared" ca="1" si="302"/>
        <v>2</v>
      </c>
      <c r="V1068" s="9">
        <f t="shared" ca="1" si="303"/>
        <v>0</v>
      </c>
      <c r="W1068" s="3">
        <f t="shared" si="304"/>
        <v>-1.546650502448299E-2</v>
      </c>
      <c r="X1068" s="3">
        <f t="shared" si="305"/>
        <v>8.3223625015390823E-2</v>
      </c>
      <c r="Y1068" s="3">
        <f t="shared" si="306"/>
        <v>9.2592592592592782E-2</v>
      </c>
    </row>
    <row r="1069" spans="1:25" x14ac:dyDescent="0.25">
      <c r="A1069" s="1">
        <v>37554</v>
      </c>
      <c r="B1069" s="2">
        <v>4564.0600000000004</v>
      </c>
      <c r="C1069" s="2">
        <v>91016</v>
      </c>
      <c r="D1069" s="2">
        <v>4520</v>
      </c>
      <c r="E1069" s="2">
        <v>4521</v>
      </c>
      <c r="F1069" s="13">
        <f t="shared" si="294"/>
        <v>-9.6536855343708483E-3</v>
      </c>
      <c r="G1069" s="2">
        <f t="shared" si="289"/>
        <v>4524.9796666666671</v>
      </c>
      <c r="H1069" s="2">
        <f t="shared" ca="1" si="295"/>
        <v>109939.6</v>
      </c>
      <c r="I1069">
        <f t="shared" ca="1" si="296"/>
        <v>-1</v>
      </c>
      <c r="J1069">
        <f t="shared" si="297"/>
        <v>-1</v>
      </c>
      <c r="K1069">
        <f t="shared" si="290"/>
        <v>-10.739999999999782</v>
      </c>
      <c r="L1069">
        <f t="shared" ca="1" si="291"/>
        <v>-10.739999999999782</v>
      </c>
      <c r="M1069" s="14">
        <f t="shared" si="292"/>
        <v>9254.5200000000295</v>
      </c>
      <c r="N1069">
        <f t="shared" si="298"/>
        <v>-2</v>
      </c>
      <c r="O1069">
        <f t="shared" si="293"/>
        <v>0</v>
      </c>
      <c r="P1069">
        <f>COUNTIF(作圖資料!$A$3:$A$249,A1069)</f>
        <v>0</v>
      </c>
      <c r="R1069" s="7">
        <f t="shared" si="299"/>
        <v>-23</v>
      </c>
      <c r="S1069" s="8">
        <f t="shared" ca="1" si="300"/>
        <v>-23</v>
      </c>
      <c r="T1069" s="8">
        <f t="shared" ca="1" si="301"/>
        <v>12653</v>
      </c>
      <c r="U1069" s="8">
        <f t="shared" ca="1" si="302"/>
        <v>-2</v>
      </c>
      <c r="V1069" s="9">
        <f t="shared" ca="1" si="303"/>
        <v>4</v>
      </c>
      <c r="W1069" s="3">
        <f t="shared" si="304"/>
        <v>-1.546650502448299E-2</v>
      </c>
      <c r="X1069" s="3">
        <f t="shared" si="305"/>
        <v>8.0680601990851031E-2</v>
      </c>
      <c r="Y1069" s="3">
        <f t="shared" si="306"/>
        <v>8.7061087061087283E-2</v>
      </c>
    </row>
    <row r="1070" spans="1:25" x14ac:dyDescent="0.25">
      <c r="A1070" s="1">
        <v>37557</v>
      </c>
      <c r="B1070" s="2">
        <v>4601.37</v>
      </c>
      <c r="C1070" s="2">
        <v>107022</v>
      </c>
      <c r="D1070" s="2">
        <v>4539</v>
      </c>
      <c r="E1070" s="2">
        <v>4530</v>
      </c>
      <c r="F1070" s="13">
        <f t="shared" si="294"/>
        <v>-1.3554658721206869E-2</v>
      </c>
      <c r="G1070" s="2">
        <f t="shared" si="289"/>
        <v>4519.7260000000006</v>
      </c>
      <c r="H1070" s="2">
        <f t="shared" ca="1" si="295"/>
        <v>112640.2</v>
      </c>
      <c r="I1070">
        <f t="shared" ca="1" si="296"/>
        <v>-1</v>
      </c>
      <c r="J1070">
        <f t="shared" si="297"/>
        <v>-1</v>
      </c>
      <c r="K1070">
        <f t="shared" si="290"/>
        <v>37.309999999999491</v>
      </c>
      <c r="L1070">
        <f t="shared" ca="1" si="291"/>
        <v>-37.309999999999491</v>
      </c>
      <c r="M1070" s="14">
        <f t="shared" si="292"/>
        <v>9179.9000000000306</v>
      </c>
      <c r="N1070">
        <f t="shared" si="298"/>
        <v>-1</v>
      </c>
      <c r="O1070">
        <f t="shared" si="293"/>
        <v>1</v>
      </c>
      <c r="P1070">
        <f>COUNTIF(作圖資料!$A$3:$A$249,A1070)</f>
        <v>0</v>
      </c>
      <c r="R1070" s="7">
        <f t="shared" si="299"/>
        <v>19</v>
      </c>
      <c r="S1070" s="8">
        <f t="shared" ca="1" si="300"/>
        <v>-19</v>
      </c>
      <c r="T1070" s="8">
        <f t="shared" ca="1" si="301"/>
        <v>12615</v>
      </c>
      <c r="U1070" s="8">
        <f t="shared" ca="1" si="302"/>
        <v>-2</v>
      </c>
      <c r="V1070" s="9">
        <f t="shared" ca="1" si="303"/>
        <v>0</v>
      </c>
      <c r="W1070" s="3">
        <f t="shared" si="304"/>
        <v>-1.546650502448299E-2</v>
      </c>
      <c r="X1070" s="3">
        <f t="shared" si="305"/>
        <v>8.9514884024890495E-2</v>
      </c>
      <c r="Y1070" s="3">
        <f t="shared" si="306"/>
        <v>9.1630591630591951E-2</v>
      </c>
    </row>
    <row r="1071" spans="1:25" x14ac:dyDescent="0.25">
      <c r="A1071" s="1">
        <v>37558</v>
      </c>
      <c r="B1071" s="2">
        <v>4554.13</v>
      </c>
      <c r="C1071" s="2">
        <v>72556</v>
      </c>
      <c r="D1071" s="2">
        <v>4521</v>
      </c>
      <c r="E1071" s="2">
        <v>4518</v>
      </c>
      <c r="F1071" s="13">
        <f t="shared" si="294"/>
        <v>-7.2747154780385959E-3</v>
      </c>
      <c r="G1071" s="2">
        <f t="shared" si="289"/>
        <v>4513.6133333333337</v>
      </c>
      <c r="H1071" s="2">
        <f t="shared" ca="1" si="295"/>
        <v>104955.8</v>
      </c>
      <c r="I1071">
        <f t="shared" ca="1" si="296"/>
        <v>-1</v>
      </c>
      <c r="J1071">
        <f t="shared" si="297"/>
        <v>-1</v>
      </c>
      <c r="K1071">
        <f t="shared" si="290"/>
        <v>-47.239999999999782</v>
      </c>
      <c r="L1071">
        <f t="shared" ca="1" si="291"/>
        <v>47.239999999999782</v>
      </c>
      <c r="M1071" s="14">
        <f t="shared" si="292"/>
        <v>9227.1400000000303</v>
      </c>
      <c r="N1071">
        <f t="shared" si="298"/>
        <v>-2</v>
      </c>
      <c r="O1071">
        <f t="shared" si="293"/>
        <v>1</v>
      </c>
      <c r="P1071">
        <f>COUNTIF(作圖資料!$A$3:$A$249,A1071)</f>
        <v>0</v>
      </c>
      <c r="R1071" s="7">
        <f t="shared" si="299"/>
        <v>-18</v>
      </c>
      <c r="S1071" s="8">
        <f t="shared" ca="1" si="300"/>
        <v>18</v>
      </c>
      <c r="T1071" s="8">
        <f t="shared" ca="1" si="301"/>
        <v>12651</v>
      </c>
      <c r="U1071" s="8">
        <f t="shared" ca="1" si="302"/>
        <v>-2</v>
      </c>
      <c r="V1071" s="9">
        <f t="shared" ca="1" si="303"/>
        <v>0</v>
      </c>
      <c r="W1071" s="3">
        <f t="shared" si="304"/>
        <v>-1.546650502448299E-2</v>
      </c>
      <c r="X1071" s="3">
        <f t="shared" si="305"/>
        <v>7.8329371205591913E-2</v>
      </c>
      <c r="Y1071" s="3">
        <f t="shared" si="306"/>
        <v>8.7301587301587658E-2</v>
      </c>
    </row>
    <row r="1072" spans="1:25" x14ac:dyDescent="0.25">
      <c r="A1072" s="1">
        <v>37559</v>
      </c>
      <c r="B1072" s="2">
        <v>4498.7299999999996</v>
      </c>
      <c r="C1072" s="2">
        <v>80077</v>
      </c>
      <c r="D1072" s="2">
        <v>4440</v>
      </c>
      <c r="E1072" s="2">
        <v>4440</v>
      </c>
      <c r="F1072" s="13">
        <f t="shared" si="294"/>
        <v>-1.3054795464497615E-2</v>
      </c>
      <c r="G1072" s="2">
        <f t="shared" si="289"/>
        <v>4511.3143333333328</v>
      </c>
      <c r="H1072" s="2">
        <f t="shared" ca="1" si="295"/>
        <v>95809.2</v>
      </c>
      <c r="I1072">
        <f t="shared" ca="1" si="296"/>
        <v>-1</v>
      </c>
      <c r="J1072">
        <f t="shared" si="297"/>
        <v>-1</v>
      </c>
      <c r="K1072">
        <f t="shared" si="290"/>
        <v>-55.400000000000546</v>
      </c>
      <c r="L1072">
        <f t="shared" ca="1" si="291"/>
        <v>55.400000000000546</v>
      </c>
      <c r="M1072" s="14">
        <f t="shared" si="292"/>
        <v>9337.9400000000314</v>
      </c>
      <c r="N1072">
        <f t="shared" si="298"/>
        <v>-2</v>
      </c>
      <c r="O1072">
        <f t="shared" si="293"/>
        <v>0</v>
      </c>
      <c r="P1072">
        <f>COUNTIF(作圖資料!$A$3:$A$249,A1072)</f>
        <v>0</v>
      </c>
      <c r="R1072" s="7">
        <f t="shared" si="299"/>
        <v>-81</v>
      </c>
      <c r="S1072" s="8">
        <f t="shared" ca="1" si="300"/>
        <v>81</v>
      </c>
      <c r="T1072" s="8">
        <f t="shared" ca="1" si="301"/>
        <v>12813</v>
      </c>
      <c r="U1072" s="8">
        <f t="shared" ca="1" si="302"/>
        <v>-2</v>
      </c>
      <c r="V1072" s="9">
        <f t="shared" ca="1" si="303"/>
        <v>0</v>
      </c>
      <c r="W1072" s="3">
        <f t="shared" si="304"/>
        <v>-1.546650502448299E-2</v>
      </c>
      <c r="X1072" s="3">
        <f t="shared" si="305"/>
        <v>6.5211729160944421E-2</v>
      </c>
      <c r="Y1072" s="3">
        <f t="shared" si="306"/>
        <v>6.7821067821068226E-2</v>
      </c>
    </row>
    <row r="1073" spans="1:25" x14ac:dyDescent="0.25">
      <c r="A1073" s="1">
        <v>37560</v>
      </c>
      <c r="B1073" s="2">
        <v>4579.1400000000003</v>
      </c>
      <c r="C1073" s="2">
        <v>94486</v>
      </c>
      <c r="D1073" s="2">
        <v>4549</v>
      </c>
      <c r="E1073" s="2">
        <v>4537</v>
      </c>
      <c r="F1073" s="13">
        <f t="shared" si="294"/>
        <v>-6.5820219517203071E-3</v>
      </c>
      <c r="G1073" s="2">
        <f t="shared" si="289"/>
        <v>4511.4274999999998</v>
      </c>
      <c r="H1073" s="2">
        <f t="shared" ca="1" si="295"/>
        <v>89031.4</v>
      </c>
      <c r="I1073">
        <f t="shared" ca="1" si="296"/>
        <v>1</v>
      </c>
      <c r="J1073">
        <f t="shared" si="297"/>
        <v>-1</v>
      </c>
      <c r="K1073">
        <f t="shared" si="290"/>
        <v>80.410000000000764</v>
      </c>
      <c r="L1073">
        <f t="shared" ca="1" si="291"/>
        <v>-80.410000000000764</v>
      </c>
      <c r="M1073" s="14">
        <f t="shared" si="292"/>
        <v>9177.1200000000299</v>
      </c>
      <c r="N1073">
        <f t="shared" si="298"/>
        <v>-2</v>
      </c>
      <c r="O1073">
        <f t="shared" si="293"/>
        <v>0</v>
      </c>
      <c r="P1073">
        <f>COUNTIF(作圖資料!$A$3:$A$249,A1073)</f>
        <v>0</v>
      </c>
      <c r="R1073" s="7">
        <f t="shared" si="299"/>
        <v>109</v>
      </c>
      <c r="S1073" s="8">
        <f t="shared" ca="1" si="300"/>
        <v>-109</v>
      </c>
      <c r="T1073" s="8">
        <f t="shared" ca="1" si="301"/>
        <v>12595</v>
      </c>
      <c r="U1073" s="8">
        <f t="shared" ca="1" si="302"/>
        <v>2</v>
      </c>
      <c r="V1073" s="9">
        <f t="shared" ca="1" si="303"/>
        <v>4</v>
      </c>
      <c r="W1073" s="3">
        <f t="shared" si="304"/>
        <v>-1.546650502448299E-2</v>
      </c>
      <c r="X1073" s="3">
        <f t="shared" si="305"/>
        <v>8.4251252569069068E-2</v>
      </c>
      <c r="Y1073" s="3">
        <f t="shared" si="306"/>
        <v>9.4035594035594583E-2</v>
      </c>
    </row>
    <row r="1074" spans="1:25" x14ac:dyDescent="0.25">
      <c r="A1074" s="1">
        <v>37561</v>
      </c>
      <c r="B1074" s="2">
        <v>4500.55</v>
      </c>
      <c r="C1074" s="2">
        <v>92755</v>
      </c>
      <c r="D1074" s="2">
        <v>4466</v>
      </c>
      <c r="E1074" s="2">
        <v>4436</v>
      </c>
      <c r="F1074" s="13">
        <f t="shared" si="294"/>
        <v>-7.6768394973948384E-3</v>
      </c>
      <c r="G1074" s="2">
        <f t="shared" si="289"/>
        <v>4507.7578333333331</v>
      </c>
      <c r="H1074" s="2">
        <f t="shared" ca="1" si="295"/>
        <v>89379.199999999997</v>
      </c>
      <c r="I1074">
        <f t="shared" ca="1" si="296"/>
        <v>1</v>
      </c>
      <c r="J1074">
        <f t="shared" si="297"/>
        <v>-1</v>
      </c>
      <c r="K1074">
        <f t="shared" si="290"/>
        <v>-78.590000000000146</v>
      </c>
      <c r="L1074">
        <f t="shared" ca="1" si="291"/>
        <v>-78.590000000000146</v>
      </c>
      <c r="M1074" s="14">
        <f t="shared" si="292"/>
        <v>9334.3000000000302</v>
      </c>
      <c r="N1074">
        <f t="shared" si="298"/>
        <v>-2</v>
      </c>
      <c r="O1074">
        <f t="shared" si="293"/>
        <v>0</v>
      </c>
      <c r="P1074">
        <f>COUNTIF(作圖資料!$A$3:$A$249,A1074)</f>
        <v>0</v>
      </c>
      <c r="R1074" s="7">
        <f t="shared" si="299"/>
        <v>-83</v>
      </c>
      <c r="S1074" s="8">
        <f t="shared" ca="1" si="300"/>
        <v>-83</v>
      </c>
      <c r="T1074" s="8">
        <f t="shared" ca="1" si="301"/>
        <v>12429</v>
      </c>
      <c r="U1074" s="8">
        <f t="shared" ca="1" si="302"/>
        <v>2</v>
      </c>
      <c r="V1074" s="9">
        <f t="shared" ca="1" si="303"/>
        <v>0</v>
      </c>
      <c r="W1074" s="3">
        <f t="shared" si="304"/>
        <v>-1.546650502448299E-2</v>
      </c>
      <c r="X1074" s="3">
        <f t="shared" si="305"/>
        <v>6.5642669747970839E-2</v>
      </c>
      <c r="Y1074" s="3">
        <f t="shared" si="306"/>
        <v>7.4074074074074625E-2</v>
      </c>
    </row>
    <row r="1075" spans="1:25" x14ac:dyDescent="0.25">
      <c r="A1075" s="1">
        <v>37564</v>
      </c>
      <c r="B1075" s="2">
        <v>4583.68</v>
      </c>
      <c r="C1075" s="2">
        <v>82561</v>
      </c>
      <c r="D1075" s="2">
        <v>4595</v>
      </c>
      <c r="E1075" s="2">
        <v>4570</v>
      </c>
      <c r="F1075" s="13">
        <f t="shared" si="294"/>
        <v>2.4696313878804776E-3</v>
      </c>
      <c r="G1075" s="2">
        <f t="shared" si="289"/>
        <v>4505.8153333333339</v>
      </c>
      <c r="H1075" s="2">
        <f t="shared" ca="1" si="295"/>
        <v>84487</v>
      </c>
      <c r="I1075">
        <f t="shared" ca="1" si="296"/>
        <v>-1</v>
      </c>
      <c r="J1075">
        <f t="shared" si="297"/>
        <v>1</v>
      </c>
      <c r="K1075">
        <f t="shared" si="290"/>
        <v>83.130000000000109</v>
      </c>
      <c r="L1075">
        <f t="shared" ca="1" si="291"/>
        <v>83.130000000000109</v>
      </c>
      <c r="M1075" s="14">
        <f t="shared" si="292"/>
        <v>9168.04000000003</v>
      </c>
      <c r="N1075">
        <f t="shared" si="298"/>
        <v>2</v>
      </c>
      <c r="O1075">
        <f t="shared" si="293"/>
        <v>4</v>
      </c>
      <c r="P1075">
        <f>COUNTIF(作圖資料!$A$3:$A$249,A1075)</f>
        <v>0</v>
      </c>
      <c r="R1075" s="7">
        <f t="shared" si="299"/>
        <v>129</v>
      </c>
      <c r="S1075" s="8">
        <f t="shared" ca="1" si="300"/>
        <v>129</v>
      </c>
      <c r="T1075" s="8">
        <f t="shared" ca="1" si="301"/>
        <v>12687</v>
      </c>
      <c r="U1075" s="8">
        <f t="shared" ca="1" si="302"/>
        <v>-2</v>
      </c>
      <c r="V1075" s="9">
        <f t="shared" ca="1" si="303"/>
        <v>4</v>
      </c>
      <c r="W1075" s="3">
        <f t="shared" si="304"/>
        <v>-1.546650502448299E-2</v>
      </c>
      <c r="X1075" s="3">
        <f t="shared" si="305"/>
        <v>8.5326236231211494E-2</v>
      </c>
      <c r="Y1075" s="3">
        <f t="shared" si="306"/>
        <v>0.10509860509860558</v>
      </c>
    </row>
    <row r="1076" spans="1:25" x14ac:dyDescent="0.25">
      <c r="A1076" s="1">
        <v>37565</v>
      </c>
      <c r="B1076" s="2">
        <v>4566.1000000000004</v>
      </c>
      <c r="C1076" s="2">
        <v>73515</v>
      </c>
      <c r="D1076" s="2">
        <v>4548</v>
      </c>
      <c r="E1076" s="2">
        <v>4545</v>
      </c>
      <c r="F1076" s="13">
        <f t="shared" si="294"/>
        <v>-3.9639955322924303E-3</v>
      </c>
      <c r="G1076" s="2">
        <f t="shared" si="289"/>
        <v>4501.059666666667</v>
      </c>
      <c r="H1076" s="2">
        <f t="shared" ca="1" si="295"/>
        <v>84678.8</v>
      </c>
      <c r="I1076">
        <f t="shared" ca="1" si="296"/>
        <v>-1</v>
      </c>
      <c r="J1076">
        <f t="shared" si="297"/>
        <v>-1</v>
      </c>
      <c r="K1076">
        <f t="shared" si="290"/>
        <v>-17.579999999999927</v>
      </c>
      <c r="L1076">
        <f t="shared" ca="1" si="291"/>
        <v>17.579999999999927</v>
      </c>
      <c r="M1076" s="14">
        <f t="shared" si="292"/>
        <v>9132.8800000000301</v>
      </c>
      <c r="N1076">
        <f t="shared" si="298"/>
        <v>-2</v>
      </c>
      <c r="O1076">
        <f t="shared" si="293"/>
        <v>4</v>
      </c>
      <c r="P1076">
        <f>COUNTIF(作圖資料!$A$3:$A$249,A1076)</f>
        <v>0</v>
      </c>
      <c r="R1076" s="7">
        <f t="shared" si="299"/>
        <v>-47</v>
      </c>
      <c r="S1076" s="8">
        <f t="shared" ca="1" si="300"/>
        <v>47</v>
      </c>
      <c r="T1076" s="8">
        <f t="shared" ca="1" si="301"/>
        <v>12781</v>
      </c>
      <c r="U1076" s="8">
        <f t="shared" ca="1" si="302"/>
        <v>-2</v>
      </c>
      <c r="V1076" s="9">
        <f t="shared" ca="1" si="303"/>
        <v>0</v>
      </c>
      <c r="W1076" s="3">
        <f t="shared" si="304"/>
        <v>-1.546650502448299E-2</v>
      </c>
      <c r="X1076" s="3">
        <f t="shared" si="305"/>
        <v>8.1163634297187981E-2</v>
      </c>
      <c r="Y1076" s="3">
        <f t="shared" si="306"/>
        <v>9.3795093795094209E-2</v>
      </c>
    </row>
    <row r="1077" spans="1:25" x14ac:dyDescent="0.25">
      <c r="A1077" s="1">
        <v>37566</v>
      </c>
      <c r="B1077" s="2">
        <v>4725.34</v>
      </c>
      <c r="C1077" s="2">
        <v>117202</v>
      </c>
      <c r="D1077" s="2">
        <v>4720</v>
      </c>
      <c r="E1077" s="2">
        <v>4705</v>
      </c>
      <c r="F1077" s="13">
        <f t="shared" si="294"/>
        <v>-1.130077412418995E-3</v>
      </c>
      <c r="G1077" s="2">
        <f t="shared" si="289"/>
        <v>4498.9474999999993</v>
      </c>
      <c r="H1077" s="2">
        <f t="shared" ca="1" si="295"/>
        <v>92103.8</v>
      </c>
      <c r="I1077">
        <f t="shared" ca="1" si="296"/>
        <v>1</v>
      </c>
      <c r="J1077">
        <f t="shared" si="297"/>
        <v>-1</v>
      </c>
      <c r="K1077">
        <f t="shared" si="290"/>
        <v>159.23999999999978</v>
      </c>
      <c r="L1077">
        <f t="shared" ca="1" si="291"/>
        <v>-159.23999999999978</v>
      </c>
      <c r="M1077" s="14">
        <f t="shared" si="292"/>
        <v>8814.4000000000306</v>
      </c>
      <c r="N1077">
        <f t="shared" si="298"/>
        <v>-1</v>
      </c>
      <c r="O1077">
        <f t="shared" si="293"/>
        <v>1</v>
      </c>
      <c r="P1077">
        <f>COUNTIF(作圖資料!$A$3:$A$249,A1077)</f>
        <v>0</v>
      </c>
      <c r="R1077" s="7">
        <f t="shared" si="299"/>
        <v>172</v>
      </c>
      <c r="S1077" s="8">
        <f t="shared" ca="1" si="300"/>
        <v>-172</v>
      </c>
      <c r="T1077" s="8">
        <f t="shared" ca="1" si="301"/>
        <v>12437</v>
      </c>
      <c r="U1077" s="8">
        <f t="shared" ca="1" si="302"/>
        <v>2</v>
      </c>
      <c r="V1077" s="9">
        <f t="shared" ca="1" si="303"/>
        <v>4</v>
      </c>
      <c r="W1077" s="3">
        <f t="shared" si="304"/>
        <v>-1.546650502448299E-2</v>
      </c>
      <c r="X1077" s="3">
        <f t="shared" si="305"/>
        <v>0.11886856785656796</v>
      </c>
      <c r="Y1077" s="3">
        <f t="shared" si="306"/>
        <v>0.13516113516113548</v>
      </c>
    </row>
    <row r="1078" spans="1:25" x14ac:dyDescent="0.25">
      <c r="A1078" s="1">
        <v>37567</v>
      </c>
      <c r="B1078" s="2">
        <v>4757.9799999999996</v>
      </c>
      <c r="C1078" s="2">
        <v>132038</v>
      </c>
      <c r="D1078" s="2">
        <v>4748</v>
      </c>
      <c r="E1078" s="2">
        <v>4735</v>
      </c>
      <c r="F1078" s="13">
        <f t="shared" si="294"/>
        <v>-2.0975287832230016E-3</v>
      </c>
      <c r="G1078" s="2">
        <f t="shared" si="289"/>
        <v>4497.9483333333328</v>
      </c>
      <c r="H1078" s="2">
        <f t="shared" ca="1" si="295"/>
        <v>99614.2</v>
      </c>
      <c r="I1078">
        <f t="shared" ca="1" si="296"/>
        <v>1</v>
      </c>
      <c r="J1078">
        <f t="shared" si="297"/>
        <v>-1</v>
      </c>
      <c r="K1078">
        <f t="shared" si="290"/>
        <v>32.639999999999418</v>
      </c>
      <c r="L1078">
        <f t="shared" ca="1" si="291"/>
        <v>32.639999999999418</v>
      </c>
      <c r="M1078" s="14">
        <f t="shared" si="292"/>
        <v>8781.7600000000311</v>
      </c>
      <c r="N1078">
        <f t="shared" si="298"/>
        <v>-1</v>
      </c>
      <c r="O1078">
        <f t="shared" si="293"/>
        <v>0</v>
      </c>
      <c r="P1078">
        <f>COUNTIF(作圖資料!$A$3:$A$249,A1078)</f>
        <v>0</v>
      </c>
      <c r="R1078" s="7">
        <f t="shared" si="299"/>
        <v>28</v>
      </c>
      <c r="S1078" s="8">
        <f t="shared" ca="1" si="300"/>
        <v>28</v>
      </c>
      <c r="T1078" s="8">
        <f t="shared" ca="1" si="301"/>
        <v>12493</v>
      </c>
      <c r="U1078" s="8">
        <f t="shared" ca="1" si="302"/>
        <v>2</v>
      </c>
      <c r="V1078" s="9">
        <f t="shared" ca="1" si="303"/>
        <v>0</v>
      </c>
      <c r="W1078" s="3">
        <f t="shared" si="304"/>
        <v>-1.546650502448299E-2</v>
      </c>
      <c r="X1078" s="3">
        <f t="shared" si="305"/>
        <v>0.12659708475796294</v>
      </c>
      <c r="Y1078" s="3">
        <f t="shared" si="306"/>
        <v>0.14189514189514241</v>
      </c>
    </row>
    <row r="1079" spans="1:25" x14ac:dyDescent="0.25">
      <c r="A1079" s="1">
        <v>37568</v>
      </c>
      <c r="B1079" s="2">
        <v>4811.01</v>
      </c>
      <c r="C1079" s="2">
        <v>111186</v>
      </c>
      <c r="D1079" s="2">
        <v>4783</v>
      </c>
      <c r="E1079" s="2">
        <v>4770</v>
      </c>
      <c r="F1079" s="13">
        <f t="shared" si="294"/>
        <v>-5.8220623112402725E-3</v>
      </c>
      <c r="G1079" s="2">
        <f t="shared" si="289"/>
        <v>4496.6746666666668</v>
      </c>
      <c r="H1079" s="2">
        <f t="shared" ca="1" si="295"/>
        <v>103300.4</v>
      </c>
      <c r="I1079">
        <f t="shared" ca="1" si="296"/>
        <v>1</v>
      </c>
      <c r="J1079">
        <f t="shared" si="297"/>
        <v>-1</v>
      </c>
      <c r="K1079">
        <f t="shared" si="290"/>
        <v>53.030000000000655</v>
      </c>
      <c r="L1079">
        <f t="shared" ca="1" si="291"/>
        <v>53.030000000000655</v>
      </c>
      <c r="M1079" s="14">
        <f t="shared" si="292"/>
        <v>8728.7300000000305</v>
      </c>
      <c r="N1079">
        <f t="shared" si="298"/>
        <v>-1</v>
      </c>
      <c r="O1079">
        <f t="shared" si="293"/>
        <v>0</v>
      </c>
      <c r="P1079">
        <f>COUNTIF(作圖資料!$A$3:$A$249,A1079)</f>
        <v>0</v>
      </c>
      <c r="R1079" s="7">
        <f t="shared" si="299"/>
        <v>35</v>
      </c>
      <c r="S1079" s="8">
        <f t="shared" ca="1" si="300"/>
        <v>35</v>
      </c>
      <c r="T1079" s="8">
        <f t="shared" ca="1" si="301"/>
        <v>12563</v>
      </c>
      <c r="U1079" s="8">
        <f t="shared" ca="1" si="302"/>
        <v>2</v>
      </c>
      <c r="V1079" s="9">
        <f t="shared" ca="1" si="303"/>
        <v>0</v>
      </c>
      <c r="W1079" s="3">
        <f t="shared" si="304"/>
        <v>-1.546650502448299E-2</v>
      </c>
      <c r="X1079" s="3">
        <f t="shared" si="305"/>
        <v>0.1391535569173068</v>
      </c>
      <c r="Y1079" s="3">
        <f t="shared" si="306"/>
        <v>0.15031265031265084</v>
      </c>
    </row>
    <row r="1080" spans="1:25" x14ac:dyDescent="0.25">
      <c r="A1080" s="1">
        <v>37571</v>
      </c>
      <c r="B1080" s="2">
        <v>4664.6499999999996</v>
      </c>
      <c r="C1080" s="2">
        <v>91556</v>
      </c>
      <c r="D1080" s="2">
        <v>4680</v>
      </c>
      <c r="E1080" s="2">
        <v>4670</v>
      </c>
      <c r="F1080" s="13">
        <f t="shared" si="294"/>
        <v>3.2907077701436194E-3</v>
      </c>
      <c r="G1080" s="2">
        <f t="shared" si="289"/>
        <v>4492.2276666666667</v>
      </c>
      <c r="H1080" s="2">
        <f t="shared" ca="1" si="295"/>
        <v>105099.4</v>
      </c>
      <c r="I1080">
        <f t="shared" ca="1" si="296"/>
        <v>-1</v>
      </c>
      <c r="J1080">
        <f t="shared" si="297"/>
        <v>1</v>
      </c>
      <c r="K1080">
        <f t="shared" si="290"/>
        <v>-146.36000000000058</v>
      </c>
      <c r="L1080">
        <f t="shared" ca="1" si="291"/>
        <v>-146.36000000000058</v>
      </c>
      <c r="M1080" s="14">
        <f t="shared" si="292"/>
        <v>8875.0900000000311</v>
      </c>
      <c r="N1080">
        <f t="shared" si="298"/>
        <v>1</v>
      </c>
      <c r="O1080">
        <f t="shared" si="293"/>
        <v>2</v>
      </c>
      <c r="P1080">
        <f>COUNTIF(作圖資料!$A$3:$A$249,A1080)</f>
        <v>0</v>
      </c>
      <c r="R1080" s="7">
        <f t="shared" si="299"/>
        <v>-103</v>
      </c>
      <c r="S1080" s="8">
        <f t="shared" ca="1" si="300"/>
        <v>-103</v>
      </c>
      <c r="T1080" s="8">
        <f t="shared" ca="1" si="301"/>
        <v>12357</v>
      </c>
      <c r="U1080" s="8">
        <f t="shared" ca="1" si="302"/>
        <v>-2</v>
      </c>
      <c r="V1080" s="9">
        <f t="shared" ca="1" si="303"/>
        <v>4</v>
      </c>
      <c r="W1080" s="3">
        <f t="shared" si="304"/>
        <v>-1.546650502448299E-2</v>
      </c>
      <c r="X1080" s="3">
        <f t="shared" si="305"/>
        <v>0.1044983567430362</v>
      </c>
      <c r="Y1080" s="3">
        <f t="shared" si="306"/>
        <v>0.12554112554112606</v>
      </c>
    </row>
    <row r="1081" spans="1:25" x14ac:dyDescent="0.25">
      <c r="A1081" s="1">
        <v>37572</v>
      </c>
      <c r="B1081" s="2">
        <v>4676.47</v>
      </c>
      <c r="C1081" s="2">
        <v>83797</v>
      </c>
      <c r="D1081" s="2">
        <v>4673</v>
      </c>
      <c r="E1081" s="2">
        <v>4670</v>
      </c>
      <c r="F1081" s="13">
        <f t="shared" si="294"/>
        <v>-7.4201267195128651E-4</v>
      </c>
      <c r="G1081" s="2">
        <f t="shared" si="289"/>
        <v>4488.1851666666662</v>
      </c>
      <c r="H1081" s="2">
        <f t="shared" ca="1" si="295"/>
        <v>107155.8</v>
      </c>
      <c r="I1081">
        <f t="shared" ca="1" si="296"/>
        <v>-1</v>
      </c>
      <c r="J1081">
        <f t="shared" si="297"/>
        <v>-1</v>
      </c>
      <c r="K1081">
        <f t="shared" si="290"/>
        <v>11.820000000000618</v>
      </c>
      <c r="L1081">
        <f t="shared" ca="1" si="291"/>
        <v>-11.820000000000618</v>
      </c>
      <c r="M1081" s="14">
        <f t="shared" si="292"/>
        <v>8886.9100000000326</v>
      </c>
      <c r="N1081">
        <f t="shared" si="298"/>
        <v>-1</v>
      </c>
      <c r="O1081">
        <f t="shared" si="293"/>
        <v>2</v>
      </c>
      <c r="P1081">
        <f>COUNTIF(作圖資料!$A$3:$A$249,A1081)</f>
        <v>0</v>
      </c>
      <c r="R1081" s="7">
        <f t="shared" si="299"/>
        <v>-7</v>
      </c>
      <c r="S1081" s="8">
        <f t="shared" ca="1" si="300"/>
        <v>7</v>
      </c>
      <c r="T1081" s="8">
        <f t="shared" ca="1" si="301"/>
        <v>12371</v>
      </c>
      <c r="U1081" s="8">
        <f t="shared" ca="1" si="302"/>
        <v>-2</v>
      </c>
      <c r="V1081" s="9">
        <f t="shared" ca="1" si="303"/>
        <v>0</v>
      </c>
      <c r="W1081" s="3">
        <f t="shared" si="304"/>
        <v>-1.546650502448299E-2</v>
      </c>
      <c r="X1081" s="3">
        <f t="shared" si="305"/>
        <v>0.10729710275328408</v>
      </c>
      <c r="Y1081" s="3">
        <f t="shared" si="306"/>
        <v>0.12385762385762433</v>
      </c>
    </row>
    <row r="1082" spans="1:25" x14ac:dyDescent="0.25">
      <c r="A1082" s="1">
        <v>37573</v>
      </c>
      <c r="B1082" s="2">
        <v>4671.7700000000004</v>
      </c>
      <c r="C1082" s="2">
        <v>101824</v>
      </c>
      <c r="D1082" s="2">
        <v>4657</v>
      </c>
      <c r="E1082" s="2">
        <v>4646</v>
      </c>
      <c r="F1082" s="13">
        <f t="shared" si="294"/>
        <v>-3.1615426273126079E-3</v>
      </c>
      <c r="G1082" s="2">
        <f t="shared" si="289"/>
        <v>4484.5813333333335</v>
      </c>
      <c r="H1082" s="2">
        <f t="shared" ca="1" si="295"/>
        <v>104080.2</v>
      </c>
      <c r="I1082">
        <f t="shared" ca="1" si="296"/>
        <v>-1</v>
      </c>
      <c r="J1082">
        <f t="shared" si="297"/>
        <v>-1</v>
      </c>
      <c r="K1082">
        <f t="shared" si="290"/>
        <v>-4.6999999999998181</v>
      </c>
      <c r="L1082">
        <f t="shared" ca="1" si="291"/>
        <v>4.6999999999998181</v>
      </c>
      <c r="M1082" s="14">
        <f t="shared" si="292"/>
        <v>8891.6100000000333</v>
      </c>
      <c r="N1082">
        <f t="shared" si="298"/>
        <v>-1</v>
      </c>
      <c r="O1082">
        <f t="shared" si="293"/>
        <v>0</v>
      </c>
      <c r="P1082">
        <f>COUNTIF(作圖資料!$A$3:$A$249,A1082)</f>
        <v>0</v>
      </c>
      <c r="R1082" s="7">
        <f t="shared" si="299"/>
        <v>-16</v>
      </c>
      <c r="S1082" s="8">
        <f t="shared" ca="1" si="300"/>
        <v>16</v>
      </c>
      <c r="T1082" s="8">
        <f t="shared" ca="1" si="301"/>
        <v>12403</v>
      </c>
      <c r="U1082" s="8">
        <f t="shared" ca="1" si="302"/>
        <v>-2</v>
      </c>
      <c r="V1082" s="9">
        <f t="shared" ca="1" si="303"/>
        <v>0</v>
      </c>
      <c r="W1082" s="3">
        <f t="shared" si="304"/>
        <v>-1.546650502448299E-2</v>
      </c>
      <c r="X1082" s="3">
        <f t="shared" si="305"/>
        <v>0.10618423420436995</v>
      </c>
      <c r="Y1082" s="3">
        <f t="shared" si="306"/>
        <v>0.12000962000962057</v>
      </c>
    </row>
    <row r="1083" spans="1:25" x14ac:dyDescent="0.25">
      <c r="A1083" s="1">
        <v>37574</v>
      </c>
      <c r="B1083" s="2">
        <v>4665.5600000000004</v>
      </c>
      <c r="C1083" s="2">
        <v>96808</v>
      </c>
      <c r="D1083" s="2">
        <v>4662</v>
      </c>
      <c r="E1083" s="2">
        <v>4649</v>
      </c>
      <c r="F1083" s="13">
        <f t="shared" si="294"/>
        <v>-7.6303809189048888E-4</v>
      </c>
      <c r="G1083" s="2">
        <f t="shared" si="289"/>
        <v>4480.353000000001</v>
      </c>
      <c r="H1083" s="2">
        <f t="shared" ca="1" si="295"/>
        <v>97034.2</v>
      </c>
      <c r="I1083">
        <f t="shared" ca="1" si="296"/>
        <v>-1</v>
      </c>
      <c r="J1083">
        <f t="shared" si="297"/>
        <v>-1</v>
      </c>
      <c r="K1083">
        <f t="shared" si="290"/>
        <v>-6.2100000000000364</v>
      </c>
      <c r="L1083">
        <f t="shared" ca="1" si="291"/>
        <v>6.2100000000000364</v>
      </c>
      <c r="M1083" s="14">
        <f t="shared" si="292"/>
        <v>8897.8200000000325</v>
      </c>
      <c r="N1083">
        <f t="shared" si="298"/>
        <v>-1</v>
      </c>
      <c r="O1083">
        <f t="shared" si="293"/>
        <v>0</v>
      </c>
      <c r="P1083">
        <f>COUNTIF(作圖資料!$A$3:$A$249,A1083)</f>
        <v>0</v>
      </c>
      <c r="R1083" s="7">
        <f t="shared" si="299"/>
        <v>5</v>
      </c>
      <c r="S1083" s="8">
        <f t="shared" ca="1" si="300"/>
        <v>-5</v>
      </c>
      <c r="T1083" s="8">
        <f t="shared" ca="1" si="301"/>
        <v>12393</v>
      </c>
      <c r="U1083" s="8">
        <f t="shared" ca="1" si="302"/>
        <v>-2</v>
      </c>
      <c r="V1083" s="9">
        <f t="shared" ca="1" si="303"/>
        <v>0</v>
      </c>
      <c r="W1083" s="3">
        <f t="shared" si="304"/>
        <v>-1.546650502448299E-2</v>
      </c>
      <c r="X1083" s="3">
        <f t="shared" si="305"/>
        <v>0.1047138270365493</v>
      </c>
      <c r="Y1083" s="3">
        <f t="shared" si="306"/>
        <v>0.12121212121212177</v>
      </c>
    </row>
    <row r="1084" spans="1:25" x14ac:dyDescent="0.25">
      <c r="A1084" s="1">
        <v>37575</v>
      </c>
      <c r="B1084" s="2">
        <v>4813.53</v>
      </c>
      <c r="C1084" s="2">
        <v>119073</v>
      </c>
      <c r="D1084" s="2">
        <v>4815</v>
      </c>
      <c r="E1084" s="2">
        <v>4810</v>
      </c>
      <c r="F1084" s="13">
        <f t="shared" si="294"/>
        <v>3.053891842370593E-4</v>
      </c>
      <c r="G1084" s="2">
        <f t="shared" si="289"/>
        <v>4479.115333333335</v>
      </c>
      <c r="H1084" s="2">
        <f t="shared" ca="1" si="295"/>
        <v>98611.6</v>
      </c>
      <c r="I1084">
        <f t="shared" ca="1" si="296"/>
        <v>1</v>
      </c>
      <c r="J1084">
        <f t="shared" si="297"/>
        <v>1</v>
      </c>
      <c r="K1084">
        <f t="shared" si="290"/>
        <v>147.96999999999935</v>
      </c>
      <c r="L1084">
        <f t="shared" ca="1" si="291"/>
        <v>-147.96999999999935</v>
      </c>
      <c r="M1084" s="14">
        <f t="shared" si="292"/>
        <v>8749.8500000000331</v>
      </c>
      <c r="N1084">
        <f t="shared" si="298"/>
        <v>1</v>
      </c>
      <c r="O1084">
        <f t="shared" si="293"/>
        <v>2</v>
      </c>
      <c r="P1084">
        <f>COUNTIF(作圖資料!$A$3:$A$249,A1084)</f>
        <v>0</v>
      </c>
      <c r="R1084" s="7">
        <f t="shared" si="299"/>
        <v>153</v>
      </c>
      <c r="S1084" s="8">
        <f t="shared" ca="1" si="300"/>
        <v>-153</v>
      </c>
      <c r="T1084" s="8">
        <f t="shared" ca="1" si="301"/>
        <v>12087</v>
      </c>
      <c r="U1084" s="8">
        <f t="shared" ca="1" si="302"/>
        <v>2</v>
      </c>
      <c r="V1084" s="9">
        <f t="shared" ca="1" si="303"/>
        <v>4</v>
      </c>
      <c r="W1084" s="3">
        <f t="shared" si="304"/>
        <v>-1.546650502448299E-2</v>
      </c>
      <c r="X1084" s="3">
        <f t="shared" si="305"/>
        <v>0.1397502438839584</v>
      </c>
      <c r="Y1084" s="3">
        <f t="shared" si="306"/>
        <v>0.1580086580086586</v>
      </c>
    </row>
    <row r="1085" spans="1:25" x14ac:dyDescent="0.25">
      <c r="A1085" s="1">
        <v>37578</v>
      </c>
      <c r="B1085" s="2">
        <v>4790.6099999999997</v>
      </c>
      <c r="C1085" s="2">
        <v>105179</v>
      </c>
      <c r="D1085" s="2">
        <v>4790</v>
      </c>
      <c r="E1085" s="2">
        <v>4790</v>
      </c>
      <c r="F1085" s="13">
        <f t="shared" si="294"/>
        <v>-1.2733242739437767E-4</v>
      </c>
      <c r="G1085" s="2">
        <f t="shared" si="289"/>
        <v>4476.3506666666663</v>
      </c>
      <c r="H1085" s="2">
        <f t="shared" ca="1" si="295"/>
        <v>101336.2</v>
      </c>
      <c r="I1085">
        <f t="shared" ca="1" si="296"/>
        <v>1</v>
      </c>
      <c r="J1085">
        <f t="shared" si="297"/>
        <v>-1</v>
      </c>
      <c r="K1085">
        <f t="shared" si="290"/>
        <v>-22.920000000000073</v>
      </c>
      <c r="L1085">
        <f t="shared" ca="1" si="291"/>
        <v>-22.920000000000073</v>
      </c>
      <c r="M1085" s="14">
        <f t="shared" si="292"/>
        <v>8726.930000000033</v>
      </c>
      <c r="N1085">
        <f t="shared" si="298"/>
        <v>-1</v>
      </c>
      <c r="O1085">
        <f t="shared" si="293"/>
        <v>2</v>
      </c>
      <c r="P1085">
        <f>COUNTIF(作圖資料!$A$3:$A$249,A1085)</f>
        <v>0</v>
      </c>
      <c r="R1085" s="7">
        <f t="shared" si="299"/>
        <v>-25</v>
      </c>
      <c r="S1085" s="8">
        <f t="shared" ca="1" si="300"/>
        <v>-25</v>
      </c>
      <c r="T1085" s="8">
        <f t="shared" ca="1" si="301"/>
        <v>12037</v>
      </c>
      <c r="U1085" s="8">
        <f t="shared" ca="1" si="302"/>
        <v>2</v>
      </c>
      <c r="V1085" s="9">
        <f t="shared" ca="1" si="303"/>
        <v>0</v>
      </c>
      <c r="W1085" s="3">
        <f t="shared" si="304"/>
        <v>-1.546650502448299E-2</v>
      </c>
      <c r="X1085" s="3">
        <f t="shared" si="305"/>
        <v>0.13432323385393463</v>
      </c>
      <c r="Y1085" s="3">
        <f t="shared" si="306"/>
        <v>0.15199615199615257</v>
      </c>
    </row>
    <row r="1086" spans="1:25" x14ac:dyDescent="0.25">
      <c r="A1086" s="1">
        <v>37579</v>
      </c>
      <c r="B1086" s="2">
        <v>4726.5</v>
      </c>
      <c r="C1086" s="2">
        <v>70022</v>
      </c>
      <c r="D1086" s="2">
        <v>4740</v>
      </c>
      <c r="E1086" s="2">
        <v>4740</v>
      </c>
      <c r="F1086" s="13">
        <f t="shared" si="294"/>
        <v>2.8562361155188842E-3</v>
      </c>
      <c r="G1086" s="2">
        <f t="shared" ref="G1086:G1149" si="307">AVERAGE(B1027:B1086)</f>
        <v>4472.3114999999998</v>
      </c>
      <c r="H1086" s="2">
        <f t="shared" ca="1" si="295"/>
        <v>98581.2</v>
      </c>
      <c r="I1086">
        <f t="shared" ca="1" si="296"/>
        <v>-1</v>
      </c>
      <c r="J1086">
        <f t="shared" si="297"/>
        <v>1</v>
      </c>
      <c r="K1086">
        <f t="shared" ref="K1086:K1149" si="308">B1086-B1085</f>
        <v>-64.109999999999673</v>
      </c>
      <c r="L1086">
        <f t="shared" ref="L1086:L1149" ca="1" si="309">I1085*K1086</f>
        <v>-64.109999999999673</v>
      </c>
      <c r="M1086" s="14">
        <f t="shared" ref="M1086:M1149" si="310">M1085+K1086*N1085</f>
        <v>8791.0400000000336</v>
      </c>
      <c r="N1086">
        <f t="shared" si="298"/>
        <v>1</v>
      </c>
      <c r="O1086">
        <f t="shared" ref="O1086:O1149" si="311">ABS(N1086-N1085)</f>
        <v>2</v>
      </c>
      <c r="P1086">
        <f>COUNTIF(作圖資料!$A$3:$A$249,A1086)</f>
        <v>0</v>
      </c>
      <c r="R1086" s="7">
        <f t="shared" si="299"/>
        <v>-50</v>
      </c>
      <c r="S1086" s="8">
        <f t="shared" ca="1" si="300"/>
        <v>-50</v>
      </c>
      <c r="T1086" s="8">
        <f t="shared" ca="1" si="301"/>
        <v>11937</v>
      </c>
      <c r="U1086" s="8">
        <f t="shared" ca="1" si="302"/>
        <v>-2</v>
      </c>
      <c r="V1086" s="9">
        <f t="shared" ca="1" si="303"/>
        <v>4</v>
      </c>
      <c r="W1086" s="3">
        <f t="shared" si="304"/>
        <v>-1.546650502448299E-2</v>
      </c>
      <c r="X1086" s="3">
        <f t="shared" si="305"/>
        <v>0.11914323328566145</v>
      </c>
      <c r="Y1086" s="3">
        <f t="shared" si="306"/>
        <v>0.13997113997114052</v>
      </c>
    </row>
    <row r="1087" spans="1:25" x14ac:dyDescent="0.25">
      <c r="A1087" s="1">
        <v>37580</v>
      </c>
      <c r="B1087" s="2">
        <v>4653.5</v>
      </c>
      <c r="C1087" s="2">
        <v>70452</v>
      </c>
      <c r="D1087" s="2">
        <v>4661</v>
      </c>
      <c r="E1087" s="2">
        <v>4675</v>
      </c>
      <c r="F1087" s="13">
        <f t="shared" si="294"/>
        <v>4.6201783603738722E-3</v>
      </c>
      <c r="G1087" s="2">
        <f t="shared" si="307"/>
        <v>4467.6044999999995</v>
      </c>
      <c r="H1087" s="2">
        <f t="shared" ca="1" si="295"/>
        <v>92306.8</v>
      </c>
      <c r="I1087">
        <f t="shared" ca="1" si="296"/>
        <v>-1</v>
      </c>
      <c r="J1087">
        <f t="shared" si="297"/>
        <v>1</v>
      </c>
      <c r="K1087">
        <f t="shared" si="308"/>
        <v>-73</v>
      </c>
      <c r="L1087">
        <f t="shared" ca="1" si="309"/>
        <v>73</v>
      </c>
      <c r="M1087" s="14">
        <f t="shared" si="310"/>
        <v>8718.0400000000336</v>
      </c>
      <c r="N1087">
        <f t="shared" si="298"/>
        <v>1</v>
      </c>
      <c r="O1087">
        <f t="shared" si="311"/>
        <v>0</v>
      </c>
      <c r="P1087">
        <f>COUNTIF(作圖資料!$A$3:$A$249,A1087)</f>
        <v>1</v>
      </c>
      <c r="R1087" s="7">
        <f t="shared" si="299"/>
        <v>-79</v>
      </c>
      <c r="S1087" s="8">
        <f t="shared" ca="1" si="300"/>
        <v>79</v>
      </c>
      <c r="T1087" s="8">
        <f t="shared" ca="1" si="301"/>
        <v>12095</v>
      </c>
      <c r="U1087" s="8">
        <f t="shared" ca="1" si="302"/>
        <v>-2</v>
      </c>
      <c r="V1087" s="9">
        <f t="shared" ca="1" si="303"/>
        <v>4</v>
      </c>
      <c r="W1087" s="3">
        <f t="shared" si="304"/>
        <v>-1.546650502448299E-2</v>
      </c>
      <c r="X1087" s="3">
        <f t="shared" si="305"/>
        <v>0.10185825369614432</v>
      </c>
      <c r="Y1087" s="3">
        <f t="shared" si="306"/>
        <v>0.1209716209716214</v>
      </c>
    </row>
    <row r="1088" spans="1:25" x14ac:dyDescent="0.25">
      <c r="A1088" s="1">
        <v>37581</v>
      </c>
      <c r="B1088" s="2">
        <v>4579.45</v>
      </c>
      <c r="C1088" s="2">
        <v>77484</v>
      </c>
      <c r="D1088" s="2">
        <v>4631</v>
      </c>
      <c r="E1088" s="2">
        <v>4629</v>
      </c>
      <c r="F1088" s="13">
        <f t="shared" si="294"/>
        <v>1.1256810315649401E-2</v>
      </c>
      <c r="G1088" s="2">
        <f t="shared" si="307"/>
        <v>4462.6144999999988</v>
      </c>
      <c r="H1088" s="2">
        <f t="shared" ca="1" si="295"/>
        <v>88442</v>
      </c>
      <c r="I1088">
        <f t="shared" ca="1" si="296"/>
        <v>-1</v>
      </c>
      <c r="J1088">
        <f t="shared" si="297"/>
        <v>1</v>
      </c>
      <c r="K1088">
        <f t="shared" si="308"/>
        <v>-74.050000000000182</v>
      </c>
      <c r="L1088">
        <f t="shared" ca="1" si="309"/>
        <v>74.050000000000182</v>
      </c>
      <c r="M1088" s="14">
        <f t="shared" si="310"/>
        <v>8643.9900000000343</v>
      </c>
      <c r="N1088">
        <f t="shared" si="298"/>
        <v>1</v>
      </c>
      <c r="O1088">
        <f t="shared" si="311"/>
        <v>0</v>
      </c>
      <c r="P1088">
        <f>COUNTIF(作圖資料!$A$3:$A$249,A1088)</f>
        <v>0</v>
      </c>
      <c r="R1088" s="7">
        <f t="shared" si="299"/>
        <v>-44</v>
      </c>
      <c r="S1088" s="8">
        <f t="shared" ca="1" si="300"/>
        <v>44</v>
      </c>
      <c r="T1088" s="8">
        <f t="shared" ca="1" si="301"/>
        <v>12183</v>
      </c>
      <c r="U1088" s="8">
        <f t="shared" ca="1" si="302"/>
        <v>-2</v>
      </c>
      <c r="V1088" s="9">
        <f t="shared" ca="1" si="303"/>
        <v>0</v>
      </c>
      <c r="W1088" s="3">
        <f t="shared" si="304"/>
        <v>4.6201783603738722E-3</v>
      </c>
      <c r="X1088" s="3">
        <f t="shared" si="305"/>
        <v>-1.5912753841194838E-2</v>
      </c>
      <c r="Y1088" s="3">
        <f t="shared" si="306"/>
        <v>-9.4117647058823521E-3</v>
      </c>
    </row>
    <row r="1089" spans="1:25" x14ac:dyDescent="0.25">
      <c r="A1089" s="1">
        <v>37582</v>
      </c>
      <c r="B1089" s="2">
        <v>4707.6099999999997</v>
      </c>
      <c r="C1089" s="2">
        <v>90906</v>
      </c>
      <c r="D1089" s="2">
        <v>4710</v>
      </c>
      <c r="E1089" s="2">
        <v>4706</v>
      </c>
      <c r="F1089" s="13">
        <f t="shared" si="294"/>
        <v>5.0768861481742533E-4</v>
      </c>
      <c r="G1089" s="2">
        <f t="shared" si="307"/>
        <v>4461.2474999999995</v>
      </c>
      <c r="H1089" s="2">
        <f t="shared" ca="1" si="295"/>
        <v>82808.600000000006</v>
      </c>
      <c r="I1089">
        <f t="shared" ca="1" si="296"/>
        <v>1</v>
      </c>
      <c r="J1089">
        <f t="shared" si="297"/>
        <v>1</v>
      </c>
      <c r="K1089">
        <f t="shared" si="308"/>
        <v>128.15999999999985</v>
      </c>
      <c r="L1089">
        <f t="shared" ca="1" si="309"/>
        <v>-128.15999999999985</v>
      </c>
      <c r="M1089" s="14">
        <f t="shared" si="310"/>
        <v>8772.1500000000342</v>
      </c>
      <c r="N1089">
        <f t="shared" si="298"/>
        <v>1</v>
      </c>
      <c r="O1089">
        <f t="shared" si="311"/>
        <v>0</v>
      </c>
      <c r="P1089">
        <f>COUNTIF(作圖資料!$A$3:$A$249,A1089)</f>
        <v>0</v>
      </c>
      <c r="R1089" s="7">
        <f t="shared" si="299"/>
        <v>79</v>
      </c>
      <c r="S1089" s="8">
        <f t="shared" ca="1" si="300"/>
        <v>-79</v>
      </c>
      <c r="T1089" s="8">
        <f t="shared" ca="1" si="301"/>
        <v>12025</v>
      </c>
      <c r="U1089" s="8">
        <f t="shared" ca="1" si="302"/>
        <v>2</v>
      </c>
      <c r="V1089" s="9">
        <f t="shared" ca="1" si="303"/>
        <v>4</v>
      </c>
      <c r="W1089" s="3">
        <f t="shared" si="304"/>
        <v>4.6201783603738722E-3</v>
      </c>
      <c r="X1089" s="3">
        <f t="shared" si="305"/>
        <v>1.1627807026968862E-2</v>
      </c>
      <c r="Y1089" s="3">
        <f t="shared" si="306"/>
        <v>7.4866310160428551E-3</v>
      </c>
    </row>
    <row r="1090" spans="1:25" x14ac:dyDescent="0.25">
      <c r="A1090" s="1">
        <v>37585</v>
      </c>
      <c r="B1090" s="2">
        <v>4723.16</v>
      </c>
      <c r="C1090" s="2">
        <v>58430</v>
      </c>
      <c r="D1090" s="2">
        <v>4748</v>
      </c>
      <c r="E1090" s="2">
        <v>4743</v>
      </c>
      <c r="F1090" s="13">
        <f t="shared" si="294"/>
        <v>5.2591908806816079E-3</v>
      </c>
      <c r="G1090" s="2">
        <f t="shared" si="307"/>
        <v>4459.9563333333326</v>
      </c>
      <c r="H1090" s="2">
        <f t="shared" ca="1" si="295"/>
        <v>73458.8</v>
      </c>
      <c r="I1090">
        <f t="shared" ca="1" si="296"/>
        <v>-1</v>
      </c>
      <c r="J1090">
        <f t="shared" si="297"/>
        <v>1</v>
      </c>
      <c r="K1090">
        <f t="shared" si="308"/>
        <v>15.550000000000182</v>
      </c>
      <c r="L1090">
        <f t="shared" ca="1" si="309"/>
        <v>15.550000000000182</v>
      </c>
      <c r="M1090" s="14">
        <f t="shared" si="310"/>
        <v>8787.7000000000335</v>
      </c>
      <c r="N1090">
        <f t="shared" si="298"/>
        <v>1</v>
      </c>
      <c r="O1090">
        <f t="shared" si="311"/>
        <v>0</v>
      </c>
      <c r="P1090">
        <f>COUNTIF(作圖資料!$A$3:$A$249,A1090)</f>
        <v>0</v>
      </c>
      <c r="R1090" s="7">
        <f t="shared" si="299"/>
        <v>38</v>
      </c>
      <c r="S1090" s="8">
        <f t="shared" ca="1" si="300"/>
        <v>38</v>
      </c>
      <c r="T1090" s="8">
        <f t="shared" ca="1" si="301"/>
        <v>12101</v>
      </c>
      <c r="U1090" s="8">
        <f t="shared" ca="1" si="302"/>
        <v>-2</v>
      </c>
      <c r="V1090" s="9">
        <f t="shared" ca="1" si="303"/>
        <v>4</v>
      </c>
      <c r="W1090" s="3">
        <f t="shared" si="304"/>
        <v>4.6201783603738722E-3</v>
      </c>
      <c r="X1090" s="3">
        <f t="shared" si="305"/>
        <v>1.4969377887611435E-2</v>
      </c>
      <c r="Y1090" s="3">
        <f t="shared" si="306"/>
        <v>1.5614973262032095E-2</v>
      </c>
    </row>
    <row r="1091" spans="1:25" x14ac:dyDescent="0.25">
      <c r="A1091" s="1">
        <v>37586</v>
      </c>
      <c r="B1091" s="2">
        <v>4677.8900000000003</v>
      </c>
      <c r="C1091" s="2">
        <v>74354</v>
      </c>
      <c r="D1091" s="2">
        <v>4681</v>
      </c>
      <c r="E1091" s="2">
        <v>4678</v>
      </c>
      <c r="F1091" s="13">
        <f t="shared" ref="F1091:F1154" si="312">IF(P1091=1,E1091,D1091)/B1091-1</f>
        <v>6.6482965610559219E-4</v>
      </c>
      <c r="G1091" s="2">
        <f t="shared" si="307"/>
        <v>4458.5054999999993</v>
      </c>
      <c r="H1091" s="2">
        <f t="shared" ref="H1091:H1154" ca="1" si="313">IF(ROW()&gt;$H$1,AVERAGE(OFFSET(C1091,-$H$1+1,,$H$1)),"")</f>
        <v>74325.2</v>
      </c>
      <c r="I1091">
        <f t="shared" ref="I1091:I1154" ca="1" si="314">IF(H1091="",0,SIGN(C1091-H1091))</f>
        <v>1</v>
      </c>
      <c r="J1091">
        <f t="shared" ref="J1091:J1154" si="315">SIGN(F1091)</f>
        <v>1</v>
      </c>
      <c r="K1091">
        <f t="shared" si="308"/>
        <v>-45.269999999999527</v>
      </c>
      <c r="L1091">
        <f t="shared" ca="1" si="309"/>
        <v>45.269999999999527</v>
      </c>
      <c r="M1091" s="14">
        <f t="shared" si="310"/>
        <v>8742.430000000033</v>
      </c>
      <c r="N1091">
        <f t="shared" ref="N1091:N1154" si="316">INT(M1091*$Q$1/B1091)*CHOOSE($L$1,I1091,J1091)</f>
        <v>1</v>
      </c>
      <c r="O1091">
        <f t="shared" si="311"/>
        <v>0</v>
      </c>
      <c r="P1091">
        <f>COUNTIF(作圖資料!$A$3:$A$249,A1091)</f>
        <v>0</v>
      </c>
      <c r="R1091" s="7">
        <f t="shared" si="299"/>
        <v>-67</v>
      </c>
      <c r="S1091" s="8">
        <f t="shared" ca="1" si="300"/>
        <v>67</v>
      </c>
      <c r="T1091" s="8">
        <f t="shared" ca="1" si="301"/>
        <v>12235</v>
      </c>
      <c r="U1091" s="8">
        <f t="shared" ca="1" si="302"/>
        <v>2</v>
      </c>
      <c r="V1091" s="9">
        <f t="shared" ca="1" si="303"/>
        <v>4</v>
      </c>
      <c r="W1091" s="3">
        <f t="shared" si="304"/>
        <v>4.6201783603738722E-3</v>
      </c>
      <c r="X1091" s="3">
        <f t="shared" si="305"/>
        <v>5.2412162888149094E-3</v>
      </c>
      <c r="Y1091" s="3">
        <f t="shared" si="306"/>
        <v>1.2834224598929911E-3</v>
      </c>
    </row>
    <row r="1092" spans="1:25" x14ac:dyDescent="0.25">
      <c r="A1092" s="1">
        <v>37587</v>
      </c>
      <c r="B1092" s="2">
        <v>4633.03</v>
      </c>
      <c r="C1092" s="2">
        <v>57823</v>
      </c>
      <c r="D1092" s="2">
        <v>4655</v>
      </c>
      <c r="E1092" s="2">
        <v>4660</v>
      </c>
      <c r="F1092" s="13">
        <f t="shared" si="312"/>
        <v>4.7420370686139801E-3</v>
      </c>
      <c r="G1092" s="2">
        <f t="shared" si="307"/>
        <v>4458.3129999999992</v>
      </c>
      <c r="H1092" s="2">
        <f t="shared" ca="1" si="313"/>
        <v>71799.399999999994</v>
      </c>
      <c r="I1092">
        <f t="shared" ca="1" si="314"/>
        <v>-1</v>
      </c>
      <c r="J1092">
        <f t="shared" si="315"/>
        <v>1</v>
      </c>
      <c r="K1092">
        <f t="shared" si="308"/>
        <v>-44.860000000000582</v>
      </c>
      <c r="L1092">
        <f t="shared" ca="1" si="309"/>
        <v>-44.860000000000582</v>
      </c>
      <c r="M1092" s="14">
        <f t="shared" si="310"/>
        <v>8697.5700000000325</v>
      </c>
      <c r="N1092">
        <f t="shared" si="316"/>
        <v>1</v>
      </c>
      <c r="O1092">
        <f t="shared" si="311"/>
        <v>0</v>
      </c>
      <c r="P1092">
        <f>COUNTIF(作圖資料!$A$3:$A$249,A1092)</f>
        <v>0</v>
      </c>
      <c r="R1092" s="7">
        <f t="shared" ref="R1092:R1155" si="317">D1092-IF(P1091=1,E1091,D1091)</f>
        <v>-26</v>
      </c>
      <c r="S1092" s="8">
        <f t="shared" ref="S1092:S1155" ca="1" si="318">I1091*R1092</f>
        <v>-26</v>
      </c>
      <c r="T1092" s="8">
        <f t="shared" ref="T1092:T1155" ca="1" si="319">T1091+R1092*U1091</f>
        <v>12183</v>
      </c>
      <c r="U1092" s="8">
        <f t="shared" ref="U1092:U1155" ca="1" si="320">INT(T1092*$Q$1/IF(P1092=1,E1092,D1092))*I1092</f>
        <v>-2</v>
      </c>
      <c r="V1092" s="9">
        <f t="shared" ref="V1092:V1155" ca="1" si="321">IF(P1092=1,ABS(U1092)+ABS(U1091),ABS(U1092-U1091))</f>
        <v>4</v>
      </c>
      <c r="W1092" s="3">
        <f t="shared" ref="W1092:W1155" si="322">IF(P1091=1,F1091,W1091)</f>
        <v>4.6201783603738722E-3</v>
      </c>
      <c r="X1092" s="3">
        <f t="shared" ref="X1092:X1155" si="323">IF(P1091=1,K1092/B1091,(1+K1092/B1091)*(1+X1091)-1)</f>
        <v>-4.3988395831096039E-3</v>
      </c>
      <c r="Y1092" s="3">
        <f t="shared" ref="Y1092:Y1155" si="324">IF(P1091=1,R1092/E1091,(1+R1092/D1091)*(1+Y1091)-1)</f>
        <v>-4.2780748663101553E-3</v>
      </c>
    </row>
    <row r="1093" spans="1:25" x14ac:dyDescent="0.25">
      <c r="A1093" s="1">
        <v>37588</v>
      </c>
      <c r="B1093" s="2">
        <v>4612.6000000000004</v>
      </c>
      <c r="C1093" s="2">
        <v>76516</v>
      </c>
      <c r="D1093" s="2">
        <v>4640</v>
      </c>
      <c r="E1093" s="2">
        <v>4625</v>
      </c>
      <c r="F1093" s="13">
        <f t="shared" si="312"/>
        <v>5.9402506178727332E-3</v>
      </c>
      <c r="G1093" s="2">
        <f t="shared" si="307"/>
        <v>4458.7219999999988</v>
      </c>
      <c r="H1093" s="2">
        <f t="shared" ca="1" si="313"/>
        <v>71605.8</v>
      </c>
      <c r="I1093">
        <f t="shared" ca="1" si="314"/>
        <v>1</v>
      </c>
      <c r="J1093">
        <f t="shared" si="315"/>
        <v>1</v>
      </c>
      <c r="K1093">
        <f t="shared" si="308"/>
        <v>-20.429999999999382</v>
      </c>
      <c r="L1093">
        <f t="shared" ca="1" si="309"/>
        <v>20.429999999999382</v>
      </c>
      <c r="M1093" s="14">
        <f t="shared" si="310"/>
        <v>8677.1400000000322</v>
      </c>
      <c r="N1093">
        <f t="shared" si="316"/>
        <v>1</v>
      </c>
      <c r="O1093">
        <f t="shared" si="311"/>
        <v>0</v>
      </c>
      <c r="P1093">
        <f>COUNTIF(作圖資料!$A$3:$A$249,A1093)</f>
        <v>0</v>
      </c>
      <c r="R1093" s="7">
        <f t="shared" si="317"/>
        <v>-15</v>
      </c>
      <c r="S1093" s="8">
        <f t="shared" ca="1" si="318"/>
        <v>15</v>
      </c>
      <c r="T1093" s="8">
        <f t="shared" ca="1" si="319"/>
        <v>12213</v>
      </c>
      <c r="U1093" s="8">
        <f t="shared" ca="1" si="320"/>
        <v>2</v>
      </c>
      <c r="V1093" s="9">
        <f t="shared" ca="1" si="321"/>
        <v>4</v>
      </c>
      <c r="W1093" s="3">
        <f t="shared" si="322"/>
        <v>4.6201783603738722E-3</v>
      </c>
      <c r="X1093" s="3">
        <f t="shared" si="323"/>
        <v>-8.7890834855485211E-3</v>
      </c>
      <c r="Y1093" s="3">
        <f t="shared" si="324"/>
        <v>-7.4866310160427441E-3</v>
      </c>
    </row>
    <row r="1094" spans="1:25" x14ac:dyDescent="0.25">
      <c r="A1094" s="1">
        <v>37589</v>
      </c>
      <c r="B1094" s="2">
        <v>4646.6899999999996</v>
      </c>
      <c r="C1094" s="2">
        <v>62999</v>
      </c>
      <c r="D1094" s="2">
        <v>4670</v>
      </c>
      <c r="E1094" s="2">
        <v>4665</v>
      </c>
      <c r="F1094" s="13">
        <f t="shared" si="312"/>
        <v>5.0164740923108742E-3</v>
      </c>
      <c r="G1094" s="2">
        <f t="shared" si="307"/>
        <v>4460.5976666666656</v>
      </c>
      <c r="H1094" s="2">
        <f t="shared" ca="1" si="313"/>
        <v>66024.399999999994</v>
      </c>
      <c r="I1094">
        <f t="shared" ca="1" si="314"/>
        <v>-1</v>
      </c>
      <c r="J1094">
        <f t="shared" si="315"/>
        <v>1</v>
      </c>
      <c r="K1094">
        <f t="shared" si="308"/>
        <v>34.089999999999236</v>
      </c>
      <c r="L1094">
        <f t="shared" ca="1" si="309"/>
        <v>34.089999999999236</v>
      </c>
      <c r="M1094" s="14">
        <f t="shared" si="310"/>
        <v>8711.2300000000323</v>
      </c>
      <c r="N1094">
        <f t="shared" si="316"/>
        <v>1</v>
      </c>
      <c r="O1094">
        <f t="shared" si="311"/>
        <v>0</v>
      </c>
      <c r="P1094">
        <f>COUNTIF(作圖資料!$A$3:$A$249,A1094)</f>
        <v>0</v>
      </c>
      <c r="R1094" s="7">
        <f t="shared" si="317"/>
        <v>30</v>
      </c>
      <c r="S1094" s="8">
        <f t="shared" ca="1" si="318"/>
        <v>30</v>
      </c>
      <c r="T1094" s="8">
        <f t="shared" ca="1" si="319"/>
        <v>12273</v>
      </c>
      <c r="U1094" s="8">
        <f t="shared" ca="1" si="320"/>
        <v>-2</v>
      </c>
      <c r="V1094" s="9">
        <f t="shared" ca="1" si="321"/>
        <v>4</v>
      </c>
      <c r="W1094" s="3">
        <f t="shared" si="322"/>
        <v>4.6201783603738722E-3</v>
      </c>
      <c r="X1094" s="3">
        <f t="shared" si="323"/>
        <v>-1.4634146341465648E-3</v>
      </c>
      <c r="Y1094" s="3">
        <f t="shared" si="324"/>
        <v>-1.0695187165775666E-3</v>
      </c>
    </row>
    <row r="1095" spans="1:25" x14ac:dyDescent="0.25">
      <c r="A1095" s="1">
        <v>37592</v>
      </c>
      <c r="B1095" s="2">
        <v>4683.18</v>
      </c>
      <c r="C1095" s="2">
        <v>53240</v>
      </c>
      <c r="D1095" s="2">
        <v>4713</v>
      </c>
      <c r="E1095" s="2">
        <v>4709</v>
      </c>
      <c r="F1095" s="13">
        <f t="shared" si="312"/>
        <v>6.3674682587471221E-3</v>
      </c>
      <c r="G1095" s="2">
        <f t="shared" si="307"/>
        <v>4464.3278333333319</v>
      </c>
      <c r="H1095" s="2">
        <f t="shared" ca="1" si="313"/>
        <v>64986.400000000001</v>
      </c>
      <c r="I1095">
        <f t="shared" ca="1" si="314"/>
        <v>-1</v>
      </c>
      <c r="J1095">
        <f t="shared" si="315"/>
        <v>1</v>
      </c>
      <c r="K1095">
        <f t="shared" si="308"/>
        <v>36.490000000000691</v>
      </c>
      <c r="L1095">
        <f t="shared" ca="1" si="309"/>
        <v>-36.490000000000691</v>
      </c>
      <c r="M1095" s="14">
        <f t="shared" si="310"/>
        <v>8747.7200000000339</v>
      </c>
      <c r="N1095">
        <f t="shared" si="316"/>
        <v>1</v>
      </c>
      <c r="O1095">
        <f t="shared" si="311"/>
        <v>0</v>
      </c>
      <c r="P1095">
        <f>COUNTIF(作圖資料!$A$3:$A$249,A1095)</f>
        <v>0</v>
      </c>
      <c r="R1095" s="7">
        <f t="shared" si="317"/>
        <v>43</v>
      </c>
      <c r="S1095" s="8">
        <f t="shared" ca="1" si="318"/>
        <v>-43</v>
      </c>
      <c r="T1095" s="8">
        <f t="shared" ca="1" si="319"/>
        <v>12187</v>
      </c>
      <c r="U1095" s="8">
        <f t="shared" ca="1" si="320"/>
        <v>-2</v>
      </c>
      <c r="V1095" s="9">
        <f t="shared" ca="1" si="321"/>
        <v>0</v>
      </c>
      <c r="W1095" s="3">
        <f t="shared" si="322"/>
        <v>4.6201783603738722E-3</v>
      </c>
      <c r="X1095" s="3">
        <f t="shared" si="323"/>
        <v>6.3779950574833766E-3</v>
      </c>
      <c r="Y1095" s="3">
        <f t="shared" si="324"/>
        <v>8.1283422459892396E-3</v>
      </c>
    </row>
    <row r="1096" spans="1:25" x14ac:dyDescent="0.25">
      <c r="A1096" s="1">
        <v>37593</v>
      </c>
      <c r="B1096" s="2">
        <v>4793.93</v>
      </c>
      <c r="C1096" s="2">
        <v>103945</v>
      </c>
      <c r="D1096" s="2">
        <v>4776</v>
      </c>
      <c r="E1096" s="2">
        <v>4770</v>
      </c>
      <c r="F1096" s="13">
        <f t="shared" si="312"/>
        <v>-3.7401463934600976E-3</v>
      </c>
      <c r="G1096" s="2">
        <f t="shared" si="307"/>
        <v>4468.6721666666663</v>
      </c>
      <c r="H1096" s="2">
        <f t="shared" ca="1" si="313"/>
        <v>70904.600000000006</v>
      </c>
      <c r="I1096">
        <f t="shared" ca="1" si="314"/>
        <v>1</v>
      </c>
      <c r="J1096">
        <f t="shared" si="315"/>
        <v>-1</v>
      </c>
      <c r="K1096">
        <f t="shared" si="308"/>
        <v>110.75</v>
      </c>
      <c r="L1096">
        <f t="shared" ca="1" si="309"/>
        <v>-110.75</v>
      </c>
      <c r="M1096" s="14">
        <f t="shared" si="310"/>
        <v>8858.4700000000339</v>
      </c>
      <c r="N1096">
        <f t="shared" si="316"/>
        <v>-1</v>
      </c>
      <c r="O1096">
        <f t="shared" si="311"/>
        <v>2</v>
      </c>
      <c r="P1096">
        <f>COUNTIF(作圖資料!$A$3:$A$249,A1096)</f>
        <v>0</v>
      </c>
      <c r="R1096" s="7">
        <f t="shared" si="317"/>
        <v>63</v>
      </c>
      <c r="S1096" s="8">
        <f t="shared" ca="1" si="318"/>
        <v>-63</v>
      </c>
      <c r="T1096" s="8">
        <f t="shared" ca="1" si="319"/>
        <v>12061</v>
      </c>
      <c r="U1096" s="8">
        <f t="shared" ca="1" si="320"/>
        <v>2</v>
      </c>
      <c r="V1096" s="9">
        <f t="shared" ca="1" si="321"/>
        <v>4</v>
      </c>
      <c r="W1096" s="3">
        <f t="shared" si="322"/>
        <v>4.6201783603738722E-3</v>
      </c>
      <c r="X1096" s="3">
        <f t="shared" si="323"/>
        <v>3.0177285913828067E-2</v>
      </c>
      <c r="Y1096" s="3">
        <f t="shared" si="324"/>
        <v>2.1604278074866201E-2</v>
      </c>
    </row>
    <row r="1097" spans="1:25" x14ac:dyDescent="0.25">
      <c r="A1097" s="1">
        <v>37594</v>
      </c>
      <c r="B1097" s="2">
        <v>4727.49</v>
      </c>
      <c r="C1097" s="2">
        <v>71395</v>
      </c>
      <c r="D1097" s="2">
        <v>4745</v>
      </c>
      <c r="E1097" s="2">
        <v>4733</v>
      </c>
      <c r="F1097" s="13">
        <f t="shared" si="312"/>
        <v>3.7038682260566169E-3</v>
      </c>
      <c r="G1097" s="2">
        <f t="shared" si="307"/>
        <v>4469.6634999999997</v>
      </c>
      <c r="H1097" s="2">
        <f t="shared" ca="1" si="313"/>
        <v>73619</v>
      </c>
      <c r="I1097">
        <f t="shared" ca="1" si="314"/>
        <v>-1</v>
      </c>
      <c r="J1097">
        <f t="shared" si="315"/>
        <v>1</v>
      </c>
      <c r="K1097">
        <f t="shared" si="308"/>
        <v>-66.440000000000509</v>
      </c>
      <c r="L1097">
        <f t="shared" ca="1" si="309"/>
        <v>-66.440000000000509</v>
      </c>
      <c r="M1097" s="14">
        <f t="shared" si="310"/>
        <v>8924.9100000000344</v>
      </c>
      <c r="N1097">
        <f t="shared" si="316"/>
        <v>1</v>
      </c>
      <c r="O1097">
        <f t="shared" si="311"/>
        <v>2</v>
      </c>
      <c r="P1097">
        <f>COUNTIF(作圖資料!$A$3:$A$249,A1097)</f>
        <v>0</v>
      </c>
      <c r="R1097" s="7">
        <f t="shared" si="317"/>
        <v>-31</v>
      </c>
      <c r="S1097" s="8">
        <f t="shared" ca="1" si="318"/>
        <v>-31</v>
      </c>
      <c r="T1097" s="8">
        <f t="shared" ca="1" si="319"/>
        <v>11999</v>
      </c>
      <c r="U1097" s="8">
        <f t="shared" ca="1" si="320"/>
        <v>-2</v>
      </c>
      <c r="V1097" s="9">
        <f t="shared" ca="1" si="321"/>
        <v>4</v>
      </c>
      <c r="W1097" s="3">
        <f t="shared" si="322"/>
        <v>4.6201783603738722E-3</v>
      </c>
      <c r="X1097" s="3">
        <f t="shared" si="323"/>
        <v>1.5899860320188752E-2</v>
      </c>
      <c r="Y1097" s="3">
        <f t="shared" si="324"/>
        <v>1.4973262032085488E-2</v>
      </c>
    </row>
    <row r="1098" spans="1:25" x14ac:dyDescent="0.25">
      <c r="A1098" s="1">
        <v>37595</v>
      </c>
      <c r="B1098" s="2">
        <v>4755.3999999999996</v>
      </c>
      <c r="C1098" s="2">
        <v>63722</v>
      </c>
      <c r="D1098" s="2">
        <v>4763</v>
      </c>
      <c r="E1098" s="2">
        <v>4747</v>
      </c>
      <c r="F1098" s="13">
        <f t="shared" si="312"/>
        <v>1.598183118139529E-3</v>
      </c>
      <c r="G1098" s="2">
        <f t="shared" si="307"/>
        <v>4471.2446666666674</v>
      </c>
      <c r="H1098" s="2">
        <f t="shared" ca="1" si="313"/>
        <v>71060.2</v>
      </c>
      <c r="I1098">
        <f t="shared" ca="1" si="314"/>
        <v>-1</v>
      </c>
      <c r="J1098">
        <f t="shared" si="315"/>
        <v>1</v>
      </c>
      <c r="K1098">
        <f t="shared" si="308"/>
        <v>27.909999999999854</v>
      </c>
      <c r="L1098">
        <f t="shared" ca="1" si="309"/>
        <v>-27.909999999999854</v>
      </c>
      <c r="M1098" s="14">
        <f t="shared" si="310"/>
        <v>8952.8200000000343</v>
      </c>
      <c r="N1098">
        <f t="shared" si="316"/>
        <v>1</v>
      </c>
      <c r="O1098">
        <f t="shared" si="311"/>
        <v>0</v>
      </c>
      <c r="P1098">
        <f>COUNTIF(作圖資料!$A$3:$A$249,A1098)</f>
        <v>0</v>
      </c>
      <c r="R1098" s="7">
        <f t="shared" si="317"/>
        <v>18</v>
      </c>
      <c r="S1098" s="8">
        <f t="shared" ca="1" si="318"/>
        <v>-18</v>
      </c>
      <c r="T1098" s="8">
        <f t="shared" ca="1" si="319"/>
        <v>11963</v>
      </c>
      <c r="U1098" s="8">
        <f t="shared" ca="1" si="320"/>
        <v>-2</v>
      </c>
      <c r="V1098" s="9">
        <f t="shared" ca="1" si="321"/>
        <v>0</v>
      </c>
      <c r="W1098" s="3">
        <f t="shared" si="322"/>
        <v>4.6201783603738722E-3</v>
      </c>
      <c r="X1098" s="3">
        <f t="shared" si="323"/>
        <v>2.1897496508004322E-2</v>
      </c>
      <c r="Y1098" s="3">
        <f t="shared" si="324"/>
        <v>1.8823529411764683E-2</v>
      </c>
    </row>
    <row r="1099" spans="1:25" x14ac:dyDescent="0.25">
      <c r="A1099" s="1">
        <v>37596</v>
      </c>
      <c r="B1099" s="2">
        <v>4738.9799999999996</v>
      </c>
      <c r="C1099" s="2">
        <v>69495</v>
      </c>
      <c r="D1099" s="2">
        <v>4744</v>
      </c>
      <c r="E1099" s="2">
        <v>4735</v>
      </c>
      <c r="F1099" s="13">
        <f t="shared" si="312"/>
        <v>1.0592996805220967E-3</v>
      </c>
      <c r="G1099" s="2">
        <f t="shared" si="307"/>
        <v>4472.7714999999998</v>
      </c>
      <c r="H1099" s="2">
        <f t="shared" ca="1" si="313"/>
        <v>72359.399999999994</v>
      </c>
      <c r="I1099">
        <f t="shared" ca="1" si="314"/>
        <v>-1</v>
      </c>
      <c r="J1099">
        <f t="shared" si="315"/>
        <v>1</v>
      </c>
      <c r="K1099">
        <f t="shared" si="308"/>
        <v>-16.420000000000073</v>
      </c>
      <c r="L1099">
        <f t="shared" ca="1" si="309"/>
        <v>16.420000000000073</v>
      </c>
      <c r="M1099" s="14">
        <f t="shared" si="310"/>
        <v>8936.4000000000342</v>
      </c>
      <c r="N1099">
        <f t="shared" si="316"/>
        <v>1</v>
      </c>
      <c r="O1099">
        <f t="shared" si="311"/>
        <v>0</v>
      </c>
      <c r="P1099">
        <f>COUNTIF(作圖資料!$A$3:$A$249,A1099)</f>
        <v>0</v>
      </c>
      <c r="R1099" s="7">
        <f t="shared" si="317"/>
        <v>-19</v>
      </c>
      <c r="S1099" s="8">
        <f t="shared" ca="1" si="318"/>
        <v>19</v>
      </c>
      <c r="T1099" s="8">
        <f t="shared" ca="1" si="319"/>
        <v>12001</v>
      </c>
      <c r="U1099" s="8">
        <f t="shared" ca="1" si="320"/>
        <v>-2</v>
      </c>
      <c r="V1099" s="9">
        <f t="shared" ca="1" si="321"/>
        <v>0</v>
      </c>
      <c r="W1099" s="3">
        <f t="shared" si="322"/>
        <v>4.6201783603738722E-3</v>
      </c>
      <c r="X1099" s="3">
        <f t="shared" si="323"/>
        <v>1.8368969592779338E-2</v>
      </c>
      <c r="Y1099" s="3">
        <f t="shared" si="324"/>
        <v>1.4759358288769953E-2</v>
      </c>
    </row>
    <row r="1100" spans="1:25" x14ac:dyDescent="0.25">
      <c r="A1100" s="1">
        <v>37599</v>
      </c>
      <c r="B1100" s="2">
        <v>4823.67</v>
      </c>
      <c r="C1100" s="2">
        <v>104092</v>
      </c>
      <c r="D1100" s="2">
        <v>4790</v>
      </c>
      <c r="E1100" s="2">
        <v>4798</v>
      </c>
      <c r="F1100" s="13">
        <f t="shared" si="312"/>
        <v>-6.9801624074615765E-3</v>
      </c>
      <c r="G1100" s="2">
        <f t="shared" si="307"/>
        <v>4476.8298333333332</v>
      </c>
      <c r="H1100" s="2">
        <f t="shared" ca="1" si="313"/>
        <v>82529.8</v>
      </c>
      <c r="I1100">
        <f t="shared" ca="1" si="314"/>
        <v>1</v>
      </c>
      <c r="J1100">
        <f t="shared" si="315"/>
        <v>-1</v>
      </c>
      <c r="K1100">
        <f t="shared" si="308"/>
        <v>84.690000000000509</v>
      </c>
      <c r="L1100">
        <f t="shared" ca="1" si="309"/>
        <v>-84.690000000000509</v>
      </c>
      <c r="M1100" s="14">
        <f t="shared" si="310"/>
        <v>9021.0900000000347</v>
      </c>
      <c r="N1100">
        <f t="shared" si="316"/>
        <v>-1</v>
      </c>
      <c r="O1100">
        <f t="shared" si="311"/>
        <v>2</v>
      </c>
      <c r="P1100">
        <f>COUNTIF(作圖資料!$A$3:$A$249,A1100)</f>
        <v>0</v>
      </c>
      <c r="R1100" s="7">
        <f t="shared" si="317"/>
        <v>46</v>
      </c>
      <c r="S1100" s="8">
        <f t="shared" ca="1" si="318"/>
        <v>-46</v>
      </c>
      <c r="T1100" s="8">
        <f t="shared" ca="1" si="319"/>
        <v>11909</v>
      </c>
      <c r="U1100" s="8">
        <f t="shared" ca="1" si="320"/>
        <v>2</v>
      </c>
      <c r="V1100" s="9">
        <f t="shared" ca="1" si="321"/>
        <v>4</v>
      </c>
      <c r="W1100" s="3">
        <f t="shared" si="322"/>
        <v>4.6201783603738722E-3</v>
      </c>
      <c r="X1100" s="3">
        <f t="shared" si="323"/>
        <v>3.6568174492317418E-2</v>
      </c>
      <c r="Y1100" s="3">
        <f t="shared" si="324"/>
        <v>2.4598930481283476E-2</v>
      </c>
    </row>
    <row r="1101" spans="1:25" x14ac:dyDescent="0.25">
      <c r="A1101" s="1">
        <v>37600</v>
      </c>
      <c r="B1101" s="2">
        <v>4755.01</v>
      </c>
      <c r="C1101" s="2">
        <v>90027</v>
      </c>
      <c r="D1101" s="2">
        <v>4755</v>
      </c>
      <c r="E1101" s="2">
        <v>4749</v>
      </c>
      <c r="F1101" s="13">
        <f t="shared" si="312"/>
        <v>-2.1030449989245525E-6</v>
      </c>
      <c r="G1101" s="2">
        <f t="shared" si="307"/>
        <v>4481.7939999999999</v>
      </c>
      <c r="H1101" s="2">
        <f t="shared" ca="1" si="313"/>
        <v>79746.2</v>
      </c>
      <c r="I1101">
        <f t="shared" ca="1" si="314"/>
        <v>1</v>
      </c>
      <c r="J1101">
        <f t="shared" si="315"/>
        <v>-1</v>
      </c>
      <c r="K1101">
        <f t="shared" si="308"/>
        <v>-68.659999999999854</v>
      </c>
      <c r="L1101">
        <f t="shared" ca="1" si="309"/>
        <v>-68.659999999999854</v>
      </c>
      <c r="M1101" s="14">
        <f t="shared" si="310"/>
        <v>9089.7500000000346</v>
      </c>
      <c r="N1101">
        <f t="shared" si="316"/>
        <v>-1</v>
      </c>
      <c r="O1101">
        <f t="shared" si="311"/>
        <v>0</v>
      </c>
      <c r="P1101">
        <f>COUNTIF(作圖資料!$A$3:$A$249,A1101)</f>
        <v>0</v>
      </c>
      <c r="R1101" s="7">
        <f t="shared" si="317"/>
        <v>-35</v>
      </c>
      <c r="S1101" s="8">
        <f t="shared" ca="1" si="318"/>
        <v>-35</v>
      </c>
      <c r="T1101" s="8">
        <f t="shared" ca="1" si="319"/>
        <v>11839</v>
      </c>
      <c r="U1101" s="8">
        <f t="shared" ca="1" si="320"/>
        <v>2</v>
      </c>
      <c r="V1101" s="9">
        <f t="shared" ca="1" si="321"/>
        <v>0</v>
      </c>
      <c r="W1101" s="3">
        <f t="shared" si="322"/>
        <v>4.6201783603738722E-3</v>
      </c>
      <c r="X1101" s="3">
        <f t="shared" si="323"/>
        <v>2.1813688621467708E-2</v>
      </c>
      <c r="Y1101" s="3">
        <f t="shared" si="324"/>
        <v>1.7112299465240621E-2</v>
      </c>
    </row>
    <row r="1102" spans="1:25" x14ac:dyDescent="0.25">
      <c r="A1102" s="1">
        <v>37601</v>
      </c>
      <c r="B1102" s="2">
        <v>4699.41</v>
      </c>
      <c r="C1102" s="2">
        <v>108097</v>
      </c>
      <c r="D1102" s="2">
        <v>4686</v>
      </c>
      <c r="E1102" s="2">
        <v>4680</v>
      </c>
      <c r="F1102" s="13">
        <f t="shared" si="312"/>
        <v>-2.8535497009198885E-3</v>
      </c>
      <c r="G1102" s="2">
        <f t="shared" si="307"/>
        <v>4482.8864999999987</v>
      </c>
      <c r="H1102" s="2">
        <f t="shared" ca="1" si="313"/>
        <v>87086.6</v>
      </c>
      <c r="I1102">
        <f t="shared" ca="1" si="314"/>
        <v>1</v>
      </c>
      <c r="J1102">
        <f t="shared" si="315"/>
        <v>-1</v>
      </c>
      <c r="K1102">
        <f t="shared" si="308"/>
        <v>-55.600000000000364</v>
      </c>
      <c r="L1102">
        <f t="shared" ca="1" si="309"/>
        <v>-55.600000000000364</v>
      </c>
      <c r="M1102" s="14">
        <f t="shared" si="310"/>
        <v>9145.3500000000349</v>
      </c>
      <c r="N1102">
        <f t="shared" si="316"/>
        <v>-1</v>
      </c>
      <c r="O1102">
        <f t="shared" si="311"/>
        <v>0</v>
      </c>
      <c r="P1102">
        <f>COUNTIF(作圖資料!$A$3:$A$249,A1102)</f>
        <v>0</v>
      </c>
      <c r="R1102" s="7">
        <f t="shared" si="317"/>
        <v>-69</v>
      </c>
      <c r="S1102" s="8">
        <f t="shared" ca="1" si="318"/>
        <v>-69</v>
      </c>
      <c r="T1102" s="8">
        <f t="shared" ca="1" si="319"/>
        <v>11701</v>
      </c>
      <c r="U1102" s="8">
        <f t="shared" ca="1" si="320"/>
        <v>2</v>
      </c>
      <c r="V1102" s="9">
        <f t="shared" ca="1" si="321"/>
        <v>0</v>
      </c>
      <c r="W1102" s="3">
        <f t="shared" si="322"/>
        <v>4.6201783603738722E-3</v>
      </c>
      <c r="X1102" s="3">
        <f t="shared" si="323"/>
        <v>9.8656924895239584E-3</v>
      </c>
      <c r="Y1102" s="3">
        <f t="shared" si="324"/>
        <v>2.3529411764704466E-3</v>
      </c>
    </row>
    <row r="1103" spans="1:25" x14ac:dyDescent="0.25">
      <c r="A1103" s="1">
        <v>37602</v>
      </c>
      <c r="B1103" s="2">
        <v>4669.7</v>
      </c>
      <c r="C1103" s="2">
        <v>81601</v>
      </c>
      <c r="D1103" s="2">
        <v>4687</v>
      </c>
      <c r="E1103" s="2">
        <v>4683</v>
      </c>
      <c r="F1103" s="13">
        <f t="shared" si="312"/>
        <v>3.7047347795362562E-3</v>
      </c>
      <c r="G1103" s="2">
        <f t="shared" si="307"/>
        <v>4486.0039999999999</v>
      </c>
      <c r="H1103" s="2">
        <f t="shared" ca="1" si="313"/>
        <v>90662.399999999994</v>
      </c>
      <c r="I1103">
        <f t="shared" ca="1" si="314"/>
        <v>-1</v>
      </c>
      <c r="J1103">
        <f t="shared" si="315"/>
        <v>1</v>
      </c>
      <c r="K1103">
        <f t="shared" si="308"/>
        <v>-29.710000000000036</v>
      </c>
      <c r="L1103">
        <f t="shared" ca="1" si="309"/>
        <v>-29.710000000000036</v>
      </c>
      <c r="M1103" s="14">
        <f t="shared" si="310"/>
        <v>9175.0600000000341</v>
      </c>
      <c r="N1103">
        <f t="shared" si="316"/>
        <v>1</v>
      </c>
      <c r="O1103">
        <f t="shared" si="311"/>
        <v>2</v>
      </c>
      <c r="P1103">
        <f>COUNTIF(作圖資料!$A$3:$A$249,A1103)</f>
        <v>0</v>
      </c>
      <c r="R1103" s="7">
        <f t="shared" si="317"/>
        <v>1</v>
      </c>
      <c r="S1103" s="8">
        <f t="shared" ca="1" si="318"/>
        <v>1</v>
      </c>
      <c r="T1103" s="8">
        <f t="shared" ca="1" si="319"/>
        <v>11703</v>
      </c>
      <c r="U1103" s="8">
        <f t="shared" ca="1" si="320"/>
        <v>-2</v>
      </c>
      <c r="V1103" s="9">
        <f t="shared" ca="1" si="321"/>
        <v>4</v>
      </c>
      <c r="W1103" s="3">
        <f t="shared" si="322"/>
        <v>4.6201783603738722E-3</v>
      </c>
      <c r="X1103" s="3">
        <f t="shared" si="323"/>
        <v>3.4812506715375946E-3</v>
      </c>
      <c r="Y1103" s="3">
        <f t="shared" si="324"/>
        <v>2.5668449197857601E-3</v>
      </c>
    </row>
    <row r="1104" spans="1:25" x14ac:dyDescent="0.25">
      <c r="A1104" s="1">
        <v>37603</v>
      </c>
      <c r="B1104" s="2">
        <v>4588.1400000000003</v>
      </c>
      <c r="C1104" s="2">
        <v>78047</v>
      </c>
      <c r="D1104" s="2">
        <v>4623</v>
      </c>
      <c r="E1104" s="2">
        <v>4617</v>
      </c>
      <c r="F1104" s="13">
        <f t="shared" si="312"/>
        <v>7.5978501091944484E-3</v>
      </c>
      <c r="G1104" s="2">
        <f t="shared" si="307"/>
        <v>4487.6178333333346</v>
      </c>
      <c r="H1104" s="2">
        <f t="shared" ca="1" si="313"/>
        <v>92372.800000000003</v>
      </c>
      <c r="I1104">
        <f t="shared" ca="1" si="314"/>
        <v>-1</v>
      </c>
      <c r="J1104">
        <f t="shared" si="315"/>
        <v>1</v>
      </c>
      <c r="K1104">
        <f t="shared" si="308"/>
        <v>-81.559999999999491</v>
      </c>
      <c r="L1104">
        <f t="shared" ca="1" si="309"/>
        <v>81.559999999999491</v>
      </c>
      <c r="M1104" s="14">
        <f t="shared" si="310"/>
        <v>9093.5000000000346</v>
      </c>
      <c r="N1104">
        <f t="shared" si="316"/>
        <v>1</v>
      </c>
      <c r="O1104">
        <f t="shared" si="311"/>
        <v>0</v>
      </c>
      <c r="P1104">
        <f>COUNTIF(作圖資料!$A$3:$A$249,A1104)</f>
        <v>0</v>
      </c>
      <c r="R1104" s="7">
        <f t="shared" si="317"/>
        <v>-64</v>
      </c>
      <c r="S1104" s="8">
        <f t="shared" ca="1" si="318"/>
        <v>64</v>
      </c>
      <c r="T1104" s="8">
        <f t="shared" ca="1" si="319"/>
        <v>11831</v>
      </c>
      <c r="U1104" s="8">
        <f t="shared" ca="1" si="320"/>
        <v>-2</v>
      </c>
      <c r="V1104" s="9">
        <f t="shared" ca="1" si="321"/>
        <v>0</v>
      </c>
      <c r="W1104" s="3">
        <f t="shared" si="322"/>
        <v>4.6201783603738722E-3</v>
      </c>
      <c r="X1104" s="3">
        <f t="shared" si="323"/>
        <v>-1.4045342215536549E-2</v>
      </c>
      <c r="Y1104" s="3">
        <f t="shared" si="324"/>
        <v>-1.1122994652406737E-2</v>
      </c>
    </row>
    <row r="1105" spans="1:25" x14ac:dyDescent="0.25">
      <c r="A1105" s="1">
        <v>37606</v>
      </c>
      <c r="B1105" s="2">
        <v>4582.05</v>
      </c>
      <c r="C1105" s="2">
        <v>47842</v>
      </c>
      <c r="D1105" s="2">
        <v>4600</v>
      </c>
      <c r="E1105" s="2">
        <v>4585</v>
      </c>
      <c r="F1105" s="13">
        <f t="shared" si="312"/>
        <v>3.9174605253107231E-3</v>
      </c>
      <c r="G1105" s="2">
        <f t="shared" si="307"/>
        <v>4490.1645000000008</v>
      </c>
      <c r="H1105" s="2">
        <f t="shared" ca="1" si="313"/>
        <v>81122.8</v>
      </c>
      <c r="I1105">
        <f t="shared" ca="1" si="314"/>
        <v>-1</v>
      </c>
      <c r="J1105">
        <f t="shared" si="315"/>
        <v>1</v>
      </c>
      <c r="K1105">
        <f t="shared" si="308"/>
        <v>-6.0900000000001455</v>
      </c>
      <c r="L1105">
        <f t="shared" ca="1" si="309"/>
        <v>6.0900000000001455</v>
      </c>
      <c r="M1105" s="14">
        <f t="shared" si="310"/>
        <v>9087.4100000000344</v>
      </c>
      <c r="N1105">
        <f t="shared" si="316"/>
        <v>1</v>
      </c>
      <c r="O1105">
        <f t="shared" si="311"/>
        <v>0</v>
      </c>
      <c r="P1105">
        <f>COUNTIF(作圖資料!$A$3:$A$249,A1105)</f>
        <v>0</v>
      </c>
      <c r="R1105" s="7">
        <f t="shared" si="317"/>
        <v>-23</v>
      </c>
      <c r="S1105" s="8">
        <f t="shared" ca="1" si="318"/>
        <v>23</v>
      </c>
      <c r="T1105" s="8">
        <f t="shared" ca="1" si="319"/>
        <v>11877</v>
      </c>
      <c r="U1105" s="8">
        <f t="shared" ca="1" si="320"/>
        <v>-2</v>
      </c>
      <c r="V1105" s="9">
        <f t="shared" ca="1" si="321"/>
        <v>0</v>
      </c>
      <c r="W1105" s="3">
        <f t="shared" si="322"/>
        <v>4.6201783603738722E-3</v>
      </c>
      <c r="X1105" s="3">
        <f t="shared" si="323"/>
        <v>-1.535403459761453E-2</v>
      </c>
      <c r="Y1105" s="3">
        <f t="shared" si="324"/>
        <v>-1.6042780748663388E-2</v>
      </c>
    </row>
    <row r="1106" spans="1:25" x14ac:dyDescent="0.25">
      <c r="A1106" s="1">
        <v>37607</v>
      </c>
      <c r="B1106" s="2">
        <v>4545.62</v>
      </c>
      <c r="C1106" s="2">
        <v>55277</v>
      </c>
      <c r="D1106" s="2">
        <v>4576</v>
      </c>
      <c r="E1106" s="2">
        <v>4585</v>
      </c>
      <c r="F1106" s="13">
        <f t="shared" si="312"/>
        <v>6.6833567258151039E-3</v>
      </c>
      <c r="G1106" s="2">
        <f t="shared" si="307"/>
        <v>4493.784833333335</v>
      </c>
      <c r="H1106" s="2">
        <f t="shared" ca="1" si="313"/>
        <v>74172.800000000003</v>
      </c>
      <c r="I1106">
        <f t="shared" ca="1" si="314"/>
        <v>-1</v>
      </c>
      <c r="J1106">
        <f t="shared" si="315"/>
        <v>1</v>
      </c>
      <c r="K1106">
        <f t="shared" si="308"/>
        <v>-36.430000000000291</v>
      </c>
      <c r="L1106">
        <f t="shared" ca="1" si="309"/>
        <v>36.430000000000291</v>
      </c>
      <c r="M1106" s="14">
        <f t="shared" si="310"/>
        <v>9050.9800000000341</v>
      </c>
      <c r="N1106">
        <f t="shared" si="316"/>
        <v>1</v>
      </c>
      <c r="O1106">
        <f t="shared" si="311"/>
        <v>0</v>
      </c>
      <c r="P1106">
        <f>COUNTIF(作圖資料!$A$3:$A$249,A1106)</f>
        <v>0</v>
      </c>
      <c r="R1106" s="7">
        <f t="shared" si="317"/>
        <v>-24</v>
      </c>
      <c r="S1106" s="8">
        <f t="shared" ca="1" si="318"/>
        <v>24</v>
      </c>
      <c r="T1106" s="8">
        <f t="shared" ca="1" si="319"/>
        <v>11925</v>
      </c>
      <c r="U1106" s="8">
        <f t="shared" ca="1" si="320"/>
        <v>-2</v>
      </c>
      <c r="V1106" s="9">
        <f t="shared" ca="1" si="321"/>
        <v>0</v>
      </c>
      <c r="W1106" s="3">
        <f t="shared" si="322"/>
        <v>4.6201783603738722E-3</v>
      </c>
      <c r="X1106" s="3">
        <f t="shared" si="323"/>
        <v>-2.318255076823883E-2</v>
      </c>
      <c r="Y1106" s="3">
        <f t="shared" si="324"/>
        <v>-2.1176470588235574E-2</v>
      </c>
    </row>
    <row r="1107" spans="1:25" x14ac:dyDescent="0.25">
      <c r="A1107" s="1">
        <v>37608</v>
      </c>
      <c r="B1107" s="2">
        <v>4535.93</v>
      </c>
      <c r="C1107" s="2">
        <v>56185</v>
      </c>
      <c r="D1107" s="2">
        <v>4550</v>
      </c>
      <c r="E1107" s="2">
        <v>4555</v>
      </c>
      <c r="F1107" s="13">
        <f t="shared" si="312"/>
        <v>4.2042095005874192E-3</v>
      </c>
      <c r="G1107" s="2">
        <f t="shared" si="307"/>
        <v>4497.9346666666679</v>
      </c>
      <c r="H1107" s="2">
        <f t="shared" ca="1" si="313"/>
        <v>63790.400000000001</v>
      </c>
      <c r="I1107">
        <f t="shared" ca="1" si="314"/>
        <v>-1</v>
      </c>
      <c r="J1107">
        <f t="shared" si="315"/>
        <v>1</v>
      </c>
      <c r="K1107">
        <f t="shared" si="308"/>
        <v>-9.6899999999995998</v>
      </c>
      <c r="L1107">
        <f t="shared" ca="1" si="309"/>
        <v>9.6899999999995998</v>
      </c>
      <c r="M1107" s="14">
        <f t="shared" si="310"/>
        <v>9041.2900000000336</v>
      </c>
      <c r="N1107">
        <f t="shared" si="316"/>
        <v>1</v>
      </c>
      <c r="O1107">
        <f t="shared" si="311"/>
        <v>0</v>
      </c>
      <c r="P1107">
        <f>COUNTIF(作圖資料!$A$3:$A$249,A1107)</f>
        <v>1</v>
      </c>
      <c r="R1107" s="7">
        <f t="shared" si="317"/>
        <v>-26</v>
      </c>
      <c r="S1107" s="8">
        <f t="shared" ca="1" si="318"/>
        <v>26</v>
      </c>
      <c r="T1107" s="8">
        <f t="shared" ca="1" si="319"/>
        <v>11977</v>
      </c>
      <c r="U1107" s="8">
        <f t="shared" ca="1" si="320"/>
        <v>-2</v>
      </c>
      <c r="V1107" s="9">
        <f t="shared" ca="1" si="321"/>
        <v>4</v>
      </c>
      <c r="W1107" s="3">
        <f t="shared" si="322"/>
        <v>4.6201783603738722E-3</v>
      </c>
      <c r="X1107" s="3">
        <f t="shared" si="323"/>
        <v>-2.5264854410658399E-2</v>
      </c>
      <c r="Y1107" s="3">
        <f t="shared" si="324"/>
        <v>-2.6737967914438832E-2</v>
      </c>
    </row>
    <row r="1108" spans="1:25" x14ac:dyDescent="0.25">
      <c r="A1108" s="1">
        <v>37609</v>
      </c>
      <c r="B1108" s="2">
        <v>4549.2299999999996</v>
      </c>
      <c r="C1108" s="2">
        <v>85324</v>
      </c>
      <c r="D1108" s="2">
        <v>4550</v>
      </c>
      <c r="E1108" s="2">
        <v>4565</v>
      </c>
      <c r="F1108" s="13">
        <f t="shared" si="312"/>
        <v>1.6925941313150616E-4</v>
      </c>
      <c r="G1108" s="2">
        <f t="shared" si="307"/>
        <v>4503.989333333333</v>
      </c>
      <c r="H1108" s="2">
        <f t="shared" ca="1" si="313"/>
        <v>64535</v>
      </c>
      <c r="I1108">
        <f t="shared" ca="1" si="314"/>
        <v>1</v>
      </c>
      <c r="J1108">
        <f t="shared" si="315"/>
        <v>1</v>
      </c>
      <c r="K1108">
        <f t="shared" si="308"/>
        <v>13.299999999999272</v>
      </c>
      <c r="L1108">
        <f t="shared" ca="1" si="309"/>
        <v>-13.299999999999272</v>
      </c>
      <c r="M1108" s="14">
        <f t="shared" si="310"/>
        <v>9054.5900000000329</v>
      </c>
      <c r="N1108">
        <f t="shared" si="316"/>
        <v>1</v>
      </c>
      <c r="O1108">
        <f t="shared" si="311"/>
        <v>0</v>
      </c>
      <c r="P1108">
        <f>COUNTIF(作圖資料!$A$3:$A$249,A1108)</f>
        <v>0</v>
      </c>
      <c r="R1108" s="7">
        <f t="shared" si="317"/>
        <v>-5</v>
      </c>
      <c r="S1108" s="8">
        <f t="shared" ca="1" si="318"/>
        <v>5</v>
      </c>
      <c r="T1108" s="8">
        <f t="shared" ca="1" si="319"/>
        <v>11987</v>
      </c>
      <c r="U1108" s="8">
        <f t="shared" ca="1" si="320"/>
        <v>2</v>
      </c>
      <c r="V1108" s="9">
        <f t="shared" ca="1" si="321"/>
        <v>4</v>
      </c>
      <c r="W1108" s="3">
        <f t="shared" si="322"/>
        <v>4.2042095005874192E-3</v>
      </c>
      <c r="X1108" s="3">
        <f t="shared" si="323"/>
        <v>2.9321440145679656E-3</v>
      </c>
      <c r="Y1108" s="3">
        <f t="shared" si="324"/>
        <v>-1.0976948408342481E-3</v>
      </c>
    </row>
    <row r="1109" spans="1:25" x14ac:dyDescent="0.25">
      <c r="A1109" s="1">
        <v>37610</v>
      </c>
      <c r="B1109" s="2">
        <v>4595.67</v>
      </c>
      <c r="C1109" s="2">
        <v>115509</v>
      </c>
      <c r="D1109" s="2">
        <v>4573</v>
      </c>
      <c r="E1109" s="2">
        <v>4582</v>
      </c>
      <c r="F1109" s="13">
        <f t="shared" si="312"/>
        <v>-4.9329042337679097E-3</v>
      </c>
      <c r="G1109" s="2">
        <f t="shared" si="307"/>
        <v>4510.2134999999998</v>
      </c>
      <c r="H1109" s="2">
        <f t="shared" ca="1" si="313"/>
        <v>72027.399999999994</v>
      </c>
      <c r="I1109">
        <f t="shared" ca="1" si="314"/>
        <v>1</v>
      </c>
      <c r="J1109">
        <f t="shared" si="315"/>
        <v>-1</v>
      </c>
      <c r="K1109">
        <f t="shared" si="308"/>
        <v>46.440000000000509</v>
      </c>
      <c r="L1109">
        <f t="shared" ca="1" si="309"/>
        <v>46.440000000000509</v>
      </c>
      <c r="M1109" s="14">
        <f t="shared" si="310"/>
        <v>9101.0300000000334</v>
      </c>
      <c r="N1109">
        <f t="shared" si="316"/>
        <v>-1</v>
      </c>
      <c r="O1109">
        <f t="shared" si="311"/>
        <v>2</v>
      </c>
      <c r="P1109">
        <f>COUNTIF(作圖資料!$A$3:$A$249,A1109)</f>
        <v>0</v>
      </c>
      <c r="R1109" s="7">
        <f t="shared" si="317"/>
        <v>23</v>
      </c>
      <c r="S1109" s="8">
        <f t="shared" ca="1" si="318"/>
        <v>23</v>
      </c>
      <c r="T1109" s="8">
        <f t="shared" ca="1" si="319"/>
        <v>12033</v>
      </c>
      <c r="U1109" s="8">
        <f t="shared" ca="1" si="320"/>
        <v>2</v>
      </c>
      <c r="V1109" s="9">
        <f t="shared" ca="1" si="321"/>
        <v>0</v>
      </c>
      <c r="W1109" s="3">
        <f t="shared" si="322"/>
        <v>4.2042095005874192E-3</v>
      </c>
      <c r="X1109" s="3">
        <f t="shared" si="323"/>
        <v>1.317039725039848E-2</v>
      </c>
      <c r="Y1109" s="3">
        <f t="shared" si="324"/>
        <v>3.9517014270034068E-3</v>
      </c>
    </row>
    <row r="1110" spans="1:25" x14ac:dyDescent="0.25">
      <c r="A1110" s="1">
        <v>37613</v>
      </c>
      <c r="B1110" s="2">
        <v>4572.7700000000004</v>
      </c>
      <c r="C1110" s="2">
        <v>65370</v>
      </c>
      <c r="D1110" s="2">
        <v>4536</v>
      </c>
      <c r="E1110" s="2">
        <v>4538</v>
      </c>
      <c r="F1110" s="13">
        <f t="shared" si="312"/>
        <v>-8.0410779461902449E-3</v>
      </c>
      <c r="G1110" s="2">
        <f t="shared" si="307"/>
        <v>4516.2796666666673</v>
      </c>
      <c r="H1110" s="2">
        <f t="shared" ca="1" si="313"/>
        <v>75533</v>
      </c>
      <c r="I1110">
        <f t="shared" ca="1" si="314"/>
        <v>-1</v>
      </c>
      <c r="J1110">
        <f t="shared" si="315"/>
        <v>-1</v>
      </c>
      <c r="K1110">
        <f t="shared" si="308"/>
        <v>-22.899999999999636</v>
      </c>
      <c r="L1110">
        <f t="shared" ca="1" si="309"/>
        <v>-22.899999999999636</v>
      </c>
      <c r="M1110" s="14">
        <f t="shared" si="310"/>
        <v>9123.930000000033</v>
      </c>
      <c r="N1110">
        <f t="shared" si="316"/>
        <v>-1</v>
      </c>
      <c r="O1110">
        <f t="shared" si="311"/>
        <v>0</v>
      </c>
      <c r="P1110">
        <f>COUNTIF(作圖資料!$A$3:$A$249,A1110)</f>
        <v>0</v>
      </c>
      <c r="R1110" s="7">
        <f t="shared" si="317"/>
        <v>-37</v>
      </c>
      <c r="S1110" s="8">
        <f t="shared" ca="1" si="318"/>
        <v>-37</v>
      </c>
      <c r="T1110" s="8">
        <f t="shared" ca="1" si="319"/>
        <v>11959</v>
      </c>
      <c r="U1110" s="8">
        <f t="shared" ca="1" si="320"/>
        <v>-2</v>
      </c>
      <c r="V1110" s="9">
        <f t="shared" ca="1" si="321"/>
        <v>4</v>
      </c>
      <c r="W1110" s="3">
        <f t="shared" si="322"/>
        <v>4.2042095005874192E-3</v>
      </c>
      <c r="X1110" s="3">
        <f t="shared" si="323"/>
        <v>8.1218184583977671E-3</v>
      </c>
      <c r="Y1110" s="3">
        <f t="shared" si="324"/>
        <v>-4.1712403951700283E-3</v>
      </c>
    </row>
    <row r="1111" spans="1:25" x14ac:dyDescent="0.25">
      <c r="A1111" s="1">
        <v>37614</v>
      </c>
      <c r="B1111" s="2">
        <v>4544.5</v>
      </c>
      <c r="C1111" s="2">
        <v>64951</v>
      </c>
      <c r="D1111" s="2">
        <v>4530</v>
      </c>
      <c r="E1111" s="2">
        <v>4549</v>
      </c>
      <c r="F1111" s="13">
        <f t="shared" si="312"/>
        <v>-3.1906700407084987E-3</v>
      </c>
      <c r="G1111" s="2">
        <f t="shared" si="307"/>
        <v>4522.1578333333337</v>
      </c>
      <c r="H1111" s="2">
        <f t="shared" ca="1" si="313"/>
        <v>77467.8</v>
      </c>
      <c r="I1111">
        <f t="shared" ca="1" si="314"/>
        <v>-1</v>
      </c>
      <c r="J1111">
        <f t="shared" si="315"/>
        <v>-1</v>
      </c>
      <c r="K1111">
        <f t="shared" si="308"/>
        <v>-28.270000000000437</v>
      </c>
      <c r="L1111">
        <f t="shared" ca="1" si="309"/>
        <v>28.270000000000437</v>
      </c>
      <c r="M1111" s="14">
        <f t="shared" si="310"/>
        <v>9152.2000000000335</v>
      </c>
      <c r="N1111">
        <f t="shared" si="316"/>
        <v>-2</v>
      </c>
      <c r="O1111">
        <f t="shared" si="311"/>
        <v>1</v>
      </c>
      <c r="P1111">
        <f>COUNTIF(作圖資料!$A$3:$A$249,A1111)</f>
        <v>0</v>
      </c>
      <c r="R1111" s="7">
        <f t="shared" si="317"/>
        <v>-6</v>
      </c>
      <c r="S1111" s="8">
        <f t="shared" ca="1" si="318"/>
        <v>6</v>
      </c>
      <c r="T1111" s="8">
        <f t="shared" ca="1" si="319"/>
        <v>11971</v>
      </c>
      <c r="U1111" s="8">
        <f t="shared" ca="1" si="320"/>
        <v>-2</v>
      </c>
      <c r="V1111" s="9">
        <f t="shared" ca="1" si="321"/>
        <v>0</v>
      </c>
      <c r="W1111" s="3">
        <f t="shared" si="322"/>
        <v>4.2042095005874192E-3</v>
      </c>
      <c r="X1111" s="3">
        <f t="shared" si="323"/>
        <v>1.8893589627704266E-3</v>
      </c>
      <c r="Y1111" s="3">
        <f t="shared" si="324"/>
        <v>-5.4884742041710899E-3</v>
      </c>
    </row>
    <row r="1112" spans="1:25" x14ac:dyDescent="0.25">
      <c r="A1112" s="1">
        <v>37615</v>
      </c>
      <c r="B1112" s="2">
        <v>4484.43</v>
      </c>
      <c r="C1112" s="2">
        <v>53047</v>
      </c>
      <c r="D1112" s="2">
        <v>4488</v>
      </c>
      <c r="E1112" s="2">
        <v>4496</v>
      </c>
      <c r="F1112" s="13">
        <f t="shared" si="312"/>
        <v>7.9608779711137778E-4</v>
      </c>
      <c r="G1112" s="2">
        <f t="shared" si="307"/>
        <v>4527.5188333333335</v>
      </c>
      <c r="H1112" s="2">
        <f t="shared" ca="1" si="313"/>
        <v>76840.2</v>
      </c>
      <c r="I1112">
        <f t="shared" ca="1" si="314"/>
        <v>-1</v>
      </c>
      <c r="J1112">
        <f t="shared" si="315"/>
        <v>1</v>
      </c>
      <c r="K1112">
        <f t="shared" si="308"/>
        <v>-60.069999999999709</v>
      </c>
      <c r="L1112">
        <f t="shared" ca="1" si="309"/>
        <v>60.069999999999709</v>
      </c>
      <c r="M1112" s="14">
        <f t="shared" si="310"/>
        <v>9272.3400000000329</v>
      </c>
      <c r="N1112">
        <f t="shared" si="316"/>
        <v>2</v>
      </c>
      <c r="O1112">
        <f t="shared" si="311"/>
        <v>4</v>
      </c>
      <c r="P1112">
        <f>COUNTIF(作圖資料!$A$3:$A$249,A1112)</f>
        <v>0</v>
      </c>
      <c r="R1112" s="7">
        <f t="shared" si="317"/>
        <v>-42</v>
      </c>
      <c r="S1112" s="8">
        <f t="shared" ca="1" si="318"/>
        <v>42</v>
      </c>
      <c r="T1112" s="8">
        <f t="shared" ca="1" si="319"/>
        <v>12055</v>
      </c>
      <c r="U1112" s="8">
        <f t="shared" ca="1" si="320"/>
        <v>-2</v>
      </c>
      <c r="V1112" s="9">
        <f t="shared" ca="1" si="321"/>
        <v>0</v>
      </c>
      <c r="W1112" s="3">
        <f t="shared" si="322"/>
        <v>4.2042095005874192E-3</v>
      </c>
      <c r="X1112" s="3">
        <f t="shared" si="323"/>
        <v>-1.1353790733102276E-2</v>
      </c>
      <c r="Y1112" s="3">
        <f t="shared" si="324"/>
        <v>-1.4709110867178854E-2</v>
      </c>
    </row>
    <row r="1113" spans="1:25" x14ac:dyDescent="0.25">
      <c r="A1113" s="1">
        <v>37616</v>
      </c>
      <c r="B1113" s="2">
        <v>4567.37</v>
      </c>
      <c r="C1113" s="2">
        <v>49637</v>
      </c>
      <c r="D1113" s="2">
        <v>4531</v>
      </c>
      <c r="E1113" s="2">
        <v>4520</v>
      </c>
      <c r="F1113" s="13">
        <f t="shared" si="312"/>
        <v>-7.9630071572918126E-3</v>
      </c>
      <c r="G1113" s="2">
        <f t="shared" si="307"/>
        <v>4534.1123333333344</v>
      </c>
      <c r="H1113" s="2">
        <f t="shared" ca="1" si="313"/>
        <v>69702.8</v>
      </c>
      <c r="I1113">
        <f t="shared" ca="1" si="314"/>
        <v>-1</v>
      </c>
      <c r="J1113">
        <f t="shared" si="315"/>
        <v>-1</v>
      </c>
      <c r="K1113">
        <f t="shared" si="308"/>
        <v>82.9399999999996</v>
      </c>
      <c r="L1113">
        <f t="shared" ca="1" si="309"/>
        <v>-82.9399999999996</v>
      </c>
      <c r="M1113" s="14">
        <f t="shared" si="310"/>
        <v>9438.2200000000321</v>
      </c>
      <c r="N1113">
        <f t="shared" si="316"/>
        <v>-2</v>
      </c>
      <c r="O1113">
        <f t="shared" si="311"/>
        <v>4</v>
      </c>
      <c r="P1113">
        <f>COUNTIF(作圖資料!$A$3:$A$249,A1113)</f>
        <v>0</v>
      </c>
      <c r="R1113" s="7">
        <f t="shared" si="317"/>
        <v>43</v>
      </c>
      <c r="S1113" s="8">
        <f t="shared" ca="1" si="318"/>
        <v>-43</v>
      </c>
      <c r="T1113" s="8">
        <f t="shared" ca="1" si="319"/>
        <v>11969</v>
      </c>
      <c r="U1113" s="8">
        <f t="shared" ca="1" si="320"/>
        <v>-2</v>
      </c>
      <c r="V1113" s="9">
        <f t="shared" ca="1" si="321"/>
        <v>0</v>
      </c>
      <c r="W1113" s="3">
        <f t="shared" si="322"/>
        <v>4.2042095005874192E-3</v>
      </c>
      <c r="X1113" s="3">
        <f t="shared" si="323"/>
        <v>6.9313238960917456E-3</v>
      </c>
      <c r="Y1113" s="3">
        <f t="shared" si="324"/>
        <v>-5.2689352360043573E-3</v>
      </c>
    </row>
    <row r="1114" spans="1:25" x14ac:dyDescent="0.25">
      <c r="A1114" s="1">
        <v>37617</v>
      </c>
      <c r="B1114" s="2">
        <v>4547.32</v>
      </c>
      <c r="C1114" s="2">
        <v>58558</v>
      </c>
      <c r="D1114" s="2">
        <v>4501</v>
      </c>
      <c r="E1114" s="2">
        <v>4493</v>
      </c>
      <c r="F1114" s="13">
        <f t="shared" si="312"/>
        <v>-1.0186219575486155E-2</v>
      </c>
      <c r="G1114" s="2">
        <f t="shared" si="307"/>
        <v>4541.9679999999998</v>
      </c>
      <c r="H1114" s="2">
        <f t="shared" ca="1" si="313"/>
        <v>58312.6</v>
      </c>
      <c r="I1114">
        <f t="shared" ca="1" si="314"/>
        <v>1</v>
      </c>
      <c r="J1114">
        <f t="shared" si="315"/>
        <v>-1</v>
      </c>
      <c r="K1114">
        <f t="shared" si="308"/>
        <v>-20.050000000000182</v>
      </c>
      <c r="L1114">
        <f t="shared" ca="1" si="309"/>
        <v>20.050000000000182</v>
      </c>
      <c r="M1114" s="14">
        <f t="shared" si="310"/>
        <v>9478.3200000000325</v>
      </c>
      <c r="N1114">
        <f t="shared" si="316"/>
        <v>-2</v>
      </c>
      <c r="O1114">
        <f t="shared" si="311"/>
        <v>0</v>
      </c>
      <c r="P1114">
        <f>COUNTIF(作圖資料!$A$3:$A$249,A1114)</f>
        <v>0</v>
      </c>
      <c r="R1114" s="7">
        <f t="shared" si="317"/>
        <v>-30</v>
      </c>
      <c r="S1114" s="8">
        <f t="shared" ca="1" si="318"/>
        <v>30</v>
      </c>
      <c r="T1114" s="8">
        <f t="shared" ca="1" si="319"/>
        <v>12029</v>
      </c>
      <c r="U1114" s="8">
        <f t="shared" ca="1" si="320"/>
        <v>2</v>
      </c>
      <c r="V1114" s="9">
        <f t="shared" ca="1" si="321"/>
        <v>4</v>
      </c>
      <c r="W1114" s="3">
        <f t="shared" si="322"/>
        <v>4.2042095005874192E-3</v>
      </c>
      <c r="X1114" s="3">
        <f t="shared" si="323"/>
        <v>2.5110616786412354E-3</v>
      </c>
      <c r="Y1114" s="3">
        <f t="shared" si="324"/>
        <v>-1.1855104281009887E-2</v>
      </c>
    </row>
    <row r="1115" spans="1:25" x14ac:dyDescent="0.25">
      <c r="A1115" s="1">
        <v>37620</v>
      </c>
      <c r="B1115" s="2">
        <v>4457.75</v>
      </c>
      <c r="C1115" s="2">
        <v>46505</v>
      </c>
      <c r="D1115" s="2">
        <v>4416</v>
      </c>
      <c r="E1115" s="2">
        <v>4405</v>
      </c>
      <c r="F1115" s="13">
        <f t="shared" si="312"/>
        <v>-9.3657114014917831E-3</v>
      </c>
      <c r="G1115" s="2">
        <f t="shared" si="307"/>
        <v>4548.467333333334</v>
      </c>
      <c r="H1115" s="2">
        <f t="shared" ca="1" si="313"/>
        <v>54539.6</v>
      </c>
      <c r="I1115">
        <f t="shared" ca="1" si="314"/>
        <v>-1</v>
      </c>
      <c r="J1115">
        <f t="shared" si="315"/>
        <v>-1</v>
      </c>
      <c r="K1115">
        <f t="shared" si="308"/>
        <v>-89.569999999999709</v>
      </c>
      <c r="L1115">
        <f t="shared" ca="1" si="309"/>
        <v>-89.569999999999709</v>
      </c>
      <c r="M1115" s="14">
        <f t="shared" si="310"/>
        <v>9657.4600000000319</v>
      </c>
      <c r="N1115">
        <f t="shared" si="316"/>
        <v>-2</v>
      </c>
      <c r="O1115">
        <f t="shared" si="311"/>
        <v>0</v>
      </c>
      <c r="P1115">
        <f>COUNTIF(作圖資料!$A$3:$A$249,A1115)</f>
        <v>0</v>
      </c>
      <c r="R1115" s="7">
        <f t="shared" si="317"/>
        <v>-85</v>
      </c>
      <c r="S1115" s="8">
        <f t="shared" ca="1" si="318"/>
        <v>-85</v>
      </c>
      <c r="T1115" s="8">
        <f t="shared" ca="1" si="319"/>
        <v>11859</v>
      </c>
      <c r="U1115" s="8">
        <f t="shared" ca="1" si="320"/>
        <v>-2</v>
      </c>
      <c r="V1115" s="9">
        <f t="shared" ca="1" si="321"/>
        <v>4</v>
      </c>
      <c r="W1115" s="3">
        <f t="shared" si="322"/>
        <v>4.2042095005874192E-3</v>
      </c>
      <c r="X1115" s="3">
        <f t="shared" si="323"/>
        <v>-1.7235715718717182E-2</v>
      </c>
      <c r="Y1115" s="3">
        <f t="shared" si="324"/>
        <v>-3.0515916575192148E-2</v>
      </c>
    </row>
    <row r="1116" spans="1:25" x14ac:dyDescent="0.25">
      <c r="A1116" s="1">
        <v>37621</v>
      </c>
      <c r="B1116" s="2">
        <v>4452.45</v>
      </c>
      <c r="C1116" s="2">
        <v>40076</v>
      </c>
      <c r="D1116" s="2">
        <v>4405</v>
      </c>
      <c r="E1116" s="2">
        <v>4415</v>
      </c>
      <c r="F1116" s="13">
        <f t="shared" si="312"/>
        <v>-1.0657053981515729E-2</v>
      </c>
      <c r="G1116" s="2">
        <f t="shared" si="307"/>
        <v>4557.274166666667</v>
      </c>
      <c r="H1116" s="2">
        <f t="shared" ca="1" si="313"/>
        <v>49564.6</v>
      </c>
      <c r="I1116">
        <f t="shared" ca="1" si="314"/>
        <v>-1</v>
      </c>
      <c r="J1116">
        <f t="shared" si="315"/>
        <v>-1</v>
      </c>
      <c r="K1116">
        <f t="shared" si="308"/>
        <v>-5.3000000000001819</v>
      </c>
      <c r="L1116">
        <f t="shared" ca="1" si="309"/>
        <v>5.3000000000001819</v>
      </c>
      <c r="M1116" s="14">
        <f t="shared" si="310"/>
        <v>9668.0600000000322</v>
      </c>
      <c r="N1116">
        <f t="shared" si="316"/>
        <v>-2</v>
      </c>
      <c r="O1116">
        <f t="shared" si="311"/>
        <v>0</v>
      </c>
      <c r="P1116">
        <f>COUNTIF(作圖資料!$A$3:$A$249,A1116)</f>
        <v>0</v>
      </c>
      <c r="R1116" s="7">
        <f t="shared" si="317"/>
        <v>-11</v>
      </c>
      <c r="S1116" s="8">
        <f t="shared" ca="1" si="318"/>
        <v>11</v>
      </c>
      <c r="T1116" s="8">
        <f t="shared" ca="1" si="319"/>
        <v>11881</v>
      </c>
      <c r="U1116" s="8">
        <f t="shared" ca="1" si="320"/>
        <v>-2</v>
      </c>
      <c r="V1116" s="9">
        <f t="shared" ca="1" si="321"/>
        <v>0</v>
      </c>
      <c r="W1116" s="3">
        <f t="shared" si="322"/>
        <v>4.2042095005874192E-3</v>
      </c>
      <c r="X1116" s="3">
        <f t="shared" si="323"/>
        <v>-1.840416408542489E-2</v>
      </c>
      <c r="Y1116" s="3">
        <f t="shared" si="324"/>
        <v>-3.2930845225027428E-2</v>
      </c>
    </row>
    <row r="1117" spans="1:25" x14ac:dyDescent="0.25">
      <c r="A1117" s="1">
        <v>37623</v>
      </c>
      <c r="B1117" s="2">
        <v>4524.87</v>
      </c>
      <c r="C1117" s="2">
        <v>61677</v>
      </c>
      <c r="D1117" s="2">
        <v>4452</v>
      </c>
      <c r="E1117" s="2">
        <v>4457</v>
      </c>
      <c r="F1117" s="13">
        <f t="shared" si="312"/>
        <v>-1.6104330069151129E-2</v>
      </c>
      <c r="G1117" s="2">
        <f t="shared" si="307"/>
        <v>4566.6173333333336</v>
      </c>
      <c r="H1117" s="2">
        <f t="shared" ca="1" si="313"/>
        <v>51290.6</v>
      </c>
      <c r="I1117">
        <f t="shared" ca="1" si="314"/>
        <v>1</v>
      </c>
      <c r="J1117">
        <f t="shared" si="315"/>
        <v>-1</v>
      </c>
      <c r="K1117">
        <f t="shared" si="308"/>
        <v>72.420000000000073</v>
      </c>
      <c r="L1117">
        <f t="shared" ca="1" si="309"/>
        <v>-72.420000000000073</v>
      </c>
      <c r="M1117" s="14">
        <f t="shared" si="310"/>
        <v>9523.2200000000321</v>
      </c>
      <c r="N1117">
        <f t="shared" si="316"/>
        <v>-2</v>
      </c>
      <c r="O1117">
        <f t="shared" si="311"/>
        <v>0</v>
      </c>
      <c r="P1117">
        <f>COUNTIF(作圖資料!$A$3:$A$249,A1117)</f>
        <v>0</v>
      </c>
      <c r="R1117" s="7">
        <f t="shared" si="317"/>
        <v>47</v>
      </c>
      <c r="S1117" s="8">
        <f t="shared" ca="1" si="318"/>
        <v>-47</v>
      </c>
      <c r="T1117" s="8">
        <f t="shared" ca="1" si="319"/>
        <v>11787</v>
      </c>
      <c r="U1117" s="8">
        <f t="shared" ca="1" si="320"/>
        <v>2</v>
      </c>
      <c r="V1117" s="9">
        <f t="shared" ca="1" si="321"/>
        <v>4</v>
      </c>
      <c r="W1117" s="3">
        <f t="shared" si="322"/>
        <v>4.2042095005874192E-3</v>
      </c>
      <c r="X1117" s="3">
        <f t="shared" si="323"/>
        <v>-2.4383092331675682E-3</v>
      </c>
      <c r="Y1117" s="3">
        <f t="shared" si="324"/>
        <v>-2.2612513721185556E-2</v>
      </c>
    </row>
    <row r="1118" spans="1:25" x14ac:dyDescent="0.25">
      <c r="A1118" s="1">
        <v>37624</v>
      </c>
      <c r="B1118" s="2">
        <v>4626.32</v>
      </c>
      <c r="C1118" s="2">
        <v>94140</v>
      </c>
      <c r="D1118" s="2">
        <v>4571</v>
      </c>
      <c r="E1118" s="2">
        <v>4551</v>
      </c>
      <c r="F1118" s="13">
        <f t="shared" si="312"/>
        <v>-1.1957668297912782E-2</v>
      </c>
      <c r="G1118" s="2">
        <f t="shared" si="307"/>
        <v>4577.9291666666677</v>
      </c>
      <c r="H1118" s="2">
        <f t="shared" ca="1" si="313"/>
        <v>60191.199999999997</v>
      </c>
      <c r="I1118">
        <f t="shared" ca="1" si="314"/>
        <v>1</v>
      </c>
      <c r="J1118">
        <f t="shared" si="315"/>
        <v>-1</v>
      </c>
      <c r="K1118">
        <f t="shared" si="308"/>
        <v>101.44999999999982</v>
      </c>
      <c r="L1118">
        <f t="shared" ca="1" si="309"/>
        <v>101.44999999999982</v>
      </c>
      <c r="M1118" s="14">
        <f t="shared" si="310"/>
        <v>9320.3200000000325</v>
      </c>
      <c r="N1118">
        <f t="shared" si="316"/>
        <v>-2</v>
      </c>
      <c r="O1118">
        <f t="shared" si="311"/>
        <v>0</v>
      </c>
      <c r="P1118">
        <f>COUNTIF(作圖資料!$A$3:$A$249,A1118)</f>
        <v>0</v>
      </c>
      <c r="R1118" s="7">
        <f t="shared" si="317"/>
        <v>119</v>
      </c>
      <c r="S1118" s="8">
        <f t="shared" ca="1" si="318"/>
        <v>119</v>
      </c>
      <c r="T1118" s="8">
        <f t="shared" ca="1" si="319"/>
        <v>12025</v>
      </c>
      <c r="U1118" s="8">
        <f t="shared" ca="1" si="320"/>
        <v>2</v>
      </c>
      <c r="V1118" s="9">
        <f t="shared" ca="1" si="321"/>
        <v>0</v>
      </c>
      <c r="W1118" s="3">
        <f t="shared" si="322"/>
        <v>4.2042095005874192E-3</v>
      </c>
      <c r="X1118" s="3">
        <f t="shared" si="323"/>
        <v>1.9927556201263519E-2</v>
      </c>
      <c r="Y1118" s="3">
        <f t="shared" si="324"/>
        <v>3.5126234906694975E-3</v>
      </c>
    </row>
    <row r="1119" spans="1:25" x14ac:dyDescent="0.25">
      <c r="A1119" s="1">
        <v>37627</v>
      </c>
      <c r="B1119" s="2">
        <v>4689.8599999999997</v>
      </c>
      <c r="C1119" s="2">
        <v>88525</v>
      </c>
      <c r="D1119" s="2">
        <v>4635</v>
      </c>
      <c r="E1119" s="2">
        <v>4625</v>
      </c>
      <c r="F1119" s="13">
        <f t="shared" si="312"/>
        <v>-1.1697577326401976E-2</v>
      </c>
      <c r="G1119" s="2">
        <f t="shared" si="307"/>
        <v>4591.926166666668</v>
      </c>
      <c r="H1119" s="2">
        <f t="shared" ca="1" si="313"/>
        <v>66184.600000000006</v>
      </c>
      <c r="I1119">
        <f t="shared" ca="1" si="314"/>
        <v>1</v>
      </c>
      <c r="J1119">
        <f t="shared" si="315"/>
        <v>-1</v>
      </c>
      <c r="K1119">
        <f t="shared" si="308"/>
        <v>63.539999999999964</v>
      </c>
      <c r="L1119">
        <f t="shared" ca="1" si="309"/>
        <v>63.539999999999964</v>
      </c>
      <c r="M1119" s="14">
        <f t="shared" si="310"/>
        <v>9193.2400000000325</v>
      </c>
      <c r="N1119">
        <f t="shared" si="316"/>
        <v>-1</v>
      </c>
      <c r="O1119">
        <f t="shared" si="311"/>
        <v>1</v>
      </c>
      <c r="P1119">
        <f>COUNTIF(作圖資料!$A$3:$A$249,A1119)</f>
        <v>0</v>
      </c>
      <c r="R1119" s="7">
        <f t="shared" si="317"/>
        <v>64</v>
      </c>
      <c r="S1119" s="8">
        <f t="shared" ca="1" si="318"/>
        <v>64</v>
      </c>
      <c r="T1119" s="8">
        <f t="shared" ca="1" si="319"/>
        <v>12153</v>
      </c>
      <c r="U1119" s="8">
        <f t="shared" ca="1" si="320"/>
        <v>2</v>
      </c>
      <c r="V1119" s="9">
        <f t="shared" ca="1" si="321"/>
        <v>0</v>
      </c>
      <c r="W1119" s="3">
        <f t="shared" si="322"/>
        <v>4.2042095005874192E-3</v>
      </c>
      <c r="X1119" s="3">
        <f t="shared" si="323"/>
        <v>3.3935708884395677E-2</v>
      </c>
      <c r="Y1119" s="3">
        <f t="shared" si="324"/>
        <v>1.7563117453347932E-2</v>
      </c>
    </row>
    <row r="1120" spans="1:25" x14ac:dyDescent="0.25">
      <c r="A1120" s="1">
        <v>37628</v>
      </c>
      <c r="B1120" s="2">
        <v>4701.08</v>
      </c>
      <c r="C1120" s="2">
        <v>110501</v>
      </c>
      <c r="D1120" s="2">
        <v>4641</v>
      </c>
      <c r="E1120" s="2">
        <v>4632</v>
      </c>
      <c r="F1120" s="13">
        <f t="shared" si="312"/>
        <v>-1.2780042032894512E-2</v>
      </c>
      <c r="G1120" s="2">
        <f t="shared" si="307"/>
        <v>4605.0945000000011</v>
      </c>
      <c r="H1120" s="2">
        <f t="shared" ca="1" si="313"/>
        <v>78983.8</v>
      </c>
      <c r="I1120">
        <f t="shared" ca="1" si="314"/>
        <v>1</v>
      </c>
      <c r="J1120">
        <f t="shared" si="315"/>
        <v>-1</v>
      </c>
      <c r="K1120">
        <f t="shared" si="308"/>
        <v>11.220000000000255</v>
      </c>
      <c r="L1120">
        <f t="shared" ca="1" si="309"/>
        <v>11.220000000000255</v>
      </c>
      <c r="M1120" s="14">
        <f t="shared" si="310"/>
        <v>9182.0200000000332</v>
      </c>
      <c r="N1120">
        <f t="shared" si="316"/>
        <v>-1</v>
      </c>
      <c r="O1120">
        <f t="shared" si="311"/>
        <v>0</v>
      </c>
      <c r="P1120">
        <f>COUNTIF(作圖資料!$A$3:$A$249,A1120)</f>
        <v>0</v>
      </c>
      <c r="R1120" s="7">
        <f t="shared" si="317"/>
        <v>6</v>
      </c>
      <c r="S1120" s="8">
        <f t="shared" ca="1" si="318"/>
        <v>6</v>
      </c>
      <c r="T1120" s="8">
        <f t="shared" ca="1" si="319"/>
        <v>12165</v>
      </c>
      <c r="U1120" s="8">
        <f t="shared" ca="1" si="320"/>
        <v>2</v>
      </c>
      <c r="V1120" s="9">
        <f t="shared" ca="1" si="321"/>
        <v>0</v>
      </c>
      <c r="W1120" s="3">
        <f t="shared" si="322"/>
        <v>4.2042095005874192E-3</v>
      </c>
      <c r="X1120" s="3">
        <f t="shared" si="323"/>
        <v>3.6409292030520124E-2</v>
      </c>
      <c r="Y1120" s="3">
        <f t="shared" si="324"/>
        <v>1.8880351262348993E-2</v>
      </c>
    </row>
    <row r="1121" spans="1:25" x14ac:dyDescent="0.25">
      <c r="A1121" s="1">
        <v>37629</v>
      </c>
      <c r="B1121" s="2">
        <v>4836.93</v>
      </c>
      <c r="C1121" s="2">
        <v>121464</v>
      </c>
      <c r="D1121" s="2">
        <v>4771</v>
      </c>
      <c r="E1121" s="2">
        <v>4786</v>
      </c>
      <c r="F1121" s="13">
        <f t="shared" si="312"/>
        <v>-1.3630546648390696E-2</v>
      </c>
      <c r="G1121" s="2">
        <f t="shared" si="307"/>
        <v>4616.8521666666666</v>
      </c>
      <c r="H1121" s="2">
        <f t="shared" ca="1" si="313"/>
        <v>95261.4</v>
      </c>
      <c r="I1121">
        <f t="shared" ca="1" si="314"/>
        <v>1</v>
      </c>
      <c r="J1121">
        <f t="shared" si="315"/>
        <v>-1</v>
      </c>
      <c r="K1121">
        <f t="shared" si="308"/>
        <v>135.85000000000036</v>
      </c>
      <c r="L1121">
        <f t="shared" ca="1" si="309"/>
        <v>135.85000000000036</v>
      </c>
      <c r="M1121" s="14">
        <f t="shared" si="310"/>
        <v>9046.1700000000328</v>
      </c>
      <c r="N1121">
        <f t="shared" si="316"/>
        <v>-1</v>
      </c>
      <c r="O1121">
        <f t="shared" si="311"/>
        <v>0</v>
      </c>
      <c r="P1121">
        <f>COUNTIF(作圖資料!$A$3:$A$249,A1121)</f>
        <v>0</v>
      </c>
      <c r="R1121" s="7">
        <f t="shared" si="317"/>
        <v>130</v>
      </c>
      <c r="S1121" s="8">
        <f t="shared" ca="1" si="318"/>
        <v>130</v>
      </c>
      <c r="T1121" s="8">
        <f t="shared" ca="1" si="319"/>
        <v>12425</v>
      </c>
      <c r="U1121" s="8">
        <f t="shared" ca="1" si="320"/>
        <v>2</v>
      </c>
      <c r="V1121" s="9">
        <f t="shared" ca="1" si="321"/>
        <v>0</v>
      </c>
      <c r="W1121" s="3">
        <f t="shared" si="322"/>
        <v>4.2042095005874192E-3</v>
      </c>
      <c r="X1121" s="3">
        <f t="shared" si="323"/>
        <v>6.6359048750751715E-2</v>
      </c>
      <c r="Y1121" s="3">
        <f t="shared" si="324"/>
        <v>4.7420417124039327E-2</v>
      </c>
    </row>
    <row r="1122" spans="1:25" x14ac:dyDescent="0.25">
      <c r="A1122" s="1">
        <v>37630</v>
      </c>
      <c r="B1122" s="2">
        <v>4813.7299999999996</v>
      </c>
      <c r="C1122" s="2">
        <v>123967</v>
      </c>
      <c r="D1122" s="2">
        <v>4785</v>
      </c>
      <c r="E1122" s="2">
        <v>4780</v>
      </c>
      <c r="F1122" s="13">
        <f t="shared" si="312"/>
        <v>-5.9683447139743384E-3</v>
      </c>
      <c r="G1122" s="2">
        <f t="shared" si="307"/>
        <v>4626.6923333333343</v>
      </c>
      <c r="H1122" s="2">
        <f t="shared" ca="1" si="313"/>
        <v>107719.4</v>
      </c>
      <c r="I1122">
        <f t="shared" ca="1" si="314"/>
        <v>1</v>
      </c>
      <c r="J1122">
        <f t="shared" si="315"/>
        <v>-1</v>
      </c>
      <c r="K1122">
        <f t="shared" si="308"/>
        <v>-23.200000000000728</v>
      </c>
      <c r="L1122">
        <f t="shared" ca="1" si="309"/>
        <v>-23.200000000000728</v>
      </c>
      <c r="M1122" s="14">
        <f t="shared" si="310"/>
        <v>9069.3700000000335</v>
      </c>
      <c r="N1122">
        <f t="shared" si="316"/>
        <v>-1</v>
      </c>
      <c r="O1122">
        <f t="shared" si="311"/>
        <v>0</v>
      </c>
      <c r="P1122">
        <f>COUNTIF(作圖資料!$A$3:$A$249,A1122)</f>
        <v>0</v>
      </c>
      <c r="R1122" s="7">
        <f t="shared" si="317"/>
        <v>14</v>
      </c>
      <c r="S1122" s="8">
        <f t="shared" ca="1" si="318"/>
        <v>14</v>
      </c>
      <c r="T1122" s="8">
        <f t="shared" ca="1" si="319"/>
        <v>12453</v>
      </c>
      <c r="U1122" s="8">
        <f t="shared" ca="1" si="320"/>
        <v>2</v>
      </c>
      <c r="V1122" s="9">
        <f t="shared" ca="1" si="321"/>
        <v>0</v>
      </c>
      <c r="W1122" s="3">
        <f t="shared" si="322"/>
        <v>4.2042095005874192E-3</v>
      </c>
      <c r="X1122" s="3">
        <f t="shared" si="323"/>
        <v>6.1244331371955951E-2</v>
      </c>
      <c r="Y1122" s="3">
        <f t="shared" si="324"/>
        <v>5.0493962678375137E-2</v>
      </c>
    </row>
    <row r="1123" spans="1:25" x14ac:dyDescent="0.25">
      <c r="A1123" s="1">
        <v>37631</v>
      </c>
      <c r="B1123" s="2">
        <v>4850.8</v>
      </c>
      <c r="C1123" s="2">
        <v>114946</v>
      </c>
      <c r="D1123" s="2">
        <v>4828</v>
      </c>
      <c r="E1123" s="2">
        <v>4815</v>
      </c>
      <c r="F1123" s="13">
        <f t="shared" si="312"/>
        <v>-4.7002556279377439E-3</v>
      </c>
      <c r="G1123" s="2">
        <f t="shared" si="307"/>
        <v>4636.1921666666658</v>
      </c>
      <c r="H1123" s="2">
        <f t="shared" ca="1" si="313"/>
        <v>111880.6</v>
      </c>
      <c r="I1123">
        <f t="shared" ca="1" si="314"/>
        <v>1</v>
      </c>
      <c r="J1123">
        <f t="shared" si="315"/>
        <v>-1</v>
      </c>
      <c r="K1123">
        <f t="shared" si="308"/>
        <v>37.070000000000618</v>
      </c>
      <c r="L1123">
        <f t="shared" ca="1" si="309"/>
        <v>37.070000000000618</v>
      </c>
      <c r="M1123" s="14">
        <f t="shared" si="310"/>
        <v>9032.300000000032</v>
      </c>
      <c r="N1123">
        <f t="shared" si="316"/>
        <v>-1</v>
      </c>
      <c r="O1123">
        <f t="shared" si="311"/>
        <v>0</v>
      </c>
      <c r="P1123">
        <f>COUNTIF(作圖資料!$A$3:$A$249,A1123)</f>
        <v>0</v>
      </c>
      <c r="R1123" s="7">
        <f t="shared" si="317"/>
        <v>43</v>
      </c>
      <c r="S1123" s="8">
        <f t="shared" ca="1" si="318"/>
        <v>43</v>
      </c>
      <c r="T1123" s="8">
        <f t="shared" ca="1" si="319"/>
        <v>12539</v>
      </c>
      <c r="U1123" s="8">
        <f t="shared" ca="1" si="320"/>
        <v>2</v>
      </c>
      <c r="V1123" s="9">
        <f t="shared" ca="1" si="321"/>
        <v>0</v>
      </c>
      <c r="W1123" s="3">
        <f t="shared" si="322"/>
        <v>4.2042095005874192E-3</v>
      </c>
      <c r="X1123" s="3">
        <f t="shared" si="323"/>
        <v>6.9416856080229739E-2</v>
      </c>
      <c r="Y1123" s="3">
        <f t="shared" si="324"/>
        <v>5.9934138309549523E-2</v>
      </c>
    </row>
    <row r="1124" spans="1:25" x14ac:dyDescent="0.25">
      <c r="A1124" s="1">
        <v>37634</v>
      </c>
      <c r="B1124" s="2">
        <v>4991.26</v>
      </c>
      <c r="C1124" s="2">
        <v>126536</v>
      </c>
      <c r="D1124" s="2">
        <v>5025</v>
      </c>
      <c r="E1124" s="2">
        <v>5015</v>
      </c>
      <c r="F1124" s="13">
        <f t="shared" si="312"/>
        <v>6.7598161586452932E-3</v>
      </c>
      <c r="G1124" s="2">
        <f t="shared" si="307"/>
        <v>4645.0770000000002</v>
      </c>
      <c r="H1124" s="2">
        <f t="shared" ca="1" si="313"/>
        <v>119482.8</v>
      </c>
      <c r="I1124">
        <f t="shared" ca="1" si="314"/>
        <v>1</v>
      </c>
      <c r="J1124">
        <f t="shared" si="315"/>
        <v>1</v>
      </c>
      <c r="K1124">
        <f t="shared" si="308"/>
        <v>140.46000000000004</v>
      </c>
      <c r="L1124">
        <f t="shared" ca="1" si="309"/>
        <v>140.46000000000004</v>
      </c>
      <c r="M1124" s="14">
        <f t="shared" si="310"/>
        <v>8891.8400000000329</v>
      </c>
      <c r="N1124">
        <f t="shared" si="316"/>
        <v>1</v>
      </c>
      <c r="O1124">
        <f t="shared" si="311"/>
        <v>2</v>
      </c>
      <c r="P1124">
        <f>COUNTIF(作圖資料!$A$3:$A$249,A1124)</f>
        <v>0</v>
      </c>
      <c r="R1124" s="7">
        <f t="shared" si="317"/>
        <v>197</v>
      </c>
      <c r="S1124" s="8">
        <f t="shared" ca="1" si="318"/>
        <v>197</v>
      </c>
      <c r="T1124" s="8">
        <f t="shared" ca="1" si="319"/>
        <v>12933</v>
      </c>
      <c r="U1124" s="8">
        <f t="shared" ca="1" si="320"/>
        <v>2</v>
      </c>
      <c r="V1124" s="9">
        <f t="shared" ca="1" si="321"/>
        <v>0</v>
      </c>
      <c r="W1124" s="3">
        <f t="shared" si="322"/>
        <v>4.2042095005874192E-3</v>
      </c>
      <c r="X1124" s="3">
        <f t="shared" si="323"/>
        <v>0.10038294241754109</v>
      </c>
      <c r="Y1124" s="3">
        <f t="shared" si="324"/>
        <v>0.10318331503841893</v>
      </c>
    </row>
    <row r="1125" spans="1:25" x14ac:dyDescent="0.25">
      <c r="A1125" s="1">
        <v>37635</v>
      </c>
      <c r="B1125" s="2">
        <v>4992.42</v>
      </c>
      <c r="C1125" s="2">
        <v>135849</v>
      </c>
      <c r="D1125" s="2">
        <v>5009</v>
      </c>
      <c r="E1125" s="2">
        <v>4993</v>
      </c>
      <c r="F1125" s="13">
        <f t="shared" si="312"/>
        <v>3.3210346885879094E-3</v>
      </c>
      <c r="G1125" s="2">
        <f t="shared" si="307"/>
        <v>4653.8919999999989</v>
      </c>
      <c r="H1125" s="2">
        <f t="shared" ca="1" si="313"/>
        <v>124552.4</v>
      </c>
      <c r="I1125">
        <f t="shared" ca="1" si="314"/>
        <v>1</v>
      </c>
      <c r="J1125">
        <f t="shared" si="315"/>
        <v>1</v>
      </c>
      <c r="K1125">
        <f t="shared" si="308"/>
        <v>1.1599999999998545</v>
      </c>
      <c r="L1125">
        <f t="shared" ca="1" si="309"/>
        <v>1.1599999999998545</v>
      </c>
      <c r="M1125" s="14">
        <f t="shared" si="310"/>
        <v>8893.0000000000327</v>
      </c>
      <c r="N1125">
        <f t="shared" si="316"/>
        <v>1</v>
      </c>
      <c r="O1125">
        <f t="shared" si="311"/>
        <v>0</v>
      </c>
      <c r="P1125">
        <f>COUNTIF(作圖資料!$A$3:$A$249,A1125)</f>
        <v>0</v>
      </c>
      <c r="R1125" s="7">
        <f t="shared" si="317"/>
        <v>-16</v>
      </c>
      <c r="S1125" s="8">
        <f t="shared" ca="1" si="318"/>
        <v>-16</v>
      </c>
      <c r="T1125" s="8">
        <f t="shared" ca="1" si="319"/>
        <v>12901</v>
      </c>
      <c r="U1125" s="8">
        <f t="shared" ca="1" si="320"/>
        <v>2</v>
      </c>
      <c r="V1125" s="9">
        <f t="shared" ca="1" si="321"/>
        <v>0</v>
      </c>
      <c r="W1125" s="3">
        <f t="shared" si="322"/>
        <v>4.2042095005874192E-3</v>
      </c>
      <c r="X1125" s="3">
        <f t="shared" si="323"/>
        <v>0.10063867828648076</v>
      </c>
      <c r="Y1125" s="3">
        <f t="shared" si="324"/>
        <v>9.9670691547749213E-2</v>
      </c>
    </row>
    <row r="1126" spans="1:25" x14ac:dyDescent="0.25">
      <c r="A1126" s="1">
        <v>37636</v>
      </c>
      <c r="B1126" s="2">
        <v>5017.7</v>
      </c>
      <c r="C1126" s="2">
        <v>120379</v>
      </c>
      <c r="D1126" s="2">
        <v>5044</v>
      </c>
      <c r="E1126" s="2">
        <v>5035</v>
      </c>
      <c r="F1126" s="13">
        <f t="shared" si="312"/>
        <v>3.4477948063853514E-3</v>
      </c>
      <c r="G1126" s="2">
        <f t="shared" si="307"/>
        <v>4664.4126666666671</v>
      </c>
      <c r="H1126" s="2">
        <f t="shared" ca="1" si="313"/>
        <v>124335.4</v>
      </c>
      <c r="I1126">
        <f t="shared" ca="1" si="314"/>
        <v>-1</v>
      </c>
      <c r="J1126">
        <f t="shared" si="315"/>
        <v>1</v>
      </c>
      <c r="K1126">
        <f t="shared" si="308"/>
        <v>25.279999999999745</v>
      </c>
      <c r="L1126">
        <f t="shared" ca="1" si="309"/>
        <v>25.279999999999745</v>
      </c>
      <c r="M1126" s="14">
        <f t="shared" si="310"/>
        <v>8918.2800000000316</v>
      </c>
      <c r="N1126">
        <f t="shared" si="316"/>
        <v>1</v>
      </c>
      <c r="O1126">
        <f t="shared" si="311"/>
        <v>0</v>
      </c>
      <c r="P1126">
        <f>COUNTIF(作圖資料!$A$3:$A$249,A1126)</f>
        <v>1</v>
      </c>
      <c r="R1126" s="7">
        <f t="shared" si="317"/>
        <v>35</v>
      </c>
      <c r="S1126" s="8">
        <f t="shared" ca="1" si="318"/>
        <v>35</v>
      </c>
      <c r="T1126" s="8">
        <f t="shared" ca="1" si="319"/>
        <v>12971</v>
      </c>
      <c r="U1126" s="8">
        <f t="shared" ca="1" si="320"/>
        <v>-2</v>
      </c>
      <c r="V1126" s="9">
        <f t="shared" ca="1" si="321"/>
        <v>4</v>
      </c>
      <c r="W1126" s="3">
        <f t="shared" si="322"/>
        <v>4.2042095005874192E-3</v>
      </c>
      <c r="X1126" s="3">
        <f t="shared" si="323"/>
        <v>0.10621195653372006</v>
      </c>
      <c r="Y1126" s="3">
        <f t="shared" si="324"/>
        <v>0.10735455543358907</v>
      </c>
    </row>
    <row r="1127" spans="1:25" x14ac:dyDescent="0.25">
      <c r="A1127" s="1">
        <v>37637</v>
      </c>
      <c r="B1127" s="2">
        <v>4943.29</v>
      </c>
      <c r="C1127" s="2">
        <v>137441</v>
      </c>
      <c r="D1127" s="2">
        <v>4940</v>
      </c>
      <c r="E1127" s="2">
        <v>4956</v>
      </c>
      <c r="F1127" s="13">
        <f t="shared" si="312"/>
        <v>-6.6554865282031361E-4</v>
      </c>
      <c r="G1127" s="2">
        <f t="shared" si="307"/>
        <v>4670.3028333333332</v>
      </c>
      <c r="H1127" s="2">
        <f t="shared" ca="1" si="313"/>
        <v>127030.2</v>
      </c>
      <c r="I1127">
        <f t="shared" ca="1" si="314"/>
        <v>1</v>
      </c>
      <c r="J1127">
        <f t="shared" si="315"/>
        <v>-1</v>
      </c>
      <c r="K1127">
        <f t="shared" si="308"/>
        <v>-74.409999999999854</v>
      </c>
      <c r="L1127">
        <f t="shared" ca="1" si="309"/>
        <v>74.409999999999854</v>
      </c>
      <c r="M1127" s="14">
        <f t="shared" si="310"/>
        <v>8843.8700000000317</v>
      </c>
      <c r="N1127">
        <f t="shared" si="316"/>
        <v>-1</v>
      </c>
      <c r="O1127">
        <f t="shared" si="311"/>
        <v>2</v>
      </c>
      <c r="P1127">
        <f>COUNTIF(作圖資料!$A$3:$A$249,A1127)</f>
        <v>0</v>
      </c>
      <c r="R1127" s="7">
        <f t="shared" si="317"/>
        <v>-95</v>
      </c>
      <c r="S1127" s="8">
        <f t="shared" ca="1" si="318"/>
        <v>95</v>
      </c>
      <c r="T1127" s="8">
        <f t="shared" ca="1" si="319"/>
        <v>13161</v>
      </c>
      <c r="U1127" s="8">
        <f t="shared" ca="1" si="320"/>
        <v>2</v>
      </c>
      <c r="V1127" s="9">
        <f t="shared" ca="1" si="321"/>
        <v>4</v>
      </c>
      <c r="W1127" s="3">
        <f t="shared" si="322"/>
        <v>3.4477948063853514E-3</v>
      </c>
      <c r="X1127" s="3">
        <f t="shared" si="323"/>
        <v>-1.4829503557406752E-2</v>
      </c>
      <c r="Y1127" s="3">
        <f t="shared" si="324"/>
        <v>-1.8867924528301886E-2</v>
      </c>
    </row>
    <row r="1128" spans="1:25" x14ac:dyDescent="0.25">
      <c r="A1128" s="1">
        <v>37638</v>
      </c>
      <c r="B1128" s="2">
        <v>4907.78</v>
      </c>
      <c r="C1128" s="2">
        <v>98864</v>
      </c>
      <c r="D1128" s="2">
        <v>4925</v>
      </c>
      <c r="E1128" s="2">
        <v>4915</v>
      </c>
      <c r="F1128" s="13">
        <f t="shared" si="312"/>
        <v>3.5087147345642666E-3</v>
      </c>
      <c r="G1128" s="2">
        <f t="shared" si="307"/>
        <v>4675.8525</v>
      </c>
      <c r="H1128" s="2">
        <f t="shared" ca="1" si="313"/>
        <v>123813.8</v>
      </c>
      <c r="I1128">
        <f t="shared" ca="1" si="314"/>
        <v>-1</v>
      </c>
      <c r="J1128">
        <f t="shared" si="315"/>
        <v>1</v>
      </c>
      <c r="K1128">
        <f t="shared" si="308"/>
        <v>-35.510000000000218</v>
      </c>
      <c r="L1128">
        <f t="shared" ca="1" si="309"/>
        <v>-35.510000000000218</v>
      </c>
      <c r="M1128" s="14">
        <f t="shared" si="310"/>
        <v>8879.3800000000319</v>
      </c>
      <c r="N1128">
        <f t="shared" si="316"/>
        <v>1</v>
      </c>
      <c r="O1128">
        <f t="shared" si="311"/>
        <v>2</v>
      </c>
      <c r="P1128">
        <f>COUNTIF(作圖資料!$A$3:$A$249,A1128)</f>
        <v>0</v>
      </c>
      <c r="R1128" s="7">
        <f t="shared" si="317"/>
        <v>-15</v>
      </c>
      <c r="S1128" s="8">
        <f t="shared" ca="1" si="318"/>
        <v>-15</v>
      </c>
      <c r="T1128" s="8">
        <f t="shared" ca="1" si="319"/>
        <v>13131</v>
      </c>
      <c r="U1128" s="8">
        <f t="shared" ca="1" si="320"/>
        <v>-2</v>
      </c>
      <c r="V1128" s="9">
        <f t="shared" ca="1" si="321"/>
        <v>4</v>
      </c>
      <c r="W1128" s="3">
        <f t="shared" si="322"/>
        <v>3.4477948063853514E-3</v>
      </c>
      <c r="X1128" s="3">
        <f t="shared" si="323"/>
        <v>-2.1906451162883367E-2</v>
      </c>
      <c r="Y1128" s="3">
        <f t="shared" si="324"/>
        <v>-2.1847070506454846E-2</v>
      </c>
    </row>
    <row r="1129" spans="1:25" x14ac:dyDescent="0.25">
      <c r="A1129" s="1">
        <v>37641</v>
      </c>
      <c r="B1129" s="2">
        <v>4951.03</v>
      </c>
      <c r="C1129" s="2">
        <v>84686</v>
      </c>
      <c r="D1129" s="2">
        <v>4968</v>
      </c>
      <c r="E1129" s="2">
        <v>4979</v>
      </c>
      <c r="F1129" s="13">
        <f t="shared" si="312"/>
        <v>3.4275696168273306E-3</v>
      </c>
      <c r="G1129" s="2">
        <f t="shared" si="307"/>
        <v>4682.3020000000015</v>
      </c>
      <c r="H1129" s="2">
        <f t="shared" ca="1" si="313"/>
        <v>115443.8</v>
      </c>
      <c r="I1129">
        <f t="shared" ca="1" si="314"/>
        <v>-1</v>
      </c>
      <c r="J1129">
        <f t="shared" si="315"/>
        <v>1</v>
      </c>
      <c r="K1129">
        <f t="shared" si="308"/>
        <v>43.25</v>
      </c>
      <c r="L1129">
        <f t="shared" ca="1" si="309"/>
        <v>-43.25</v>
      </c>
      <c r="M1129" s="14">
        <f t="shared" si="310"/>
        <v>8922.6300000000319</v>
      </c>
      <c r="N1129">
        <f t="shared" si="316"/>
        <v>1</v>
      </c>
      <c r="O1129">
        <f t="shared" si="311"/>
        <v>0</v>
      </c>
      <c r="P1129">
        <f>COUNTIF(作圖資料!$A$3:$A$249,A1129)</f>
        <v>0</v>
      </c>
      <c r="R1129" s="7">
        <f t="shared" si="317"/>
        <v>43</v>
      </c>
      <c r="S1129" s="8">
        <f t="shared" ca="1" si="318"/>
        <v>-43</v>
      </c>
      <c r="T1129" s="8">
        <f t="shared" ca="1" si="319"/>
        <v>13045</v>
      </c>
      <c r="U1129" s="8">
        <f t="shared" ca="1" si="320"/>
        <v>-2</v>
      </c>
      <c r="V1129" s="9">
        <f t="shared" ca="1" si="321"/>
        <v>0</v>
      </c>
      <c r="W1129" s="3">
        <f t="shared" si="322"/>
        <v>3.4477948063853514E-3</v>
      </c>
      <c r="X1129" s="3">
        <f t="shared" si="323"/>
        <v>-1.3286964146919988E-2</v>
      </c>
      <c r="Y1129" s="3">
        <f t="shared" si="324"/>
        <v>-1.3306852035749772E-2</v>
      </c>
    </row>
    <row r="1130" spans="1:25" x14ac:dyDescent="0.25">
      <c r="A1130" s="1">
        <v>37642</v>
      </c>
      <c r="B1130" s="2">
        <v>4945.87</v>
      </c>
      <c r="C1130" s="2">
        <v>123905</v>
      </c>
      <c r="D1130" s="2">
        <v>4939</v>
      </c>
      <c r="E1130" s="2">
        <v>4935</v>
      </c>
      <c r="F1130" s="13">
        <f t="shared" si="312"/>
        <v>-1.3890377223825245E-3</v>
      </c>
      <c r="G1130" s="2">
        <f t="shared" si="307"/>
        <v>4688.0436666666683</v>
      </c>
      <c r="H1130" s="2">
        <f t="shared" ca="1" si="313"/>
        <v>113055</v>
      </c>
      <c r="I1130">
        <f t="shared" ca="1" si="314"/>
        <v>1</v>
      </c>
      <c r="J1130">
        <f t="shared" si="315"/>
        <v>-1</v>
      </c>
      <c r="K1130">
        <f t="shared" si="308"/>
        <v>-5.1599999999998545</v>
      </c>
      <c r="L1130">
        <f t="shared" ca="1" si="309"/>
        <v>5.1599999999998545</v>
      </c>
      <c r="M1130" s="14">
        <f t="shared" si="310"/>
        <v>8917.4700000000321</v>
      </c>
      <c r="N1130">
        <f t="shared" si="316"/>
        <v>-1</v>
      </c>
      <c r="O1130">
        <f t="shared" si="311"/>
        <v>2</v>
      </c>
      <c r="P1130">
        <f>COUNTIF(作圖資料!$A$3:$A$249,A1130)</f>
        <v>0</v>
      </c>
      <c r="R1130" s="7">
        <f t="shared" si="317"/>
        <v>-29</v>
      </c>
      <c r="S1130" s="8">
        <f t="shared" ca="1" si="318"/>
        <v>29</v>
      </c>
      <c r="T1130" s="8">
        <f t="shared" ca="1" si="319"/>
        <v>13103</v>
      </c>
      <c r="U1130" s="8">
        <f t="shared" ca="1" si="320"/>
        <v>2</v>
      </c>
      <c r="V1130" s="9">
        <f t="shared" ca="1" si="321"/>
        <v>4</v>
      </c>
      <c r="W1130" s="3">
        <f t="shared" si="322"/>
        <v>3.4477948063853514E-3</v>
      </c>
      <c r="X1130" s="3">
        <f t="shared" si="323"/>
        <v>-1.4315323753911202E-2</v>
      </c>
      <c r="Y1130" s="3">
        <f t="shared" si="324"/>
        <v>-1.9066534260178791E-2</v>
      </c>
    </row>
    <row r="1131" spans="1:25" x14ac:dyDescent="0.25">
      <c r="A1131" s="1">
        <v>37643</v>
      </c>
      <c r="B1131" s="2">
        <v>4993.2700000000004</v>
      </c>
      <c r="C1131" s="2">
        <v>107646</v>
      </c>
      <c r="D1131" s="2">
        <v>5002</v>
      </c>
      <c r="E1131" s="2">
        <v>5010</v>
      </c>
      <c r="F1131" s="13">
        <f t="shared" si="312"/>
        <v>1.7483532835196325E-3</v>
      </c>
      <c r="G1131" s="2">
        <f t="shared" si="307"/>
        <v>4695.3626666666687</v>
      </c>
      <c r="H1131" s="2">
        <f t="shared" ca="1" si="313"/>
        <v>110508.4</v>
      </c>
      <c r="I1131">
        <f t="shared" ca="1" si="314"/>
        <v>-1</v>
      </c>
      <c r="J1131">
        <f t="shared" si="315"/>
        <v>1</v>
      </c>
      <c r="K1131">
        <f t="shared" si="308"/>
        <v>47.400000000000546</v>
      </c>
      <c r="L1131">
        <f t="shared" ca="1" si="309"/>
        <v>47.400000000000546</v>
      </c>
      <c r="M1131" s="14">
        <f t="shared" si="310"/>
        <v>8870.0700000000325</v>
      </c>
      <c r="N1131">
        <f t="shared" si="316"/>
        <v>1</v>
      </c>
      <c r="O1131">
        <f t="shared" si="311"/>
        <v>2</v>
      </c>
      <c r="P1131">
        <f>COUNTIF(作圖資料!$A$3:$A$249,A1131)</f>
        <v>0</v>
      </c>
      <c r="R1131" s="7">
        <f t="shared" si="317"/>
        <v>63</v>
      </c>
      <c r="S1131" s="8">
        <f t="shared" ca="1" si="318"/>
        <v>63</v>
      </c>
      <c r="T1131" s="8">
        <f t="shared" ca="1" si="319"/>
        <v>13229</v>
      </c>
      <c r="U1131" s="8">
        <f t="shared" ca="1" si="320"/>
        <v>-2</v>
      </c>
      <c r="V1131" s="9">
        <f t="shared" ca="1" si="321"/>
        <v>4</v>
      </c>
      <c r="W1131" s="3">
        <f t="shared" si="322"/>
        <v>3.4477948063853514E-3</v>
      </c>
      <c r="X1131" s="3">
        <f t="shared" si="323"/>
        <v>-4.8687645734100116E-3</v>
      </c>
      <c r="Y1131" s="3">
        <f t="shared" si="324"/>
        <v>-6.5541211519364317E-3</v>
      </c>
    </row>
    <row r="1132" spans="1:25" x14ac:dyDescent="0.25">
      <c r="A1132" s="1">
        <v>37644</v>
      </c>
      <c r="B1132" s="2">
        <v>5078.8</v>
      </c>
      <c r="C1132" s="2">
        <v>145149</v>
      </c>
      <c r="D1132" s="2">
        <v>5085</v>
      </c>
      <c r="E1132" s="2">
        <v>5075</v>
      </c>
      <c r="F1132" s="13">
        <f t="shared" si="312"/>
        <v>1.2207608096399536E-3</v>
      </c>
      <c r="G1132" s="2">
        <f t="shared" si="307"/>
        <v>4705.0305000000017</v>
      </c>
      <c r="H1132" s="2">
        <f t="shared" ca="1" si="313"/>
        <v>112050</v>
      </c>
      <c r="I1132">
        <f t="shared" ca="1" si="314"/>
        <v>1</v>
      </c>
      <c r="J1132">
        <f t="shared" si="315"/>
        <v>1</v>
      </c>
      <c r="K1132">
        <f t="shared" si="308"/>
        <v>85.529999999999745</v>
      </c>
      <c r="L1132">
        <f t="shared" ca="1" si="309"/>
        <v>-85.529999999999745</v>
      </c>
      <c r="M1132" s="14">
        <f t="shared" si="310"/>
        <v>8955.6000000000313</v>
      </c>
      <c r="N1132">
        <f t="shared" si="316"/>
        <v>1</v>
      </c>
      <c r="O1132">
        <f t="shared" si="311"/>
        <v>0</v>
      </c>
      <c r="P1132">
        <f>COUNTIF(作圖資料!$A$3:$A$249,A1132)</f>
        <v>0</v>
      </c>
      <c r="R1132" s="7">
        <f t="shared" si="317"/>
        <v>83</v>
      </c>
      <c r="S1132" s="8">
        <f t="shared" ca="1" si="318"/>
        <v>-83</v>
      </c>
      <c r="T1132" s="8">
        <f t="shared" ca="1" si="319"/>
        <v>13063</v>
      </c>
      <c r="U1132" s="8">
        <f t="shared" ca="1" si="320"/>
        <v>2</v>
      </c>
      <c r="V1132" s="9">
        <f t="shared" ca="1" si="321"/>
        <v>4</v>
      </c>
      <c r="W1132" s="3">
        <f t="shared" si="322"/>
        <v>3.4477948063853514E-3</v>
      </c>
      <c r="X1132" s="3">
        <f t="shared" si="323"/>
        <v>1.2176893795962318E-2</v>
      </c>
      <c r="Y1132" s="3">
        <f t="shared" si="324"/>
        <v>9.9304865938429909E-3</v>
      </c>
    </row>
    <row r="1133" spans="1:25" x14ac:dyDescent="0.25">
      <c r="A1133" s="1">
        <v>37645</v>
      </c>
      <c r="B1133" s="2">
        <v>5057.32</v>
      </c>
      <c r="C1133" s="2">
        <v>124118</v>
      </c>
      <c r="D1133" s="2">
        <v>5063</v>
      </c>
      <c r="E1133" s="2">
        <v>5053</v>
      </c>
      <c r="F1133" s="13">
        <f t="shared" si="312"/>
        <v>1.1231245007237156E-3</v>
      </c>
      <c r="G1133" s="2">
        <f t="shared" si="307"/>
        <v>4713.0001666666676</v>
      </c>
      <c r="H1133" s="2">
        <f t="shared" ca="1" si="313"/>
        <v>117100.8</v>
      </c>
      <c r="I1133">
        <f t="shared" ca="1" si="314"/>
        <v>1</v>
      </c>
      <c r="J1133">
        <f t="shared" si="315"/>
        <v>1</v>
      </c>
      <c r="K1133">
        <f t="shared" si="308"/>
        <v>-21.480000000000473</v>
      </c>
      <c r="L1133">
        <f t="shared" ca="1" si="309"/>
        <v>-21.480000000000473</v>
      </c>
      <c r="M1133" s="14">
        <f t="shared" si="310"/>
        <v>8934.1200000000317</v>
      </c>
      <c r="N1133">
        <f t="shared" si="316"/>
        <v>1</v>
      </c>
      <c r="O1133">
        <f t="shared" si="311"/>
        <v>0</v>
      </c>
      <c r="P1133">
        <f>COUNTIF(作圖資料!$A$3:$A$249,A1133)</f>
        <v>0</v>
      </c>
      <c r="R1133" s="7">
        <f t="shared" si="317"/>
        <v>-22</v>
      </c>
      <c r="S1133" s="8">
        <f t="shared" ca="1" si="318"/>
        <v>-22</v>
      </c>
      <c r="T1133" s="8">
        <f t="shared" ca="1" si="319"/>
        <v>13019</v>
      </c>
      <c r="U1133" s="8">
        <f t="shared" ca="1" si="320"/>
        <v>2</v>
      </c>
      <c r="V1133" s="9">
        <f t="shared" ca="1" si="321"/>
        <v>0</v>
      </c>
      <c r="W1133" s="3">
        <f t="shared" si="322"/>
        <v>3.4477948063853514E-3</v>
      </c>
      <c r="X1133" s="3">
        <f t="shared" si="323"/>
        <v>7.8960479901148961E-3</v>
      </c>
      <c r="Y1133" s="3">
        <f t="shared" si="324"/>
        <v>5.5610724925521104E-3</v>
      </c>
    </row>
    <row r="1134" spans="1:25" x14ac:dyDescent="0.25">
      <c r="A1134" s="1">
        <v>37648</v>
      </c>
      <c r="B1134" s="2">
        <v>4972.59</v>
      </c>
      <c r="C1134" s="2">
        <v>92481</v>
      </c>
      <c r="D1134" s="2">
        <v>4956</v>
      </c>
      <c r="E1134" s="2">
        <v>4957</v>
      </c>
      <c r="F1134" s="13">
        <f t="shared" si="312"/>
        <v>-3.3362895392542447E-3</v>
      </c>
      <c r="G1134" s="2">
        <f t="shared" si="307"/>
        <v>4720.8675000000012</v>
      </c>
      <c r="H1134" s="2">
        <f t="shared" ca="1" si="313"/>
        <v>118659.8</v>
      </c>
      <c r="I1134">
        <f t="shared" ca="1" si="314"/>
        <v>-1</v>
      </c>
      <c r="J1134">
        <f t="shared" si="315"/>
        <v>-1</v>
      </c>
      <c r="K1134">
        <f t="shared" si="308"/>
        <v>-84.729999999999563</v>
      </c>
      <c r="L1134">
        <f t="shared" ca="1" si="309"/>
        <v>-84.729999999999563</v>
      </c>
      <c r="M1134" s="14">
        <f t="shared" si="310"/>
        <v>8849.3900000000322</v>
      </c>
      <c r="N1134">
        <f t="shared" si="316"/>
        <v>-1</v>
      </c>
      <c r="O1134">
        <f t="shared" si="311"/>
        <v>2</v>
      </c>
      <c r="P1134">
        <f>COUNTIF(作圖資料!$A$3:$A$249,A1134)</f>
        <v>0</v>
      </c>
      <c r="R1134" s="7">
        <f t="shared" si="317"/>
        <v>-107</v>
      </c>
      <c r="S1134" s="8">
        <f t="shared" ca="1" si="318"/>
        <v>-107</v>
      </c>
      <c r="T1134" s="8">
        <f t="shared" ca="1" si="319"/>
        <v>12805</v>
      </c>
      <c r="U1134" s="8">
        <f t="shared" ca="1" si="320"/>
        <v>-2</v>
      </c>
      <c r="V1134" s="9">
        <f t="shared" ca="1" si="321"/>
        <v>4</v>
      </c>
      <c r="W1134" s="3">
        <f t="shared" si="322"/>
        <v>3.4477948063853514E-3</v>
      </c>
      <c r="X1134" s="3">
        <f t="shared" si="323"/>
        <v>-8.990174781274396E-3</v>
      </c>
      <c r="Y1134" s="3">
        <f t="shared" si="324"/>
        <v>-1.5690168818272121E-2</v>
      </c>
    </row>
    <row r="1135" spans="1:25" x14ac:dyDescent="0.25">
      <c r="A1135" s="1">
        <v>37649</v>
      </c>
      <c r="B1135" s="2">
        <v>5015.16</v>
      </c>
      <c r="C1135" s="2">
        <v>83215</v>
      </c>
      <c r="D1135" s="2">
        <v>5022</v>
      </c>
      <c r="E1135" s="2">
        <v>5013</v>
      </c>
      <c r="F1135" s="13">
        <f t="shared" si="312"/>
        <v>1.3638647620415334E-3</v>
      </c>
      <c r="G1135" s="2">
        <f t="shared" si="307"/>
        <v>4728.0588333333335</v>
      </c>
      <c r="H1135" s="2">
        <f t="shared" ca="1" si="313"/>
        <v>110521.8</v>
      </c>
      <c r="I1135">
        <f t="shared" ca="1" si="314"/>
        <v>-1</v>
      </c>
      <c r="J1135">
        <f t="shared" si="315"/>
        <v>1</v>
      </c>
      <c r="K1135">
        <f t="shared" si="308"/>
        <v>42.569999999999709</v>
      </c>
      <c r="L1135">
        <f t="shared" ca="1" si="309"/>
        <v>-42.569999999999709</v>
      </c>
      <c r="M1135" s="14">
        <f t="shared" si="310"/>
        <v>8806.8200000000325</v>
      </c>
      <c r="N1135">
        <f t="shared" si="316"/>
        <v>1</v>
      </c>
      <c r="O1135">
        <f t="shared" si="311"/>
        <v>2</v>
      </c>
      <c r="P1135">
        <f>COUNTIF(作圖資料!$A$3:$A$249,A1135)</f>
        <v>0</v>
      </c>
      <c r="R1135" s="7">
        <f t="shared" si="317"/>
        <v>66</v>
      </c>
      <c r="S1135" s="8">
        <f t="shared" ca="1" si="318"/>
        <v>-66</v>
      </c>
      <c r="T1135" s="8">
        <f t="shared" ca="1" si="319"/>
        <v>12673</v>
      </c>
      <c r="U1135" s="8">
        <f t="shared" ca="1" si="320"/>
        <v>-2</v>
      </c>
      <c r="V1135" s="9">
        <f t="shared" ca="1" si="321"/>
        <v>0</v>
      </c>
      <c r="W1135" s="3">
        <f t="shared" si="322"/>
        <v>3.4477948063853514E-3</v>
      </c>
      <c r="X1135" s="3">
        <f t="shared" si="323"/>
        <v>-5.0620802359668815E-4</v>
      </c>
      <c r="Y1135" s="3">
        <f t="shared" si="324"/>
        <v>-2.5819265143992576E-3</v>
      </c>
    </row>
    <row r="1136" spans="1:25" x14ac:dyDescent="0.25">
      <c r="A1136" s="1">
        <v>37658</v>
      </c>
      <c r="B1136" s="2">
        <v>4833.58</v>
      </c>
      <c r="C1136" s="2">
        <v>87949</v>
      </c>
      <c r="D1136" s="2">
        <v>4775</v>
      </c>
      <c r="E1136" s="2">
        <v>4830</v>
      </c>
      <c r="F1136" s="13">
        <f t="shared" si="312"/>
        <v>-1.2119381493634118E-2</v>
      </c>
      <c r="G1136" s="2">
        <f t="shared" si="307"/>
        <v>4732.5168333333331</v>
      </c>
      <c r="H1136" s="2">
        <f t="shared" ca="1" si="313"/>
        <v>106582.39999999999</v>
      </c>
      <c r="I1136">
        <f t="shared" ca="1" si="314"/>
        <v>-1</v>
      </c>
      <c r="J1136">
        <f t="shared" si="315"/>
        <v>-1</v>
      </c>
      <c r="K1136">
        <f t="shared" si="308"/>
        <v>-181.57999999999993</v>
      </c>
      <c r="L1136">
        <f t="shared" ca="1" si="309"/>
        <v>181.57999999999993</v>
      </c>
      <c r="M1136" s="14">
        <f t="shared" si="310"/>
        <v>8625.2400000000325</v>
      </c>
      <c r="N1136">
        <f t="shared" si="316"/>
        <v>-1</v>
      </c>
      <c r="O1136">
        <f t="shared" si="311"/>
        <v>2</v>
      </c>
      <c r="P1136">
        <f>COUNTIF(作圖資料!$A$3:$A$249,A1136)</f>
        <v>0</v>
      </c>
      <c r="R1136" s="7">
        <f t="shared" si="317"/>
        <v>-247</v>
      </c>
      <c r="S1136" s="8">
        <f t="shared" ca="1" si="318"/>
        <v>247</v>
      </c>
      <c r="T1136" s="8">
        <f t="shared" ca="1" si="319"/>
        <v>13167</v>
      </c>
      <c r="U1136" s="8">
        <f t="shared" ca="1" si="320"/>
        <v>-2</v>
      </c>
      <c r="V1136" s="9">
        <f t="shared" ca="1" si="321"/>
        <v>0</v>
      </c>
      <c r="W1136" s="3">
        <f t="shared" si="322"/>
        <v>3.4477948063853514E-3</v>
      </c>
      <c r="X1136" s="3">
        <f t="shared" si="323"/>
        <v>-3.6694102875819756E-2</v>
      </c>
      <c r="Y1136" s="3">
        <f t="shared" si="324"/>
        <v>-5.1638530287984152E-2</v>
      </c>
    </row>
    <row r="1137" spans="1:25" x14ac:dyDescent="0.25">
      <c r="A1137" s="1">
        <v>37659</v>
      </c>
      <c r="B1137" s="2">
        <v>4735.37</v>
      </c>
      <c r="C1137" s="2">
        <v>91446</v>
      </c>
      <c r="D1137" s="2">
        <v>4699</v>
      </c>
      <c r="E1137" s="2">
        <v>4700</v>
      </c>
      <c r="F1137" s="13">
        <f t="shared" si="312"/>
        <v>-7.680498039223993E-3</v>
      </c>
      <c r="G1137" s="2">
        <f t="shared" si="307"/>
        <v>4732.6839999999993</v>
      </c>
      <c r="H1137" s="2">
        <f t="shared" ca="1" si="313"/>
        <v>95841.8</v>
      </c>
      <c r="I1137">
        <f t="shared" ca="1" si="314"/>
        <v>-1</v>
      </c>
      <c r="J1137">
        <f t="shared" si="315"/>
        <v>-1</v>
      </c>
      <c r="K1137">
        <f t="shared" si="308"/>
        <v>-98.210000000000036</v>
      </c>
      <c r="L1137">
        <f t="shared" ca="1" si="309"/>
        <v>98.210000000000036</v>
      </c>
      <c r="M1137" s="14">
        <f t="shared" si="310"/>
        <v>8723.4500000000335</v>
      </c>
      <c r="N1137">
        <f t="shared" si="316"/>
        <v>-1</v>
      </c>
      <c r="O1137">
        <f t="shared" si="311"/>
        <v>0</v>
      </c>
      <c r="P1137">
        <f>COUNTIF(作圖資料!$A$3:$A$249,A1137)</f>
        <v>0</v>
      </c>
      <c r="R1137" s="7">
        <f t="shared" si="317"/>
        <v>-76</v>
      </c>
      <c r="S1137" s="8">
        <f t="shared" ca="1" si="318"/>
        <v>76</v>
      </c>
      <c r="T1137" s="8">
        <f t="shared" ca="1" si="319"/>
        <v>13319</v>
      </c>
      <c r="U1137" s="8">
        <f t="shared" ca="1" si="320"/>
        <v>-2</v>
      </c>
      <c r="V1137" s="9">
        <f t="shared" ca="1" si="321"/>
        <v>0</v>
      </c>
      <c r="W1137" s="3">
        <f t="shared" si="322"/>
        <v>3.4477948063853514E-3</v>
      </c>
      <c r="X1137" s="3">
        <f t="shared" si="323"/>
        <v>-5.6266815473224985E-2</v>
      </c>
      <c r="Y1137" s="3">
        <f t="shared" si="324"/>
        <v>-6.6732869910625658E-2</v>
      </c>
    </row>
    <row r="1138" spans="1:25" x14ac:dyDescent="0.25">
      <c r="A1138" s="1">
        <v>37662</v>
      </c>
      <c r="B1138" s="2">
        <v>4643.87</v>
      </c>
      <c r="C1138" s="2">
        <v>59938</v>
      </c>
      <c r="D1138" s="2">
        <v>4640</v>
      </c>
      <c r="E1138" s="2">
        <v>4633</v>
      </c>
      <c r="F1138" s="13">
        <f t="shared" si="312"/>
        <v>-8.333566615774668E-4</v>
      </c>
      <c r="G1138" s="2">
        <f t="shared" si="307"/>
        <v>4730.7821666666669</v>
      </c>
      <c r="H1138" s="2">
        <f t="shared" ca="1" si="313"/>
        <v>83005.8</v>
      </c>
      <c r="I1138">
        <f t="shared" ca="1" si="314"/>
        <v>-1</v>
      </c>
      <c r="J1138">
        <f t="shared" si="315"/>
        <v>-1</v>
      </c>
      <c r="K1138">
        <f t="shared" si="308"/>
        <v>-91.5</v>
      </c>
      <c r="L1138">
        <f t="shared" ca="1" si="309"/>
        <v>91.5</v>
      </c>
      <c r="M1138" s="14">
        <f t="shared" si="310"/>
        <v>8814.9500000000335</v>
      </c>
      <c r="N1138">
        <f t="shared" si="316"/>
        <v>-1</v>
      </c>
      <c r="O1138">
        <f t="shared" si="311"/>
        <v>0</v>
      </c>
      <c r="P1138">
        <f>COUNTIF(作圖資料!$A$3:$A$249,A1138)</f>
        <v>0</v>
      </c>
      <c r="R1138" s="7">
        <f t="shared" si="317"/>
        <v>-59</v>
      </c>
      <c r="S1138" s="8">
        <f t="shared" ca="1" si="318"/>
        <v>59</v>
      </c>
      <c r="T1138" s="8">
        <f t="shared" ca="1" si="319"/>
        <v>13437</v>
      </c>
      <c r="U1138" s="8">
        <f t="shared" ca="1" si="320"/>
        <v>-2</v>
      </c>
      <c r="V1138" s="9">
        <f t="shared" ca="1" si="321"/>
        <v>0</v>
      </c>
      <c r="W1138" s="3">
        <f t="shared" si="322"/>
        <v>3.4477948063853514E-3</v>
      </c>
      <c r="X1138" s="3">
        <f t="shared" si="323"/>
        <v>-7.4502261992546615E-2</v>
      </c>
      <c r="Y1138" s="3">
        <f t="shared" si="324"/>
        <v>-7.8450844091360605E-2</v>
      </c>
    </row>
    <row r="1139" spans="1:25" x14ac:dyDescent="0.25">
      <c r="A1139" s="1">
        <v>37663</v>
      </c>
      <c r="B1139" s="2">
        <v>4618.9799999999996</v>
      </c>
      <c r="C1139" s="2">
        <v>62439</v>
      </c>
      <c r="D1139" s="2">
        <v>4635</v>
      </c>
      <c r="E1139" s="2">
        <v>4620</v>
      </c>
      <c r="F1139" s="13">
        <f t="shared" si="312"/>
        <v>3.4682981957057102E-3</v>
      </c>
      <c r="G1139" s="2">
        <f t="shared" si="307"/>
        <v>4727.581666666666</v>
      </c>
      <c r="H1139" s="2">
        <f t="shared" ca="1" si="313"/>
        <v>76997.399999999994</v>
      </c>
      <c r="I1139">
        <f t="shared" ca="1" si="314"/>
        <v>-1</v>
      </c>
      <c r="J1139">
        <f t="shared" si="315"/>
        <v>1</v>
      </c>
      <c r="K1139">
        <f t="shared" si="308"/>
        <v>-24.890000000000327</v>
      </c>
      <c r="L1139">
        <f t="shared" ca="1" si="309"/>
        <v>24.890000000000327</v>
      </c>
      <c r="M1139" s="14">
        <f t="shared" si="310"/>
        <v>8839.8400000000329</v>
      </c>
      <c r="N1139">
        <f t="shared" si="316"/>
        <v>1</v>
      </c>
      <c r="O1139">
        <f t="shared" si="311"/>
        <v>2</v>
      </c>
      <c r="P1139">
        <f>COUNTIF(作圖資料!$A$3:$A$249,A1139)</f>
        <v>0</v>
      </c>
      <c r="R1139" s="7">
        <f t="shared" si="317"/>
        <v>-5</v>
      </c>
      <c r="S1139" s="8">
        <f t="shared" ca="1" si="318"/>
        <v>5</v>
      </c>
      <c r="T1139" s="8">
        <f t="shared" ca="1" si="319"/>
        <v>13447</v>
      </c>
      <c r="U1139" s="8">
        <f t="shared" ca="1" si="320"/>
        <v>-2</v>
      </c>
      <c r="V1139" s="9">
        <f t="shared" ca="1" si="321"/>
        <v>0</v>
      </c>
      <c r="W1139" s="3">
        <f t="shared" si="322"/>
        <v>3.4477948063853514E-3</v>
      </c>
      <c r="X1139" s="3">
        <f t="shared" si="323"/>
        <v>-7.9462702034797106E-2</v>
      </c>
      <c r="Y1139" s="3">
        <f t="shared" si="324"/>
        <v>-7.9443892750744927E-2</v>
      </c>
    </row>
    <row r="1140" spans="1:25" x14ac:dyDescent="0.25">
      <c r="A1140" s="1">
        <v>37664</v>
      </c>
      <c r="B1140" s="2">
        <v>4624.87</v>
      </c>
      <c r="C1140" s="2">
        <v>62378</v>
      </c>
      <c r="D1140" s="2">
        <v>4637</v>
      </c>
      <c r="E1140" s="2">
        <v>4615</v>
      </c>
      <c r="F1140" s="13">
        <f t="shared" si="312"/>
        <v>2.6227764239858953E-3</v>
      </c>
      <c r="G1140" s="2">
        <f t="shared" si="307"/>
        <v>4726.9186666666656</v>
      </c>
      <c r="H1140" s="2">
        <f t="shared" ca="1" si="313"/>
        <v>72830</v>
      </c>
      <c r="I1140">
        <f t="shared" ca="1" si="314"/>
        <v>-1</v>
      </c>
      <c r="J1140">
        <f t="shared" si="315"/>
        <v>1</v>
      </c>
      <c r="K1140">
        <f t="shared" si="308"/>
        <v>5.8900000000003274</v>
      </c>
      <c r="L1140">
        <f t="shared" ca="1" si="309"/>
        <v>-5.8900000000003274</v>
      </c>
      <c r="M1140" s="14">
        <f t="shared" si="310"/>
        <v>8845.7300000000323</v>
      </c>
      <c r="N1140">
        <f t="shared" si="316"/>
        <v>1</v>
      </c>
      <c r="O1140">
        <f t="shared" si="311"/>
        <v>0</v>
      </c>
      <c r="P1140">
        <f>COUNTIF(作圖資料!$A$3:$A$249,A1140)</f>
        <v>0</v>
      </c>
      <c r="R1140" s="7">
        <f t="shared" si="317"/>
        <v>2</v>
      </c>
      <c r="S1140" s="8">
        <f t="shared" ca="1" si="318"/>
        <v>-2</v>
      </c>
      <c r="T1140" s="8">
        <f t="shared" ca="1" si="319"/>
        <v>13443</v>
      </c>
      <c r="U1140" s="8">
        <f t="shared" ca="1" si="320"/>
        <v>-2</v>
      </c>
      <c r="V1140" s="9">
        <f t="shared" ca="1" si="321"/>
        <v>0</v>
      </c>
      <c r="W1140" s="3">
        <f t="shared" si="322"/>
        <v>3.4477948063853514E-3</v>
      </c>
      <c r="X1140" s="3">
        <f t="shared" si="323"/>
        <v>-7.8288857444646087E-2</v>
      </c>
      <c r="Y1140" s="3">
        <f t="shared" si="324"/>
        <v>-7.904667328699122E-2</v>
      </c>
    </row>
    <row r="1141" spans="1:25" x14ac:dyDescent="0.25">
      <c r="A1141" s="1">
        <v>37665</v>
      </c>
      <c r="B1141" s="2">
        <v>4507.96</v>
      </c>
      <c r="C1141" s="2">
        <v>57140</v>
      </c>
      <c r="D1141" s="2">
        <v>4485</v>
      </c>
      <c r="E1141" s="2">
        <v>4486</v>
      </c>
      <c r="F1141" s="13">
        <f t="shared" si="312"/>
        <v>-5.0932128945243571E-3</v>
      </c>
      <c r="G1141" s="2">
        <f t="shared" si="307"/>
        <v>4724.1101666666664</v>
      </c>
      <c r="H1141" s="2">
        <f t="shared" ca="1" si="313"/>
        <v>66668.2</v>
      </c>
      <c r="I1141">
        <f t="shared" ca="1" si="314"/>
        <v>-1</v>
      </c>
      <c r="J1141">
        <f t="shared" si="315"/>
        <v>-1</v>
      </c>
      <c r="K1141">
        <f t="shared" si="308"/>
        <v>-116.90999999999985</v>
      </c>
      <c r="L1141">
        <f t="shared" ca="1" si="309"/>
        <v>116.90999999999985</v>
      </c>
      <c r="M1141" s="14">
        <f t="shared" si="310"/>
        <v>8728.8200000000325</v>
      </c>
      <c r="N1141">
        <f t="shared" si="316"/>
        <v>-1</v>
      </c>
      <c r="O1141">
        <f t="shared" si="311"/>
        <v>2</v>
      </c>
      <c r="P1141">
        <f>COUNTIF(作圖資料!$A$3:$A$249,A1141)</f>
        <v>0</v>
      </c>
      <c r="R1141" s="7">
        <f t="shared" si="317"/>
        <v>-152</v>
      </c>
      <c r="S1141" s="8">
        <f t="shared" ca="1" si="318"/>
        <v>152</v>
      </c>
      <c r="T1141" s="8">
        <f t="shared" ca="1" si="319"/>
        <v>13747</v>
      </c>
      <c r="U1141" s="8">
        <f t="shared" ca="1" si="320"/>
        <v>-3</v>
      </c>
      <c r="V1141" s="9">
        <f t="shared" ca="1" si="321"/>
        <v>1</v>
      </c>
      <c r="W1141" s="3">
        <f t="shared" si="322"/>
        <v>3.4477948063853514E-3</v>
      </c>
      <c r="X1141" s="3">
        <f t="shared" si="323"/>
        <v>-0.10158837714490709</v>
      </c>
      <c r="Y1141" s="3">
        <f t="shared" si="324"/>
        <v>-0.10923535253227423</v>
      </c>
    </row>
    <row r="1142" spans="1:25" x14ac:dyDescent="0.25">
      <c r="A1142" s="1">
        <v>37666</v>
      </c>
      <c r="B1142" s="2">
        <v>4493.99</v>
      </c>
      <c r="C1142" s="2">
        <v>55469</v>
      </c>
      <c r="D1142" s="2">
        <v>4489</v>
      </c>
      <c r="E1142" s="2">
        <v>4489</v>
      </c>
      <c r="F1142" s="13">
        <f t="shared" si="312"/>
        <v>-1.1103718521847661E-3</v>
      </c>
      <c r="G1142" s="2">
        <f t="shared" si="307"/>
        <v>4721.1471666666657</v>
      </c>
      <c r="H1142" s="2">
        <f t="shared" ca="1" si="313"/>
        <v>59472.800000000003</v>
      </c>
      <c r="I1142">
        <f t="shared" ca="1" si="314"/>
        <v>-1</v>
      </c>
      <c r="J1142">
        <f t="shared" si="315"/>
        <v>-1</v>
      </c>
      <c r="K1142">
        <f t="shared" si="308"/>
        <v>-13.970000000000255</v>
      </c>
      <c r="L1142">
        <f t="shared" ca="1" si="309"/>
        <v>13.970000000000255</v>
      </c>
      <c r="M1142" s="14">
        <f t="shared" si="310"/>
        <v>8742.7900000000336</v>
      </c>
      <c r="N1142">
        <f t="shared" si="316"/>
        <v>-1</v>
      </c>
      <c r="O1142">
        <f t="shared" si="311"/>
        <v>0</v>
      </c>
      <c r="P1142">
        <f>COUNTIF(作圖資料!$A$3:$A$249,A1142)</f>
        <v>0</v>
      </c>
      <c r="R1142" s="7">
        <f t="shared" si="317"/>
        <v>4</v>
      </c>
      <c r="S1142" s="8">
        <f t="shared" ca="1" si="318"/>
        <v>-4</v>
      </c>
      <c r="T1142" s="8">
        <f t="shared" ca="1" si="319"/>
        <v>13735</v>
      </c>
      <c r="U1142" s="8">
        <f t="shared" ca="1" si="320"/>
        <v>-3</v>
      </c>
      <c r="V1142" s="9">
        <f t="shared" ca="1" si="321"/>
        <v>0</v>
      </c>
      <c r="W1142" s="3">
        <f t="shared" si="322"/>
        <v>3.4477948063853514E-3</v>
      </c>
      <c r="X1142" s="3">
        <f t="shared" si="323"/>
        <v>-0.10437252127468777</v>
      </c>
      <c r="Y1142" s="3">
        <f t="shared" si="324"/>
        <v>-0.10844091360476671</v>
      </c>
    </row>
    <row r="1143" spans="1:25" x14ac:dyDescent="0.25">
      <c r="A1143" s="1">
        <v>37669</v>
      </c>
      <c r="B1143" s="2">
        <v>4705.08</v>
      </c>
      <c r="C1143" s="2">
        <v>68483</v>
      </c>
      <c r="D1143" s="2">
        <v>4690</v>
      </c>
      <c r="E1143" s="2">
        <v>4682</v>
      </c>
      <c r="F1143" s="13">
        <f t="shared" si="312"/>
        <v>-3.2050464604215234E-3</v>
      </c>
      <c r="G1143" s="2">
        <f t="shared" si="307"/>
        <v>4721.8058333333329</v>
      </c>
      <c r="H1143" s="2">
        <f t="shared" ca="1" si="313"/>
        <v>61181.8</v>
      </c>
      <c r="I1143">
        <f t="shared" ca="1" si="314"/>
        <v>1</v>
      </c>
      <c r="J1143">
        <f t="shared" si="315"/>
        <v>-1</v>
      </c>
      <c r="K1143">
        <f t="shared" si="308"/>
        <v>211.09000000000015</v>
      </c>
      <c r="L1143">
        <f t="shared" ca="1" si="309"/>
        <v>-211.09000000000015</v>
      </c>
      <c r="M1143" s="14">
        <f t="shared" si="310"/>
        <v>8531.7000000000335</v>
      </c>
      <c r="N1143">
        <f t="shared" si="316"/>
        <v>-1</v>
      </c>
      <c r="O1143">
        <f t="shared" si="311"/>
        <v>0</v>
      </c>
      <c r="P1143">
        <f>COUNTIF(作圖資料!$A$3:$A$249,A1143)</f>
        <v>0</v>
      </c>
      <c r="R1143" s="7">
        <f t="shared" si="317"/>
        <v>201</v>
      </c>
      <c r="S1143" s="8">
        <f t="shared" ca="1" si="318"/>
        <v>-201</v>
      </c>
      <c r="T1143" s="8">
        <f t="shared" ca="1" si="319"/>
        <v>13132</v>
      </c>
      <c r="U1143" s="8">
        <f t="shared" ca="1" si="320"/>
        <v>2</v>
      </c>
      <c r="V1143" s="9">
        <f t="shared" ca="1" si="321"/>
        <v>5</v>
      </c>
      <c r="W1143" s="3">
        <f t="shared" si="322"/>
        <v>3.4477948063853514E-3</v>
      </c>
      <c r="X1143" s="3">
        <f t="shared" si="323"/>
        <v>-6.2303445801861645E-2</v>
      </c>
      <c r="Y1143" s="3">
        <f t="shared" si="324"/>
        <v>-6.8520357497517503E-2</v>
      </c>
    </row>
    <row r="1144" spans="1:25" x14ac:dyDescent="0.25">
      <c r="A1144" s="1">
        <v>37670</v>
      </c>
      <c r="B1144" s="2">
        <v>4605.3100000000004</v>
      </c>
      <c r="C1144" s="2">
        <v>61540</v>
      </c>
      <c r="D1144" s="2">
        <v>4636</v>
      </c>
      <c r="E1144" s="2">
        <v>4617</v>
      </c>
      <c r="F1144" s="13">
        <f t="shared" si="312"/>
        <v>6.6640465028411366E-3</v>
      </c>
      <c r="G1144" s="2">
        <f t="shared" si="307"/>
        <v>4718.3355000000001</v>
      </c>
      <c r="H1144" s="2">
        <f t="shared" ca="1" si="313"/>
        <v>61002</v>
      </c>
      <c r="I1144">
        <f t="shared" ca="1" si="314"/>
        <v>1</v>
      </c>
      <c r="J1144">
        <f t="shared" si="315"/>
        <v>1</v>
      </c>
      <c r="K1144">
        <f t="shared" si="308"/>
        <v>-99.769999999999527</v>
      </c>
      <c r="L1144">
        <f t="shared" ca="1" si="309"/>
        <v>-99.769999999999527</v>
      </c>
      <c r="M1144" s="14">
        <f t="shared" si="310"/>
        <v>8631.4700000000339</v>
      </c>
      <c r="N1144">
        <f t="shared" si="316"/>
        <v>1</v>
      </c>
      <c r="O1144">
        <f t="shared" si="311"/>
        <v>2</v>
      </c>
      <c r="P1144">
        <f>COUNTIF(作圖資料!$A$3:$A$249,A1144)</f>
        <v>0</v>
      </c>
      <c r="R1144" s="7">
        <f t="shared" si="317"/>
        <v>-54</v>
      </c>
      <c r="S1144" s="8">
        <f t="shared" ca="1" si="318"/>
        <v>-54</v>
      </c>
      <c r="T1144" s="8">
        <f t="shared" ca="1" si="319"/>
        <v>13024</v>
      </c>
      <c r="U1144" s="8">
        <f t="shared" ca="1" si="320"/>
        <v>2</v>
      </c>
      <c r="V1144" s="9">
        <f t="shared" ca="1" si="321"/>
        <v>0</v>
      </c>
      <c r="W1144" s="3">
        <f t="shared" si="322"/>
        <v>3.4477948063853514E-3</v>
      </c>
      <c r="X1144" s="3">
        <f t="shared" si="323"/>
        <v>-8.2187057815333864E-2</v>
      </c>
      <c r="Y1144" s="3">
        <f t="shared" si="324"/>
        <v>-7.9245283018868018E-2</v>
      </c>
    </row>
    <row r="1145" spans="1:25" x14ac:dyDescent="0.25">
      <c r="A1145" s="1">
        <v>37671</v>
      </c>
      <c r="B1145" s="2">
        <v>4550.83</v>
      </c>
      <c r="C1145" s="2">
        <v>65216</v>
      </c>
      <c r="D1145" s="2">
        <v>4545</v>
      </c>
      <c r="E1145" s="2">
        <v>4531</v>
      </c>
      <c r="F1145" s="13">
        <f t="shared" si="312"/>
        <v>-4.3574468833157409E-3</v>
      </c>
      <c r="G1145" s="2">
        <f t="shared" si="307"/>
        <v>4714.3391666666676</v>
      </c>
      <c r="H1145" s="2">
        <f t="shared" ca="1" si="313"/>
        <v>61569.599999999999</v>
      </c>
      <c r="I1145">
        <f t="shared" ca="1" si="314"/>
        <v>1</v>
      </c>
      <c r="J1145">
        <f t="shared" si="315"/>
        <v>-1</v>
      </c>
      <c r="K1145">
        <f t="shared" si="308"/>
        <v>-54.480000000000473</v>
      </c>
      <c r="L1145">
        <f t="shared" ca="1" si="309"/>
        <v>-54.480000000000473</v>
      </c>
      <c r="M1145" s="14">
        <f t="shared" si="310"/>
        <v>8576.9900000000343</v>
      </c>
      <c r="N1145">
        <f t="shared" si="316"/>
        <v>-1</v>
      </c>
      <c r="O1145">
        <f t="shared" si="311"/>
        <v>2</v>
      </c>
      <c r="P1145">
        <f>COUNTIF(作圖資料!$A$3:$A$249,A1145)</f>
        <v>1</v>
      </c>
      <c r="R1145" s="7">
        <f t="shared" si="317"/>
        <v>-91</v>
      </c>
      <c r="S1145" s="8">
        <f t="shared" ca="1" si="318"/>
        <v>-91</v>
      </c>
      <c r="T1145" s="8">
        <f t="shared" ca="1" si="319"/>
        <v>12842</v>
      </c>
      <c r="U1145" s="8">
        <f t="shared" ca="1" si="320"/>
        <v>2</v>
      </c>
      <c r="V1145" s="9">
        <f t="shared" ca="1" si="321"/>
        <v>4</v>
      </c>
      <c r="W1145" s="3">
        <f t="shared" si="322"/>
        <v>3.4477948063853514E-3</v>
      </c>
      <c r="X1145" s="3">
        <f t="shared" si="323"/>
        <v>-9.3044622037985802E-2</v>
      </c>
      <c r="Y1145" s="3">
        <f t="shared" si="324"/>
        <v>-9.7318768619662488E-2</v>
      </c>
    </row>
    <row r="1146" spans="1:25" x14ac:dyDescent="0.25">
      <c r="A1146" s="1">
        <v>37672</v>
      </c>
      <c r="B1146" s="2">
        <v>4550.7</v>
      </c>
      <c r="C1146" s="2">
        <v>62166</v>
      </c>
      <c r="D1146" s="2">
        <v>4560</v>
      </c>
      <c r="E1146" s="2">
        <v>4536</v>
      </c>
      <c r="F1146" s="13">
        <f t="shared" si="312"/>
        <v>2.0436416375502198E-3</v>
      </c>
      <c r="G1146" s="2">
        <f t="shared" si="307"/>
        <v>4711.4091666666673</v>
      </c>
      <c r="H1146" s="2">
        <f t="shared" ca="1" si="313"/>
        <v>62574.8</v>
      </c>
      <c r="I1146">
        <f t="shared" ca="1" si="314"/>
        <v>-1</v>
      </c>
      <c r="J1146">
        <f t="shared" si="315"/>
        <v>1</v>
      </c>
      <c r="K1146">
        <f t="shared" si="308"/>
        <v>-0.13000000000010914</v>
      </c>
      <c r="L1146">
        <f t="shared" ca="1" si="309"/>
        <v>-0.13000000000010914</v>
      </c>
      <c r="M1146" s="14">
        <f t="shared" si="310"/>
        <v>8577.1200000000354</v>
      </c>
      <c r="N1146">
        <f t="shared" si="316"/>
        <v>1</v>
      </c>
      <c r="O1146">
        <f t="shared" si="311"/>
        <v>2</v>
      </c>
      <c r="P1146">
        <f>COUNTIF(作圖資料!$A$3:$A$249,A1146)</f>
        <v>0</v>
      </c>
      <c r="R1146" s="7">
        <f t="shared" si="317"/>
        <v>29</v>
      </c>
      <c r="S1146" s="8">
        <f t="shared" ca="1" si="318"/>
        <v>29</v>
      </c>
      <c r="T1146" s="8">
        <f t="shared" ca="1" si="319"/>
        <v>12900</v>
      </c>
      <c r="U1146" s="8">
        <f t="shared" ca="1" si="320"/>
        <v>-2</v>
      </c>
      <c r="V1146" s="9">
        <f t="shared" ca="1" si="321"/>
        <v>4</v>
      </c>
      <c r="W1146" s="3">
        <f t="shared" si="322"/>
        <v>-4.3574468833157409E-3</v>
      </c>
      <c r="X1146" s="3">
        <f t="shared" si="323"/>
        <v>-2.8566217591100774E-5</v>
      </c>
      <c r="Y1146" s="3">
        <f t="shared" si="324"/>
        <v>6.4003531229309199E-3</v>
      </c>
    </row>
    <row r="1147" spans="1:25" x14ac:dyDescent="0.25">
      <c r="A1147" s="1">
        <v>37673</v>
      </c>
      <c r="B1147" s="2">
        <v>4548.3500000000004</v>
      </c>
      <c r="C1147" s="2">
        <v>49851</v>
      </c>
      <c r="D1147" s="2">
        <v>4540</v>
      </c>
      <c r="E1147" s="2">
        <v>4530</v>
      </c>
      <c r="F1147" s="13">
        <f t="shared" si="312"/>
        <v>-1.8358305759231808E-3</v>
      </c>
      <c r="G1147" s="2">
        <f t="shared" si="307"/>
        <v>4709.6566666666658</v>
      </c>
      <c r="H1147" s="2">
        <f t="shared" ca="1" si="313"/>
        <v>61451.199999999997</v>
      </c>
      <c r="I1147">
        <f t="shared" ca="1" si="314"/>
        <v>-1</v>
      </c>
      <c r="J1147">
        <f t="shared" si="315"/>
        <v>-1</v>
      </c>
      <c r="K1147">
        <f t="shared" si="308"/>
        <v>-2.3499999999994543</v>
      </c>
      <c r="L1147">
        <f t="shared" ca="1" si="309"/>
        <v>2.3499999999994543</v>
      </c>
      <c r="M1147" s="14">
        <f t="shared" si="310"/>
        <v>8574.7700000000368</v>
      </c>
      <c r="N1147">
        <f t="shared" si="316"/>
        <v>-1</v>
      </c>
      <c r="O1147">
        <f t="shared" si="311"/>
        <v>2</v>
      </c>
      <c r="P1147">
        <f>COUNTIF(作圖資料!$A$3:$A$249,A1147)</f>
        <v>0</v>
      </c>
      <c r="R1147" s="7">
        <f t="shared" si="317"/>
        <v>-20</v>
      </c>
      <c r="S1147" s="8">
        <f t="shared" ca="1" si="318"/>
        <v>20</v>
      </c>
      <c r="T1147" s="8">
        <f t="shared" ca="1" si="319"/>
        <v>12940</v>
      </c>
      <c r="U1147" s="8">
        <f t="shared" ca="1" si="320"/>
        <v>-2</v>
      </c>
      <c r="V1147" s="9">
        <f t="shared" ca="1" si="321"/>
        <v>0</v>
      </c>
      <c r="W1147" s="3">
        <f t="shared" si="322"/>
        <v>-4.3574468833157409E-3</v>
      </c>
      <c r="X1147" s="3">
        <f t="shared" si="323"/>
        <v>-5.4495553558342458E-4</v>
      </c>
      <c r="Y1147" s="3">
        <f t="shared" si="324"/>
        <v>1.9863164864266647E-3</v>
      </c>
    </row>
    <row r="1148" spans="1:25" x14ac:dyDescent="0.25">
      <c r="A1148" s="1">
        <v>37676</v>
      </c>
      <c r="B1148" s="2">
        <v>4609.2</v>
      </c>
      <c r="C1148" s="2">
        <v>43866</v>
      </c>
      <c r="D1148" s="2">
        <v>4601</v>
      </c>
      <c r="E1148" s="2">
        <v>4630</v>
      </c>
      <c r="F1148" s="13">
        <f t="shared" si="312"/>
        <v>-1.7790505944632606E-3</v>
      </c>
      <c r="G1148" s="2">
        <f t="shared" si="307"/>
        <v>4710.1524999999992</v>
      </c>
      <c r="H1148" s="2">
        <f t="shared" ca="1" si="313"/>
        <v>56527.8</v>
      </c>
      <c r="I1148">
        <f t="shared" ca="1" si="314"/>
        <v>-1</v>
      </c>
      <c r="J1148">
        <f t="shared" si="315"/>
        <v>-1</v>
      </c>
      <c r="K1148">
        <f t="shared" si="308"/>
        <v>60.849999999999454</v>
      </c>
      <c r="L1148">
        <f t="shared" ca="1" si="309"/>
        <v>-60.849999999999454</v>
      </c>
      <c r="M1148" s="14">
        <f t="shared" si="310"/>
        <v>8513.9200000000383</v>
      </c>
      <c r="N1148">
        <f t="shared" si="316"/>
        <v>-1</v>
      </c>
      <c r="O1148">
        <f t="shared" si="311"/>
        <v>0</v>
      </c>
      <c r="P1148">
        <f>COUNTIF(作圖資料!$A$3:$A$249,A1148)</f>
        <v>0</v>
      </c>
      <c r="R1148" s="7">
        <f t="shared" si="317"/>
        <v>61</v>
      </c>
      <c r="S1148" s="8">
        <f t="shared" ca="1" si="318"/>
        <v>-61</v>
      </c>
      <c r="T1148" s="8">
        <f t="shared" ca="1" si="319"/>
        <v>12818</v>
      </c>
      <c r="U1148" s="8">
        <f t="shared" ca="1" si="320"/>
        <v>-2</v>
      </c>
      <c r="V1148" s="9">
        <f t="shared" ca="1" si="321"/>
        <v>0</v>
      </c>
      <c r="W1148" s="3">
        <f t="shared" si="322"/>
        <v>-4.3574468833157409E-3</v>
      </c>
      <c r="X1148" s="3">
        <f t="shared" si="323"/>
        <v>1.2826231698393586E-2</v>
      </c>
      <c r="Y1148" s="3">
        <f t="shared" si="324"/>
        <v>1.5449128227764009E-2</v>
      </c>
    </row>
    <row r="1149" spans="1:25" x14ac:dyDescent="0.25">
      <c r="A1149" s="1">
        <v>37677</v>
      </c>
      <c r="B1149" s="2">
        <v>4454.3500000000004</v>
      </c>
      <c r="C1149" s="2">
        <v>48034</v>
      </c>
      <c r="D1149" s="2">
        <v>4450</v>
      </c>
      <c r="E1149" s="2">
        <v>4432</v>
      </c>
      <c r="F1149" s="13">
        <f t="shared" si="312"/>
        <v>-9.7657346189683469E-4</v>
      </c>
      <c r="G1149" s="2">
        <f t="shared" si="307"/>
        <v>4705.9314999999979</v>
      </c>
      <c r="H1149" s="2">
        <f t="shared" ca="1" si="313"/>
        <v>53826.6</v>
      </c>
      <c r="I1149">
        <f t="shared" ca="1" si="314"/>
        <v>-1</v>
      </c>
      <c r="J1149">
        <f t="shared" si="315"/>
        <v>-1</v>
      </c>
      <c r="K1149">
        <f t="shared" si="308"/>
        <v>-154.84999999999945</v>
      </c>
      <c r="L1149">
        <f t="shared" ca="1" si="309"/>
        <v>154.84999999999945</v>
      </c>
      <c r="M1149" s="14">
        <f t="shared" si="310"/>
        <v>8668.7700000000368</v>
      </c>
      <c r="N1149">
        <f t="shared" si="316"/>
        <v>-1</v>
      </c>
      <c r="O1149">
        <f t="shared" si="311"/>
        <v>0</v>
      </c>
      <c r="P1149">
        <f>COUNTIF(作圖資料!$A$3:$A$249,A1149)</f>
        <v>0</v>
      </c>
      <c r="R1149" s="7">
        <f t="shared" si="317"/>
        <v>-151</v>
      </c>
      <c r="S1149" s="8">
        <f t="shared" ca="1" si="318"/>
        <v>151</v>
      </c>
      <c r="T1149" s="8">
        <f t="shared" ca="1" si="319"/>
        <v>13120</v>
      </c>
      <c r="U1149" s="8">
        <f t="shared" ca="1" si="320"/>
        <v>-2</v>
      </c>
      <c r="V1149" s="9">
        <f t="shared" ca="1" si="321"/>
        <v>0</v>
      </c>
      <c r="W1149" s="3">
        <f t="shared" si="322"/>
        <v>-4.3574468833157409E-3</v>
      </c>
      <c r="X1149" s="3">
        <f t="shared" si="323"/>
        <v>-2.1200528255285067E-2</v>
      </c>
      <c r="Y1149" s="3">
        <f t="shared" si="324"/>
        <v>-1.7876848377841759E-2</v>
      </c>
    </row>
    <row r="1150" spans="1:25" x14ac:dyDescent="0.25">
      <c r="A1150" s="1">
        <v>37678</v>
      </c>
      <c r="B1150" s="2">
        <v>4456.6899999999996</v>
      </c>
      <c r="C1150" s="2">
        <v>45753</v>
      </c>
      <c r="D1150" s="2">
        <v>4451</v>
      </c>
      <c r="E1150" s="2">
        <v>4452</v>
      </c>
      <c r="F1150" s="13">
        <f t="shared" si="312"/>
        <v>-1.276732283376103E-3</v>
      </c>
      <c r="G1150" s="2">
        <f t="shared" ref="G1150:G1213" si="325">AVERAGE(B1091:B1150)</f>
        <v>4701.4903333333314</v>
      </c>
      <c r="H1150" s="2">
        <f t="shared" ca="1" si="313"/>
        <v>49934</v>
      </c>
      <c r="I1150">
        <f t="shared" ca="1" si="314"/>
        <v>-1</v>
      </c>
      <c r="J1150">
        <f t="shared" si="315"/>
        <v>-1</v>
      </c>
      <c r="K1150">
        <f t="shared" ref="K1150:K1213" si="326">B1150-B1149</f>
        <v>2.339999999999236</v>
      </c>
      <c r="L1150">
        <f t="shared" ref="L1150:L1213" ca="1" si="327">I1149*K1150</f>
        <v>-2.339999999999236</v>
      </c>
      <c r="M1150" s="14">
        <f t="shared" ref="M1150:M1213" si="328">M1149+K1150*N1149</f>
        <v>8666.4300000000367</v>
      </c>
      <c r="N1150">
        <f t="shared" si="316"/>
        <v>-1</v>
      </c>
      <c r="O1150">
        <f t="shared" ref="O1150:O1213" si="329">ABS(N1150-N1149)</f>
        <v>0</v>
      </c>
      <c r="P1150">
        <f>COUNTIF(作圖資料!$A$3:$A$249,A1150)</f>
        <v>0</v>
      </c>
      <c r="R1150" s="7">
        <f t="shared" si="317"/>
        <v>1</v>
      </c>
      <c r="S1150" s="8">
        <f t="shared" ca="1" si="318"/>
        <v>-1</v>
      </c>
      <c r="T1150" s="8">
        <f t="shared" ca="1" si="319"/>
        <v>13118</v>
      </c>
      <c r="U1150" s="8">
        <f t="shared" ca="1" si="320"/>
        <v>-2</v>
      </c>
      <c r="V1150" s="9">
        <f t="shared" ca="1" si="321"/>
        <v>0</v>
      </c>
      <c r="W1150" s="3">
        <f t="shared" si="322"/>
        <v>-4.3574468833157409E-3</v>
      </c>
      <c r="X1150" s="3">
        <f t="shared" si="323"/>
        <v>-2.0686336338645805E-2</v>
      </c>
      <c r="Y1150" s="3">
        <f t="shared" si="324"/>
        <v>-1.765614654601666E-2</v>
      </c>
    </row>
    <row r="1151" spans="1:25" x14ac:dyDescent="0.25">
      <c r="A1151" s="1">
        <v>37679</v>
      </c>
      <c r="B1151" s="2">
        <v>4432.46</v>
      </c>
      <c r="C1151" s="2">
        <v>41820</v>
      </c>
      <c r="D1151" s="2">
        <v>4408</v>
      </c>
      <c r="E1151" s="2">
        <v>4401</v>
      </c>
      <c r="F1151" s="13">
        <f t="shared" si="312"/>
        <v>-5.5183803125127273E-3</v>
      </c>
      <c r="G1151" s="2">
        <f t="shared" si="325"/>
        <v>4697.399833333332</v>
      </c>
      <c r="H1151" s="2">
        <f t="shared" ca="1" si="313"/>
        <v>45864.800000000003</v>
      </c>
      <c r="I1151">
        <f t="shared" ca="1" si="314"/>
        <v>-1</v>
      </c>
      <c r="J1151">
        <f t="shared" si="315"/>
        <v>-1</v>
      </c>
      <c r="K1151">
        <f t="shared" si="326"/>
        <v>-24.229999999999563</v>
      </c>
      <c r="L1151">
        <f t="shared" ca="1" si="327"/>
        <v>24.229999999999563</v>
      </c>
      <c r="M1151" s="14">
        <f t="shared" si="328"/>
        <v>8690.6600000000362</v>
      </c>
      <c r="N1151">
        <f t="shared" si="316"/>
        <v>-1</v>
      </c>
      <c r="O1151">
        <f t="shared" si="329"/>
        <v>0</v>
      </c>
      <c r="P1151">
        <f>COUNTIF(作圖資料!$A$3:$A$249,A1151)</f>
        <v>0</v>
      </c>
      <c r="R1151" s="7">
        <f t="shared" si="317"/>
        <v>-43</v>
      </c>
      <c r="S1151" s="8">
        <f t="shared" ca="1" si="318"/>
        <v>43</v>
      </c>
      <c r="T1151" s="8">
        <f t="shared" ca="1" si="319"/>
        <v>13204</v>
      </c>
      <c r="U1151" s="8">
        <f t="shared" ca="1" si="320"/>
        <v>-2</v>
      </c>
      <c r="V1151" s="9">
        <f t="shared" ca="1" si="321"/>
        <v>0</v>
      </c>
      <c r="W1151" s="3">
        <f t="shared" si="322"/>
        <v>-4.3574468833157409E-3</v>
      </c>
      <c r="X1151" s="3">
        <f t="shared" si="323"/>
        <v>-2.6010639817351744E-2</v>
      </c>
      <c r="Y1151" s="3">
        <f t="shared" si="324"/>
        <v>-2.7146325314500452E-2</v>
      </c>
    </row>
    <row r="1152" spans="1:25" x14ac:dyDescent="0.25">
      <c r="A1152" s="1">
        <v>37683</v>
      </c>
      <c r="B1152" s="2">
        <v>4526.6899999999996</v>
      </c>
      <c r="C1152" s="2">
        <v>45843</v>
      </c>
      <c r="D1152" s="2">
        <v>4515</v>
      </c>
      <c r="E1152" s="2">
        <v>4518</v>
      </c>
      <c r="F1152" s="13">
        <f t="shared" si="312"/>
        <v>-2.5824609151497979E-3</v>
      </c>
      <c r="G1152" s="2">
        <f t="shared" si="325"/>
        <v>4695.6274999999996</v>
      </c>
      <c r="H1152" s="2">
        <f t="shared" ca="1" si="313"/>
        <v>45063.199999999997</v>
      </c>
      <c r="I1152">
        <f t="shared" ca="1" si="314"/>
        <v>1</v>
      </c>
      <c r="J1152">
        <f t="shared" si="315"/>
        <v>-1</v>
      </c>
      <c r="K1152">
        <f t="shared" si="326"/>
        <v>94.229999999999563</v>
      </c>
      <c r="L1152">
        <f t="shared" ca="1" si="327"/>
        <v>-94.229999999999563</v>
      </c>
      <c r="M1152" s="14">
        <f t="shared" si="328"/>
        <v>8596.4300000000367</v>
      </c>
      <c r="N1152">
        <f t="shared" si="316"/>
        <v>-1</v>
      </c>
      <c r="O1152">
        <f t="shared" si="329"/>
        <v>0</v>
      </c>
      <c r="P1152">
        <f>COUNTIF(作圖資料!$A$3:$A$249,A1152)</f>
        <v>0</v>
      </c>
      <c r="R1152" s="7">
        <f t="shared" si="317"/>
        <v>107</v>
      </c>
      <c r="S1152" s="8">
        <f t="shared" ca="1" si="318"/>
        <v>-107</v>
      </c>
      <c r="T1152" s="8">
        <f t="shared" ca="1" si="319"/>
        <v>12990</v>
      </c>
      <c r="U1152" s="8">
        <f t="shared" ca="1" si="320"/>
        <v>2</v>
      </c>
      <c r="V1152" s="9">
        <f t="shared" ca="1" si="321"/>
        <v>4</v>
      </c>
      <c r="W1152" s="3">
        <f t="shared" si="322"/>
        <v>-4.3574468833157409E-3</v>
      </c>
      <c r="X1152" s="3">
        <f t="shared" si="323"/>
        <v>-5.3045268665274925E-3</v>
      </c>
      <c r="Y1152" s="3">
        <f t="shared" si="324"/>
        <v>-3.5312293092035762E-3</v>
      </c>
    </row>
    <row r="1153" spans="1:25" x14ac:dyDescent="0.25">
      <c r="A1153" s="1">
        <v>37684</v>
      </c>
      <c r="B1153" s="2">
        <v>4499.6899999999996</v>
      </c>
      <c r="C1153" s="2">
        <v>43984</v>
      </c>
      <c r="D1153" s="2">
        <v>4469</v>
      </c>
      <c r="E1153" s="2">
        <v>4461</v>
      </c>
      <c r="F1153" s="13">
        <f t="shared" si="312"/>
        <v>-6.82046985458995E-3</v>
      </c>
      <c r="G1153" s="2">
        <f t="shared" si="325"/>
        <v>4693.7456666666667</v>
      </c>
      <c r="H1153" s="2">
        <f t="shared" ca="1" si="313"/>
        <v>45086.8</v>
      </c>
      <c r="I1153">
        <f t="shared" ca="1" si="314"/>
        <v>-1</v>
      </c>
      <c r="J1153">
        <f t="shared" si="315"/>
        <v>-1</v>
      </c>
      <c r="K1153">
        <f t="shared" si="326"/>
        <v>-27</v>
      </c>
      <c r="L1153">
        <f t="shared" ca="1" si="327"/>
        <v>-27</v>
      </c>
      <c r="M1153" s="14">
        <f t="shared" si="328"/>
        <v>8623.4300000000367</v>
      </c>
      <c r="N1153">
        <f t="shared" si="316"/>
        <v>-1</v>
      </c>
      <c r="O1153">
        <f t="shared" si="329"/>
        <v>0</v>
      </c>
      <c r="P1153">
        <f>COUNTIF(作圖資料!$A$3:$A$249,A1153)</f>
        <v>0</v>
      </c>
      <c r="R1153" s="7">
        <f t="shared" si="317"/>
        <v>-46</v>
      </c>
      <c r="S1153" s="8">
        <f t="shared" ca="1" si="318"/>
        <v>-46</v>
      </c>
      <c r="T1153" s="8">
        <f t="shared" ca="1" si="319"/>
        <v>12898</v>
      </c>
      <c r="U1153" s="8">
        <f t="shared" ca="1" si="320"/>
        <v>-2</v>
      </c>
      <c r="V1153" s="9">
        <f t="shared" ca="1" si="321"/>
        <v>4</v>
      </c>
      <c r="W1153" s="3">
        <f t="shared" si="322"/>
        <v>-4.3574468833157409E-3</v>
      </c>
      <c r="X1153" s="3">
        <f t="shared" si="323"/>
        <v>-1.1237510520058835E-2</v>
      </c>
      <c r="Y1153" s="3">
        <f t="shared" si="324"/>
        <v>-1.3683513573162887E-2</v>
      </c>
    </row>
    <row r="1154" spans="1:25" x14ac:dyDescent="0.25">
      <c r="A1154" s="1">
        <v>37685</v>
      </c>
      <c r="B1154" s="2">
        <v>4418.1099999999997</v>
      </c>
      <c r="C1154" s="2">
        <v>48819</v>
      </c>
      <c r="D1154" s="2">
        <v>4389</v>
      </c>
      <c r="E1154" s="2">
        <v>4398</v>
      </c>
      <c r="F1154" s="13">
        <f t="shared" si="312"/>
        <v>-6.5887902293061407E-3</v>
      </c>
      <c r="G1154" s="2">
        <f t="shared" si="325"/>
        <v>4689.9359999999997</v>
      </c>
      <c r="H1154" s="2">
        <f t="shared" ca="1" si="313"/>
        <v>45243.8</v>
      </c>
      <c r="I1154">
        <f t="shared" ca="1" si="314"/>
        <v>1</v>
      </c>
      <c r="J1154">
        <f t="shared" si="315"/>
        <v>-1</v>
      </c>
      <c r="K1154">
        <f t="shared" si="326"/>
        <v>-81.579999999999927</v>
      </c>
      <c r="L1154">
        <f t="shared" ca="1" si="327"/>
        <v>81.579999999999927</v>
      </c>
      <c r="M1154" s="14">
        <f t="shared" si="328"/>
        <v>8705.0100000000366</v>
      </c>
      <c r="N1154">
        <f t="shared" si="316"/>
        <v>-1</v>
      </c>
      <c r="O1154">
        <f t="shared" si="329"/>
        <v>0</v>
      </c>
      <c r="P1154">
        <f>COUNTIF(作圖資料!$A$3:$A$249,A1154)</f>
        <v>0</v>
      </c>
      <c r="R1154" s="7">
        <f t="shared" si="317"/>
        <v>-80</v>
      </c>
      <c r="S1154" s="8">
        <f t="shared" ca="1" si="318"/>
        <v>80</v>
      </c>
      <c r="T1154" s="8">
        <f t="shared" ca="1" si="319"/>
        <v>13058</v>
      </c>
      <c r="U1154" s="8">
        <f t="shared" ca="1" si="320"/>
        <v>2</v>
      </c>
      <c r="V1154" s="9">
        <f t="shared" ca="1" si="321"/>
        <v>4</v>
      </c>
      <c r="W1154" s="3">
        <f t="shared" si="322"/>
        <v>-4.3574468833157409E-3</v>
      </c>
      <c r="X1154" s="3">
        <f t="shared" si="323"/>
        <v>-2.9163910759136047E-2</v>
      </c>
      <c r="Y1154" s="3">
        <f t="shared" si="324"/>
        <v>-3.1339660119179213E-2</v>
      </c>
    </row>
    <row r="1155" spans="1:25" x14ac:dyDescent="0.25">
      <c r="A1155" s="1">
        <v>37686</v>
      </c>
      <c r="B1155" s="2">
        <v>4397.4399999999996</v>
      </c>
      <c r="C1155" s="2">
        <v>40674</v>
      </c>
      <c r="D1155" s="2">
        <v>4397</v>
      </c>
      <c r="E1155" s="2">
        <v>4392</v>
      </c>
      <c r="F1155" s="13">
        <f t="shared" ref="F1155:F1218" si="330">IF(P1155=1,E1155,D1155)/B1155-1</f>
        <v>-1.0005821568903617E-4</v>
      </c>
      <c r="G1155" s="2">
        <f t="shared" si="325"/>
        <v>4685.1736666666666</v>
      </c>
      <c r="H1155" s="2">
        <f t="shared" ref="H1155:H1218" ca="1" si="331">IF(ROW()&gt;$H$1,AVERAGE(OFFSET(C1155,-$H$1+1,,$H$1)),"")</f>
        <v>44228</v>
      </c>
      <c r="I1155">
        <f t="shared" ref="I1155:I1218" ca="1" si="332">IF(H1155="",0,SIGN(C1155-H1155))</f>
        <v>-1</v>
      </c>
      <c r="J1155">
        <f t="shared" ref="J1155:J1218" si="333">SIGN(F1155)</f>
        <v>-1</v>
      </c>
      <c r="K1155">
        <f t="shared" si="326"/>
        <v>-20.670000000000073</v>
      </c>
      <c r="L1155">
        <f t="shared" ca="1" si="327"/>
        <v>-20.670000000000073</v>
      </c>
      <c r="M1155" s="14">
        <f t="shared" si="328"/>
        <v>8725.6800000000367</v>
      </c>
      <c r="N1155">
        <f t="shared" ref="N1155:N1218" si="334">INT(M1155*$Q$1/B1155)*CHOOSE($L$1,I1155,J1155)</f>
        <v>-1</v>
      </c>
      <c r="O1155">
        <f t="shared" si="329"/>
        <v>0</v>
      </c>
      <c r="P1155">
        <f>COUNTIF(作圖資料!$A$3:$A$249,A1155)</f>
        <v>0</v>
      </c>
      <c r="R1155" s="7">
        <f t="shared" si="317"/>
        <v>8</v>
      </c>
      <c r="S1155" s="8">
        <f t="shared" ca="1" si="318"/>
        <v>8</v>
      </c>
      <c r="T1155" s="8">
        <f t="shared" ca="1" si="319"/>
        <v>13074</v>
      </c>
      <c r="U1155" s="8">
        <f t="shared" ca="1" si="320"/>
        <v>-2</v>
      </c>
      <c r="V1155" s="9">
        <f t="shared" ca="1" si="321"/>
        <v>4</v>
      </c>
      <c r="W1155" s="3">
        <f t="shared" si="322"/>
        <v>-4.3574468833157409E-3</v>
      </c>
      <c r="X1155" s="3">
        <f t="shared" si="323"/>
        <v>-3.370593935611732E-2</v>
      </c>
      <c r="Y1155" s="3">
        <f t="shared" si="324"/>
        <v>-2.9574045464577536E-2</v>
      </c>
    </row>
    <row r="1156" spans="1:25" x14ac:dyDescent="0.25">
      <c r="A1156" s="1">
        <v>37687</v>
      </c>
      <c r="B1156" s="2">
        <v>4350.59</v>
      </c>
      <c r="C1156" s="2">
        <v>39396</v>
      </c>
      <c r="D1156" s="2">
        <v>4355</v>
      </c>
      <c r="E1156" s="2">
        <v>4360</v>
      </c>
      <c r="F1156" s="13">
        <f t="shared" si="330"/>
        <v>1.0136556191229218E-3</v>
      </c>
      <c r="G1156" s="2">
        <f t="shared" si="325"/>
        <v>4677.7846666666655</v>
      </c>
      <c r="H1156" s="2">
        <f t="shared" ca="1" si="331"/>
        <v>43743.199999999997</v>
      </c>
      <c r="I1156">
        <f t="shared" ca="1" si="332"/>
        <v>-1</v>
      </c>
      <c r="J1156">
        <f t="shared" si="333"/>
        <v>1</v>
      </c>
      <c r="K1156">
        <f t="shared" si="326"/>
        <v>-46.849999999999454</v>
      </c>
      <c r="L1156">
        <f t="shared" ca="1" si="327"/>
        <v>46.849999999999454</v>
      </c>
      <c r="M1156" s="14">
        <f t="shared" si="328"/>
        <v>8772.5300000000352</v>
      </c>
      <c r="N1156">
        <f t="shared" si="334"/>
        <v>2</v>
      </c>
      <c r="O1156">
        <f t="shared" si="329"/>
        <v>3</v>
      </c>
      <c r="P1156">
        <f>COUNTIF(作圖資料!$A$3:$A$249,A1156)</f>
        <v>0</v>
      </c>
      <c r="R1156" s="7">
        <f t="shared" ref="R1156:R1219" si="335">D1156-IF(P1155=1,E1155,D1155)</f>
        <v>-42</v>
      </c>
      <c r="S1156" s="8">
        <f t="shared" ref="S1156:S1219" ca="1" si="336">I1155*R1156</f>
        <v>42</v>
      </c>
      <c r="T1156" s="8">
        <f t="shared" ref="T1156:T1219" ca="1" si="337">T1155+R1156*U1155</f>
        <v>13158</v>
      </c>
      <c r="U1156" s="8">
        <f t="shared" ref="U1156:U1219" ca="1" si="338">INT(T1156*$Q$1/IF(P1156=1,E1156,D1156))*I1156</f>
        <v>-3</v>
      </c>
      <c r="V1156" s="9">
        <f t="shared" ref="V1156:V1219" ca="1" si="339">IF(P1156=1,ABS(U1156)+ABS(U1155),ABS(U1156-U1155))</f>
        <v>1</v>
      </c>
      <c r="W1156" s="3">
        <f t="shared" ref="W1156:W1219" si="340">IF(P1155=1,F1155,W1155)</f>
        <v>-4.3574468833157409E-3</v>
      </c>
      <c r="X1156" s="3">
        <f t="shared" ref="X1156:X1219" si="341">IF(P1155=1,K1156/B1155,(1+K1156/B1155)*(1+X1155)-1)</f>
        <v>-4.4000764695670713E-2</v>
      </c>
      <c r="Y1156" s="3">
        <f t="shared" ref="Y1156:Y1219" si="342">IF(P1155=1,R1156/E1155,(1+R1156/D1155)*(1+Y1155)-1)</f>
        <v>-3.8843522401236119E-2</v>
      </c>
    </row>
    <row r="1157" spans="1:25" x14ac:dyDescent="0.25">
      <c r="A1157" s="1">
        <v>37690</v>
      </c>
      <c r="B1157" s="2">
        <v>4319.99</v>
      </c>
      <c r="C1157" s="2">
        <v>31661</v>
      </c>
      <c r="D1157" s="2">
        <v>4335</v>
      </c>
      <c r="E1157" s="2">
        <v>4330</v>
      </c>
      <c r="F1157" s="13">
        <f t="shared" si="330"/>
        <v>3.4745450799655853E-3</v>
      </c>
      <c r="G1157" s="2">
        <f t="shared" si="325"/>
        <v>4670.9929999999995</v>
      </c>
      <c r="H1157" s="2">
        <f t="shared" ca="1" si="331"/>
        <v>40906.800000000003</v>
      </c>
      <c r="I1157">
        <f t="shared" ca="1" si="332"/>
        <v>-1</v>
      </c>
      <c r="J1157">
        <f t="shared" si="333"/>
        <v>1</v>
      </c>
      <c r="K1157">
        <f t="shared" si="326"/>
        <v>-30.600000000000364</v>
      </c>
      <c r="L1157">
        <f t="shared" ca="1" si="327"/>
        <v>30.600000000000364</v>
      </c>
      <c r="M1157" s="14">
        <f t="shared" si="328"/>
        <v>8711.3300000000345</v>
      </c>
      <c r="N1157">
        <f t="shared" si="334"/>
        <v>2</v>
      </c>
      <c r="O1157">
        <f t="shared" si="329"/>
        <v>0</v>
      </c>
      <c r="P1157">
        <f>COUNTIF(作圖資料!$A$3:$A$249,A1157)</f>
        <v>0</v>
      </c>
      <c r="R1157" s="7">
        <f t="shared" si="335"/>
        <v>-20</v>
      </c>
      <c r="S1157" s="8">
        <f t="shared" ca="1" si="336"/>
        <v>20</v>
      </c>
      <c r="T1157" s="8">
        <f t="shared" ca="1" si="337"/>
        <v>13218</v>
      </c>
      <c r="U1157" s="8">
        <f t="shared" ca="1" si="338"/>
        <v>-3</v>
      </c>
      <c r="V1157" s="9">
        <f t="shared" ca="1" si="339"/>
        <v>0</v>
      </c>
      <c r="W1157" s="3">
        <f t="shared" si="340"/>
        <v>-4.3574468833157409E-3</v>
      </c>
      <c r="X1157" s="3">
        <f t="shared" si="341"/>
        <v>-5.0724812836339672E-2</v>
      </c>
      <c r="Y1157" s="3">
        <f t="shared" si="342"/>
        <v>-4.3257559037740201E-2</v>
      </c>
    </row>
    <row r="1158" spans="1:25" x14ac:dyDescent="0.25">
      <c r="A1158" s="1">
        <v>37691</v>
      </c>
      <c r="B1158" s="2">
        <v>4260.45</v>
      </c>
      <c r="C1158" s="2">
        <v>42377</v>
      </c>
      <c r="D1158" s="2">
        <v>4250</v>
      </c>
      <c r="E1158" s="2">
        <v>4259</v>
      </c>
      <c r="F1158" s="13">
        <f t="shared" si="330"/>
        <v>-2.452792545388327E-3</v>
      </c>
      <c r="G1158" s="2">
        <f t="shared" si="325"/>
        <v>4662.7438333333321</v>
      </c>
      <c r="H1158" s="2">
        <f t="shared" ca="1" si="331"/>
        <v>40585.4</v>
      </c>
      <c r="I1158">
        <f t="shared" ca="1" si="332"/>
        <v>1</v>
      </c>
      <c r="J1158">
        <f t="shared" si="333"/>
        <v>-1</v>
      </c>
      <c r="K1158">
        <f t="shared" si="326"/>
        <v>-59.539999999999964</v>
      </c>
      <c r="L1158">
        <f t="shared" ca="1" si="327"/>
        <v>59.539999999999964</v>
      </c>
      <c r="M1158" s="14">
        <f t="shared" si="328"/>
        <v>8592.2500000000346</v>
      </c>
      <c r="N1158">
        <f t="shared" si="334"/>
        <v>-2</v>
      </c>
      <c r="O1158">
        <f t="shared" si="329"/>
        <v>4</v>
      </c>
      <c r="P1158">
        <f>COUNTIF(作圖資料!$A$3:$A$249,A1158)</f>
        <v>0</v>
      </c>
      <c r="R1158" s="7">
        <f t="shared" si="335"/>
        <v>-85</v>
      </c>
      <c r="S1158" s="8">
        <f t="shared" ca="1" si="336"/>
        <v>85</v>
      </c>
      <c r="T1158" s="8">
        <f t="shared" ca="1" si="337"/>
        <v>13473</v>
      </c>
      <c r="U1158" s="8">
        <f t="shared" ca="1" si="338"/>
        <v>3</v>
      </c>
      <c r="V1158" s="9">
        <f t="shared" ca="1" si="339"/>
        <v>6</v>
      </c>
      <c r="W1158" s="3">
        <f t="shared" si="340"/>
        <v>-4.3574468833157409E-3</v>
      </c>
      <c r="X1158" s="3">
        <f t="shared" si="341"/>
        <v>-6.3808140493052834E-2</v>
      </c>
      <c r="Y1158" s="3">
        <f t="shared" si="342"/>
        <v>-6.2017214742882576E-2</v>
      </c>
    </row>
    <row r="1159" spans="1:25" x14ac:dyDescent="0.25">
      <c r="A1159" s="1">
        <v>37692</v>
      </c>
      <c r="B1159" s="2">
        <v>4328.1499999999996</v>
      </c>
      <c r="C1159" s="2">
        <v>41126</v>
      </c>
      <c r="D1159" s="2">
        <v>4305</v>
      </c>
      <c r="E1159" s="2">
        <v>4298</v>
      </c>
      <c r="F1159" s="13">
        <f t="shared" si="330"/>
        <v>-5.3487055670435879E-3</v>
      </c>
      <c r="G1159" s="2">
        <f t="shared" si="325"/>
        <v>4655.8966666666656</v>
      </c>
      <c r="H1159" s="2">
        <f t="shared" ca="1" si="331"/>
        <v>39046.800000000003</v>
      </c>
      <c r="I1159">
        <f t="shared" ca="1" si="332"/>
        <v>1</v>
      </c>
      <c r="J1159">
        <f t="shared" si="333"/>
        <v>-1</v>
      </c>
      <c r="K1159">
        <f t="shared" si="326"/>
        <v>67.699999999999818</v>
      </c>
      <c r="L1159">
        <f t="shared" ca="1" si="327"/>
        <v>67.699999999999818</v>
      </c>
      <c r="M1159" s="14">
        <f t="shared" si="328"/>
        <v>8456.8500000000349</v>
      </c>
      <c r="N1159">
        <f t="shared" si="334"/>
        <v>-1</v>
      </c>
      <c r="O1159">
        <f t="shared" si="329"/>
        <v>1</v>
      </c>
      <c r="P1159">
        <f>COUNTIF(作圖資料!$A$3:$A$249,A1159)</f>
        <v>0</v>
      </c>
      <c r="R1159" s="7">
        <f t="shared" si="335"/>
        <v>55</v>
      </c>
      <c r="S1159" s="8">
        <f t="shared" ca="1" si="336"/>
        <v>55</v>
      </c>
      <c r="T1159" s="8">
        <f t="shared" ca="1" si="337"/>
        <v>13638</v>
      </c>
      <c r="U1159" s="8">
        <f t="shared" ca="1" si="338"/>
        <v>3</v>
      </c>
      <c r="V1159" s="9">
        <f t="shared" ca="1" si="339"/>
        <v>0</v>
      </c>
      <c r="W1159" s="3">
        <f t="shared" si="340"/>
        <v>-4.3574468833157409E-3</v>
      </c>
      <c r="X1159" s="3">
        <f t="shared" si="341"/>
        <v>-4.8931733332161276E-2</v>
      </c>
      <c r="Y1159" s="3">
        <f t="shared" si="342"/>
        <v>-4.9878613992496379E-2</v>
      </c>
    </row>
    <row r="1160" spans="1:25" x14ac:dyDescent="0.25">
      <c r="A1160" s="1">
        <v>37693</v>
      </c>
      <c r="B1160" s="2">
        <v>4378.99</v>
      </c>
      <c r="C1160" s="2">
        <v>48854</v>
      </c>
      <c r="D1160" s="2">
        <v>4353</v>
      </c>
      <c r="E1160" s="2">
        <v>4350</v>
      </c>
      <c r="F1160" s="13">
        <f t="shared" si="330"/>
        <v>-5.935158563961096E-3</v>
      </c>
      <c r="G1160" s="2">
        <f t="shared" si="325"/>
        <v>4648.4853333333322</v>
      </c>
      <c r="H1160" s="2">
        <f t="shared" ca="1" si="331"/>
        <v>40682.800000000003</v>
      </c>
      <c r="I1160">
        <f t="shared" ca="1" si="332"/>
        <v>1</v>
      </c>
      <c r="J1160">
        <f t="shared" si="333"/>
        <v>-1</v>
      </c>
      <c r="K1160">
        <f t="shared" si="326"/>
        <v>50.840000000000146</v>
      </c>
      <c r="L1160">
        <f t="shared" ca="1" si="327"/>
        <v>50.840000000000146</v>
      </c>
      <c r="M1160" s="14">
        <f t="shared" si="328"/>
        <v>8406.0100000000348</v>
      </c>
      <c r="N1160">
        <f t="shared" si="334"/>
        <v>-1</v>
      </c>
      <c r="O1160">
        <f t="shared" si="329"/>
        <v>0</v>
      </c>
      <c r="P1160">
        <f>COUNTIF(作圖資料!$A$3:$A$249,A1160)</f>
        <v>0</v>
      </c>
      <c r="R1160" s="7">
        <f t="shared" si="335"/>
        <v>48</v>
      </c>
      <c r="S1160" s="8">
        <f t="shared" ca="1" si="336"/>
        <v>48</v>
      </c>
      <c r="T1160" s="8">
        <f t="shared" ca="1" si="337"/>
        <v>13782</v>
      </c>
      <c r="U1160" s="8">
        <f t="shared" ca="1" si="338"/>
        <v>3</v>
      </c>
      <c r="V1160" s="9">
        <f t="shared" ca="1" si="339"/>
        <v>0</v>
      </c>
      <c r="W1160" s="3">
        <f t="shared" si="340"/>
        <v>-4.3574468833157409E-3</v>
      </c>
      <c r="X1160" s="3">
        <f t="shared" si="341"/>
        <v>-3.7760144852696964E-2</v>
      </c>
      <c r="Y1160" s="3">
        <f t="shared" si="342"/>
        <v>-3.9284926064886538E-2</v>
      </c>
    </row>
    <row r="1161" spans="1:25" x14ac:dyDescent="0.25">
      <c r="A1161" s="1">
        <v>37694</v>
      </c>
      <c r="B1161" s="2">
        <v>4476.17</v>
      </c>
      <c r="C1161" s="2">
        <v>70497</v>
      </c>
      <c r="D1161" s="2">
        <v>4479</v>
      </c>
      <c r="E1161" s="2">
        <v>4480</v>
      </c>
      <c r="F1161" s="13">
        <f t="shared" si="330"/>
        <v>6.32236934700936E-4</v>
      </c>
      <c r="G1161" s="2">
        <f t="shared" si="325"/>
        <v>4643.8379999999988</v>
      </c>
      <c r="H1161" s="2">
        <f t="shared" ca="1" si="331"/>
        <v>46903</v>
      </c>
      <c r="I1161">
        <f t="shared" ca="1" si="332"/>
        <v>1</v>
      </c>
      <c r="J1161">
        <f t="shared" si="333"/>
        <v>1</v>
      </c>
      <c r="K1161">
        <f t="shared" si="326"/>
        <v>97.180000000000291</v>
      </c>
      <c r="L1161">
        <f t="shared" ca="1" si="327"/>
        <v>97.180000000000291</v>
      </c>
      <c r="M1161" s="14">
        <f t="shared" si="328"/>
        <v>8308.8300000000345</v>
      </c>
      <c r="N1161">
        <f t="shared" si="334"/>
        <v>1</v>
      </c>
      <c r="O1161">
        <f t="shared" si="329"/>
        <v>2</v>
      </c>
      <c r="P1161">
        <f>COUNTIF(作圖資料!$A$3:$A$249,A1161)</f>
        <v>0</v>
      </c>
      <c r="R1161" s="7">
        <f t="shared" si="335"/>
        <v>126</v>
      </c>
      <c r="S1161" s="8">
        <f t="shared" ca="1" si="336"/>
        <v>126</v>
      </c>
      <c r="T1161" s="8">
        <f t="shared" ca="1" si="337"/>
        <v>14160</v>
      </c>
      <c r="U1161" s="8">
        <f t="shared" ca="1" si="338"/>
        <v>3</v>
      </c>
      <c r="V1161" s="9">
        <f t="shared" ca="1" si="339"/>
        <v>0</v>
      </c>
      <c r="W1161" s="3">
        <f t="shared" si="340"/>
        <v>-4.3574468833157409E-3</v>
      </c>
      <c r="X1161" s="3">
        <f t="shared" si="341"/>
        <v>-1.6405798502690416E-2</v>
      </c>
      <c r="Y1161" s="3">
        <f t="shared" si="342"/>
        <v>-1.1476495254910901E-2</v>
      </c>
    </row>
    <row r="1162" spans="1:25" x14ac:dyDescent="0.25">
      <c r="A1162" s="1">
        <v>37697</v>
      </c>
      <c r="B1162" s="2">
        <v>4357.99</v>
      </c>
      <c r="C1162" s="2">
        <v>36545</v>
      </c>
      <c r="D1162" s="2">
        <v>4318</v>
      </c>
      <c r="E1162" s="2">
        <v>4293</v>
      </c>
      <c r="F1162" s="13">
        <f t="shared" si="330"/>
        <v>-9.1762486834526813E-3</v>
      </c>
      <c r="G1162" s="2">
        <f t="shared" si="325"/>
        <v>4638.1476666666649</v>
      </c>
      <c r="H1162" s="2">
        <f t="shared" ca="1" si="331"/>
        <v>47879.8</v>
      </c>
      <c r="I1162">
        <f t="shared" ca="1" si="332"/>
        <v>-1</v>
      </c>
      <c r="J1162">
        <f t="shared" si="333"/>
        <v>-1</v>
      </c>
      <c r="K1162">
        <f t="shared" si="326"/>
        <v>-118.18000000000029</v>
      </c>
      <c r="L1162">
        <f t="shared" ca="1" si="327"/>
        <v>-118.18000000000029</v>
      </c>
      <c r="M1162" s="14">
        <f t="shared" si="328"/>
        <v>8190.6500000000342</v>
      </c>
      <c r="N1162">
        <f t="shared" si="334"/>
        <v>-1</v>
      </c>
      <c r="O1162">
        <f t="shared" si="329"/>
        <v>2</v>
      </c>
      <c r="P1162">
        <f>COUNTIF(作圖資料!$A$3:$A$249,A1162)</f>
        <v>0</v>
      </c>
      <c r="R1162" s="7">
        <f t="shared" si="335"/>
        <v>-161</v>
      </c>
      <c r="S1162" s="8">
        <f t="shared" ca="1" si="336"/>
        <v>-161</v>
      </c>
      <c r="T1162" s="8">
        <f t="shared" ca="1" si="337"/>
        <v>13677</v>
      </c>
      <c r="U1162" s="8">
        <f t="shared" ca="1" si="338"/>
        <v>-3</v>
      </c>
      <c r="V1162" s="9">
        <f t="shared" ca="1" si="339"/>
        <v>6</v>
      </c>
      <c r="W1162" s="3">
        <f t="shared" si="340"/>
        <v>-4.3574468833157409E-3</v>
      </c>
      <c r="X1162" s="3">
        <f t="shared" si="341"/>
        <v>-4.2374687694332502E-2</v>
      </c>
      <c r="Y1162" s="3">
        <f t="shared" si="342"/>
        <v>-4.7009490178768765E-2</v>
      </c>
    </row>
    <row r="1163" spans="1:25" x14ac:dyDescent="0.25">
      <c r="A1163" s="1">
        <v>37698</v>
      </c>
      <c r="B1163" s="2">
        <v>4539.72</v>
      </c>
      <c r="C1163" s="2">
        <v>71882</v>
      </c>
      <c r="D1163" s="2">
        <v>4538</v>
      </c>
      <c r="E1163" s="2">
        <v>4545</v>
      </c>
      <c r="F1163" s="13">
        <f t="shared" si="330"/>
        <v>-3.7887799247537934E-4</v>
      </c>
      <c r="G1163" s="2">
        <f t="shared" si="325"/>
        <v>4635.9813333333313</v>
      </c>
      <c r="H1163" s="2">
        <f t="shared" ca="1" si="331"/>
        <v>53780.800000000003</v>
      </c>
      <c r="I1163">
        <f t="shared" ca="1" si="332"/>
        <v>1</v>
      </c>
      <c r="J1163">
        <f t="shared" si="333"/>
        <v>-1</v>
      </c>
      <c r="K1163">
        <f t="shared" si="326"/>
        <v>181.73000000000047</v>
      </c>
      <c r="L1163">
        <f t="shared" ca="1" si="327"/>
        <v>-181.73000000000047</v>
      </c>
      <c r="M1163" s="14">
        <f t="shared" si="328"/>
        <v>8008.9200000000337</v>
      </c>
      <c r="N1163">
        <f t="shared" si="334"/>
        <v>-1</v>
      </c>
      <c r="O1163">
        <f t="shared" si="329"/>
        <v>0</v>
      </c>
      <c r="P1163">
        <f>COUNTIF(作圖資料!$A$3:$A$249,A1163)</f>
        <v>0</v>
      </c>
      <c r="R1163" s="7">
        <f t="shared" si="335"/>
        <v>220</v>
      </c>
      <c r="S1163" s="8">
        <f t="shared" ca="1" si="336"/>
        <v>-220</v>
      </c>
      <c r="T1163" s="8">
        <f t="shared" ca="1" si="337"/>
        <v>13017</v>
      </c>
      <c r="U1163" s="8">
        <f t="shared" ca="1" si="338"/>
        <v>2</v>
      </c>
      <c r="V1163" s="9">
        <f t="shared" ca="1" si="339"/>
        <v>5</v>
      </c>
      <c r="W1163" s="3">
        <f t="shared" si="340"/>
        <v>-4.3574468833157409E-3</v>
      </c>
      <c r="X1163" s="3">
        <f t="shared" si="341"/>
        <v>-2.4413129033602488E-3</v>
      </c>
      <c r="Y1163" s="3">
        <f t="shared" si="342"/>
        <v>1.5449128227762454E-3</v>
      </c>
    </row>
    <row r="1164" spans="1:25" x14ac:dyDescent="0.25">
      <c r="A1164" s="1">
        <v>37699</v>
      </c>
      <c r="B1164" s="2">
        <v>4515.07</v>
      </c>
      <c r="C1164" s="2">
        <v>55436</v>
      </c>
      <c r="D1164" s="2">
        <v>4520</v>
      </c>
      <c r="E1164" s="2">
        <v>4520</v>
      </c>
      <c r="F1164" s="13">
        <f t="shared" si="330"/>
        <v>1.0918989074366614E-3</v>
      </c>
      <c r="G1164" s="2">
        <f t="shared" si="325"/>
        <v>4634.7634999999982</v>
      </c>
      <c r="H1164" s="2">
        <f t="shared" ca="1" si="331"/>
        <v>56642.8</v>
      </c>
      <c r="I1164">
        <f t="shared" ca="1" si="332"/>
        <v>-1</v>
      </c>
      <c r="J1164">
        <f t="shared" si="333"/>
        <v>1</v>
      </c>
      <c r="K1164">
        <f t="shared" si="326"/>
        <v>-24.650000000000546</v>
      </c>
      <c r="L1164">
        <f t="shared" ca="1" si="327"/>
        <v>-24.650000000000546</v>
      </c>
      <c r="M1164" s="14">
        <f t="shared" si="328"/>
        <v>8033.5700000000343</v>
      </c>
      <c r="N1164">
        <f t="shared" si="334"/>
        <v>1</v>
      </c>
      <c r="O1164">
        <f t="shared" si="329"/>
        <v>2</v>
      </c>
      <c r="P1164">
        <f>COUNTIF(作圖資料!$A$3:$A$249,A1164)</f>
        <v>1</v>
      </c>
      <c r="R1164" s="7">
        <f t="shared" si="335"/>
        <v>-18</v>
      </c>
      <c r="S1164" s="8">
        <f t="shared" ca="1" si="336"/>
        <v>-18</v>
      </c>
      <c r="T1164" s="8">
        <f t="shared" ca="1" si="337"/>
        <v>12981</v>
      </c>
      <c r="U1164" s="8">
        <f t="shared" ca="1" si="338"/>
        <v>-2</v>
      </c>
      <c r="V1164" s="9">
        <f t="shared" ca="1" si="339"/>
        <v>4</v>
      </c>
      <c r="W1164" s="3">
        <f t="shared" si="340"/>
        <v>-4.3574468833157409E-3</v>
      </c>
      <c r="X1164" s="3">
        <f t="shared" si="341"/>
        <v>-7.857907238899231E-3</v>
      </c>
      <c r="Y1164" s="3">
        <f t="shared" si="342"/>
        <v>-2.427720150077417E-3</v>
      </c>
    </row>
    <row r="1165" spans="1:25" x14ac:dyDescent="0.25">
      <c r="A1165" s="1">
        <v>37700</v>
      </c>
      <c r="B1165" s="2">
        <v>4599.25</v>
      </c>
      <c r="C1165" s="2">
        <v>76916</v>
      </c>
      <c r="D1165" s="2">
        <v>4588</v>
      </c>
      <c r="E1165" s="2">
        <v>4580</v>
      </c>
      <c r="F1165" s="13">
        <f t="shared" si="330"/>
        <v>-2.4460509865739111E-3</v>
      </c>
      <c r="G1165" s="2">
        <f t="shared" si="325"/>
        <v>4635.050166666666</v>
      </c>
      <c r="H1165" s="2">
        <f t="shared" ca="1" si="331"/>
        <v>62255.199999999997</v>
      </c>
      <c r="I1165">
        <f t="shared" ca="1" si="332"/>
        <v>1</v>
      </c>
      <c r="J1165">
        <f t="shared" si="333"/>
        <v>-1</v>
      </c>
      <c r="K1165">
        <f t="shared" si="326"/>
        <v>84.180000000000291</v>
      </c>
      <c r="L1165">
        <f t="shared" ca="1" si="327"/>
        <v>-84.180000000000291</v>
      </c>
      <c r="M1165" s="14">
        <f t="shared" si="328"/>
        <v>8117.7500000000346</v>
      </c>
      <c r="N1165">
        <f t="shared" si="334"/>
        <v>-1</v>
      </c>
      <c r="O1165">
        <f t="shared" si="329"/>
        <v>2</v>
      </c>
      <c r="P1165">
        <f>COUNTIF(作圖資料!$A$3:$A$249,A1165)</f>
        <v>0</v>
      </c>
      <c r="R1165" s="7">
        <f t="shared" si="335"/>
        <v>68</v>
      </c>
      <c r="S1165" s="8">
        <f t="shared" ca="1" si="336"/>
        <v>-68</v>
      </c>
      <c r="T1165" s="8">
        <f t="shared" ca="1" si="337"/>
        <v>12845</v>
      </c>
      <c r="U1165" s="8">
        <f t="shared" ca="1" si="338"/>
        <v>2</v>
      </c>
      <c r="V1165" s="9">
        <f t="shared" ca="1" si="339"/>
        <v>4</v>
      </c>
      <c r="W1165" s="3">
        <f t="shared" si="340"/>
        <v>1.0918989074366614E-3</v>
      </c>
      <c r="X1165" s="3">
        <f t="shared" si="341"/>
        <v>1.8644229214608034E-2</v>
      </c>
      <c r="Y1165" s="3">
        <f t="shared" si="342"/>
        <v>1.5044247787610619E-2</v>
      </c>
    </row>
    <row r="1166" spans="1:25" x14ac:dyDescent="0.25">
      <c r="A1166" s="1">
        <v>37701</v>
      </c>
      <c r="B1166" s="2">
        <v>4586.92</v>
      </c>
      <c r="C1166" s="2">
        <v>51465</v>
      </c>
      <c r="D1166" s="2">
        <v>4580</v>
      </c>
      <c r="E1166" s="2">
        <v>4577</v>
      </c>
      <c r="F1166" s="13">
        <f t="shared" si="330"/>
        <v>-1.508637604318408E-3</v>
      </c>
      <c r="G1166" s="2">
        <f t="shared" si="325"/>
        <v>4635.7384999999986</v>
      </c>
      <c r="H1166" s="2">
        <f t="shared" ca="1" si="331"/>
        <v>58448.800000000003</v>
      </c>
      <c r="I1166">
        <f t="shared" ca="1" si="332"/>
        <v>-1</v>
      </c>
      <c r="J1166">
        <f t="shared" si="333"/>
        <v>-1</v>
      </c>
      <c r="K1166">
        <f t="shared" si="326"/>
        <v>-12.329999999999927</v>
      </c>
      <c r="L1166">
        <f t="shared" ca="1" si="327"/>
        <v>-12.329999999999927</v>
      </c>
      <c r="M1166" s="14">
        <f t="shared" si="328"/>
        <v>8130.0800000000345</v>
      </c>
      <c r="N1166">
        <f t="shared" si="334"/>
        <v>-1</v>
      </c>
      <c r="O1166">
        <f t="shared" si="329"/>
        <v>0</v>
      </c>
      <c r="P1166">
        <f>COUNTIF(作圖資料!$A$3:$A$249,A1166)</f>
        <v>0</v>
      </c>
      <c r="R1166" s="7">
        <f t="shared" si="335"/>
        <v>-8</v>
      </c>
      <c r="S1166" s="8">
        <f t="shared" ca="1" si="336"/>
        <v>-8</v>
      </c>
      <c r="T1166" s="8">
        <f t="shared" ca="1" si="337"/>
        <v>12829</v>
      </c>
      <c r="U1166" s="8">
        <f t="shared" ca="1" si="338"/>
        <v>-2</v>
      </c>
      <c r="V1166" s="9">
        <f t="shared" ca="1" si="339"/>
        <v>4</v>
      </c>
      <c r="W1166" s="3">
        <f t="shared" si="340"/>
        <v>1.0918989074366614E-3</v>
      </c>
      <c r="X1166" s="3">
        <f t="shared" si="341"/>
        <v>1.5913374543473413E-2</v>
      </c>
      <c r="Y1166" s="3">
        <f t="shared" si="342"/>
        <v>1.3274336283185972E-2</v>
      </c>
    </row>
    <row r="1167" spans="1:25" x14ac:dyDescent="0.25">
      <c r="A1167" s="1">
        <v>37704</v>
      </c>
      <c r="B1167" s="2">
        <v>4570.68</v>
      </c>
      <c r="C1167" s="2">
        <v>37875</v>
      </c>
      <c r="D1167" s="2">
        <v>4541</v>
      </c>
      <c r="E1167" s="2">
        <v>4530</v>
      </c>
      <c r="F1167" s="13">
        <f t="shared" si="330"/>
        <v>-6.4935633209938226E-3</v>
      </c>
      <c r="G1167" s="2">
        <f t="shared" si="325"/>
        <v>4636.317666666665</v>
      </c>
      <c r="H1167" s="2">
        <f t="shared" ca="1" si="331"/>
        <v>58714.8</v>
      </c>
      <c r="I1167">
        <f t="shared" ca="1" si="332"/>
        <v>-1</v>
      </c>
      <c r="J1167">
        <f t="shared" si="333"/>
        <v>-1</v>
      </c>
      <c r="K1167">
        <f t="shared" si="326"/>
        <v>-16.239999999999782</v>
      </c>
      <c r="L1167">
        <f t="shared" ca="1" si="327"/>
        <v>16.239999999999782</v>
      </c>
      <c r="M1167" s="14">
        <f t="shared" si="328"/>
        <v>8146.3200000000343</v>
      </c>
      <c r="N1167">
        <f t="shared" si="334"/>
        <v>-1</v>
      </c>
      <c r="O1167">
        <f t="shared" si="329"/>
        <v>0</v>
      </c>
      <c r="P1167">
        <f>COUNTIF(作圖資料!$A$3:$A$249,A1167)</f>
        <v>0</v>
      </c>
      <c r="R1167" s="7">
        <f t="shared" si="335"/>
        <v>-39</v>
      </c>
      <c r="S1167" s="8">
        <f t="shared" ca="1" si="336"/>
        <v>39</v>
      </c>
      <c r="T1167" s="8">
        <f t="shared" ca="1" si="337"/>
        <v>12907</v>
      </c>
      <c r="U1167" s="8">
        <f t="shared" ca="1" si="338"/>
        <v>-2</v>
      </c>
      <c r="V1167" s="9">
        <f t="shared" ca="1" si="339"/>
        <v>0</v>
      </c>
      <c r="W1167" s="3">
        <f t="shared" si="340"/>
        <v>1.0918989074366614E-3</v>
      </c>
      <c r="X1167" s="3">
        <f t="shared" si="341"/>
        <v>1.2316531083682136E-2</v>
      </c>
      <c r="Y1167" s="3">
        <f t="shared" si="342"/>
        <v>4.6460176991152125E-3</v>
      </c>
    </row>
    <row r="1168" spans="1:25" x14ac:dyDescent="0.25">
      <c r="A1168" s="1">
        <v>37705</v>
      </c>
      <c r="B1168" s="2">
        <v>4498.83</v>
      </c>
      <c r="C1168" s="2">
        <v>33114</v>
      </c>
      <c r="D1168" s="2">
        <v>4475</v>
      </c>
      <c r="E1168" s="2">
        <v>4480</v>
      </c>
      <c r="F1168" s="13">
        <f t="shared" si="330"/>
        <v>-5.2969327580726366E-3</v>
      </c>
      <c r="G1168" s="2">
        <f t="shared" si="325"/>
        <v>4635.4776666666667</v>
      </c>
      <c r="H1168" s="2">
        <f t="shared" ca="1" si="331"/>
        <v>50961.2</v>
      </c>
      <c r="I1168">
        <f t="shared" ca="1" si="332"/>
        <v>-1</v>
      </c>
      <c r="J1168">
        <f t="shared" si="333"/>
        <v>-1</v>
      </c>
      <c r="K1168">
        <f t="shared" si="326"/>
        <v>-71.850000000000364</v>
      </c>
      <c r="L1168">
        <f t="shared" ca="1" si="327"/>
        <v>71.850000000000364</v>
      </c>
      <c r="M1168" s="14">
        <f t="shared" si="328"/>
        <v>8218.1700000000346</v>
      </c>
      <c r="N1168">
        <f t="shared" si="334"/>
        <v>-1</v>
      </c>
      <c r="O1168">
        <f t="shared" si="329"/>
        <v>0</v>
      </c>
      <c r="P1168">
        <f>COUNTIF(作圖資料!$A$3:$A$249,A1168)</f>
        <v>0</v>
      </c>
      <c r="R1168" s="7">
        <f t="shared" si="335"/>
        <v>-66</v>
      </c>
      <c r="S1168" s="8">
        <f t="shared" ca="1" si="336"/>
        <v>66</v>
      </c>
      <c r="T1168" s="8">
        <f t="shared" ca="1" si="337"/>
        <v>13039</v>
      </c>
      <c r="U1168" s="8">
        <f t="shared" ca="1" si="338"/>
        <v>-2</v>
      </c>
      <c r="V1168" s="9">
        <f t="shared" ca="1" si="339"/>
        <v>0</v>
      </c>
      <c r="W1168" s="3">
        <f t="shared" si="340"/>
        <v>1.0918989074366614E-3</v>
      </c>
      <c r="X1168" s="3">
        <f t="shared" si="341"/>
        <v>-3.5968434597912768E-3</v>
      </c>
      <c r="Y1168" s="3">
        <f t="shared" si="342"/>
        <v>-9.9557522123892017E-3</v>
      </c>
    </row>
    <row r="1169" spans="1:25" x14ac:dyDescent="0.25">
      <c r="A1169" s="1">
        <v>37706</v>
      </c>
      <c r="B1169" s="2">
        <v>4496.05</v>
      </c>
      <c r="C1169" s="2">
        <v>30646</v>
      </c>
      <c r="D1169" s="2">
        <v>4470</v>
      </c>
      <c r="E1169" s="2">
        <v>4465</v>
      </c>
      <c r="F1169" s="13">
        <f t="shared" si="330"/>
        <v>-5.7939747111354079E-3</v>
      </c>
      <c r="G1169" s="2">
        <f t="shared" si="325"/>
        <v>4633.8173333333334</v>
      </c>
      <c r="H1169" s="2">
        <f t="shared" ca="1" si="331"/>
        <v>46003.199999999997</v>
      </c>
      <c r="I1169">
        <f t="shared" ca="1" si="332"/>
        <v>-1</v>
      </c>
      <c r="J1169">
        <f t="shared" si="333"/>
        <v>-1</v>
      </c>
      <c r="K1169">
        <f t="shared" si="326"/>
        <v>-2.7799999999997453</v>
      </c>
      <c r="L1169">
        <f t="shared" ca="1" si="327"/>
        <v>2.7799999999997453</v>
      </c>
      <c r="M1169" s="14">
        <f t="shared" si="328"/>
        <v>8220.9500000000335</v>
      </c>
      <c r="N1169">
        <f t="shared" si="334"/>
        <v>-1</v>
      </c>
      <c r="O1169">
        <f t="shared" si="329"/>
        <v>0</v>
      </c>
      <c r="P1169">
        <f>COUNTIF(作圖資料!$A$3:$A$249,A1169)</f>
        <v>0</v>
      </c>
      <c r="R1169" s="7">
        <f t="shared" si="335"/>
        <v>-5</v>
      </c>
      <c r="S1169" s="8">
        <f t="shared" ca="1" si="336"/>
        <v>5</v>
      </c>
      <c r="T1169" s="8">
        <f t="shared" ca="1" si="337"/>
        <v>13049</v>
      </c>
      <c r="U1169" s="8">
        <f t="shared" ca="1" si="338"/>
        <v>-2</v>
      </c>
      <c r="V1169" s="9">
        <f t="shared" ca="1" si="339"/>
        <v>0</v>
      </c>
      <c r="W1169" s="3">
        <f t="shared" si="340"/>
        <v>1.0918989074366614E-3</v>
      </c>
      <c r="X1169" s="3">
        <f t="shared" si="341"/>
        <v>-4.2125592737209949E-3</v>
      </c>
      <c r="Y1169" s="3">
        <f t="shared" si="342"/>
        <v>-1.1061946902654718E-2</v>
      </c>
    </row>
    <row r="1170" spans="1:25" x14ac:dyDescent="0.25">
      <c r="A1170" s="1">
        <v>37707</v>
      </c>
      <c r="B1170" s="2">
        <v>4514.24</v>
      </c>
      <c r="C1170" s="2">
        <v>35543</v>
      </c>
      <c r="D1170" s="2">
        <v>4496</v>
      </c>
      <c r="E1170" s="2">
        <v>4494</v>
      </c>
      <c r="F1170" s="13">
        <f t="shared" si="330"/>
        <v>-4.0405472460479652E-3</v>
      </c>
      <c r="G1170" s="2">
        <f t="shared" si="325"/>
        <v>4632.8418333333339</v>
      </c>
      <c r="H1170" s="2">
        <f t="shared" ca="1" si="331"/>
        <v>37728.6</v>
      </c>
      <c r="I1170">
        <f t="shared" ca="1" si="332"/>
        <v>-1</v>
      </c>
      <c r="J1170">
        <f t="shared" si="333"/>
        <v>-1</v>
      </c>
      <c r="K1170">
        <f t="shared" si="326"/>
        <v>18.1899999999996</v>
      </c>
      <c r="L1170">
        <f t="shared" ca="1" si="327"/>
        <v>-18.1899999999996</v>
      </c>
      <c r="M1170" s="14">
        <f t="shared" si="328"/>
        <v>8202.7600000000348</v>
      </c>
      <c r="N1170">
        <f t="shared" si="334"/>
        <v>-1</v>
      </c>
      <c r="O1170">
        <f t="shared" si="329"/>
        <v>0</v>
      </c>
      <c r="P1170">
        <f>COUNTIF(作圖資料!$A$3:$A$249,A1170)</f>
        <v>0</v>
      </c>
      <c r="R1170" s="7">
        <f t="shared" si="335"/>
        <v>26</v>
      </c>
      <c r="S1170" s="8">
        <f t="shared" ca="1" si="336"/>
        <v>-26</v>
      </c>
      <c r="T1170" s="8">
        <f t="shared" ca="1" si="337"/>
        <v>12997</v>
      </c>
      <c r="U1170" s="8">
        <f t="shared" ca="1" si="338"/>
        <v>-2</v>
      </c>
      <c r="V1170" s="9">
        <f t="shared" ca="1" si="339"/>
        <v>0</v>
      </c>
      <c r="W1170" s="3">
        <f t="shared" si="340"/>
        <v>1.0918989074366614E-3</v>
      </c>
      <c r="X1170" s="3">
        <f t="shared" si="341"/>
        <v>-1.838288221444051E-4</v>
      </c>
      <c r="Y1170" s="3">
        <f t="shared" si="342"/>
        <v>-5.3097345132741003E-3</v>
      </c>
    </row>
    <row r="1171" spans="1:25" x14ac:dyDescent="0.25">
      <c r="A1171" s="1">
        <v>37708</v>
      </c>
      <c r="B1171" s="2">
        <v>4477.01</v>
      </c>
      <c r="C1171" s="2">
        <v>32563</v>
      </c>
      <c r="D1171" s="2">
        <v>4453</v>
      </c>
      <c r="E1171" s="2">
        <v>4450</v>
      </c>
      <c r="F1171" s="13">
        <f t="shared" si="330"/>
        <v>-5.3629542931554752E-3</v>
      </c>
      <c r="G1171" s="2">
        <f t="shared" si="325"/>
        <v>4631.7169999999996</v>
      </c>
      <c r="H1171" s="2">
        <f t="shared" ca="1" si="331"/>
        <v>33948.199999999997</v>
      </c>
      <c r="I1171">
        <f t="shared" ca="1" si="332"/>
        <v>-1</v>
      </c>
      <c r="J1171">
        <f t="shared" si="333"/>
        <v>-1</v>
      </c>
      <c r="K1171">
        <f t="shared" si="326"/>
        <v>-37.229999999999563</v>
      </c>
      <c r="L1171">
        <f t="shared" ca="1" si="327"/>
        <v>37.229999999999563</v>
      </c>
      <c r="M1171" s="14">
        <f t="shared" si="328"/>
        <v>8239.9900000000343</v>
      </c>
      <c r="N1171">
        <f t="shared" si="334"/>
        <v>-1</v>
      </c>
      <c r="O1171">
        <f t="shared" si="329"/>
        <v>0</v>
      </c>
      <c r="P1171">
        <f>COUNTIF(作圖資料!$A$3:$A$249,A1171)</f>
        <v>0</v>
      </c>
      <c r="R1171" s="7">
        <f t="shared" si="335"/>
        <v>-43</v>
      </c>
      <c r="S1171" s="8">
        <f t="shared" ca="1" si="336"/>
        <v>43</v>
      </c>
      <c r="T1171" s="8">
        <f t="shared" ca="1" si="337"/>
        <v>13083</v>
      </c>
      <c r="U1171" s="8">
        <f t="shared" ca="1" si="338"/>
        <v>-2</v>
      </c>
      <c r="V1171" s="9">
        <f t="shared" ca="1" si="339"/>
        <v>0</v>
      </c>
      <c r="W1171" s="3">
        <f t="shared" si="340"/>
        <v>1.0918989074366614E-3</v>
      </c>
      <c r="X1171" s="3">
        <f t="shared" si="341"/>
        <v>-8.4295481576142084E-3</v>
      </c>
      <c r="Y1171" s="3">
        <f t="shared" si="342"/>
        <v>-1.482300884955734E-2</v>
      </c>
    </row>
    <row r="1172" spans="1:25" x14ac:dyDescent="0.25">
      <c r="A1172" s="1">
        <v>37711</v>
      </c>
      <c r="B1172" s="2">
        <v>4321.22</v>
      </c>
      <c r="C1172" s="2">
        <v>37720</v>
      </c>
      <c r="D1172" s="2">
        <v>4286</v>
      </c>
      <c r="E1172" s="2">
        <v>4282</v>
      </c>
      <c r="F1172" s="13">
        <f t="shared" si="330"/>
        <v>-8.1504760229750284E-3</v>
      </c>
      <c r="G1172" s="2">
        <f t="shared" si="325"/>
        <v>4628.9968333333327</v>
      </c>
      <c r="H1172" s="2">
        <f t="shared" ca="1" si="331"/>
        <v>33917.199999999997</v>
      </c>
      <c r="I1172">
        <f t="shared" ca="1" si="332"/>
        <v>1</v>
      </c>
      <c r="J1172">
        <f t="shared" si="333"/>
        <v>-1</v>
      </c>
      <c r="K1172">
        <f t="shared" si="326"/>
        <v>-155.78999999999996</v>
      </c>
      <c r="L1172">
        <f t="shared" ca="1" si="327"/>
        <v>155.78999999999996</v>
      </c>
      <c r="M1172" s="14">
        <f t="shared" si="328"/>
        <v>8395.7800000000352</v>
      </c>
      <c r="N1172">
        <f t="shared" si="334"/>
        <v>-1</v>
      </c>
      <c r="O1172">
        <f t="shared" si="329"/>
        <v>0</v>
      </c>
      <c r="P1172">
        <f>COUNTIF(作圖資料!$A$3:$A$249,A1172)</f>
        <v>0</v>
      </c>
      <c r="R1172" s="7">
        <f t="shared" si="335"/>
        <v>-167</v>
      </c>
      <c r="S1172" s="8">
        <f t="shared" ca="1" si="336"/>
        <v>167</v>
      </c>
      <c r="T1172" s="8">
        <f t="shared" ca="1" si="337"/>
        <v>13417</v>
      </c>
      <c r="U1172" s="8">
        <f t="shared" ca="1" si="338"/>
        <v>3</v>
      </c>
      <c r="V1172" s="9">
        <f t="shared" ca="1" si="339"/>
        <v>5</v>
      </c>
      <c r="W1172" s="3">
        <f t="shared" si="340"/>
        <v>1.0918989074366614E-3</v>
      </c>
      <c r="X1172" s="3">
        <f t="shared" si="341"/>
        <v>-4.293399659362962E-2</v>
      </c>
      <c r="Y1172" s="3">
        <f t="shared" si="342"/>
        <v>-5.176991150442467E-2</v>
      </c>
    </row>
    <row r="1173" spans="1:25" x14ac:dyDescent="0.25">
      <c r="A1173" s="1">
        <v>37712</v>
      </c>
      <c r="B1173" s="2">
        <v>4337.6099999999997</v>
      </c>
      <c r="C1173" s="2">
        <v>30542</v>
      </c>
      <c r="D1173" s="2">
        <v>4301</v>
      </c>
      <c r="E1173" s="2">
        <v>4290</v>
      </c>
      <c r="F1173" s="13">
        <f t="shared" si="330"/>
        <v>-8.4401317776378049E-3</v>
      </c>
      <c r="G1173" s="2">
        <f t="shared" si="325"/>
        <v>4625.1674999999987</v>
      </c>
      <c r="H1173" s="2">
        <f t="shared" ca="1" si="331"/>
        <v>33402.800000000003</v>
      </c>
      <c r="I1173">
        <f t="shared" ca="1" si="332"/>
        <v>-1</v>
      </c>
      <c r="J1173">
        <f t="shared" si="333"/>
        <v>-1</v>
      </c>
      <c r="K1173">
        <f t="shared" si="326"/>
        <v>16.389999999999418</v>
      </c>
      <c r="L1173">
        <f t="shared" ca="1" si="327"/>
        <v>16.389999999999418</v>
      </c>
      <c r="M1173" s="14">
        <f t="shared" si="328"/>
        <v>8379.3900000000358</v>
      </c>
      <c r="N1173">
        <f t="shared" si="334"/>
        <v>-1</v>
      </c>
      <c r="O1173">
        <f t="shared" si="329"/>
        <v>0</v>
      </c>
      <c r="P1173">
        <f>COUNTIF(作圖資料!$A$3:$A$249,A1173)</f>
        <v>0</v>
      </c>
      <c r="R1173" s="7">
        <f t="shared" si="335"/>
        <v>15</v>
      </c>
      <c r="S1173" s="8">
        <f t="shared" ca="1" si="336"/>
        <v>15</v>
      </c>
      <c r="T1173" s="8">
        <f t="shared" ca="1" si="337"/>
        <v>13462</v>
      </c>
      <c r="U1173" s="8">
        <f t="shared" ca="1" si="338"/>
        <v>-3</v>
      </c>
      <c r="V1173" s="9">
        <f t="shared" ca="1" si="339"/>
        <v>6</v>
      </c>
      <c r="W1173" s="3">
        <f t="shared" si="340"/>
        <v>1.0918989074366614E-3</v>
      </c>
      <c r="X1173" s="3">
        <f t="shared" si="341"/>
        <v>-3.9303931057547259E-2</v>
      </c>
      <c r="Y1173" s="3">
        <f t="shared" si="342"/>
        <v>-4.8451327433628233E-2</v>
      </c>
    </row>
    <row r="1174" spans="1:25" x14ac:dyDescent="0.25">
      <c r="A1174" s="1">
        <v>37713</v>
      </c>
      <c r="B1174" s="2">
        <v>4311.5600000000004</v>
      </c>
      <c r="C1174" s="2">
        <v>30714</v>
      </c>
      <c r="D1174" s="2">
        <v>4295</v>
      </c>
      <c r="E1174" s="2">
        <v>4320</v>
      </c>
      <c r="F1174" s="13">
        <f t="shared" si="330"/>
        <v>-3.8408371911791139E-3</v>
      </c>
      <c r="G1174" s="2">
        <f t="shared" si="325"/>
        <v>4621.2381666666652</v>
      </c>
      <c r="H1174" s="2">
        <f t="shared" ca="1" si="331"/>
        <v>33416.400000000001</v>
      </c>
      <c r="I1174">
        <f t="shared" ca="1" si="332"/>
        <v>-1</v>
      </c>
      <c r="J1174">
        <f t="shared" si="333"/>
        <v>-1</v>
      </c>
      <c r="K1174">
        <f t="shared" si="326"/>
        <v>-26.049999999999272</v>
      </c>
      <c r="L1174">
        <f t="shared" ca="1" si="327"/>
        <v>26.049999999999272</v>
      </c>
      <c r="M1174" s="14">
        <f t="shared" si="328"/>
        <v>8405.4400000000351</v>
      </c>
      <c r="N1174">
        <f t="shared" si="334"/>
        <v>-1</v>
      </c>
      <c r="O1174">
        <f t="shared" si="329"/>
        <v>0</v>
      </c>
      <c r="P1174">
        <f>COUNTIF(作圖資料!$A$3:$A$249,A1174)</f>
        <v>0</v>
      </c>
      <c r="R1174" s="7">
        <f t="shared" si="335"/>
        <v>-6</v>
      </c>
      <c r="S1174" s="8">
        <f t="shared" ca="1" si="336"/>
        <v>6</v>
      </c>
      <c r="T1174" s="8">
        <f t="shared" ca="1" si="337"/>
        <v>13480</v>
      </c>
      <c r="U1174" s="8">
        <f t="shared" ca="1" si="338"/>
        <v>-3</v>
      </c>
      <c r="V1174" s="9">
        <f t="shared" ca="1" si="339"/>
        <v>0</v>
      </c>
      <c r="W1174" s="3">
        <f t="shared" si="340"/>
        <v>1.0918989074366614E-3</v>
      </c>
      <c r="X1174" s="3">
        <f t="shared" si="341"/>
        <v>-4.5073498306781423E-2</v>
      </c>
      <c r="Y1174" s="3">
        <f t="shared" si="342"/>
        <v>-4.9778761061946897E-2</v>
      </c>
    </row>
    <row r="1175" spans="1:25" x14ac:dyDescent="0.25">
      <c r="A1175" s="1">
        <v>37714</v>
      </c>
      <c r="B1175" s="2">
        <v>4358.3900000000003</v>
      </c>
      <c r="C1175" s="2">
        <v>40686</v>
      </c>
      <c r="D1175" s="2">
        <v>4338</v>
      </c>
      <c r="E1175" s="2">
        <v>4325</v>
      </c>
      <c r="F1175" s="13">
        <f t="shared" si="330"/>
        <v>-4.6783330541783075E-3</v>
      </c>
      <c r="G1175" s="2">
        <f t="shared" si="325"/>
        <v>4619.5821666666652</v>
      </c>
      <c r="H1175" s="2">
        <f t="shared" ca="1" si="331"/>
        <v>34445</v>
      </c>
      <c r="I1175">
        <f t="shared" ca="1" si="332"/>
        <v>1</v>
      </c>
      <c r="J1175">
        <f t="shared" si="333"/>
        <v>-1</v>
      </c>
      <c r="K1175">
        <f t="shared" si="326"/>
        <v>46.829999999999927</v>
      </c>
      <c r="L1175">
        <f t="shared" ca="1" si="327"/>
        <v>-46.829999999999927</v>
      </c>
      <c r="M1175" s="14">
        <f t="shared" si="328"/>
        <v>8358.6100000000351</v>
      </c>
      <c r="N1175">
        <f t="shared" si="334"/>
        <v>-1</v>
      </c>
      <c r="O1175">
        <f t="shared" si="329"/>
        <v>0</v>
      </c>
      <c r="P1175">
        <f>COUNTIF(作圖資料!$A$3:$A$249,A1175)</f>
        <v>0</v>
      </c>
      <c r="R1175" s="7">
        <f t="shared" si="335"/>
        <v>43</v>
      </c>
      <c r="S1175" s="8">
        <f t="shared" ca="1" si="336"/>
        <v>-43</v>
      </c>
      <c r="T1175" s="8">
        <f t="shared" ca="1" si="337"/>
        <v>13351</v>
      </c>
      <c r="U1175" s="8">
        <f t="shared" ca="1" si="338"/>
        <v>3</v>
      </c>
      <c r="V1175" s="9">
        <f t="shared" ca="1" si="339"/>
        <v>6</v>
      </c>
      <c r="W1175" s="3">
        <f t="shared" si="340"/>
        <v>1.0918989074366614E-3</v>
      </c>
      <c r="X1175" s="3">
        <f t="shared" si="341"/>
        <v>-3.4701566088676361E-2</v>
      </c>
      <c r="Y1175" s="3">
        <f t="shared" si="342"/>
        <v>-4.0265486725663768E-2</v>
      </c>
    </row>
    <row r="1176" spans="1:25" x14ac:dyDescent="0.25">
      <c r="A1176" s="1">
        <v>37715</v>
      </c>
      <c r="B1176" s="2">
        <v>4499.18</v>
      </c>
      <c r="C1176" s="2">
        <v>54610</v>
      </c>
      <c r="D1176" s="2">
        <v>4469</v>
      </c>
      <c r="E1176" s="2">
        <v>4465</v>
      </c>
      <c r="F1176" s="13">
        <f t="shared" si="330"/>
        <v>-6.7078889931054819E-3</v>
      </c>
      <c r="G1176" s="2">
        <f t="shared" si="325"/>
        <v>4620.3609999999999</v>
      </c>
      <c r="H1176" s="2">
        <f t="shared" ca="1" si="331"/>
        <v>38854.400000000001</v>
      </c>
      <c r="I1176">
        <f t="shared" ca="1" si="332"/>
        <v>1</v>
      </c>
      <c r="J1176">
        <f t="shared" si="333"/>
        <v>-1</v>
      </c>
      <c r="K1176">
        <f t="shared" si="326"/>
        <v>140.78999999999996</v>
      </c>
      <c r="L1176">
        <f t="shared" ca="1" si="327"/>
        <v>140.78999999999996</v>
      </c>
      <c r="M1176" s="14">
        <f t="shared" si="328"/>
        <v>8217.8200000000361</v>
      </c>
      <c r="N1176">
        <f t="shared" si="334"/>
        <v>-1</v>
      </c>
      <c r="O1176">
        <f t="shared" si="329"/>
        <v>0</v>
      </c>
      <c r="P1176">
        <f>COUNTIF(作圖資料!$A$3:$A$249,A1176)</f>
        <v>0</v>
      </c>
      <c r="R1176" s="7">
        <f t="shared" si="335"/>
        <v>131</v>
      </c>
      <c r="S1176" s="8">
        <f t="shared" ca="1" si="336"/>
        <v>131</v>
      </c>
      <c r="T1176" s="8">
        <f t="shared" ca="1" si="337"/>
        <v>13744</v>
      </c>
      <c r="U1176" s="8">
        <f t="shared" ca="1" si="338"/>
        <v>3</v>
      </c>
      <c r="V1176" s="9">
        <f t="shared" ca="1" si="339"/>
        <v>0</v>
      </c>
      <c r="W1176" s="3">
        <f t="shared" si="340"/>
        <v>1.0918989074366614E-3</v>
      </c>
      <c r="X1176" s="3">
        <f t="shared" si="341"/>
        <v>-3.5193252817784515E-3</v>
      </c>
      <c r="Y1176" s="3">
        <f t="shared" si="342"/>
        <v>-1.1283185840708088E-2</v>
      </c>
    </row>
    <row r="1177" spans="1:25" x14ac:dyDescent="0.25">
      <c r="A1177" s="1">
        <v>37718</v>
      </c>
      <c r="B1177" s="2">
        <v>4575.83</v>
      </c>
      <c r="C1177" s="2">
        <v>68254</v>
      </c>
      <c r="D1177" s="2">
        <v>4572</v>
      </c>
      <c r="E1177" s="2">
        <v>4567</v>
      </c>
      <c r="F1177" s="13">
        <f t="shared" si="330"/>
        <v>-8.3700661956409572E-4</v>
      </c>
      <c r="G1177" s="2">
        <f t="shared" si="325"/>
        <v>4621.2103333333334</v>
      </c>
      <c r="H1177" s="2">
        <f t="shared" ca="1" si="331"/>
        <v>44961.2</v>
      </c>
      <c r="I1177">
        <f t="shared" ca="1" si="332"/>
        <v>1</v>
      </c>
      <c r="J1177">
        <f t="shared" si="333"/>
        <v>-1</v>
      </c>
      <c r="K1177">
        <f t="shared" si="326"/>
        <v>76.649999999999636</v>
      </c>
      <c r="L1177">
        <f t="shared" ca="1" si="327"/>
        <v>76.649999999999636</v>
      </c>
      <c r="M1177" s="14">
        <f t="shared" si="328"/>
        <v>8141.1700000000365</v>
      </c>
      <c r="N1177">
        <f t="shared" si="334"/>
        <v>-1</v>
      </c>
      <c r="O1177">
        <f t="shared" si="329"/>
        <v>0</v>
      </c>
      <c r="P1177">
        <f>COUNTIF(作圖資料!$A$3:$A$249,A1177)</f>
        <v>0</v>
      </c>
      <c r="R1177" s="7">
        <f t="shared" si="335"/>
        <v>103</v>
      </c>
      <c r="S1177" s="8">
        <f t="shared" ca="1" si="336"/>
        <v>103</v>
      </c>
      <c r="T1177" s="8">
        <f t="shared" ca="1" si="337"/>
        <v>14053</v>
      </c>
      <c r="U1177" s="8">
        <f t="shared" ca="1" si="338"/>
        <v>3</v>
      </c>
      <c r="V1177" s="9">
        <f t="shared" ca="1" si="339"/>
        <v>0</v>
      </c>
      <c r="W1177" s="3">
        <f t="shared" si="340"/>
        <v>1.0918989074366614E-3</v>
      </c>
      <c r="X1177" s="3">
        <f t="shared" si="341"/>
        <v>1.3457155703012313E-2</v>
      </c>
      <c r="Y1177" s="3">
        <f t="shared" si="342"/>
        <v>1.1504424778760791E-2</v>
      </c>
    </row>
    <row r="1178" spans="1:25" x14ac:dyDescent="0.25">
      <c r="A1178" s="1">
        <v>37719</v>
      </c>
      <c r="B1178" s="2">
        <v>4552.45</v>
      </c>
      <c r="C1178" s="2">
        <v>61532</v>
      </c>
      <c r="D1178" s="2">
        <v>4547</v>
      </c>
      <c r="E1178" s="2">
        <v>4560</v>
      </c>
      <c r="F1178" s="13">
        <f t="shared" si="330"/>
        <v>-1.1971575744927909E-3</v>
      </c>
      <c r="G1178" s="2">
        <f t="shared" si="325"/>
        <v>4619.979166666667</v>
      </c>
      <c r="H1178" s="2">
        <f t="shared" ca="1" si="331"/>
        <v>51159.199999999997</v>
      </c>
      <c r="I1178">
        <f t="shared" ca="1" si="332"/>
        <v>1</v>
      </c>
      <c r="J1178">
        <f t="shared" si="333"/>
        <v>-1</v>
      </c>
      <c r="K1178">
        <f t="shared" si="326"/>
        <v>-23.380000000000109</v>
      </c>
      <c r="L1178">
        <f t="shared" ca="1" si="327"/>
        <v>-23.380000000000109</v>
      </c>
      <c r="M1178" s="14">
        <f t="shared" si="328"/>
        <v>8164.5500000000366</v>
      </c>
      <c r="N1178">
        <f t="shared" si="334"/>
        <v>-1</v>
      </c>
      <c r="O1178">
        <f t="shared" si="329"/>
        <v>0</v>
      </c>
      <c r="P1178">
        <f>COUNTIF(作圖資料!$A$3:$A$249,A1178)</f>
        <v>0</v>
      </c>
      <c r="R1178" s="7">
        <f t="shared" si="335"/>
        <v>-25</v>
      </c>
      <c r="S1178" s="8">
        <f t="shared" ca="1" si="336"/>
        <v>-25</v>
      </c>
      <c r="T1178" s="8">
        <f t="shared" ca="1" si="337"/>
        <v>13978</v>
      </c>
      <c r="U1178" s="8">
        <f t="shared" ca="1" si="338"/>
        <v>3</v>
      </c>
      <c r="V1178" s="9">
        <f t="shared" ca="1" si="339"/>
        <v>0</v>
      </c>
      <c r="W1178" s="3">
        <f t="shared" si="340"/>
        <v>1.0918989074366614E-3</v>
      </c>
      <c r="X1178" s="3">
        <f t="shared" si="341"/>
        <v>8.2789414117609983E-3</v>
      </c>
      <c r="Y1178" s="3">
        <f t="shared" si="342"/>
        <v>5.9734513274334322E-3</v>
      </c>
    </row>
    <row r="1179" spans="1:25" x14ac:dyDescent="0.25">
      <c r="A1179" s="1">
        <v>37720</v>
      </c>
      <c r="B1179" s="2">
        <v>4537.3900000000003</v>
      </c>
      <c r="C1179" s="2">
        <v>49223</v>
      </c>
      <c r="D1179" s="2">
        <v>4505</v>
      </c>
      <c r="E1179" s="2">
        <v>4505</v>
      </c>
      <c r="F1179" s="13">
        <f t="shared" si="330"/>
        <v>-7.138465064717936E-3</v>
      </c>
      <c r="G1179" s="2">
        <f t="shared" si="325"/>
        <v>4617.4380000000001</v>
      </c>
      <c r="H1179" s="2">
        <f t="shared" ca="1" si="331"/>
        <v>54861</v>
      </c>
      <c r="I1179">
        <f t="shared" ca="1" si="332"/>
        <v>-1</v>
      </c>
      <c r="J1179">
        <f t="shared" si="333"/>
        <v>-1</v>
      </c>
      <c r="K1179">
        <f t="shared" si="326"/>
        <v>-15.059999999999491</v>
      </c>
      <c r="L1179">
        <f t="shared" ca="1" si="327"/>
        <v>-15.059999999999491</v>
      </c>
      <c r="M1179" s="14">
        <f t="shared" si="328"/>
        <v>8179.6100000000361</v>
      </c>
      <c r="N1179">
        <f t="shared" si="334"/>
        <v>-1</v>
      </c>
      <c r="O1179">
        <f t="shared" si="329"/>
        <v>0</v>
      </c>
      <c r="P1179">
        <f>COUNTIF(作圖資料!$A$3:$A$249,A1179)</f>
        <v>0</v>
      </c>
      <c r="R1179" s="7">
        <f t="shared" si="335"/>
        <v>-42</v>
      </c>
      <c r="S1179" s="8">
        <f t="shared" ca="1" si="336"/>
        <v>-42</v>
      </c>
      <c r="T1179" s="8">
        <f t="shared" ca="1" si="337"/>
        <v>13852</v>
      </c>
      <c r="U1179" s="8">
        <f t="shared" ca="1" si="338"/>
        <v>-3</v>
      </c>
      <c r="V1179" s="9">
        <f t="shared" ca="1" si="339"/>
        <v>6</v>
      </c>
      <c r="W1179" s="3">
        <f t="shared" si="340"/>
        <v>1.0918989074366614E-3</v>
      </c>
      <c r="X1179" s="3">
        <f t="shared" si="341"/>
        <v>4.9434449521270629E-3</v>
      </c>
      <c r="Y1179" s="3">
        <f t="shared" si="342"/>
        <v>-3.3185840707966596E-3</v>
      </c>
    </row>
    <row r="1180" spans="1:25" x14ac:dyDescent="0.25">
      <c r="A1180" s="1">
        <v>37721</v>
      </c>
      <c r="B1180" s="2">
        <v>4541.3599999999997</v>
      </c>
      <c r="C1180" s="2">
        <v>65511</v>
      </c>
      <c r="D1180" s="2">
        <v>4511</v>
      </c>
      <c r="E1180" s="2">
        <v>4514</v>
      </c>
      <c r="F1180" s="13">
        <f t="shared" si="330"/>
        <v>-6.6852220480208002E-3</v>
      </c>
      <c r="G1180" s="2">
        <f t="shared" si="325"/>
        <v>4614.7759999999998</v>
      </c>
      <c r="H1180" s="2">
        <f t="shared" ca="1" si="331"/>
        <v>59826</v>
      </c>
      <c r="I1180">
        <f t="shared" ca="1" si="332"/>
        <v>1</v>
      </c>
      <c r="J1180">
        <f t="shared" si="333"/>
        <v>-1</v>
      </c>
      <c r="K1180">
        <f t="shared" si="326"/>
        <v>3.9699999999993452</v>
      </c>
      <c r="L1180">
        <f t="shared" ca="1" si="327"/>
        <v>-3.9699999999993452</v>
      </c>
      <c r="M1180" s="14">
        <f t="shared" si="328"/>
        <v>8175.6400000000367</v>
      </c>
      <c r="N1180">
        <f t="shared" si="334"/>
        <v>-1</v>
      </c>
      <c r="O1180">
        <f t="shared" si="329"/>
        <v>0</v>
      </c>
      <c r="P1180">
        <f>COUNTIF(作圖資料!$A$3:$A$249,A1180)</f>
        <v>0</v>
      </c>
      <c r="R1180" s="7">
        <f t="shared" si="335"/>
        <v>6</v>
      </c>
      <c r="S1180" s="8">
        <f t="shared" ca="1" si="336"/>
        <v>-6</v>
      </c>
      <c r="T1180" s="8">
        <f t="shared" ca="1" si="337"/>
        <v>13834</v>
      </c>
      <c r="U1180" s="8">
        <f t="shared" ca="1" si="338"/>
        <v>3</v>
      </c>
      <c r="V1180" s="9">
        <f t="shared" ca="1" si="339"/>
        <v>6</v>
      </c>
      <c r="W1180" s="3">
        <f t="shared" si="340"/>
        <v>1.0918989074366614E-3</v>
      </c>
      <c r="X1180" s="3">
        <f t="shared" si="341"/>
        <v>5.8227225713001207E-3</v>
      </c>
      <c r="Y1180" s="3">
        <f t="shared" si="342"/>
        <v>-1.9911504424779958E-3</v>
      </c>
    </row>
    <row r="1181" spans="1:25" x14ac:dyDescent="0.25">
      <c r="A1181" s="1">
        <v>37722</v>
      </c>
      <c r="B1181" s="2">
        <v>4530.3999999999996</v>
      </c>
      <c r="C1181" s="2">
        <v>43597</v>
      </c>
      <c r="D1181" s="2">
        <v>4516</v>
      </c>
      <c r="E1181" s="2">
        <v>4510</v>
      </c>
      <c r="F1181" s="13">
        <f t="shared" si="330"/>
        <v>-3.1785272823591226E-3</v>
      </c>
      <c r="G1181" s="2">
        <f t="shared" si="325"/>
        <v>4609.6671666666662</v>
      </c>
      <c r="H1181" s="2">
        <f t="shared" ca="1" si="331"/>
        <v>57623.4</v>
      </c>
      <c r="I1181">
        <f t="shared" ca="1" si="332"/>
        <v>-1</v>
      </c>
      <c r="J1181">
        <f t="shared" si="333"/>
        <v>-1</v>
      </c>
      <c r="K1181">
        <f t="shared" si="326"/>
        <v>-10.960000000000036</v>
      </c>
      <c r="L1181">
        <f t="shared" ca="1" si="327"/>
        <v>-10.960000000000036</v>
      </c>
      <c r="M1181" s="14">
        <f t="shared" si="328"/>
        <v>8186.6000000000367</v>
      </c>
      <c r="N1181">
        <f t="shared" si="334"/>
        <v>-1</v>
      </c>
      <c r="O1181">
        <f t="shared" si="329"/>
        <v>0</v>
      </c>
      <c r="P1181">
        <f>COUNTIF(作圖資料!$A$3:$A$249,A1181)</f>
        <v>0</v>
      </c>
      <c r="R1181" s="7">
        <f t="shared" si="335"/>
        <v>5</v>
      </c>
      <c r="S1181" s="8">
        <f t="shared" ca="1" si="336"/>
        <v>5</v>
      </c>
      <c r="T1181" s="8">
        <f t="shared" ca="1" si="337"/>
        <v>13849</v>
      </c>
      <c r="U1181" s="8">
        <f t="shared" ca="1" si="338"/>
        <v>-3</v>
      </c>
      <c r="V1181" s="9">
        <f t="shared" ca="1" si="339"/>
        <v>6</v>
      </c>
      <c r="W1181" s="3">
        <f t="shared" si="340"/>
        <v>1.0918989074366614E-3</v>
      </c>
      <c r="X1181" s="3">
        <f t="shared" si="341"/>
        <v>3.3952961969581086E-3</v>
      </c>
      <c r="Y1181" s="3">
        <f t="shared" si="342"/>
        <v>-8.8495575221236855E-4</v>
      </c>
    </row>
    <row r="1182" spans="1:25" x14ac:dyDescent="0.25">
      <c r="A1182" s="1">
        <v>37725</v>
      </c>
      <c r="B1182" s="2">
        <v>4459.8100000000004</v>
      </c>
      <c r="C1182" s="2">
        <v>35518</v>
      </c>
      <c r="D1182" s="2">
        <v>4449</v>
      </c>
      <c r="E1182" s="2">
        <v>4432</v>
      </c>
      <c r="F1182" s="13">
        <f t="shared" si="330"/>
        <v>-2.4238700751826325E-3</v>
      </c>
      <c r="G1182" s="2">
        <f t="shared" si="325"/>
        <v>4603.7685000000001</v>
      </c>
      <c r="H1182" s="2">
        <f t="shared" ca="1" si="331"/>
        <v>51076.2</v>
      </c>
      <c r="I1182">
        <f t="shared" ca="1" si="332"/>
        <v>-1</v>
      </c>
      <c r="J1182">
        <f t="shared" si="333"/>
        <v>-1</v>
      </c>
      <c r="K1182">
        <f t="shared" si="326"/>
        <v>-70.589999999999236</v>
      </c>
      <c r="L1182">
        <f t="shared" ca="1" si="327"/>
        <v>70.589999999999236</v>
      </c>
      <c r="M1182" s="14">
        <f t="shared" si="328"/>
        <v>8257.1900000000351</v>
      </c>
      <c r="N1182">
        <f t="shared" si="334"/>
        <v>-1</v>
      </c>
      <c r="O1182">
        <f t="shared" si="329"/>
        <v>0</v>
      </c>
      <c r="P1182">
        <f>COUNTIF(作圖資料!$A$3:$A$249,A1182)</f>
        <v>0</v>
      </c>
      <c r="R1182" s="7">
        <f t="shared" si="335"/>
        <v>-67</v>
      </c>
      <c r="S1182" s="8">
        <f t="shared" ca="1" si="336"/>
        <v>67</v>
      </c>
      <c r="T1182" s="8">
        <f t="shared" ca="1" si="337"/>
        <v>14050</v>
      </c>
      <c r="U1182" s="8">
        <f t="shared" ca="1" si="338"/>
        <v>-3</v>
      </c>
      <c r="V1182" s="9">
        <f t="shared" ca="1" si="339"/>
        <v>0</v>
      </c>
      <c r="W1182" s="3">
        <f t="shared" si="340"/>
        <v>1.0918989074366614E-3</v>
      </c>
      <c r="X1182" s="3">
        <f t="shared" si="341"/>
        <v>-1.2239012905669089E-2</v>
      </c>
      <c r="Y1182" s="3">
        <f t="shared" si="342"/>
        <v>-1.570796460176993E-2</v>
      </c>
    </row>
    <row r="1183" spans="1:25" x14ac:dyDescent="0.25">
      <c r="A1183" s="1">
        <v>37726</v>
      </c>
      <c r="B1183" s="2">
        <v>4487.59</v>
      </c>
      <c r="C1183" s="2">
        <v>33209</v>
      </c>
      <c r="D1183" s="2">
        <v>4475</v>
      </c>
      <c r="E1183" s="2">
        <v>4465</v>
      </c>
      <c r="F1183" s="13">
        <f t="shared" si="330"/>
        <v>-2.8055147640493328E-3</v>
      </c>
      <c r="G1183" s="2">
        <f t="shared" si="325"/>
        <v>4597.7150000000001</v>
      </c>
      <c r="H1183" s="2">
        <f t="shared" ca="1" si="331"/>
        <v>45411.6</v>
      </c>
      <c r="I1183">
        <f t="shared" ca="1" si="332"/>
        <v>-1</v>
      </c>
      <c r="J1183">
        <f t="shared" si="333"/>
        <v>-1</v>
      </c>
      <c r="K1183">
        <f t="shared" si="326"/>
        <v>27.779999999999745</v>
      </c>
      <c r="L1183">
        <f t="shared" ca="1" si="327"/>
        <v>-27.779999999999745</v>
      </c>
      <c r="M1183" s="14">
        <f t="shared" si="328"/>
        <v>8229.4100000000362</v>
      </c>
      <c r="N1183">
        <f t="shared" si="334"/>
        <v>-1</v>
      </c>
      <c r="O1183">
        <f t="shared" si="329"/>
        <v>0</v>
      </c>
      <c r="P1183">
        <f>COUNTIF(作圖資料!$A$3:$A$249,A1183)</f>
        <v>0</v>
      </c>
      <c r="R1183" s="7">
        <f t="shared" si="335"/>
        <v>26</v>
      </c>
      <c r="S1183" s="8">
        <f t="shared" ca="1" si="336"/>
        <v>-26</v>
      </c>
      <c r="T1183" s="8">
        <f t="shared" ca="1" si="337"/>
        <v>13972</v>
      </c>
      <c r="U1183" s="8">
        <f t="shared" ca="1" si="338"/>
        <v>-3</v>
      </c>
      <c r="V1183" s="9">
        <f t="shared" ca="1" si="339"/>
        <v>0</v>
      </c>
      <c r="W1183" s="3">
        <f t="shared" si="340"/>
        <v>1.0918989074366614E-3</v>
      </c>
      <c r="X1183" s="3">
        <f t="shared" si="341"/>
        <v>-6.0862843765433494E-3</v>
      </c>
      <c r="Y1183" s="3">
        <f t="shared" si="342"/>
        <v>-9.9557522123894238E-3</v>
      </c>
    </row>
    <row r="1184" spans="1:25" x14ac:dyDescent="0.25">
      <c r="A1184" s="1">
        <v>37727</v>
      </c>
      <c r="B1184" s="2">
        <v>4609.32</v>
      </c>
      <c r="C1184" s="2">
        <v>67987</v>
      </c>
      <c r="D1184" s="2">
        <v>4625</v>
      </c>
      <c r="E1184" s="2">
        <v>4587</v>
      </c>
      <c r="F1184" s="13">
        <f t="shared" si="330"/>
        <v>-4.8423628648043282E-3</v>
      </c>
      <c r="G1184" s="2">
        <f t="shared" si="325"/>
        <v>4591.3493333333336</v>
      </c>
      <c r="H1184" s="2">
        <f t="shared" ca="1" si="331"/>
        <v>49164.4</v>
      </c>
      <c r="I1184">
        <f t="shared" ca="1" si="332"/>
        <v>1</v>
      </c>
      <c r="J1184">
        <f t="shared" si="333"/>
        <v>-1</v>
      </c>
      <c r="K1184">
        <f t="shared" si="326"/>
        <v>121.72999999999956</v>
      </c>
      <c r="L1184">
        <f t="shared" ca="1" si="327"/>
        <v>-121.72999999999956</v>
      </c>
      <c r="M1184" s="14">
        <f t="shared" si="328"/>
        <v>8107.6800000000367</v>
      </c>
      <c r="N1184">
        <f t="shared" si="334"/>
        <v>-1</v>
      </c>
      <c r="O1184">
        <f t="shared" si="329"/>
        <v>0</v>
      </c>
      <c r="P1184">
        <f>COUNTIF(作圖資料!$A$3:$A$249,A1184)</f>
        <v>1</v>
      </c>
      <c r="R1184" s="7">
        <f t="shared" si="335"/>
        <v>150</v>
      </c>
      <c r="S1184" s="8">
        <f t="shared" ca="1" si="336"/>
        <v>-150</v>
      </c>
      <c r="T1184" s="8">
        <f t="shared" ca="1" si="337"/>
        <v>13522</v>
      </c>
      <c r="U1184" s="8">
        <f t="shared" ca="1" si="338"/>
        <v>2</v>
      </c>
      <c r="V1184" s="9">
        <f t="shared" ca="1" si="339"/>
        <v>5</v>
      </c>
      <c r="W1184" s="3">
        <f t="shared" si="340"/>
        <v>1.0918989074366614E-3</v>
      </c>
      <c r="X1184" s="3">
        <f t="shared" si="341"/>
        <v>2.0874537936288906E-2</v>
      </c>
      <c r="Y1184" s="3">
        <f t="shared" si="342"/>
        <v>2.3230088495575174E-2</v>
      </c>
    </row>
    <row r="1185" spans="1:25" x14ac:dyDescent="0.25">
      <c r="A1185" s="1">
        <v>37728</v>
      </c>
      <c r="B1185" s="2">
        <v>4566.66</v>
      </c>
      <c r="C1185" s="2">
        <v>47168</v>
      </c>
      <c r="D1185" s="2">
        <v>4557</v>
      </c>
      <c r="E1185" s="2">
        <v>4555</v>
      </c>
      <c r="F1185" s="13">
        <f t="shared" si="330"/>
        <v>-2.1153315552284724E-3</v>
      </c>
      <c r="G1185" s="2">
        <f t="shared" si="325"/>
        <v>4584.2533333333322</v>
      </c>
      <c r="H1185" s="2">
        <f t="shared" ca="1" si="331"/>
        <v>45495.8</v>
      </c>
      <c r="I1185">
        <f t="shared" ca="1" si="332"/>
        <v>1</v>
      </c>
      <c r="J1185">
        <f t="shared" si="333"/>
        <v>-1</v>
      </c>
      <c r="K1185">
        <f t="shared" si="326"/>
        <v>-42.659999999999854</v>
      </c>
      <c r="L1185">
        <f t="shared" ca="1" si="327"/>
        <v>-42.659999999999854</v>
      </c>
      <c r="M1185" s="14">
        <f t="shared" si="328"/>
        <v>8150.3400000000365</v>
      </c>
      <c r="N1185">
        <f t="shared" si="334"/>
        <v>-1</v>
      </c>
      <c r="O1185">
        <f t="shared" si="329"/>
        <v>0</v>
      </c>
      <c r="P1185">
        <f>COUNTIF(作圖資料!$A$3:$A$249,A1185)</f>
        <v>0</v>
      </c>
      <c r="R1185" s="7">
        <f t="shared" si="335"/>
        <v>-30</v>
      </c>
      <c r="S1185" s="8">
        <f t="shared" ca="1" si="336"/>
        <v>-30</v>
      </c>
      <c r="T1185" s="8">
        <f t="shared" ca="1" si="337"/>
        <v>13462</v>
      </c>
      <c r="U1185" s="8">
        <f t="shared" ca="1" si="338"/>
        <v>2</v>
      </c>
      <c r="V1185" s="9">
        <f t="shared" ca="1" si="339"/>
        <v>0</v>
      </c>
      <c r="W1185" s="3">
        <f t="shared" si="340"/>
        <v>-4.8423628648043282E-3</v>
      </c>
      <c r="X1185" s="3">
        <f t="shared" si="341"/>
        <v>-9.2551612819244174E-3</v>
      </c>
      <c r="Y1185" s="3">
        <f t="shared" si="342"/>
        <v>-6.5402223675604968E-3</v>
      </c>
    </row>
    <row r="1186" spans="1:25" x14ac:dyDescent="0.25">
      <c r="A1186" s="1">
        <v>37729</v>
      </c>
      <c r="B1186" s="2">
        <v>4658.3</v>
      </c>
      <c r="C1186" s="2">
        <v>82598</v>
      </c>
      <c r="D1186" s="2">
        <v>4660</v>
      </c>
      <c r="E1186" s="2">
        <v>4640</v>
      </c>
      <c r="F1186" s="13">
        <f t="shared" si="330"/>
        <v>3.6493999957065704E-4</v>
      </c>
      <c r="G1186" s="2">
        <f t="shared" si="325"/>
        <v>4578.2633333333324</v>
      </c>
      <c r="H1186" s="2">
        <f t="shared" ca="1" si="331"/>
        <v>53296</v>
      </c>
      <c r="I1186">
        <f t="shared" ca="1" si="332"/>
        <v>1</v>
      </c>
      <c r="J1186">
        <f t="shared" si="333"/>
        <v>1</v>
      </c>
      <c r="K1186">
        <f t="shared" si="326"/>
        <v>91.640000000000327</v>
      </c>
      <c r="L1186">
        <f t="shared" ca="1" si="327"/>
        <v>91.640000000000327</v>
      </c>
      <c r="M1186" s="14">
        <f t="shared" si="328"/>
        <v>8058.7000000000362</v>
      </c>
      <c r="N1186">
        <f t="shared" si="334"/>
        <v>1</v>
      </c>
      <c r="O1186">
        <f t="shared" si="329"/>
        <v>2</v>
      </c>
      <c r="P1186">
        <f>COUNTIF(作圖資料!$A$3:$A$249,A1186)</f>
        <v>0</v>
      </c>
      <c r="R1186" s="7">
        <f t="shared" si="335"/>
        <v>103</v>
      </c>
      <c r="S1186" s="8">
        <f t="shared" ca="1" si="336"/>
        <v>103</v>
      </c>
      <c r="T1186" s="8">
        <f t="shared" ca="1" si="337"/>
        <v>13668</v>
      </c>
      <c r="U1186" s="8">
        <f t="shared" ca="1" si="338"/>
        <v>2</v>
      </c>
      <c r="V1186" s="9">
        <f t="shared" ca="1" si="339"/>
        <v>0</v>
      </c>
      <c r="W1186" s="3">
        <f t="shared" si="340"/>
        <v>-4.8423628648043282E-3</v>
      </c>
      <c r="X1186" s="3">
        <f t="shared" si="341"/>
        <v>1.0626296286654124E-2</v>
      </c>
      <c r="Y1186" s="3">
        <f t="shared" si="342"/>
        <v>1.5914541094397272E-2</v>
      </c>
    </row>
    <row r="1187" spans="1:25" x14ac:dyDescent="0.25">
      <c r="A1187" s="1">
        <v>37732</v>
      </c>
      <c r="B1187" s="2">
        <v>4648.12</v>
      </c>
      <c r="C1187" s="2">
        <v>61574</v>
      </c>
      <c r="D1187" s="2">
        <v>4657</v>
      </c>
      <c r="E1187" s="2">
        <v>4658</v>
      </c>
      <c r="F1187" s="13">
        <f t="shared" si="330"/>
        <v>1.9104498162698658E-3</v>
      </c>
      <c r="G1187" s="2">
        <f t="shared" si="325"/>
        <v>4573.3438333333324</v>
      </c>
      <c r="H1187" s="2">
        <f t="shared" ca="1" si="331"/>
        <v>58507.199999999997</v>
      </c>
      <c r="I1187">
        <f t="shared" ca="1" si="332"/>
        <v>1</v>
      </c>
      <c r="J1187">
        <f t="shared" si="333"/>
        <v>1</v>
      </c>
      <c r="K1187">
        <f t="shared" si="326"/>
        <v>-10.180000000000291</v>
      </c>
      <c r="L1187">
        <f t="shared" ca="1" si="327"/>
        <v>-10.180000000000291</v>
      </c>
      <c r="M1187" s="14">
        <f t="shared" si="328"/>
        <v>8048.5200000000359</v>
      </c>
      <c r="N1187">
        <f t="shared" si="334"/>
        <v>1</v>
      </c>
      <c r="O1187">
        <f t="shared" si="329"/>
        <v>0</v>
      </c>
      <c r="P1187">
        <f>COUNTIF(作圖資料!$A$3:$A$249,A1187)</f>
        <v>0</v>
      </c>
      <c r="R1187" s="7">
        <f t="shared" si="335"/>
        <v>-3</v>
      </c>
      <c r="S1187" s="8">
        <f t="shared" ca="1" si="336"/>
        <v>-3</v>
      </c>
      <c r="T1187" s="8">
        <f t="shared" ca="1" si="337"/>
        <v>13662</v>
      </c>
      <c r="U1187" s="8">
        <f t="shared" ca="1" si="338"/>
        <v>2</v>
      </c>
      <c r="V1187" s="9">
        <f t="shared" ca="1" si="339"/>
        <v>0</v>
      </c>
      <c r="W1187" s="3">
        <f t="shared" si="340"/>
        <v>-4.8423628648043282E-3</v>
      </c>
      <c r="X1187" s="3">
        <f t="shared" si="341"/>
        <v>8.4177275606813762E-3</v>
      </c>
      <c r="Y1187" s="3">
        <f t="shared" si="342"/>
        <v>1.5260518857641125E-2</v>
      </c>
    </row>
    <row r="1188" spans="1:25" x14ac:dyDescent="0.25">
      <c r="A1188" s="1">
        <v>37733</v>
      </c>
      <c r="B1188" s="2">
        <v>4556.1000000000004</v>
      </c>
      <c r="C1188" s="2">
        <v>47478</v>
      </c>
      <c r="D1188" s="2">
        <v>4571</v>
      </c>
      <c r="E1188" s="2">
        <v>4560</v>
      </c>
      <c r="F1188" s="13">
        <f t="shared" si="330"/>
        <v>3.2703408617018592E-3</v>
      </c>
      <c r="G1188" s="2">
        <f t="shared" si="325"/>
        <v>4567.4825000000001</v>
      </c>
      <c r="H1188" s="2">
        <f t="shared" ca="1" si="331"/>
        <v>61361</v>
      </c>
      <c r="I1188">
        <f t="shared" ca="1" si="332"/>
        <v>-1</v>
      </c>
      <c r="J1188">
        <f t="shared" si="333"/>
        <v>1</v>
      </c>
      <c r="K1188">
        <f t="shared" si="326"/>
        <v>-92.019999999999527</v>
      </c>
      <c r="L1188">
        <f t="shared" ca="1" si="327"/>
        <v>-92.019999999999527</v>
      </c>
      <c r="M1188" s="14">
        <f t="shared" si="328"/>
        <v>7956.5000000000364</v>
      </c>
      <c r="N1188">
        <f t="shared" si="334"/>
        <v>1</v>
      </c>
      <c r="O1188">
        <f t="shared" si="329"/>
        <v>0</v>
      </c>
      <c r="P1188">
        <f>COUNTIF(作圖資料!$A$3:$A$249,A1188)</f>
        <v>0</v>
      </c>
      <c r="R1188" s="7">
        <f t="shared" si="335"/>
        <v>-86</v>
      </c>
      <c r="S1188" s="8">
        <f t="shared" ca="1" si="336"/>
        <v>-86</v>
      </c>
      <c r="T1188" s="8">
        <f t="shared" ca="1" si="337"/>
        <v>13490</v>
      </c>
      <c r="U1188" s="8">
        <f t="shared" ca="1" si="338"/>
        <v>-2</v>
      </c>
      <c r="V1188" s="9">
        <f t="shared" ca="1" si="339"/>
        <v>4</v>
      </c>
      <c r="W1188" s="3">
        <f t="shared" si="340"/>
        <v>-4.8423628648043282E-3</v>
      </c>
      <c r="X1188" s="3">
        <f t="shared" si="341"/>
        <v>-1.1546171669573724E-2</v>
      </c>
      <c r="Y1188" s="3">
        <f t="shared" si="342"/>
        <v>-3.4881185960322636E-3</v>
      </c>
    </row>
    <row r="1189" spans="1:25" x14ac:dyDescent="0.25">
      <c r="A1189" s="1">
        <v>37734</v>
      </c>
      <c r="B1189" s="2">
        <v>4564.93</v>
      </c>
      <c r="C1189" s="2">
        <v>58557</v>
      </c>
      <c r="D1189" s="2">
        <v>4570</v>
      </c>
      <c r="E1189" s="2">
        <v>4580</v>
      </c>
      <c r="F1189" s="13">
        <f t="shared" si="330"/>
        <v>1.1106413460884035E-3</v>
      </c>
      <c r="G1189" s="2">
        <f t="shared" si="325"/>
        <v>4561.0474999999997</v>
      </c>
      <c r="H1189" s="2">
        <f t="shared" ca="1" si="331"/>
        <v>59475</v>
      </c>
      <c r="I1189">
        <f t="shared" ca="1" si="332"/>
        <v>-1</v>
      </c>
      <c r="J1189">
        <f t="shared" si="333"/>
        <v>1</v>
      </c>
      <c r="K1189">
        <f t="shared" si="326"/>
        <v>8.8299999999999272</v>
      </c>
      <c r="L1189">
        <f t="shared" ca="1" si="327"/>
        <v>-8.8299999999999272</v>
      </c>
      <c r="M1189" s="14">
        <f t="shared" si="328"/>
        <v>7965.3300000000363</v>
      </c>
      <c r="N1189">
        <f t="shared" si="334"/>
        <v>1</v>
      </c>
      <c r="O1189">
        <f t="shared" si="329"/>
        <v>0</v>
      </c>
      <c r="P1189">
        <f>COUNTIF(作圖資料!$A$3:$A$249,A1189)</f>
        <v>0</v>
      </c>
      <c r="R1189" s="7">
        <f t="shared" si="335"/>
        <v>-1</v>
      </c>
      <c r="S1189" s="8">
        <f t="shared" ca="1" si="336"/>
        <v>1</v>
      </c>
      <c r="T1189" s="8">
        <f t="shared" ca="1" si="337"/>
        <v>13492</v>
      </c>
      <c r="U1189" s="8">
        <f t="shared" ca="1" si="338"/>
        <v>-2</v>
      </c>
      <c r="V1189" s="9">
        <f t="shared" ca="1" si="339"/>
        <v>0</v>
      </c>
      <c r="W1189" s="3">
        <f t="shared" si="340"/>
        <v>-4.8423628648043282E-3</v>
      </c>
      <c r="X1189" s="3">
        <f t="shared" si="341"/>
        <v>-9.630487794294984E-3</v>
      </c>
      <c r="Y1189" s="3">
        <f t="shared" si="342"/>
        <v>-3.7061260082842384E-3</v>
      </c>
    </row>
    <row r="1190" spans="1:25" x14ac:dyDescent="0.25">
      <c r="A1190" s="1">
        <v>37735</v>
      </c>
      <c r="B1190" s="2">
        <v>4374.9399999999996</v>
      </c>
      <c r="C1190" s="2">
        <v>65418</v>
      </c>
      <c r="D1190" s="2">
        <v>4356</v>
      </c>
      <c r="E1190" s="2">
        <v>4356</v>
      </c>
      <c r="F1190" s="13">
        <f t="shared" si="330"/>
        <v>-4.3292022290590815E-3</v>
      </c>
      <c r="G1190" s="2">
        <f t="shared" si="325"/>
        <v>4551.5320000000002</v>
      </c>
      <c r="H1190" s="2">
        <f t="shared" ca="1" si="331"/>
        <v>63125</v>
      </c>
      <c r="I1190">
        <f t="shared" ca="1" si="332"/>
        <v>1</v>
      </c>
      <c r="J1190">
        <f t="shared" si="333"/>
        <v>-1</v>
      </c>
      <c r="K1190">
        <f t="shared" si="326"/>
        <v>-189.99000000000069</v>
      </c>
      <c r="L1190">
        <f t="shared" ca="1" si="327"/>
        <v>189.99000000000069</v>
      </c>
      <c r="M1190" s="14">
        <f t="shared" si="328"/>
        <v>7775.3400000000356</v>
      </c>
      <c r="N1190">
        <f t="shared" si="334"/>
        <v>-1</v>
      </c>
      <c r="O1190">
        <f t="shared" si="329"/>
        <v>2</v>
      </c>
      <c r="P1190">
        <f>COUNTIF(作圖資料!$A$3:$A$249,A1190)</f>
        <v>0</v>
      </c>
      <c r="R1190" s="7">
        <f t="shared" si="335"/>
        <v>-214</v>
      </c>
      <c r="S1190" s="8">
        <f t="shared" ca="1" si="336"/>
        <v>214</v>
      </c>
      <c r="T1190" s="8">
        <f t="shared" ca="1" si="337"/>
        <v>13920</v>
      </c>
      <c r="U1190" s="8">
        <f t="shared" ca="1" si="338"/>
        <v>3</v>
      </c>
      <c r="V1190" s="9">
        <f t="shared" ca="1" si="339"/>
        <v>5</v>
      </c>
      <c r="W1190" s="3">
        <f t="shared" si="340"/>
        <v>-4.8423628648043282E-3</v>
      </c>
      <c r="X1190" s="3">
        <f t="shared" si="341"/>
        <v>-5.0849149115270942E-2</v>
      </c>
      <c r="Y1190" s="3">
        <f t="shared" si="342"/>
        <v>-5.0359712230215847E-2</v>
      </c>
    </row>
    <row r="1191" spans="1:25" x14ac:dyDescent="0.25">
      <c r="A1191" s="1">
        <v>37736</v>
      </c>
      <c r="B1191" s="2">
        <v>4233.54</v>
      </c>
      <c r="C1191" s="2">
        <v>59115</v>
      </c>
      <c r="D1191" s="2">
        <v>4211</v>
      </c>
      <c r="E1191" s="2">
        <v>4188</v>
      </c>
      <c r="F1191" s="13">
        <f t="shared" si="330"/>
        <v>-5.3241495297079444E-3</v>
      </c>
      <c r="G1191" s="2">
        <f t="shared" si="325"/>
        <v>4538.8698333333323</v>
      </c>
      <c r="H1191" s="2">
        <f t="shared" ca="1" si="331"/>
        <v>58428.4</v>
      </c>
      <c r="I1191">
        <f t="shared" ca="1" si="332"/>
        <v>1</v>
      </c>
      <c r="J1191">
        <f t="shared" si="333"/>
        <v>-1</v>
      </c>
      <c r="K1191">
        <f t="shared" si="326"/>
        <v>-141.39999999999964</v>
      </c>
      <c r="L1191">
        <f t="shared" ca="1" si="327"/>
        <v>-141.39999999999964</v>
      </c>
      <c r="M1191" s="14">
        <f t="shared" si="328"/>
        <v>7916.7400000000353</v>
      </c>
      <c r="N1191">
        <f t="shared" si="334"/>
        <v>-1</v>
      </c>
      <c r="O1191">
        <f t="shared" si="329"/>
        <v>0</v>
      </c>
      <c r="P1191">
        <f>COUNTIF(作圖資料!$A$3:$A$249,A1191)</f>
        <v>0</v>
      </c>
      <c r="R1191" s="7">
        <f t="shared" si="335"/>
        <v>-145</v>
      </c>
      <c r="S1191" s="8">
        <f t="shared" ca="1" si="336"/>
        <v>-145</v>
      </c>
      <c r="T1191" s="8">
        <f t="shared" ca="1" si="337"/>
        <v>13485</v>
      </c>
      <c r="U1191" s="8">
        <f t="shared" ca="1" si="338"/>
        <v>3</v>
      </c>
      <c r="V1191" s="9">
        <f t="shared" ca="1" si="339"/>
        <v>0</v>
      </c>
      <c r="W1191" s="3">
        <f t="shared" si="340"/>
        <v>-4.8423628648043282E-3</v>
      </c>
      <c r="X1191" s="3">
        <f t="shared" si="341"/>
        <v>-8.1526125328681975E-2</v>
      </c>
      <c r="Y1191" s="3">
        <f t="shared" si="342"/>
        <v>-8.1970787006758195E-2</v>
      </c>
    </row>
    <row r="1192" spans="1:25" x14ac:dyDescent="0.25">
      <c r="A1192" s="1">
        <v>37739</v>
      </c>
      <c r="B1192" s="2">
        <v>4139.5</v>
      </c>
      <c r="C1192" s="2">
        <v>48328</v>
      </c>
      <c r="D1192" s="2">
        <v>4125</v>
      </c>
      <c r="E1192" s="2">
        <v>4127</v>
      </c>
      <c r="F1192" s="13">
        <f t="shared" si="330"/>
        <v>-3.5028385070661194E-3</v>
      </c>
      <c r="G1192" s="2">
        <f t="shared" si="325"/>
        <v>4523.2148333333325</v>
      </c>
      <c r="H1192" s="2">
        <f t="shared" ca="1" si="331"/>
        <v>55779.199999999997</v>
      </c>
      <c r="I1192">
        <f t="shared" ca="1" si="332"/>
        <v>-1</v>
      </c>
      <c r="J1192">
        <f t="shared" si="333"/>
        <v>-1</v>
      </c>
      <c r="K1192">
        <f t="shared" si="326"/>
        <v>-94.039999999999964</v>
      </c>
      <c r="L1192">
        <f t="shared" ca="1" si="327"/>
        <v>-94.039999999999964</v>
      </c>
      <c r="M1192" s="14">
        <f t="shared" si="328"/>
        <v>8010.7800000000352</v>
      </c>
      <c r="N1192">
        <f t="shared" si="334"/>
        <v>-1</v>
      </c>
      <c r="O1192">
        <f t="shared" si="329"/>
        <v>0</v>
      </c>
      <c r="P1192">
        <f>COUNTIF(作圖資料!$A$3:$A$249,A1192)</f>
        <v>0</v>
      </c>
      <c r="R1192" s="7">
        <f t="shared" si="335"/>
        <v>-86</v>
      </c>
      <c r="S1192" s="8">
        <f t="shared" ca="1" si="336"/>
        <v>-86</v>
      </c>
      <c r="T1192" s="8">
        <f t="shared" ca="1" si="337"/>
        <v>13227</v>
      </c>
      <c r="U1192" s="8">
        <f t="shared" ca="1" si="338"/>
        <v>-3</v>
      </c>
      <c r="V1192" s="9">
        <f t="shared" ca="1" si="339"/>
        <v>6</v>
      </c>
      <c r="W1192" s="3">
        <f t="shared" si="340"/>
        <v>-4.8423628648043282E-3</v>
      </c>
      <c r="X1192" s="3">
        <f t="shared" si="341"/>
        <v>-0.10192826707627167</v>
      </c>
      <c r="Y1192" s="3">
        <f t="shared" si="342"/>
        <v>-0.10071942446043169</v>
      </c>
    </row>
    <row r="1193" spans="1:25" x14ac:dyDescent="0.25">
      <c r="A1193" s="1">
        <v>37740</v>
      </c>
      <c r="B1193" s="2">
        <v>4200.32</v>
      </c>
      <c r="C1193" s="2">
        <v>61229</v>
      </c>
      <c r="D1193" s="2">
        <v>4195</v>
      </c>
      <c r="E1193" s="2">
        <v>4180</v>
      </c>
      <c r="F1193" s="13">
        <f t="shared" si="330"/>
        <v>-1.266570166082559E-3</v>
      </c>
      <c r="G1193" s="2">
        <f t="shared" si="325"/>
        <v>4508.9314999999997</v>
      </c>
      <c r="H1193" s="2">
        <f t="shared" ca="1" si="331"/>
        <v>58529.4</v>
      </c>
      <c r="I1193">
        <f t="shared" ca="1" si="332"/>
        <v>1</v>
      </c>
      <c r="J1193">
        <f t="shared" si="333"/>
        <v>-1</v>
      </c>
      <c r="K1193">
        <f t="shared" si="326"/>
        <v>60.819999999999709</v>
      </c>
      <c r="L1193">
        <f t="shared" ca="1" si="327"/>
        <v>-60.819999999999709</v>
      </c>
      <c r="M1193" s="14">
        <f t="shared" si="328"/>
        <v>7949.9600000000355</v>
      </c>
      <c r="N1193">
        <f t="shared" si="334"/>
        <v>-1</v>
      </c>
      <c r="O1193">
        <f t="shared" si="329"/>
        <v>0</v>
      </c>
      <c r="P1193">
        <f>COUNTIF(作圖資料!$A$3:$A$249,A1193)</f>
        <v>0</v>
      </c>
      <c r="R1193" s="7">
        <f t="shared" si="335"/>
        <v>70</v>
      </c>
      <c r="S1193" s="8">
        <f t="shared" ca="1" si="336"/>
        <v>-70</v>
      </c>
      <c r="T1193" s="8">
        <f t="shared" ca="1" si="337"/>
        <v>13017</v>
      </c>
      <c r="U1193" s="8">
        <f t="shared" ca="1" si="338"/>
        <v>3</v>
      </c>
      <c r="V1193" s="9">
        <f t="shared" ca="1" si="339"/>
        <v>6</v>
      </c>
      <c r="W1193" s="3">
        <f t="shared" si="340"/>
        <v>-4.8423628648043282E-3</v>
      </c>
      <c r="X1193" s="3">
        <f t="shared" si="341"/>
        <v>-8.8733262173162353E-2</v>
      </c>
      <c r="Y1193" s="3">
        <f t="shared" si="342"/>
        <v>-8.5458905602790458E-2</v>
      </c>
    </row>
    <row r="1194" spans="1:25" x14ac:dyDescent="0.25">
      <c r="A1194" s="1">
        <v>37741</v>
      </c>
      <c r="B1194" s="2">
        <v>4148.07</v>
      </c>
      <c r="C1194" s="2">
        <v>57111</v>
      </c>
      <c r="D1194" s="2">
        <v>4135</v>
      </c>
      <c r="E1194" s="2">
        <v>4120</v>
      </c>
      <c r="F1194" s="13">
        <f t="shared" si="330"/>
        <v>-3.1508629314355163E-3</v>
      </c>
      <c r="G1194" s="2">
        <f t="shared" si="325"/>
        <v>4495.1894999999995</v>
      </c>
      <c r="H1194" s="2">
        <f t="shared" ca="1" si="331"/>
        <v>58240.2</v>
      </c>
      <c r="I1194">
        <f t="shared" ca="1" si="332"/>
        <v>-1</v>
      </c>
      <c r="J1194">
        <f t="shared" si="333"/>
        <v>-1</v>
      </c>
      <c r="K1194">
        <f t="shared" si="326"/>
        <v>-52.25</v>
      </c>
      <c r="L1194">
        <f t="shared" ca="1" si="327"/>
        <v>-52.25</v>
      </c>
      <c r="M1194" s="14">
        <f t="shared" si="328"/>
        <v>8002.2100000000355</v>
      </c>
      <c r="N1194">
        <f t="shared" si="334"/>
        <v>-1</v>
      </c>
      <c r="O1194">
        <f t="shared" si="329"/>
        <v>0</v>
      </c>
      <c r="P1194">
        <f>COUNTIF(作圖資料!$A$3:$A$249,A1194)</f>
        <v>0</v>
      </c>
      <c r="R1194" s="7">
        <f t="shared" si="335"/>
        <v>-60</v>
      </c>
      <c r="S1194" s="8">
        <f t="shared" ca="1" si="336"/>
        <v>-60</v>
      </c>
      <c r="T1194" s="8">
        <f t="shared" ca="1" si="337"/>
        <v>12837</v>
      </c>
      <c r="U1194" s="8">
        <f t="shared" ca="1" si="338"/>
        <v>-3</v>
      </c>
      <c r="V1194" s="9">
        <f t="shared" ca="1" si="339"/>
        <v>6</v>
      </c>
      <c r="W1194" s="3">
        <f t="shared" si="340"/>
        <v>-4.8423628648043282E-3</v>
      </c>
      <c r="X1194" s="3">
        <f t="shared" si="341"/>
        <v>-0.10006899065371921</v>
      </c>
      <c r="Y1194" s="3">
        <f t="shared" si="342"/>
        <v>-9.8539350337911391E-2</v>
      </c>
    </row>
    <row r="1195" spans="1:25" x14ac:dyDescent="0.25">
      <c r="A1195" s="1">
        <v>37743</v>
      </c>
      <c r="B1195" s="2">
        <v>4187.82</v>
      </c>
      <c r="C1195" s="2">
        <v>42049</v>
      </c>
      <c r="D1195" s="2">
        <v>4189</v>
      </c>
      <c r="E1195" s="2">
        <v>4198</v>
      </c>
      <c r="F1195" s="13">
        <f t="shared" si="330"/>
        <v>2.8176951253877647E-4</v>
      </c>
      <c r="G1195" s="2">
        <f t="shared" si="325"/>
        <v>4481.4004999999997</v>
      </c>
      <c r="H1195" s="2">
        <f t="shared" ca="1" si="331"/>
        <v>53566.400000000001</v>
      </c>
      <c r="I1195">
        <f t="shared" ca="1" si="332"/>
        <v>-1</v>
      </c>
      <c r="J1195">
        <f t="shared" si="333"/>
        <v>1</v>
      </c>
      <c r="K1195">
        <f t="shared" si="326"/>
        <v>39.75</v>
      </c>
      <c r="L1195">
        <f t="shared" ca="1" si="327"/>
        <v>-39.75</v>
      </c>
      <c r="M1195" s="14">
        <f t="shared" si="328"/>
        <v>7962.4600000000355</v>
      </c>
      <c r="N1195">
        <f t="shared" si="334"/>
        <v>1</v>
      </c>
      <c r="O1195">
        <f t="shared" si="329"/>
        <v>2</v>
      </c>
      <c r="P1195">
        <f>COUNTIF(作圖資料!$A$3:$A$249,A1195)</f>
        <v>0</v>
      </c>
      <c r="R1195" s="7">
        <f t="shared" si="335"/>
        <v>54</v>
      </c>
      <c r="S1195" s="8">
        <f t="shared" ca="1" si="336"/>
        <v>-54</v>
      </c>
      <c r="T1195" s="8">
        <f t="shared" ca="1" si="337"/>
        <v>12675</v>
      </c>
      <c r="U1195" s="8">
        <f t="shared" ca="1" si="338"/>
        <v>-3</v>
      </c>
      <c r="V1195" s="9">
        <f t="shared" ca="1" si="339"/>
        <v>0</v>
      </c>
      <c r="W1195" s="3">
        <f t="shared" si="340"/>
        <v>-4.8423628648043282E-3</v>
      </c>
      <c r="X1195" s="3">
        <f t="shared" si="341"/>
        <v>-9.1445158938845861E-2</v>
      </c>
      <c r="Y1195" s="3">
        <f t="shared" si="342"/>
        <v>-8.6766950076302418E-2</v>
      </c>
    </row>
    <row r="1196" spans="1:25" x14ac:dyDescent="0.25">
      <c r="A1196" s="1">
        <v>37746</v>
      </c>
      <c r="B1196" s="2">
        <v>4202.12</v>
      </c>
      <c r="C1196" s="2">
        <v>37300</v>
      </c>
      <c r="D1196" s="2">
        <v>4190</v>
      </c>
      <c r="E1196" s="2">
        <v>4175</v>
      </c>
      <c r="F1196" s="13">
        <f t="shared" si="330"/>
        <v>-2.8842584219394007E-3</v>
      </c>
      <c r="G1196" s="2">
        <f t="shared" si="325"/>
        <v>4470.876166666666</v>
      </c>
      <c r="H1196" s="2">
        <f t="shared" ca="1" si="331"/>
        <v>49203.4</v>
      </c>
      <c r="I1196">
        <f t="shared" ca="1" si="332"/>
        <v>-1</v>
      </c>
      <c r="J1196">
        <f t="shared" si="333"/>
        <v>-1</v>
      </c>
      <c r="K1196">
        <f t="shared" si="326"/>
        <v>14.300000000000182</v>
      </c>
      <c r="L1196">
        <f t="shared" ca="1" si="327"/>
        <v>-14.300000000000182</v>
      </c>
      <c r="M1196" s="14">
        <f t="shared" si="328"/>
        <v>7976.7600000000357</v>
      </c>
      <c r="N1196">
        <f t="shared" si="334"/>
        <v>-1</v>
      </c>
      <c r="O1196">
        <f t="shared" si="329"/>
        <v>2</v>
      </c>
      <c r="P1196">
        <f>COUNTIF(作圖資料!$A$3:$A$249,A1196)</f>
        <v>0</v>
      </c>
      <c r="R1196" s="7">
        <f t="shared" si="335"/>
        <v>1</v>
      </c>
      <c r="S1196" s="8">
        <f t="shared" ca="1" si="336"/>
        <v>-1</v>
      </c>
      <c r="T1196" s="8">
        <f t="shared" ca="1" si="337"/>
        <v>12672</v>
      </c>
      <c r="U1196" s="8">
        <f t="shared" ca="1" si="338"/>
        <v>-3</v>
      </c>
      <c r="V1196" s="9">
        <f t="shared" ca="1" si="339"/>
        <v>0</v>
      </c>
      <c r="W1196" s="3">
        <f t="shared" si="340"/>
        <v>-4.8423628648043282E-3</v>
      </c>
      <c r="X1196" s="3">
        <f t="shared" si="341"/>
        <v>-8.8342749038904045E-2</v>
      </c>
      <c r="Y1196" s="3">
        <f t="shared" si="342"/>
        <v>-8.6548942664050332E-2</v>
      </c>
    </row>
    <row r="1197" spans="1:25" x14ac:dyDescent="0.25">
      <c r="A1197" s="1">
        <v>37747</v>
      </c>
      <c r="B1197" s="2">
        <v>4220.45</v>
      </c>
      <c r="C1197" s="2">
        <v>43244</v>
      </c>
      <c r="D1197" s="2">
        <v>4185</v>
      </c>
      <c r="E1197" s="2">
        <v>4190</v>
      </c>
      <c r="F1197" s="13">
        <f t="shared" si="330"/>
        <v>-8.3995782440260403E-3</v>
      </c>
      <c r="G1197" s="2">
        <f t="shared" si="325"/>
        <v>4462.2941666666675</v>
      </c>
      <c r="H1197" s="2">
        <f t="shared" ca="1" si="331"/>
        <v>48186.6</v>
      </c>
      <c r="I1197">
        <f t="shared" ca="1" si="332"/>
        <v>-1</v>
      </c>
      <c r="J1197">
        <f t="shared" si="333"/>
        <v>-1</v>
      </c>
      <c r="K1197">
        <f t="shared" si="326"/>
        <v>18.329999999999927</v>
      </c>
      <c r="L1197">
        <f t="shared" ca="1" si="327"/>
        <v>-18.329999999999927</v>
      </c>
      <c r="M1197" s="14">
        <f t="shared" si="328"/>
        <v>7958.4300000000358</v>
      </c>
      <c r="N1197">
        <f t="shared" si="334"/>
        <v>-1</v>
      </c>
      <c r="O1197">
        <f t="shared" si="329"/>
        <v>0</v>
      </c>
      <c r="P1197">
        <f>COUNTIF(作圖資料!$A$3:$A$249,A1197)</f>
        <v>0</v>
      </c>
      <c r="R1197" s="7">
        <f t="shared" si="335"/>
        <v>-5</v>
      </c>
      <c r="S1197" s="8">
        <f t="shared" ca="1" si="336"/>
        <v>5</v>
      </c>
      <c r="T1197" s="8">
        <f t="shared" ca="1" si="337"/>
        <v>12687</v>
      </c>
      <c r="U1197" s="8">
        <f t="shared" ca="1" si="338"/>
        <v>-3</v>
      </c>
      <c r="V1197" s="9">
        <f t="shared" ca="1" si="339"/>
        <v>0</v>
      </c>
      <c r="W1197" s="3">
        <f t="shared" si="340"/>
        <v>-4.8423628648043282E-3</v>
      </c>
      <c r="X1197" s="3">
        <f t="shared" si="341"/>
        <v>-8.4366023621705755E-2</v>
      </c>
      <c r="Y1197" s="3">
        <f t="shared" si="342"/>
        <v>-8.7638979725310429E-2</v>
      </c>
    </row>
    <row r="1198" spans="1:25" x14ac:dyDescent="0.25">
      <c r="A1198" s="1">
        <v>37748</v>
      </c>
      <c r="B1198" s="2">
        <v>4275.91</v>
      </c>
      <c r="C1198" s="2">
        <v>46424</v>
      </c>
      <c r="D1198" s="2">
        <v>4245</v>
      </c>
      <c r="E1198" s="2">
        <v>4247</v>
      </c>
      <c r="F1198" s="13">
        <f t="shared" si="330"/>
        <v>-7.2288705795958696E-3</v>
      </c>
      <c r="G1198" s="2">
        <f t="shared" si="325"/>
        <v>4456.1614999999993</v>
      </c>
      <c r="H1198" s="2">
        <f t="shared" ca="1" si="331"/>
        <v>45225.599999999999</v>
      </c>
      <c r="I1198">
        <f t="shared" ca="1" si="332"/>
        <v>1</v>
      </c>
      <c r="J1198">
        <f t="shared" si="333"/>
        <v>-1</v>
      </c>
      <c r="K1198">
        <f t="shared" si="326"/>
        <v>55.460000000000036</v>
      </c>
      <c r="L1198">
        <f t="shared" ca="1" si="327"/>
        <v>-55.460000000000036</v>
      </c>
      <c r="M1198" s="14">
        <f t="shared" si="328"/>
        <v>7902.9700000000357</v>
      </c>
      <c r="N1198">
        <f t="shared" si="334"/>
        <v>-1</v>
      </c>
      <c r="O1198">
        <f t="shared" si="329"/>
        <v>0</v>
      </c>
      <c r="P1198">
        <f>COUNTIF(作圖資料!$A$3:$A$249,A1198)</f>
        <v>0</v>
      </c>
      <c r="R1198" s="7">
        <f t="shared" si="335"/>
        <v>60</v>
      </c>
      <c r="S1198" s="8">
        <f t="shared" ca="1" si="336"/>
        <v>-60</v>
      </c>
      <c r="T1198" s="8">
        <f t="shared" ca="1" si="337"/>
        <v>12507</v>
      </c>
      <c r="U1198" s="8">
        <f t="shared" ca="1" si="338"/>
        <v>2</v>
      </c>
      <c r="V1198" s="9">
        <f t="shared" ca="1" si="339"/>
        <v>5</v>
      </c>
      <c r="W1198" s="3">
        <f t="shared" si="340"/>
        <v>-4.8423628648043282E-3</v>
      </c>
      <c r="X1198" s="3">
        <f t="shared" si="341"/>
        <v>-7.2333880051721366E-2</v>
      </c>
      <c r="Y1198" s="3">
        <f t="shared" si="342"/>
        <v>-7.4558534990189496E-2</v>
      </c>
    </row>
    <row r="1199" spans="1:25" x14ac:dyDescent="0.25">
      <c r="A1199" s="1">
        <v>37749</v>
      </c>
      <c r="B1199" s="2">
        <v>4191.25</v>
      </c>
      <c r="C1199" s="2">
        <v>33758</v>
      </c>
      <c r="D1199" s="2">
        <v>4165</v>
      </c>
      <c r="E1199" s="2">
        <v>4153</v>
      </c>
      <c r="F1199" s="13">
        <f t="shared" si="330"/>
        <v>-6.2630480167014113E-3</v>
      </c>
      <c r="G1199" s="2">
        <f t="shared" si="325"/>
        <v>4449.032666666667</v>
      </c>
      <c r="H1199" s="2">
        <f t="shared" ca="1" si="331"/>
        <v>40555</v>
      </c>
      <c r="I1199">
        <f t="shared" ca="1" si="332"/>
        <v>-1</v>
      </c>
      <c r="J1199">
        <f t="shared" si="333"/>
        <v>-1</v>
      </c>
      <c r="K1199">
        <f t="shared" si="326"/>
        <v>-84.659999999999854</v>
      </c>
      <c r="L1199">
        <f t="shared" ca="1" si="327"/>
        <v>-84.659999999999854</v>
      </c>
      <c r="M1199" s="14">
        <f t="shared" si="328"/>
        <v>7987.6300000000356</v>
      </c>
      <c r="N1199">
        <f t="shared" si="334"/>
        <v>-1</v>
      </c>
      <c r="O1199">
        <f t="shared" si="329"/>
        <v>0</v>
      </c>
      <c r="P1199">
        <f>COUNTIF(作圖資料!$A$3:$A$249,A1199)</f>
        <v>0</v>
      </c>
      <c r="R1199" s="7">
        <f t="shared" si="335"/>
        <v>-80</v>
      </c>
      <c r="S1199" s="8">
        <f t="shared" ca="1" si="336"/>
        <v>-80</v>
      </c>
      <c r="T1199" s="8">
        <f t="shared" ca="1" si="337"/>
        <v>12347</v>
      </c>
      <c r="U1199" s="8">
        <f t="shared" ca="1" si="338"/>
        <v>-2</v>
      </c>
      <c r="V1199" s="9">
        <f t="shared" ca="1" si="339"/>
        <v>4</v>
      </c>
      <c r="W1199" s="3">
        <f t="shared" si="340"/>
        <v>-4.8423628648043282E-3</v>
      </c>
      <c r="X1199" s="3">
        <f t="shared" si="341"/>
        <v>-9.0701014466342156E-2</v>
      </c>
      <c r="Y1199" s="3">
        <f t="shared" si="342"/>
        <v>-9.1999127970350814E-2</v>
      </c>
    </row>
    <row r="1200" spans="1:25" x14ac:dyDescent="0.25">
      <c r="A1200" s="1">
        <v>37750</v>
      </c>
      <c r="B1200" s="2">
        <v>4244.18</v>
      </c>
      <c r="C1200" s="2">
        <v>42831</v>
      </c>
      <c r="D1200" s="2">
        <v>4224</v>
      </c>
      <c r="E1200" s="2">
        <v>4223</v>
      </c>
      <c r="F1200" s="13">
        <f t="shared" si="330"/>
        <v>-4.7547464999129208E-3</v>
      </c>
      <c r="G1200" s="2">
        <f t="shared" si="325"/>
        <v>4442.6878333333334</v>
      </c>
      <c r="H1200" s="2">
        <f t="shared" ca="1" si="331"/>
        <v>40711.4</v>
      </c>
      <c r="I1200">
        <f t="shared" ca="1" si="332"/>
        <v>1</v>
      </c>
      <c r="J1200">
        <f t="shared" si="333"/>
        <v>-1</v>
      </c>
      <c r="K1200">
        <f t="shared" si="326"/>
        <v>52.930000000000291</v>
      </c>
      <c r="L1200">
        <f t="shared" ca="1" si="327"/>
        <v>-52.930000000000291</v>
      </c>
      <c r="M1200" s="14">
        <f t="shared" si="328"/>
        <v>7934.7000000000353</v>
      </c>
      <c r="N1200">
        <f t="shared" si="334"/>
        <v>-1</v>
      </c>
      <c r="O1200">
        <f t="shared" si="329"/>
        <v>0</v>
      </c>
      <c r="P1200">
        <f>COUNTIF(作圖資料!$A$3:$A$249,A1200)</f>
        <v>0</v>
      </c>
      <c r="R1200" s="7">
        <f t="shared" si="335"/>
        <v>59</v>
      </c>
      <c r="S1200" s="8">
        <f t="shared" ca="1" si="336"/>
        <v>-59</v>
      </c>
      <c r="T1200" s="8">
        <f t="shared" ca="1" si="337"/>
        <v>12229</v>
      </c>
      <c r="U1200" s="8">
        <f t="shared" ca="1" si="338"/>
        <v>2</v>
      </c>
      <c r="V1200" s="9">
        <f t="shared" ca="1" si="339"/>
        <v>4</v>
      </c>
      <c r="W1200" s="3">
        <f t="shared" si="340"/>
        <v>-4.8423628648043282E-3</v>
      </c>
      <c r="X1200" s="3">
        <f t="shared" si="341"/>
        <v>-7.9217758801732208E-2</v>
      </c>
      <c r="Y1200" s="3">
        <f t="shared" si="342"/>
        <v>-7.9136690647481855E-2</v>
      </c>
    </row>
    <row r="1201" spans="1:25" x14ac:dyDescent="0.25">
      <c r="A1201" s="1">
        <v>37753</v>
      </c>
      <c r="B1201" s="2">
        <v>4261.0200000000004</v>
      </c>
      <c r="C1201" s="2">
        <v>35891</v>
      </c>
      <c r="D1201" s="2">
        <v>4245</v>
      </c>
      <c r="E1201" s="2">
        <v>4240</v>
      </c>
      <c r="F1201" s="13">
        <f t="shared" si="330"/>
        <v>-3.7596631792389257E-3</v>
      </c>
      <c r="G1201" s="2">
        <f t="shared" si="325"/>
        <v>4438.5721666666668</v>
      </c>
      <c r="H1201" s="2">
        <f t="shared" ca="1" si="331"/>
        <v>40429.599999999999</v>
      </c>
      <c r="I1201">
        <f t="shared" ca="1" si="332"/>
        <v>-1</v>
      </c>
      <c r="J1201">
        <f t="shared" si="333"/>
        <v>-1</v>
      </c>
      <c r="K1201">
        <f t="shared" si="326"/>
        <v>16.840000000000146</v>
      </c>
      <c r="L1201">
        <f t="shared" ca="1" si="327"/>
        <v>16.840000000000146</v>
      </c>
      <c r="M1201" s="14">
        <f t="shared" si="328"/>
        <v>7917.8600000000351</v>
      </c>
      <c r="N1201">
        <f t="shared" si="334"/>
        <v>-1</v>
      </c>
      <c r="O1201">
        <f t="shared" si="329"/>
        <v>0</v>
      </c>
      <c r="P1201">
        <f>COUNTIF(作圖資料!$A$3:$A$249,A1201)</f>
        <v>0</v>
      </c>
      <c r="R1201" s="7">
        <f t="shared" si="335"/>
        <v>21</v>
      </c>
      <c r="S1201" s="8">
        <f t="shared" ca="1" si="336"/>
        <v>21</v>
      </c>
      <c r="T1201" s="8">
        <f t="shared" ca="1" si="337"/>
        <v>12271</v>
      </c>
      <c r="U1201" s="8">
        <f t="shared" ca="1" si="338"/>
        <v>-2</v>
      </c>
      <c r="V1201" s="9">
        <f t="shared" ca="1" si="339"/>
        <v>4</v>
      </c>
      <c r="W1201" s="3">
        <f t="shared" si="340"/>
        <v>-4.8423628648043282E-3</v>
      </c>
      <c r="X1201" s="3">
        <f t="shared" si="341"/>
        <v>-7.5564291479003343E-2</v>
      </c>
      <c r="Y1201" s="3">
        <f t="shared" si="342"/>
        <v>-7.4558534990189607E-2</v>
      </c>
    </row>
    <row r="1202" spans="1:25" x14ac:dyDescent="0.25">
      <c r="A1202" s="1">
        <v>37754</v>
      </c>
      <c r="B1202" s="2">
        <v>4334.59</v>
      </c>
      <c r="C1202" s="2">
        <v>52508</v>
      </c>
      <c r="D1202" s="2">
        <v>4316</v>
      </c>
      <c r="E1202" s="2">
        <v>4312</v>
      </c>
      <c r="F1202" s="13">
        <f t="shared" si="330"/>
        <v>-4.2887562606844787E-3</v>
      </c>
      <c r="G1202" s="2">
        <f t="shared" si="325"/>
        <v>4435.915500000001</v>
      </c>
      <c r="H1202" s="2">
        <f t="shared" ca="1" si="331"/>
        <v>42282.400000000001</v>
      </c>
      <c r="I1202">
        <f t="shared" ca="1" si="332"/>
        <v>1</v>
      </c>
      <c r="J1202">
        <f t="shared" si="333"/>
        <v>-1</v>
      </c>
      <c r="K1202">
        <f t="shared" si="326"/>
        <v>73.569999999999709</v>
      </c>
      <c r="L1202">
        <f t="shared" ca="1" si="327"/>
        <v>-73.569999999999709</v>
      </c>
      <c r="M1202" s="14">
        <f t="shared" si="328"/>
        <v>7844.2900000000354</v>
      </c>
      <c r="N1202">
        <f t="shared" si="334"/>
        <v>-1</v>
      </c>
      <c r="O1202">
        <f t="shared" si="329"/>
        <v>0</v>
      </c>
      <c r="P1202">
        <f>COUNTIF(作圖資料!$A$3:$A$249,A1202)</f>
        <v>0</v>
      </c>
      <c r="R1202" s="7">
        <f t="shared" si="335"/>
        <v>71</v>
      </c>
      <c r="S1202" s="8">
        <f t="shared" ca="1" si="336"/>
        <v>-71</v>
      </c>
      <c r="T1202" s="8">
        <f t="shared" ca="1" si="337"/>
        <v>12129</v>
      </c>
      <c r="U1202" s="8">
        <f t="shared" ca="1" si="338"/>
        <v>2</v>
      </c>
      <c r="V1202" s="9">
        <f t="shared" ca="1" si="339"/>
        <v>4</v>
      </c>
      <c r="W1202" s="3">
        <f t="shared" si="340"/>
        <v>-4.8423628648043282E-3</v>
      </c>
      <c r="X1202" s="3">
        <f t="shared" si="341"/>
        <v>-5.9603151874896843E-2</v>
      </c>
      <c r="Y1202" s="3">
        <f t="shared" si="342"/>
        <v>-5.9080008720296395E-2</v>
      </c>
    </row>
    <row r="1203" spans="1:25" x14ac:dyDescent="0.25">
      <c r="A1203" s="1">
        <v>37755</v>
      </c>
      <c r="B1203" s="2">
        <v>4341.1000000000004</v>
      </c>
      <c r="C1203" s="2">
        <v>38497</v>
      </c>
      <c r="D1203" s="2">
        <v>4338</v>
      </c>
      <c r="E1203" s="2">
        <v>4326</v>
      </c>
      <c r="F1203" s="13">
        <f t="shared" si="330"/>
        <v>-7.1410472000188463E-4</v>
      </c>
      <c r="G1203" s="2">
        <f t="shared" si="325"/>
        <v>4429.8491666666669</v>
      </c>
      <c r="H1203" s="2">
        <f t="shared" ca="1" si="331"/>
        <v>40697</v>
      </c>
      <c r="I1203">
        <f t="shared" ca="1" si="332"/>
        <v>-1</v>
      </c>
      <c r="J1203">
        <f t="shared" si="333"/>
        <v>-1</v>
      </c>
      <c r="K1203">
        <f t="shared" si="326"/>
        <v>6.5100000000002183</v>
      </c>
      <c r="L1203">
        <f t="shared" ca="1" si="327"/>
        <v>6.5100000000002183</v>
      </c>
      <c r="M1203" s="14">
        <f t="shared" si="328"/>
        <v>7837.7800000000352</v>
      </c>
      <c r="N1203">
        <f t="shared" si="334"/>
        <v>-1</v>
      </c>
      <c r="O1203">
        <f t="shared" si="329"/>
        <v>0</v>
      </c>
      <c r="P1203">
        <f>COUNTIF(作圖資料!$A$3:$A$249,A1203)</f>
        <v>0</v>
      </c>
      <c r="R1203" s="7">
        <f t="shared" si="335"/>
        <v>22</v>
      </c>
      <c r="S1203" s="8">
        <f t="shared" ca="1" si="336"/>
        <v>22</v>
      </c>
      <c r="T1203" s="8">
        <f t="shared" ca="1" si="337"/>
        <v>12173</v>
      </c>
      <c r="U1203" s="8">
        <f t="shared" ca="1" si="338"/>
        <v>-2</v>
      </c>
      <c r="V1203" s="9">
        <f t="shared" ca="1" si="339"/>
        <v>4</v>
      </c>
      <c r="W1203" s="3">
        <f t="shared" si="340"/>
        <v>-4.8423628648043282E-3</v>
      </c>
      <c r="X1203" s="3">
        <f t="shared" si="341"/>
        <v>-5.8190796039328863E-2</v>
      </c>
      <c r="Y1203" s="3">
        <f t="shared" si="342"/>
        <v>-5.4283845650752061E-2</v>
      </c>
    </row>
    <row r="1204" spans="1:25" x14ac:dyDescent="0.25">
      <c r="A1204" s="1">
        <v>37756</v>
      </c>
      <c r="B1204" s="2">
        <v>4331.24</v>
      </c>
      <c r="C1204" s="2">
        <v>33559</v>
      </c>
      <c r="D1204" s="2">
        <v>4324</v>
      </c>
      <c r="E1204" s="2">
        <v>4312</v>
      </c>
      <c r="F1204" s="13">
        <f t="shared" si="330"/>
        <v>-1.6715767309130047E-3</v>
      </c>
      <c r="G1204" s="2">
        <f t="shared" si="325"/>
        <v>4425.2813333333343</v>
      </c>
      <c r="H1204" s="2">
        <f t="shared" ca="1" si="331"/>
        <v>40657.199999999997</v>
      </c>
      <c r="I1204">
        <f t="shared" ca="1" si="332"/>
        <v>-1</v>
      </c>
      <c r="J1204">
        <f t="shared" si="333"/>
        <v>-1</v>
      </c>
      <c r="K1204">
        <f t="shared" si="326"/>
        <v>-9.8600000000005821</v>
      </c>
      <c r="L1204">
        <f t="shared" ca="1" si="327"/>
        <v>9.8600000000005821</v>
      </c>
      <c r="M1204" s="14">
        <f t="shared" si="328"/>
        <v>7847.6400000000358</v>
      </c>
      <c r="N1204">
        <f t="shared" si="334"/>
        <v>-1</v>
      </c>
      <c r="O1204">
        <f t="shared" si="329"/>
        <v>0</v>
      </c>
      <c r="P1204">
        <f>COUNTIF(作圖資料!$A$3:$A$249,A1204)</f>
        <v>0</v>
      </c>
      <c r="R1204" s="7">
        <f t="shared" si="335"/>
        <v>-14</v>
      </c>
      <c r="S1204" s="8">
        <f t="shared" ca="1" si="336"/>
        <v>14</v>
      </c>
      <c r="T1204" s="8">
        <f t="shared" ca="1" si="337"/>
        <v>12201</v>
      </c>
      <c r="U1204" s="8">
        <f t="shared" ca="1" si="338"/>
        <v>-2</v>
      </c>
      <c r="V1204" s="9">
        <f t="shared" ca="1" si="339"/>
        <v>0</v>
      </c>
      <c r="W1204" s="3">
        <f t="shared" si="340"/>
        <v>-4.8423628648043282E-3</v>
      </c>
      <c r="X1204" s="3">
        <f t="shared" si="341"/>
        <v>-6.0329940208100119E-2</v>
      </c>
      <c r="Y1204" s="3">
        <f t="shared" si="342"/>
        <v>-5.7335949422280263E-2</v>
      </c>
    </row>
    <row r="1205" spans="1:25" x14ac:dyDescent="0.25">
      <c r="A1205" s="1">
        <v>37757</v>
      </c>
      <c r="B1205" s="2">
        <v>4283.7700000000004</v>
      </c>
      <c r="C1205" s="2">
        <v>37122</v>
      </c>
      <c r="D1205" s="2">
        <v>4260</v>
      </c>
      <c r="E1205" s="2">
        <v>4260</v>
      </c>
      <c r="F1205" s="13">
        <f t="shared" si="330"/>
        <v>-5.5488506619170153E-3</v>
      </c>
      <c r="G1205" s="2">
        <f t="shared" si="325"/>
        <v>4420.8303333333333</v>
      </c>
      <c r="H1205" s="2">
        <f t="shared" ca="1" si="331"/>
        <v>39515.4</v>
      </c>
      <c r="I1205">
        <f t="shared" ca="1" si="332"/>
        <v>-1</v>
      </c>
      <c r="J1205">
        <f t="shared" si="333"/>
        <v>-1</v>
      </c>
      <c r="K1205">
        <f t="shared" si="326"/>
        <v>-47.469999999999345</v>
      </c>
      <c r="L1205">
        <f t="shared" ca="1" si="327"/>
        <v>47.469999999999345</v>
      </c>
      <c r="M1205" s="14">
        <f t="shared" si="328"/>
        <v>7895.1100000000351</v>
      </c>
      <c r="N1205">
        <f t="shared" si="334"/>
        <v>-1</v>
      </c>
      <c r="O1205">
        <f t="shared" si="329"/>
        <v>0</v>
      </c>
      <c r="P1205">
        <f>COUNTIF(作圖資料!$A$3:$A$249,A1205)</f>
        <v>0</v>
      </c>
      <c r="R1205" s="7">
        <f t="shared" si="335"/>
        <v>-64</v>
      </c>
      <c r="S1205" s="8">
        <f t="shared" ca="1" si="336"/>
        <v>64</v>
      </c>
      <c r="T1205" s="8">
        <f t="shared" ca="1" si="337"/>
        <v>12329</v>
      </c>
      <c r="U1205" s="8">
        <f t="shared" ca="1" si="338"/>
        <v>-2</v>
      </c>
      <c r="V1205" s="9">
        <f t="shared" ca="1" si="339"/>
        <v>0</v>
      </c>
      <c r="W1205" s="3">
        <f t="shared" si="340"/>
        <v>-4.8423628648043282E-3</v>
      </c>
      <c r="X1205" s="3">
        <f t="shared" si="341"/>
        <v>-7.0628639365459489E-2</v>
      </c>
      <c r="Y1205" s="3">
        <f t="shared" si="342"/>
        <v>-7.1288423806409318E-2</v>
      </c>
    </row>
    <row r="1206" spans="1:25" x14ac:dyDescent="0.25">
      <c r="A1206" s="1">
        <v>37760</v>
      </c>
      <c r="B1206" s="2">
        <v>4255.8</v>
      </c>
      <c r="C1206" s="2">
        <v>23693</v>
      </c>
      <c r="D1206" s="2">
        <v>4239</v>
      </c>
      <c r="E1206" s="2">
        <v>4216</v>
      </c>
      <c r="F1206" s="13">
        <f t="shared" si="330"/>
        <v>-3.9475539264063331E-3</v>
      </c>
      <c r="G1206" s="2">
        <f t="shared" si="325"/>
        <v>4415.9153333333334</v>
      </c>
      <c r="H1206" s="2">
        <f t="shared" ca="1" si="331"/>
        <v>37075.800000000003</v>
      </c>
      <c r="I1206">
        <f t="shared" ca="1" si="332"/>
        <v>-1</v>
      </c>
      <c r="J1206">
        <f t="shared" si="333"/>
        <v>-1</v>
      </c>
      <c r="K1206">
        <f t="shared" si="326"/>
        <v>-27.970000000000255</v>
      </c>
      <c r="L1206">
        <f t="shared" ca="1" si="327"/>
        <v>27.970000000000255</v>
      </c>
      <c r="M1206" s="14">
        <f t="shared" si="328"/>
        <v>7923.0800000000354</v>
      </c>
      <c r="N1206">
        <f t="shared" si="334"/>
        <v>-1</v>
      </c>
      <c r="O1206">
        <f t="shared" si="329"/>
        <v>0</v>
      </c>
      <c r="P1206">
        <f>COUNTIF(作圖資料!$A$3:$A$249,A1206)</f>
        <v>0</v>
      </c>
      <c r="R1206" s="7">
        <f t="shared" si="335"/>
        <v>-21</v>
      </c>
      <c r="S1206" s="8">
        <f t="shared" ca="1" si="336"/>
        <v>21</v>
      </c>
      <c r="T1206" s="8">
        <f t="shared" ca="1" si="337"/>
        <v>12371</v>
      </c>
      <c r="U1206" s="8">
        <f t="shared" ca="1" si="338"/>
        <v>-2</v>
      </c>
      <c r="V1206" s="9">
        <f t="shared" ca="1" si="339"/>
        <v>0</v>
      </c>
      <c r="W1206" s="3">
        <f t="shared" si="340"/>
        <v>-4.8423628648043282E-3</v>
      </c>
      <c r="X1206" s="3">
        <f t="shared" si="341"/>
        <v>-7.6696779568352857E-2</v>
      </c>
      <c r="Y1206" s="3">
        <f t="shared" si="342"/>
        <v>-7.5866579463701678E-2</v>
      </c>
    </row>
    <row r="1207" spans="1:25" x14ac:dyDescent="0.25">
      <c r="A1207" s="1">
        <v>37761</v>
      </c>
      <c r="B1207" s="2">
        <v>4251.59</v>
      </c>
      <c r="C1207" s="2">
        <v>28088</v>
      </c>
      <c r="D1207" s="2">
        <v>4226</v>
      </c>
      <c r="E1207" s="2">
        <v>4196</v>
      </c>
      <c r="F1207" s="13">
        <f t="shared" si="330"/>
        <v>-6.0189246846473754E-3</v>
      </c>
      <c r="G1207" s="2">
        <f t="shared" si="325"/>
        <v>4410.9693333333325</v>
      </c>
      <c r="H1207" s="2">
        <f t="shared" ca="1" si="331"/>
        <v>32191.8</v>
      </c>
      <c r="I1207">
        <f t="shared" ca="1" si="332"/>
        <v>-1</v>
      </c>
      <c r="J1207">
        <f t="shared" si="333"/>
        <v>-1</v>
      </c>
      <c r="K1207">
        <f t="shared" si="326"/>
        <v>-4.2100000000000364</v>
      </c>
      <c r="L1207">
        <f t="shared" ca="1" si="327"/>
        <v>4.2100000000000364</v>
      </c>
      <c r="M1207" s="14">
        <f t="shared" si="328"/>
        <v>7927.2900000000354</v>
      </c>
      <c r="N1207">
        <f t="shared" si="334"/>
        <v>-1</v>
      </c>
      <c r="O1207">
        <f t="shared" si="329"/>
        <v>0</v>
      </c>
      <c r="P1207">
        <f>COUNTIF(作圖資料!$A$3:$A$249,A1207)</f>
        <v>0</v>
      </c>
      <c r="R1207" s="7">
        <f t="shared" si="335"/>
        <v>-13</v>
      </c>
      <c r="S1207" s="8">
        <f t="shared" ca="1" si="336"/>
        <v>13</v>
      </c>
      <c r="T1207" s="8">
        <f t="shared" ca="1" si="337"/>
        <v>12397</v>
      </c>
      <c r="U1207" s="8">
        <f t="shared" ca="1" si="338"/>
        <v>-2</v>
      </c>
      <c r="V1207" s="9">
        <f t="shared" ca="1" si="339"/>
        <v>0</v>
      </c>
      <c r="W1207" s="3">
        <f t="shared" si="340"/>
        <v>-4.8423628648043282E-3</v>
      </c>
      <c r="X1207" s="3">
        <f t="shared" si="341"/>
        <v>-7.7610146399034963E-2</v>
      </c>
      <c r="Y1207" s="3">
        <f t="shared" si="342"/>
        <v>-7.8700675822977795E-2</v>
      </c>
    </row>
    <row r="1208" spans="1:25" x14ac:dyDescent="0.25">
      <c r="A1208" s="1">
        <v>37762</v>
      </c>
      <c r="B1208" s="2">
        <v>4216.6400000000003</v>
      </c>
      <c r="C1208" s="2">
        <v>28378</v>
      </c>
      <c r="D1208" s="2">
        <v>4240</v>
      </c>
      <c r="E1208" s="2">
        <v>4192</v>
      </c>
      <c r="F1208" s="13">
        <f t="shared" si="330"/>
        <v>-5.8435152159065362E-3</v>
      </c>
      <c r="G1208" s="2">
        <f t="shared" si="325"/>
        <v>4404.4266666666663</v>
      </c>
      <c r="H1208" s="2">
        <f t="shared" ca="1" si="331"/>
        <v>30168</v>
      </c>
      <c r="I1208">
        <f t="shared" ca="1" si="332"/>
        <v>-1</v>
      </c>
      <c r="J1208">
        <f t="shared" si="333"/>
        <v>-1</v>
      </c>
      <c r="K1208">
        <f t="shared" si="326"/>
        <v>-34.949999999999818</v>
      </c>
      <c r="L1208">
        <f t="shared" ca="1" si="327"/>
        <v>34.949999999999818</v>
      </c>
      <c r="M1208" s="14">
        <f t="shared" si="328"/>
        <v>7962.2400000000353</v>
      </c>
      <c r="N1208">
        <f t="shared" si="334"/>
        <v>-1</v>
      </c>
      <c r="O1208">
        <f t="shared" si="329"/>
        <v>0</v>
      </c>
      <c r="P1208">
        <f>COUNTIF(作圖資料!$A$3:$A$249,A1208)</f>
        <v>1</v>
      </c>
      <c r="R1208" s="7">
        <f t="shared" si="335"/>
        <v>14</v>
      </c>
      <c r="S1208" s="8">
        <f t="shared" ca="1" si="336"/>
        <v>-14</v>
      </c>
      <c r="T1208" s="8">
        <f t="shared" ca="1" si="337"/>
        <v>12369</v>
      </c>
      <c r="U1208" s="8">
        <f t="shared" ca="1" si="338"/>
        <v>-2</v>
      </c>
      <c r="V1208" s="9">
        <f t="shared" ca="1" si="339"/>
        <v>4</v>
      </c>
      <c r="W1208" s="3">
        <f t="shared" si="340"/>
        <v>-4.8423628648043282E-3</v>
      </c>
      <c r="X1208" s="3">
        <f t="shared" si="341"/>
        <v>-8.5192609755885829E-2</v>
      </c>
      <c r="Y1208" s="3">
        <f t="shared" si="342"/>
        <v>-7.5648572051449481E-2</v>
      </c>
    </row>
    <row r="1209" spans="1:25" x14ac:dyDescent="0.25">
      <c r="A1209" s="1">
        <v>37763</v>
      </c>
      <c r="B1209" s="2">
        <v>4271.3</v>
      </c>
      <c r="C1209" s="2">
        <v>38575</v>
      </c>
      <c r="D1209" s="2">
        <v>4241</v>
      </c>
      <c r="E1209" s="2">
        <v>4244</v>
      </c>
      <c r="F1209" s="13">
        <f t="shared" si="330"/>
        <v>-7.0938590124787204E-3</v>
      </c>
      <c r="G1209" s="2">
        <f t="shared" si="325"/>
        <v>4401.3758333333335</v>
      </c>
      <c r="H1209" s="2">
        <f t="shared" ca="1" si="331"/>
        <v>31171.200000000001</v>
      </c>
      <c r="I1209">
        <f t="shared" ca="1" si="332"/>
        <v>1</v>
      </c>
      <c r="J1209">
        <f t="shared" si="333"/>
        <v>-1</v>
      </c>
      <c r="K1209">
        <f t="shared" si="326"/>
        <v>54.659999999999854</v>
      </c>
      <c r="L1209">
        <f t="shared" ca="1" si="327"/>
        <v>-54.659999999999854</v>
      </c>
      <c r="M1209" s="14">
        <f t="shared" si="328"/>
        <v>7907.5800000000354</v>
      </c>
      <c r="N1209">
        <f t="shared" si="334"/>
        <v>-1</v>
      </c>
      <c r="O1209">
        <f t="shared" si="329"/>
        <v>0</v>
      </c>
      <c r="P1209">
        <f>COUNTIF(作圖資料!$A$3:$A$249,A1209)</f>
        <v>0</v>
      </c>
      <c r="R1209" s="7">
        <f t="shared" si="335"/>
        <v>49</v>
      </c>
      <c r="S1209" s="8">
        <f t="shared" ca="1" si="336"/>
        <v>-49</v>
      </c>
      <c r="T1209" s="8">
        <f t="shared" ca="1" si="337"/>
        <v>12271</v>
      </c>
      <c r="U1209" s="8">
        <f t="shared" ca="1" si="338"/>
        <v>2</v>
      </c>
      <c r="V1209" s="9">
        <f t="shared" ca="1" si="339"/>
        <v>4</v>
      </c>
      <c r="W1209" s="3">
        <f t="shared" si="340"/>
        <v>-5.8435152159065362E-3</v>
      </c>
      <c r="X1209" s="3">
        <f t="shared" si="341"/>
        <v>1.2962927828792558E-2</v>
      </c>
      <c r="Y1209" s="3">
        <f t="shared" si="342"/>
        <v>1.1688931297709924E-2</v>
      </c>
    </row>
    <row r="1210" spans="1:25" x14ac:dyDescent="0.25">
      <c r="A1210" s="1">
        <v>37764</v>
      </c>
      <c r="B1210" s="2">
        <v>4349.5200000000004</v>
      </c>
      <c r="C1210" s="2">
        <v>58453</v>
      </c>
      <c r="D1210" s="2">
        <v>4340</v>
      </c>
      <c r="E1210" s="2">
        <v>4320</v>
      </c>
      <c r="F1210" s="13">
        <f t="shared" si="330"/>
        <v>-2.1887472640660377E-3</v>
      </c>
      <c r="G1210" s="2">
        <f t="shared" si="325"/>
        <v>4399.5896666666658</v>
      </c>
      <c r="H1210" s="2">
        <f t="shared" ca="1" si="331"/>
        <v>35437.4</v>
      </c>
      <c r="I1210">
        <f t="shared" ca="1" si="332"/>
        <v>1</v>
      </c>
      <c r="J1210">
        <f t="shared" si="333"/>
        <v>-1</v>
      </c>
      <c r="K1210">
        <f t="shared" si="326"/>
        <v>78.220000000000255</v>
      </c>
      <c r="L1210">
        <f t="shared" ca="1" si="327"/>
        <v>78.220000000000255</v>
      </c>
      <c r="M1210" s="14">
        <f t="shared" si="328"/>
        <v>7829.3600000000351</v>
      </c>
      <c r="N1210">
        <f t="shared" si="334"/>
        <v>-1</v>
      </c>
      <c r="O1210">
        <f t="shared" si="329"/>
        <v>0</v>
      </c>
      <c r="P1210">
        <f>COUNTIF(作圖資料!$A$3:$A$249,A1210)</f>
        <v>0</v>
      </c>
      <c r="R1210" s="7">
        <f t="shared" si="335"/>
        <v>99</v>
      </c>
      <c r="S1210" s="8">
        <f t="shared" ca="1" si="336"/>
        <v>99</v>
      </c>
      <c r="T1210" s="8">
        <f t="shared" ca="1" si="337"/>
        <v>12469</v>
      </c>
      <c r="U1210" s="8">
        <f t="shared" ca="1" si="338"/>
        <v>2</v>
      </c>
      <c r="V1210" s="9">
        <f t="shared" ca="1" si="339"/>
        <v>0</v>
      </c>
      <c r="W1210" s="3">
        <f t="shared" si="340"/>
        <v>-5.8435152159065362E-3</v>
      </c>
      <c r="X1210" s="3">
        <f t="shared" si="341"/>
        <v>3.1513242771495698E-2</v>
      </c>
      <c r="Y1210" s="3">
        <f t="shared" si="342"/>
        <v>3.5305343511450316E-2</v>
      </c>
    </row>
    <row r="1211" spans="1:25" x14ac:dyDescent="0.25">
      <c r="A1211" s="1">
        <v>37767</v>
      </c>
      <c r="B1211" s="2">
        <v>4465.57</v>
      </c>
      <c r="C1211" s="2">
        <v>68801</v>
      </c>
      <c r="D1211" s="2">
        <v>4444</v>
      </c>
      <c r="E1211" s="2">
        <v>4448</v>
      </c>
      <c r="F1211" s="13">
        <f t="shared" si="330"/>
        <v>-4.8302904220512977E-3</v>
      </c>
      <c r="G1211" s="2">
        <f t="shared" si="325"/>
        <v>4400.1414999999988</v>
      </c>
      <c r="H1211" s="2">
        <f t="shared" ca="1" si="331"/>
        <v>44459</v>
      </c>
      <c r="I1211">
        <f t="shared" ca="1" si="332"/>
        <v>1</v>
      </c>
      <c r="J1211">
        <f t="shared" si="333"/>
        <v>-1</v>
      </c>
      <c r="K1211">
        <f t="shared" si="326"/>
        <v>116.04999999999927</v>
      </c>
      <c r="L1211">
        <f t="shared" ca="1" si="327"/>
        <v>116.04999999999927</v>
      </c>
      <c r="M1211" s="14">
        <f t="shared" si="328"/>
        <v>7713.3100000000359</v>
      </c>
      <c r="N1211">
        <f t="shared" si="334"/>
        <v>-1</v>
      </c>
      <c r="O1211">
        <f t="shared" si="329"/>
        <v>0</v>
      </c>
      <c r="P1211">
        <f>COUNTIF(作圖資料!$A$3:$A$249,A1211)</f>
        <v>0</v>
      </c>
      <c r="R1211" s="7">
        <f t="shared" si="335"/>
        <v>104</v>
      </c>
      <c r="S1211" s="8">
        <f t="shared" ca="1" si="336"/>
        <v>104</v>
      </c>
      <c r="T1211" s="8">
        <f t="shared" ca="1" si="337"/>
        <v>12677</v>
      </c>
      <c r="U1211" s="8">
        <f t="shared" ca="1" si="338"/>
        <v>2</v>
      </c>
      <c r="V1211" s="9">
        <f t="shared" ca="1" si="339"/>
        <v>0</v>
      </c>
      <c r="W1211" s="3">
        <f t="shared" si="340"/>
        <v>-5.8435152159065362E-3</v>
      </c>
      <c r="X1211" s="3">
        <f t="shared" si="341"/>
        <v>5.903515595355513E-2</v>
      </c>
      <c r="Y1211" s="3">
        <f t="shared" si="342"/>
        <v>6.0114503816793841E-2</v>
      </c>
    </row>
    <row r="1212" spans="1:25" x14ac:dyDescent="0.25">
      <c r="A1212" s="1">
        <v>37768</v>
      </c>
      <c r="B1212" s="2">
        <v>4451.1099999999997</v>
      </c>
      <c r="C1212" s="2">
        <v>59568</v>
      </c>
      <c r="D1212" s="2">
        <v>4434</v>
      </c>
      <c r="E1212" s="2">
        <v>4420</v>
      </c>
      <c r="F1212" s="13">
        <f t="shared" si="330"/>
        <v>-3.8439849835208983E-3</v>
      </c>
      <c r="G1212" s="2">
        <f t="shared" si="325"/>
        <v>4398.8818333333329</v>
      </c>
      <c r="H1212" s="2">
        <f t="shared" ca="1" si="331"/>
        <v>50755</v>
      </c>
      <c r="I1212">
        <f t="shared" ca="1" si="332"/>
        <v>1</v>
      </c>
      <c r="J1212">
        <f t="shared" si="333"/>
        <v>-1</v>
      </c>
      <c r="K1212">
        <f t="shared" si="326"/>
        <v>-14.460000000000036</v>
      </c>
      <c r="L1212">
        <f t="shared" ca="1" si="327"/>
        <v>-14.460000000000036</v>
      </c>
      <c r="M1212" s="14">
        <f t="shared" si="328"/>
        <v>7727.7700000000359</v>
      </c>
      <c r="N1212">
        <f t="shared" si="334"/>
        <v>-1</v>
      </c>
      <c r="O1212">
        <f t="shared" si="329"/>
        <v>0</v>
      </c>
      <c r="P1212">
        <f>COUNTIF(作圖資料!$A$3:$A$249,A1212)</f>
        <v>0</v>
      </c>
      <c r="R1212" s="7">
        <f t="shared" si="335"/>
        <v>-10</v>
      </c>
      <c r="S1212" s="8">
        <f t="shared" ca="1" si="336"/>
        <v>-10</v>
      </c>
      <c r="T1212" s="8">
        <f t="shared" ca="1" si="337"/>
        <v>12657</v>
      </c>
      <c r="U1212" s="8">
        <f t="shared" ca="1" si="338"/>
        <v>2</v>
      </c>
      <c r="V1212" s="9">
        <f t="shared" ca="1" si="339"/>
        <v>0</v>
      </c>
      <c r="W1212" s="3">
        <f t="shared" si="340"/>
        <v>-5.8435152159065362E-3</v>
      </c>
      <c r="X1212" s="3">
        <f t="shared" si="341"/>
        <v>5.5605885254609966E-2</v>
      </c>
      <c r="Y1212" s="3">
        <f t="shared" si="342"/>
        <v>5.7729007633587681E-2</v>
      </c>
    </row>
    <row r="1213" spans="1:25" x14ac:dyDescent="0.25">
      <c r="A1213" s="1">
        <v>37769</v>
      </c>
      <c r="B1213" s="2">
        <v>4474.41</v>
      </c>
      <c r="C1213" s="2">
        <v>75648</v>
      </c>
      <c r="D1213" s="2">
        <v>4485</v>
      </c>
      <c r="E1213" s="2">
        <v>4473</v>
      </c>
      <c r="F1213" s="13">
        <f t="shared" si="330"/>
        <v>2.3667924933119533E-3</v>
      </c>
      <c r="G1213" s="2">
        <f t="shared" si="325"/>
        <v>4398.4604999999992</v>
      </c>
      <c r="H1213" s="2">
        <f t="shared" ca="1" si="331"/>
        <v>60209</v>
      </c>
      <c r="I1213">
        <f t="shared" ca="1" si="332"/>
        <v>1</v>
      </c>
      <c r="J1213">
        <f t="shared" si="333"/>
        <v>1</v>
      </c>
      <c r="K1213">
        <f t="shared" si="326"/>
        <v>23.300000000000182</v>
      </c>
      <c r="L1213">
        <f t="shared" ca="1" si="327"/>
        <v>23.300000000000182</v>
      </c>
      <c r="M1213" s="14">
        <f t="shared" si="328"/>
        <v>7704.4700000000357</v>
      </c>
      <c r="N1213">
        <f t="shared" si="334"/>
        <v>1</v>
      </c>
      <c r="O1213">
        <f t="shared" si="329"/>
        <v>2</v>
      </c>
      <c r="P1213">
        <f>COUNTIF(作圖資料!$A$3:$A$249,A1213)</f>
        <v>0</v>
      </c>
      <c r="R1213" s="7">
        <f t="shared" si="335"/>
        <v>51</v>
      </c>
      <c r="S1213" s="8">
        <f t="shared" ca="1" si="336"/>
        <v>51</v>
      </c>
      <c r="T1213" s="8">
        <f t="shared" ca="1" si="337"/>
        <v>12759</v>
      </c>
      <c r="U1213" s="8">
        <f t="shared" ca="1" si="338"/>
        <v>2</v>
      </c>
      <c r="V1213" s="9">
        <f t="shared" ca="1" si="339"/>
        <v>0</v>
      </c>
      <c r="W1213" s="3">
        <f t="shared" si="340"/>
        <v>-5.8435152159065362E-3</v>
      </c>
      <c r="X1213" s="3">
        <f t="shared" si="341"/>
        <v>6.1131611899521765E-2</v>
      </c>
      <c r="Y1213" s="3">
        <f t="shared" si="342"/>
        <v>6.989503816793885E-2</v>
      </c>
    </row>
    <row r="1214" spans="1:25" x14ac:dyDescent="0.25">
      <c r="A1214" s="1">
        <v>37770</v>
      </c>
      <c r="B1214" s="2">
        <v>4543.04</v>
      </c>
      <c r="C1214" s="2">
        <v>58869</v>
      </c>
      <c r="D1214" s="2">
        <v>4453</v>
      </c>
      <c r="E1214" s="2">
        <v>4468</v>
      </c>
      <c r="F1214" s="13">
        <f t="shared" si="330"/>
        <v>-1.9819328027048E-2</v>
      </c>
      <c r="G1214" s="2">
        <f t="shared" ref="G1214:G1277" si="343">AVERAGE(B1155:B1214)</f>
        <v>4400.5426666666654</v>
      </c>
      <c r="H1214" s="2">
        <f t="shared" ca="1" si="331"/>
        <v>64267.8</v>
      </c>
      <c r="I1214">
        <f t="shared" ca="1" si="332"/>
        <v>-1</v>
      </c>
      <c r="J1214">
        <f t="shared" si="333"/>
        <v>-1</v>
      </c>
      <c r="K1214">
        <f t="shared" ref="K1214:K1277" si="344">B1214-B1213</f>
        <v>68.630000000000109</v>
      </c>
      <c r="L1214">
        <f t="shared" ref="L1214:L1277" ca="1" si="345">I1213*K1214</f>
        <v>68.630000000000109</v>
      </c>
      <c r="M1214" s="14">
        <f t="shared" ref="M1214:M1277" si="346">M1213+K1214*N1213</f>
        <v>7773.1000000000358</v>
      </c>
      <c r="N1214">
        <f t="shared" si="334"/>
        <v>-1</v>
      </c>
      <c r="O1214">
        <f t="shared" ref="O1214:O1277" si="347">ABS(N1214-N1213)</f>
        <v>2</v>
      </c>
      <c r="P1214">
        <f>COUNTIF(作圖資料!$A$3:$A$249,A1214)</f>
        <v>0</v>
      </c>
      <c r="R1214" s="7">
        <f t="shared" si="335"/>
        <v>-32</v>
      </c>
      <c r="S1214" s="8">
        <f t="shared" ca="1" si="336"/>
        <v>-32</v>
      </c>
      <c r="T1214" s="8">
        <f t="shared" ca="1" si="337"/>
        <v>12695</v>
      </c>
      <c r="U1214" s="8">
        <f t="shared" ca="1" si="338"/>
        <v>-2</v>
      </c>
      <c r="V1214" s="9">
        <f t="shared" ca="1" si="339"/>
        <v>4</v>
      </c>
      <c r="W1214" s="3">
        <f t="shared" si="340"/>
        <v>-5.8435152159065362E-3</v>
      </c>
      <c r="X1214" s="3">
        <f t="shared" si="341"/>
        <v>7.7407604158761467E-2</v>
      </c>
      <c r="Y1214" s="3">
        <f t="shared" si="342"/>
        <v>6.2261450381679184E-2</v>
      </c>
    </row>
    <row r="1215" spans="1:25" x14ac:dyDescent="0.25">
      <c r="A1215" s="1">
        <v>37771</v>
      </c>
      <c r="B1215" s="2">
        <v>4555.8999999999996</v>
      </c>
      <c r="C1215" s="2">
        <v>99860</v>
      </c>
      <c r="D1215" s="2">
        <v>4510</v>
      </c>
      <c r="E1215" s="2">
        <v>4503</v>
      </c>
      <c r="F1215" s="13">
        <f t="shared" si="330"/>
        <v>-1.0074847999297587E-2</v>
      </c>
      <c r="G1215" s="2">
        <f t="shared" si="343"/>
        <v>4403.1836666666659</v>
      </c>
      <c r="H1215" s="2">
        <f t="shared" ca="1" si="331"/>
        <v>72549.2</v>
      </c>
      <c r="I1215">
        <f t="shared" ca="1" si="332"/>
        <v>1</v>
      </c>
      <c r="J1215">
        <f t="shared" si="333"/>
        <v>-1</v>
      </c>
      <c r="K1215">
        <f t="shared" si="344"/>
        <v>12.859999999999673</v>
      </c>
      <c r="L1215">
        <f t="shared" ca="1" si="345"/>
        <v>-12.859999999999673</v>
      </c>
      <c r="M1215" s="14">
        <f t="shared" si="346"/>
        <v>7760.2400000000362</v>
      </c>
      <c r="N1215">
        <f t="shared" si="334"/>
        <v>-1</v>
      </c>
      <c r="O1215">
        <f t="shared" si="347"/>
        <v>0</v>
      </c>
      <c r="P1215">
        <f>COUNTIF(作圖資料!$A$3:$A$249,A1215)</f>
        <v>0</v>
      </c>
      <c r="R1215" s="7">
        <f t="shared" si="335"/>
        <v>57</v>
      </c>
      <c r="S1215" s="8">
        <f t="shared" ca="1" si="336"/>
        <v>-57</v>
      </c>
      <c r="T1215" s="8">
        <f t="shared" ca="1" si="337"/>
        <v>12581</v>
      </c>
      <c r="U1215" s="8">
        <f t="shared" ca="1" si="338"/>
        <v>2</v>
      </c>
      <c r="V1215" s="9">
        <f t="shared" ca="1" si="339"/>
        <v>4</v>
      </c>
      <c r="W1215" s="3">
        <f t="shared" si="340"/>
        <v>-5.8435152159065362E-3</v>
      </c>
      <c r="X1215" s="3">
        <f t="shared" si="341"/>
        <v>8.0457425817712425E-2</v>
      </c>
      <c r="Y1215" s="3">
        <f t="shared" si="342"/>
        <v>7.5858778625953915E-2</v>
      </c>
    </row>
    <row r="1216" spans="1:25" x14ac:dyDescent="0.25">
      <c r="A1216" s="1">
        <v>37774</v>
      </c>
      <c r="B1216" s="2">
        <v>4692.9399999999996</v>
      </c>
      <c r="C1216" s="2">
        <v>107003</v>
      </c>
      <c r="D1216" s="2">
        <v>4665</v>
      </c>
      <c r="E1216" s="2">
        <v>4658</v>
      </c>
      <c r="F1216" s="13">
        <f t="shared" si="330"/>
        <v>-5.9536239542802294E-3</v>
      </c>
      <c r="G1216" s="2">
        <f t="shared" si="343"/>
        <v>4408.8894999999993</v>
      </c>
      <c r="H1216" s="2">
        <f t="shared" ca="1" si="331"/>
        <v>80189.600000000006</v>
      </c>
      <c r="I1216">
        <f t="shared" ca="1" si="332"/>
        <v>1</v>
      </c>
      <c r="J1216">
        <f t="shared" si="333"/>
        <v>-1</v>
      </c>
      <c r="K1216">
        <f t="shared" si="344"/>
        <v>137.03999999999996</v>
      </c>
      <c r="L1216">
        <f t="shared" ca="1" si="345"/>
        <v>137.03999999999996</v>
      </c>
      <c r="M1216" s="14">
        <f t="shared" si="346"/>
        <v>7623.2000000000362</v>
      </c>
      <c r="N1216">
        <f t="shared" si="334"/>
        <v>-1</v>
      </c>
      <c r="O1216">
        <f t="shared" si="347"/>
        <v>0</v>
      </c>
      <c r="P1216">
        <f>COUNTIF(作圖資料!$A$3:$A$249,A1216)</f>
        <v>0</v>
      </c>
      <c r="R1216" s="7">
        <f t="shared" si="335"/>
        <v>155</v>
      </c>
      <c r="S1216" s="8">
        <f t="shared" ca="1" si="336"/>
        <v>155</v>
      </c>
      <c r="T1216" s="8">
        <f t="shared" ca="1" si="337"/>
        <v>12891</v>
      </c>
      <c r="U1216" s="8">
        <f t="shared" ca="1" si="338"/>
        <v>2</v>
      </c>
      <c r="V1216" s="9">
        <f t="shared" ca="1" si="339"/>
        <v>0</v>
      </c>
      <c r="W1216" s="3">
        <f t="shared" si="340"/>
        <v>-5.8435152159065362E-3</v>
      </c>
      <c r="X1216" s="3">
        <f t="shared" si="341"/>
        <v>0.1129572360931923</v>
      </c>
      <c r="Y1216" s="3">
        <f t="shared" si="342"/>
        <v>0.11283396946564861</v>
      </c>
    </row>
    <row r="1217" spans="1:25" x14ac:dyDescent="0.25">
      <c r="A1217" s="1">
        <v>37775</v>
      </c>
      <c r="B1217" s="2">
        <v>4678.08</v>
      </c>
      <c r="C1217" s="2">
        <v>88757</v>
      </c>
      <c r="D1217" s="2">
        <v>4658</v>
      </c>
      <c r="E1217" s="2">
        <v>4645</v>
      </c>
      <c r="F1217" s="13">
        <f t="shared" si="330"/>
        <v>-4.2923592584992454E-3</v>
      </c>
      <c r="G1217" s="2">
        <f t="shared" si="343"/>
        <v>4414.8576666666668</v>
      </c>
      <c r="H1217" s="2">
        <f t="shared" ca="1" si="331"/>
        <v>86027.4</v>
      </c>
      <c r="I1217">
        <f t="shared" ca="1" si="332"/>
        <v>1</v>
      </c>
      <c r="J1217">
        <f t="shared" si="333"/>
        <v>-1</v>
      </c>
      <c r="K1217">
        <f t="shared" si="344"/>
        <v>-14.859999999999673</v>
      </c>
      <c r="L1217">
        <f t="shared" ca="1" si="345"/>
        <v>-14.859999999999673</v>
      </c>
      <c r="M1217" s="14">
        <f t="shared" si="346"/>
        <v>7638.0600000000359</v>
      </c>
      <c r="N1217">
        <f t="shared" si="334"/>
        <v>-1</v>
      </c>
      <c r="O1217">
        <f t="shared" si="347"/>
        <v>0</v>
      </c>
      <c r="P1217">
        <f>COUNTIF(作圖資料!$A$3:$A$249,A1217)</f>
        <v>0</v>
      </c>
      <c r="R1217" s="7">
        <f t="shared" si="335"/>
        <v>-7</v>
      </c>
      <c r="S1217" s="8">
        <f t="shared" ca="1" si="336"/>
        <v>-7</v>
      </c>
      <c r="T1217" s="8">
        <f t="shared" ca="1" si="337"/>
        <v>12877</v>
      </c>
      <c r="U1217" s="8">
        <f t="shared" ca="1" si="338"/>
        <v>2</v>
      </c>
      <c r="V1217" s="9">
        <f t="shared" ca="1" si="339"/>
        <v>0</v>
      </c>
      <c r="W1217" s="3">
        <f t="shared" si="340"/>
        <v>-5.8435152159065362E-3</v>
      </c>
      <c r="X1217" s="3">
        <f t="shared" si="341"/>
        <v>0.10943310313424881</v>
      </c>
      <c r="Y1217" s="3">
        <f t="shared" si="342"/>
        <v>0.11116412213740445</v>
      </c>
    </row>
    <row r="1218" spans="1:25" x14ac:dyDescent="0.25">
      <c r="A1218" s="1">
        <v>37777</v>
      </c>
      <c r="B1218" s="2">
        <v>4738.34</v>
      </c>
      <c r="C1218" s="2">
        <v>103735</v>
      </c>
      <c r="D1218" s="2">
        <v>4725</v>
      </c>
      <c r="E1218" s="2">
        <v>4705</v>
      </c>
      <c r="F1218" s="13">
        <f t="shared" si="330"/>
        <v>-2.8153319516961428E-3</v>
      </c>
      <c r="G1218" s="2">
        <f t="shared" si="343"/>
        <v>4422.8224999999993</v>
      </c>
      <c r="H1218" s="2">
        <f t="shared" ca="1" si="331"/>
        <v>91644.800000000003</v>
      </c>
      <c r="I1218">
        <f t="shared" ca="1" si="332"/>
        <v>1</v>
      </c>
      <c r="J1218">
        <f t="shared" si="333"/>
        <v>-1</v>
      </c>
      <c r="K1218">
        <f t="shared" si="344"/>
        <v>60.260000000000218</v>
      </c>
      <c r="L1218">
        <f t="shared" ca="1" si="345"/>
        <v>60.260000000000218</v>
      </c>
      <c r="M1218" s="14">
        <f t="shared" si="346"/>
        <v>7577.8000000000357</v>
      </c>
      <c r="N1218">
        <f t="shared" si="334"/>
        <v>-1</v>
      </c>
      <c r="O1218">
        <f t="shared" si="347"/>
        <v>0</v>
      </c>
      <c r="P1218">
        <f>COUNTIF(作圖資料!$A$3:$A$249,A1218)</f>
        <v>0</v>
      </c>
      <c r="R1218" s="7">
        <f t="shared" si="335"/>
        <v>67</v>
      </c>
      <c r="S1218" s="8">
        <f t="shared" ca="1" si="336"/>
        <v>67</v>
      </c>
      <c r="T1218" s="8">
        <f t="shared" ca="1" si="337"/>
        <v>13011</v>
      </c>
      <c r="U1218" s="8">
        <f t="shared" ca="1" si="338"/>
        <v>2</v>
      </c>
      <c r="V1218" s="9">
        <f t="shared" ca="1" si="339"/>
        <v>0</v>
      </c>
      <c r="W1218" s="3">
        <f t="shared" si="340"/>
        <v>-5.8435152159065362E-3</v>
      </c>
      <c r="X1218" s="3">
        <f t="shared" si="341"/>
        <v>0.12372410260302025</v>
      </c>
      <c r="Y1218" s="3">
        <f t="shared" si="342"/>
        <v>0.12714694656488534</v>
      </c>
    </row>
    <row r="1219" spans="1:25" x14ac:dyDescent="0.25">
      <c r="A1219" s="1">
        <v>37778</v>
      </c>
      <c r="B1219" s="2">
        <v>4740.45</v>
      </c>
      <c r="C1219" s="2">
        <v>73261</v>
      </c>
      <c r="D1219" s="2">
        <v>4732</v>
      </c>
      <c r="E1219" s="2">
        <v>4717</v>
      </c>
      <c r="F1219" s="13">
        <f t="shared" ref="F1219:F1282" si="348">IF(P1219=1,E1219,D1219)/B1219-1</f>
        <v>-1.7825311942958333E-3</v>
      </c>
      <c r="G1219" s="2">
        <f t="shared" si="343"/>
        <v>4429.6941666666662</v>
      </c>
      <c r="H1219" s="2">
        <f t="shared" ref="H1219:H1282" ca="1" si="349">IF(ROW()&gt;$H$1,AVERAGE(OFFSET(C1219,-$H$1+1,,$H$1)),"")</f>
        <v>94523.199999999997</v>
      </c>
      <c r="I1219">
        <f t="shared" ref="I1219:I1282" ca="1" si="350">IF(H1219="",0,SIGN(C1219-H1219))</f>
        <v>-1</v>
      </c>
      <c r="J1219">
        <f t="shared" ref="J1219:J1282" si="351">SIGN(F1219)</f>
        <v>-1</v>
      </c>
      <c r="K1219">
        <f t="shared" si="344"/>
        <v>2.1099999999996726</v>
      </c>
      <c r="L1219">
        <f t="shared" ca="1" si="345"/>
        <v>2.1099999999996726</v>
      </c>
      <c r="M1219" s="14">
        <f t="shared" si="346"/>
        <v>7575.690000000036</v>
      </c>
      <c r="N1219">
        <f t="shared" ref="N1219:N1282" si="352">INT(M1219*$Q$1/B1219)*CHOOSE($L$1,I1219,J1219)</f>
        <v>-1</v>
      </c>
      <c r="O1219">
        <f t="shared" si="347"/>
        <v>0</v>
      </c>
      <c r="P1219">
        <f>COUNTIF(作圖資料!$A$3:$A$249,A1219)</f>
        <v>0</v>
      </c>
      <c r="R1219" s="7">
        <f t="shared" si="335"/>
        <v>7</v>
      </c>
      <c r="S1219" s="8">
        <f t="shared" ca="1" si="336"/>
        <v>7</v>
      </c>
      <c r="T1219" s="8">
        <f t="shared" ca="1" si="337"/>
        <v>13025</v>
      </c>
      <c r="U1219" s="8">
        <f t="shared" ca="1" si="338"/>
        <v>-2</v>
      </c>
      <c r="V1219" s="9">
        <f t="shared" ca="1" si="339"/>
        <v>4</v>
      </c>
      <c r="W1219" s="3">
        <f t="shared" si="340"/>
        <v>-5.8435152159065362E-3</v>
      </c>
      <c r="X1219" s="3">
        <f t="shared" si="341"/>
        <v>0.12422450102451221</v>
      </c>
      <c r="Y1219" s="3">
        <f t="shared" si="342"/>
        <v>0.1288167938931295</v>
      </c>
    </row>
    <row r="1220" spans="1:25" x14ac:dyDescent="0.25">
      <c r="A1220" s="1">
        <v>37781</v>
      </c>
      <c r="B1220" s="2">
        <v>4826.9399999999996</v>
      </c>
      <c r="C1220" s="2">
        <v>115300</v>
      </c>
      <c r="D1220" s="2">
        <v>4800</v>
      </c>
      <c r="E1220" s="2">
        <v>4795</v>
      </c>
      <c r="F1220" s="13">
        <f t="shared" si="348"/>
        <v>-5.581175651655057E-3</v>
      </c>
      <c r="G1220" s="2">
        <f t="shared" si="343"/>
        <v>4437.16</v>
      </c>
      <c r="H1220" s="2">
        <f t="shared" ca="1" si="349"/>
        <v>97611.199999999997</v>
      </c>
      <c r="I1220">
        <f t="shared" ca="1" si="350"/>
        <v>1</v>
      </c>
      <c r="J1220">
        <f t="shared" si="351"/>
        <v>-1</v>
      </c>
      <c r="K1220">
        <f t="shared" si="344"/>
        <v>86.489999999999782</v>
      </c>
      <c r="L1220">
        <f t="shared" ca="1" si="345"/>
        <v>-86.489999999999782</v>
      </c>
      <c r="M1220" s="14">
        <f t="shared" si="346"/>
        <v>7489.2000000000362</v>
      </c>
      <c r="N1220">
        <f t="shared" si="352"/>
        <v>-1</v>
      </c>
      <c r="O1220">
        <f t="shared" si="347"/>
        <v>0</v>
      </c>
      <c r="P1220">
        <f>COUNTIF(作圖資料!$A$3:$A$249,A1220)</f>
        <v>0</v>
      </c>
      <c r="R1220" s="7">
        <f t="shared" ref="R1220:R1283" si="353">D1220-IF(P1219=1,E1219,D1219)</f>
        <v>68</v>
      </c>
      <c r="S1220" s="8">
        <f t="shared" ref="S1220:S1283" ca="1" si="354">I1219*R1220</f>
        <v>-68</v>
      </c>
      <c r="T1220" s="8">
        <f t="shared" ref="T1220:T1283" ca="1" si="355">T1219+R1220*U1219</f>
        <v>12889</v>
      </c>
      <c r="U1220" s="8">
        <f t="shared" ref="U1220:U1283" ca="1" si="356">INT(T1220*$Q$1/IF(P1220=1,E1220,D1220))*I1220</f>
        <v>2</v>
      </c>
      <c r="V1220" s="9">
        <f t="shared" ref="V1220:V1283" ca="1" si="357">IF(P1220=1,ABS(U1220)+ABS(U1219),ABS(U1220-U1219))</f>
        <v>4</v>
      </c>
      <c r="W1220" s="3">
        <f t="shared" ref="W1220:W1283" si="358">IF(P1219=1,F1219,W1219)</f>
        <v>-5.8435152159065362E-3</v>
      </c>
      <c r="X1220" s="3">
        <f t="shared" ref="X1220:X1283" si="359">IF(P1219=1,K1220/B1219,(1+K1220/B1219)*(1+X1219)-1)</f>
        <v>0.14473609319268377</v>
      </c>
      <c r="Y1220" s="3">
        <f t="shared" ref="Y1220:Y1283" si="360">IF(P1219=1,R1220/E1219,(1+R1220/D1219)*(1+Y1219)-1)</f>
        <v>0.14503816793893098</v>
      </c>
    </row>
    <row r="1221" spans="1:25" x14ac:dyDescent="0.25">
      <c r="A1221" s="1">
        <v>37782</v>
      </c>
      <c r="B1221" s="2">
        <v>4832.2</v>
      </c>
      <c r="C1221" s="2">
        <v>100717</v>
      </c>
      <c r="D1221" s="2">
        <v>4821</v>
      </c>
      <c r="E1221" s="2">
        <v>4810</v>
      </c>
      <c r="F1221" s="13">
        <f t="shared" si="348"/>
        <v>-2.3177848598981976E-3</v>
      </c>
      <c r="G1221" s="2">
        <f t="shared" si="343"/>
        <v>4443.0938333333334</v>
      </c>
      <c r="H1221" s="2">
        <f t="shared" ca="1" si="349"/>
        <v>96354</v>
      </c>
      <c r="I1221">
        <f t="shared" ca="1" si="350"/>
        <v>1</v>
      </c>
      <c r="J1221">
        <f t="shared" si="351"/>
        <v>-1</v>
      </c>
      <c r="K1221">
        <f t="shared" si="344"/>
        <v>5.2600000000002183</v>
      </c>
      <c r="L1221">
        <f t="shared" ca="1" si="345"/>
        <v>5.2600000000002183</v>
      </c>
      <c r="M1221" s="14">
        <f t="shared" si="346"/>
        <v>7483.940000000036</v>
      </c>
      <c r="N1221">
        <f t="shared" si="352"/>
        <v>-1</v>
      </c>
      <c r="O1221">
        <f t="shared" si="347"/>
        <v>0</v>
      </c>
      <c r="P1221">
        <f>COUNTIF(作圖資料!$A$3:$A$249,A1221)</f>
        <v>0</v>
      </c>
      <c r="R1221" s="7">
        <f t="shared" si="353"/>
        <v>21</v>
      </c>
      <c r="S1221" s="8">
        <f t="shared" ca="1" si="354"/>
        <v>21</v>
      </c>
      <c r="T1221" s="8">
        <f t="shared" ca="1" si="355"/>
        <v>12931</v>
      </c>
      <c r="U1221" s="8">
        <f t="shared" ca="1" si="356"/>
        <v>2</v>
      </c>
      <c r="V1221" s="9">
        <f t="shared" ca="1" si="357"/>
        <v>0</v>
      </c>
      <c r="W1221" s="3">
        <f t="shared" si="358"/>
        <v>-5.8435152159065362E-3</v>
      </c>
      <c r="X1221" s="3">
        <f t="shared" si="359"/>
        <v>0.1459835319116638</v>
      </c>
      <c r="Y1221" s="3">
        <f t="shared" si="360"/>
        <v>0.1500477099236639</v>
      </c>
    </row>
    <row r="1222" spans="1:25" x14ac:dyDescent="0.25">
      <c r="A1222" s="1">
        <v>37783</v>
      </c>
      <c r="B1222" s="2">
        <v>4804.6499999999996</v>
      </c>
      <c r="C1222" s="2">
        <v>109861</v>
      </c>
      <c r="D1222" s="2">
        <v>4795</v>
      </c>
      <c r="E1222" s="2">
        <v>4780</v>
      </c>
      <c r="F1222" s="13">
        <f t="shared" si="348"/>
        <v>-2.0084709604236695E-3</v>
      </c>
      <c r="G1222" s="2">
        <f t="shared" si="343"/>
        <v>4450.5381666666663</v>
      </c>
      <c r="H1222" s="2">
        <f t="shared" ca="1" si="349"/>
        <v>100574.8</v>
      </c>
      <c r="I1222">
        <f t="shared" ca="1" si="350"/>
        <v>1</v>
      </c>
      <c r="J1222">
        <f t="shared" si="351"/>
        <v>-1</v>
      </c>
      <c r="K1222">
        <f t="shared" si="344"/>
        <v>-27.550000000000182</v>
      </c>
      <c r="L1222">
        <f t="shared" ca="1" si="345"/>
        <v>-27.550000000000182</v>
      </c>
      <c r="M1222" s="14">
        <f t="shared" si="346"/>
        <v>7511.4900000000362</v>
      </c>
      <c r="N1222">
        <f t="shared" si="352"/>
        <v>-1</v>
      </c>
      <c r="O1222">
        <f t="shared" si="347"/>
        <v>0</v>
      </c>
      <c r="P1222">
        <f>COUNTIF(作圖資料!$A$3:$A$249,A1222)</f>
        <v>0</v>
      </c>
      <c r="R1222" s="7">
        <f t="shared" si="353"/>
        <v>-26</v>
      </c>
      <c r="S1222" s="8">
        <f t="shared" ca="1" si="354"/>
        <v>-26</v>
      </c>
      <c r="T1222" s="8">
        <f t="shared" ca="1" si="355"/>
        <v>12879</v>
      </c>
      <c r="U1222" s="8">
        <f t="shared" ca="1" si="356"/>
        <v>2</v>
      </c>
      <c r="V1222" s="9">
        <f t="shared" ca="1" si="357"/>
        <v>0</v>
      </c>
      <c r="W1222" s="3">
        <f t="shared" si="358"/>
        <v>-5.8435152159065362E-3</v>
      </c>
      <c r="X1222" s="3">
        <f t="shared" si="359"/>
        <v>0.13944989375426831</v>
      </c>
      <c r="Y1222" s="3">
        <f t="shared" si="360"/>
        <v>0.14384541984732802</v>
      </c>
    </row>
    <row r="1223" spans="1:25" x14ac:dyDescent="0.25">
      <c r="A1223" s="1">
        <v>37784</v>
      </c>
      <c r="B1223" s="2">
        <v>4878.43</v>
      </c>
      <c r="C1223" s="2">
        <v>109385</v>
      </c>
      <c r="D1223" s="2">
        <v>4881</v>
      </c>
      <c r="E1223" s="2">
        <v>4862</v>
      </c>
      <c r="F1223" s="13">
        <f t="shared" si="348"/>
        <v>5.2680882988997979E-4</v>
      </c>
      <c r="G1223" s="2">
        <f t="shared" si="343"/>
        <v>4456.1833333333334</v>
      </c>
      <c r="H1223" s="2">
        <f t="shared" ca="1" si="349"/>
        <v>101704.8</v>
      </c>
      <c r="I1223">
        <f t="shared" ca="1" si="350"/>
        <v>1</v>
      </c>
      <c r="J1223">
        <f t="shared" si="351"/>
        <v>1</v>
      </c>
      <c r="K1223">
        <f t="shared" si="344"/>
        <v>73.780000000000655</v>
      </c>
      <c r="L1223">
        <f t="shared" ca="1" si="345"/>
        <v>73.780000000000655</v>
      </c>
      <c r="M1223" s="14">
        <f t="shared" si="346"/>
        <v>7437.7100000000355</v>
      </c>
      <c r="N1223">
        <f t="shared" si="352"/>
        <v>1</v>
      </c>
      <c r="O1223">
        <f t="shared" si="347"/>
        <v>2</v>
      </c>
      <c r="P1223">
        <f>COUNTIF(作圖資料!$A$3:$A$249,A1223)</f>
        <v>0</v>
      </c>
      <c r="R1223" s="7">
        <f t="shared" si="353"/>
        <v>86</v>
      </c>
      <c r="S1223" s="8">
        <f t="shared" ca="1" si="354"/>
        <v>86</v>
      </c>
      <c r="T1223" s="8">
        <f t="shared" ca="1" si="355"/>
        <v>13051</v>
      </c>
      <c r="U1223" s="8">
        <f t="shared" ca="1" si="356"/>
        <v>2</v>
      </c>
      <c r="V1223" s="9">
        <f t="shared" ca="1" si="357"/>
        <v>0</v>
      </c>
      <c r="W1223" s="3">
        <f t="shared" si="358"/>
        <v>-5.8435152159065362E-3</v>
      </c>
      <c r="X1223" s="3">
        <f t="shared" si="359"/>
        <v>0.15694723761098839</v>
      </c>
      <c r="Y1223" s="3">
        <f t="shared" si="360"/>
        <v>0.16436068702290063</v>
      </c>
    </row>
    <row r="1224" spans="1:25" x14ac:dyDescent="0.25">
      <c r="A1224" s="1">
        <v>37785</v>
      </c>
      <c r="B1224" s="2">
        <v>4881.8999999999996</v>
      </c>
      <c r="C1224" s="2">
        <v>90504</v>
      </c>
      <c r="D1224" s="2">
        <v>4890</v>
      </c>
      <c r="E1224" s="2">
        <v>4880</v>
      </c>
      <c r="F1224" s="13">
        <f t="shared" si="348"/>
        <v>1.6591900694402639E-3</v>
      </c>
      <c r="G1224" s="2">
        <f t="shared" si="343"/>
        <v>4462.2971666666672</v>
      </c>
      <c r="H1224" s="2">
        <f t="shared" ca="1" si="349"/>
        <v>105153.4</v>
      </c>
      <c r="I1224">
        <f t="shared" ca="1" si="350"/>
        <v>-1</v>
      </c>
      <c r="J1224">
        <f t="shared" si="351"/>
        <v>1</v>
      </c>
      <c r="K1224">
        <f t="shared" si="344"/>
        <v>3.4699999999993452</v>
      </c>
      <c r="L1224">
        <f t="shared" ca="1" si="345"/>
        <v>3.4699999999993452</v>
      </c>
      <c r="M1224" s="14">
        <f t="shared" si="346"/>
        <v>7441.1800000000349</v>
      </c>
      <c r="N1224">
        <f t="shared" si="352"/>
        <v>1</v>
      </c>
      <c r="O1224">
        <f t="shared" si="347"/>
        <v>0</v>
      </c>
      <c r="P1224">
        <f>COUNTIF(作圖資料!$A$3:$A$249,A1224)</f>
        <v>0</v>
      </c>
      <c r="R1224" s="7">
        <f t="shared" si="353"/>
        <v>9</v>
      </c>
      <c r="S1224" s="8">
        <f t="shared" ca="1" si="354"/>
        <v>9</v>
      </c>
      <c r="T1224" s="8">
        <f t="shared" ca="1" si="355"/>
        <v>13069</v>
      </c>
      <c r="U1224" s="8">
        <f t="shared" ca="1" si="356"/>
        <v>-2</v>
      </c>
      <c r="V1224" s="9">
        <f t="shared" ca="1" si="357"/>
        <v>4</v>
      </c>
      <c r="W1224" s="3">
        <f t="shared" si="358"/>
        <v>-5.8435152159065362E-3</v>
      </c>
      <c r="X1224" s="3">
        <f t="shared" si="359"/>
        <v>0.15777016771647512</v>
      </c>
      <c r="Y1224" s="3">
        <f t="shared" si="360"/>
        <v>0.1665076335877862</v>
      </c>
    </row>
    <row r="1225" spans="1:25" x14ac:dyDescent="0.25">
      <c r="A1225" s="1">
        <v>37788</v>
      </c>
      <c r="B1225" s="2">
        <v>4892.3599999999997</v>
      </c>
      <c r="C1225" s="2">
        <v>90575</v>
      </c>
      <c r="D1225" s="2">
        <v>4903</v>
      </c>
      <c r="E1225" s="2">
        <v>4891</v>
      </c>
      <c r="F1225" s="13">
        <f t="shared" si="348"/>
        <v>2.1748195145083749E-3</v>
      </c>
      <c r="G1225" s="2">
        <f t="shared" si="343"/>
        <v>4467.1823333333323</v>
      </c>
      <c r="H1225" s="2">
        <f t="shared" ca="1" si="349"/>
        <v>100208.4</v>
      </c>
      <c r="I1225">
        <f t="shared" ca="1" si="350"/>
        <v>-1</v>
      </c>
      <c r="J1225">
        <f t="shared" si="351"/>
        <v>1</v>
      </c>
      <c r="K1225">
        <f t="shared" si="344"/>
        <v>10.460000000000036</v>
      </c>
      <c r="L1225">
        <f t="shared" ca="1" si="345"/>
        <v>-10.460000000000036</v>
      </c>
      <c r="M1225" s="14">
        <f t="shared" si="346"/>
        <v>7451.6400000000349</v>
      </c>
      <c r="N1225">
        <f t="shared" si="352"/>
        <v>1</v>
      </c>
      <c r="O1225">
        <f t="shared" si="347"/>
        <v>0</v>
      </c>
      <c r="P1225">
        <f>COUNTIF(作圖資料!$A$3:$A$249,A1225)</f>
        <v>0</v>
      </c>
      <c r="R1225" s="7">
        <f t="shared" si="353"/>
        <v>13</v>
      </c>
      <c r="S1225" s="8">
        <f t="shared" ca="1" si="354"/>
        <v>-13</v>
      </c>
      <c r="T1225" s="8">
        <f t="shared" ca="1" si="355"/>
        <v>13043</v>
      </c>
      <c r="U1225" s="8">
        <f t="shared" ca="1" si="356"/>
        <v>-2</v>
      </c>
      <c r="V1225" s="9">
        <f t="shared" ca="1" si="357"/>
        <v>0</v>
      </c>
      <c r="W1225" s="3">
        <f t="shared" si="358"/>
        <v>-5.8435152159065362E-3</v>
      </c>
      <c r="X1225" s="3">
        <f t="shared" si="359"/>
        <v>0.16025081581543543</v>
      </c>
      <c r="Y1225" s="3">
        <f t="shared" si="360"/>
        <v>0.16960877862595414</v>
      </c>
    </row>
    <row r="1226" spans="1:25" x14ac:dyDescent="0.25">
      <c r="A1226" s="1">
        <v>37789</v>
      </c>
      <c r="B1226" s="2">
        <v>4973.1899999999996</v>
      </c>
      <c r="C1226" s="2">
        <v>124002</v>
      </c>
      <c r="D1226" s="2">
        <v>5037</v>
      </c>
      <c r="E1226" s="2">
        <v>4985</v>
      </c>
      <c r="F1226" s="13">
        <f t="shared" si="348"/>
        <v>1.2830798742859306E-2</v>
      </c>
      <c r="G1226" s="2">
        <f t="shared" si="343"/>
        <v>4473.6201666666657</v>
      </c>
      <c r="H1226" s="2">
        <f t="shared" ca="1" si="349"/>
        <v>104865.4</v>
      </c>
      <c r="I1226">
        <f t="shared" ca="1" si="350"/>
        <v>1</v>
      </c>
      <c r="J1226">
        <f t="shared" si="351"/>
        <v>1</v>
      </c>
      <c r="K1226">
        <f t="shared" si="344"/>
        <v>80.829999999999927</v>
      </c>
      <c r="L1226">
        <f t="shared" ca="1" si="345"/>
        <v>-80.829999999999927</v>
      </c>
      <c r="M1226" s="14">
        <f t="shared" si="346"/>
        <v>7532.4700000000348</v>
      </c>
      <c r="N1226">
        <f t="shared" si="352"/>
        <v>1</v>
      </c>
      <c r="O1226">
        <f t="shared" si="347"/>
        <v>0</v>
      </c>
      <c r="P1226">
        <f>COUNTIF(作圖資料!$A$3:$A$249,A1226)</f>
        <v>0</v>
      </c>
      <c r="R1226" s="7">
        <f t="shared" si="353"/>
        <v>134</v>
      </c>
      <c r="S1226" s="8">
        <f t="shared" ca="1" si="354"/>
        <v>-134</v>
      </c>
      <c r="T1226" s="8">
        <f t="shared" ca="1" si="355"/>
        <v>12775</v>
      </c>
      <c r="U1226" s="8">
        <f t="shared" ca="1" si="356"/>
        <v>2</v>
      </c>
      <c r="V1226" s="9">
        <f t="shared" ca="1" si="357"/>
        <v>4</v>
      </c>
      <c r="W1226" s="3">
        <f t="shared" si="358"/>
        <v>-5.8435152159065362E-3</v>
      </c>
      <c r="X1226" s="3">
        <f t="shared" si="359"/>
        <v>0.17942010700462863</v>
      </c>
      <c r="Y1226" s="3">
        <f t="shared" si="360"/>
        <v>0.20157442748091592</v>
      </c>
    </row>
    <row r="1227" spans="1:25" x14ac:dyDescent="0.25">
      <c r="A1227" s="1">
        <v>37790</v>
      </c>
      <c r="B1227" s="2">
        <v>4999.07</v>
      </c>
      <c r="C1227" s="2">
        <v>148320</v>
      </c>
      <c r="D1227" s="2">
        <v>5015</v>
      </c>
      <c r="E1227" s="2">
        <v>5002</v>
      </c>
      <c r="F1227" s="13">
        <f t="shared" si="348"/>
        <v>5.8610901627709211E-4</v>
      </c>
      <c r="G1227" s="2">
        <f t="shared" si="343"/>
        <v>4480.7599999999984</v>
      </c>
      <c r="H1227" s="2">
        <f t="shared" ca="1" si="349"/>
        <v>112557.2</v>
      </c>
      <c r="I1227">
        <f t="shared" ca="1" si="350"/>
        <v>1</v>
      </c>
      <c r="J1227">
        <f t="shared" si="351"/>
        <v>1</v>
      </c>
      <c r="K1227">
        <f t="shared" si="344"/>
        <v>25.880000000000109</v>
      </c>
      <c r="L1227">
        <f t="shared" ca="1" si="345"/>
        <v>25.880000000000109</v>
      </c>
      <c r="M1227" s="14">
        <f t="shared" si="346"/>
        <v>7558.3500000000349</v>
      </c>
      <c r="N1227">
        <f t="shared" si="352"/>
        <v>1</v>
      </c>
      <c r="O1227">
        <f t="shared" si="347"/>
        <v>0</v>
      </c>
      <c r="P1227">
        <f>COUNTIF(作圖資料!$A$3:$A$249,A1227)</f>
        <v>1</v>
      </c>
      <c r="R1227" s="7">
        <f t="shared" si="353"/>
        <v>-22</v>
      </c>
      <c r="S1227" s="8">
        <f t="shared" ca="1" si="354"/>
        <v>-22</v>
      </c>
      <c r="T1227" s="8">
        <f t="shared" ca="1" si="355"/>
        <v>12731</v>
      </c>
      <c r="U1227" s="8">
        <f t="shared" ca="1" si="356"/>
        <v>2</v>
      </c>
      <c r="V1227" s="9">
        <f t="shared" ca="1" si="357"/>
        <v>4</v>
      </c>
      <c r="W1227" s="3">
        <f t="shared" si="358"/>
        <v>-5.8435152159065362E-3</v>
      </c>
      <c r="X1227" s="3">
        <f t="shared" si="359"/>
        <v>0.18555769522653032</v>
      </c>
      <c r="Y1227" s="3">
        <f t="shared" si="360"/>
        <v>0.19632633587786241</v>
      </c>
    </row>
    <row r="1228" spans="1:25" x14ac:dyDescent="0.25">
      <c r="A1228" s="1">
        <v>37791</v>
      </c>
      <c r="B1228" s="2">
        <v>5048.91</v>
      </c>
      <c r="C1228" s="2">
        <v>128879</v>
      </c>
      <c r="D1228" s="2">
        <v>5069</v>
      </c>
      <c r="E1228" s="2">
        <v>5065</v>
      </c>
      <c r="F1228" s="13">
        <f t="shared" si="348"/>
        <v>3.9790766719944859E-3</v>
      </c>
      <c r="G1228" s="2">
        <f t="shared" si="343"/>
        <v>4489.9279999999981</v>
      </c>
      <c r="H1228" s="2">
        <f t="shared" ca="1" si="349"/>
        <v>116456</v>
      </c>
      <c r="I1228">
        <f t="shared" ca="1" si="350"/>
        <v>1</v>
      </c>
      <c r="J1228">
        <f t="shared" si="351"/>
        <v>1</v>
      </c>
      <c r="K1228">
        <f t="shared" si="344"/>
        <v>49.840000000000146</v>
      </c>
      <c r="L1228">
        <f t="shared" ca="1" si="345"/>
        <v>49.840000000000146</v>
      </c>
      <c r="M1228" s="14">
        <f t="shared" si="346"/>
        <v>7608.1900000000351</v>
      </c>
      <c r="N1228">
        <f t="shared" si="352"/>
        <v>1</v>
      </c>
      <c r="O1228">
        <f t="shared" si="347"/>
        <v>0</v>
      </c>
      <c r="P1228">
        <f>COUNTIF(作圖資料!$A$3:$A$249,A1228)</f>
        <v>0</v>
      </c>
      <c r="R1228" s="7">
        <f t="shared" si="353"/>
        <v>67</v>
      </c>
      <c r="S1228" s="8">
        <f t="shared" ca="1" si="354"/>
        <v>67</v>
      </c>
      <c r="T1228" s="8">
        <f t="shared" ca="1" si="355"/>
        <v>12865</v>
      </c>
      <c r="U1228" s="8">
        <f t="shared" ca="1" si="356"/>
        <v>2</v>
      </c>
      <c r="V1228" s="9">
        <f t="shared" ca="1" si="357"/>
        <v>0</v>
      </c>
      <c r="W1228" s="3">
        <f t="shared" si="358"/>
        <v>5.8610901627709211E-4</v>
      </c>
      <c r="X1228" s="3">
        <f t="shared" si="359"/>
        <v>9.9698543929171123E-3</v>
      </c>
      <c r="Y1228" s="3">
        <f t="shared" si="360"/>
        <v>1.3394642143142742E-2</v>
      </c>
    </row>
    <row r="1229" spans="1:25" x14ac:dyDescent="0.25">
      <c r="A1229" s="1">
        <v>37792</v>
      </c>
      <c r="B1229" s="2">
        <v>5002.58</v>
      </c>
      <c r="C1229" s="2">
        <v>135727</v>
      </c>
      <c r="D1229" s="2">
        <v>5019</v>
      </c>
      <c r="E1229" s="2">
        <v>5006</v>
      </c>
      <c r="F1229" s="13">
        <f t="shared" si="348"/>
        <v>3.2823063299338706E-3</v>
      </c>
      <c r="G1229" s="2">
        <f t="shared" si="343"/>
        <v>4498.3701666666657</v>
      </c>
      <c r="H1229" s="2">
        <f t="shared" ca="1" si="349"/>
        <v>125500.6</v>
      </c>
      <c r="I1229">
        <f t="shared" ca="1" si="350"/>
        <v>1</v>
      </c>
      <c r="J1229">
        <f t="shared" si="351"/>
        <v>1</v>
      </c>
      <c r="K1229">
        <f t="shared" si="344"/>
        <v>-46.329999999999927</v>
      </c>
      <c r="L1229">
        <f t="shared" ca="1" si="345"/>
        <v>-46.329999999999927</v>
      </c>
      <c r="M1229" s="14">
        <f t="shared" si="346"/>
        <v>7561.8600000000351</v>
      </c>
      <c r="N1229">
        <f t="shared" si="352"/>
        <v>1</v>
      </c>
      <c r="O1229">
        <f t="shared" si="347"/>
        <v>0</v>
      </c>
      <c r="P1229">
        <f>COUNTIF(作圖資料!$A$3:$A$249,A1229)</f>
        <v>0</v>
      </c>
      <c r="R1229" s="7">
        <f t="shared" si="353"/>
        <v>-50</v>
      </c>
      <c r="S1229" s="8">
        <f t="shared" ca="1" si="354"/>
        <v>-50</v>
      </c>
      <c r="T1229" s="8">
        <f t="shared" ca="1" si="355"/>
        <v>12765</v>
      </c>
      <c r="U1229" s="8">
        <f t="shared" ca="1" si="356"/>
        <v>2</v>
      </c>
      <c r="V1229" s="9">
        <f t="shared" ca="1" si="357"/>
        <v>0</v>
      </c>
      <c r="W1229" s="3">
        <f t="shared" si="358"/>
        <v>5.8610901627709211E-4</v>
      </c>
      <c r="X1229" s="3">
        <f t="shared" si="359"/>
        <v>7.0213059629109509E-4</v>
      </c>
      <c r="Y1229" s="3">
        <f t="shared" si="360"/>
        <v>3.3986405437824718E-3</v>
      </c>
    </row>
    <row r="1230" spans="1:25" x14ac:dyDescent="0.25">
      <c r="A1230" s="1">
        <v>37795</v>
      </c>
      <c r="B1230" s="2">
        <v>4921.72</v>
      </c>
      <c r="C1230" s="2">
        <v>91387</v>
      </c>
      <c r="D1230" s="2">
        <v>4925</v>
      </c>
      <c r="E1230" s="2">
        <v>4925</v>
      </c>
      <c r="F1230" s="13">
        <f t="shared" si="348"/>
        <v>6.664336857846731E-4</v>
      </c>
      <c r="G1230" s="2">
        <f t="shared" si="343"/>
        <v>4505.1614999999993</v>
      </c>
      <c r="H1230" s="2">
        <f t="shared" ca="1" si="349"/>
        <v>125663</v>
      </c>
      <c r="I1230">
        <f t="shared" ca="1" si="350"/>
        <v>-1</v>
      </c>
      <c r="J1230">
        <f t="shared" si="351"/>
        <v>1</v>
      </c>
      <c r="K1230">
        <f t="shared" si="344"/>
        <v>-80.859999999999673</v>
      </c>
      <c r="L1230">
        <f t="shared" ca="1" si="345"/>
        <v>-80.859999999999673</v>
      </c>
      <c r="M1230" s="14">
        <f t="shared" si="346"/>
        <v>7481.0000000000355</v>
      </c>
      <c r="N1230">
        <f t="shared" si="352"/>
        <v>1</v>
      </c>
      <c r="O1230">
        <f t="shared" si="347"/>
        <v>0</v>
      </c>
      <c r="P1230">
        <f>COUNTIF(作圖資料!$A$3:$A$249,A1230)</f>
        <v>0</v>
      </c>
      <c r="R1230" s="7">
        <f t="shared" si="353"/>
        <v>-94</v>
      </c>
      <c r="S1230" s="8">
        <f t="shared" ca="1" si="354"/>
        <v>-94</v>
      </c>
      <c r="T1230" s="8">
        <f t="shared" ca="1" si="355"/>
        <v>12577</v>
      </c>
      <c r="U1230" s="8">
        <f t="shared" ca="1" si="356"/>
        <v>-2</v>
      </c>
      <c r="V1230" s="9">
        <f t="shared" ca="1" si="357"/>
        <v>4</v>
      </c>
      <c r="W1230" s="3">
        <f t="shared" si="358"/>
        <v>5.8610901627709211E-4</v>
      </c>
      <c r="X1230" s="3">
        <f t="shared" si="359"/>
        <v>-1.5472877955299502E-2</v>
      </c>
      <c r="Y1230" s="3">
        <f t="shared" si="360"/>
        <v>-1.5393842463014784E-2</v>
      </c>
    </row>
    <row r="1231" spans="1:25" x14ac:dyDescent="0.25">
      <c r="A1231" s="1">
        <v>37796</v>
      </c>
      <c r="B1231" s="2">
        <v>4909.3100000000004</v>
      </c>
      <c r="C1231" s="2">
        <v>78666</v>
      </c>
      <c r="D1231" s="2">
        <v>4906</v>
      </c>
      <c r="E1231" s="2">
        <v>4901</v>
      </c>
      <c r="F1231" s="13">
        <f t="shared" si="348"/>
        <v>-6.7422916866122229E-4</v>
      </c>
      <c r="G1231" s="2">
        <f t="shared" si="343"/>
        <v>4512.3664999999992</v>
      </c>
      <c r="H1231" s="2">
        <f t="shared" ca="1" si="349"/>
        <v>116595.8</v>
      </c>
      <c r="I1231">
        <f t="shared" ca="1" si="350"/>
        <v>-1</v>
      </c>
      <c r="J1231">
        <f t="shared" si="351"/>
        <v>-1</v>
      </c>
      <c r="K1231">
        <f t="shared" si="344"/>
        <v>-12.409999999999854</v>
      </c>
      <c r="L1231">
        <f t="shared" ca="1" si="345"/>
        <v>12.409999999999854</v>
      </c>
      <c r="M1231" s="14">
        <f t="shared" si="346"/>
        <v>7468.5900000000356</v>
      </c>
      <c r="N1231">
        <f t="shared" si="352"/>
        <v>-1</v>
      </c>
      <c r="O1231">
        <f t="shared" si="347"/>
        <v>2</v>
      </c>
      <c r="P1231">
        <f>COUNTIF(作圖資料!$A$3:$A$249,A1231)</f>
        <v>0</v>
      </c>
      <c r="R1231" s="7">
        <f t="shared" si="353"/>
        <v>-19</v>
      </c>
      <c r="S1231" s="8">
        <f t="shared" ca="1" si="354"/>
        <v>19</v>
      </c>
      <c r="T1231" s="8">
        <f t="shared" ca="1" si="355"/>
        <v>12615</v>
      </c>
      <c r="U1231" s="8">
        <f t="shared" ca="1" si="356"/>
        <v>-2</v>
      </c>
      <c r="V1231" s="9">
        <f t="shared" ca="1" si="357"/>
        <v>0</v>
      </c>
      <c r="W1231" s="3">
        <f t="shared" si="358"/>
        <v>5.8610901627709211E-4</v>
      </c>
      <c r="X1231" s="3">
        <f t="shared" si="359"/>
        <v>-1.7955339693182748E-2</v>
      </c>
      <c r="Y1231" s="3">
        <f t="shared" si="360"/>
        <v>-1.9192323070771677E-2</v>
      </c>
    </row>
    <row r="1232" spans="1:25" x14ac:dyDescent="0.25">
      <c r="A1232" s="1">
        <v>37797</v>
      </c>
      <c r="B1232" s="2">
        <v>4933.79</v>
      </c>
      <c r="C1232" s="2">
        <v>96891</v>
      </c>
      <c r="D1232" s="2">
        <v>4940</v>
      </c>
      <c r="E1232" s="2">
        <v>4934</v>
      </c>
      <c r="F1232" s="13">
        <f t="shared" si="348"/>
        <v>1.2586672720160674E-3</v>
      </c>
      <c r="G1232" s="2">
        <f t="shared" si="343"/>
        <v>4522.5759999999991</v>
      </c>
      <c r="H1232" s="2">
        <f t="shared" ca="1" si="349"/>
        <v>106310</v>
      </c>
      <c r="I1232">
        <f t="shared" ca="1" si="350"/>
        <v>-1</v>
      </c>
      <c r="J1232">
        <f t="shared" si="351"/>
        <v>1</v>
      </c>
      <c r="K1232">
        <f t="shared" si="344"/>
        <v>24.479999999999563</v>
      </c>
      <c r="L1232">
        <f t="shared" ca="1" si="345"/>
        <v>-24.479999999999563</v>
      </c>
      <c r="M1232" s="14">
        <f t="shared" si="346"/>
        <v>7444.1100000000361</v>
      </c>
      <c r="N1232">
        <f t="shared" si="352"/>
        <v>1</v>
      </c>
      <c r="O1232">
        <f t="shared" si="347"/>
        <v>2</v>
      </c>
      <c r="P1232">
        <f>COUNTIF(作圖資料!$A$3:$A$249,A1232)</f>
        <v>0</v>
      </c>
      <c r="R1232" s="7">
        <f t="shared" si="353"/>
        <v>34</v>
      </c>
      <c r="S1232" s="8">
        <f t="shared" ca="1" si="354"/>
        <v>-34</v>
      </c>
      <c r="T1232" s="8">
        <f t="shared" ca="1" si="355"/>
        <v>12547</v>
      </c>
      <c r="U1232" s="8">
        <f t="shared" ca="1" si="356"/>
        <v>-2</v>
      </c>
      <c r="V1232" s="9">
        <f t="shared" ca="1" si="357"/>
        <v>0</v>
      </c>
      <c r="W1232" s="3">
        <f t="shared" si="358"/>
        <v>5.8610901627709211E-4</v>
      </c>
      <c r="X1232" s="3">
        <f t="shared" si="359"/>
        <v>-1.3058428867769312E-2</v>
      </c>
      <c r="Y1232" s="3">
        <f t="shared" si="360"/>
        <v>-1.2395041983206734E-2</v>
      </c>
    </row>
    <row r="1233" spans="1:25" x14ac:dyDescent="0.25">
      <c r="A1233" s="1">
        <v>37798</v>
      </c>
      <c r="B1233" s="2">
        <v>4894.01</v>
      </c>
      <c r="C1233" s="2">
        <v>74740</v>
      </c>
      <c r="D1233" s="2">
        <v>4885</v>
      </c>
      <c r="E1233" s="2">
        <v>4868</v>
      </c>
      <c r="F1233" s="13">
        <f t="shared" si="348"/>
        <v>-1.8410260706456238E-3</v>
      </c>
      <c r="G1233" s="2">
        <f t="shared" si="343"/>
        <v>4531.8493333333317</v>
      </c>
      <c r="H1233" s="2">
        <f t="shared" ca="1" si="349"/>
        <v>95482.2</v>
      </c>
      <c r="I1233">
        <f t="shared" ca="1" si="350"/>
        <v>-1</v>
      </c>
      <c r="J1233">
        <f t="shared" si="351"/>
        <v>-1</v>
      </c>
      <c r="K1233">
        <f t="shared" si="344"/>
        <v>-39.779999999999745</v>
      </c>
      <c r="L1233">
        <f t="shared" ca="1" si="345"/>
        <v>39.779999999999745</v>
      </c>
      <c r="M1233" s="14">
        <f t="shared" si="346"/>
        <v>7404.3300000000363</v>
      </c>
      <c r="N1233">
        <f t="shared" si="352"/>
        <v>-1</v>
      </c>
      <c r="O1233">
        <f t="shared" si="347"/>
        <v>2</v>
      </c>
      <c r="P1233">
        <f>COUNTIF(作圖資料!$A$3:$A$249,A1233)</f>
        <v>0</v>
      </c>
      <c r="R1233" s="7">
        <f t="shared" si="353"/>
        <v>-55</v>
      </c>
      <c r="S1233" s="8">
        <f t="shared" ca="1" si="354"/>
        <v>55</v>
      </c>
      <c r="T1233" s="8">
        <f t="shared" ca="1" si="355"/>
        <v>12657</v>
      </c>
      <c r="U1233" s="8">
        <f t="shared" ca="1" si="356"/>
        <v>-2</v>
      </c>
      <c r="V1233" s="9">
        <f t="shared" ca="1" si="357"/>
        <v>0</v>
      </c>
      <c r="W1233" s="3">
        <f t="shared" si="358"/>
        <v>5.8610901627709211E-4</v>
      </c>
      <c r="X1233" s="3">
        <f t="shared" si="359"/>
        <v>-2.1015908959066243E-2</v>
      </c>
      <c r="Y1233" s="3">
        <f t="shared" si="360"/>
        <v>-2.3390643742502992E-2</v>
      </c>
    </row>
    <row r="1234" spans="1:25" x14ac:dyDescent="0.25">
      <c r="A1234" s="1">
        <v>37799</v>
      </c>
      <c r="B1234" s="2">
        <v>4877.8999999999996</v>
      </c>
      <c r="C1234" s="2">
        <v>85884</v>
      </c>
      <c r="D1234" s="2">
        <v>4861</v>
      </c>
      <c r="E1234" s="2">
        <v>4850</v>
      </c>
      <c r="F1234" s="13">
        <f t="shared" si="348"/>
        <v>-3.4646056704729089E-3</v>
      </c>
      <c r="G1234" s="2">
        <f t="shared" si="343"/>
        <v>4541.288333333333</v>
      </c>
      <c r="H1234" s="2">
        <f t="shared" ca="1" si="349"/>
        <v>85513.600000000006</v>
      </c>
      <c r="I1234">
        <f t="shared" ca="1" si="350"/>
        <v>1</v>
      </c>
      <c r="J1234">
        <f t="shared" si="351"/>
        <v>-1</v>
      </c>
      <c r="K1234">
        <f t="shared" si="344"/>
        <v>-16.110000000000582</v>
      </c>
      <c r="L1234">
        <f t="shared" ca="1" si="345"/>
        <v>16.110000000000582</v>
      </c>
      <c r="M1234" s="14">
        <f t="shared" si="346"/>
        <v>7420.4400000000369</v>
      </c>
      <c r="N1234">
        <f t="shared" si="352"/>
        <v>-1</v>
      </c>
      <c r="O1234">
        <f t="shared" si="347"/>
        <v>0</v>
      </c>
      <c r="P1234">
        <f>COUNTIF(作圖資料!$A$3:$A$249,A1234)</f>
        <v>0</v>
      </c>
      <c r="R1234" s="7">
        <f t="shared" si="353"/>
        <v>-24</v>
      </c>
      <c r="S1234" s="8">
        <f t="shared" ca="1" si="354"/>
        <v>24</v>
      </c>
      <c r="T1234" s="8">
        <f t="shared" ca="1" si="355"/>
        <v>12705</v>
      </c>
      <c r="U1234" s="8">
        <f t="shared" ca="1" si="356"/>
        <v>2</v>
      </c>
      <c r="V1234" s="9">
        <f t="shared" ca="1" si="357"/>
        <v>4</v>
      </c>
      <c r="W1234" s="3">
        <f t="shared" si="358"/>
        <v>5.8610901627709211E-4</v>
      </c>
      <c r="X1234" s="3">
        <f t="shared" si="359"/>
        <v>-2.4238508362555367E-2</v>
      </c>
      <c r="Y1234" s="3">
        <f t="shared" si="360"/>
        <v>-2.8188724510195939E-2</v>
      </c>
    </row>
    <row r="1235" spans="1:25" x14ac:dyDescent="0.25">
      <c r="A1235" s="1">
        <v>37802</v>
      </c>
      <c r="B1235" s="2">
        <v>4872.1499999999996</v>
      </c>
      <c r="C1235" s="2">
        <v>58126</v>
      </c>
      <c r="D1235" s="2">
        <v>4885</v>
      </c>
      <c r="E1235" s="2">
        <v>4871</v>
      </c>
      <c r="F1235" s="13">
        <f t="shared" si="348"/>
        <v>2.6374393235020221E-3</v>
      </c>
      <c r="G1235" s="2">
        <f t="shared" si="343"/>
        <v>4549.8509999999997</v>
      </c>
      <c r="H1235" s="2">
        <f t="shared" ca="1" si="349"/>
        <v>78861.399999999994</v>
      </c>
      <c r="I1235">
        <f t="shared" ca="1" si="350"/>
        <v>-1</v>
      </c>
      <c r="J1235">
        <f t="shared" si="351"/>
        <v>1</v>
      </c>
      <c r="K1235">
        <f t="shared" si="344"/>
        <v>-5.75</v>
      </c>
      <c r="L1235">
        <f t="shared" ca="1" si="345"/>
        <v>-5.75</v>
      </c>
      <c r="M1235" s="14">
        <f t="shared" si="346"/>
        <v>7426.1900000000369</v>
      </c>
      <c r="N1235">
        <f t="shared" si="352"/>
        <v>1</v>
      </c>
      <c r="O1235">
        <f t="shared" si="347"/>
        <v>2</v>
      </c>
      <c r="P1235">
        <f>COUNTIF(作圖資料!$A$3:$A$249,A1235)</f>
        <v>0</v>
      </c>
      <c r="R1235" s="7">
        <f t="shared" si="353"/>
        <v>24</v>
      </c>
      <c r="S1235" s="8">
        <f t="shared" ca="1" si="354"/>
        <v>24</v>
      </c>
      <c r="T1235" s="8">
        <f t="shared" ca="1" si="355"/>
        <v>12753</v>
      </c>
      <c r="U1235" s="8">
        <f t="shared" ca="1" si="356"/>
        <v>-2</v>
      </c>
      <c r="V1235" s="9">
        <f t="shared" ca="1" si="357"/>
        <v>4</v>
      </c>
      <c r="W1235" s="3">
        <f t="shared" si="358"/>
        <v>5.8610901627709211E-4</v>
      </c>
      <c r="X1235" s="3">
        <f t="shared" si="359"/>
        <v>-2.5388722302348232E-2</v>
      </c>
      <c r="Y1235" s="3">
        <f t="shared" si="360"/>
        <v>-2.3390643742502992E-2</v>
      </c>
    </row>
    <row r="1236" spans="1:25" x14ac:dyDescent="0.25">
      <c r="A1236" s="1">
        <v>37803</v>
      </c>
      <c r="B1236" s="2">
        <v>5017.78</v>
      </c>
      <c r="C1236" s="2">
        <v>106900</v>
      </c>
      <c r="D1236" s="2">
        <v>5038</v>
      </c>
      <c r="E1236" s="2">
        <v>5031</v>
      </c>
      <c r="F1236" s="13">
        <f t="shared" si="348"/>
        <v>4.0296704917315296E-3</v>
      </c>
      <c r="G1236" s="2">
        <f t="shared" si="343"/>
        <v>4558.4943333333349</v>
      </c>
      <c r="H1236" s="2">
        <f t="shared" ca="1" si="349"/>
        <v>84508.2</v>
      </c>
      <c r="I1236">
        <f t="shared" ca="1" si="350"/>
        <v>1</v>
      </c>
      <c r="J1236">
        <f t="shared" si="351"/>
        <v>1</v>
      </c>
      <c r="K1236">
        <f t="shared" si="344"/>
        <v>145.63000000000011</v>
      </c>
      <c r="L1236">
        <f t="shared" ca="1" si="345"/>
        <v>-145.63000000000011</v>
      </c>
      <c r="M1236" s="14">
        <f t="shared" si="346"/>
        <v>7571.820000000037</v>
      </c>
      <c r="N1236">
        <f t="shared" si="352"/>
        <v>1</v>
      </c>
      <c r="O1236">
        <f t="shared" si="347"/>
        <v>0</v>
      </c>
      <c r="P1236">
        <f>COUNTIF(作圖資料!$A$3:$A$249,A1236)</f>
        <v>0</v>
      </c>
      <c r="R1236" s="7">
        <f t="shared" si="353"/>
        <v>153</v>
      </c>
      <c r="S1236" s="8">
        <f t="shared" ca="1" si="354"/>
        <v>-153</v>
      </c>
      <c r="T1236" s="8">
        <f t="shared" ca="1" si="355"/>
        <v>12447</v>
      </c>
      <c r="U1236" s="8">
        <f t="shared" ca="1" si="356"/>
        <v>2</v>
      </c>
      <c r="V1236" s="9">
        <f t="shared" ca="1" si="357"/>
        <v>4</v>
      </c>
      <c r="W1236" s="3">
        <f t="shared" si="358"/>
        <v>5.8610901627709211E-4</v>
      </c>
      <c r="X1236" s="3">
        <f t="shared" si="359"/>
        <v>3.7426961414823712E-3</v>
      </c>
      <c r="Y1236" s="3">
        <f t="shared" si="360"/>
        <v>7.1971211515393652E-3</v>
      </c>
    </row>
    <row r="1237" spans="1:25" x14ac:dyDescent="0.25">
      <c r="A1237" s="1">
        <v>37804</v>
      </c>
      <c r="B1237" s="2">
        <v>5095.24</v>
      </c>
      <c r="C1237" s="2">
        <v>146300</v>
      </c>
      <c r="D1237" s="2">
        <v>5140</v>
      </c>
      <c r="E1237" s="2">
        <v>5146</v>
      </c>
      <c r="F1237" s="13">
        <f t="shared" si="348"/>
        <v>8.784669613207674E-3</v>
      </c>
      <c r="G1237" s="2">
        <f t="shared" si="343"/>
        <v>4567.1511666666675</v>
      </c>
      <c r="H1237" s="2">
        <f t="shared" ca="1" si="349"/>
        <v>94390</v>
      </c>
      <c r="I1237">
        <f t="shared" ca="1" si="350"/>
        <v>1</v>
      </c>
      <c r="J1237">
        <f t="shared" si="351"/>
        <v>1</v>
      </c>
      <c r="K1237">
        <f t="shared" si="344"/>
        <v>77.460000000000036</v>
      </c>
      <c r="L1237">
        <f t="shared" ca="1" si="345"/>
        <v>77.460000000000036</v>
      </c>
      <c r="M1237" s="14">
        <f t="shared" si="346"/>
        <v>7649.280000000037</v>
      </c>
      <c r="N1237">
        <f t="shared" si="352"/>
        <v>1</v>
      </c>
      <c r="O1237">
        <f t="shared" si="347"/>
        <v>0</v>
      </c>
      <c r="P1237">
        <f>COUNTIF(作圖資料!$A$3:$A$249,A1237)</f>
        <v>0</v>
      </c>
      <c r="R1237" s="7">
        <f t="shared" si="353"/>
        <v>102</v>
      </c>
      <c r="S1237" s="8">
        <f t="shared" ca="1" si="354"/>
        <v>102</v>
      </c>
      <c r="T1237" s="8">
        <f t="shared" ca="1" si="355"/>
        <v>12651</v>
      </c>
      <c r="U1237" s="8">
        <f t="shared" ca="1" si="356"/>
        <v>2</v>
      </c>
      <c r="V1237" s="9">
        <f t="shared" ca="1" si="357"/>
        <v>0</v>
      </c>
      <c r="W1237" s="3">
        <f t="shared" si="358"/>
        <v>5.8610901627709211E-4</v>
      </c>
      <c r="X1237" s="3">
        <f t="shared" si="359"/>
        <v>1.9237578189543303E-2</v>
      </c>
      <c r="Y1237" s="3">
        <f t="shared" si="360"/>
        <v>2.7588964414234196E-2</v>
      </c>
    </row>
    <row r="1238" spans="1:25" x14ac:dyDescent="0.25">
      <c r="A1238" s="1">
        <v>37805</v>
      </c>
      <c r="B1238" s="2">
        <v>5095.3100000000004</v>
      </c>
      <c r="C1238" s="2">
        <v>165520</v>
      </c>
      <c r="D1238" s="2">
        <v>5122</v>
      </c>
      <c r="E1238" s="2">
        <v>5102</v>
      </c>
      <c r="F1238" s="13">
        <f t="shared" si="348"/>
        <v>5.2381503775038585E-3</v>
      </c>
      <c r="G1238" s="2">
        <f t="shared" si="343"/>
        <v>4576.1988333333329</v>
      </c>
      <c r="H1238" s="2">
        <f t="shared" ca="1" si="349"/>
        <v>112546</v>
      </c>
      <c r="I1238">
        <f t="shared" ca="1" si="350"/>
        <v>1</v>
      </c>
      <c r="J1238">
        <f t="shared" si="351"/>
        <v>1</v>
      </c>
      <c r="K1238">
        <f t="shared" si="344"/>
        <v>7.0000000000618456E-2</v>
      </c>
      <c r="L1238">
        <f t="shared" ca="1" si="345"/>
        <v>7.0000000000618456E-2</v>
      </c>
      <c r="M1238" s="14">
        <f t="shared" si="346"/>
        <v>7649.3500000000377</v>
      </c>
      <c r="N1238">
        <f t="shared" si="352"/>
        <v>1</v>
      </c>
      <c r="O1238">
        <f t="shared" si="347"/>
        <v>0</v>
      </c>
      <c r="P1238">
        <f>COUNTIF(作圖資料!$A$3:$A$249,A1238)</f>
        <v>0</v>
      </c>
      <c r="R1238" s="7">
        <f t="shared" si="353"/>
        <v>-18</v>
      </c>
      <c r="S1238" s="8">
        <f t="shared" ca="1" si="354"/>
        <v>-18</v>
      </c>
      <c r="T1238" s="8">
        <f t="shared" ca="1" si="355"/>
        <v>12615</v>
      </c>
      <c r="U1238" s="8">
        <f t="shared" ca="1" si="356"/>
        <v>2</v>
      </c>
      <c r="V1238" s="9">
        <f t="shared" ca="1" si="357"/>
        <v>0</v>
      </c>
      <c r="W1238" s="3">
        <f t="shared" si="358"/>
        <v>5.8610901627709211E-4</v>
      </c>
      <c r="X1238" s="3">
        <f t="shared" si="359"/>
        <v>1.9251580794027889E-2</v>
      </c>
      <c r="Y1238" s="3">
        <f t="shared" si="360"/>
        <v>2.3990403838464625E-2</v>
      </c>
    </row>
    <row r="1239" spans="1:25" x14ac:dyDescent="0.25">
      <c r="A1239" s="1">
        <v>37806</v>
      </c>
      <c r="B1239" s="2">
        <v>5151.8500000000004</v>
      </c>
      <c r="C1239" s="2">
        <v>118891</v>
      </c>
      <c r="D1239" s="2">
        <v>5191</v>
      </c>
      <c r="E1239" s="2">
        <v>5180</v>
      </c>
      <c r="F1239" s="13">
        <f t="shared" si="348"/>
        <v>7.5992119335772657E-3</v>
      </c>
      <c r="G1239" s="2">
        <f t="shared" si="343"/>
        <v>4586.4398333333329</v>
      </c>
      <c r="H1239" s="2">
        <f t="shared" ca="1" si="349"/>
        <v>119147.4</v>
      </c>
      <c r="I1239">
        <f t="shared" ca="1" si="350"/>
        <v>-1</v>
      </c>
      <c r="J1239">
        <f t="shared" si="351"/>
        <v>1</v>
      </c>
      <c r="K1239">
        <f t="shared" si="344"/>
        <v>56.539999999999964</v>
      </c>
      <c r="L1239">
        <f t="shared" ca="1" si="345"/>
        <v>56.539999999999964</v>
      </c>
      <c r="M1239" s="14">
        <f t="shared" si="346"/>
        <v>7705.8900000000376</v>
      </c>
      <c r="N1239">
        <f t="shared" si="352"/>
        <v>1</v>
      </c>
      <c r="O1239">
        <f t="shared" si="347"/>
        <v>0</v>
      </c>
      <c r="P1239">
        <f>COUNTIF(作圖資料!$A$3:$A$249,A1239)</f>
        <v>0</v>
      </c>
      <c r="R1239" s="7">
        <f t="shared" si="353"/>
        <v>69</v>
      </c>
      <c r="S1239" s="8">
        <f t="shared" ca="1" si="354"/>
        <v>69</v>
      </c>
      <c r="T1239" s="8">
        <f t="shared" ca="1" si="355"/>
        <v>12753</v>
      </c>
      <c r="U1239" s="8">
        <f t="shared" ca="1" si="356"/>
        <v>-2</v>
      </c>
      <c r="V1239" s="9">
        <f t="shared" ca="1" si="357"/>
        <v>4</v>
      </c>
      <c r="W1239" s="3">
        <f t="shared" si="358"/>
        <v>5.8610901627709211E-4</v>
      </c>
      <c r="X1239" s="3">
        <f t="shared" si="359"/>
        <v>3.056168447331209E-2</v>
      </c>
      <c r="Y1239" s="3">
        <f t="shared" si="360"/>
        <v>3.7784886045581612E-2</v>
      </c>
    </row>
    <row r="1240" spans="1:25" x14ac:dyDescent="0.25">
      <c r="A1240" s="1">
        <v>37809</v>
      </c>
      <c r="B1240" s="2">
        <v>5322.26</v>
      </c>
      <c r="C1240" s="2">
        <v>170469</v>
      </c>
      <c r="D1240" s="2">
        <v>5370</v>
      </c>
      <c r="E1240" s="2">
        <v>5345</v>
      </c>
      <c r="F1240" s="13">
        <f t="shared" si="348"/>
        <v>8.9698737002701368E-3</v>
      </c>
      <c r="G1240" s="2">
        <f t="shared" si="343"/>
        <v>4599.4548333333332</v>
      </c>
      <c r="H1240" s="2">
        <f t="shared" ca="1" si="349"/>
        <v>141616</v>
      </c>
      <c r="I1240">
        <f t="shared" ca="1" si="350"/>
        <v>1</v>
      </c>
      <c r="J1240">
        <f t="shared" si="351"/>
        <v>1</v>
      </c>
      <c r="K1240">
        <f t="shared" si="344"/>
        <v>170.40999999999985</v>
      </c>
      <c r="L1240">
        <f t="shared" ca="1" si="345"/>
        <v>-170.40999999999985</v>
      </c>
      <c r="M1240" s="14">
        <f t="shared" si="346"/>
        <v>7876.3000000000375</v>
      </c>
      <c r="N1240">
        <f t="shared" si="352"/>
        <v>1</v>
      </c>
      <c r="O1240">
        <f t="shared" si="347"/>
        <v>0</v>
      </c>
      <c r="P1240">
        <f>COUNTIF(作圖資料!$A$3:$A$249,A1240)</f>
        <v>0</v>
      </c>
      <c r="R1240" s="7">
        <f t="shared" si="353"/>
        <v>179</v>
      </c>
      <c r="S1240" s="8">
        <f t="shared" ca="1" si="354"/>
        <v>-179</v>
      </c>
      <c r="T1240" s="8">
        <f t="shared" ca="1" si="355"/>
        <v>12395</v>
      </c>
      <c r="U1240" s="8">
        <f t="shared" ca="1" si="356"/>
        <v>2</v>
      </c>
      <c r="V1240" s="9">
        <f t="shared" ca="1" si="357"/>
        <v>4</v>
      </c>
      <c r="W1240" s="3">
        <f t="shared" si="358"/>
        <v>5.8610901627709211E-4</v>
      </c>
      <c r="X1240" s="3">
        <f t="shared" si="359"/>
        <v>6.4650024904632231E-2</v>
      </c>
      <c r="Y1240" s="3">
        <f t="shared" si="360"/>
        <v>7.3570571771291338E-2</v>
      </c>
    </row>
    <row r="1241" spans="1:25" x14ac:dyDescent="0.25">
      <c r="A1241" s="1">
        <v>37810</v>
      </c>
      <c r="B1241" s="2">
        <v>5367.97</v>
      </c>
      <c r="C1241" s="2">
        <v>196580</v>
      </c>
      <c r="D1241" s="2">
        <v>5382</v>
      </c>
      <c r="E1241" s="2">
        <v>5366</v>
      </c>
      <c r="F1241" s="13">
        <f t="shared" si="348"/>
        <v>2.6136509704786093E-3</v>
      </c>
      <c r="G1241" s="2">
        <f t="shared" si="343"/>
        <v>4613.4143333333323</v>
      </c>
      <c r="H1241" s="2">
        <f t="shared" ca="1" si="349"/>
        <v>159552</v>
      </c>
      <c r="I1241">
        <f t="shared" ca="1" si="350"/>
        <v>1</v>
      </c>
      <c r="J1241">
        <f t="shared" si="351"/>
        <v>1</v>
      </c>
      <c r="K1241">
        <f t="shared" si="344"/>
        <v>45.710000000000036</v>
      </c>
      <c r="L1241">
        <f t="shared" ca="1" si="345"/>
        <v>45.710000000000036</v>
      </c>
      <c r="M1241" s="14">
        <f t="shared" si="346"/>
        <v>7922.0100000000375</v>
      </c>
      <c r="N1241">
        <f t="shared" si="352"/>
        <v>1</v>
      </c>
      <c r="O1241">
        <f t="shared" si="347"/>
        <v>0</v>
      </c>
      <c r="P1241">
        <f>COUNTIF(作圖資料!$A$3:$A$249,A1241)</f>
        <v>0</v>
      </c>
      <c r="R1241" s="7">
        <f t="shared" si="353"/>
        <v>12</v>
      </c>
      <c r="S1241" s="8">
        <f t="shared" ca="1" si="354"/>
        <v>12</v>
      </c>
      <c r="T1241" s="8">
        <f t="shared" ca="1" si="355"/>
        <v>12419</v>
      </c>
      <c r="U1241" s="8">
        <f t="shared" ca="1" si="356"/>
        <v>2</v>
      </c>
      <c r="V1241" s="9">
        <f t="shared" ca="1" si="357"/>
        <v>0</v>
      </c>
      <c r="W1241" s="3">
        <f t="shared" si="358"/>
        <v>5.8610901627709211E-4</v>
      </c>
      <c r="X1241" s="3">
        <f t="shared" si="359"/>
        <v>7.379372563296771E-2</v>
      </c>
      <c r="Y1241" s="3">
        <f t="shared" si="360"/>
        <v>7.5969612155137867E-2</v>
      </c>
    </row>
    <row r="1242" spans="1:25" x14ac:dyDescent="0.25">
      <c r="A1242" s="1">
        <v>37811</v>
      </c>
      <c r="B1242" s="2">
        <v>5358.91</v>
      </c>
      <c r="C1242" s="2">
        <v>147115</v>
      </c>
      <c r="D1242" s="2">
        <v>5375</v>
      </c>
      <c r="E1242" s="2">
        <v>5366</v>
      </c>
      <c r="F1242" s="13">
        <f t="shared" si="348"/>
        <v>3.0024762498344071E-3</v>
      </c>
      <c r="G1242" s="2">
        <f t="shared" si="343"/>
        <v>4628.3993333333319</v>
      </c>
      <c r="H1242" s="2">
        <f t="shared" ca="1" si="349"/>
        <v>159715</v>
      </c>
      <c r="I1242">
        <f t="shared" ca="1" si="350"/>
        <v>-1</v>
      </c>
      <c r="J1242">
        <f t="shared" si="351"/>
        <v>1</v>
      </c>
      <c r="K1242">
        <f t="shared" si="344"/>
        <v>-9.0600000000004002</v>
      </c>
      <c r="L1242">
        <f t="shared" ca="1" si="345"/>
        <v>-9.0600000000004002</v>
      </c>
      <c r="M1242" s="14">
        <f t="shared" si="346"/>
        <v>7912.9500000000371</v>
      </c>
      <c r="N1242">
        <f t="shared" si="352"/>
        <v>1</v>
      </c>
      <c r="O1242">
        <f t="shared" si="347"/>
        <v>0</v>
      </c>
      <c r="P1242">
        <f>COUNTIF(作圖資料!$A$3:$A$249,A1242)</f>
        <v>0</v>
      </c>
      <c r="R1242" s="7">
        <f t="shared" si="353"/>
        <v>-7</v>
      </c>
      <c r="S1242" s="8">
        <f t="shared" ca="1" si="354"/>
        <v>-7</v>
      </c>
      <c r="T1242" s="8">
        <f t="shared" ca="1" si="355"/>
        <v>12405</v>
      </c>
      <c r="U1242" s="8">
        <f t="shared" ca="1" si="356"/>
        <v>-2</v>
      </c>
      <c r="V1242" s="9">
        <f t="shared" ca="1" si="357"/>
        <v>4</v>
      </c>
      <c r="W1242" s="3">
        <f t="shared" si="358"/>
        <v>5.8610901627709211E-4</v>
      </c>
      <c r="X1242" s="3">
        <f t="shared" si="359"/>
        <v>7.1981388538268076E-2</v>
      </c>
      <c r="Y1242" s="3">
        <f t="shared" si="360"/>
        <v>7.457017193122728E-2</v>
      </c>
    </row>
    <row r="1243" spans="1:25" x14ac:dyDescent="0.25">
      <c r="A1243" s="1">
        <v>37812</v>
      </c>
      <c r="B1243" s="2">
        <v>5282.38</v>
      </c>
      <c r="C1243" s="2">
        <v>128881</v>
      </c>
      <c r="D1243" s="2">
        <v>5250</v>
      </c>
      <c r="E1243" s="2">
        <v>5240</v>
      </c>
      <c r="F1243" s="13">
        <f t="shared" si="348"/>
        <v>-6.1298126980641188E-3</v>
      </c>
      <c r="G1243" s="2">
        <f t="shared" si="343"/>
        <v>4641.6458333333321</v>
      </c>
      <c r="H1243" s="2">
        <f t="shared" ca="1" si="349"/>
        <v>152387.20000000001</v>
      </c>
      <c r="I1243">
        <f t="shared" ca="1" si="350"/>
        <v>-1</v>
      </c>
      <c r="J1243">
        <f t="shared" si="351"/>
        <v>-1</v>
      </c>
      <c r="K1243">
        <f t="shared" si="344"/>
        <v>-76.529999999999745</v>
      </c>
      <c r="L1243">
        <f t="shared" ca="1" si="345"/>
        <v>76.529999999999745</v>
      </c>
      <c r="M1243" s="14">
        <f t="shared" si="346"/>
        <v>7836.4200000000374</v>
      </c>
      <c r="N1243">
        <f t="shared" si="352"/>
        <v>-1</v>
      </c>
      <c r="O1243">
        <f t="shared" si="347"/>
        <v>2</v>
      </c>
      <c r="P1243">
        <f>COUNTIF(作圖資料!$A$3:$A$249,A1243)</f>
        <v>0</v>
      </c>
      <c r="R1243" s="7">
        <f t="shared" si="353"/>
        <v>-125</v>
      </c>
      <c r="S1243" s="8">
        <f t="shared" ca="1" si="354"/>
        <v>125</v>
      </c>
      <c r="T1243" s="8">
        <f t="shared" ca="1" si="355"/>
        <v>12655</v>
      </c>
      <c r="U1243" s="8">
        <f t="shared" ca="1" si="356"/>
        <v>-2</v>
      </c>
      <c r="V1243" s="9">
        <f t="shared" ca="1" si="357"/>
        <v>0</v>
      </c>
      <c r="W1243" s="3">
        <f t="shared" si="358"/>
        <v>5.8610901627709211E-4</v>
      </c>
      <c r="X1243" s="3">
        <f t="shared" si="359"/>
        <v>5.6672541092643192E-2</v>
      </c>
      <c r="Y1243" s="3">
        <f t="shared" si="360"/>
        <v>4.9580167932826491E-2</v>
      </c>
    </row>
    <row r="1244" spans="1:25" x14ac:dyDescent="0.25">
      <c r="A1244" s="1">
        <v>37813</v>
      </c>
      <c r="B1244" s="2">
        <v>5239.96</v>
      </c>
      <c r="C1244" s="2">
        <v>118312</v>
      </c>
      <c r="D1244" s="2">
        <v>5265</v>
      </c>
      <c r="E1244" s="2">
        <v>5240</v>
      </c>
      <c r="F1244" s="13">
        <f t="shared" si="348"/>
        <v>4.7786624325376614E-3</v>
      </c>
      <c r="G1244" s="2">
        <f t="shared" si="343"/>
        <v>4652.1564999999991</v>
      </c>
      <c r="H1244" s="2">
        <f t="shared" ca="1" si="349"/>
        <v>152271.4</v>
      </c>
      <c r="I1244">
        <f t="shared" ca="1" si="350"/>
        <v>-1</v>
      </c>
      <c r="J1244">
        <f t="shared" si="351"/>
        <v>1</v>
      </c>
      <c r="K1244">
        <f t="shared" si="344"/>
        <v>-42.420000000000073</v>
      </c>
      <c r="L1244">
        <f t="shared" ca="1" si="345"/>
        <v>42.420000000000073</v>
      </c>
      <c r="M1244" s="14">
        <f t="shared" si="346"/>
        <v>7878.8400000000374</v>
      </c>
      <c r="N1244">
        <f t="shared" si="352"/>
        <v>1</v>
      </c>
      <c r="O1244">
        <f t="shared" si="347"/>
        <v>2</v>
      </c>
      <c r="P1244">
        <f>COUNTIF(作圖資料!$A$3:$A$249,A1244)</f>
        <v>0</v>
      </c>
      <c r="R1244" s="7">
        <f t="shared" si="353"/>
        <v>15</v>
      </c>
      <c r="S1244" s="8">
        <f t="shared" ca="1" si="354"/>
        <v>-15</v>
      </c>
      <c r="T1244" s="8">
        <f t="shared" ca="1" si="355"/>
        <v>12625</v>
      </c>
      <c r="U1244" s="8">
        <f t="shared" ca="1" si="356"/>
        <v>-2</v>
      </c>
      <c r="V1244" s="9">
        <f t="shared" ca="1" si="357"/>
        <v>0</v>
      </c>
      <c r="W1244" s="3">
        <f t="shared" si="358"/>
        <v>5.8610901627709211E-4</v>
      </c>
      <c r="X1244" s="3">
        <f t="shared" si="359"/>
        <v>4.818696277507617E-2</v>
      </c>
      <c r="Y1244" s="3">
        <f t="shared" si="360"/>
        <v>5.2578968412634541E-2</v>
      </c>
    </row>
    <row r="1245" spans="1:25" x14ac:dyDescent="0.25">
      <c r="A1245" s="1">
        <v>37816</v>
      </c>
      <c r="B1245" s="2">
        <v>5349.94</v>
      </c>
      <c r="C1245" s="2">
        <v>143065</v>
      </c>
      <c r="D1245" s="2">
        <v>5412</v>
      </c>
      <c r="E1245" s="2">
        <v>5396</v>
      </c>
      <c r="F1245" s="13">
        <f t="shared" si="348"/>
        <v>1.1600130094917116E-2</v>
      </c>
      <c r="G1245" s="2">
        <f t="shared" si="343"/>
        <v>4665.211166666666</v>
      </c>
      <c r="H1245" s="2">
        <f t="shared" ca="1" si="349"/>
        <v>146790.6</v>
      </c>
      <c r="I1245">
        <f t="shared" ca="1" si="350"/>
        <v>-1</v>
      </c>
      <c r="J1245">
        <f t="shared" si="351"/>
        <v>1</v>
      </c>
      <c r="K1245">
        <f t="shared" si="344"/>
        <v>109.97999999999956</v>
      </c>
      <c r="L1245">
        <f t="shared" ca="1" si="345"/>
        <v>-109.97999999999956</v>
      </c>
      <c r="M1245" s="14">
        <f t="shared" si="346"/>
        <v>7988.820000000037</v>
      </c>
      <c r="N1245">
        <f t="shared" si="352"/>
        <v>1</v>
      </c>
      <c r="O1245">
        <f t="shared" si="347"/>
        <v>0</v>
      </c>
      <c r="P1245">
        <f>COUNTIF(作圖資料!$A$3:$A$249,A1245)</f>
        <v>0</v>
      </c>
      <c r="R1245" s="7">
        <f t="shared" si="353"/>
        <v>147</v>
      </c>
      <c r="S1245" s="8">
        <f t="shared" ca="1" si="354"/>
        <v>-147</v>
      </c>
      <c r="T1245" s="8">
        <f t="shared" ca="1" si="355"/>
        <v>12331</v>
      </c>
      <c r="U1245" s="8">
        <f t="shared" ca="1" si="356"/>
        <v>-2</v>
      </c>
      <c r="V1245" s="9">
        <f t="shared" ca="1" si="357"/>
        <v>0</v>
      </c>
      <c r="W1245" s="3">
        <f t="shared" si="358"/>
        <v>5.8610901627709211E-4</v>
      </c>
      <c r="X1245" s="3">
        <f t="shared" si="359"/>
        <v>7.018705479219145E-2</v>
      </c>
      <c r="Y1245" s="3">
        <f t="shared" si="360"/>
        <v>8.1967213114753745E-2</v>
      </c>
    </row>
    <row r="1246" spans="1:25" x14ac:dyDescent="0.25">
      <c r="A1246" s="1">
        <v>37817</v>
      </c>
      <c r="B1246" s="2">
        <v>5335.86</v>
      </c>
      <c r="C1246" s="2">
        <v>133249</v>
      </c>
      <c r="D1246" s="2">
        <v>5328</v>
      </c>
      <c r="E1246" s="2">
        <v>5313</v>
      </c>
      <c r="F1246" s="13">
        <f t="shared" si="348"/>
        <v>-1.4730521415479148E-3</v>
      </c>
      <c r="G1246" s="2">
        <f t="shared" si="343"/>
        <v>4676.5038333333332</v>
      </c>
      <c r="H1246" s="2">
        <f t="shared" ca="1" si="349"/>
        <v>134124.4</v>
      </c>
      <c r="I1246">
        <f t="shared" ca="1" si="350"/>
        <v>-1</v>
      </c>
      <c r="J1246">
        <f t="shared" si="351"/>
        <v>-1</v>
      </c>
      <c r="K1246">
        <f t="shared" si="344"/>
        <v>-14.079999999999927</v>
      </c>
      <c r="L1246">
        <f t="shared" ca="1" si="345"/>
        <v>14.079999999999927</v>
      </c>
      <c r="M1246" s="14">
        <f t="shared" si="346"/>
        <v>7974.7400000000371</v>
      </c>
      <c r="N1246">
        <f t="shared" si="352"/>
        <v>-1</v>
      </c>
      <c r="O1246">
        <f t="shared" si="347"/>
        <v>2</v>
      </c>
      <c r="P1246">
        <f>COUNTIF(作圖資料!$A$3:$A$249,A1246)</f>
        <v>0</v>
      </c>
      <c r="R1246" s="7">
        <f t="shared" si="353"/>
        <v>-84</v>
      </c>
      <c r="S1246" s="8">
        <f t="shared" ca="1" si="354"/>
        <v>84</v>
      </c>
      <c r="T1246" s="8">
        <f t="shared" ca="1" si="355"/>
        <v>12499</v>
      </c>
      <c r="U1246" s="8">
        <f t="shared" ca="1" si="356"/>
        <v>-2</v>
      </c>
      <c r="V1246" s="9">
        <f t="shared" ca="1" si="357"/>
        <v>0</v>
      </c>
      <c r="W1246" s="3">
        <f t="shared" si="358"/>
        <v>5.8610901627709211E-4</v>
      </c>
      <c r="X1246" s="3">
        <f t="shared" si="359"/>
        <v>6.7370530918751115E-2</v>
      </c>
      <c r="Y1246" s="3">
        <f t="shared" si="360"/>
        <v>6.5173930427828486E-2</v>
      </c>
    </row>
    <row r="1247" spans="1:25" x14ac:dyDescent="0.25">
      <c r="A1247" s="1">
        <v>37818</v>
      </c>
      <c r="B1247" s="2">
        <v>5413.87</v>
      </c>
      <c r="C1247" s="2">
        <v>151175</v>
      </c>
      <c r="D1247" s="2">
        <v>5429</v>
      </c>
      <c r="E1247" s="2">
        <v>5419</v>
      </c>
      <c r="F1247" s="13">
        <f t="shared" si="348"/>
        <v>9.4756615877367167E-4</v>
      </c>
      <c r="G1247" s="2">
        <f t="shared" si="343"/>
        <v>4689.2663333333339</v>
      </c>
      <c r="H1247" s="2">
        <f t="shared" ca="1" si="349"/>
        <v>134936.4</v>
      </c>
      <c r="I1247">
        <f t="shared" ca="1" si="350"/>
        <v>1</v>
      </c>
      <c r="J1247">
        <f t="shared" si="351"/>
        <v>1</v>
      </c>
      <c r="K1247">
        <f t="shared" si="344"/>
        <v>78.010000000000218</v>
      </c>
      <c r="L1247">
        <f t="shared" ca="1" si="345"/>
        <v>-78.010000000000218</v>
      </c>
      <c r="M1247" s="14">
        <f t="shared" si="346"/>
        <v>7896.7300000000369</v>
      </c>
      <c r="N1247">
        <f t="shared" si="352"/>
        <v>1</v>
      </c>
      <c r="O1247">
        <f t="shared" si="347"/>
        <v>2</v>
      </c>
      <c r="P1247">
        <f>COUNTIF(作圖資料!$A$3:$A$249,A1247)</f>
        <v>1</v>
      </c>
      <c r="R1247" s="7">
        <f t="shared" si="353"/>
        <v>101</v>
      </c>
      <c r="S1247" s="8">
        <f t="shared" ca="1" si="354"/>
        <v>-101</v>
      </c>
      <c r="T1247" s="8">
        <f t="shared" ca="1" si="355"/>
        <v>12297</v>
      </c>
      <c r="U1247" s="8">
        <f t="shared" ca="1" si="356"/>
        <v>2</v>
      </c>
      <c r="V1247" s="9">
        <f t="shared" ca="1" si="357"/>
        <v>4</v>
      </c>
      <c r="W1247" s="3">
        <f t="shared" si="358"/>
        <v>5.8610901627709211E-4</v>
      </c>
      <c r="X1247" s="3">
        <f t="shared" si="359"/>
        <v>8.2975433430618306E-2</v>
      </c>
      <c r="Y1247" s="3">
        <f t="shared" si="360"/>
        <v>8.5365853658536217E-2</v>
      </c>
    </row>
    <row r="1248" spans="1:25" x14ac:dyDescent="0.25">
      <c r="A1248" s="1">
        <v>37819</v>
      </c>
      <c r="B1248" s="2">
        <v>5299.51</v>
      </c>
      <c r="C1248" s="2">
        <v>140356</v>
      </c>
      <c r="D1248" s="2">
        <v>5251</v>
      </c>
      <c r="E1248" s="2">
        <v>5265</v>
      </c>
      <c r="F1248" s="13">
        <f t="shared" si="348"/>
        <v>-9.1536764719757358E-3</v>
      </c>
      <c r="G1248" s="2">
        <f t="shared" si="343"/>
        <v>4701.6564999999991</v>
      </c>
      <c r="H1248" s="2">
        <f t="shared" ca="1" si="349"/>
        <v>137231.4</v>
      </c>
      <c r="I1248">
        <f t="shared" ca="1" si="350"/>
        <v>1</v>
      </c>
      <c r="J1248">
        <f t="shared" si="351"/>
        <v>-1</v>
      </c>
      <c r="K1248">
        <f t="shared" si="344"/>
        <v>-114.35999999999967</v>
      </c>
      <c r="L1248">
        <f t="shared" ca="1" si="345"/>
        <v>-114.35999999999967</v>
      </c>
      <c r="M1248" s="14">
        <f t="shared" si="346"/>
        <v>7782.3700000000372</v>
      </c>
      <c r="N1248">
        <f t="shared" si="352"/>
        <v>-1</v>
      </c>
      <c r="O1248">
        <f t="shared" si="347"/>
        <v>2</v>
      </c>
      <c r="P1248">
        <f>COUNTIF(作圖資料!$A$3:$A$249,A1248)</f>
        <v>0</v>
      </c>
      <c r="R1248" s="7">
        <f t="shared" si="353"/>
        <v>-168</v>
      </c>
      <c r="S1248" s="8">
        <f t="shared" ca="1" si="354"/>
        <v>-168</v>
      </c>
      <c r="T1248" s="8">
        <f t="shared" ca="1" si="355"/>
        <v>11961</v>
      </c>
      <c r="U1248" s="8">
        <f t="shared" ca="1" si="356"/>
        <v>2</v>
      </c>
      <c r="V1248" s="9">
        <f t="shared" ca="1" si="357"/>
        <v>0</v>
      </c>
      <c r="W1248" s="3">
        <f t="shared" si="358"/>
        <v>9.4756615877367167E-4</v>
      </c>
      <c r="X1248" s="3">
        <f t="shared" si="359"/>
        <v>-2.1123521621317039E-2</v>
      </c>
      <c r="Y1248" s="3">
        <f t="shared" si="360"/>
        <v>-3.1002029894814542E-2</v>
      </c>
    </row>
    <row r="1249" spans="1:25" x14ac:dyDescent="0.25">
      <c r="A1249" s="1">
        <v>37820</v>
      </c>
      <c r="B1249" s="2">
        <v>5287.38</v>
      </c>
      <c r="C1249" s="2">
        <v>101344</v>
      </c>
      <c r="D1249" s="2">
        <v>5255</v>
      </c>
      <c r="E1249" s="2">
        <v>5234</v>
      </c>
      <c r="F1249" s="13">
        <f t="shared" si="348"/>
        <v>-6.1240160533194699E-3</v>
      </c>
      <c r="G1249" s="2">
        <f t="shared" si="343"/>
        <v>4713.6973333333326</v>
      </c>
      <c r="H1249" s="2">
        <f t="shared" ca="1" si="349"/>
        <v>133837.79999999999</v>
      </c>
      <c r="I1249">
        <f t="shared" ca="1" si="350"/>
        <v>-1</v>
      </c>
      <c r="J1249">
        <f t="shared" si="351"/>
        <v>-1</v>
      </c>
      <c r="K1249">
        <f t="shared" si="344"/>
        <v>-12.130000000000109</v>
      </c>
      <c r="L1249">
        <f t="shared" ca="1" si="345"/>
        <v>-12.130000000000109</v>
      </c>
      <c r="M1249" s="14">
        <f t="shared" si="346"/>
        <v>7794.5000000000373</v>
      </c>
      <c r="N1249">
        <f t="shared" si="352"/>
        <v>-1</v>
      </c>
      <c r="O1249">
        <f t="shared" si="347"/>
        <v>0</v>
      </c>
      <c r="P1249">
        <f>COUNTIF(作圖資料!$A$3:$A$249,A1249)</f>
        <v>0</v>
      </c>
      <c r="R1249" s="7">
        <f t="shared" si="353"/>
        <v>4</v>
      </c>
      <c r="S1249" s="8">
        <f t="shared" ca="1" si="354"/>
        <v>4</v>
      </c>
      <c r="T1249" s="8">
        <f t="shared" ca="1" si="355"/>
        <v>11969</v>
      </c>
      <c r="U1249" s="8">
        <f t="shared" ca="1" si="356"/>
        <v>-2</v>
      </c>
      <c r="V1249" s="9">
        <f t="shared" ca="1" si="357"/>
        <v>4</v>
      </c>
      <c r="W1249" s="3">
        <f t="shared" si="358"/>
        <v>9.4756615877367167E-4</v>
      </c>
      <c r="X1249" s="3">
        <f t="shared" si="359"/>
        <v>-2.3364063045473893E-2</v>
      </c>
      <c r="Y1249" s="3">
        <f t="shared" si="360"/>
        <v>-3.0263886325890499E-2</v>
      </c>
    </row>
    <row r="1250" spans="1:25" x14ac:dyDescent="0.25">
      <c r="A1250" s="1">
        <v>37823</v>
      </c>
      <c r="B1250" s="2">
        <v>5219.3</v>
      </c>
      <c r="C1250" s="2">
        <v>94583</v>
      </c>
      <c r="D1250" s="2">
        <v>5239</v>
      </c>
      <c r="E1250" s="2">
        <v>5202</v>
      </c>
      <c r="F1250" s="13">
        <f t="shared" si="348"/>
        <v>3.7744525127889617E-3</v>
      </c>
      <c r="G1250" s="2">
        <f t="shared" si="343"/>
        <v>4727.7699999999995</v>
      </c>
      <c r="H1250" s="2">
        <f t="shared" ca="1" si="349"/>
        <v>124141.4</v>
      </c>
      <c r="I1250">
        <f t="shared" ca="1" si="350"/>
        <v>-1</v>
      </c>
      <c r="J1250">
        <f t="shared" si="351"/>
        <v>1</v>
      </c>
      <c r="K1250">
        <f t="shared" si="344"/>
        <v>-68.079999999999927</v>
      </c>
      <c r="L1250">
        <f t="shared" ca="1" si="345"/>
        <v>68.079999999999927</v>
      </c>
      <c r="M1250" s="14">
        <f t="shared" si="346"/>
        <v>7862.5800000000372</v>
      </c>
      <c r="N1250">
        <f t="shared" si="352"/>
        <v>1</v>
      </c>
      <c r="O1250">
        <f t="shared" si="347"/>
        <v>2</v>
      </c>
      <c r="P1250">
        <f>COUNTIF(作圖資料!$A$3:$A$249,A1250)</f>
        <v>0</v>
      </c>
      <c r="R1250" s="7">
        <f t="shared" si="353"/>
        <v>-16</v>
      </c>
      <c r="S1250" s="8">
        <f t="shared" ca="1" si="354"/>
        <v>16</v>
      </c>
      <c r="T1250" s="8">
        <f t="shared" ca="1" si="355"/>
        <v>12001</v>
      </c>
      <c r="U1250" s="8">
        <f t="shared" ca="1" si="356"/>
        <v>-2</v>
      </c>
      <c r="V1250" s="9">
        <f t="shared" ca="1" si="357"/>
        <v>0</v>
      </c>
      <c r="W1250" s="3">
        <f t="shared" si="358"/>
        <v>9.4756615877367167E-4</v>
      </c>
      <c r="X1250" s="3">
        <f t="shared" si="359"/>
        <v>-3.5939171055086261E-2</v>
      </c>
      <c r="Y1250" s="3">
        <f t="shared" si="360"/>
        <v>-3.3216460601587117E-2</v>
      </c>
    </row>
    <row r="1251" spans="1:25" x14ac:dyDescent="0.25">
      <c r="A1251" s="1">
        <v>37824</v>
      </c>
      <c r="B1251" s="2">
        <v>5261.01</v>
      </c>
      <c r="C1251" s="2">
        <v>87194</v>
      </c>
      <c r="D1251" s="2">
        <v>5293</v>
      </c>
      <c r="E1251" s="2">
        <v>5282</v>
      </c>
      <c r="F1251" s="13">
        <f t="shared" si="348"/>
        <v>6.0805814853042151E-3</v>
      </c>
      <c r="G1251" s="2">
        <f t="shared" si="343"/>
        <v>4744.8944999999994</v>
      </c>
      <c r="H1251" s="2">
        <f t="shared" ca="1" si="349"/>
        <v>114930.4</v>
      </c>
      <c r="I1251">
        <f t="shared" ca="1" si="350"/>
        <v>-1</v>
      </c>
      <c r="J1251">
        <f t="shared" si="351"/>
        <v>1</v>
      </c>
      <c r="K1251">
        <f t="shared" si="344"/>
        <v>41.710000000000036</v>
      </c>
      <c r="L1251">
        <f t="shared" ca="1" si="345"/>
        <v>-41.710000000000036</v>
      </c>
      <c r="M1251" s="14">
        <f t="shared" si="346"/>
        <v>7904.2900000000373</v>
      </c>
      <c r="N1251">
        <f t="shared" si="352"/>
        <v>1</v>
      </c>
      <c r="O1251">
        <f t="shared" si="347"/>
        <v>0</v>
      </c>
      <c r="P1251">
        <f>COUNTIF(作圖資料!$A$3:$A$249,A1251)</f>
        <v>0</v>
      </c>
      <c r="R1251" s="7">
        <f t="shared" si="353"/>
        <v>54</v>
      </c>
      <c r="S1251" s="8">
        <f t="shared" ca="1" si="354"/>
        <v>-54</v>
      </c>
      <c r="T1251" s="8">
        <f t="shared" ca="1" si="355"/>
        <v>11893</v>
      </c>
      <c r="U1251" s="8">
        <f t="shared" ca="1" si="356"/>
        <v>-2</v>
      </c>
      <c r="V1251" s="9">
        <f t="shared" ca="1" si="357"/>
        <v>0</v>
      </c>
      <c r="W1251" s="3">
        <f t="shared" si="358"/>
        <v>9.4756615877367167E-4</v>
      </c>
      <c r="X1251" s="3">
        <f t="shared" si="359"/>
        <v>-2.8234885580924463E-2</v>
      </c>
      <c r="Y1251" s="3">
        <f t="shared" si="360"/>
        <v>-2.3251522421111059E-2</v>
      </c>
    </row>
    <row r="1252" spans="1:25" x14ac:dyDescent="0.25">
      <c r="A1252" s="1">
        <v>37825</v>
      </c>
      <c r="B1252" s="2">
        <v>5287.89</v>
      </c>
      <c r="C1252" s="2">
        <v>103231</v>
      </c>
      <c r="D1252" s="2">
        <v>5307</v>
      </c>
      <c r="E1252" s="2">
        <v>5300</v>
      </c>
      <c r="F1252" s="13">
        <f t="shared" si="348"/>
        <v>3.6139178386842552E-3</v>
      </c>
      <c r="G1252" s="2">
        <f t="shared" si="343"/>
        <v>4764.0343333333331</v>
      </c>
      <c r="H1252" s="2">
        <f t="shared" ca="1" si="349"/>
        <v>105341.6</v>
      </c>
      <c r="I1252">
        <f t="shared" ca="1" si="350"/>
        <v>-1</v>
      </c>
      <c r="J1252">
        <f t="shared" si="351"/>
        <v>1</v>
      </c>
      <c r="K1252">
        <f t="shared" si="344"/>
        <v>26.880000000000109</v>
      </c>
      <c r="L1252">
        <f t="shared" ca="1" si="345"/>
        <v>-26.880000000000109</v>
      </c>
      <c r="M1252" s="14">
        <f t="shared" si="346"/>
        <v>7931.1700000000374</v>
      </c>
      <c r="N1252">
        <f t="shared" si="352"/>
        <v>1</v>
      </c>
      <c r="O1252">
        <f t="shared" si="347"/>
        <v>0</v>
      </c>
      <c r="P1252">
        <f>COUNTIF(作圖資料!$A$3:$A$249,A1252)</f>
        <v>0</v>
      </c>
      <c r="R1252" s="7">
        <f t="shared" si="353"/>
        <v>14</v>
      </c>
      <c r="S1252" s="8">
        <f t="shared" ca="1" si="354"/>
        <v>-14</v>
      </c>
      <c r="T1252" s="8">
        <f t="shared" ca="1" si="355"/>
        <v>11865</v>
      </c>
      <c r="U1252" s="8">
        <f t="shared" ca="1" si="356"/>
        <v>-2</v>
      </c>
      <c r="V1252" s="9">
        <f t="shared" ca="1" si="357"/>
        <v>0</v>
      </c>
      <c r="W1252" s="3">
        <f t="shared" si="358"/>
        <v>9.4756615877367167E-4</v>
      </c>
      <c r="X1252" s="3">
        <f t="shared" si="359"/>
        <v>-2.3269860561852984E-2</v>
      </c>
      <c r="Y1252" s="3">
        <f t="shared" si="360"/>
        <v>-2.0668019929876547E-2</v>
      </c>
    </row>
    <row r="1253" spans="1:25" x14ac:dyDescent="0.25">
      <c r="A1253" s="1">
        <v>37826</v>
      </c>
      <c r="B1253" s="2">
        <v>5402.75</v>
      </c>
      <c r="C1253" s="2">
        <v>132553</v>
      </c>
      <c r="D1253" s="2">
        <v>5415</v>
      </c>
      <c r="E1253" s="2">
        <v>5402</v>
      </c>
      <c r="F1253" s="13">
        <f t="shared" si="348"/>
        <v>2.2673638424877129E-3</v>
      </c>
      <c r="G1253" s="2">
        <f t="shared" si="343"/>
        <v>4784.0748333333331</v>
      </c>
      <c r="H1253" s="2">
        <f t="shared" ca="1" si="349"/>
        <v>103781</v>
      </c>
      <c r="I1253">
        <f t="shared" ca="1" si="350"/>
        <v>1</v>
      </c>
      <c r="J1253">
        <f t="shared" si="351"/>
        <v>1</v>
      </c>
      <c r="K1253">
        <f t="shared" si="344"/>
        <v>114.85999999999967</v>
      </c>
      <c r="L1253">
        <f t="shared" ca="1" si="345"/>
        <v>-114.85999999999967</v>
      </c>
      <c r="M1253" s="14">
        <f t="shared" si="346"/>
        <v>8046.030000000037</v>
      </c>
      <c r="N1253">
        <f t="shared" si="352"/>
        <v>1</v>
      </c>
      <c r="O1253">
        <f t="shared" si="347"/>
        <v>0</v>
      </c>
      <c r="P1253">
        <f>COUNTIF(作圖資料!$A$3:$A$249,A1253)</f>
        <v>0</v>
      </c>
      <c r="R1253" s="7">
        <f t="shared" si="353"/>
        <v>108</v>
      </c>
      <c r="S1253" s="8">
        <f t="shared" ca="1" si="354"/>
        <v>-108</v>
      </c>
      <c r="T1253" s="8">
        <f t="shared" ca="1" si="355"/>
        <v>11649</v>
      </c>
      <c r="U1253" s="8">
        <f t="shared" ca="1" si="356"/>
        <v>2</v>
      </c>
      <c r="V1253" s="9">
        <f t="shared" ca="1" si="357"/>
        <v>4</v>
      </c>
      <c r="W1253" s="3">
        <f t="shared" si="358"/>
        <v>9.4756615877367167E-4</v>
      </c>
      <c r="X1253" s="3">
        <f t="shared" si="359"/>
        <v>-2.0539835644372006E-3</v>
      </c>
      <c r="Y1253" s="3">
        <f t="shared" si="360"/>
        <v>-7.38143568924432E-4</v>
      </c>
    </row>
    <row r="1254" spans="1:25" x14ac:dyDescent="0.25">
      <c r="A1254" s="1">
        <v>37827</v>
      </c>
      <c r="B1254" s="2">
        <v>5394.75</v>
      </c>
      <c r="C1254" s="2">
        <v>130806</v>
      </c>
      <c r="D1254" s="2">
        <v>5384</v>
      </c>
      <c r="E1254" s="2">
        <v>5387</v>
      </c>
      <c r="F1254" s="13">
        <f t="shared" si="348"/>
        <v>-1.9926780666388311E-3</v>
      </c>
      <c r="G1254" s="2">
        <f t="shared" si="343"/>
        <v>4804.8528333333334</v>
      </c>
      <c r="H1254" s="2">
        <f t="shared" ca="1" si="349"/>
        <v>109673.4</v>
      </c>
      <c r="I1254">
        <f t="shared" ca="1" si="350"/>
        <v>1</v>
      </c>
      <c r="J1254">
        <f t="shared" si="351"/>
        <v>-1</v>
      </c>
      <c r="K1254">
        <f t="shared" si="344"/>
        <v>-8</v>
      </c>
      <c r="L1254">
        <f t="shared" ca="1" si="345"/>
        <v>-8</v>
      </c>
      <c r="M1254" s="14">
        <f t="shared" si="346"/>
        <v>8038.030000000037</v>
      </c>
      <c r="N1254">
        <f t="shared" si="352"/>
        <v>-1</v>
      </c>
      <c r="O1254">
        <f t="shared" si="347"/>
        <v>2</v>
      </c>
      <c r="P1254">
        <f>COUNTIF(作圖資料!$A$3:$A$249,A1254)</f>
        <v>0</v>
      </c>
      <c r="R1254" s="7">
        <f t="shared" si="353"/>
        <v>-31</v>
      </c>
      <c r="S1254" s="8">
        <f t="shared" ca="1" si="354"/>
        <v>-31</v>
      </c>
      <c r="T1254" s="8">
        <f t="shared" ca="1" si="355"/>
        <v>11587</v>
      </c>
      <c r="U1254" s="8">
        <f t="shared" ca="1" si="356"/>
        <v>2</v>
      </c>
      <c r="V1254" s="9">
        <f t="shared" ca="1" si="357"/>
        <v>0</v>
      </c>
      <c r="W1254" s="3">
        <f t="shared" si="358"/>
        <v>9.4756615877367167E-4</v>
      </c>
      <c r="X1254" s="3">
        <f t="shared" si="359"/>
        <v>-3.5316695820180044E-3</v>
      </c>
      <c r="Y1254" s="3">
        <f t="shared" si="360"/>
        <v>-6.4587562280866706E-3</v>
      </c>
    </row>
    <row r="1255" spans="1:25" x14ac:dyDescent="0.25">
      <c r="A1255" s="1">
        <v>37830</v>
      </c>
      <c r="B1255" s="2">
        <v>5451.8</v>
      </c>
      <c r="C1255" s="2">
        <v>146678</v>
      </c>
      <c r="D1255" s="2">
        <v>5475</v>
      </c>
      <c r="E1255" s="2">
        <v>5464</v>
      </c>
      <c r="F1255" s="13">
        <f t="shared" si="348"/>
        <v>4.2554752558787712E-3</v>
      </c>
      <c r="G1255" s="2">
        <f t="shared" si="343"/>
        <v>4825.9191666666675</v>
      </c>
      <c r="H1255" s="2">
        <f t="shared" ca="1" si="349"/>
        <v>120092.4</v>
      </c>
      <c r="I1255">
        <f t="shared" ca="1" si="350"/>
        <v>1</v>
      </c>
      <c r="J1255">
        <f t="shared" si="351"/>
        <v>1</v>
      </c>
      <c r="K1255">
        <f t="shared" si="344"/>
        <v>57.050000000000182</v>
      </c>
      <c r="L1255">
        <f t="shared" ca="1" si="345"/>
        <v>57.050000000000182</v>
      </c>
      <c r="M1255" s="14">
        <f t="shared" si="346"/>
        <v>7980.9800000000369</v>
      </c>
      <c r="N1255">
        <f t="shared" si="352"/>
        <v>1</v>
      </c>
      <c r="O1255">
        <f t="shared" si="347"/>
        <v>2</v>
      </c>
      <c r="P1255">
        <f>COUNTIF(作圖資料!$A$3:$A$249,A1255)</f>
        <v>0</v>
      </c>
      <c r="R1255" s="7">
        <f t="shared" si="353"/>
        <v>91</v>
      </c>
      <c r="S1255" s="8">
        <f t="shared" ca="1" si="354"/>
        <v>91</v>
      </c>
      <c r="T1255" s="8">
        <f t="shared" ca="1" si="355"/>
        <v>11769</v>
      </c>
      <c r="U1255" s="8">
        <f t="shared" ca="1" si="356"/>
        <v>2</v>
      </c>
      <c r="V1255" s="9">
        <f t="shared" ca="1" si="357"/>
        <v>0</v>
      </c>
      <c r="W1255" s="3">
        <f t="shared" si="358"/>
        <v>9.4756615877367167E-4</v>
      </c>
      <c r="X1255" s="3">
        <f t="shared" si="359"/>
        <v>7.0060788308548005E-3</v>
      </c>
      <c r="Y1255" s="3">
        <f t="shared" si="360"/>
        <v>1.0334009964937829E-2</v>
      </c>
    </row>
    <row r="1256" spans="1:25" x14ac:dyDescent="0.25">
      <c r="A1256" s="1">
        <v>37831</v>
      </c>
      <c r="B1256" s="2">
        <v>5342.46</v>
      </c>
      <c r="C1256" s="2">
        <v>103391</v>
      </c>
      <c r="D1256" s="2">
        <v>5355</v>
      </c>
      <c r="E1256" s="2">
        <v>5342</v>
      </c>
      <c r="F1256" s="13">
        <f t="shared" si="348"/>
        <v>2.3472332970204679E-3</v>
      </c>
      <c r="G1256" s="2">
        <f t="shared" si="343"/>
        <v>4844.9248333333335</v>
      </c>
      <c r="H1256" s="2">
        <f t="shared" ca="1" si="349"/>
        <v>123331.8</v>
      </c>
      <c r="I1256">
        <f t="shared" ca="1" si="350"/>
        <v>-1</v>
      </c>
      <c r="J1256">
        <f t="shared" si="351"/>
        <v>1</v>
      </c>
      <c r="K1256">
        <f t="shared" si="344"/>
        <v>-109.34000000000015</v>
      </c>
      <c r="L1256">
        <f t="shared" ca="1" si="345"/>
        <v>-109.34000000000015</v>
      </c>
      <c r="M1256" s="14">
        <f t="shared" si="346"/>
        <v>7871.6400000000367</v>
      </c>
      <c r="N1256">
        <f t="shared" si="352"/>
        <v>1</v>
      </c>
      <c r="O1256">
        <f t="shared" si="347"/>
        <v>0</v>
      </c>
      <c r="P1256">
        <f>COUNTIF(作圖資料!$A$3:$A$249,A1256)</f>
        <v>0</v>
      </c>
      <c r="R1256" s="7">
        <f t="shared" si="353"/>
        <v>-120</v>
      </c>
      <c r="S1256" s="8">
        <f t="shared" ca="1" si="354"/>
        <v>-120</v>
      </c>
      <c r="T1256" s="8">
        <f t="shared" ca="1" si="355"/>
        <v>11529</v>
      </c>
      <c r="U1256" s="8">
        <f t="shared" ca="1" si="356"/>
        <v>-2</v>
      </c>
      <c r="V1256" s="9">
        <f t="shared" ca="1" si="357"/>
        <v>4</v>
      </c>
      <c r="W1256" s="3">
        <f t="shared" si="358"/>
        <v>9.4756615877367167E-4</v>
      </c>
      <c r="X1256" s="3">
        <f t="shared" si="359"/>
        <v>-1.31901948144304E-2</v>
      </c>
      <c r="Y1256" s="3">
        <f t="shared" si="360"/>
        <v>-1.1810297102786804E-2</v>
      </c>
    </row>
    <row r="1257" spans="1:25" x14ac:dyDescent="0.25">
      <c r="A1257" s="1">
        <v>37832</v>
      </c>
      <c r="B1257" s="2">
        <v>5307.18</v>
      </c>
      <c r="C1257" s="2">
        <v>85994</v>
      </c>
      <c r="D1257" s="2">
        <v>5308</v>
      </c>
      <c r="E1257" s="2">
        <v>5310</v>
      </c>
      <c r="F1257" s="13">
        <f t="shared" si="348"/>
        <v>1.5450766697178153E-4</v>
      </c>
      <c r="G1257" s="2">
        <f t="shared" si="343"/>
        <v>4863.0369999999994</v>
      </c>
      <c r="H1257" s="2">
        <f t="shared" ca="1" si="349"/>
        <v>119884.4</v>
      </c>
      <c r="I1257">
        <f t="shared" ca="1" si="350"/>
        <v>-1</v>
      </c>
      <c r="J1257">
        <f t="shared" si="351"/>
        <v>1</v>
      </c>
      <c r="K1257">
        <f t="shared" si="344"/>
        <v>-35.279999999999745</v>
      </c>
      <c r="L1257">
        <f t="shared" ca="1" si="345"/>
        <v>35.279999999999745</v>
      </c>
      <c r="M1257" s="14">
        <f t="shared" si="346"/>
        <v>7836.360000000037</v>
      </c>
      <c r="N1257">
        <f t="shared" si="352"/>
        <v>1</v>
      </c>
      <c r="O1257">
        <f t="shared" si="347"/>
        <v>0</v>
      </c>
      <c r="P1257">
        <f>COUNTIF(作圖資料!$A$3:$A$249,A1257)</f>
        <v>0</v>
      </c>
      <c r="R1257" s="7">
        <f t="shared" si="353"/>
        <v>-47</v>
      </c>
      <c r="S1257" s="8">
        <f t="shared" ca="1" si="354"/>
        <v>47</v>
      </c>
      <c r="T1257" s="8">
        <f t="shared" ca="1" si="355"/>
        <v>11623</v>
      </c>
      <c r="U1257" s="8">
        <f t="shared" ca="1" si="356"/>
        <v>-2</v>
      </c>
      <c r="V1257" s="9">
        <f t="shared" ca="1" si="357"/>
        <v>0</v>
      </c>
      <c r="W1257" s="3">
        <f t="shared" si="358"/>
        <v>9.4756615877367167E-4</v>
      </c>
      <c r="X1257" s="3">
        <f t="shared" si="359"/>
        <v>-1.9706790151961529E-2</v>
      </c>
      <c r="Y1257" s="3">
        <f t="shared" si="360"/>
        <v>-2.048348403764555E-2</v>
      </c>
    </row>
    <row r="1258" spans="1:25" x14ac:dyDescent="0.25">
      <c r="A1258" s="1">
        <v>37833</v>
      </c>
      <c r="B1258" s="2">
        <v>5318.34</v>
      </c>
      <c r="C1258" s="2">
        <v>85039</v>
      </c>
      <c r="D1258" s="2">
        <v>5330</v>
      </c>
      <c r="E1258" s="2">
        <v>5302</v>
      </c>
      <c r="F1258" s="13">
        <f t="shared" si="348"/>
        <v>2.192413422233308E-3</v>
      </c>
      <c r="G1258" s="2">
        <f t="shared" si="343"/>
        <v>4880.4108333333334</v>
      </c>
      <c r="H1258" s="2">
        <f t="shared" ca="1" si="349"/>
        <v>110381.6</v>
      </c>
      <c r="I1258">
        <f t="shared" ca="1" si="350"/>
        <v>-1</v>
      </c>
      <c r="J1258">
        <f t="shared" si="351"/>
        <v>1</v>
      </c>
      <c r="K1258">
        <f t="shared" si="344"/>
        <v>11.159999999999854</v>
      </c>
      <c r="L1258">
        <f t="shared" ca="1" si="345"/>
        <v>-11.159999999999854</v>
      </c>
      <c r="M1258" s="14">
        <f t="shared" si="346"/>
        <v>7847.5200000000368</v>
      </c>
      <c r="N1258">
        <f t="shared" si="352"/>
        <v>1</v>
      </c>
      <c r="O1258">
        <f t="shared" si="347"/>
        <v>0</v>
      </c>
      <c r="P1258">
        <f>COUNTIF(作圖資料!$A$3:$A$249,A1258)</f>
        <v>0</v>
      </c>
      <c r="R1258" s="7">
        <f t="shared" si="353"/>
        <v>22</v>
      </c>
      <c r="S1258" s="8">
        <f t="shared" ca="1" si="354"/>
        <v>-22</v>
      </c>
      <c r="T1258" s="8">
        <f t="shared" ca="1" si="355"/>
        <v>11579</v>
      </c>
      <c r="U1258" s="8">
        <f t="shared" ca="1" si="356"/>
        <v>-2</v>
      </c>
      <c r="V1258" s="9">
        <f t="shared" ca="1" si="357"/>
        <v>0</v>
      </c>
      <c r="W1258" s="3">
        <f t="shared" si="358"/>
        <v>9.4756615877367167E-4</v>
      </c>
      <c r="X1258" s="3">
        <f t="shared" si="359"/>
        <v>-1.7645418157436366E-2</v>
      </c>
      <c r="Y1258" s="3">
        <f t="shared" si="360"/>
        <v>-1.6423694408562728E-2</v>
      </c>
    </row>
    <row r="1259" spans="1:25" x14ac:dyDescent="0.25">
      <c r="A1259" s="1">
        <v>37834</v>
      </c>
      <c r="B1259" s="2">
        <v>5390.51</v>
      </c>
      <c r="C1259" s="2">
        <v>103253</v>
      </c>
      <c r="D1259" s="2">
        <v>5390</v>
      </c>
      <c r="E1259" s="2">
        <v>5375</v>
      </c>
      <c r="F1259" s="13">
        <f t="shared" si="348"/>
        <v>-9.4610714014065067E-5</v>
      </c>
      <c r="G1259" s="2">
        <f t="shared" si="343"/>
        <v>4900.3985000000002</v>
      </c>
      <c r="H1259" s="2">
        <f t="shared" ca="1" si="349"/>
        <v>104871</v>
      </c>
      <c r="I1259">
        <f t="shared" ca="1" si="350"/>
        <v>-1</v>
      </c>
      <c r="J1259">
        <f t="shared" si="351"/>
        <v>-1</v>
      </c>
      <c r="K1259">
        <f t="shared" si="344"/>
        <v>72.170000000000073</v>
      </c>
      <c r="L1259">
        <f t="shared" ca="1" si="345"/>
        <v>-72.170000000000073</v>
      </c>
      <c r="M1259" s="14">
        <f t="shared" si="346"/>
        <v>7919.6900000000369</v>
      </c>
      <c r="N1259">
        <f t="shared" si="352"/>
        <v>-1</v>
      </c>
      <c r="O1259">
        <f t="shared" si="347"/>
        <v>2</v>
      </c>
      <c r="P1259">
        <f>COUNTIF(作圖資料!$A$3:$A$249,A1259)</f>
        <v>0</v>
      </c>
      <c r="R1259" s="7">
        <f t="shared" si="353"/>
        <v>60</v>
      </c>
      <c r="S1259" s="8">
        <f t="shared" ca="1" si="354"/>
        <v>-60</v>
      </c>
      <c r="T1259" s="8">
        <f t="shared" ca="1" si="355"/>
        <v>11459</v>
      </c>
      <c r="U1259" s="8">
        <f t="shared" ca="1" si="356"/>
        <v>-2</v>
      </c>
      <c r="V1259" s="9">
        <f t="shared" ca="1" si="357"/>
        <v>0</v>
      </c>
      <c r="W1259" s="3">
        <f t="shared" si="358"/>
        <v>9.4756615877367167E-4</v>
      </c>
      <c r="X1259" s="3">
        <f t="shared" si="359"/>
        <v>-4.3148431713359026E-3</v>
      </c>
      <c r="Y1259" s="3">
        <f t="shared" si="360"/>
        <v>-5.3515408747003557E-3</v>
      </c>
    </row>
    <row r="1260" spans="1:25" x14ac:dyDescent="0.25">
      <c r="A1260" s="1">
        <v>37837</v>
      </c>
      <c r="B1260" s="2">
        <v>5377.19</v>
      </c>
      <c r="C1260" s="2">
        <v>75387</v>
      </c>
      <c r="D1260" s="2">
        <v>5370</v>
      </c>
      <c r="E1260" s="2">
        <v>5359</v>
      </c>
      <c r="F1260" s="13">
        <f t="shared" si="348"/>
        <v>-1.337129616026167E-3</v>
      </c>
      <c r="G1260" s="2">
        <f t="shared" si="343"/>
        <v>4919.2820000000011</v>
      </c>
      <c r="H1260" s="2">
        <f t="shared" ca="1" si="349"/>
        <v>90612.800000000003</v>
      </c>
      <c r="I1260">
        <f t="shared" ca="1" si="350"/>
        <v>-1</v>
      </c>
      <c r="J1260">
        <f t="shared" si="351"/>
        <v>-1</v>
      </c>
      <c r="K1260">
        <f t="shared" si="344"/>
        <v>-13.320000000000618</v>
      </c>
      <c r="L1260">
        <f t="shared" ca="1" si="345"/>
        <v>13.320000000000618</v>
      </c>
      <c r="M1260" s="14">
        <f t="shared" si="346"/>
        <v>7933.0100000000375</v>
      </c>
      <c r="N1260">
        <f t="shared" si="352"/>
        <v>-1</v>
      </c>
      <c r="O1260">
        <f t="shared" si="347"/>
        <v>0</v>
      </c>
      <c r="P1260">
        <f>COUNTIF(作圖資料!$A$3:$A$249,A1260)</f>
        <v>0</v>
      </c>
      <c r="R1260" s="7">
        <f t="shared" si="353"/>
        <v>-20</v>
      </c>
      <c r="S1260" s="8">
        <f t="shared" ca="1" si="354"/>
        <v>20</v>
      </c>
      <c r="T1260" s="8">
        <f t="shared" ca="1" si="355"/>
        <v>11499</v>
      </c>
      <c r="U1260" s="8">
        <f t="shared" ca="1" si="356"/>
        <v>-2</v>
      </c>
      <c r="V1260" s="9">
        <f t="shared" ca="1" si="357"/>
        <v>0</v>
      </c>
      <c r="W1260" s="3">
        <f t="shared" si="358"/>
        <v>9.4756615877367167E-4</v>
      </c>
      <c r="X1260" s="3">
        <f t="shared" si="359"/>
        <v>-6.7751903906079214E-3</v>
      </c>
      <c r="Y1260" s="3">
        <f t="shared" si="360"/>
        <v>-9.0422587193210724E-3</v>
      </c>
    </row>
    <row r="1261" spans="1:25" x14ac:dyDescent="0.25">
      <c r="A1261" s="1">
        <v>37838</v>
      </c>
      <c r="B1261" s="2">
        <v>5259.45</v>
      </c>
      <c r="C1261" s="2">
        <v>87578</v>
      </c>
      <c r="D1261" s="2">
        <v>5269</v>
      </c>
      <c r="E1261" s="2">
        <v>5253</v>
      </c>
      <c r="F1261" s="13">
        <f t="shared" si="348"/>
        <v>1.8157792164579245E-3</v>
      </c>
      <c r="G1261" s="2">
        <f t="shared" si="343"/>
        <v>4935.9225000000006</v>
      </c>
      <c r="H1261" s="2">
        <f t="shared" ca="1" si="349"/>
        <v>87450.2</v>
      </c>
      <c r="I1261">
        <f t="shared" ca="1" si="350"/>
        <v>1</v>
      </c>
      <c r="J1261">
        <f t="shared" si="351"/>
        <v>1</v>
      </c>
      <c r="K1261">
        <f t="shared" si="344"/>
        <v>-117.73999999999978</v>
      </c>
      <c r="L1261">
        <f t="shared" ca="1" si="345"/>
        <v>117.73999999999978</v>
      </c>
      <c r="M1261" s="14">
        <f t="shared" si="346"/>
        <v>8050.7500000000373</v>
      </c>
      <c r="N1261">
        <f t="shared" si="352"/>
        <v>1</v>
      </c>
      <c r="O1261">
        <f t="shared" si="347"/>
        <v>2</v>
      </c>
      <c r="P1261">
        <f>COUNTIF(作圖資料!$A$3:$A$249,A1261)</f>
        <v>0</v>
      </c>
      <c r="R1261" s="7">
        <f t="shared" si="353"/>
        <v>-101</v>
      </c>
      <c r="S1261" s="8">
        <f t="shared" ca="1" si="354"/>
        <v>101</v>
      </c>
      <c r="T1261" s="8">
        <f t="shared" ca="1" si="355"/>
        <v>11701</v>
      </c>
      <c r="U1261" s="8">
        <f t="shared" ca="1" si="356"/>
        <v>2</v>
      </c>
      <c r="V1261" s="9">
        <f t="shared" ca="1" si="357"/>
        <v>4</v>
      </c>
      <c r="W1261" s="3">
        <f t="shared" si="358"/>
        <v>9.4756615877367167E-4</v>
      </c>
      <c r="X1261" s="3">
        <f t="shared" si="359"/>
        <v>-2.8523034354352883E-2</v>
      </c>
      <c r="Y1261" s="3">
        <f t="shared" si="360"/>
        <v>-2.7680383834655986E-2</v>
      </c>
    </row>
    <row r="1262" spans="1:25" x14ac:dyDescent="0.25">
      <c r="A1262" s="1">
        <v>37839</v>
      </c>
      <c r="B1262" s="2">
        <v>5225.83</v>
      </c>
      <c r="C1262" s="2">
        <v>63202</v>
      </c>
      <c r="D1262" s="2">
        <v>5242</v>
      </c>
      <c r="E1262" s="2">
        <v>5233</v>
      </c>
      <c r="F1262" s="13">
        <f t="shared" si="348"/>
        <v>3.0942453160551775E-3</v>
      </c>
      <c r="G1262" s="2">
        <f t="shared" si="343"/>
        <v>4950.7765000000018</v>
      </c>
      <c r="H1262" s="2">
        <f t="shared" ca="1" si="349"/>
        <v>82891.8</v>
      </c>
      <c r="I1262">
        <f t="shared" ca="1" si="350"/>
        <v>-1</v>
      </c>
      <c r="J1262">
        <f t="shared" si="351"/>
        <v>1</v>
      </c>
      <c r="K1262">
        <f t="shared" si="344"/>
        <v>-33.619999999999891</v>
      </c>
      <c r="L1262">
        <f t="shared" ca="1" si="345"/>
        <v>-33.619999999999891</v>
      </c>
      <c r="M1262" s="14">
        <f t="shared" si="346"/>
        <v>8017.1300000000374</v>
      </c>
      <c r="N1262">
        <f t="shared" si="352"/>
        <v>1</v>
      </c>
      <c r="O1262">
        <f t="shared" si="347"/>
        <v>0</v>
      </c>
      <c r="P1262">
        <f>COUNTIF(作圖資料!$A$3:$A$249,A1262)</f>
        <v>0</v>
      </c>
      <c r="R1262" s="7">
        <f t="shared" si="353"/>
        <v>-27</v>
      </c>
      <c r="S1262" s="8">
        <f t="shared" ca="1" si="354"/>
        <v>-27</v>
      </c>
      <c r="T1262" s="8">
        <f t="shared" ca="1" si="355"/>
        <v>11647</v>
      </c>
      <c r="U1262" s="8">
        <f t="shared" ca="1" si="356"/>
        <v>-2</v>
      </c>
      <c r="V1262" s="9">
        <f t="shared" ca="1" si="357"/>
        <v>4</v>
      </c>
      <c r="W1262" s="3">
        <f t="shared" si="358"/>
        <v>9.4756615877367167E-4</v>
      </c>
      <c r="X1262" s="3">
        <f t="shared" si="359"/>
        <v>-3.4733009843236018E-2</v>
      </c>
      <c r="Y1262" s="3">
        <f t="shared" si="360"/>
        <v>-3.2662852924894015E-2</v>
      </c>
    </row>
    <row r="1263" spans="1:25" x14ac:dyDescent="0.25">
      <c r="A1263" s="1">
        <v>37840</v>
      </c>
      <c r="B1263" s="2">
        <v>5259.07</v>
      </c>
      <c r="C1263" s="2">
        <v>92264</v>
      </c>
      <c r="D1263" s="2">
        <v>5281</v>
      </c>
      <c r="E1263" s="2">
        <v>5273</v>
      </c>
      <c r="F1263" s="13">
        <f t="shared" si="348"/>
        <v>4.1699387914593267E-3</v>
      </c>
      <c r="G1263" s="2">
        <f t="shared" si="343"/>
        <v>4966.0760000000009</v>
      </c>
      <c r="H1263" s="2">
        <f t="shared" ca="1" si="349"/>
        <v>84336.8</v>
      </c>
      <c r="I1263">
        <f t="shared" ca="1" si="350"/>
        <v>1</v>
      </c>
      <c r="J1263">
        <f t="shared" si="351"/>
        <v>1</v>
      </c>
      <c r="K1263">
        <f t="shared" si="344"/>
        <v>33.239999999999782</v>
      </c>
      <c r="L1263">
        <f t="shared" ca="1" si="345"/>
        <v>-33.239999999999782</v>
      </c>
      <c r="M1263" s="14">
        <f t="shared" si="346"/>
        <v>8050.3700000000372</v>
      </c>
      <c r="N1263">
        <f t="shared" si="352"/>
        <v>1</v>
      </c>
      <c r="O1263">
        <f t="shared" si="347"/>
        <v>0</v>
      </c>
      <c r="P1263">
        <f>COUNTIF(作圖資料!$A$3:$A$249,A1263)</f>
        <v>0</v>
      </c>
      <c r="R1263" s="7">
        <f t="shared" si="353"/>
        <v>39</v>
      </c>
      <c r="S1263" s="8">
        <f t="shared" ca="1" si="354"/>
        <v>-39</v>
      </c>
      <c r="T1263" s="8">
        <f t="shared" ca="1" si="355"/>
        <v>11569</v>
      </c>
      <c r="U1263" s="8">
        <f t="shared" ca="1" si="356"/>
        <v>2</v>
      </c>
      <c r="V1263" s="9">
        <f t="shared" ca="1" si="357"/>
        <v>4</v>
      </c>
      <c r="W1263" s="3">
        <f t="shared" si="358"/>
        <v>9.4756615877367167E-4</v>
      </c>
      <c r="X1263" s="3">
        <f t="shared" si="359"/>
        <v>-2.859322444018797E-2</v>
      </c>
      <c r="Y1263" s="3">
        <f t="shared" si="360"/>
        <v>-2.5465953127883578E-2</v>
      </c>
    </row>
    <row r="1264" spans="1:25" x14ac:dyDescent="0.25">
      <c r="A1264" s="1">
        <v>37841</v>
      </c>
      <c r="B1264" s="2">
        <v>5232.55</v>
      </c>
      <c r="C1264" s="2">
        <v>96576</v>
      </c>
      <c r="D1264" s="2">
        <v>5206</v>
      </c>
      <c r="E1264" s="2">
        <v>5210</v>
      </c>
      <c r="F1264" s="13">
        <f t="shared" si="348"/>
        <v>-5.0740078929012444E-3</v>
      </c>
      <c r="G1264" s="2">
        <f t="shared" si="343"/>
        <v>4981.0978333333333</v>
      </c>
      <c r="H1264" s="2">
        <f t="shared" ca="1" si="349"/>
        <v>83001.399999999994</v>
      </c>
      <c r="I1264">
        <f t="shared" ca="1" si="350"/>
        <v>1</v>
      </c>
      <c r="J1264">
        <f t="shared" si="351"/>
        <v>-1</v>
      </c>
      <c r="K1264">
        <f t="shared" si="344"/>
        <v>-26.519999999999527</v>
      </c>
      <c r="L1264">
        <f t="shared" ca="1" si="345"/>
        <v>-26.519999999999527</v>
      </c>
      <c r="M1264" s="14">
        <f t="shared" si="346"/>
        <v>8023.8500000000377</v>
      </c>
      <c r="N1264">
        <f t="shared" si="352"/>
        <v>-1</v>
      </c>
      <c r="O1264">
        <f t="shared" si="347"/>
        <v>2</v>
      </c>
      <c r="P1264">
        <f>COUNTIF(作圖資料!$A$3:$A$249,A1264)</f>
        <v>0</v>
      </c>
      <c r="R1264" s="7">
        <f t="shared" si="353"/>
        <v>-75</v>
      </c>
      <c r="S1264" s="8">
        <f t="shared" ca="1" si="354"/>
        <v>-75</v>
      </c>
      <c r="T1264" s="8">
        <f t="shared" ca="1" si="355"/>
        <v>11419</v>
      </c>
      <c r="U1264" s="8">
        <f t="shared" ca="1" si="356"/>
        <v>2</v>
      </c>
      <c r="V1264" s="9">
        <f t="shared" ca="1" si="357"/>
        <v>0</v>
      </c>
      <c r="W1264" s="3">
        <f t="shared" si="358"/>
        <v>9.4756615877367167E-4</v>
      </c>
      <c r="X1264" s="3">
        <f t="shared" si="359"/>
        <v>-3.3491753588468121E-2</v>
      </c>
      <c r="Y1264" s="3">
        <f t="shared" si="360"/>
        <v>-3.930614504521146E-2</v>
      </c>
    </row>
    <row r="1265" spans="1:25" x14ac:dyDescent="0.25">
      <c r="A1265" s="1">
        <v>37844</v>
      </c>
      <c r="B1265" s="2">
        <v>5214.6000000000004</v>
      </c>
      <c r="C1265" s="2">
        <v>66014</v>
      </c>
      <c r="D1265" s="2">
        <v>5251</v>
      </c>
      <c r="E1265" s="2">
        <v>5247</v>
      </c>
      <c r="F1265" s="13">
        <f t="shared" si="348"/>
        <v>6.9804011812986122E-3</v>
      </c>
      <c r="G1265" s="2">
        <f t="shared" si="343"/>
        <v>4996.6116666666667</v>
      </c>
      <c r="H1265" s="2">
        <f t="shared" ca="1" si="349"/>
        <v>81126.8</v>
      </c>
      <c r="I1265">
        <f t="shared" ca="1" si="350"/>
        <v>-1</v>
      </c>
      <c r="J1265">
        <f t="shared" si="351"/>
        <v>1</v>
      </c>
      <c r="K1265">
        <f t="shared" si="344"/>
        <v>-17.949999999999818</v>
      </c>
      <c r="L1265">
        <f t="shared" ca="1" si="345"/>
        <v>-17.949999999999818</v>
      </c>
      <c r="M1265" s="14">
        <f t="shared" si="346"/>
        <v>8041.8000000000375</v>
      </c>
      <c r="N1265">
        <f t="shared" si="352"/>
        <v>1</v>
      </c>
      <c r="O1265">
        <f t="shared" si="347"/>
        <v>2</v>
      </c>
      <c r="P1265">
        <f>COUNTIF(作圖資料!$A$3:$A$249,A1265)</f>
        <v>0</v>
      </c>
      <c r="R1265" s="7">
        <f t="shared" si="353"/>
        <v>45</v>
      </c>
      <c r="S1265" s="8">
        <f t="shared" ca="1" si="354"/>
        <v>45</v>
      </c>
      <c r="T1265" s="8">
        <f t="shared" ca="1" si="355"/>
        <v>11509</v>
      </c>
      <c r="U1265" s="8">
        <f t="shared" ca="1" si="356"/>
        <v>-2</v>
      </c>
      <c r="V1265" s="9">
        <f t="shared" ca="1" si="357"/>
        <v>4</v>
      </c>
      <c r="W1265" s="3">
        <f t="shared" si="358"/>
        <v>9.4756615877367167E-4</v>
      </c>
      <c r="X1265" s="3">
        <f t="shared" si="359"/>
        <v>-3.6807311590414948E-2</v>
      </c>
      <c r="Y1265" s="3">
        <f t="shared" si="360"/>
        <v>-3.1002029894814598E-2</v>
      </c>
    </row>
    <row r="1266" spans="1:25" x14ac:dyDescent="0.25">
      <c r="A1266" s="1">
        <v>37845</v>
      </c>
      <c r="B1266" s="2">
        <v>5255.24</v>
      </c>
      <c r="C1266" s="2">
        <v>72969</v>
      </c>
      <c r="D1266" s="2">
        <v>5265</v>
      </c>
      <c r="E1266" s="2">
        <v>5260</v>
      </c>
      <c r="F1266" s="13">
        <f t="shared" si="348"/>
        <v>1.8571939625973144E-3</v>
      </c>
      <c r="G1266" s="2">
        <f t="shared" si="343"/>
        <v>5013.2689999999993</v>
      </c>
      <c r="H1266" s="2">
        <f t="shared" ca="1" si="349"/>
        <v>78205</v>
      </c>
      <c r="I1266">
        <f t="shared" ca="1" si="350"/>
        <v>-1</v>
      </c>
      <c r="J1266">
        <f t="shared" si="351"/>
        <v>1</v>
      </c>
      <c r="K1266">
        <f t="shared" si="344"/>
        <v>40.639999999999418</v>
      </c>
      <c r="L1266">
        <f t="shared" ca="1" si="345"/>
        <v>-40.639999999999418</v>
      </c>
      <c r="M1266" s="14">
        <f t="shared" si="346"/>
        <v>8082.4400000000369</v>
      </c>
      <c r="N1266">
        <f t="shared" si="352"/>
        <v>1</v>
      </c>
      <c r="O1266">
        <f t="shared" si="347"/>
        <v>0</v>
      </c>
      <c r="P1266">
        <f>COUNTIF(作圖資料!$A$3:$A$249,A1266)</f>
        <v>0</v>
      </c>
      <c r="R1266" s="7">
        <f t="shared" si="353"/>
        <v>14</v>
      </c>
      <c r="S1266" s="8">
        <f t="shared" ca="1" si="354"/>
        <v>-14</v>
      </c>
      <c r="T1266" s="8">
        <f t="shared" ca="1" si="355"/>
        <v>11481</v>
      </c>
      <c r="U1266" s="8">
        <f t="shared" ca="1" si="356"/>
        <v>-2</v>
      </c>
      <c r="V1266" s="9">
        <f t="shared" ca="1" si="357"/>
        <v>0</v>
      </c>
      <c r="W1266" s="3">
        <f t="shared" si="358"/>
        <v>9.4756615877367167E-4</v>
      </c>
      <c r="X1266" s="3">
        <f t="shared" si="359"/>
        <v>-2.9300666621104754E-2</v>
      </c>
      <c r="Y1266" s="3">
        <f t="shared" si="360"/>
        <v>-2.8418527403579974E-2</v>
      </c>
    </row>
    <row r="1267" spans="1:25" x14ac:dyDescent="0.25">
      <c r="A1267" s="1">
        <v>37846</v>
      </c>
      <c r="B1267" s="2">
        <v>5442.27</v>
      </c>
      <c r="C1267" s="2">
        <v>133013</v>
      </c>
      <c r="D1267" s="2">
        <v>5471</v>
      </c>
      <c r="E1267" s="2">
        <v>5470</v>
      </c>
      <c r="F1267" s="13">
        <f t="shared" si="348"/>
        <v>5.279047162305428E-3</v>
      </c>
      <c r="G1267" s="2">
        <f t="shared" si="343"/>
        <v>5033.1136666666662</v>
      </c>
      <c r="H1267" s="2">
        <f t="shared" ca="1" si="349"/>
        <v>92167.2</v>
      </c>
      <c r="I1267">
        <f t="shared" ca="1" si="350"/>
        <v>1</v>
      </c>
      <c r="J1267">
        <f t="shared" si="351"/>
        <v>1</v>
      </c>
      <c r="K1267">
        <f t="shared" si="344"/>
        <v>187.03000000000065</v>
      </c>
      <c r="L1267">
        <f t="shared" ca="1" si="345"/>
        <v>-187.03000000000065</v>
      </c>
      <c r="M1267" s="14">
        <f t="shared" si="346"/>
        <v>8269.4700000000375</v>
      </c>
      <c r="N1267">
        <f t="shared" si="352"/>
        <v>1</v>
      </c>
      <c r="O1267">
        <f t="shared" si="347"/>
        <v>0</v>
      </c>
      <c r="P1267">
        <f>COUNTIF(作圖資料!$A$3:$A$249,A1267)</f>
        <v>0</v>
      </c>
      <c r="R1267" s="7">
        <f t="shared" si="353"/>
        <v>206</v>
      </c>
      <c r="S1267" s="8">
        <f t="shared" ca="1" si="354"/>
        <v>-206</v>
      </c>
      <c r="T1267" s="8">
        <f t="shared" ca="1" si="355"/>
        <v>11069</v>
      </c>
      <c r="U1267" s="8">
        <f t="shared" ca="1" si="356"/>
        <v>2</v>
      </c>
      <c r="V1267" s="9">
        <f t="shared" ca="1" si="357"/>
        <v>4</v>
      </c>
      <c r="W1267" s="3">
        <f t="shared" si="358"/>
        <v>9.4756615877367167E-4</v>
      </c>
      <c r="X1267" s="3">
        <f t="shared" si="359"/>
        <v>5.2457853624119366E-3</v>
      </c>
      <c r="Y1267" s="3">
        <f t="shared" si="360"/>
        <v>9.5958663960140633E-3</v>
      </c>
    </row>
    <row r="1268" spans="1:25" x14ac:dyDescent="0.25">
      <c r="A1268" s="1">
        <v>37847</v>
      </c>
      <c r="B1268" s="2">
        <v>5436.75</v>
      </c>
      <c r="C1268" s="2">
        <v>148016</v>
      </c>
      <c r="D1268" s="2">
        <v>5466</v>
      </c>
      <c r="E1268" s="2">
        <v>5475</v>
      </c>
      <c r="F1268" s="13">
        <f t="shared" si="348"/>
        <v>5.3800524210236844E-3</v>
      </c>
      <c r="G1268" s="2">
        <f t="shared" si="343"/>
        <v>5053.4488333333329</v>
      </c>
      <c r="H1268" s="2">
        <f t="shared" ca="1" si="349"/>
        <v>103317.6</v>
      </c>
      <c r="I1268">
        <f t="shared" ca="1" si="350"/>
        <v>1</v>
      </c>
      <c r="J1268">
        <f t="shared" si="351"/>
        <v>1</v>
      </c>
      <c r="K1268">
        <f t="shared" si="344"/>
        <v>-5.5200000000004366</v>
      </c>
      <c r="L1268">
        <f t="shared" ca="1" si="345"/>
        <v>-5.5200000000004366</v>
      </c>
      <c r="M1268" s="14">
        <f t="shared" si="346"/>
        <v>8263.9500000000371</v>
      </c>
      <c r="N1268">
        <f t="shared" si="352"/>
        <v>1</v>
      </c>
      <c r="O1268">
        <f t="shared" si="347"/>
        <v>0</v>
      </c>
      <c r="P1268">
        <f>COUNTIF(作圖資料!$A$3:$A$249,A1268)</f>
        <v>0</v>
      </c>
      <c r="R1268" s="7">
        <f t="shared" si="353"/>
        <v>-5</v>
      </c>
      <c r="S1268" s="8">
        <f t="shared" ca="1" si="354"/>
        <v>-5</v>
      </c>
      <c r="T1268" s="8">
        <f t="shared" ca="1" si="355"/>
        <v>11059</v>
      </c>
      <c r="U1268" s="8">
        <f t="shared" ca="1" si="356"/>
        <v>2</v>
      </c>
      <c r="V1268" s="9">
        <f t="shared" ca="1" si="357"/>
        <v>0</v>
      </c>
      <c r="W1268" s="3">
        <f t="shared" si="358"/>
        <v>9.4756615877367167E-4</v>
      </c>
      <c r="X1268" s="3">
        <f t="shared" si="359"/>
        <v>4.2261820102811321E-3</v>
      </c>
      <c r="Y1268" s="3">
        <f t="shared" si="360"/>
        <v>8.6731869348588564E-3</v>
      </c>
    </row>
    <row r="1269" spans="1:25" x14ac:dyDescent="0.25">
      <c r="A1269" s="1">
        <v>37848</v>
      </c>
      <c r="B1269" s="2">
        <v>5488.74</v>
      </c>
      <c r="C1269" s="2">
        <v>121226</v>
      </c>
      <c r="D1269" s="2">
        <v>5490</v>
      </c>
      <c r="E1269" s="2">
        <v>5490</v>
      </c>
      <c r="F1269" s="13">
        <f t="shared" si="348"/>
        <v>2.2956088282555243E-4</v>
      </c>
      <c r="G1269" s="2">
        <f t="shared" si="343"/>
        <v>5073.7394999999997</v>
      </c>
      <c r="H1269" s="2">
        <f t="shared" ca="1" si="349"/>
        <v>108247.6</v>
      </c>
      <c r="I1269">
        <f t="shared" ca="1" si="350"/>
        <v>1</v>
      </c>
      <c r="J1269">
        <f t="shared" si="351"/>
        <v>1</v>
      </c>
      <c r="K1269">
        <f t="shared" si="344"/>
        <v>51.989999999999782</v>
      </c>
      <c r="L1269">
        <f t="shared" ca="1" si="345"/>
        <v>51.989999999999782</v>
      </c>
      <c r="M1269" s="14">
        <f t="shared" si="346"/>
        <v>8315.9400000000369</v>
      </c>
      <c r="N1269">
        <f t="shared" si="352"/>
        <v>1</v>
      </c>
      <c r="O1269">
        <f t="shared" si="347"/>
        <v>0</v>
      </c>
      <c r="P1269">
        <f>COUNTIF(作圖資料!$A$3:$A$249,A1269)</f>
        <v>0</v>
      </c>
      <c r="R1269" s="7">
        <f t="shared" si="353"/>
        <v>24</v>
      </c>
      <c r="S1269" s="8">
        <f t="shared" ca="1" si="354"/>
        <v>24</v>
      </c>
      <c r="T1269" s="8">
        <f t="shared" ca="1" si="355"/>
        <v>11107</v>
      </c>
      <c r="U1269" s="8">
        <f t="shared" ca="1" si="356"/>
        <v>2</v>
      </c>
      <c r="V1269" s="9">
        <f t="shared" ca="1" si="357"/>
        <v>0</v>
      </c>
      <c r="W1269" s="3">
        <f t="shared" si="358"/>
        <v>9.4756615877367167E-4</v>
      </c>
      <c r="X1269" s="3">
        <f t="shared" si="359"/>
        <v>1.3829294017034144E-2</v>
      </c>
      <c r="Y1269" s="3">
        <f t="shared" si="360"/>
        <v>1.3102048348403894E-2</v>
      </c>
    </row>
    <row r="1270" spans="1:25" x14ac:dyDescent="0.25">
      <c r="A1270" s="1">
        <v>37851</v>
      </c>
      <c r="B1270" s="2">
        <v>5516.8</v>
      </c>
      <c r="C1270" s="2">
        <v>101575</v>
      </c>
      <c r="D1270" s="2">
        <v>5539</v>
      </c>
      <c r="E1270" s="2">
        <v>5539</v>
      </c>
      <c r="F1270" s="13">
        <f t="shared" si="348"/>
        <v>4.0240719257540469E-3</v>
      </c>
      <c r="G1270" s="2">
        <f t="shared" si="343"/>
        <v>5093.1941666666662</v>
      </c>
      <c r="H1270" s="2">
        <f t="shared" ca="1" si="349"/>
        <v>115359.8</v>
      </c>
      <c r="I1270">
        <f t="shared" ca="1" si="350"/>
        <v>-1</v>
      </c>
      <c r="J1270">
        <f t="shared" si="351"/>
        <v>1</v>
      </c>
      <c r="K1270">
        <f t="shared" si="344"/>
        <v>28.0600000000004</v>
      </c>
      <c r="L1270">
        <f t="shared" ca="1" si="345"/>
        <v>28.0600000000004</v>
      </c>
      <c r="M1270" s="14">
        <f t="shared" si="346"/>
        <v>8344.0000000000364</v>
      </c>
      <c r="N1270">
        <f t="shared" si="352"/>
        <v>1</v>
      </c>
      <c r="O1270">
        <f t="shared" si="347"/>
        <v>0</v>
      </c>
      <c r="P1270">
        <f>COUNTIF(作圖資料!$A$3:$A$249,A1270)</f>
        <v>0</v>
      </c>
      <c r="R1270" s="7">
        <f t="shared" si="353"/>
        <v>49</v>
      </c>
      <c r="S1270" s="8">
        <f t="shared" ca="1" si="354"/>
        <v>49</v>
      </c>
      <c r="T1270" s="8">
        <f t="shared" ca="1" si="355"/>
        <v>11205</v>
      </c>
      <c r="U1270" s="8">
        <f t="shared" ca="1" si="356"/>
        <v>-2</v>
      </c>
      <c r="V1270" s="9">
        <f t="shared" ca="1" si="357"/>
        <v>4</v>
      </c>
      <c r="W1270" s="3">
        <f t="shared" si="358"/>
        <v>9.4756615877367167E-4</v>
      </c>
      <c r="X1270" s="3">
        <f t="shared" si="359"/>
        <v>1.9012277723698956E-2</v>
      </c>
      <c r="Y1270" s="3">
        <f t="shared" si="360"/>
        <v>2.2144307067724744E-2</v>
      </c>
    </row>
    <row r="1271" spans="1:25" x14ac:dyDescent="0.25">
      <c r="A1271" s="1">
        <v>37852</v>
      </c>
      <c r="B1271" s="2">
        <v>5512.16</v>
      </c>
      <c r="C1271" s="2">
        <v>119341</v>
      </c>
      <c r="D1271" s="2">
        <v>5555</v>
      </c>
      <c r="E1271" s="2">
        <v>5559</v>
      </c>
      <c r="F1271" s="13">
        <f t="shared" si="348"/>
        <v>7.7719079272009495E-3</v>
      </c>
      <c r="G1271" s="2">
        <f t="shared" si="343"/>
        <v>5110.6373333333322</v>
      </c>
      <c r="H1271" s="2">
        <f t="shared" ca="1" si="349"/>
        <v>124634.2</v>
      </c>
      <c r="I1271">
        <f t="shared" ca="1" si="350"/>
        <v>-1</v>
      </c>
      <c r="J1271">
        <f t="shared" si="351"/>
        <v>1</v>
      </c>
      <c r="K1271">
        <f t="shared" si="344"/>
        <v>-4.6400000000003274</v>
      </c>
      <c r="L1271">
        <f t="shared" ca="1" si="345"/>
        <v>4.6400000000003274</v>
      </c>
      <c r="M1271" s="14">
        <f t="shared" si="346"/>
        <v>8339.360000000037</v>
      </c>
      <c r="N1271">
        <f t="shared" si="352"/>
        <v>1</v>
      </c>
      <c r="O1271">
        <f t="shared" si="347"/>
        <v>0</v>
      </c>
      <c r="P1271">
        <f>COUNTIF(作圖資料!$A$3:$A$249,A1271)</f>
        <v>0</v>
      </c>
      <c r="R1271" s="7">
        <f t="shared" si="353"/>
        <v>16</v>
      </c>
      <c r="S1271" s="8">
        <f t="shared" ca="1" si="354"/>
        <v>-16</v>
      </c>
      <c r="T1271" s="8">
        <f t="shared" ca="1" si="355"/>
        <v>11173</v>
      </c>
      <c r="U1271" s="8">
        <f t="shared" ca="1" si="356"/>
        <v>-2</v>
      </c>
      <c r="V1271" s="9">
        <f t="shared" ca="1" si="357"/>
        <v>0</v>
      </c>
      <c r="W1271" s="3">
        <f t="shared" si="358"/>
        <v>9.4756615877367167E-4</v>
      </c>
      <c r="X1271" s="3">
        <f t="shared" si="359"/>
        <v>1.815521983350199E-2</v>
      </c>
      <c r="Y1271" s="3">
        <f t="shared" si="360"/>
        <v>2.5096881343421362E-2</v>
      </c>
    </row>
    <row r="1272" spans="1:25" x14ac:dyDescent="0.25">
      <c r="A1272" s="1">
        <v>37853</v>
      </c>
      <c r="B1272" s="2">
        <v>5543.61</v>
      </c>
      <c r="C1272" s="2">
        <v>86231</v>
      </c>
      <c r="D1272" s="2">
        <v>5520</v>
      </c>
      <c r="E1272" s="2">
        <v>5523</v>
      </c>
      <c r="F1272" s="13">
        <f t="shared" si="348"/>
        <v>-3.7177940006601906E-3</v>
      </c>
      <c r="G1272" s="2">
        <f t="shared" si="343"/>
        <v>5128.8456666666652</v>
      </c>
      <c r="H1272" s="2">
        <f t="shared" ca="1" si="349"/>
        <v>115277.8</v>
      </c>
      <c r="I1272">
        <f t="shared" ca="1" si="350"/>
        <v>-1</v>
      </c>
      <c r="J1272">
        <f t="shared" si="351"/>
        <v>-1</v>
      </c>
      <c r="K1272">
        <f t="shared" si="344"/>
        <v>31.449999999999818</v>
      </c>
      <c r="L1272">
        <f t="shared" ca="1" si="345"/>
        <v>-31.449999999999818</v>
      </c>
      <c r="M1272" s="14">
        <f t="shared" si="346"/>
        <v>8370.8100000000377</v>
      </c>
      <c r="N1272">
        <f t="shared" si="352"/>
        <v>-1</v>
      </c>
      <c r="O1272">
        <f t="shared" si="347"/>
        <v>2</v>
      </c>
      <c r="P1272">
        <f>COUNTIF(作圖資料!$A$3:$A$249,A1272)</f>
        <v>1</v>
      </c>
      <c r="R1272" s="7">
        <f t="shared" si="353"/>
        <v>-35</v>
      </c>
      <c r="S1272" s="8">
        <f t="shared" ca="1" si="354"/>
        <v>35</v>
      </c>
      <c r="T1272" s="8">
        <f t="shared" ca="1" si="355"/>
        <v>11243</v>
      </c>
      <c r="U1272" s="8">
        <f t="shared" ca="1" si="356"/>
        <v>-2</v>
      </c>
      <c r="V1272" s="9">
        <f t="shared" ca="1" si="357"/>
        <v>4</v>
      </c>
      <c r="W1272" s="3">
        <f t="shared" si="358"/>
        <v>9.4756615877367167E-4</v>
      </c>
      <c r="X1272" s="3">
        <f t="shared" si="359"/>
        <v>2.3964372990116445E-2</v>
      </c>
      <c r="Y1272" s="3">
        <f t="shared" si="360"/>
        <v>1.8638125115334914E-2</v>
      </c>
    </row>
    <row r="1273" spans="1:25" x14ac:dyDescent="0.25">
      <c r="A1273" s="1">
        <v>37854</v>
      </c>
      <c r="B1273" s="2">
        <v>5611.86</v>
      </c>
      <c r="C1273" s="2">
        <v>105779</v>
      </c>
      <c r="D1273" s="2">
        <v>5611</v>
      </c>
      <c r="E1273" s="2">
        <v>5624</v>
      </c>
      <c r="F1273" s="13">
        <f t="shared" si="348"/>
        <v>-1.5324687358553302E-4</v>
      </c>
      <c r="G1273" s="2">
        <f t="shared" si="343"/>
        <v>5147.8031666666648</v>
      </c>
      <c r="H1273" s="2">
        <f t="shared" ca="1" si="349"/>
        <v>106830.39999999999</v>
      </c>
      <c r="I1273">
        <f t="shared" ca="1" si="350"/>
        <v>-1</v>
      </c>
      <c r="J1273">
        <f t="shared" si="351"/>
        <v>-1</v>
      </c>
      <c r="K1273">
        <f t="shared" si="344"/>
        <v>68.25</v>
      </c>
      <c r="L1273">
        <f t="shared" ca="1" si="345"/>
        <v>-68.25</v>
      </c>
      <c r="M1273" s="14">
        <f t="shared" si="346"/>
        <v>8302.5600000000377</v>
      </c>
      <c r="N1273">
        <f t="shared" si="352"/>
        <v>-1</v>
      </c>
      <c r="O1273">
        <f t="shared" si="347"/>
        <v>0</v>
      </c>
      <c r="P1273">
        <f>COUNTIF(作圖資料!$A$3:$A$249,A1273)</f>
        <v>0</v>
      </c>
      <c r="R1273" s="7">
        <f t="shared" si="353"/>
        <v>88</v>
      </c>
      <c r="S1273" s="8">
        <f t="shared" ca="1" si="354"/>
        <v>-88</v>
      </c>
      <c r="T1273" s="8">
        <f t="shared" ca="1" si="355"/>
        <v>11067</v>
      </c>
      <c r="U1273" s="8">
        <f t="shared" ca="1" si="356"/>
        <v>-1</v>
      </c>
      <c r="V1273" s="9">
        <f t="shared" ca="1" si="357"/>
        <v>1</v>
      </c>
      <c r="W1273" s="3">
        <f t="shared" si="358"/>
        <v>-3.7177940006601906E-3</v>
      </c>
      <c r="X1273" s="3">
        <f t="shared" si="359"/>
        <v>1.2311472127368267E-2</v>
      </c>
      <c r="Y1273" s="3">
        <f t="shared" si="360"/>
        <v>1.5933369545536848E-2</v>
      </c>
    </row>
    <row r="1274" spans="1:25" x14ac:dyDescent="0.25">
      <c r="A1274" s="1">
        <v>37855</v>
      </c>
      <c r="B1274" s="2">
        <v>5646.62</v>
      </c>
      <c r="C1274" s="2">
        <v>135301</v>
      </c>
      <c r="D1274" s="2">
        <v>5613</v>
      </c>
      <c r="E1274" s="2">
        <v>5618</v>
      </c>
      <c r="F1274" s="13">
        <f t="shared" si="348"/>
        <v>-5.9540043424207711E-3</v>
      </c>
      <c r="G1274" s="2">
        <f t="shared" si="343"/>
        <v>5166.1961666666648</v>
      </c>
      <c r="H1274" s="2">
        <f t="shared" ca="1" si="349"/>
        <v>109645.4</v>
      </c>
      <c r="I1274">
        <f t="shared" ca="1" si="350"/>
        <v>1</v>
      </c>
      <c r="J1274">
        <f t="shared" si="351"/>
        <v>-1</v>
      </c>
      <c r="K1274">
        <f t="shared" si="344"/>
        <v>34.760000000000218</v>
      </c>
      <c r="L1274">
        <f t="shared" ca="1" si="345"/>
        <v>-34.760000000000218</v>
      </c>
      <c r="M1274" s="14">
        <f t="shared" si="346"/>
        <v>8267.8000000000375</v>
      </c>
      <c r="N1274">
        <f t="shared" si="352"/>
        <v>-1</v>
      </c>
      <c r="O1274">
        <f t="shared" si="347"/>
        <v>0</v>
      </c>
      <c r="P1274">
        <f>COUNTIF(作圖資料!$A$3:$A$249,A1274)</f>
        <v>0</v>
      </c>
      <c r="R1274" s="7">
        <f t="shared" si="353"/>
        <v>2</v>
      </c>
      <c r="S1274" s="8">
        <f t="shared" ca="1" si="354"/>
        <v>-2</v>
      </c>
      <c r="T1274" s="8">
        <f t="shared" ca="1" si="355"/>
        <v>11065</v>
      </c>
      <c r="U1274" s="8">
        <f t="shared" ca="1" si="356"/>
        <v>1</v>
      </c>
      <c r="V1274" s="9">
        <f t="shared" ca="1" si="357"/>
        <v>2</v>
      </c>
      <c r="W1274" s="3">
        <f t="shared" si="358"/>
        <v>-3.7177940006601906E-3</v>
      </c>
      <c r="X1274" s="3">
        <f t="shared" si="359"/>
        <v>1.858175448850119E-2</v>
      </c>
      <c r="Y1274" s="3">
        <f t="shared" si="360"/>
        <v>1.6295491580662569E-2</v>
      </c>
    </row>
    <row r="1275" spans="1:25" x14ac:dyDescent="0.25">
      <c r="A1275" s="1">
        <v>37858</v>
      </c>
      <c r="B1275" s="2">
        <v>5686.85</v>
      </c>
      <c r="C1275" s="2">
        <v>94115</v>
      </c>
      <c r="D1275" s="2">
        <v>5665</v>
      </c>
      <c r="E1275" s="2">
        <v>5650</v>
      </c>
      <c r="F1275" s="13">
        <f t="shared" si="348"/>
        <v>-3.842197350026888E-3</v>
      </c>
      <c r="G1275" s="2">
        <f t="shared" si="343"/>
        <v>5185.0453333333307</v>
      </c>
      <c r="H1275" s="2">
        <f t="shared" ca="1" si="349"/>
        <v>108153.4</v>
      </c>
      <c r="I1275">
        <f t="shared" ca="1" si="350"/>
        <v>-1</v>
      </c>
      <c r="J1275">
        <f t="shared" si="351"/>
        <v>-1</v>
      </c>
      <c r="K1275">
        <f t="shared" si="344"/>
        <v>40.230000000000473</v>
      </c>
      <c r="L1275">
        <f t="shared" ca="1" si="345"/>
        <v>40.230000000000473</v>
      </c>
      <c r="M1275" s="14">
        <f t="shared" si="346"/>
        <v>8227.5700000000361</v>
      </c>
      <c r="N1275">
        <f t="shared" si="352"/>
        <v>-1</v>
      </c>
      <c r="O1275">
        <f t="shared" si="347"/>
        <v>0</v>
      </c>
      <c r="P1275">
        <f>COUNTIF(作圖資料!$A$3:$A$249,A1275)</f>
        <v>0</v>
      </c>
      <c r="R1275" s="7">
        <f t="shared" si="353"/>
        <v>52</v>
      </c>
      <c r="S1275" s="8">
        <f t="shared" ca="1" si="354"/>
        <v>52</v>
      </c>
      <c r="T1275" s="8">
        <f t="shared" ca="1" si="355"/>
        <v>11117</v>
      </c>
      <c r="U1275" s="8">
        <f t="shared" ca="1" si="356"/>
        <v>-1</v>
      </c>
      <c r="V1275" s="9">
        <f t="shared" ca="1" si="357"/>
        <v>2</v>
      </c>
      <c r="W1275" s="3">
        <f t="shared" si="358"/>
        <v>-3.7177940006601906E-3</v>
      </c>
      <c r="X1275" s="3">
        <f t="shared" si="359"/>
        <v>2.5838758498523795E-2</v>
      </c>
      <c r="Y1275" s="3">
        <f t="shared" si="360"/>
        <v>2.5710664493934221E-2</v>
      </c>
    </row>
    <row r="1276" spans="1:25" x14ac:dyDescent="0.25">
      <c r="A1276" s="1">
        <v>37859</v>
      </c>
      <c r="B1276" s="2">
        <v>5558.25</v>
      </c>
      <c r="C1276" s="2">
        <v>93776</v>
      </c>
      <c r="D1276" s="2">
        <v>5580</v>
      </c>
      <c r="E1276" s="2">
        <v>5570</v>
      </c>
      <c r="F1276" s="13">
        <f t="shared" si="348"/>
        <v>3.9131021454594794E-3</v>
      </c>
      <c r="G1276" s="2">
        <f t="shared" si="343"/>
        <v>5199.4671666666645</v>
      </c>
      <c r="H1276" s="2">
        <f t="shared" ca="1" si="349"/>
        <v>103040.4</v>
      </c>
      <c r="I1276">
        <f t="shared" ca="1" si="350"/>
        <v>-1</v>
      </c>
      <c r="J1276">
        <f t="shared" si="351"/>
        <v>1</v>
      </c>
      <c r="K1276">
        <f t="shared" si="344"/>
        <v>-128.60000000000036</v>
      </c>
      <c r="L1276">
        <f t="shared" ca="1" si="345"/>
        <v>128.60000000000036</v>
      </c>
      <c r="M1276" s="14">
        <f t="shared" si="346"/>
        <v>8356.1700000000365</v>
      </c>
      <c r="N1276">
        <f t="shared" si="352"/>
        <v>1</v>
      </c>
      <c r="O1276">
        <f t="shared" si="347"/>
        <v>2</v>
      </c>
      <c r="P1276">
        <f>COUNTIF(作圖資料!$A$3:$A$249,A1276)</f>
        <v>0</v>
      </c>
      <c r="R1276" s="7">
        <f t="shared" si="353"/>
        <v>-85</v>
      </c>
      <c r="S1276" s="8">
        <f t="shared" ca="1" si="354"/>
        <v>85</v>
      </c>
      <c r="T1276" s="8">
        <f t="shared" ca="1" si="355"/>
        <v>11202</v>
      </c>
      <c r="U1276" s="8">
        <f t="shared" ca="1" si="356"/>
        <v>-2</v>
      </c>
      <c r="V1276" s="9">
        <f t="shared" ca="1" si="357"/>
        <v>1</v>
      </c>
      <c r="W1276" s="3">
        <f t="shared" si="358"/>
        <v>-3.7177940006601906E-3</v>
      </c>
      <c r="X1276" s="3">
        <f t="shared" si="359"/>
        <v>2.6408784167719634E-3</v>
      </c>
      <c r="Y1276" s="3">
        <f t="shared" si="360"/>
        <v>1.0320478001086153E-2</v>
      </c>
    </row>
    <row r="1277" spans="1:25" x14ac:dyDescent="0.25">
      <c r="A1277" s="1">
        <v>37860</v>
      </c>
      <c r="B1277" s="2">
        <v>5553.43</v>
      </c>
      <c r="C1277" s="2">
        <v>96762</v>
      </c>
      <c r="D1277" s="2">
        <v>5548</v>
      </c>
      <c r="E1277" s="2">
        <v>5558</v>
      </c>
      <c r="F1277" s="13">
        <f t="shared" si="348"/>
        <v>-9.7777409636934376E-4</v>
      </c>
      <c r="G1277" s="2">
        <f t="shared" si="343"/>
        <v>5214.0563333333303</v>
      </c>
      <c r="H1277" s="2">
        <f t="shared" ca="1" si="349"/>
        <v>105146.6</v>
      </c>
      <c r="I1277">
        <f t="shared" ca="1" si="350"/>
        <v>-1</v>
      </c>
      <c r="J1277">
        <f t="shared" si="351"/>
        <v>-1</v>
      </c>
      <c r="K1277">
        <f t="shared" si="344"/>
        <v>-4.819999999999709</v>
      </c>
      <c r="L1277">
        <f t="shared" ca="1" si="345"/>
        <v>4.819999999999709</v>
      </c>
      <c r="M1277" s="14">
        <f t="shared" si="346"/>
        <v>8351.3500000000367</v>
      </c>
      <c r="N1277">
        <f t="shared" si="352"/>
        <v>-1</v>
      </c>
      <c r="O1277">
        <f t="shared" si="347"/>
        <v>2</v>
      </c>
      <c r="P1277">
        <f>COUNTIF(作圖資料!$A$3:$A$249,A1277)</f>
        <v>0</v>
      </c>
      <c r="R1277" s="7">
        <f t="shared" si="353"/>
        <v>-32</v>
      </c>
      <c r="S1277" s="8">
        <f t="shared" ca="1" si="354"/>
        <v>32</v>
      </c>
      <c r="T1277" s="8">
        <f t="shared" ca="1" si="355"/>
        <v>11266</v>
      </c>
      <c r="U1277" s="8">
        <f t="shared" ca="1" si="356"/>
        <v>-2</v>
      </c>
      <c r="V1277" s="9">
        <f t="shared" ca="1" si="357"/>
        <v>0</v>
      </c>
      <c r="W1277" s="3">
        <f t="shared" si="358"/>
        <v>-3.7177940006601906E-3</v>
      </c>
      <c r="X1277" s="3">
        <f t="shared" si="359"/>
        <v>1.7714088833813424E-3</v>
      </c>
      <c r="Y1277" s="3">
        <f t="shared" si="360"/>
        <v>4.5265254390727261E-3</v>
      </c>
    </row>
    <row r="1278" spans="1:25" x14ac:dyDescent="0.25">
      <c r="A1278" s="1">
        <v>37861</v>
      </c>
      <c r="B1278" s="2">
        <v>5523.12</v>
      </c>
      <c r="C1278" s="2">
        <v>90555</v>
      </c>
      <c r="D1278" s="2">
        <v>5548</v>
      </c>
      <c r="E1278" s="2">
        <v>5560</v>
      </c>
      <c r="F1278" s="13">
        <f t="shared" si="348"/>
        <v>4.5047002418923121E-3</v>
      </c>
      <c r="G1278" s="2">
        <f t="shared" ref="G1278:G1341" si="361">AVERAGE(B1219:B1278)</f>
        <v>5227.1359999999977</v>
      </c>
      <c r="H1278" s="2">
        <f t="shared" ca="1" si="349"/>
        <v>102101.8</v>
      </c>
      <c r="I1278">
        <f t="shared" ca="1" si="350"/>
        <v>-1</v>
      </c>
      <c r="J1278">
        <f t="shared" si="351"/>
        <v>1</v>
      </c>
      <c r="K1278">
        <f t="shared" ref="K1278:K1341" si="362">B1278-B1277</f>
        <v>-30.3100000000004</v>
      </c>
      <c r="L1278">
        <f t="shared" ref="L1278:L1341" ca="1" si="363">I1277*K1278</f>
        <v>30.3100000000004</v>
      </c>
      <c r="M1278" s="14">
        <f t="shared" ref="M1278:M1341" si="364">M1277+K1278*N1277</f>
        <v>8381.6600000000362</v>
      </c>
      <c r="N1278">
        <f t="shared" si="352"/>
        <v>1</v>
      </c>
      <c r="O1278">
        <f t="shared" ref="O1278:O1341" si="365">ABS(N1278-N1277)</f>
        <v>2</v>
      </c>
      <c r="P1278">
        <f>COUNTIF(作圖資料!$A$3:$A$249,A1278)</f>
        <v>0</v>
      </c>
      <c r="R1278" s="7">
        <f t="shared" si="353"/>
        <v>0</v>
      </c>
      <c r="S1278" s="8">
        <f t="shared" ca="1" si="354"/>
        <v>0</v>
      </c>
      <c r="T1278" s="8">
        <f t="shared" ca="1" si="355"/>
        <v>11266</v>
      </c>
      <c r="U1278" s="8">
        <f t="shared" ca="1" si="356"/>
        <v>-2</v>
      </c>
      <c r="V1278" s="9">
        <f t="shared" ca="1" si="357"/>
        <v>0</v>
      </c>
      <c r="W1278" s="3">
        <f t="shared" si="358"/>
        <v>-3.7177940006601906E-3</v>
      </c>
      <c r="X1278" s="3">
        <f t="shared" si="359"/>
        <v>-3.6961474562602348E-3</v>
      </c>
      <c r="Y1278" s="3">
        <f t="shared" si="360"/>
        <v>4.5265254390727261E-3</v>
      </c>
    </row>
    <row r="1279" spans="1:25" x14ac:dyDescent="0.25">
      <c r="A1279" s="1">
        <v>37862</v>
      </c>
      <c r="B1279" s="2">
        <v>5650.83</v>
      </c>
      <c r="C1279" s="2">
        <v>104631</v>
      </c>
      <c r="D1279" s="2">
        <v>5668</v>
      </c>
      <c r="E1279" s="2">
        <v>5665</v>
      </c>
      <c r="F1279" s="13">
        <f t="shared" si="348"/>
        <v>3.0384916906012194E-3</v>
      </c>
      <c r="G1279" s="2">
        <f t="shared" si="361"/>
        <v>5242.3089999999984</v>
      </c>
      <c r="H1279" s="2">
        <f t="shared" ca="1" si="349"/>
        <v>95967.8</v>
      </c>
      <c r="I1279">
        <f t="shared" ca="1" si="350"/>
        <v>1</v>
      </c>
      <c r="J1279">
        <f t="shared" si="351"/>
        <v>1</v>
      </c>
      <c r="K1279">
        <f t="shared" si="362"/>
        <v>127.71000000000004</v>
      </c>
      <c r="L1279">
        <f t="shared" ca="1" si="363"/>
        <v>-127.71000000000004</v>
      </c>
      <c r="M1279" s="14">
        <f t="shared" si="364"/>
        <v>8509.3700000000354</v>
      </c>
      <c r="N1279">
        <f t="shared" si="352"/>
        <v>1</v>
      </c>
      <c r="O1279">
        <f t="shared" si="365"/>
        <v>0</v>
      </c>
      <c r="P1279">
        <f>COUNTIF(作圖資料!$A$3:$A$249,A1279)</f>
        <v>0</v>
      </c>
      <c r="R1279" s="7">
        <f t="shared" si="353"/>
        <v>120</v>
      </c>
      <c r="S1279" s="8">
        <f t="shared" ca="1" si="354"/>
        <v>-120</v>
      </c>
      <c r="T1279" s="8">
        <f t="shared" ca="1" si="355"/>
        <v>11026</v>
      </c>
      <c r="U1279" s="8">
        <f t="shared" ca="1" si="356"/>
        <v>1</v>
      </c>
      <c r="V1279" s="9">
        <f t="shared" ca="1" si="357"/>
        <v>3</v>
      </c>
      <c r="W1279" s="3">
        <f t="shared" si="358"/>
        <v>-3.7177940006601906E-3</v>
      </c>
      <c r="X1279" s="3">
        <f t="shared" si="359"/>
        <v>1.9341187421193284E-2</v>
      </c>
      <c r="Y1279" s="3">
        <f t="shared" si="360"/>
        <v>2.6253847546622966E-2</v>
      </c>
    </row>
    <row r="1280" spans="1:25" x14ac:dyDescent="0.25">
      <c r="A1280" s="1">
        <v>37865</v>
      </c>
      <c r="B1280" s="2">
        <v>5691.79</v>
      </c>
      <c r="C1280" s="2">
        <v>101800</v>
      </c>
      <c r="D1280" s="2">
        <v>5717</v>
      </c>
      <c r="E1280" s="2">
        <v>5710</v>
      </c>
      <c r="F1280" s="13">
        <f t="shared" si="348"/>
        <v>4.4291866003489666E-3</v>
      </c>
      <c r="G1280" s="2">
        <f t="shared" si="361"/>
        <v>5256.7231666666648</v>
      </c>
      <c r="H1280" s="2">
        <f t="shared" ca="1" si="349"/>
        <v>97504.8</v>
      </c>
      <c r="I1280">
        <f t="shared" ca="1" si="350"/>
        <v>1</v>
      </c>
      <c r="J1280">
        <f t="shared" si="351"/>
        <v>1</v>
      </c>
      <c r="K1280">
        <f t="shared" si="362"/>
        <v>40.960000000000036</v>
      </c>
      <c r="L1280">
        <f t="shared" ca="1" si="363"/>
        <v>40.960000000000036</v>
      </c>
      <c r="M1280" s="14">
        <f t="shared" si="364"/>
        <v>8550.3300000000345</v>
      </c>
      <c r="N1280">
        <f t="shared" si="352"/>
        <v>1</v>
      </c>
      <c r="O1280">
        <f t="shared" si="365"/>
        <v>0</v>
      </c>
      <c r="P1280">
        <f>COUNTIF(作圖資料!$A$3:$A$249,A1280)</f>
        <v>0</v>
      </c>
      <c r="R1280" s="7">
        <f t="shared" si="353"/>
        <v>49</v>
      </c>
      <c r="S1280" s="8">
        <f t="shared" ca="1" si="354"/>
        <v>49</v>
      </c>
      <c r="T1280" s="8">
        <f t="shared" ca="1" si="355"/>
        <v>11075</v>
      </c>
      <c r="U1280" s="8">
        <f t="shared" ca="1" si="356"/>
        <v>1</v>
      </c>
      <c r="V1280" s="9">
        <f t="shared" ca="1" si="357"/>
        <v>0</v>
      </c>
      <c r="W1280" s="3">
        <f t="shared" si="358"/>
        <v>-3.7177940006601906E-3</v>
      </c>
      <c r="X1280" s="3">
        <f t="shared" si="359"/>
        <v>2.6729874576314261E-2</v>
      </c>
      <c r="Y1280" s="3">
        <f t="shared" si="360"/>
        <v>3.5125837407206095E-2</v>
      </c>
    </row>
    <row r="1281" spans="1:25" x14ac:dyDescent="0.25">
      <c r="A1281" s="1">
        <v>37866</v>
      </c>
      <c r="B1281" s="2">
        <v>5715.95</v>
      </c>
      <c r="C1281" s="2">
        <v>83931</v>
      </c>
      <c r="D1281" s="2">
        <v>5755</v>
      </c>
      <c r="E1281" s="2">
        <v>5749</v>
      </c>
      <c r="F1281" s="13">
        <f t="shared" si="348"/>
        <v>6.8317602498273455E-3</v>
      </c>
      <c r="G1281" s="2">
        <f t="shared" si="361"/>
        <v>5271.4523333333327</v>
      </c>
      <c r="H1281" s="2">
        <f t="shared" ca="1" si="349"/>
        <v>95535.8</v>
      </c>
      <c r="I1281">
        <f t="shared" ca="1" si="350"/>
        <v>-1</v>
      </c>
      <c r="J1281">
        <f t="shared" si="351"/>
        <v>1</v>
      </c>
      <c r="K1281">
        <f t="shared" si="362"/>
        <v>24.159999999999854</v>
      </c>
      <c r="L1281">
        <f t="shared" ca="1" si="363"/>
        <v>24.159999999999854</v>
      </c>
      <c r="M1281" s="14">
        <f t="shared" si="364"/>
        <v>8574.4900000000343</v>
      </c>
      <c r="N1281">
        <f t="shared" si="352"/>
        <v>1</v>
      </c>
      <c r="O1281">
        <f t="shared" si="365"/>
        <v>0</v>
      </c>
      <c r="P1281">
        <f>COUNTIF(作圖資料!$A$3:$A$249,A1281)</f>
        <v>0</v>
      </c>
      <c r="R1281" s="7">
        <f t="shared" si="353"/>
        <v>38</v>
      </c>
      <c r="S1281" s="8">
        <f t="shared" ca="1" si="354"/>
        <v>38</v>
      </c>
      <c r="T1281" s="8">
        <f t="shared" ca="1" si="355"/>
        <v>11113</v>
      </c>
      <c r="U1281" s="8">
        <f t="shared" ca="1" si="356"/>
        <v>-1</v>
      </c>
      <c r="V1281" s="9">
        <f t="shared" ca="1" si="357"/>
        <v>2</v>
      </c>
      <c r="W1281" s="3">
        <f t="shared" si="358"/>
        <v>-3.7177940006601906E-3</v>
      </c>
      <c r="X1281" s="3">
        <f t="shared" si="359"/>
        <v>3.10880455154674E-2</v>
      </c>
      <c r="Y1281" s="3">
        <f t="shared" si="360"/>
        <v>4.2006156074597012E-2</v>
      </c>
    </row>
    <row r="1282" spans="1:25" x14ac:dyDescent="0.25">
      <c r="A1282" s="1">
        <v>37867</v>
      </c>
      <c r="B1282" s="2">
        <v>5673.18</v>
      </c>
      <c r="C1282" s="2">
        <v>108402</v>
      </c>
      <c r="D1282" s="2">
        <v>5675</v>
      </c>
      <c r="E1282" s="2">
        <v>5676</v>
      </c>
      <c r="F1282" s="13">
        <f t="shared" si="348"/>
        <v>3.2080773040865651E-4</v>
      </c>
      <c r="G1282" s="2">
        <f t="shared" si="361"/>
        <v>5285.9278333333323</v>
      </c>
      <c r="H1282" s="2">
        <f t="shared" ca="1" si="349"/>
        <v>97863.8</v>
      </c>
      <c r="I1282">
        <f t="shared" ca="1" si="350"/>
        <v>1</v>
      </c>
      <c r="J1282">
        <f t="shared" si="351"/>
        <v>1</v>
      </c>
      <c r="K1282">
        <f t="shared" si="362"/>
        <v>-42.769999999999527</v>
      </c>
      <c r="L1282">
        <f t="shared" ca="1" si="363"/>
        <v>42.769999999999527</v>
      </c>
      <c r="M1282" s="14">
        <f t="shared" si="364"/>
        <v>8531.7200000000339</v>
      </c>
      <c r="N1282">
        <f t="shared" si="352"/>
        <v>1</v>
      </c>
      <c r="O1282">
        <f t="shared" si="365"/>
        <v>0</v>
      </c>
      <c r="P1282">
        <f>COUNTIF(作圖資料!$A$3:$A$249,A1282)</f>
        <v>0</v>
      </c>
      <c r="R1282" s="7">
        <f t="shared" si="353"/>
        <v>-80</v>
      </c>
      <c r="S1282" s="8">
        <f t="shared" ca="1" si="354"/>
        <v>80</v>
      </c>
      <c r="T1282" s="8">
        <f t="shared" ca="1" si="355"/>
        <v>11193</v>
      </c>
      <c r="U1282" s="8">
        <f t="shared" ca="1" si="356"/>
        <v>1</v>
      </c>
      <c r="V1282" s="9">
        <f t="shared" ca="1" si="357"/>
        <v>2</v>
      </c>
      <c r="W1282" s="3">
        <f t="shared" si="358"/>
        <v>-3.7177940006601906E-3</v>
      </c>
      <c r="X1282" s="3">
        <f t="shared" si="359"/>
        <v>2.3372856315649893E-2</v>
      </c>
      <c r="Y1282" s="3">
        <f t="shared" si="360"/>
        <v>2.7521274669563445E-2</v>
      </c>
    </row>
    <row r="1283" spans="1:25" x14ac:dyDescent="0.25">
      <c r="A1283" s="1">
        <v>37868</v>
      </c>
      <c r="B1283" s="2">
        <v>5625.63</v>
      </c>
      <c r="C1283" s="2">
        <v>84525</v>
      </c>
      <c r="D1283" s="2">
        <v>5654</v>
      </c>
      <c r="E1283" s="2">
        <v>5638</v>
      </c>
      <c r="F1283" s="13">
        <f t="shared" ref="F1283:F1346" si="366">IF(P1283=1,E1283,D1283)/B1283-1</f>
        <v>5.0429907405926677E-3</v>
      </c>
      <c r="G1283" s="2">
        <f t="shared" si="361"/>
        <v>5298.3811666666652</v>
      </c>
      <c r="H1283" s="2">
        <f t="shared" ref="H1283:H1346" ca="1" si="367">IF(ROW()&gt;$H$1,AVERAGE(OFFSET(C1283,-$H$1+1,,$H$1)),"")</f>
        <v>96657.8</v>
      </c>
      <c r="I1283">
        <f t="shared" ref="I1283:I1346" ca="1" si="368">IF(H1283="",0,SIGN(C1283-H1283))</f>
        <v>-1</v>
      </c>
      <c r="J1283">
        <f t="shared" ref="J1283:J1346" si="369">SIGN(F1283)</f>
        <v>1</v>
      </c>
      <c r="K1283">
        <f t="shared" si="362"/>
        <v>-47.550000000000182</v>
      </c>
      <c r="L1283">
        <f t="shared" ca="1" si="363"/>
        <v>-47.550000000000182</v>
      </c>
      <c r="M1283" s="14">
        <f t="shared" si="364"/>
        <v>8484.1700000000346</v>
      </c>
      <c r="N1283">
        <f t="shared" ref="N1283:N1346" si="370">INT(M1283*$Q$1/B1283)*CHOOSE($L$1,I1283,J1283)</f>
        <v>1</v>
      </c>
      <c r="O1283">
        <f t="shared" si="365"/>
        <v>0</v>
      </c>
      <c r="P1283">
        <f>COUNTIF(作圖資料!$A$3:$A$249,A1283)</f>
        <v>0</v>
      </c>
      <c r="R1283" s="7">
        <f t="shared" si="353"/>
        <v>-21</v>
      </c>
      <c r="S1283" s="8">
        <f t="shared" ca="1" si="354"/>
        <v>-21</v>
      </c>
      <c r="T1283" s="8">
        <f t="shared" ca="1" si="355"/>
        <v>11172</v>
      </c>
      <c r="U1283" s="8">
        <f t="shared" ca="1" si="356"/>
        <v>-1</v>
      </c>
      <c r="V1283" s="9">
        <f t="shared" ca="1" si="357"/>
        <v>2</v>
      </c>
      <c r="W1283" s="3">
        <f t="shared" si="358"/>
        <v>-3.7177940006601906E-3</v>
      </c>
      <c r="X1283" s="3">
        <f t="shared" si="359"/>
        <v>1.4795413097241639E-2</v>
      </c>
      <c r="Y1283" s="3">
        <f t="shared" si="360"/>
        <v>2.371899330074223E-2</v>
      </c>
    </row>
    <row r="1284" spans="1:25" x14ac:dyDescent="0.25">
      <c r="A1284" s="1">
        <v>37869</v>
      </c>
      <c r="B1284" s="2">
        <v>5639.03</v>
      </c>
      <c r="C1284" s="2">
        <v>79042</v>
      </c>
      <c r="D1284" s="2">
        <v>5683</v>
      </c>
      <c r="E1284" s="2">
        <v>5675</v>
      </c>
      <c r="F1284" s="13">
        <f t="shared" si="366"/>
        <v>7.7974403399165837E-3</v>
      </c>
      <c r="G1284" s="2">
        <f t="shared" si="361"/>
        <v>5310.9999999999991</v>
      </c>
      <c r="H1284" s="2">
        <f t="shared" ca="1" si="367"/>
        <v>91540</v>
      </c>
      <c r="I1284">
        <f t="shared" ca="1" si="368"/>
        <v>-1</v>
      </c>
      <c r="J1284">
        <f t="shared" si="369"/>
        <v>1</v>
      </c>
      <c r="K1284">
        <f t="shared" si="362"/>
        <v>13.399999999999636</v>
      </c>
      <c r="L1284">
        <f t="shared" ca="1" si="363"/>
        <v>-13.399999999999636</v>
      </c>
      <c r="M1284" s="14">
        <f t="shared" si="364"/>
        <v>8497.5700000000343</v>
      </c>
      <c r="N1284">
        <f t="shared" si="370"/>
        <v>1</v>
      </c>
      <c r="O1284">
        <f t="shared" si="365"/>
        <v>0</v>
      </c>
      <c r="P1284">
        <f>COUNTIF(作圖資料!$A$3:$A$249,A1284)</f>
        <v>0</v>
      </c>
      <c r="R1284" s="7">
        <f t="shared" ref="R1284:R1347" si="371">D1284-IF(P1283=1,E1283,D1283)</f>
        <v>29</v>
      </c>
      <c r="S1284" s="8">
        <f t="shared" ref="S1284:S1347" ca="1" si="372">I1283*R1284</f>
        <v>-29</v>
      </c>
      <c r="T1284" s="8">
        <f t="shared" ref="T1284:T1347" ca="1" si="373">T1283+R1284*U1283</f>
        <v>11143</v>
      </c>
      <c r="U1284" s="8">
        <f t="shared" ref="U1284:U1347" ca="1" si="374">INT(T1284*$Q$1/IF(P1284=1,E1284,D1284))*I1284</f>
        <v>-1</v>
      </c>
      <c r="V1284" s="9">
        <f t="shared" ref="V1284:V1347" ca="1" si="375">IF(P1284=1,ABS(U1284)+ABS(U1283),ABS(U1284-U1283))</f>
        <v>0</v>
      </c>
      <c r="W1284" s="3">
        <f t="shared" ref="W1284:W1347" si="376">IF(P1283=1,F1283,W1283)</f>
        <v>-3.7177940006601906E-3</v>
      </c>
      <c r="X1284" s="3">
        <f t="shared" ref="X1284:X1347" si="377">IF(P1283=1,K1284/B1283,(1+K1284/B1283)*(1+X1283)-1)</f>
        <v>1.7212610555215724E-2</v>
      </c>
      <c r="Y1284" s="3">
        <f t="shared" ref="Y1284:Y1347" si="378">IF(P1283=1,R1284/E1283,(1+R1284/D1283)*(1+Y1283)-1)</f>
        <v>2.8969762810066912E-2</v>
      </c>
    </row>
    <row r="1285" spans="1:25" x14ac:dyDescent="0.25">
      <c r="A1285" s="1">
        <v>37872</v>
      </c>
      <c r="B1285" s="2">
        <v>5727.01</v>
      </c>
      <c r="C1285" s="2">
        <v>87846</v>
      </c>
      <c r="D1285" s="2">
        <v>5753</v>
      </c>
      <c r="E1285" s="2">
        <v>5765</v>
      </c>
      <c r="F1285" s="13">
        <f t="shared" si="366"/>
        <v>4.538144686319745E-3</v>
      </c>
      <c r="G1285" s="2">
        <f t="shared" si="361"/>
        <v>5324.9108333333324</v>
      </c>
      <c r="H1285" s="2">
        <f t="shared" ca="1" si="367"/>
        <v>88749.2</v>
      </c>
      <c r="I1285">
        <f t="shared" ca="1" si="368"/>
        <v>-1</v>
      </c>
      <c r="J1285">
        <f t="shared" si="369"/>
        <v>1</v>
      </c>
      <c r="K1285">
        <f t="shared" si="362"/>
        <v>87.980000000000473</v>
      </c>
      <c r="L1285">
        <f t="shared" ca="1" si="363"/>
        <v>-87.980000000000473</v>
      </c>
      <c r="M1285" s="14">
        <f t="shared" si="364"/>
        <v>8585.5500000000357</v>
      </c>
      <c r="N1285">
        <f t="shared" si="370"/>
        <v>1</v>
      </c>
      <c r="O1285">
        <f t="shared" si="365"/>
        <v>0</v>
      </c>
      <c r="P1285">
        <f>COUNTIF(作圖資料!$A$3:$A$249,A1285)</f>
        <v>0</v>
      </c>
      <c r="R1285" s="7">
        <f t="shared" si="371"/>
        <v>70</v>
      </c>
      <c r="S1285" s="8">
        <f t="shared" ca="1" si="372"/>
        <v>-70</v>
      </c>
      <c r="T1285" s="8">
        <f t="shared" ca="1" si="373"/>
        <v>11073</v>
      </c>
      <c r="U1285" s="8">
        <f t="shared" ca="1" si="374"/>
        <v>-1</v>
      </c>
      <c r="V1285" s="9">
        <f t="shared" ca="1" si="375"/>
        <v>0</v>
      </c>
      <c r="W1285" s="3">
        <f t="shared" si="376"/>
        <v>-3.7177940006601906E-3</v>
      </c>
      <c r="X1285" s="3">
        <f t="shared" si="377"/>
        <v>3.3083135357645954E-2</v>
      </c>
      <c r="Y1285" s="3">
        <f t="shared" si="378"/>
        <v>4.1644034039471256E-2</v>
      </c>
    </row>
    <row r="1286" spans="1:25" x14ac:dyDescent="0.25">
      <c r="A1286" s="1">
        <v>37873</v>
      </c>
      <c r="B1286" s="2">
        <v>5680.69</v>
      </c>
      <c r="C1286" s="2">
        <v>122342</v>
      </c>
      <c r="D1286" s="2">
        <v>5709</v>
      </c>
      <c r="E1286" s="2">
        <v>5710</v>
      </c>
      <c r="F1286" s="13">
        <f t="shared" si="366"/>
        <v>4.9835495335954771E-3</v>
      </c>
      <c r="G1286" s="2">
        <f t="shared" si="361"/>
        <v>5336.7024999999994</v>
      </c>
      <c r="H1286" s="2">
        <f t="shared" ca="1" si="367"/>
        <v>96431.4</v>
      </c>
      <c r="I1286">
        <f t="shared" ca="1" si="368"/>
        <v>1</v>
      </c>
      <c r="J1286">
        <f t="shared" si="369"/>
        <v>1</v>
      </c>
      <c r="K1286">
        <f t="shared" si="362"/>
        <v>-46.320000000000618</v>
      </c>
      <c r="L1286">
        <f t="shared" ca="1" si="363"/>
        <v>46.320000000000618</v>
      </c>
      <c r="M1286" s="14">
        <f t="shared" si="364"/>
        <v>8539.2300000000359</v>
      </c>
      <c r="N1286">
        <f t="shared" si="370"/>
        <v>1</v>
      </c>
      <c r="O1286">
        <f t="shared" si="365"/>
        <v>0</v>
      </c>
      <c r="P1286">
        <f>COUNTIF(作圖資料!$A$3:$A$249,A1286)</f>
        <v>0</v>
      </c>
      <c r="R1286" s="7">
        <f t="shared" si="371"/>
        <v>-44</v>
      </c>
      <c r="S1286" s="8">
        <f t="shared" ca="1" si="372"/>
        <v>44</v>
      </c>
      <c r="T1286" s="8">
        <f t="shared" ca="1" si="373"/>
        <v>11117</v>
      </c>
      <c r="U1286" s="8">
        <f t="shared" ca="1" si="374"/>
        <v>1</v>
      </c>
      <c r="V1286" s="9">
        <f t="shared" ca="1" si="375"/>
        <v>2</v>
      </c>
      <c r="W1286" s="3">
        <f t="shared" si="376"/>
        <v>-3.7177940006601906E-3</v>
      </c>
      <c r="X1286" s="3">
        <f t="shared" si="377"/>
        <v>2.4727569219335388E-2</v>
      </c>
      <c r="Y1286" s="3">
        <f t="shared" si="378"/>
        <v>3.367734926670285E-2</v>
      </c>
    </row>
    <row r="1287" spans="1:25" x14ac:dyDescent="0.25">
      <c r="A1287" s="1">
        <v>37874</v>
      </c>
      <c r="B1287" s="2">
        <v>5623.43</v>
      </c>
      <c r="C1287" s="2">
        <v>89993</v>
      </c>
      <c r="D1287" s="2">
        <v>5652</v>
      </c>
      <c r="E1287" s="2">
        <v>5645</v>
      </c>
      <c r="F1287" s="13">
        <f t="shared" si="366"/>
        <v>5.0805291432451938E-3</v>
      </c>
      <c r="G1287" s="2">
        <f t="shared" si="361"/>
        <v>5347.1084999999994</v>
      </c>
      <c r="H1287" s="2">
        <f t="shared" ca="1" si="367"/>
        <v>92749.6</v>
      </c>
      <c r="I1287">
        <f t="shared" ca="1" si="368"/>
        <v>-1</v>
      </c>
      <c r="J1287">
        <f t="shared" si="369"/>
        <v>1</v>
      </c>
      <c r="K1287">
        <f t="shared" si="362"/>
        <v>-57.259999999999309</v>
      </c>
      <c r="L1287">
        <f t="shared" ca="1" si="363"/>
        <v>-57.259999999999309</v>
      </c>
      <c r="M1287" s="14">
        <f t="shared" si="364"/>
        <v>8481.9700000000375</v>
      </c>
      <c r="N1287">
        <f t="shared" si="370"/>
        <v>1</v>
      </c>
      <c r="O1287">
        <f t="shared" si="365"/>
        <v>0</v>
      </c>
      <c r="P1287">
        <f>COUNTIF(作圖資料!$A$3:$A$249,A1287)</f>
        <v>0</v>
      </c>
      <c r="R1287" s="7">
        <f t="shared" si="371"/>
        <v>-57</v>
      </c>
      <c r="S1287" s="8">
        <f t="shared" ca="1" si="372"/>
        <v>-57</v>
      </c>
      <c r="T1287" s="8">
        <f t="shared" ca="1" si="373"/>
        <v>11060</v>
      </c>
      <c r="U1287" s="8">
        <f t="shared" ca="1" si="374"/>
        <v>-1</v>
      </c>
      <c r="V1287" s="9">
        <f t="shared" ca="1" si="375"/>
        <v>2</v>
      </c>
      <c r="W1287" s="3">
        <f t="shared" si="376"/>
        <v>-3.7177940006601906E-3</v>
      </c>
      <c r="X1287" s="3">
        <f t="shared" si="377"/>
        <v>1.439855978324589E-2</v>
      </c>
      <c r="Y1287" s="3">
        <f t="shared" si="378"/>
        <v>2.3356871265616475E-2</v>
      </c>
    </row>
    <row r="1288" spans="1:25" x14ac:dyDescent="0.25">
      <c r="A1288" s="1">
        <v>37876</v>
      </c>
      <c r="B1288" s="2">
        <v>5645.28</v>
      </c>
      <c r="C1288" s="2">
        <v>62434</v>
      </c>
      <c r="D1288" s="2">
        <v>5666</v>
      </c>
      <c r="E1288" s="2">
        <v>5668</v>
      </c>
      <c r="F1288" s="13">
        <f t="shared" si="366"/>
        <v>3.6703228183545544E-3</v>
      </c>
      <c r="G1288" s="2">
        <f t="shared" si="361"/>
        <v>5357.0479999999998</v>
      </c>
      <c r="H1288" s="2">
        <f t="shared" ca="1" si="367"/>
        <v>88331.4</v>
      </c>
      <c r="I1288">
        <f t="shared" ca="1" si="368"/>
        <v>-1</v>
      </c>
      <c r="J1288">
        <f t="shared" si="369"/>
        <v>1</v>
      </c>
      <c r="K1288">
        <f t="shared" si="362"/>
        <v>21.849999999999454</v>
      </c>
      <c r="L1288">
        <f t="shared" ca="1" si="363"/>
        <v>-21.849999999999454</v>
      </c>
      <c r="M1288" s="14">
        <f t="shared" si="364"/>
        <v>8503.8200000000361</v>
      </c>
      <c r="N1288">
        <f t="shared" si="370"/>
        <v>1</v>
      </c>
      <c r="O1288">
        <f t="shared" si="365"/>
        <v>0</v>
      </c>
      <c r="P1288">
        <f>COUNTIF(作圖資料!$A$3:$A$249,A1288)</f>
        <v>0</v>
      </c>
      <c r="R1288" s="7">
        <f t="shared" si="371"/>
        <v>14</v>
      </c>
      <c r="S1288" s="8">
        <f t="shared" ca="1" si="372"/>
        <v>-14</v>
      </c>
      <c r="T1288" s="8">
        <f t="shared" ca="1" si="373"/>
        <v>11046</v>
      </c>
      <c r="U1288" s="8">
        <f t="shared" ca="1" si="374"/>
        <v>-1</v>
      </c>
      <c r="V1288" s="9">
        <f t="shared" ca="1" si="375"/>
        <v>0</v>
      </c>
      <c r="W1288" s="3">
        <f t="shared" si="376"/>
        <v>-3.7177940006601906E-3</v>
      </c>
      <c r="X1288" s="3">
        <f t="shared" si="377"/>
        <v>1.8340034742703626E-2</v>
      </c>
      <c r="Y1288" s="3">
        <f t="shared" si="378"/>
        <v>2.5891725511497432E-2</v>
      </c>
    </row>
    <row r="1289" spans="1:25" x14ac:dyDescent="0.25">
      <c r="A1289" s="1">
        <v>37879</v>
      </c>
      <c r="B1289" s="2">
        <v>5623.22</v>
      </c>
      <c r="C1289" s="2">
        <v>61151</v>
      </c>
      <c r="D1289" s="2">
        <v>5652</v>
      </c>
      <c r="E1289" s="2">
        <v>5653</v>
      </c>
      <c r="F1289" s="13">
        <f t="shared" si="366"/>
        <v>5.1180640273722489E-3</v>
      </c>
      <c r="G1289" s="2">
        <f t="shared" si="361"/>
        <v>5367.3919999999989</v>
      </c>
      <c r="H1289" s="2">
        <f t="shared" ca="1" si="367"/>
        <v>84753.2</v>
      </c>
      <c r="I1289">
        <f t="shared" ca="1" si="368"/>
        <v>-1</v>
      </c>
      <c r="J1289">
        <f t="shared" si="369"/>
        <v>1</v>
      </c>
      <c r="K1289">
        <f t="shared" si="362"/>
        <v>-22.059999999999491</v>
      </c>
      <c r="L1289">
        <f t="shared" ca="1" si="363"/>
        <v>22.059999999999491</v>
      </c>
      <c r="M1289" s="14">
        <f t="shared" si="364"/>
        <v>8481.7600000000366</v>
      </c>
      <c r="N1289">
        <f t="shared" si="370"/>
        <v>1</v>
      </c>
      <c r="O1289">
        <f t="shared" si="365"/>
        <v>0</v>
      </c>
      <c r="P1289">
        <f>COUNTIF(作圖資料!$A$3:$A$249,A1289)</f>
        <v>0</v>
      </c>
      <c r="R1289" s="7">
        <f t="shared" si="371"/>
        <v>-14</v>
      </c>
      <c r="S1289" s="8">
        <f t="shared" ca="1" si="372"/>
        <v>14</v>
      </c>
      <c r="T1289" s="8">
        <f t="shared" ca="1" si="373"/>
        <v>11060</v>
      </c>
      <c r="U1289" s="8">
        <f t="shared" ca="1" si="374"/>
        <v>-1</v>
      </c>
      <c r="V1289" s="9">
        <f t="shared" ca="1" si="375"/>
        <v>0</v>
      </c>
      <c r="W1289" s="3">
        <f t="shared" si="376"/>
        <v>-3.7177940006601906E-3</v>
      </c>
      <c r="X1289" s="3">
        <f t="shared" si="377"/>
        <v>1.4360678330546328E-2</v>
      </c>
      <c r="Y1289" s="3">
        <f t="shared" si="378"/>
        <v>2.3356871265616697E-2</v>
      </c>
    </row>
    <row r="1290" spans="1:25" x14ac:dyDescent="0.25">
      <c r="A1290" s="1">
        <v>37880</v>
      </c>
      <c r="B1290" s="2">
        <v>5699.26</v>
      </c>
      <c r="C1290" s="2">
        <v>72115</v>
      </c>
      <c r="D1290" s="2">
        <v>5716</v>
      </c>
      <c r="E1290" s="2">
        <v>5716</v>
      </c>
      <c r="F1290" s="13">
        <f t="shared" si="366"/>
        <v>2.9372234290065968E-3</v>
      </c>
      <c r="G1290" s="2">
        <f t="shared" si="361"/>
        <v>5380.3509999999987</v>
      </c>
      <c r="H1290" s="2">
        <f t="shared" ca="1" si="367"/>
        <v>81607</v>
      </c>
      <c r="I1290">
        <f t="shared" ca="1" si="368"/>
        <v>-1</v>
      </c>
      <c r="J1290">
        <f t="shared" si="369"/>
        <v>1</v>
      </c>
      <c r="K1290">
        <f t="shared" si="362"/>
        <v>76.039999999999964</v>
      </c>
      <c r="L1290">
        <f t="shared" ca="1" si="363"/>
        <v>-76.039999999999964</v>
      </c>
      <c r="M1290" s="14">
        <f t="shared" si="364"/>
        <v>8557.8000000000357</v>
      </c>
      <c r="N1290">
        <f t="shared" si="370"/>
        <v>1</v>
      </c>
      <c r="O1290">
        <f t="shared" si="365"/>
        <v>0</v>
      </c>
      <c r="P1290">
        <f>COUNTIF(作圖資料!$A$3:$A$249,A1290)</f>
        <v>0</v>
      </c>
      <c r="R1290" s="7">
        <f t="shared" si="371"/>
        <v>64</v>
      </c>
      <c r="S1290" s="8">
        <f t="shared" ca="1" si="372"/>
        <v>-64</v>
      </c>
      <c r="T1290" s="8">
        <f t="shared" ca="1" si="373"/>
        <v>10996</v>
      </c>
      <c r="U1290" s="8">
        <f t="shared" ca="1" si="374"/>
        <v>-1</v>
      </c>
      <c r="V1290" s="9">
        <f t="shared" ca="1" si="375"/>
        <v>0</v>
      </c>
      <c r="W1290" s="3">
        <f t="shared" si="376"/>
        <v>-3.7177940006601906E-3</v>
      </c>
      <c r="X1290" s="3">
        <f t="shared" si="377"/>
        <v>2.8077371965199438E-2</v>
      </c>
      <c r="Y1290" s="3">
        <f t="shared" si="378"/>
        <v>3.494477638964355E-2</v>
      </c>
    </row>
    <row r="1291" spans="1:25" x14ac:dyDescent="0.25">
      <c r="A1291" s="1">
        <v>37881</v>
      </c>
      <c r="B1291" s="2">
        <v>5747.14</v>
      </c>
      <c r="C1291" s="2">
        <v>97147</v>
      </c>
      <c r="D1291" s="2">
        <v>5761</v>
      </c>
      <c r="E1291" s="2">
        <v>5757</v>
      </c>
      <c r="F1291" s="13">
        <f t="shared" si="366"/>
        <v>1.715635951099026E-3</v>
      </c>
      <c r="G1291" s="2">
        <f t="shared" si="361"/>
        <v>5394.3148333333329</v>
      </c>
      <c r="H1291" s="2">
        <f t="shared" ca="1" si="367"/>
        <v>76568</v>
      </c>
      <c r="I1291">
        <f t="shared" ca="1" si="368"/>
        <v>1</v>
      </c>
      <c r="J1291">
        <f t="shared" si="369"/>
        <v>1</v>
      </c>
      <c r="K1291">
        <f t="shared" si="362"/>
        <v>47.880000000000109</v>
      </c>
      <c r="L1291">
        <f t="shared" ca="1" si="363"/>
        <v>-47.880000000000109</v>
      </c>
      <c r="M1291" s="14">
        <f t="shared" si="364"/>
        <v>8605.6800000000367</v>
      </c>
      <c r="N1291">
        <f t="shared" si="370"/>
        <v>1</v>
      </c>
      <c r="O1291">
        <f t="shared" si="365"/>
        <v>0</v>
      </c>
      <c r="P1291">
        <f>COUNTIF(作圖資料!$A$3:$A$249,A1291)</f>
        <v>1</v>
      </c>
      <c r="R1291" s="7">
        <f t="shared" si="371"/>
        <v>45</v>
      </c>
      <c r="S1291" s="8">
        <f t="shared" ca="1" si="372"/>
        <v>-45</v>
      </c>
      <c r="T1291" s="8">
        <f t="shared" ca="1" si="373"/>
        <v>10951</v>
      </c>
      <c r="U1291" s="8">
        <f t="shared" ca="1" si="374"/>
        <v>1</v>
      </c>
      <c r="V1291" s="9">
        <f t="shared" ca="1" si="375"/>
        <v>2</v>
      </c>
      <c r="W1291" s="3">
        <f t="shared" si="376"/>
        <v>-3.7177940006601906E-3</v>
      </c>
      <c r="X1291" s="3">
        <f t="shared" si="377"/>
        <v>3.6714343180707099E-2</v>
      </c>
      <c r="Y1291" s="3">
        <f t="shared" si="378"/>
        <v>4.3092522179974946E-2</v>
      </c>
    </row>
    <row r="1292" spans="1:25" x14ac:dyDescent="0.25">
      <c r="A1292" s="1">
        <v>37882</v>
      </c>
      <c r="B1292" s="2">
        <v>5750.81</v>
      </c>
      <c r="C1292" s="2">
        <v>81117</v>
      </c>
      <c r="D1292" s="2">
        <v>5759</v>
      </c>
      <c r="E1292" s="2">
        <v>5752</v>
      </c>
      <c r="F1292" s="13">
        <f t="shared" si="366"/>
        <v>1.4241472070890548E-3</v>
      </c>
      <c r="G1292" s="2">
        <f t="shared" si="361"/>
        <v>5407.931833333334</v>
      </c>
      <c r="H1292" s="2">
        <f t="shared" ca="1" si="367"/>
        <v>74792.800000000003</v>
      </c>
      <c r="I1292">
        <f t="shared" ca="1" si="368"/>
        <v>1</v>
      </c>
      <c r="J1292">
        <f t="shared" si="369"/>
        <v>1</v>
      </c>
      <c r="K1292">
        <f t="shared" si="362"/>
        <v>3.6700000000000728</v>
      </c>
      <c r="L1292">
        <f t="shared" ca="1" si="363"/>
        <v>3.6700000000000728</v>
      </c>
      <c r="M1292" s="14">
        <f t="shared" si="364"/>
        <v>8609.3500000000367</v>
      </c>
      <c r="N1292">
        <f t="shared" si="370"/>
        <v>1</v>
      </c>
      <c r="O1292">
        <f t="shared" si="365"/>
        <v>0</v>
      </c>
      <c r="P1292">
        <f>COUNTIF(作圖資料!$A$3:$A$249,A1292)</f>
        <v>0</v>
      </c>
      <c r="R1292" s="7">
        <f t="shared" si="371"/>
        <v>2</v>
      </c>
      <c r="S1292" s="8">
        <f t="shared" ca="1" si="372"/>
        <v>2</v>
      </c>
      <c r="T1292" s="8">
        <f t="shared" ca="1" si="373"/>
        <v>10953</v>
      </c>
      <c r="U1292" s="8">
        <f t="shared" ca="1" si="374"/>
        <v>1</v>
      </c>
      <c r="V1292" s="9">
        <f t="shared" ca="1" si="375"/>
        <v>0</v>
      </c>
      <c r="W1292" s="3">
        <f t="shared" si="376"/>
        <v>1.715635951099026E-3</v>
      </c>
      <c r="X1292" s="3">
        <f t="shared" si="377"/>
        <v>6.3857849295476923E-4</v>
      </c>
      <c r="Y1292" s="3">
        <f t="shared" si="378"/>
        <v>3.4740316136876848E-4</v>
      </c>
    </row>
    <row r="1293" spans="1:25" x14ac:dyDescent="0.25">
      <c r="A1293" s="1">
        <v>37883</v>
      </c>
      <c r="B1293" s="2">
        <v>5757.91</v>
      </c>
      <c r="C1293" s="2">
        <v>112047</v>
      </c>
      <c r="D1293" s="2">
        <v>5749</v>
      </c>
      <c r="E1293" s="2">
        <v>5750</v>
      </c>
      <c r="F1293" s="13">
        <f t="shared" si="366"/>
        <v>-1.5474364830293519E-3</v>
      </c>
      <c r="G1293" s="2">
        <f t="shared" si="361"/>
        <v>5422.3301666666666</v>
      </c>
      <c r="H1293" s="2">
        <f t="shared" ca="1" si="367"/>
        <v>84715.4</v>
      </c>
      <c r="I1293">
        <f t="shared" ca="1" si="368"/>
        <v>1</v>
      </c>
      <c r="J1293">
        <f t="shared" si="369"/>
        <v>-1</v>
      </c>
      <c r="K1293">
        <f t="shared" si="362"/>
        <v>7.0999999999994543</v>
      </c>
      <c r="L1293">
        <f t="shared" ca="1" si="363"/>
        <v>7.0999999999994543</v>
      </c>
      <c r="M1293" s="14">
        <f t="shared" si="364"/>
        <v>8616.4500000000371</v>
      </c>
      <c r="N1293">
        <f t="shared" si="370"/>
        <v>-1</v>
      </c>
      <c r="O1293">
        <f t="shared" si="365"/>
        <v>2</v>
      </c>
      <c r="P1293">
        <f>COUNTIF(作圖資料!$A$3:$A$249,A1293)</f>
        <v>0</v>
      </c>
      <c r="R1293" s="7">
        <f t="shared" si="371"/>
        <v>-10</v>
      </c>
      <c r="S1293" s="8">
        <f t="shared" ca="1" si="372"/>
        <v>-10</v>
      </c>
      <c r="T1293" s="8">
        <f t="shared" ca="1" si="373"/>
        <v>10943</v>
      </c>
      <c r="U1293" s="8">
        <f t="shared" ca="1" si="374"/>
        <v>1</v>
      </c>
      <c r="V1293" s="9">
        <f t="shared" ca="1" si="375"/>
        <v>0</v>
      </c>
      <c r="W1293" s="3">
        <f t="shared" si="376"/>
        <v>1.715635951099026E-3</v>
      </c>
      <c r="X1293" s="3">
        <f t="shared" si="377"/>
        <v>1.8739755774175304E-3</v>
      </c>
      <c r="Y1293" s="3">
        <f t="shared" si="378"/>
        <v>-1.3896126454749913E-3</v>
      </c>
    </row>
    <row r="1294" spans="1:25" x14ac:dyDescent="0.25">
      <c r="A1294" s="1">
        <v>37886</v>
      </c>
      <c r="B1294" s="2">
        <v>5675.75</v>
      </c>
      <c r="C1294" s="2">
        <v>81575</v>
      </c>
      <c r="D1294" s="2">
        <v>5695</v>
      </c>
      <c r="E1294" s="2">
        <v>5695</v>
      </c>
      <c r="F1294" s="13">
        <f t="shared" si="366"/>
        <v>3.3916222525658402E-3</v>
      </c>
      <c r="G1294" s="2">
        <f t="shared" si="361"/>
        <v>5435.6276666666663</v>
      </c>
      <c r="H1294" s="2">
        <f t="shared" ca="1" si="367"/>
        <v>88800.2</v>
      </c>
      <c r="I1294">
        <f t="shared" ca="1" si="368"/>
        <v>-1</v>
      </c>
      <c r="J1294">
        <f t="shared" si="369"/>
        <v>1</v>
      </c>
      <c r="K1294">
        <f t="shared" si="362"/>
        <v>-82.159999999999854</v>
      </c>
      <c r="L1294">
        <f t="shared" ca="1" si="363"/>
        <v>-82.159999999999854</v>
      </c>
      <c r="M1294" s="14">
        <f t="shared" si="364"/>
        <v>8698.610000000037</v>
      </c>
      <c r="N1294">
        <f t="shared" si="370"/>
        <v>1</v>
      </c>
      <c r="O1294">
        <f t="shared" si="365"/>
        <v>2</v>
      </c>
      <c r="P1294">
        <f>COUNTIF(作圖資料!$A$3:$A$249,A1294)</f>
        <v>0</v>
      </c>
      <c r="R1294" s="7">
        <f t="shared" si="371"/>
        <v>-54</v>
      </c>
      <c r="S1294" s="8">
        <f t="shared" ca="1" si="372"/>
        <v>-54</v>
      </c>
      <c r="T1294" s="8">
        <f t="shared" ca="1" si="373"/>
        <v>10889</v>
      </c>
      <c r="U1294" s="8">
        <f t="shared" ca="1" si="374"/>
        <v>-1</v>
      </c>
      <c r="V1294" s="9">
        <f t="shared" ca="1" si="375"/>
        <v>2</v>
      </c>
      <c r="W1294" s="3">
        <f t="shared" si="376"/>
        <v>1.715635951099026E-3</v>
      </c>
      <c r="X1294" s="3">
        <f t="shared" si="377"/>
        <v>-1.2421830684479662E-2</v>
      </c>
      <c r="Y1294" s="3">
        <f t="shared" si="378"/>
        <v>-1.0769498002431654E-2</v>
      </c>
    </row>
    <row r="1295" spans="1:25" x14ac:dyDescent="0.25">
      <c r="A1295" s="1">
        <v>37887</v>
      </c>
      <c r="B1295" s="2">
        <v>5684.01</v>
      </c>
      <c r="C1295" s="2">
        <v>70550</v>
      </c>
      <c r="D1295" s="2">
        <v>5714</v>
      </c>
      <c r="E1295" s="2">
        <v>5715</v>
      </c>
      <c r="F1295" s="13">
        <f t="shared" si="366"/>
        <v>5.2762046512937477E-3</v>
      </c>
      <c r="G1295" s="2">
        <f t="shared" si="361"/>
        <v>5449.1586666666662</v>
      </c>
      <c r="H1295" s="2">
        <f t="shared" ca="1" si="367"/>
        <v>88487.2</v>
      </c>
      <c r="I1295">
        <f t="shared" ca="1" si="368"/>
        <v>-1</v>
      </c>
      <c r="J1295">
        <f t="shared" si="369"/>
        <v>1</v>
      </c>
      <c r="K1295">
        <f t="shared" si="362"/>
        <v>8.2600000000002183</v>
      </c>
      <c r="L1295">
        <f t="shared" ca="1" si="363"/>
        <v>-8.2600000000002183</v>
      </c>
      <c r="M1295" s="14">
        <f t="shared" si="364"/>
        <v>8706.8700000000372</v>
      </c>
      <c r="N1295">
        <f t="shared" si="370"/>
        <v>1</v>
      </c>
      <c r="O1295">
        <f t="shared" si="365"/>
        <v>0</v>
      </c>
      <c r="P1295">
        <f>COUNTIF(作圖資料!$A$3:$A$249,A1295)</f>
        <v>0</v>
      </c>
      <c r="R1295" s="7">
        <f t="shared" si="371"/>
        <v>19</v>
      </c>
      <c r="S1295" s="8">
        <f t="shared" ca="1" si="372"/>
        <v>-19</v>
      </c>
      <c r="T1295" s="8">
        <f t="shared" ca="1" si="373"/>
        <v>10870</v>
      </c>
      <c r="U1295" s="8">
        <f t="shared" ca="1" si="374"/>
        <v>-1</v>
      </c>
      <c r="V1295" s="9">
        <f t="shared" ca="1" si="375"/>
        <v>0</v>
      </c>
      <c r="W1295" s="3">
        <f t="shared" si="376"/>
        <v>1.715635951099026E-3</v>
      </c>
      <c r="X1295" s="3">
        <f t="shared" si="377"/>
        <v>-1.0984594076358101E-2</v>
      </c>
      <c r="Y1295" s="3">
        <f t="shared" si="378"/>
        <v>-7.4691679694283142E-3</v>
      </c>
    </row>
    <row r="1296" spans="1:25" x14ac:dyDescent="0.25">
      <c r="A1296" s="1">
        <v>37888</v>
      </c>
      <c r="B1296" s="2">
        <v>5722.36</v>
      </c>
      <c r="C1296" s="2">
        <v>90517</v>
      </c>
      <c r="D1296" s="2">
        <v>5745</v>
      </c>
      <c r="E1296" s="2">
        <v>5735</v>
      </c>
      <c r="F1296" s="13">
        <f t="shared" si="366"/>
        <v>3.9564095932447252E-3</v>
      </c>
      <c r="G1296" s="2">
        <f t="shared" si="361"/>
        <v>5460.9016666666657</v>
      </c>
      <c r="H1296" s="2">
        <f t="shared" ca="1" si="367"/>
        <v>87161.2</v>
      </c>
      <c r="I1296">
        <f t="shared" ca="1" si="368"/>
        <v>1</v>
      </c>
      <c r="J1296">
        <f t="shared" si="369"/>
        <v>1</v>
      </c>
      <c r="K1296">
        <f t="shared" si="362"/>
        <v>38.349999999999454</v>
      </c>
      <c r="L1296">
        <f t="shared" ca="1" si="363"/>
        <v>-38.349999999999454</v>
      </c>
      <c r="M1296" s="14">
        <f t="shared" si="364"/>
        <v>8745.2200000000375</v>
      </c>
      <c r="N1296">
        <f t="shared" si="370"/>
        <v>1</v>
      </c>
      <c r="O1296">
        <f t="shared" si="365"/>
        <v>0</v>
      </c>
      <c r="P1296">
        <f>COUNTIF(作圖資料!$A$3:$A$249,A1296)</f>
        <v>0</v>
      </c>
      <c r="R1296" s="7">
        <f t="shared" si="371"/>
        <v>31</v>
      </c>
      <c r="S1296" s="8">
        <f t="shared" ca="1" si="372"/>
        <v>-31</v>
      </c>
      <c r="T1296" s="8">
        <f t="shared" ca="1" si="373"/>
        <v>10839</v>
      </c>
      <c r="U1296" s="8">
        <f t="shared" ca="1" si="374"/>
        <v>1</v>
      </c>
      <c r="V1296" s="9">
        <f t="shared" ca="1" si="375"/>
        <v>2</v>
      </c>
      <c r="W1296" s="3">
        <f t="shared" si="376"/>
        <v>1.715635951099026E-3</v>
      </c>
      <c r="X1296" s="3">
        <f t="shared" si="377"/>
        <v>-4.3117098243650176E-3</v>
      </c>
      <c r="Y1296" s="3">
        <f t="shared" si="378"/>
        <v>-2.0844189682124314E-3</v>
      </c>
    </row>
    <row r="1297" spans="1:25" x14ac:dyDescent="0.25">
      <c r="A1297" s="1">
        <v>37889</v>
      </c>
      <c r="B1297" s="2">
        <v>5688.23</v>
      </c>
      <c r="C1297" s="2">
        <v>78920</v>
      </c>
      <c r="D1297" s="2">
        <v>5688</v>
      </c>
      <c r="E1297" s="2">
        <v>5676</v>
      </c>
      <c r="F1297" s="13">
        <f t="shared" si="366"/>
        <v>-4.0434370621400539E-5</v>
      </c>
      <c r="G1297" s="2">
        <f t="shared" si="361"/>
        <v>5470.7848333333304</v>
      </c>
      <c r="H1297" s="2">
        <f t="shared" ca="1" si="367"/>
        <v>86721.8</v>
      </c>
      <c r="I1297">
        <f t="shared" ca="1" si="368"/>
        <v>-1</v>
      </c>
      <c r="J1297">
        <f t="shared" si="369"/>
        <v>-1</v>
      </c>
      <c r="K1297">
        <f t="shared" si="362"/>
        <v>-34.130000000000109</v>
      </c>
      <c r="L1297">
        <f t="shared" ca="1" si="363"/>
        <v>-34.130000000000109</v>
      </c>
      <c r="M1297" s="14">
        <f t="shared" si="364"/>
        <v>8711.0900000000365</v>
      </c>
      <c r="N1297">
        <f t="shared" si="370"/>
        <v>-1</v>
      </c>
      <c r="O1297">
        <f t="shared" si="365"/>
        <v>2</v>
      </c>
      <c r="P1297">
        <f>COUNTIF(作圖資料!$A$3:$A$249,A1297)</f>
        <v>0</v>
      </c>
      <c r="R1297" s="7">
        <f t="shared" si="371"/>
        <v>-57</v>
      </c>
      <c r="S1297" s="8">
        <f t="shared" ca="1" si="372"/>
        <v>-57</v>
      </c>
      <c r="T1297" s="8">
        <f t="shared" ca="1" si="373"/>
        <v>10782</v>
      </c>
      <c r="U1297" s="8">
        <f t="shared" ca="1" si="374"/>
        <v>-1</v>
      </c>
      <c r="V1297" s="9">
        <f t="shared" ca="1" si="375"/>
        <v>2</v>
      </c>
      <c r="W1297" s="3">
        <f t="shared" si="376"/>
        <v>1.715635951099026E-3</v>
      </c>
      <c r="X1297" s="3">
        <f t="shared" si="377"/>
        <v>-1.0250315809254951E-2</v>
      </c>
      <c r="Y1297" s="3">
        <f t="shared" si="378"/>
        <v>-1.1985409067222341E-2</v>
      </c>
    </row>
    <row r="1298" spans="1:25" x14ac:dyDescent="0.25">
      <c r="A1298" s="1">
        <v>37890</v>
      </c>
      <c r="B1298" s="2">
        <v>5650.11</v>
      </c>
      <c r="C1298" s="2">
        <v>65598</v>
      </c>
      <c r="D1298" s="2">
        <v>5687</v>
      </c>
      <c r="E1298" s="2">
        <v>5683</v>
      </c>
      <c r="F1298" s="13">
        <f t="shared" si="366"/>
        <v>6.5290764250607314E-3</v>
      </c>
      <c r="G1298" s="2">
        <f t="shared" si="361"/>
        <v>5480.0314999999982</v>
      </c>
      <c r="H1298" s="2">
        <f t="shared" ca="1" si="367"/>
        <v>77432</v>
      </c>
      <c r="I1298">
        <f t="shared" ca="1" si="368"/>
        <v>-1</v>
      </c>
      <c r="J1298">
        <f t="shared" si="369"/>
        <v>1</v>
      </c>
      <c r="K1298">
        <f t="shared" si="362"/>
        <v>-38.119999999999891</v>
      </c>
      <c r="L1298">
        <f t="shared" ca="1" si="363"/>
        <v>38.119999999999891</v>
      </c>
      <c r="M1298" s="14">
        <f t="shared" si="364"/>
        <v>8749.2100000000355</v>
      </c>
      <c r="N1298">
        <f t="shared" si="370"/>
        <v>1</v>
      </c>
      <c r="O1298">
        <f t="shared" si="365"/>
        <v>2</v>
      </c>
      <c r="P1298">
        <f>COUNTIF(作圖資料!$A$3:$A$249,A1298)</f>
        <v>0</v>
      </c>
      <c r="R1298" s="7">
        <f t="shared" si="371"/>
        <v>-1</v>
      </c>
      <c r="S1298" s="8">
        <f t="shared" ca="1" si="372"/>
        <v>1</v>
      </c>
      <c r="T1298" s="8">
        <f t="shared" ca="1" si="373"/>
        <v>10783</v>
      </c>
      <c r="U1298" s="8">
        <f t="shared" ca="1" si="374"/>
        <v>-1</v>
      </c>
      <c r="V1298" s="9">
        <f t="shared" ca="1" si="375"/>
        <v>0</v>
      </c>
      <c r="W1298" s="3">
        <f t="shared" si="376"/>
        <v>1.715635951099026E-3</v>
      </c>
      <c r="X1298" s="3">
        <f t="shared" si="377"/>
        <v>-1.6883180155695121E-2</v>
      </c>
      <c r="Y1298" s="3">
        <f t="shared" si="378"/>
        <v>-1.2159110647906646E-2</v>
      </c>
    </row>
    <row r="1299" spans="1:25" x14ac:dyDescent="0.25">
      <c r="A1299" s="1">
        <v>37893</v>
      </c>
      <c r="B1299" s="2">
        <v>5643.5</v>
      </c>
      <c r="C1299" s="2">
        <v>55065</v>
      </c>
      <c r="D1299" s="2">
        <v>5665</v>
      </c>
      <c r="E1299" s="2">
        <v>5674</v>
      </c>
      <c r="F1299" s="13">
        <f t="shared" si="366"/>
        <v>3.8096925666695203E-3</v>
      </c>
      <c r="G1299" s="2">
        <f t="shared" si="361"/>
        <v>5488.2256666666644</v>
      </c>
      <c r="H1299" s="2">
        <f t="shared" ca="1" si="367"/>
        <v>72130</v>
      </c>
      <c r="I1299">
        <f t="shared" ca="1" si="368"/>
        <v>-1</v>
      </c>
      <c r="J1299">
        <f t="shared" si="369"/>
        <v>1</v>
      </c>
      <c r="K1299">
        <f t="shared" si="362"/>
        <v>-6.6099999999996726</v>
      </c>
      <c r="L1299">
        <f t="shared" ca="1" si="363"/>
        <v>6.6099999999996726</v>
      </c>
      <c r="M1299" s="14">
        <f t="shared" si="364"/>
        <v>8742.6000000000349</v>
      </c>
      <c r="N1299">
        <f t="shared" si="370"/>
        <v>1</v>
      </c>
      <c r="O1299">
        <f t="shared" si="365"/>
        <v>0</v>
      </c>
      <c r="P1299">
        <f>COUNTIF(作圖資料!$A$3:$A$249,A1299)</f>
        <v>0</v>
      </c>
      <c r="R1299" s="7">
        <f t="shared" si="371"/>
        <v>-22</v>
      </c>
      <c r="S1299" s="8">
        <f t="shared" ca="1" si="372"/>
        <v>22</v>
      </c>
      <c r="T1299" s="8">
        <f t="shared" ca="1" si="373"/>
        <v>10805</v>
      </c>
      <c r="U1299" s="8">
        <f t="shared" ca="1" si="374"/>
        <v>-1</v>
      </c>
      <c r="V1299" s="9">
        <f t="shared" ca="1" si="375"/>
        <v>0</v>
      </c>
      <c r="W1299" s="3">
        <f t="shared" si="376"/>
        <v>1.715635951099026E-3</v>
      </c>
      <c r="X1299" s="3">
        <f t="shared" si="377"/>
        <v>-1.8033317441371044E-2</v>
      </c>
      <c r="Y1299" s="3">
        <f t="shared" si="378"/>
        <v>-1.5980545422963122E-2</v>
      </c>
    </row>
    <row r="1300" spans="1:25" x14ac:dyDescent="0.25">
      <c r="A1300" s="1">
        <v>37894</v>
      </c>
      <c r="B1300" s="2">
        <v>5611.41</v>
      </c>
      <c r="C1300" s="2">
        <v>50545</v>
      </c>
      <c r="D1300" s="2">
        <v>5641</v>
      </c>
      <c r="E1300" s="2">
        <v>5640</v>
      </c>
      <c r="F1300" s="13">
        <f t="shared" si="366"/>
        <v>5.2731844580953258E-3</v>
      </c>
      <c r="G1300" s="2">
        <f t="shared" si="361"/>
        <v>5493.0448333333306</v>
      </c>
      <c r="H1300" s="2">
        <f t="shared" ca="1" si="367"/>
        <v>68129</v>
      </c>
      <c r="I1300">
        <f t="shared" ca="1" si="368"/>
        <v>-1</v>
      </c>
      <c r="J1300">
        <f t="shared" si="369"/>
        <v>1</v>
      </c>
      <c r="K1300">
        <f t="shared" si="362"/>
        <v>-32.090000000000146</v>
      </c>
      <c r="L1300">
        <f t="shared" ca="1" si="363"/>
        <v>32.090000000000146</v>
      </c>
      <c r="M1300" s="14">
        <f t="shared" si="364"/>
        <v>8710.5100000000348</v>
      </c>
      <c r="N1300">
        <f t="shared" si="370"/>
        <v>1</v>
      </c>
      <c r="O1300">
        <f t="shared" si="365"/>
        <v>0</v>
      </c>
      <c r="P1300">
        <f>COUNTIF(作圖資料!$A$3:$A$249,A1300)</f>
        <v>0</v>
      </c>
      <c r="R1300" s="7">
        <f t="shared" si="371"/>
        <v>-24</v>
      </c>
      <c r="S1300" s="8">
        <f t="shared" ca="1" si="372"/>
        <v>24</v>
      </c>
      <c r="T1300" s="8">
        <f t="shared" ca="1" si="373"/>
        <v>10829</v>
      </c>
      <c r="U1300" s="8">
        <f t="shared" ca="1" si="374"/>
        <v>-1</v>
      </c>
      <c r="V1300" s="9">
        <f t="shared" ca="1" si="375"/>
        <v>0</v>
      </c>
      <c r="W1300" s="3">
        <f t="shared" si="376"/>
        <v>1.715635951099026E-3</v>
      </c>
      <c r="X1300" s="3">
        <f t="shared" si="377"/>
        <v>-2.3616964263964646E-2</v>
      </c>
      <c r="Y1300" s="3">
        <f t="shared" si="378"/>
        <v>-2.0149383359388318E-2</v>
      </c>
    </row>
    <row r="1301" spans="1:25" x14ac:dyDescent="0.25">
      <c r="A1301" s="1">
        <v>37895</v>
      </c>
      <c r="B1301" s="2">
        <v>5581.66</v>
      </c>
      <c r="C1301" s="2">
        <v>49687</v>
      </c>
      <c r="D1301" s="2">
        <v>5630</v>
      </c>
      <c r="E1301" s="2">
        <v>5620</v>
      </c>
      <c r="F1301" s="13">
        <f t="shared" si="366"/>
        <v>8.6605060143398749E-3</v>
      </c>
      <c r="G1301" s="2">
        <f t="shared" si="361"/>
        <v>5496.6063333333304</v>
      </c>
      <c r="H1301" s="2">
        <f t="shared" ca="1" si="367"/>
        <v>59963</v>
      </c>
      <c r="I1301">
        <f t="shared" ca="1" si="368"/>
        <v>-1</v>
      </c>
      <c r="J1301">
        <f t="shared" si="369"/>
        <v>1</v>
      </c>
      <c r="K1301">
        <f t="shared" si="362"/>
        <v>-29.75</v>
      </c>
      <c r="L1301">
        <f t="shared" ca="1" si="363"/>
        <v>29.75</v>
      </c>
      <c r="M1301" s="14">
        <f t="shared" si="364"/>
        <v>8680.7600000000348</v>
      </c>
      <c r="N1301">
        <f t="shared" si="370"/>
        <v>1</v>
      </c>
      <c r="O1301">
        <f t="shared" si="365"/>
        <v>0</v>
      </c>
      <c r="P1301">
        <f>COUNTIF(作圖資料!$A$3:$A$249,A1301)</f>
        <v>0</v>
      </c>
      <c r="R1301" s="7">
        <f t="shared" si="371"/>
        <v>-11</v>
      </c>
      <c r="S1301" s="8">
        <f t="shared" ca="1" si="372"/>
        <v>11</v>
      </c>
      <c r="T1301" s="8">
        <f t="shared" ca="1" si="373"/>
        <v>10840</v>
      </c>
      <c r="U1301" s="8">
        <f t="shared" ca="1" si="374"/>
        <v>-1</v>
      </c>
      <c r="V1301" s="9">
        <f t="shared" ca="1" si="375"/>
        <v>0</v>
      </c>
      <c r="W1301" s="3">
        <f t="shared" si="376"/>
        <v>1.715635951099026E-3</v>
      </c>
      <c r="X1301" s="3">
        <f t="shared" si="377"/>
        <v>-2.8793452047453427E-2</v>
      </c>
      <c r="Y1301" s="3">
        <f t="shared" si="378"/>
        <v>-2.2060100746916556E-2</v>
      </c>
    </row>
    <row r="1302" spans="1:25" x14ac:dyDescent="0.25">
      <c r="A1302" s="1">
        <v>37896</v>
      </c>
      <c r="B1302" s="2">
        <v>5699.86</v>
      </c>
      <c r="C1302" s="2">
        <v>76797</v>
      </c>
      <c r="D1302" s="2">
        <v>5720</v>
      </c>
      <c r="E1302" s="2">
        <v>5716</v>
      </c>
      <c r="F1302" s="13">
        <f t="shared" si="366"/>
        <v>3.5334201190906356E-3</v>
      </c>
      <c r="G1302" s="2">
        <f t="shared" si="361"/>
        <v>5502.2888333333303</v>
      </c>
      <c r="H1302" s="2">
        <f t="shared" ca="1" si="367"/>
        <v>59538.400000000001</v>
      </c>
      <c r="I1302">
        <f t="shared" ca="1" si="368"/>
        <v>1</v>
      </c>
      <c r="J1302">
        <f t="shared" si="369"/>
        <v>1</v>
      </c>
      <c r="K1302">
        <f t="shared" si="362"/>
        <v>118.19999999999982</v>
      </c>
      <c r="L1302">
        <f t="shared" ca="1" si="363"/>
        <v>-118.19999999999982</v>
      </c>
      <c r="M1302" s="14">
        <f t="shared" si="364"/>
        <v>8798.9600000000355</v>
      </c>
      <c r="N1302">
        <f t="shared" si="370"/>
        <v>1</v>
      </c>
      <c r="O1302">
        <f t="shared" si="365"/>
        <v>0</v>
      </c>
      <c r="P1302">
        <f>COUNTIF(作圖資料!$A$3:$A$249,A1302)</f>
        <v>0</v>
      </c>
      <c r="R1302" s="7">
        <f t="shared" si="371"/>
        <v>90</v>
      </c>
      <c r="S1302" s="8">
        <f t="shared" ca="1" si="372"/>
        <v>-90</v>
      </c>
      <c r="T1302" s="8">
        <f t="shared" ca="1" si="373"/>
        <v>10750</v>
      </c>
      <c r="U1302" s="8">
        <f t="shared" ca="1" si="374"/>
        <v>1</v>
      </c>
      <c r="V1302" s="9">
        <f t="shared" ca="1" si="375"/>
        <v>2</v>
      </c>
      <c r="W1302" s="3">
        <f t="shared" si="376"/>
        <v>1.715635951099026E-3</v>
      </c>
      <c r="X1302" s="3">
        <f t="shared" si="377"/>
        <v>-8.226700584986979E-3</v>
      </c>
      <c r="Y1302" s="3">
        <f t="shared" si="378"/>
        <v>-6.4269584853220429E-3</v>
      </c>
    </row>
    <row r="1303" spans="1:25" x14ac:dyDescent="0.25">
      <c r="A1303" s="1">
        <v>37897</v>
      </c>
      <c r="B1303" s="2">
        <v>5747.79</v>
      </c>
      <c r="C1303" s="2">
        <v>87605</v>
      </c>
      <c r="D1303" s="2">
        <v>5742</v>
      </c>
      <c r="E1303" s="2">
        <v>5740</v>
      </c>
      <c r="F1303" s="13">
        <f t="shared" si="366"/>
        <v>-1.0073436920973178E-3</v>
      </c>
      <c r="G1303" s="2">
        <f t="shared" si="361"/>
        <v>5510.0456666666632</v>
      </c>
      <c r="H1303" s="2">
        <f t="shared" ca="1" si="367"/>
        <v>63939.8</v>
      </c>
      <c r="I1303">
        <f t="shared" ca="1" si="368"/>
        <v>1</v>
      </c>
      <c r="J1303">
        <f t="shared" si="369"/>
        <v>-1</v>
      </c>
      <c r="K1303">
        <f t="shared" si="362"/>
        <v>47.930000000000291</v>
      </c>
      <c r="L1303">
        <f t="shared" ca="1" si="363"/>
        <v>47.930000000000291</v>
      </c>
      <c r="M1303" s="14">
        <f t="shared" si="364"/>
        <v>8846.8900000000358</v>
      </c>
      <c r="N1303">
        <f t="shared" si="370"/>
        <v>-1</v>
      </c>
      <c r="O1303">
        <f t="shared" si="365"/>
        <v>2</v>
      </c>
      <c r="P1303">
        <f>COUNTIF(作圖資料!$A$3:$A$249,A1303)</f>
        <v>0</v>
      </c>
      <c r="R1303" s="7">
        <f t="shared" si="371"/>
        <v>22</v>
      </c>
      <c r="S1303" s="8">
        <f t="shared" ca="1" si="372"/>
        <v>22</v>
      </c>
      <c r="T1303" s="8">
        <f t="shared" ca="1" si="373"/>
        <v>10772</v>
      </c>
      <c r="U1303" s="8">
        <f t="shared" ca="1" si="374"/>
        <v>1</v>
      </c>
      <c r="V1303" s="9">
        <f t="shared" ca="1" si="375"/>
        <v>0</v>
      </c>
      <c r="W1303" s="3">
        <f t="shared" si="376"/>
        <v>1.715635951099026E-3</v>
      </c>
      <c r="X1303" s="3">
        <f t="shared" si="377"/>
        <v>1.1309973308426535E-4</v>
      </c>
      <c r="Y1303" s="3">
        <f t="shared" si="378"/>
        <v>-2.6055237102655671E-3</v>
      </c>
    </row>
    <row r="1304" spans="1:25" x14ac:dyDescent="0.25">
      <c r="A1304" s="1">
        <v>37900</v>
      </c>
      <c r="B1304" s="2">
        <v>5851.2</v>
      </c>
      <c r="C1304" s="2">
        <v>125196</v>
      </c>
      <c r="D1304" s="2">
        <v>5829</v>
      </c>
      <c r="E1304" s="2">
        <v>5832</v>
      </c>
      <c r="F1304" s="13">
        <f t="shared" si="366"/>
        <v>-3.7940935192780634E-3</v>
      </c>
      <c r="G1304" s="2">
        <f t="shared" si="361"/>
        <v>5520.2329999999974</v>
      </c>
      <c r="H1304" s="2">
        <f t="shared" ca="1" si="367"/>
        <v>77966</v>
      </c>
      <c r="I1304">
        <f t="shared" ca="1" si="368"/>
        <v>1</v>
      </c>
      <c r="J1304">
        <f t="shared" si="369"/>
        <v>-1</v>
      </c>
      <c r="K1304">
        <f t="shared" si="362"/>
        <v>103.40999999999985</v>
      </c>
      <c r="L1304">
        <f t="shared" ca="1" si="363"/>
        <v>103.40999999999985</v>
      </c>
      <c r="M1304" s="14">
        <f t="shared" si="364"/>
        <v>8743.4800000000359</v>
      </c>
      <c r="N1304">
        <f t="shared" si="370"/>
        <v>-1</v>
      </c>
      <c r="O1304">
        <f t="shared" si="365"/>
        <v>0</v>
      </c>
      <c r="P1304">
        <f>COUNTIF(作圖資料!$A$3:$A$249,A1304)</f>
        <v>0</v>
      </c>
      <c r="R1304" s="7">
        <f t="shared" si="371"/>
        <v>87</v>
      </c>
      <c r="S1304" s="8">
        <f t="shared" ca="1" si="372"/>
        <v>87</v>
      </c>
      <c r="T1304" s="8">
        <f t="shared" ca="1" si="373"/>
        <v>10859</v>
      </c>
      <c r="U1304" s="8">
        <f t="shared" ca="1" si="374"/>
        <v>1</v>
      </c>
      <c r="V1304" s="9">
        <f t="shared" ca="1" si="375"/>
        <v>0</v>
      </c>
      <c r="W1304" s="3">
        <f t="shared" si="376"/>
        <v>1.715635951099026E-3</v>
      </c>
      <c r="X1304" s="3">
        <f t="shared" si="377"/>
        <v>1.8106397268901953E-2</v>
      </c>
      <c r="Y1304" s="3">
        <f t="shared" si="378"/>
        <v>1.2506513809275921E-2</v>
      </c>
    </row>
    <row r="1305" spans="1:25" x14ac:dyDescent="0.25">
      <c r="A1305" s="1">
        <v>37901</v>
      </c>
      <c r="B1305" s="2">
        <v>5856.68</v>
      </c>
      <c r="C1305" s="2">
        <v>106419</v>
      </c>
      <c r="D1305" s="2">
        <v>5855</v>
      </c>
      <c r="E1305" s="2">
        <v>5850</v>
      </c>
      <c r="F1305" s="13">
        <f t="shared" si="366"/>
        <v>-2.8685193659205854E-4</v>
      </c>
      <c r="G1305" s="2">
        <f t="shared" si="361"/>
        <v>5528.678666666664</v>
      </c>
      <c r="H1305" s="2">
        <f t="shared" ca="1" si="367"/>
        <v>89140.800000000003</v>
      </c>
      <c r="I1305">
        <f t="shared" ca="1" si="368"/>
        <v>1</v>
      </c>
      <c r="J1305">
        <f t="shared" si="369"/>
        <v>-1</v>
      </c>
      <c r="K1305">
        <f t="shared" si="362"/>
        <v>5.4800000000004729</v>
      </c>
      <c r="L1305">
        <f t="shared" ca="1" si="363"/>
        <v>5.4800000000004729</v>
      </c>
      <c r="M1305" s="14">
        <f t="shared" si="364"/>
        <v>8738.0000000000364</v>
      </c>
      <c r="N1305">
        <f t="shared" si="370"/>
        <v>-1</v>
      </c>
      <c r="O1305">
        <f t="shared" si="365"/>
        <v>0</v>
      </c>
      <c r="P1305">
        <f>COUNTIF(作圖資料!$A$3:$A$249,A1305)</f>
        <v>0</v>
      </c>
      <c r="R1305" s="7">
        <f t="shared" si="371"/>
        <v>26</v>
      </c>
      <c r="S1305" s="8">
        <f t="shared" ca="1" si="372"/>
        <v>26</v>
      </c>
      <c r="T1305" s="8">
        <f t="shared" ca="1" si="373"/>
        <v>10885</v>
      </c>
      <c r="U1305" s="8">
        <f t="shared" ca="1" si="374"/>
        <v>1</v>
      </c>
      <c r="V1305" s="9">
        <f t="shared" ca="1" si="375"/>
        <v>0</v>
      </c>
      <c r="W1305" s="3">
        <f t="shared" si="376"/>
        <v>1.715635951099026E-3</v>
      </c>
      <c r="X1305" s="3">
        <f t="shared" si="377"/>
        <v>1.905991501860016E-2</v>
      </c>
      <c r="Y1305" s="3">
        <f t="shared" si="378"/>
        <v>1.7022754907070059E-2</v>
      </c>
    </row>
    <row r="1306" spans="1:25" x14ac:dyDescent="0.25">
      <c r="A1306" s="1">
        <v>37902</v>
      </c>
      <c r="B1306" s="2">
        <v>5821.8</v>
      </c>
      <c r="C1306" s="2">
        <v>102268</v>
      </c>
      <c r="D1306" s="2">
        <v>5834</v>
      </c>
      <c r="E1306" s="2">
        <v>5825</v>
      </c>
      <c r="F1306" s="13">
        <f t="shared" si="366"/>
        <v>2.0955718162767312E-3</v>
      </c>
      <c r="G1306" s="2">
        <f t="shared" si="361"/>
        <v>5536.777666666665</v>
      </c>
      <c r="H1306" s="2">
        <f t="shared" ca="1" si="367"/>
        <v>99657</v>
      </c>
      <c r="I1306">
        <f t="shared" ca="1" si="368"/>
        <v>1</v>
      </c>
      <c r="J1306">
        <f t="shared" si="369"/>
        <v>1</v>
      </c>
      <c r="K1306">
        <f t="shared" si="362"/>
        <v>-34.880000000000109</v>
      </c>
      <c r="L1306">
        <f t="shared" ca="1" si="363"/>
        <v>-34.880000000000109</v>
      </c>
      <c r="M1306" s="14">
        <f t="shared" si="364"/>
        <v>8772.8800000000374</v>
      </c>
      <c r="N1306">
        <f t="shared" si="370"/>
        <v>1</v>
      </c>
      <c r="O1306">
        <f t="shared" si="365"/>
        <v>2</v>
      </c>
      <c r="P1306">
        <f>COUNTIF(作圖資料!$A$3:$A$249,A1306)</f>
        <v>0</v>
      </c>
      <c r="R1306" s="7">
        <f t="shared" si="371"/>
        <v>-21</v>
      </c>
      <c r="S1306" s="8">
        <f t="shared" ca="1" si="372"/>
        <v>-21</v>
      </c>
      <c r="T1306" s="8">
        <f t="shared" ca="1" si="373"/>
        <v>10864</v>
      </c>
      <c r="U1306" s="8">
        <f t="shared" ca="1" si="374"/>
        <v>1</v>
      </c>
      <c r="V1306" s="9">
        <f t="shared" ca="1" si="375"/>
        <v>0</v>
      </c>
      <c r="W1306" s="3">
        <f t="shared" si="376"/>
        <v>1.715635951099026E-3</v>
      </c>
      <c r="X1306" s="3">
        <f t="shared" si="377"/>
        <v>1.2990809341689502E-2</v>
      </c>
      <c r="Y1306" s="3">
        <f t="shared" si="378"/>
        <v>1.3375021712697999E-2</v>
      </c>
    </row>
    <row r="1307" spans="1:25" x14ac:dyDescent="0.25">
      <c r="A1307" s="1">
        <v>37903</v>
      </c>
      <c r="B1307" s="2">
        <v>5869.88</v>
      </c>
      <c r="C1307" s="2">
        <v>115598</v>
      </c>
      <c r="D1307" s="2">
        <v>5894</v>
      </c>
      <c r="E1307" s="2">
        <v>5890</v>
      </c>
      <c r="F1307" s="13">
        <f t="shared" si="366"/>
        <v>4.1091129631269929E-3</v>
      </c>
      <c r="G1307" s="2">
        <f t="shared" si="361"/>
        <v>5544.3778333333312</v>
      </c>
      <c r="H1307" s="2">
        <f t="shared" ca="1" si="367"/>
        <v>107417.2</v>
      </c>
      <c r="I1307">
        <f t="shared" ca="1" si="368"/>
        <v>1</v>
      </c>
      <c r="J1307">
        <f t="shared" si="369"/>
        <v>1</v>
      </c>
      <c r="K1307">
        <f t="shared" si="362"/>
        <v>48.079999999999927</v>
      </c>
      <c r="L1307">
        <f t="shared" ca="1" si="363"/>
        <v>48.079999999999927</v>
      </c>
      <c r="M1307" s="14">
        <f t="shared" si="364"/>
        <v>8820.9600000000373</v>
      </c>
      <c r="N1307">
        <f t="shared" si="370"/>
        <v>1</v>
      </c>
      <c r="O1307">
        <f t="shared" si="365"/>
        <v>0</v>
      </c>
      <c r="P1307">
        <f>COUNTIF(作圖資料!$A$3:$A$249,A1307)</f>
        <v>0</v>
      </c>
      <c r="R1307" s="7">
        <f t="shared" si="371"/>
        <v>60</v>
      </c>
      <c r="S1307" s="8">
        <f t="shared" ca="1" si="372"/>
        <v>60</v>
      </c>
      <c r="T1307" s="8">
        <f t="shared" ca="1" si="373"/>
        <v>10924</v>
      </c>
      <c r="U1307" s="8">
        <f t="shared" ca="1" si="374"/>
        <v>1</v>
      </c>
      <c r="V1307" s="9">
        <f t="shared" ca="1" si="375"/>
        <v>0</v>
      </c>
      <c r="W1307" s="3">
        <f t="shared" si="376"/>
        <v>1.715635951099026E-3</v>
      </c>
      <c r="X1307" s="3">
        <f t="shared" si="377"/>
        <v>2.1356709598165047E-2</v>
      </c>
      <c r="Y1307" s="3">
        <f t="shared" si="378"/>
        <v>2.3797116553761155E-2</v>
      </c>
    </row>
    <row r="1308" spans="1:25" x14ac:dyDescent="0.25">
      <c r="A1308" s="1">
        <v>37907</v>
      </c>
      <c r="B1308" s="2">
        <v>5972.47</v>
      </c>
      <c r="C1308" s="2">
        <v>125626</v>
      </c>
      <c r="D1308" s="2">
        <v>6028</v>
      </c>
      <c r="E1308" s="2">
        <v>5999</v>
      </c>
      <c r="F1308" s="13">
        <f t="shared" si="366"/>
        <v>9.297660766818483E-3</v>
      </c>
      <c r="G1308" s="2">
        <f t="shared" si="361"/>
        <v>5555.5938333333315</v>
      </c>
      <c r="H1308" s="2">
        <f t="shared" ca="1" si="367"/>
        <v>115021.4</v>
      </c>
      <c r="I1308">
        <f t="shared" ca="1" si="368"/>
        <v>1</v>
      </c>
      <c r="J1308">
        <f t="shared" si="369"/>
        <v>1</v>
      </c>
      <c r="K1308">
        <f t="shared" si="362"/>
        <v>102.59000000000015</v>
      </c>
      <c r="L1308">
        <f t="shared" ca="1" si="363"/>
        <v>102.59000000000015</v>
      </c>
      <c r="M1308" s="14">
        <f t="shared" si="364"/>
        <v>8923.5500000000375</v>
      </c>
      <c r="N1308">
        <f t="shared" si="370"/>
        <v>1</v>
      </c>
      <c r="O1308">
        <f t="shared" si="365"/>
        <v>0</v>
      </c>
      <c r="P1308">
        <f>COUNTIF(作圖資料!$A$3:$A$249,A1308)</f>
        <v>0</v>
      </c>
      <c r="R1308" s="7">
        <f t="shared" si="371"/>
        <v>134</v>
      </c>
      <c r="S1308" s="8">
        <f t="shared" ca="1" si="372"/>
        <v>134</v>
      </c>
      <c r="T1308" s="8">
        <f t="shared" ca="1" si="373"/>
        <v>11058</v>
      </c>
      <c r="U1308" s="8">
        <f t="shared" ca="1" si="374"/>
        <v>1</v>
      </c>
      <c r="V1308" s="9">
        <f t="shared" ca="1" si="375"/>
        <v>0</v>
      </c>
      <c r="W1308" s="3">
        <f t="shared" si="376"/>
        <v>1.715635951099026E-3</v>
      </c>
      <c r="X1308" s="3">
        <f t="shared" si="377"/>
        <v>3.9207327470706987E-2</v>
      </c>
      <c r="Y1308" s="3">
        <f t="shared" si="378"/>
        <v>4.7073128365468619E-2</v>
      </c>
    </row>
    <row r="1309" spans="1:25" x14ac:dyDescent="0.25">
      <c r="A1309" s="1">
        <v>37908</v>
      </c>
      <c r="B1309" s="2">
        <v>5938.42</v>
      </c>
      <c r="C1309" s="2">
        <v>121689</v>
      </c>
      <c r="D1309" s="2">
        <v>5979</v>
      </c>
      <c r="E1309" s="2">
        <v>5982</v>
      </c>
      <c r="F1309" s="13">
        <f t="shared" si="366"/>
        <v>6.8334674879850787E-3</v>
      </c>
      <c r="G1309" s="2">
        <f t="shared" si="361"/>
        <v>5566.4444999999987</v>
      </c>
      <c r="H1309" s="2">
        <f t="shared" ca="1" si="367"/>
        <v>114320</v>
      </c>
      <c r="I1309">
        <f t="shared" ca="1" si="368"/>
        <v>1</v>
      </c>
      <c r="J1309">
        <f t="shared" si="369"/>
        <v>1</v>
      </c>
      <c r="K1309">
        <f t="shared" si="362"/>
        <v>-34.050000000000182</v>
      </c>
      <c r="L1309">
        <f t="shared" ca="1" si="363"/>
        <v>-34.050000000000182</v>
      </c>
      <c r="M1309" s="14">
        <f t="shared" si="364"/>
        <v>8889.5000000000364</v>
      </c>
      <c r="N1309">
        <f t="shared" si="370"/>
        <v>1</v>
      </c>
      <c r="O1309">
        <f t="shared" si="365"/>
        <v>0</v>
      </c>
      <c r="P1309">
        <f>COUNTIF(作圖資料!$A$3:$A$249,A1309)</f>
        <v>0</v>
      </c>
      <c r="R1309" s="7">
        <f t="shared" si="371"/>
        <v>-49</v>
      </c>
      <c r="S1309" s="8">
        <f t="shared" ca="1" si="372"/>
        <v>-49</v>
      </c>
      <c r="T1309" s="8">
        <f t="shared" ca="1" si="373"/>
        <v>11009</v>
      </c>
      <c r="U1309" s="8">
        <f t="shared" ca="1" si="374"/>
        <v>1</v>
      </c>
      <c r="V1309" s="9">
        <f t="shared" ca="1" si="375"/>
        <v>0</v>
      </c>
      <c r="W1309" s="3">
        <f t="shared" si="376"/>
        <v>1.715635951099026E-3</v>
      </c>
      <c r="X1309" s="3">
        <f t="shared" si="377"/>
        <v>3.3282641452965889E-2</v>
      </c>
      <c r="Y1309" s="3">
        <f t="shared" si="378"/>
        <v>3.8561750911933812E-2</v>
      </c>
    </row>
    <row r="1310" spans="1:25" x14ac:dyDescent="0.25">
      <c r="A1310" s="1">
        <v>37909</v>
      </c>
      <c r="B1310" s="2">
        <v>5924.38</v>
      </c>
      <c r="C1310" s="2">
        <v>105353</v>
      </c>
      <c r="D1310" s="2">
        <v>5950</v>
      </c>
      <c r="E1310" s="2">
        <v>5973</v>
      </c>
      <c r="F1310" s="13">
        <f t="shared" si="366"/>
        <v>8.206765940064642E-3</v>
      </c>
      <c r="G1310" s="2">
        <f t="shared" si="361"/>
        <v>5578.1958333333323</v>
      </c>
      <c r="H1310" s="2">
        <f t="shared" ca="1" si="367"/>
        <v>114106.8</v>
      </c>
      <c r="I1310">
        <f t="shared" ca="1" si="368"/>
        <v>-1</v>
      </c>
      <c r="J1310">
        <f t="shared" si="369"/>
        <v>1</v>
      </c>
      <c r="K1310">
        <f t="shared" si="362"/>
        <v>-14.039999999999964</v>
      </c>
      <c r="L1310">
        <f t="shared" ca="1" si="363"/>
        <v>-14.039999999999964</v>
      </c>
      <c r="M1310" s="14">
        <f t="shared" si="364"/>
        <v>8875.4600000000355</v>
      </c>
      <c r="N1310">
        <f t="shared" si="370"/>
        <v>1</v>
      </c>
      <c r="O1310">
        <f t="shared" si="365"/>
        <v>0</v>
      </c>
      <c r="P1310">
        <f>COUNTIF(作圖資料!$A$3:$A$249,A1310)</f>
        <v>1</v>
      </c>
      <c r="R1310" s="7">
        <f t="shared" si="371"/>
        <v>-29</v>
      </c>
      <c r="S1310" s="8">
        <f t="shared" ca="1" si="372"/>
        <v>-29</v>
      </c>
      <c r="T1310" s="8">
        <f t="shared" ca="1" si="373"/>
        <v>10980</v>
      </c>
      <c r="U1310" s="8">
        <f t="shared" ca="1" si="374"/>
        <v>-1</v>
      </c>
      <c r="V1310" s="9">
        <f t="shared" ca="1" si="375"/>
        <v>2</v>
      </c>
      <c r="W1310" s="3">
        <f t="shared" si="376"/>
        <v>1.715635951099026E-3</v>
      </c>
      <c r="X1310" s="3">
        <f t="shared" si="377"/>
        <v>3.0839687218337852E-2</v>
      </c>
      <c r="Y1310" s="3">
        <f t="shared" si="378"/>
        <v>3.3524405072086649E-2</v>
      </c>
    </row>
    <row r="1311" spans="1:25" x14ac:dyDescent="0.25">
      <c r="A1311" s="1">
        <v>37910</v>
      </c>
      <c r="B1311" s="2">
        <v>6035.74</v>
      </c>
      <c r="C1311" s="2">
        <v>135842</v>
      </c>
      <c r="D1311" s="2">
        <v>6060</v>
      </c>
      <c r="E1311" s="2">
        <v>6065</v>
      </c>
      <c r="F1311" s="13">
        <f t="shared" si="366"/>
        <v>4.0193911599903931E-3</v>
      </c>
      <c r="G1311" s="2">
        <f t="shared" si="361"/>
        <v>5591.1079999999984</v>
      </c>
      <c r="H1311" s="2">
        <f t="shared" ca="1" si="367"/>
        <v>120821.6</v>
      </c>
      <c r="I1311">
        <f t="shared" ca="1" si="368"/>
        <v>1</v>
      </c>
      <c r="J1311">
        <f t="shared" si="369"/>
        <v>1</v>
      </c>
      <c r="K1311">
        <f t="shared" si="362"/>
        <v>111.35999999999967</v>
      </c>
      <c r="L1311">
        <f t="shared" ca="1" si="363"/>
        <v>-111.35999999999967</v>
      </c>
      <c r="M1311" s="14">
        <f t="shared" si="364"/>
        <v>8986.8200000000361</v>
      </c>
      <c r="N1311">
        <f t="shared" si="370"/>
        <v>1</v>
      </c>
      <c r="O1311">
        <f t="shared" si="365"/>
        <v>0</v>
      </c>
      <c r="P1311">
        <f>COUNTIF(作圖資料!$A$3:$A$249,A1311)</f>
        <v>0</v>
      </c>
      <c r="R1311" s="7">
        <f t="shared" si="371"/>
        <v>87</v>
      </c>
      <c r="S1311" s="8">
        <f t="shared" ca="1" si="372"/>
        <v>-87</v>
      </c>
      <c r="T1311" s="8">
        <f t="shared" ca="1" si="373"/>
        <v>10893</v>
      </c>
      <c r="U1311" s="8">
        <f t="shared" ca="1" si="374"/>
        <v>1</v>
      </c>
      <c r="V1311" s="9">
        <f t="shared" ca="1" si="375"/>
        <v>2</v>
      </c>
      <c r="W1311" s="3">
        <f t="shared" si="376"/>
        <v>8.206765940064642E-3</v>
      </c>
      <c r="X1311" s="3">
        <f t="shared" si="377"/>
        <v>1.8796903642237614E-2</v>
      </c>
      <c r="Y1311" s="3">
        <f t="shared" si="378"/>
        <v>1.4565544952285283E-2</v>
      </c>
    </row>
    <row r="1312" spans="1:25" x14ac:dyDescent="0.25">
      <c r="A1312" s="1">
        <v>37911</v>
      </c>
      <c r="B1312" s="2">
        <v>6042.71</v>
      </c>
      <c r="C1312" s="2">
        <v>127921</v>
      </c>
      <c r="D1312" s="2">
        <v>6080</v>
      </c>
      <c r="E1312" s="2">
        <v>6075</v>
      </c>
      <c r="F1312" s="13">
        <f t="shared" si="366"/>
        <v>6.171072250695353E-3</v>
      </c>
      <c r="G1312" s="2">
        <f t="shared" si="361"/>
        <v>5603.6883333333326</v>
      </c>
      <c r="H1312" s="2">
        <f t="shared" ca="1" si="367"/>
        <v>123286.2</v>
      </c>
      <c r="I1312">
        <f t="shared" ca="1" si="368"/>
        <v>1</v>
      </c>
      <c r="J1312">
        <f t="shared" si="369"/>
        <v>1</v>
      </c>
      <c r="K1312">
        <f t="shared" si="362"/>
        <v>6.9700000000002547</v>
      </c>
      <c r="L1312">
        <f t="shared" ca="1" si="363"/>
        <v>6.9700000000002547</v>
      </c>
      <c r="M1312" s="14">
        <f t="shared" si="364"/>
        <v>8993.7900000000373</v>
      </c>
      <c r="N1312">
        <f t="shared" si="370"/>
        <v>1</v>
      </c>
      <c r="O1312">
        <f t="shared" si="365"/>
        <v>0</v>
      </c>
      <c r="P1312">
        <f>COUNTIF(作圖資料!$A$3:$A$249,A1312)</f>
        <v>0</v>
      </c>
      <c r="R1312" s="7">
        <f t="shared" si="371"/>
        <v>20</v>
      </c>
      <c r="S1312" s="8">
        <f t="shared" ca="1" si="372"/>
        <v>20</v>
      </c>
      <c r="T1312" s="8">
        <f t="shared" ca="1" si="373"/>
        <v>10913</v>
      </c>
      <c r="U1312" s="8">
        <f t="shared" ca="1" si="374"/>
        <v>1</v>
      </c>
      <c r="V1312" s="9">
        <f t="shared" ca="1" si="375"/>
        <v>0</v>
      </c>
      <c r="W1312" s="3">
        <f t="shared" si="376"/>
        <v>8.206765940064642E-3</v>
      </c>
      <c r="X1312" s="3">
        <f t="shared" si="377"/>
        <v>1.9973398060218805E-2</v>
      </c>
      <c r="Y1312" s="3">
        <f t="shared" si="378"/>
        <v>1.7913946090741595E-2</v>
      </c>
    </row>
    <row r="1313" spans="1:25" x14ac:dyDescent="0.25">
      <c r="A1313" s="1">
        <v>37914</v>
      </c>
      <c r="B1313" s="2">
        <v>6077.89</v>
      </c>
      <c r="C1313" s="2">
        <v>111929</v>
      </c>
      <c r="D1313" s="2">
        <v>6072</v>
      </c>
      <c r="E1313" s="2">
        <v>6100</v>
      </c>
      <c r="F1313" s="13">
        <f t="shared" si="366"/>
        <v>-9.6908631120340427E-4</v>
      </c>
      <c r="G1313" s="2">
        <f t="shared" si="361"/>
        <v>5614.9406666666664</v>
      </c>
      <c r="H1313" s="2">
        <f t="shared" ca="1" si="367"/>
        <v>120546.8</v>
      </c>
      <c r="I1313">
        <f t="shared" ca="1" si="368"/>
        <v>-1</v>
      </c>
      <c r="J1313">
        <f t="shared" si="369"/>
        <v>-1</v>
      </c>
      <c r="K1313">
        <f t="shared" si="362"/>
        <v>35.180000000000291</v>
      </c>
      <c r="L1313">
        <f t="shared" ca="1" si="363"/>
        <v>35.180000000000291</v>
      </c>
      <c r="M1313" s="14">
        <f t="shared" si="364"/>
        <v>9028.9700000000375</v>
      </c>
      <c r="N1313">
        <f t="shared" si="370"/>
        <v>-1</v>
      </c>
      <c r="O1313">
        <f t="shared" si="365"/>
        <v>2</v>
      </c>
      <c r="P1313">
        <f>COUNTIF(作圖資料!$A$3:$A$249,A1313)</f>
        <v>0</v>
      </c>
      <c r="R1313" s="7">
        <f t="shared" si="371"/>
        <v>-8</v>
      </c>
      <c r="S1313" s="8">
        <f t="shared" ca="1" si="372"/>
        <v>-8</v>
      </c>
      <c r="T1313" s="8">
        <f t="shared" ca="1" si="373"/>
        <v>10905</v>
      </c>
      <c r="U1313" s="8">
        <f t="shared" ca="1" si="374"/>
        <v>-1</v>
      </c>
      <c r="V1313" s="9">
        <f t="shared" ca="1" si="375"/>
        <v>2</v>
      </c>
      <c r="W1313" s="3">
        <f t="shared" si="376"/>
        <v>8.206765940064642E-3</v>
      </c>
      <c r="X1313" s="3">
        <f t="shared" si="377"/>
        <v>2.5911572181392728E-2</v>
      </c>
      <c r="Y1313" s="3">
        <f t="shared" si="378"/>
        <v>1.6574585635359185E-2</v>
      </c>
    </row>
    <row r="1314" spans="1:25" x14ac:dyDescent="0.25">
      <c r="A1314" s="1">
        <v>37915</v>
      </c>
      <c r="B1314" s="2">
        <v>6061.46</v>
      </c>
      <c r="C1314" s="2">
        <v>129273</v>
      </c>
      <c r="D1314" s="2">
        <v>6074</v>
      </c>
      <c r="E1314" s="2">
        <v>6070</v>
      </c>
      <c r="F1314" s="13">
        <f t="shared" si="366"/>
        <v>2.0688085048816696E-3</v>
      </c>
      <c r="G1314" s="2">
        <f t="shared" si="361"/>
        <v>5626.0525000000007</v>
      </c>
      <c r="H1314" s="2">
        <f t="shared" ca="1" si="367"/>
        <v>122063.6</v>
      </c>
      <c r="I1314">
        <f t="shared" ca="1" si="368"/>
        <v>1</v>
      </c>
      <c r="J1314">
        <f t="shared" si="369"/>
        <v>1</v>
      </c>
      <c r="K1314">
        <f t="shared" si="362"/>
        <v>-16.430000000000291</v>
      </c>
      <c r="L1314">
        <f t="shared" ca="1" si="363"/>
        <v>16.430000000000291</v>
      </c>
      <c r="M1314" s="14">
        <f t="shared" si="364"/>
        <v>9045.4000000000378</v>
      </c>
      <c r="N1314">
        <f t="shared" si="370"/>
        <v>1</v>
      </c>
      <c r="O1314">
        <f t="shared" si="365"/>
        <v>2</v>
      </c>
      <c r="P1314">
        <f>COUNTIF(作圖資料!$A$3:$A$249,A1314)</f>
        <v>0</v>
      </c>
      <c r="R1314" s="7">
        <f t="shared" si="371"/>
        <v>2</v>
      </c>
      <c r="S1314" s="8">
        <f t="shared" ca="1" si="372"/>
        <v>-2</v>
      </c>
      <c r="T1314" s="8">
        <f t="shared" ca="1" si="373"/>
        <v>10903</v>
      </c>
      <c r="U1314" s="8">
        <f t="shared" ca="1" si="374"/>
        <v>1</v>
      </c>
      <c r="V1314" s="9">
        <f t="shared" ca="1" si="375"/>
        <v>2</v>
      </c>
      <c r="W1314" s="3">
        <f t="shared" si="376"/>
        <v>8.206765940064642E-3</v>
      </c>
      <c r="X1314" s="3">
        <f t="shared" si="377"/>
        <v>2.3138286200412361E-2</v>
      </c>
      <c r="Y1314" s="3">
        <f t="shared" si="378"/>
        <v>1.6909425749204843E-2</v>
      </c>
    </row>
    <row r="1315" spans="1:25" x14ac:dyDescent="0.25">
      <c r="A1315" s="1">
        <v>37916</v>
      </c>
      <c r="B1315" s="2">
        <v>6041.86</v>
      </c>
      <c r="C1315" s="2">
        <v>107830</v>
      </c>
      <c r="D1315" s="2">
        <v>6051</v>
      </c>
      <c r="E1315" s="2">
        <v>6050</v>
      </c>
      <c r="F1315" s="13">
        <f t="shared" si="366"/>
        <v>1.5127791772733268E-3</v>
      </c>
      <c r="G1315" s="2">
        <f t="shared" si="361"/>
        <v>5635.8868333333339</v>
      </c>
      <c r="H1315" s="2">
        <f t="shared" ca="1" si="367"/>
        <v>122559</v>
      </c>
      <c r="I1315">
        <f t="shared" ca="1" si="368"/>
        <v>-1</v>
      </c>
      <c r="J1315">
        <f t="shared" si="369"/>
        <v>1</v>
      </c>
      <c r="K1315">
        <f t="shared" si="362"/>
        <v>-19.600000000000364</v>
      </c>
      <c r="L1315">
        <f t="shared" ca="1" si="363"/>
        <v>-19.600000000000364</v>
      </c>
      <c r="M1315" s="14">
        <f t="shared" si="364"/>
        <v>9025.8000000000375</v>
      </c>
      <c r="N1315">
        <f t="shared" si="370"/>
        <v>1</v>
      </c>
      <c r="O1315">
        <f t="shared" si="365"/>
        <v>0</v>
      </c>
      <c r="P1315">
        <f>COUNTIF(作圖資料!$A$3:$A$249,A1315)</f>
        <v>0</v>
      </c>
      <c r="R1315" s="7">
        <f t="shared" si="371"/>
        <v>-23</v>
      </c>
      <c r="S1315" s="8">
        <f t="shared" ca="1" si="372"/>
        <v>-23</v>
      </c>
      <c r="T1315" s="8">
        <f t="shared" ca="1" si="373"/>
        <v>10880</v>
      </c>
      <c r="U1315" s="8">
        <f t="shared" ca="1" si="374"/>
        <v>-1</v>
      </c>
      <c r="V1315" s="9">
        <f t="shared" ca="1" si="375"/>
        <v>2</v>
      </c>
      <c r="W1315" s="3">
        <f t="shared" si="376"/>
        <v>8.206765940064642E-3</v>
      </c>
      <c r="X1315" s="3">
        <f t="shared" si="377"/>
        <v>1.9829923131196692E-2</v>
      </c>
      <c r="Y1315" s="3">
        <f t="shared" si="378"/>
        <v>1.3058764439979997E-2</v>
      </c>
    </row>
    <row r="1316" spans="1:25" x14ac:dyDescent="0.25">
      <c r="A1316" s="1">
        <v>37917</v>
      </c>
      <c r="B1316" s="2">
        <v>5952.23</v>
      </c>
      <c r="C1316" s="2">
        <v>94239</v>
      </c>
      <c r="D1316" s="2">
        <v>5945</v>
      </c>
      <c r="E1316" s="2">
        <v>5961</v>
      </c>
      <c r="F1316" s="13">
        <f t="shared" si="366"/>
        <v>-1.2146708040514653E-3</v>
      </c>
      <c r="G1316" s="2">
        <f t="shared" si="361"/>
        <v>5646.0496666666668</v>
      </c>
      <c r="H1316" s="2">
        <f t="shared" ca="1" si="367"/>
        <v>114238.39999999999</v>
      </c>
      <c r="I1316">
        <f t="shared" ca="1" si="368"/>
        <v>-1</v>
      </c>
      <c r="J1316">
        <f t="shared" si="369"/>
        <v>-1</v>
      </c>
      <c r="K1316">
        <f t="shared" si="362"/>
        <v>-89.630000000000109</v>
      </c>
      <c r="L1316">
        <f t="shared" ca="1" si="363"/>
        <v>89.630000000000109</v>
      </c>
      <c r="M1316" s="14">
        <f t="shared" si="364"/>
        <v>8936.1700000000383</v>
      </c>
      <c r="N1316">
        <f t="shared" si="370"/>
        <v>-1</v>
      </c>
      <c r="O1316">
        <f t="shared" si="365"/>
        <v>2</v>
      </c>
      <c r="P1316">
        <f>COUNTIF(作圖資料!$A$3:$A$249,A1316)</f>
        <v>0</v>
      </c>
      <c r="R1316" s="7">
        <f t="shared" si="371"/>
        <v>-106</v>
      </c>
      <c r="S1316" s="8">
        <f t="shared" ca="1" si="372"/>
        <v>106</v>
      </c>
      <c r="T1316" s="8">
        <f t="shared" ca="1" si="373"/>
        <v>10986</v>
      </c>
      <c r="U1316" s="8">
        <f t="shared" ca="1" si="374"/>
        <v>-1</v>
      </c>
      <c r="V1316" s="9">
        <f t="shared" ca="1" si="375"/>
        <v>0</v>
      </c>
      <c r="W1316" s="3">
        <f t="shared" si="376"/>
        <v>8.206765940064642E-3</v>
      </c>
      <c r="X1316" s="3">
        <f t="shared" si="377"/>
        <v>4.7009138509006565E-3</v>
      </c>
      <c r="Y1316" s="3">
        <f t="shared" si="378"/>
        <v>-4.6877615938388795E-3</v>
      </c>
    </row>
    <row r="1317" spans="1:25" x14ac:dyDescent="0.25">
      <c r="A1317" s="1">
        <v>37918</v>
      </c>
      <c r="B1317" s="2">
        <v>5918.14</v>
      </c>
      <c r="C1317" s="2">
        <v>78923</v>
      </c>
      <c r="D1317" s="2">
        <v>5958</v>
      </c>
      <c r="E1317" s="2">
        <v>5953</v>
      </c>
      <c r="F1317" s="13">
        <f t="shared" si="366"/>
        <v>6.7352242427518583E-3</v>
      </c>
      <c r="G1317" s="2">
        <f t="shared" si="361"/>
        <v>5656.2323333333334</v>
      </c>
      <c r="H1317" s="2">
        <f t="shared" ca="1" si="367"/>
        <v>104438.8</v>
      </c>
      <c r="I1317">
        <f t="shared" ca="1" si="368"/>
        <v>-1</v>
      </c>
      <c r="J1317">
        <f t="shared" si="369"/>
        <v>1</v>
      </c>
      <c r="K1317">
        <f t="shared" si="362"/>
        <v>-34.089999999999236</v>
      </c>
      <c r="L1317">
        <f t="shared" ca="1" si="363"/>
        <v>34.089999999999236</v>
      </c>
      <c r="M1317" s="14">
        <f t="shared" si="364"/>
        <v>8970.2600000000384</v>
      </c>
      <c r="N1317">
        <f t="shared" si="370"/>
        <v>1</v>
      </c>
      <c r="O1317">
        <f t="shared" si="365"/>
        <v>2</v>
      </c>
      <c r="P1317">
        <f>COUNTIF(作圖資料!$A$3:$A$249,A1317)</f>
        <v>0</v>
      </c>
      <c r="R1317" s="7">
        <f t="shared" si="371"/>
        <v>13</v>
      </c>
      <c r="S1317" s="8">
        <f t="shared" ca="1" si="372"/>
        <v>-13</v>
      </c>
      <c r="T1317" s="8">
        <f t="shared" ca="1" si="373"/>
        <v>10973</v>
      </c>
      <c r="U1317" s="8">
        <f t="shared" ca="1" si="374"/>
        <v>-1</v>
      </c>
      <c r="V1317" s="9">
        <f t="shared" ca="1" si="375"/>
        <v>0</v>
      </c>
      <c r="W1317" s="3">
        <f t="shared" si="376"/>
        <v>8.206765940064642E-3</v>
      </c>
      <c r="X1317" s="3">
        <f t="shared" si="377"/>
        <v>-1.0532747730565006E-3</v>
      </c>
      <c r="Y1317" s="3">
        <f t="shared" si="378"/>
        <v>-2.5113008538423243E-3</v>
      </c>
    </row>
    <row r="1318" spans="1:25" x14ac:dyDescent="0.25">
      <c r="A1318" s="1">
        <v>37921</v>
      </c>
      <c r="B1318" s="2">
        <v>5958.55</v>
      </c>
      <c r="C1318" s="2">
        <v>59539</v>
      </c>
      <c r="D1318" s="2">
        <v>6000</v>
      </c>
      <c r="E1318" s="2">
        <v>5995</v>
      </c>
      <c r="F1318" s="13">
        <f t="shared" si="366"/>
        <v>6.9563903969924734E-3</v>
      </c>
      <c r="G1318" s="2">
        <f t="shared" si="361"/>
        <v>5666.9025000000001</v>
      </c>
      <c r="H1318" s="2">
        <f t="shared" ca="1" si="367"/>
        <v>93960.8</v>
      </c>
      <c r="I1318">
        <f t="shared" ca="1" si="368"/>
        <v>-1</v>
      </c>
      <c r="J1318">
        <f t="shared" si="369"/>
        <v>1</v>
      </c>
      <c r="K1318">
        <f t="shared" si="362"/>
        <v>40.409999999999854</v>
      </c>
      <c r="L1318">
        <f t="shared" ca="1" si="363"/>
        <v>-40.409999999999854</v>
      </c>
      <c r="M1318" s="14">
        <f t="shared" si="364"/>
        <v>9010.6700000000383</v>
      </c>
      <c r="N1318">
        <f t="shared" si="370"/>
        <v>1</v>
      </c>
      <c r="O1318">
        <f t="shared" si="365"/>
        <v>0</v>
      </c>
      <c r="P1318">
        <f>COUNTIF(作圖資料!$A$3:$A$249,A1318)</f>
        <v>0</v>
      </c>
      <c r="R1318" s="7">
        <f t="shared" si="371"/>
        <v>42</v>
      </c>
      <c r="S1318" s="8">
        <f t="shared" ca="1" si="372"/>
        <v>-42</v>
      </c>
      <c r="T1318" s="8">
        <f t="shared" ca="1" si="373"/>
        <v>10931</v>
      </c>
      <c r="U1318" s="8">
        <f t="shared" ca="1" si="374"/>
        <v>-1</v>
      </c>
      <c r="V1318" s="9">
        <f t="shared" ca="1" si="375"/>
        <v>0</v>
      </c>
      <c r="W1318" s="3">
        <f t="shared" si="376"/>
        <v>8.206765940064642E-3</v>
      </c>
      <c r="X1318" s="3">
        <f t="shared" si="377"/>
        <v>5.7676921466887077E-3</v>
      </c>
      <c r="Y1318" s="3">
        <f t="shared" si="378"/>
        <v>4.5203415369161615E-3</v>
      </c>
    </row>
    <row r="1319" spans="1:25" x14ac:dyDescent="0.25">
      <c r="A1319" s="1">
        <v>37922</v>
      </c>
      <c r="B1319" s="2">
        <v>6075.45</v>
      </c>
      <c r="C1319" s="2">
        <v>114420</v>
      </c>
      <c r="D1319" s="2">
        <v>6130</v>
      </c>
      <c r="E1319" s="2">
        <v>6112</v>
      </c>
      <c r="F1319" s="13">
        <f t="shared" si="366"/>
        <v>8.9787587750702613E-3</v>
      </c>
      <c r="G1319" s="2">
        <f t="shared" si="361"/>
        <v>5678.3181666666669</v>
      </c>
      <c r="H1319" s="2">
        <f t="shared" ca="1" si="367"/>
        <v>90990.2</v>
      </c>
      <c r="I1319">
        <f t="shared" ca="1" si="368"/>
        <v>1</v>
      </c>
      <c r="J1319">
        <f t="shared" si="369"/>
        <v>1</v>
      </c>
      <c r="K1319">
        <f t="shared" si="362"/>
        <v>116.89999999999964</v>
      </c>
      <c r="L1319">
        <f t="shared" ca="1" si="363"/>
        <v>-116.89999999999964</v>
      </c>
      <c r="M1319" s="14">
        <f t="shared" si="364"/>
        <v>9127.5700000000379</v>
      </c>
      <c r="N1319">
        <f t="shared" si="370"/>
        <v>1</v>
      </c>
      <c r="O1319">
        <f t="shared" si="365"/>
        <v>0</v>
      </c>
      <c r="P1319">
        <f>COUNTIF(作圖資料!$A$3:$A$249,A1319)</f>
        <v>0</v>
      </c>
      <c r="R1319" s="7">
        <f t="shared" si="371"/>
        <v>130</v>
      </c>
      <c r="S1319" s="8">
        <f t="shared" ca="1" si="372"/>
        <v>-130</v>
      </c>
      <c r="T1319" s="8">
        <f t="shared" ca="1" si="373"/>
        <v>10801</v>
      </c>
      <c r="U1319" s="8">
        <f t="shared" ca="1" si="374"/>
        <v>1</v>
      </c>
      <c r="V1319" s="9">
        <f t="shared" ca="1" si="375"/>
        <v>2</v>
      </c>
      <c r="W1319" s="3">
        <f t="shared" si="376"/>
        <v>8.206765940064642E-3</v>
      </c>
      <c r="X1319" s="3">
        <f t="shared" si="377"/>
        <v>2.5499714738082213E-2</v>
      </c>
      <c r="Y1319" s="3">
        <f t="shared" si="378"/>
        <v>2.6284948936882824E-2</v>
      </c>
    </row>
    <row r="1320" spans="1:25" x14ac:dyDescent="0.25">
      <c r="A1320" s="1">
        <v>37923</v>
      </c>
      <c r="B1320" s="2">
        <v>6095.87</v>
      </c>
      <c r="C1320" s="2">
        <v>114644</v>
      </c>
      <c r="D1320" s="2">
        <v>6160</v>
      </c>
      <c r="E1320" s="2">
        <v>6155</v>
      </c>
      <c r="F1320" s="13">
        <f t="shared" si="366"/>
        <v>1.0520237472255722E-2</v>
      </c>
      <c r="G1320" s="2">
        <f t="shared" si="361"/>
        <v>5690.2961666666661</v>
      </c>
      <c r="H1320" s="2">
        <f t="shared" ca="1" si="367"/>
        <v>92353</v>
      </c>
      <c r="I1320">
        <f t="shared" ca="1" si="368"/>
        <v>1</v>
      </c>
      <c r="J1320">
        <f t="shared" si="369"/>
        <v>1</v>
      </c>
      <c r="K1320">
        <f t="shared" si="362"/>
        <v>20.420000000000073</v>
      </c>
      <c r="L1320">
        <f t="shared" ca="1" si="363"/>
        <v>20.420000000000073</v>
      </c>
      <c r="M1320" s="14">
        <f t="shared" si="364"/>
        <v>9147.990000000038</v>
      </c>
      <c r="N1320">
        <f t="shared" si="370"/>
        <v>1</v>
      </c>
      <c r="O1320">
        <f t="shared" si="365"/>
        <v>0</v>
      </c>
      <c r="P1320">
        <f>COUNTIF(作圖資料!$A$3:$A$249,A1320)</f>
        <v>0</v>
      </c>
      <c r="R1320" s="7">
        <f t="shared" si="371"/>
        <v>30</v>
      </c>
      <c r="S1320" s="8">
        <f t="shared" ca="1" si="372"/>
        <v>30</v>
      </c>
      <c r="T1320" s="8">
        <f t="shared" ca="1" si="373"/>
        <v>10831</v>
      </c>
      <c r="U1320" s="8">
        <f t="shared" ca="1" si="374"/>
        <v>1</v>
      </c>
      <c r="V1320" s="9">
        <f t="shared" ca="1" si="375"/>
        <v>0</v>
      </c>
      <c r="W1320" s="3">
        <f t="shared" si="376"/>
        <v>8.206765940064642E-3</v>
      </c>
      <c r="X1320" s="3">
        <f t="shared" si="377"/>
        <v>2.8946488915295721E-2</v>
      </c>
      <c r="Y1320" s="3">
        <f t="shared" si="378"/>
        <v>3.130755064456725E-2</v>
      </c>
    </row>
    <row r="1321" spans="1:25" x14ac:dyDescent="0.25">
      <c r="A1321" s="1">
        <v>37924</v>
      </c>
      <c r="B1321" s="2">
        <v>6108.13</v>
      </c>
      <c r="C1321" s="2">
        <v>90951</v>
      </c>
      <c r="D1321" s="2">
        <v>6134</v>
      </c>
      <c r="E1321" s="2">
        <v>6134</v>
      </c>
      <c r="F1321" s="13">
        <f t="shared" si="366"/>
        <v>4.2353388025466732E-3</v>
      </c>
      <c r="G1321" s="2">
        <f t="shared" si="361"/>
        <v>5704.4408333333331</v>
      </c>
      <c r="H1321" s="2">
        <f t="shared" ca="1" si="367"/>
        <v>91695.4</v>
      </c>
      <c r="I1321">
        <f t="shared" ca="1" si="368"/>
        <v>-1</v>
      </c>
      <c r="J1321">
        <f t="shared" si="369"/>
        <v>1</v>
      </c>
      <c r="K1321">
        <f t="shared" si="362"/>
        <v>12.260000000000218</v>
      </c>
      <c r="L1321">
        <f t="shared" ca="1" si="363"/>
        <v>12.260000000000218</v>
      </c>
      <c r="M1321" s="14">
        <f t="shared" si="364"/>
        <v>9160.2500000000382</v>
      </c>
      <c r="N1321">
        <f t="shared" si="370"/>
        <v>1</v>
      </c>
      <c r="O1321">
        <f t="shared" si="365"/>
        <v>0</v>
      </c>
      <c r="P1321">
        <f>COUNTIF(作圖資料!$A$3:$A$249,A1321)</f>
        <v>0</v>
      </c>
      <c r="R1321" s="7">
        <f t="shared" si="371"/>
        <v>-26</v>
      </c>
      <c r="S1321" s="8">
        <f t="shared" ca="1" si="372"/>
        <v>-26</v>
      </c>
      <c r="T1321" s="8">
        <f t="shared" ca="1" si="373"/>
        <v>10805</v>
      </c>
      <c r="U1321" s="8">
        <f t="shared" ca="1" si="374"/>
        <v>-1</v>
      </c>
      <c r="V1321" s="9">
        <f t="shared" ca="1" si="375"/>
        <v>2</v>
      </c>
      <c r="W1321" s="3">
        <f t="shared" si="376"/>
        <v>8.206765940064642E-3</v>
      </c>
      <c r="X1321" s="3">
        <f t="shared" si="377"/>
        <v>3.1015903773896847E-2</v>
      </c>
      <c r="Y1321" s="3">
        <f t="shared" si="378"/>
        <v>2.6954629164573918E-2</v>
      </c>
    </row>
    <row r="1322" spans="1:25" x14ac:dyDescent="0.25">
      <c r="A1322" s="1">
        <v>37925</v>
      </c>
      <c r="B1322" s="2">
        <v>6045.12</v>
      </c>
      <c r="C1322" s="2">
        <v>102512</v>
      </c>
      <c r="D1322" s="2">
        <v>6068</v>
      </c>
      <c r="E1322" s="2">
        <v>6055</v>
      </c>
      <c r="F1322" s="13">
        <f t="shared" si="366"/>
        <v>3.7848711026415849E-3</v>
      </c>
      <c r="G1322" s="2">
        <f t="shared" si="361"/>
        <v>5718.0956666666671</v>
      </c>
      <c r="H1322" s="2">
        <f t="shared" ca="1" si="367"/>
        <v>96413.2</v>
      </c>
      <c r="I1322">
        <f t="shared" ca="1" si="368"/>
        <v>1</v>
      </c>
      <c r="J1322">
        <f t="shared" si="369"/>
        <v>1</v>
      </c>
      <c r="K1322">
        <f t="shared" si="362"/>
        <v>-63.010000000000218</v>
      </c>
      <c r="L1322">
        <f t="shared" ca="1" si="363"/>
        <v>63.010000000000218</v>
      </c>
      <c r="M1322" s="14">
        <f t="shared" si="364"/>
        <v>9097.240000000038</v>
      </c>
      <c r="N1322">
        <f t="shared" si="370"/>
        <v>1</v>
      </c>
      <c r="O1322">
        <f t="shared" si="365"/>
        <v>0</v>
      </c>
      <c r="P1322">
        <f>COUNTIF(作圖資料!$A$3:$A$249,A1322)</f>
        <v>0</v>
      </c>
      <c r="R1322" s="7">
        <f t="shared" si="371"/>
        <v>-66</v>
      </c>
      <c r="S1322" s="8">
        <f t="shared" ca="1" si="372"/>
        <v>66</v>
      </c>
      <c r="T1322" s="8">
        <f t="shared" ca="1" si="373"/>
        <v>10871</v>
      </c>
      <c r="U1322" s="8">
        <f t="shared" ca="1" si="374"/>
        <v>1</v>
      </c>
      <c r="V1322" s="9">
        <f t="shared" ca="1" si="375"/>
        <v>2</v>
      </c>
      <c r="W1322" s="3">
        <f t="shared" si="376"/>
        <v>8.206765940064642E-3</v>
      </c>
      <c r="X1322" s="3">
        <f t="shared" si="377"/>
        <v>2.0380191682504822E-2</v>
      </c>
      <c r="Y1322" s="3">
        <f t="shared" si="378"/>
        <v>1.5904905407667869E-2</v>
      </c>
    </row>
    <row r="1323" spans="1:25" x14ac:dyDescent="0.25">
      <c r="A1323" s="1">
        <v>37928</v>
      </c>
      <c r="B1323" s="2">
        <v>6087.45</v>
      </c>
      <c r="C1323" s="2">
        <v>92055</v>
      </c>
      <c r="D1323" s="2">
        <v>6150</v>
      </c>
      <c r="E1323" s="2">
        <v>6130</v>
      </c>
      <c r="F1323" s="13">
        <f t="shared" si="366"/>
        <v>1.0275238400315523E-2</v>
      </c>
      <c r="G1323" s="2">
        <f t="shared" si="361"/>
        <v>5731.902000000001</v>
      </c>
      <c r="H1323" s="2">
        <f t="shared" ca="1" si="367"/>
        <v>102916.4</v>
      </c>
      <c r="I1323">
        <f t="shared" ca="1" si="368"/>
        <v>-1</v>
      </c>
      <c r="J1323">
        <f t="shared" si="369"/>
        <v>1</v>
      </c>
      <c r="K1323">
        <f t="shared" si="362"/>
        <v>42.329999999999927</v>
      </c>
      <c r="L1323">
        <f t="shared" ca="1" si="363"/>
        <v>42.329999999999927</v>
      </c>
      <c r="M1323" s="14">
        <f t="shared" si="364"/>
        <v>9139.5700000000379</v>
      </c>
      <c r="N1323">
        <f t="shared" si="370"/>
        <v>1</v>
      </c>
      <c r="O1323">
        <f t="shared" si="365"/>
        <v>0</v>
      </c>
      <c r="P1323">
        <f>COUNTIF(作圖資料!$A$3:$A$249,A1323)</f>
        <v>0</v>
      </c>
      <c r="R1323" s="7">
        <f t="shared" si="371"/>
        <v>82</v>
      </c>
      <c r="S1323" s="8">
        <f t="shared" ca="1" si="372"/>
        <v>82</v>
      </c>
      <c r="T1323" s="8">
        <f t="shared" ca="1" si="373"/>
        <v>10953</v>
      </c>
      <c r="U1323" s="8">
        <f t="shared" ca="1" si="374"/>
        <v>-1</v>
      </c>
      <c r="V1323" s="9">
        <f t="shared" ca="1" si="375"/>
        <v>2</v>
      </c>
      <c r="W1323" s="3">
        <f t="shared" si="376"/>
        <v>8.206765940064642E-3</v>
      </c>
      <c r="X1323" s="3">
        <f t="shared" si="377"/>
        <v>2.7525243147805689E-2</v>
      </c>
      <c r="Y1323" s="3">
        <f t="shared" si="378"/>
        <v>2.9633350075339182E-2</v>
      </c>
    </row>
    <row r="1324" spans="1:25" x14ac:dyDescent="0.25">
      <c r="A1324" s="1">
        <v>37929</v>
      </c>
      <c r="B1324" s="2">
        <v>6108.99</v>
      </c>
      <c r="C1324" s="2">
        <v>115324</v>
      </c>
      <c r="D1324" s="2">
        <v>6144</v>
      </c>
      <c r="E1324" s="2">
        <v>6135</v>
      </c>
      <c r="F1324" s="13">
        <f t="shared" si="366"/>
        <v>5.7308982335868563E-3</v>
      </c>
      <c r="G1324" s="2">
        <f t="shared" si="361"/>
        <v>5746.5093333333343</v>
      </c>
      <c r="H1324" s="2">
        <f t="shared" ca="1" si="367"/>
        <v>103097.2</v>
      </c>
      <c r="I1324">
        <f t="shared" ca="1" si="368"/>
        <v>1</v>
      </c>
      <c r="J1324">
        <f t="shared" si="369"/>
        <v>1</v>
      </c>
      <c r="K1324">
        <f t="shared" si="362"/>
        <v>21.539999999999964</v>
      </c>
      <c r="L1324">
        <f t="shared" ca="1" si="363"/>
        <v>-21.539999999999964</v>
      </c>
      <c r="M1324" s="14">
        <f t="shared" si="364"/>
        <v>9161.110000000037</v>
      </c>
      <c r="N1324">
        <f t="shared" si="370"/>
        <v>1</v>
      </c>
      <c r="O1324">
        <f t="shared" si="365"/>
        <v>0</v>
      </c>
      <c r="P1324">
        <f>COUNTIF(作圖資料!$A$3:$A$249,A1324)</f>
        <v>0</v>
      </c>
      <c r="R1324" s="7">
        <f t="shared" si="371"/>
        <v>-6</v>
      </c>
      <c r="S1324" s="8">
        <f t="shared" ca="1" si="372"/>
        <v>6</v>
      </c>
      <c r="T1324" s="8">
        <f t="shared" ca="1" si="373"/>
        <v>10959</v>
      </c>
      <c r="U1324" s="8">
        <f t="shared" ca="1" si="374"/>
        <v>1</v>
      </c>
      <c r="V1324" s="9">
        <f t="shared" ca="1" si="375"/>
        <v>2</v>
      </c>
      <c r="W1324" s="3">
        <f t="shared" si="376"/>
        <v>8.206765940064642E-3</v>
      </c>
      <c r="X1324" s="3">
        <f t="shared" si="377"/>
        <v>3.1161066643260238E-2</v>
      </c>
      <c r="Y1324" s="3">
        <f t="shared" si="378"/>
        <v>2.8628829733802208E-2</v>
      </c>
    </row>
    <row r="1325" spans="1:25" x14ac:dyDescent="0.25">
      <c r="A1325" s="1">
        <v>37930</v>
      </c>
      <c r="B1325" s="2">
        <v>6142.32</v>
      </c>
      <c r="C1325" s="2">
        <v>93832</v>
      </c>
      <c r="D1325" s="2">
        <v>6165</v>
      </c>
      <c r="E1325" s="2">
        <v>6165</v>
      </c>
      <c r="F1325" s="13">
        <f t="shared" si="366"/>
        <v>3.6924158949713792E-3</v>
      </c>
      <c r="G1325" s="2">
        <f t="shared" si="361"/>
        <v>5761.9713333333339</v>
      </c>
      <c r="H1325" s="2">
        <f t="shared" ca="1" si="367"/>
        <v>98934.8</v>
      </c>
      <c r="I1325">
        <f t="shared" ca="1" si="368"/>
        <v>-1</v>
      </c>
      <c r="J1325">
        <f t="shared" si="369"/>
        <v>1</v>
      </c>
      <c r="K1325">
        <f t="shared" si="362"/>
        <v>33.329999999999927</v>
      </c>
      <c r="L1325">
        <f t="shared" ca="1" si="363"/>
        <v>33.329999999999927</v>
      </c>
      <c r="M1325" s="14">
        <f t="shared" si="364"/>
        <v>9194.4400000000369</v>
      </c>
      <c r="N1325">
        <f t="shared" si="370"/>
        <v>1</v>
      </c>
      <c r="O1325">
        <f t="shared" si="365"/>
        <v>0</v>
      </c>
      <c r="P1325">
        <f>COUNTIF(作圖資料!$A$3:$A$249,A1325)</f>
        <v>0</v>
      </c>
      <c r="R1325" s="7">
        <f t="shared" si="371"/>
        <v>21</v>
      </c>
      <c r="S1325" s="8">
        <f t="shared" ca="1" si="372"/>
        <v>21</v>
      </c>
      <c r="T1325" s="8">
        <f t="shared" ca="1" si="373"/>
        <v>10980</v>
      </c>
      <c r="U1325" s="8">
        <f t="shared" ca="1" si="374"/>
        <v>-1</v>
      </c>
      <c r="V1325" s="9">
        <f t="shared" ca="1" si="375"/>
        <v>2</v>
      </c>
      <c r="W1325" s="3">
        <f t="shared" si="376"/>
        <v>8.206765940064642E-3</v>
      </c>
      <c r="X1325" s="3">
        <f t="shared" si="377"/>
        <v>3.6786971801268331E-2</v>
      </c>
      <c r="Y1325" s="3">
        <f t="shared" si="378"/>
        <v>3.2144650929181395E-2</v>
      </c>
    </row>
    <row r="1326" spans="1:25" x14ac:dyDescent="0.25">
      <c r="A1326" s="1">
        <v>37931</v>
      </c>
      <c r="B1326" s="2">
        <v>6013.4</v>
      </c>
      <c r="C1326" s="2">
        <v>137862</v>
      </c>
      <c r="D1326" s="2">
        <v>5975</v>
      </c>
      <c r="E1326" s="2">
        <v>5980</v>
      </c>
      <c r="F1326" s="13">
        <f t="shared" si="366"/>
        <v>-6.3857385173112791E-3</v>
      </c>
      <c r="G1326" s="2">
        <f t="shared" si="361"/>
        <v>5774.6073333333343</v>
      </c>
      <c r="H1326" s="2">
        <f t="shared" ca="1" si="367"/>
        <v>108317</v>
      </c>
      <c r="I1326">
        <f t="shared" ca="1" si="368"/>
        <v>1</v>
      </c>
      <c r="J1326">
        <f t="shared" si="369"/>
        <v>-1</v>
      </c>
      <c r="K1326">
        <f t="shared" si="362"/>
        <v>-128.92000000000007</v>
      </c>
      <c r="L1326">
        <f t="shared" ca="1" si="363"/>
        <v>128.92000000000007</v>
      </c>
      <c r="M1326" s="14">
        <f t="shared" si="364"/>
        <v>9065.5200000000368</v>
      </c>
      <c r="N1326">
        <f t="shared" si="370"/>
        <v>-1</v>
      </c>
      <c r="O1326">
        <f t="shared" si="365"/>
        <v>2</v>
      </c>
      <c r="P1326">
        <f>COUNTIF(作圖資料!$A$3:$A$249,A1326)</f>
        <v>0</v>
      </c>
      <c r="R1326" s="7">
        <f t="shared" si="371"/>
        <v>-190</v>
      </c>
      <c r="S1326" s="8">
        <f t="shared" ca="1" si="372"/>
        <v>190</v>
      </c>
      <c r="T1326" s="8">
        <f t="shared" ca="1" si="373"/>
        <v>11170</v>
      </c>
      <c r="U1326" s="8">
        <f t="shared" ca="1" si="374"/>
        <v>1</v>
      </c>
      <c r="V1326" s="9">
        <f t="shared" ca="1" si="375"/>
        <v>2</v>
      </c>
      <c r="W1326" s="3">
        <f t="shared" si="376"/>
        <v>8.206765940064642E-3</v>
      </c>
      <c r="X1326" s="3">
        <f t="shared" si="377"/>
        <v>1.5026044919468129E-2</v>
      </c>
      <c r="Y1326" s="3">
        <f t="shared" si="378"/>
        <v>3.3484011384565804E-4</v>
      </c>
    </row>
    <row r="1327" spans="1:25" x14ac:dyDescent="0.25">
      <c r="A1327" s="1">
        <v>37932</v>
      </c>
      <c r="B1327" s="2">
        <v>6056.83</v>
      </c>
      <c r="C1327" s="2">
        <v>97774</v>
      </c>
      <c r="D1327" s="2">
        <v>6059</v>
      </c>
      <c r="E1327" s="2">
        <v>6060</v>
      </c>
      <c r="F1327" s="13">
        <f t="shared" si="366"/>
        <v>3.5827322213100032E-4</v>
      </c>
      <c r="G1327" s="2">
        <f t="shared" si="361"/>
        <v>5784.8500000000013</v>
      </c>
      <c r="H1327" s="2">
        <f t="shared" ca="1" si="367"/>
        <v>107369.4</v>
      </c>
      <c r="I1327">
        <f t="shared" ca="1" si="368"/>
        <v>-1</v>
      </c>
      <c r="J1327">
        <f t="shared" si="369"/>
        <v>1</v>
      </c>
      <c r="K1327">
        <f t="shared" si="362"/>
        <v>43.430000000000291</v>
      </c>
      <c r="L1327">
        <f t="shared" ca="1" si="363"/>
        <v>43.430000000000291</v>
      </c>
      <c r="M1327" s="14">
        <f t="shared" si="364"/>
        <v>9022.0900000000365</v>
      </c>
      <c r="N1327">
        <f t="shared" si="370"/>
        <v>1</v>
      </c>
      <c r="O1327">
        <f t="shared" si="365"/>
        <v>2</v>
      </c>
      <c r="P1327">
        <f>COUNTIF(作圖資料!$A$3:$A$249,A1327)</f>
        <v>0</v>
      </c>
      <c r="R1327" s="7">
        <f t="shared" si="371"/>
        <v>84</v>
      </c>
      <c r="S1327" s="8">
        <f t="shared" ca="1" si="372"/>
        <v>84</v>
      </c>
      <c r="T1327" s="8">
        <f t="shared" ca="1" si="373"/>
        <v>11254</v>
      </c>
      <c r="U1327" s="8">
        <f t="shared" ca="1" si="374"/>
        <v>-1</v>
      </c>
      <c r="V1327" s="9">
        <f t="shared" ca="1" si="375"/>
        <v>2</v>
      </c>
      <c r="W1327" s="3">
        <f t="shared" si="376"/>
        <v>8.206765940064642E-3</v>
      </c>
      <c r="X1327" s="3">
        <f t="shared" si="377"/>
        <v>2.235676982232726E-2</v>
      </c>
      <c r="Y1327" s="3">
        <f t="shared" si="378"/>
        <v>1.4398124895362407E-2</v>
      </c>
    </row>
    <row r="1328" spans="1:25" x14ac:dyDescent="0.25">
      <c r="A1328" s="1">
        <v>37935</v>
      </c>
      <c r="B1328" s="2">
        <v>6059.03</v>
      </c>
      <c r="C1328" s="2">
        <v>88787</v>
      </c>
      <c r="D1328" s="2">
        <v>6049</v>
      </c>
      <c r="E1328" s="2">
        <v>6045</v>
      </c>
      <c r="F1328" s="13">
        <f t="shared" si="366"/>
        <v>-1.6553804816942241E-3</v>
      </c>
      <c r="G1328" s="2">
        <f t="shared" si="361"/>
        <v>5795.2213333333348</v>
      </c>
      <c r="H1328" s="2">
        <f t="shared" ca="1" si="367"/>
        <v>106715.8</v>
      </c>
      <c r="I1328">
        <f t="shared" ca="1" si="368"/>
        <v>-1</v>
      </c>
      <c r="J1328">
        <f t="shared" si="369"/>
        <v>-1</v>
      </c>
      <c r="K1328">
        <f t="shared" si="362"/>
        <v>2.1999999999998181</v>
      </c>
      <c r="L1328">
        <f t="shared" ca="1" si="363"/>
        <v>-2.1999999999998181</v>
      </c>
      <c r="M1328" s="14">
        <f t="shared" si="364"/>
        <v>9024.2900000000373</v>
      </c>
      <c r="N1328">
        <f t="shared" si="370"/>
        <v>-1</v>
      </c>
      <c r="O1328">
        <f t="shared" si="365"/>
        <v>2</v>
      </c>
      <c r="P1328">
        <f>COUNTIF(作圖資料!$A$3:$A$249,A1328)</f>
        <v>0</v>
      </c>
      <c r="R1328" s="7">
        <f t="shared" si="371"/>
        <v>-10</v>
      </c>
      <c r="S1328" s="8">
        <f t="shared" ca="1" si="372"/>
        <v>10</v>
      </c>
      <c r="T1328" s="8">
        <f t="shared" ca="1" si="373"/>
        <v>11264</v>
      </c>
      <c r="U1328" s="8">
        <f t="shared" ca="1" si="374"/>
        <v>-1</v>
      </c>
      <c r="V1328" s="9">
        <f t="shared" ca="1" si="375"/>
        <v>0</v>
      </c>
      <c r="W1328" s="3">
        <f t="shared" si="376"/>
        <v>8.206765940064642E-3</v>
      </c>
      <c r="X1328" s="3">
        <f t="shared" si="377"/>
        <v>2.2728116697443124E-2</v>
      </c>
      <c r="Y1328" s="3">
        <f t="shared" si="378"/>
        <v>1.2723924326134117E-2</v>
      </c>
    </row>
    <row r="1329" spans="1:25" x14ac:dyDescent="0.25">
      <c r="A1329" s="1">
        <v>37936</v>
      </c>
      <c r="B1329" s="2">
        <v>6022.08</v>
      </c>
      <c r="C1329" s="2">
        <v>88741</v>
      </c>
      <c r="D1329" s="2">
        <v>6040</v>
      </c>
      <c r="E1329" s="2">
        <v>6038</v>
      </c>
      <c r="F1329" s="13">
        <f t="shared" si="366"/>
        <v>2.9757160316701281E-3</v>
      </c>
      <c r="G1329" s="2">
        <f t="shared" si="361"/>
        <v>5804.1103333333349</v>
      </c>
      <c r="H1329" s="2">
        <f t="shared" ca="1" si="367"/>
        <v>101399.2</v>
      </c>
      <c r="I1329">
        <f t="shared" ca="1" si="368"/>
        <v>-1</v>
      </c>
      <c r="J1329">
        <f t="shared" si="369"/>
        <v>1</v>
      </c>
      <c r="K1329">
        <f t="shared" si="362"/>
        <v>-36.949999999999818</v>
      </c>
      <c r="L1329">
        <f t="shared" ca="1" si="363"/>
        <v>36.949999999999818</v>
      </c>
      <c r="M1329" s="14">
        <f t="shared" si="364"/>
        <v>9061.240000000038</v>
      </c>
      <c r="N1329">
        <f t="shared" si="370"/>
        <v>1</v>
      </c>
      <c r="O1329">
        <f t="shared" si="365"/>
        <v>2</v>
      </c>
      <c r="P1329">
        <f>COUNTIF(作圖資料!$A$3:$A$249,A1329)</f>
        <v>0</v>
      </c>
      <c r="R1329" s="7">
        <f t="shared" si="371"/>
        <v>-9</v>
      </c>
      <c r="S1329" s="8">
        <f t="shared" ca="1" si="372"/>
        <v>9</v>
      </c>
      <c r="T1329" s="8">
        <f t="shared" ca="1" si="373"/>
        <v>11273</v>
      </c>
      <c r="U1329" s="8">
        <f t="shared" ca="1" si="374"/>
        <v>-1</v>
      </c>
      <c r="V1329" s="9">
        <f t="shared" ca="1" si="375"/>
        <v>0</v>
      </c>
      <c r="W1329" s="3">
        <f t="shared" si="376"/>
        <v>8.206765940064642E-3</v>
      </c>
      <c r="X1329" s="3">
        <f t="shared" si="377"/>
        <v>1.6491177135835144E-2</v>
      </c>
      <c r="Y1329" s="3">
        <f t="shared" si="378"/>
        <v>1.1217143813828878E-2</v>
      </c>
    </row>
    <row r="1330" spans="1:25" x14ac:dyDescent="0.25">
      <c r="A1330" s="1">
        <v>37937</v>
      </c>
      <c r="B1330" s="2">
        <v>5982.75</v>
      </c>
      <c r="C1330" s="2">
        <v>98057</v>
      </c>
      <c r="D1330" s="2">
        <v>6009</v>
      </c>
      <c r="E1330" s="2">
        <v>6015</v>
      </c>
      <c r="F1330" s="13">
        <f t="shared" si="366"/>
        <v>4.3876143913752497E-3</v>
      </c>
      <c r="G1330" s="2">
        <f t="shared" si="361"/>
        <v>5811.8761666666678</v>
      </c>
      <c r="H1330" s="2">
        <f t="shared" ca="1" si="367"/>
        <v>102244.2</v>
      </c>
      <c r="I1330">
        <f t="shared" ca="1" si="368"/>
        <v>-1</v>
      </c>
      <c r="J1330">
        <f t="shared" si="369"/>
        <v>1</v>
      </c>
      <c r="K1330">
        <f t="shared" si="362"/>
        <v>-39.329999999999927</v>
      </c>
      <c r="L1330">
        <f t="shared" ca="1" si="363"/>
        <v>39.329999999999927</v>
      </c>
      <c r="M1330" s="14">
        <f t="shared" si="364"/>
        <v>9021.9100000000381</v>
      </c>
      <c r="N1330">
        <f t="shared" si="370"/>
        <v>1</v>
      </c>
      <c r="O1330">
        <f t="shared" si="365"/>
        <v>0</v>
      </c>
      <c r="P1330">
        <f>COUNTIF(作圖資料!$A$3:$A$249,A1330)</f>
        <v>0</v>
      </c>
      <c r="R1330" s="7">
        <f t="shared" si="371"/>
        <v>-31</v>
      </c>
      <c r="S1330" s="8">
        <f t="shared" ca="1" si="372"/>
        <v>31</v>
      </c>
      <c r="T1330" s="8">
        <f t="shared" ca="1" si="373"/>
        <v>11304</v>
      </c>
      <c r="U1330" s="8">
        <f t="shared" ca="1" si="374"/>
        <v>-1</v>
      </c>
      <c r="V1330" s="9">
        <f t="shared" ca="1" si="375"/>
        <v>0</v>
      </c>
      <c r="W1330" s="3">
        <f t="shared" si="376"/>
        <v>8.206765940064642E-3</v>
      </c>
      <c r="X1330" s="3">
        <f t="shared" si="377"/>
        <v>9.8525077729652022E-3</v>
      </c>
      <c r="Y1330" s="3">
        <f t="shared" si="378"/>
        <v>6.0271220492214006E-3</v>
      </c>
    </row>
    <row r="1331" spans="1:25" x14ac:dyDescent="0.25">
      <c r="A1331" s="1">
        <v>37938</v>
      </c>
      <c r="B1331" s="2">
        <v>6035.44</v>
      </c>
      <c r="C1331" s="2">
        <v>93820</v>
      </c>
      <c r="D1331" s="2">
        <v>6072</v>
      </c>
      <c r="E1331" s="2">
        <v>6068</v>
      </c>
      <c r="F1331" s="13">
        <f t="shared" si="366"/>
        <v>6.0575533846745078E-3</v>
      </c>
      <c r="G1331" s="2">
        <f t="shared" si="361"/>
        <v>5820.5975000000017</v>
      </c>
      <c r="H1331" s="2">
        <f t="shared" ca="1" si="367"/>
        <v>93435.8</v>
      </c>
      <c r="I1331">
        <f t="shared" ca="1" si="368"/>
        <v>1</v>
      </c>
      <c r="J1331">
        <f t="shared" si="369"/>
        <v>1</v>
      </c>
      <c r="K1331">
        <f t="shared" si="362"/>
        <v>52.6899999999996</v>
      </c>
      <c r="L1331">
        <f t="shared" ca="1" si="363"/>
        <v>-52.6899999999996</v>
      </c>
      <c r="M1331" s="14">
        <f t="shared" si="364"/>
        <v>9074.6000000000386</v>
      </c>
      <c r="N1331">
        <f t="shared" si="370"/>
        <v>1</v>
      </c>
      <c r="O1331">
        <f t="shared" si="365"/>
        <v>0</v>
      </c>
      <c r="P1331">
        <f>COUNTIF(作圖資料!$A$3:$A$249,A1331)</f>
        <v>0</v>
      </c>
      <c r="R1331" s="7">
        <f t="shared" si="371"/>
        <v>63</v>
      </c>
      <c r="S1331" s="8">
        <f t="shared" ca="1" si="372"/>
        <v>-63</v>
      </c>
      <c r="T1331" s="8">
        <f t="shared" ca="1" si="373"/>
        <v>11241</v>
      </c>
      <c r="U1331" s="8">
        <f t="shared" ca="1" si="374"/>
        <v>1</v>
      </c>
      <c r="V1331" s="9">
        <f t="shared" ca="1" si="375"/>
        <v>2</v>
      </c>
      <c r="W1331" s="3">
        <f t="shared" si="376"/>
        <v>8.206765940064642E-3</v>
      </c>
      <c r="X1331" s="3">
        <f t="shared" si="377"/>
        <v>1.8746265431994535E-2</v>
      </c>
      <c r="Y1331" s="3">
        <f t="shared" si="378"/>
        <v>1.6574585635358963E-2</v>
      </c>
    </row>
    <row r="1332" spans="1:25" x14ac:dyDescent="0.25">
      <c r="A1332" s="1">
        <v>37939</v>
      </c>
      <c r="B1332" s="2">
        <v>6044.77</v>
      </c>
      <c r="C1332" s="2">
        <v>84937</v>
      </c>
      <c r="D1332" s="2">
        <v>6058</v>
      </c>
      <c r="E1332" s="2">
        <v>6058</v>
      </c>
      <c r="F1332" s="13">
        <f t="shared" si="366"/>
        <v>2.1886688823560263E-3</v>
      </c>
      <c r="G1332" s="2">
        <f t="shared" si="361"/>
        <v>5828.9501666666683</v>
      </c>
      <c r="H1332" s="2">
        <f t="shared" ca="1" si="367"/>
        <v>90868.4</v>
      </c>
      <c r="I1332">
        <f t="shared" ca="1" si="368"/>
        <v>-1</v>
      </c>
      <c r="J1332">
        <f t="shared" si="369"/>
        <v>1</v>
      </c>
      <c r="K1332">
        <f t="shared" si="362"/>
        <v>9.3300000000008367</v>
      </c>
      <c r="L1332">
        <f t="shared" ca="1" si="363"/>
        <v>9.3300000000008367</v>
      </c>
      <c r="M1332" s="14">
        <f t="shared" si="364"/>
        <v>9083.9300000000403</v>
      </c>
      <c r="N1332">
        <f t="shared" si="370"/>
        <v>1</v>
      </c>
      <c r="O1332">
        <f t="shared" si="365"/>
        <v>0</v>
      </c>
      <c r="P1332">
        <f>COUNTIF(作圖資料!$A$3:$A$249,A1332)</f>
        <v>0</v>
      </c>
      <c r="R1332" s="7">
        <f t="shared" si="371"/>
        <v>-14</v>
      </c>
      <c r="S1332" s="8">
        <f t="shared" ca="1" si="372"/>
        <v>-14</v>
      </c>
      <c r="T1332" s="8">
        <f t="shared" ca="1" si="373"/>
        <v>11227</v>
      </c>
      <c r="U1332" s="8">
        <f t="shared" ca="1" si="374"/>
        <v>-1</v>
      </c>
      <c r="V1332" s="9">
        <f t="shared" ca="1" si="375"/>
        <v>2</v>
      </c>
      <c r="W1332" s="3">
        <f t="shared" si="376"/>
        <v>8.206765940064642E-3</v>
      </c>
      <c r="X1332" s="3">
        <f t="shared" si="377"/>
        <v>2.032111377055501E-2</v>
      </c>
      <c r="Y1332" s="3">
        <f t="shared" si="378"/>
        <v>1.4230704838439578E-2</v>
      </c>
    </row>
    <row r="1333" spans="1:25" x14ac:dyDescent="0.25">
      <c r="A1333" s="1">
        <v>37942</v>
      </c>
      <c r="B1333" s="2">
        <v>5952.32</v>
      </c>
      <c r="C1333" s="2">
        <v>76659</v>
      </c>
      <c r="D1333" s="2">
        <v>5978</v>
      </c>
      <c r="E1333" s="2">
        <v>5975</v>
      </c>
      <c r="F1333" s="13">
        <f t="shared" si="366"/>
        <v>4.3142841782699559E-3</v>
      </c>
      <c r="G1333" s="2">
        <f t="shared" si="361"/>
        <v>5834.6245000000017</v>
      </c>
      <c r="H1333" s="2">
        <f t="shared" ca="1" si="367"/>
        <v>88442.8</v>
      </c>
      <c r="I1333">
        <f t="shared" ca="1" si="368"/>
        <v>-1</v>
      </c>
      <c r="J1333">
        <f t="shared" si="369"/>
        <v>1</v>
      </c>
      <c r="K1333">
        <f t="shared" si="362"/>
        <v>-92.450000000000728</v>
      </c>
      <c r="L1333">
        <f t="shared" ca="1" si="363"/>
        <v>92.450000000000728</v>
      </c>
      <c r="M1333" s="14">
        <f t="shared" si="364"/>
        <v>8991.4800000000396</v>
      </c>
      <c r="N1333">
        <f t="shared" si="370"/>
        <v>1</v>
      </c>
      <c r="O1333">
        <f t="shared" si="365"/>
        <v>0</v>
      </c>
      <c r="P1333">
        <f>COUNTIF(作圖資料!$A$3:$A$249,A1333)</f>
        <v>0</v>
      </c>
      <c r="R1333" s="7">
        <f t="shared" si="371"/>
        <v>-80</v>
      </c>
      <c r="S1333" s="8">
        <f t="shared" ca="1" si="372"/>
        <v>80</v>
      </c>
      <c r="T1333" s="8">
        <f t="shared" ca="1" si="373"/>
        <v>11307</v>
      </c>
      <c r="U1333" s="8">
        <f t="shared" ca="1" si="374"/>
        <v>-1</v>
      </c>
      <c r="V1333" s="9">
        <f t="shared" ca="1" si="375"/>
        <v>0</v>
      </c>
      <c r="W1333" s="3">
        <f t="shared" si="376"/>
        <v>8.206765940064642E-3</v>
      </c>
      <c r="X1333" s="3">
        <f t="shared" si="377"/>
        <v>4.7161053139737064E-3</v>
      </c>
      <c r="Y1333" s="3">
        <f t="shared" si="378"/>
        <v>8.371002846141451E-4</v>
      </c>
    </row>
    <row r="1334" spans="1:25" x14ac:dyDescent="0.25">
      <c r="A1334" s="1">
        <v>37943</v>
      </c>
      <c r="B1334" s="2">
        <v>5939.47</v>
      </c>
      <c r="C1334" s="2">
        <v>82840</v>
      </c>
      <c r="D1334" s="2">
        <v>5985</v>
      </c>
      <c r="E1334" s="2">
        <v>5982</v>
      </c>
      <c r="F1334" s="13">
        <f t="shared" si="366"/>
        <v>7.6656671386503561E-3</v>
      </c>
      <c r="G1334" s="2">
        <f t="shared" si="361"/>
        <v>5839.5053333333353</v>
      </c>
      <c r="H1334" s="2">
        <f t="shared" ca="1" si="367"/>
        <v>87262.6</v>
      </c>
      <c r="I1334">
        <f t="shared" ca="1" si="368"/>
        <v>-1</v>
      </c>
      <c r="J1334">
        <f t="shared" si="369"/>
        <v>1</v>
      </c>
      <c r="K1334">
        <f t="shared" si="362"/>
        <v>-12.849999999999454</v>
      </c>
      <c r="L1334">
        <f t="shared" ca="1" si="363"/>
        <v>12.849999999999454</v>
      </c>
      <c r="M1334" s="14">
        <f t="shared" si="364"/>
        <v>8978.630000000041</v>
      </c>
      <c r="N1334">
        <f t="shared" si="370"/>
        <v>1</v>
      </c>
      <c r="O1334">
        <f t="shared" si="365"/>
        <v>0</v>
      </c>
      <c r="P1334">
        <f>COUNTIF(作圖資料!$A$3:$A$249,A1334)</f>
        <v>0</v>
      </c>
      <c r="R1334" s="7">
        <f t="shared" si="371"/>
        <v>7</v>
      </c>
      <c r="S1334" s="8">
        <f t="shared" ca="1" si="372"/>
        <v>-7</v>
      </c>
      <c r="T1334" s="8">
        <f t="shared" ca="1" si="373"/>
        <v>11300</v>
      </c>
      <c r="U1334" s="8">
        <f t="shared" ca="1" si="374"/>
        <v>-1</v>
      </c>
      <c r="V1334" s="9">
        <f t="shared" ca="1" si="375"/>
        <v>0</v>
      </c>
      <c r="W1334" s="3">
        <f t="shared" si="376"/>
        <v>8.206765940064642E-3</v>
      </c>
      <c r="X1334" s="3">
        <f t="shared" si="377"/>
        <v>2.5471019752276725E-3</v>
      </c>
      <c r="Y1334" s="3">
        <f t="shared" si="378"/>
        <v>2.0090406830737262E-3</v>
      </c>
    </row>
    <row r="1335" spans="1:25" x14ac:dyDescent="0.25">
      <c r="A1335" s="1">
        <v>37944</v>
      </c>
      <c r="B1335" s="2">
        <v>5865.51</v>
      </c>
      <c r="C1335" s="2">
        <v>78752</v>
      </c>
      <c r="D1335" s="2">
        <v>5865</v>
      </c>
      <c r="E1335" s="2">
        <v>5886</v>
      </c>
      <c r="F1335" s="13">
        <f t="shared" si="366"/>
        <v>3.4933023726837487E-3</v>
      </c>
      <c r="G1335" s="2">
        <f t="shared" si="361"/>
        <v>5842.483000000002</v>
      </c>
      <c r="H1335" s="2">
        <f t="shared" ca="1" si="367"/>
        <v>83401.600000000006</v>
      </c>
      <c r="I1335">
        <f t="shared" ca="1" si="368"/>
        <v>-1</v>
      </c>
      <c r="J1335">
        <f t="shared" si="369"/>
        <v>1</v>
      </c>
      <c r="K1335">
        <f t="shared" si="362"/>
        <v>-73.960000000000036</v>
      </c>
      <c r="L1335">
        <f t="shared" ca="1" si="363"/>
        <v>73.960000000000036</v>
      </c>
      <c r="M1335" s="14">
        <f t="shared" si="364"/>
        <v>8904.6700000000419</v>
      </c>
      <c r="N1335">
        <f t="shared" si="370"/>
        <v>1</v>
      </c>
      <c r="O1335">
        <f t="shared" si="365"/>
        <v>0</v>
      </c>
      <c r="P1335">
        <f>COUNTIF(作圖資料!$A$3:$A$249,A1335)</f>
        <v>1</v>
      </c>
      <c r="R1335" s="7">
        <f t="shared" si="371"/>
        <v>-120</v>
      </c>
      <c r="S1335" s="8">
        <f t="shared" ca="1" si="372"/>
        <v>120</v>
      </c>
      <c r="T1335" s="8">
        <f t="shared" ca="1" si="373"/>
        <v>11420</v>
      </c>
      <c r="U1335" s="8">
        <f t="shared" ca="1" si="374"/>
        <v>-1</v>
      </c>
      <c r="V1335" s="9">
        <f t="shared" ca="1" si="375"/>
        <v>2</v>
      </c>
      <c r="W1335" s="3">
        <f t="shared" si="376"/>
        <v>8.206765940064642E-3</v>
      </c>
      <c r="X1335" s="3">
        <f t="shared" si="377"/>
        <v>-9.936904790037171E-3</v>
      </c>
      <c r="Y1335" s="3">
        <f t="shared" si="378"/>
        <v>-1.8081366147664646E-2</v>
      </c>
    </row>
    <row r="1336" spans="1:25" x14ac:dyDescent="0.25">
      <c r="A1336" s="1">
        <v>37945</v>
      </c>
      <c r="B1336" s="2">
        <v>5834.24</v>
      </c>
      <c r="C1336" s="2">
        <v>76953</v>
      </c>
      <c r="D1336" s="2">
        <v>5898</v>
      </c>
      <c r="E1336" s="2">
        <v>5885</v>
      </c>
      <c r="F1336" s="13">
        <f t="shared" si="366"/>
        <v>1.0928587099605203E-2</v>
      </c>
      <c r="G1336" s="2">
        <f t="shared" si="361"/>
        <v>5847.0828333333347</v>
      </c>
      <c r="H1336" s="2">
        <f t="shared" ca="1" si="367"/>
        <v>80028.2</v>
      </c>
      <c r="I1336">
        <f t="shared" ca="1" si="368"/>
        <v>-1</v>
      </c>
      <c r="J1336">
        <f t="shared" si="369"/>
        <v>1</v>
      </c>
      <c r="K1336">
        <f t="shared" si="362"/>
        <v>-31.270000000000437</v>
      </c>
      <c r="L1336">
        <f t="shared" ca="1" si="363"/>
        <v>31.270000000000437</v>
      </c>
      <c r="M1336" s="14">
        <f t="shared" si="364"/>
        <v>8873.4000000000415</v>
      </c>
      <c r="N1336">
        <f t="shared" si="370"/>
        <v>1</v>
      </c>
      <c r="O1336">
        <f t="shared" si="365"/>
        <v>0</v>
      </c>
      <c r="P1336">
        <f>COUNTIF(作圖資料!$A$3:$A$249,A1336)</f>
        <v>0</v>
      </c>
      <c r="R1336" s="7">
        <f t="shared" si="371"/>
        <v>12</v>
      </c>
      <c r="S1336" s="8">
        <f t="shared" ca="1" si="372"/>
        <v>-12</v>
      </c>
      <c r="T1336" s="8">
        <f t="shared" ca="1" si="373"/>
        <v>11408</v>
      </c>
      <c r="U1336" s="8">
        <f t="shared" ca="1" si="374"/>
        <v>-1</v>
      </c>
      <c r="V1336" s="9">
        <f t="shared" ca="1" si="375"/>
        <v>0</v>
      </c>
      <c r="W1336" s="3">
        <f t="shared" si="376"/>
        <v>3.4933023726837487E-3</v>
      </c>
      <c r="X1336" s="3">
        <f t="shared" si="377"/>
        <v>-5.331164723954172E-3</v>
      </c>
      <c r="Y1336" s="3">
        <f t="shared" si="378"/>
        <v>2.0387359836901123E-3</v>
      </c>
    </row>
    <row r="1337" spans="1:25" x14ac:dyDescent="0.25">
      <c r="A1337" s="1">
        <v>37946</v>
      </c>
      <c r="B1337" s="2">
        <v>5830.06</v>
      </c>
      <c r="C1337" s="2">
        <v>69927</v>
      </c>
      <c r="D1337" s="2">
        <v>5862</v>
      </c>
      <c r="E1337" s="2">
        <v>5861</v>
      </c>
      <c r="F1337" s="13">
        <f t="shared" si="366"/>
        <v>5.4785027941393061E-3</v>
      </c>
      <c r="G1337" s="2">
        <f t="shared" si="361"/>
        <v>5851.6933333333345</v>
      </c>
      <c r="H1337" s="2">
        <f t="shared" ca="1" si="367"/>
        <v>77026.2</v>
      </c>
      <c r="I1337">
        <f t="shared" ca="1" si="368"/>
        <v>-1</v>
      </c>
      <c r="J1337">
        <f t="shared" si="369"/>
        <v>1</v>
      </c>
      <c r="K1337">
        <f t="shared" si="362"/>
        <v>-4.1799999999993815</v>
      </c>
      <c r="L1337">
        <f t="shared" ca="1" si="363"/>
        <v>4.1799999999993815</v>
      </c>
      <c r="M1337" s="14">
        <f t="shared" si="364"/>
        <v>8869.2200000000412</v>
      </c>
      <c r="N1337">
        <f t="shared" si="370"/>
        <v>1</v>
      </c>
      <c r="O1337">
        <f t="shared" si="365"/>
        <v>0</v>
      </c>
      <c r="P1337">
        <f>COUNTIF(作圖資料!$A$3:$A$249,A1337)</f>
        <v>0</v>
      </c>
      <c r="R1337" s="7">
        <f t="shared" si="371"/>
        <v>-36</v>
      </c>
      <c r="S1337" s="8">
        <f t="shared" ca="1" si="372"/>
        <v>36</v>
      </c>
      <c r="T1337" s="8">
        <f t="shared" ca="1" si="373"/>
        <v>11444</v>
      </c>
      <c r="U1337" s="8">
        <f t="shared" ca="1" si="374"/>
        <v>-1</v>
      </c>
      <c r="V1337" s="9">
        <f t="shared" ca="1" si="375"/>
        <v>0</v>
      </c>
      <c r="W1337" s="3">
        <f t="shared" si="376"/>
        <v>3.4933023726837487E-3</v>
      </c>
      <c r="X1337" s="3">
        <f t="shared" si="377"/>
        <v>-6.0438052275078036E-3</v>
      </c>
      <c r="Y1337" s="3">
        <f t="shared" si="378"/>
        <v>-4.0774719673800641E-3</v>
      </c>
    </row>
    <row r="1338" spans="1:25" x14ac:dyDescent="0.25">
      <c r="A1338" s="1">
        <v>37949</v>
      </c>
      <c r="B1338" s="2">
        <v>5821.58</v>
      </c>
      <c r="C1338" s="2">
        <v>57061</v>
      </c>
      <c r="D1338" s="2">
        <v>5850</v>
      </c>
      <c r="E1338" s="2">
        <v>5858</v>
      </c>
      <c r="F1338" s="13">
        <f t="shared" si="366"/>
        <v>4.8818362025428996E-3</v>
      </c>
      <c r="G1338" s="2">
        <f t="shared" si="361"/>
        <v>5856.667666666669</v>
      </c>
      <c r="H1338" s="2">
        <f t="shared" ca="1" si="367"/>
        <v>73106.600000000006</v>
      </c>
      <c r="I1338">
        <f t="shared" ca="1" si="368"/>
        <v>-1</v>
      </c>
      <c r="J1338">
        <f t="shared" si="369"/>
        <v>1</v>
      </c>
      <c r="K1338">
        <f t="shared" si="362"/>
        <v>-8.4800000000004729</v>
      </c>
      <c r="L1338">
        <f t="shared" ca="1" si="363"/>
        <v>8.4800000000004729</v>
      </c>
      <c r="M1338" s="14">
        <f t="shared" si="364"/>
        <v>8860.7400000000416</v>
      </c>
      <c r="N1338">
        <f t="shared" si="370"/>
        <v>1</v>
      </c>
      <c r="O1338">
        <f t="shared" si="365"/>
        <v>0</v>
      </c>
      <c r="P1338">
        <f>COUNTIF(作圖資料!$A$3:$A$249,A1338)</f>
        <v>0</v>
      </c>
      <c r="R1338" s="7">
        <f t="shared" si="371"/>
        <v>-12</v>
      </c>
      <c r="S1338" s="8">
        <f t="shared" ca="1" si="372"/>
        <v>12</v>
      </c>
      <c r="T1338" s="8">
        <f t="shared" ca="1" si="373"/>
        <v>11456</v>
      </c>
      <c r="U1338" s="8">
        <f t="shared" ca="1" si="374"/>
        <v>-1</v>
      </c>
      <c r="V1338" s="9">
        <f t="shared" ca="1" si="375"/>
        <v>0</v>
      </c>
      <c r="W1338" s="3">
        <f t="shared" si="376"/>
        <v>3.4933023726837487E-3</v>
      </c>
      <c r="X1338" s="3">
        <f t="shared" si="377"/>
        <v>-7.4895448136649279E-3</v>
      </c>
      <c r="Y1338" s="3">
        <f t="shared" si="378"/>
        <v>-6.1162079510701517E-3</v>
      </c>
    </row>
    <row r="1339" spans="1:25" x14ac:dyDescent="0.25">
      <c r="A1339" s="1">
        <v>37950</v>
      </c>
      <c r="B1339" s="2">
        <v>5861.18</v>
      </c>
      <c r="C1339" s="2">
        <v>79498</v>
      </c>
      <c r="D1339" s="2">
        <v>5888</v>
      </c>
      <c r="E1339" s="2">
        <v>5884</v>
      </c>
      <c r="F1339" s="13">
        <f t="shared" si="366"/>
        <v>4.5758703878739926E-3</v>
      </c>
      <c r="G1339" s="2">
        <f t="shared" si="361"/>
        <v>5860.1735000000026</v>
      </c>
      <c r="H1339" s="2">
        <f t="shared" ca="1" si="367"/>
        <v>72438.2</v>
      </c>
      <c r="I1339">
        <f t="shared" ca="1" si="368"/>
        <v>1</v>
      </c>
      <c r="J1339">
        <f t="shared" si="369"/>
        <v>1</v>
      </c>
      <c r="K1339">
        <f t="shared" si="362"/>
        <v>39.600000000000364</v>
      </c>
      <c r="L1339">
        <f t="shared" ca="1" si="363"/>
        <v>-39.600000000000364</v>
      </c>
      <c r="M1339" s="14">
        <f t="shared" si="364"/>
        <v>8900.340000000042</v>
      </c>
      <c r="N1339">
        <f t="shared" si="370"/>
        <v>1</v>
      </c>
      <c r="O1339">
        <f t="shared" si="365"/>
        <v>0</v>
      </c>
      <c r="P1339">
        <f>COUNTIF(作圖資料!$A$3:$A$249,A1339)</f>
        <v>0</v>
      </c>
      <c r="R1339" s="7">
        <f t="shared" si="371"/>
        <v>38</v>
      </c>
      <c r="S1339" s="8">
        <f t="shared" ca="1" si="372"/>
        <v>-38</v>
      </c>
      <c r="T1339" s="8">
        <f t="shared" ca="1" si="373"/>
        <v>11418</v>
      </c>
      <c r="U1339" s="8">
        <f t="shared" ca="1" si="374"/>
        <v>1</v>
      </c>
      <c r="V1339" s="9">
        <f t="shared" ca="1" si="375"/>
        <v>2</v>
      </c>
      <c r="W1339" s="3">
        <f t="shared" si="376"/>
        <v>3.4933023726837487E-3</v>
      </c>
      <c r="X1339" s="3">
        <f t="shared" si="377"/>
        <v>-7.3821372736537771E-4</v>
      </c>
      <c r="Y1339" s="3">
        <f t="shared" si="378"/>
        <v>3.3978933061540317E-4</v>
      </c>
    </row>
    <row r="1340" spans="1:25" x14ac:dyDescent="0.25">
      <c r="A1340" s="1">
        <v>37951</v>
      </c>
      <c r="B1340" s="2">
        <v>5860.61</v>
      </c>
      <c r="C1340" s="2">
        <v>51524</v>
      </c>
      <c r="D1340" s="2">
        <v>5904</v>
      </c>
      <c r="E1340" s="2">
        <v>5904</v>
      </c>
      <c r="F1340" s="13">
        <f t="shared" si="366"/>
        <v>7.4036661712688634E-3</v>
      </c>
      <c r="G1340" s="2">
        <f t="shared" si="361"/>
        <v>5862.9871666666686</v>
      </c>
      <c r="H1340" s="2">
        <f t="shared" ca="1" si="367"/>
        <v>66992.600000000006</v>
      </c>
      <c r="I1340">
        <f t="shared" ca="1" si="368"/>
        <v>-1</v>
      </c>
      <c r="J1340">
        <f t="shared" si="369"/>
        <v>1</v>
      </c>
      <c r="K1340">
        <f t="shared" si="362"/>
        <v>-0.57000000000061846</v>
      </c>
      <c r="L1340">
        <f t="shared" ca="1" si="363"/>
        <v>-0.57000000000061846</v>
      </c>
      <c r="M1340" s="14">
        <f t="shared" si="364"/>
        <v>8899.7700000000405</v>
      </c>
      <c r="N1340">
        <f t="shared" si="370"/>
        <v>1</v>
      </c>
      <c r="O1340">
        <f t="shared" si="365"/>
        <v>0</v>
      </c>
      <c r="P1340">
        <f>COUNTIF(作圖資料!$A$3:$A$249,A1340)</f>
        <v>0</v>
      </c>
      <c r="R1340" s="7">
        <f t="shared" si="371"/>
        <v>16</v>
      </c>
      <c r="S1340" s="8">
        <f t="shared" ca="1" si="372"/>
        <v>16</v>
      </c>
      <c r="T1340" s="8">
        <f t="shared" ca="1" si="373"/>
        <v>11434</v>
      </c>
      <c r="U1340" s="8">
        <f t="shared" ca="1" si="374"/>
        <v>-1</v>
      </c>
      <c r="V1340" s="9">
        <f t="shared" ca="1" si="375"/>
        <v>2</v>
      </c>
      <c r="W1340" s="3">
        <f t="shared" si="376"/>
        <v>3.4933023726837487E-3</v>
      </c>
      <c r="X1340" s="3">
        <f t="shared" si="377"/>
        <v>-8.3539197785009733E-4</v>
      </c>
      <c r="Y1340" s="3">
        <f t="shared" si="378"/>
        <v>3.0581039755355199E-3</v>
      </c>
    </row>
    <row r="1341" spans="1:25" x14ac:dyDescent="0.25">
      <c r="A1341" s="1">
        <v>37952</v>
      </c>
      <c r="B1341" s="2">
        <v>5740.57</v>
      </c>
      <c r="C1341" s="2">
        <v>57862</v>
      </c>
      <c r="D1341" s="2">
        <v>5818</v>
      </c>
      <c r="E1341" s="2">
        <v>5805</v>
      </c>
      <c r="F1341" s="13">
        <f t="shared" si="366"/>
        <v>1.3488207617013748E-2</v>
      </c>
      <c r="G1341" s="2">
        <f t="shared" si="361"/>
        <v>5863.3975000000019</v>
      </c>
      <c r="H1341" s="2">
        <f t="shared" ca="1" si="367"/>
        <v>63174.400000000001</v>
      </c>
      <c r="I1341">
        <f t="shared" ca="1" si="368"/>
        <v>-1</v>
      </c>
      <c r="J1341">
        <f t="shared" si="369"/>
        <v>1</v>
      </c>
      <c r="K1341">
        <f t="shared" si="362"/>
        <v>-120.03999999999996</v>
      </c>
      <c r="L1341">
        <f t="shared" ca="1" si="363"/>
        <v>120.03999999999996</v>
      </c>
      <c r="M1341" s="14">
        <f t="shared" si="364"/>
        <v>8779.7300000000396</v>
      </c>
      <c r="N1341">
        <f t="shared" si="370"/>
        <v>1</v>
      </c>
      <c r="O1341">
        <f t="shared" si="365"/>
        <v>0</v>
      </c>
      <c r="P1341">
        <f>COUNTIF(作圖資料!$A$3:$A$249,A1341)</f>
        <v>0</v>
      </c>
      <c r="R1341" s="7">
        <f t="shared" si="371"/>
        <v>-86</v>
      </c>
      <c r="S1341" s="8">
        <f t="shared" ca="1" si="372"/>
        <v>86</v>
      </c>
      <c r="T1341" s="8">
        <f t="shared" ca="1" si="373"/>
        <v>11520</v>
      </c>
      <c r="U1341" s="8">
        <f t="shared" ca="1" si="374"/>
        <v>-1</v>
      </c>
      <c r="V1341" s="9">
        <f t="shared" ca="1" si="375"/>
        <v>0</v>
      </c>
      <c r="W1341" s="3">
        <f t="shared" si="376"/>
        <v>3.4933023726837487E-3</v>
      </c>
      <c r="X1341" s="3">
        <f t="shared" si="377"/>
        <v>-2.1300790553592019E-2</v>
      </c>
      <c r="Y1341" s="3">
        <f t="shared" si="378"/>
        <v>-1.1552837240910274E-2</v>
      </c>
    </row>
    <row r="1342" spans="1:25" x14ac:dyDescent="0.25">
      <c r="A1342" s="1">
        <v>37953</v>
      </c>
      <c r="B1342" s="2">
        <v>5771.77</v>
      </c>
      <c r="C1342" s="2">
        <v>63856</v>
      </c>
      <c r="D1342" s="2">
        <v>5808</v>
      </c>
      <c r="E1342" s="2">
        <v>5810</v>
      </c>
      <c r="F1342" s="13">
        <f t="shared" si="366"/>
        <v>6.2771039040017129E-3</v>
      </c>
      <c r="G1342" s="2">
        <f t="shared" ref="G1342:G1405" si="379">AVERAGE(B1283:B1342)</f>
        <v>5865.0406666666677</v>
      </c>
      <c r="H1342" s="2">
        <f t="shared" ca="1" si="367"/>
        <v>61960.2</v>
      </c>
      <c r="I1342">
        <f t="shared" ca="1" si="368"/>
        <v>1</v>
      </c>
      <c r="J1342">
        <f t="shared" si="369"/>
        <v>1</v>
      </c>
      <c r="K1342">
        <f t="shared" ref="K1342:K1405" si="380">B1342-B1341</f>
        <v>31.200000000000728</v>
      </c>
      <c r="L1342">
        <f t="shared" ref="L1342:L1405" ca="1" si="381">I1341*K1342</f>
        <v>-31.200000000000728</v>
      </c>
      <c r="M1342" s="14">
        <f t="shared" ref="M1342:M1405" si="382">M1341+K1342*N1341</f>
        <v>8810.9300000000403</v>
      </c>
      <c r="N1342">
        <f t="shared" si="370"/>
        <v>1</v>
      </c>
      <c r="O1342">
        <f t="shared" ref="O1342:O1405" si="383">ABS(N1342-N1341)</f>
        <v>0</v>
      </c>
      <c r="P1342">
        <f>COUNTIF(作圖資料!$A$3:$A$249,A1342)</f>
        <v>0</v>
      </c>
      <c r="R1342" s="7">
        <f t="shared" si="371"/>
        <v>-10</v>
      </c>
      <c r="S1342" s="8">
        <f t="shared" ca="1" si="372"/>
        <v>10</v>
      </c>
      <c r="T1342" s="8">
        <f t="shared" ca="1" si="373"/>
        <v>11530</v>
      </c>
      <c r="U1342" s="8">
        <f t="shared" ca="1" si="374"/>
        <v>1</v>
      </c>
      <c r="V1342" s="9">
        <f t="shared" ca="1" si="375"/>
        <v>2</v>
      </c>
      <c r="W1342" s="3">
        <f t="shared" si="376"/>
        <v>3.4933023726837487E-3</v>
      </c>
      <c r="X1342" s="3">
        <f t="shared" si="377"/>
        <v>-1.5981560000749906E-2</v>
      </c>
      <c r="Y1342" s="3">
        <f t="shared" si="378"/>
        <v>-1.3251783893985403E-2</v>
      </c>
    </row>
    <row r="1343" spans="1:25" x14ac:dyDescent="0.25">
      <c r="A1343" s="1">
        <v>37956</v>
      </c>
      <c r="B1343" s="2">
        <v>5870.17</v>
      </c>
      <c r="C1343" s="2">
        <v>71061</v>
      </c>
      <c r="D1343" s="2">
        <v>5914</v>
      </c>
      <c r="E1343" s="2">
        <v>5912</v>
      </c>
      <c r="F1343" s="13">
        <f t="shared" si="366"/>
        <v>7.4665640007018919E-3</v>
      </c>
      <c r="G1343" s="2">
        <f t="shared" si="379"/>
        <v>5869.1163333333343</v>
      </c>
      <c r="H1343" s="2">
        <f t="shared" ca="1" si="367"/>
        <v>64760.2</v>
      </c>
      <c r="I1343">
        <f t="shared" ca="1" si="368"/>
        <v>1</v>
      </c>
      <c r="J1343">
        <f t="shared" si="369"/>
        <v>1</v>
      </c>
      <c r="K1343">
        <f t="shared" si="380"/>
        <v>98.399999999999636</v>
      </c>
      <c r="L1343">
        <f t="shared" ca="1" si="381"/>
        <v>98.399999999999636</v>
      </c>
      <c r="M1343" s="14">
        <f t="shared" si="382"/>
        <v>8909.3300000000399</v>
      </c>
      <c r="N1343">
        <f t="shared" si="370"/>
        <v>1</v>
      </c>
      <c r="O1343">
        <f t="shared" si="383"/>
        <v>0</v>
      </c>
      <c r="P1343">
        <f>COUNTIF(作圖資料!$A$3:$A$249,A1343)</f>
        <v>0</v>
      </c>
      <c r="R1343" s="7">
        <f t="shared" si="371"/>
        <v>106</v>
      </c>
      <c r="S1343" s="8">
        <f t="shared" ca="1" si="372"/>
        <v>106</v>
      </c>
      <c r="T1343" s="8">
        <f t="shared" ca="1" si="373"/>
        <v>11636</v>
      </c>
      <c r="U1343" s="8">
        <f t="shared" ca="1" si="374"/>
        <v>1</v>
      </c>
      <c r="V1343" s="9">
        <f t="shared" ca="1" si="375"/>
        <v>0</v>
      </c>
      <c r="W1343" s="3">
        <f t="shared" si="376"/>
        <v>3.4933023726837487E-3</v>
      </c>
      <c r="X1343" s="3">
        <f t="shared" si="377"/>
        <v>7.9447481975147838E-4</v>
      </c>
      <c r="Y1343" s="3">
        <f t="shared" si="378"/>
        <v>4.7570506286105374E-3</v>
      </c>
    </row>
    <row r="1344" spans="1:25" x14ac:dyDescent="0.25">
      <c r="A1344" s="1">
        <v>37957</v>
      </c>
      <c r="B1344" s="2">
        <v>5911.45</v>
      </c>
      <c r="C1344" s="2">
        <v>78712</v>
      </c>
      <c r="D1344" s="2">
        <v>5930</v>
      </c>
      <c r="E1344" s="2">
        <v>5926</v>
      </c>
      <c r="F1344" s="13">
        <f t="shared" si="366"/>
        <v>3.1379779918632167E-3</v>
      </c>
      <c r="G1344" s="2">
        <f t="shared" si="379"/>
        <v>5873.6566666666668</v>
      </c>
      <c r="H1344" s="2">
        <f t="shared" ca="1" si="367"/>
        <v>64603</v>
      </c>
      <c r="I1344">
        <f t="shared" ca="1" si="368"/>
        <v>1</v>
      </c>
      <c r="J1344">
        <f t="shared" si="369"/>
        <v>1</v>
      </c>
      <c r="K1344">
        <f t="shared" si="380"/>
        <v>41.279999999999745</v>
      </c>
      <c r="L1344">
        <f t="shared" ca="1" si="381"/>
        <v>41.279999999999745</v>
      </c>
      <c r="M1344" s="14">
        <f t="shared" si="382"/>
        <v>8950.6100000000406</v>
      </c>
      <c r="N1344">
        <f t="shared" si="370"/>
        <v>1</v>
      </c>
      <c r="O1344">
        <f t="shared" si="383"/>
        <v>0</v>
      </c>
      <c r="P1344">
        <f>COUNTIF(作圖資料!$A$3:$A$249,A1344)</f>
        <v>0</v>
      </c>
      <c r="R1344" s="7">
        <f t="shared" si="371"/>
        <v>16</v>
      </c>
      <c r="S1344" s="8">
        <f t="shared" ca="1" si="372"/>
        <v>16</v>
      </c>
      <c r="T1344" s="8">
        <f t="shared" ca="1" si="373"/>
        <v>11652</v>
      </c>
      <c r="U1344" s="8">
        <f t="shared" ca="1" si="374"/>
        <v>1</v>
      </c>
      <c r="V1344" s="9">
        <f t="shared" ca="1" si="375"/>
        <v>0</v>
      </c>
      <c r="W1344" s="3">
        <f t="shared" si="376"/>
        <v>3.4933023726837487E-3</v>
      </c>
      <c r="X1344" s="3">
        <f t="shared" si="377"/>
        <v>7.8322260127423604E-3</v>
      </c>
      <c r="Y1344" s="3">
        <f t="shared" si="378"/>
        <v>7.4753652735306542E-3</v>
      </c>
    </row>
    <row r="1345" spans="1:25" x14ac:dyDescent="0.25">
      <c r="A1345" s="1">
        <v>37958</v>
      </c>
      <c r="B1345" s="2">
        <v>5884.97</v>
      </c>
      <c r="C1345" s="2">
        <v>68739</v>
      </c>
      <c r="D1345" s="2">
        <v>5908</v>
      </c>
      <c r="E1345" s="2">
        <v>5895</v>
      </c>
      <c r="F1345" s="13">
        <f t="shared" si="366"/>
        <v>3.9133589466047169E-3</v>
      </c>
      <c r="G1345" s="2">
        <f t="shared" si="379"/>
        <v>5876.2893333333332</v>
      </c>
      <c r="H1345" s="2">
        <f t="shared" ca="1" si="367"/>
        <v>68046</v>
      </c>
      <c r="I1345">
        <f t="shared" ca="1" si="368"/>
        <v>1</v>
      </c>
      <c r="J1345">
        <f t="shared" si="369"/>
        <v>1</v>
      </c>
      <c r="K1345">
        <f t="shared" si="380"/>
        <v>-26.479999999999563</v>
      </c>
      <c r="L1345">
        <f t="shared" ca="1" si="381"/>
        <v>-26.479999999999563</v>
      </c>
      <c r="M1345" s="14">
        <f t="shared" si="382"/>
        <v>8924.130000000041</v>
      </c>
      <c r="N1345">
        <f t="shared" si="370"/>
        <v>1</v>
      </c>
      <c r="O1345">
        <f t="shared" si="383"/>
        <v>0</v>
      </c>
      <c r="P1345">
        <f>COUNTIF(作圖資料!$A$3:$A$249,A1345)</f>
        <v>0</v>
      </c>
      <c r="R1345" s="7">
        <f t="shared" si="371"/>
        <v>-22</v>
      </c>
      <c r="S1345" s="8">
        <f t="shared" ca="1" si="372"/>
        <v>-22</v>
      </c>
      <c r="T1345" s="8">
        <f t="shared" ca="1" si="373"/>
        <v>11630</v>
      </c>
      <c r="U1345" s="8">
        <f t="shared" ca="1" si="374"/>
        <v>1</v>
      </c>
      <c r="V1345" s="9">
        <f t="shared" ca="1" si="375"/>
        <v>0</v>
      </c>
      <c r="W1345" s="3">
        <f t="shared" si="376"/>
        <v>3.4933023726837487E-3</v>
      </c>
      <c r="X1345" s="3">
        <f t="shared" si="377"/>
        <v>3.317699569176602E-3</v>
      </c>
      <c r="Y1345" s="3">
        <f t="shared" si="378"/>
        <v>3.7376826367654381E-3</v>
      </c>
    </row>
    <row r="1346" spans="1:25" x14ac:dyDescent="0.25">
      <c r="A1346" s="1">
        <v>37959</v>
      </c>
      <c r="B1346" s="2">
        <v>5920.46</v>
      </c>
      <c r="C1346" s="2">
        <v>64915</v>
      </c>
      <c r="D1346" s="2">
        <v>5934</v>
      </c>
      <c r="E1346" s="2">
        <v>5934</v>
      </c>
      <c r="F1346" s="13">
        <f t="shared" si="366"/>
        <v>2.2869844572888098E-3</v>
      </c>
      <c r="G1346" s="2">
        <f t="shared" si="379"/>
        <v>5880.2855</v>
      </c>
      <c r="H1346" s="2">
        <f t="shared" ca="1" si="367"/>
        <v>69456.600000000006</v>
      </c>
      <c r="I1346">
        <f t="shared" ca="1" si="368"/>
        <v>-1</v>
      </c>
      <c r="J1346">
        <f t="shared" si="369"/>
        <v>1</v>
      </c>
      <c r="K1346">
        <f t="shared" si="380"/>
        <v>35.489999999999782</v>
      </c>
      <c r="L1346">
        <f t="shared" ca="1" si="381"/>
        <v>35.489999999999782</v>
      </c>
      <c r="M1346" s="14">
        <f t="shared" si="382"/>
        <v>8959.6200000000408</v>
      </c>
      <c r="N1346">
        <f t="shared" si="370"/>
        <v>1</v>
      </c>
      <c r="O1346">
        <f t="shared" si="383"/>
        <v>0</v>
      </c>
      <c r="P1346">
        <f>COUNTIF(作圖資料!$A$3:$A$249,A1346)</f>
        <v>0</v>
      </c>
      <c r="R1346" s="7">
        <f t="shared" si="371"/>
        <v>26</v>
      </c>
      <c r="S1346" s="8">
        <f t="shared" ca="1" si="372"/>
        <v>26</v>
      </c>
      <c r="T1346" s="8">
        <f t="shared" ca="1" si="373"/>
        <v>11656</v>
      </c>
      <c r="U1346" s="8">
        <f t="shared" ca="1" si="374"/>
        <v>-1</v>
      </c>
      <c r="V1346" s="9">
        <f t="shared" ca="1" si="375"/>
        <v>2</v>
      </c>
      <c r="W1346" s="3">
        <f t="shared" si="376"/>
        <v>3.4933023726837487E-3</v>
      </c>
      <c r="X1346" s="3">
        <f t="shared" si="377"/>
        <v>9.3683243230342494E-3</v>
      </c>
      <c r="Y1346" s="3">
        <f t="shared" si="378"/>
        <v>8.1549439347605723E-3</v>
      </c>
    </row>
    <row r="1347" spans="1:25" x14ac:dyDescent="0.25">
      <c r="A1347" s="1">
        <v>37960</v>
      </c>
      <c r="B1347" s="2">
        <v>5900.05</v>
      </c>
      <c r="C1347" s="2">
        <v>65214</v>
      </c>
      <c r="D1347" s="2">
        <v>5904</v>
      </c>
      <c r="E1347" s="2">
        <v>5900</v>
      </c>
      <c r="F1347" s="13">
        <f t="shared" ref="F1347:F1410" si="384">IF(P1347=1,E1347,D1347)/B1347-1</f>
        <v>6.6948585181481057E-4</v>
      </c>
      <c r="G1347" s="2">
        <f t="shared" si="379"/>
        <v>5884.8958333333321</v>
      </c>
      <c r="H1347" s="2">
        <f t="shared" ref="H1347:H1410" ca="1" si="385">IF(ROW()&gt;$H$1,AVERAGE(OFFSET(C1347,-$H$1+1,,$H$1)),"")</f>
        <v>69728.2</v>
      </c>
      <c r="I1347">
        <f t="shared" ref="I1347:I1410" ca="1" si="386">IF(H1347="",0,SIGN(C1347-H1347))</f>
        <v>-1</v>
      </c>
      <c r="J1347">
        <f t="shared" ref="J1347:J1410" si="387">SIGN(F1347)</f>
        <v>1</v>
      </c>
      <c r="K1347">
        <f t="shared" si="380"/>
        <v>-20.409999999999854</v>
      </c>
      <c r="L1347">
        <f t="shared" ca="1" si="381"/>
        <v>20.409999999999854</v>
      </c>
      <c r="M1347" s="14">
        <f t="shared" si="382"/>
        <v>8939.210000000041</v>
      </c>
      <c r="N1347">
        <f t="shared" ref="N1347:N1410" si="388">INT(M1347*$Q$1/B1347)*CHOOSE($L$1,I1347,J1347)</f>
        <v>1</v>
      </c>
      <c r="O1347">
        <f t="shared" si="383"/>
        <v>0</v>
      </c>
      <c r="P1347">
        <f>COUNTIF(作圖資料!$A$3:$A$249,A1347)</f>
        <v>0</v>
      </c>
      <c r="R1347" s="7">
        <f t="shared" si="371"/>
        <v>-30</v>
      </c>
      <c r="S1347" s="8">
        <f t="shared" ca="1" si="372"/>
        <v>30</v>
      </c>
      <c r="T1347" s="8">
        <f t="shared" ca="1" si="373"/>
        <v>11686</v>
      </c>
      <c r="U1347" s="8">
        <f t="shared" ca="1" si="374"/>
        <v>-1</v>
      </c>
      <c r="V1347" s="9">
        <f t="shared" ca="1" si="375"/>
        <v>0</v>
      </c>
      <c r="W1347" s="3">
        <f t="shared" si="376"/>
        <v>3.4933023726837487E-3</v>
      </c>
      <c r="X1347" s="3">
        <f t="shared" si="377"/>
        <v>5.8886610030501885E-3</v>
      </c>
      <c r="Y1347" s="3">
        <f t="shared" si="378"/>
        <v>3.0581039755352979E-3</v>
      </c>
    </row>
    <row r="1348" spans="1:25" x14ac:dyDescent="0.25">
      <c r="A1348" s="1">
        <v>37963</v>
      </c>
      <c r="B1348" s="2">
        <v>5847.15</v>
      </c>
      <c r="C1348" s="2">
        <v>47495</v>
      </c>
      <c r="D1348" s="2">
        <v>5847</v>
      </c>
      <c r="E1348" s="2">
        <v>5850</v>
      </c>
      <c r="F1348" s="13">
        <f t="shared" si="384"/>
        <v>-2.5653523511359744E-5</v>
      </c>
      <c r="G1348" s="2">
        <f t="shared" si="379"/>
        <v>5888.2603333333327</v>
      </c>
      <c r="H1348" s="2">
        <f t="shared" ca="1" si="385"/>
        <v>65015</v>
      </c>
      <c r="I1348">
        <f t="shared" ca="1" si="386"/>
        <v>-1</v>
      </c>
      <c r="J1348">
        <f t="shared" si="387"/>
        <v>-1</v>
      </c>
      <c r="K1348">
        <f t="shared" si="380"/>
        <v>-52.900000000000546</v>
      </c>
      <c r="L1348">
        <f t="shared" ca="1" si="381"/>
        <v>52.900000000000546</v>
      </c>
      <c r="M1348" s="14">
        <f t="shared" si="382"/>
        <v>8886.3100000000413</v>
      </c>
      <c r="N1348">
        <f t="shared" si="388"/>
        <v>-1</v>
      </c>
      <c r="O1348">
        <f t="shared" si="383"/>
        <v>2</v>
      </c>
      <c r="P1348">
        <f>COUNTIF(作圖資料!$A$3:$A$249,A1348)</f>
        <v>0</v>
      </c>
      <c r="R1348" s="7">
        <f t="shared" ref="R1348:R1411" si="389">D1348-IF(P1347=1,E1347,D1347)</f>
        <v>-57</v>
      </c>
      <c r="S1348" s="8">
        <f t="shared" ref="S1348:S1411" ca="1" si="390">I1347*R1348</f>
        <v>57</v>
      </c>
      <c r="T1348" s="8">
        <f t="shared" ref="T1348:T1411" ca="1" si="391">T1347+R1348*U1347</f>
        <v>11743</v>
      </c>
      <c r="U1348" s="8">
        <f t="shared" ref="U1348:U1411" ca="1" si="392">INT(T1348*$Q$1/IF(P1348=1,E1348,D1348))*I1348</f>
        <v>-2</v>
      </c>
      <c r="V1348" s="9">
        <f t="shared" ref="V1348:V1411" ca="1" si="393">IF(P1348=1,ABS(U1348)+ABS(U1347),ABS(U1348-U1347))</f>
        <v>1</v>
      </c>
      <c r="W1348" s="3">
        <f t="shared" ref="W1348:W1411" si="394">IF(P1347=1,F1347,W1347)</f>
        <v>3.4933023726837487E-3</v>
      </c>
      <c r="X1348" s="3">
        <f t="shared" ref="X1348:X1411" si="395">IF(P1347=1,K1348/B1347,(1+K1348/B1347)*(1+X1347)-1)</f>
        <v>-3.1301625945568956E-3</v>
      </c>
      <c r="Y1348" s="3">
        <f t="shared" ref="Y1348:Y1411" si="396">IF(P1347=1,R1348/E1347,(1+R1348/D1347)*(1+Y1347)-1)</f>
        <v>-6.6258919469927013E-3</v>
      </c>
    </row>
    <row r="1349" spans="1:25" x14ac:dyDescent="0.25">
      <c r="A1349" s="1">
        <v>37964</v>
      </c>
      <c r="B1349" s="2">
        <v>5859.56</v>
      </c>
      <c r="C1349" s="2">
        <v>58200</v>
      </c>
      <c r="D1349" s="2">
        <v>5873</v>
      </c>
      <c r="E1349" s="2">
        <v>5875</v>
      </c>
      <c r="F1349" s="13">
        <f t="shared" si="384"/>
        <v>2.2936875806374157E-3</v>
      </c>
      <c r="G1349" s="2">
        <f t="shared" si="379"/>
        <v>5892.1993333333339</v>
      </c>
      <c r="H1349" s="2">
        <f t="shared" ca="1" si="385"/>
        <v>60912.6</v>
      </c>
      <c r="I1349">
        <f t="shared" ca="1" si="386"/>
        <v>-1</v>
      </c>
      <c r="J1349">
        <f t="shared" si="387"/>
        <v>1</v>
      </c>
      <c r="K1349">
        <f t="shared" si="380"/>
        <v>12.410000000000764</v>
      </c>
      <c r="L1349">
        <f t="shared" ca="1" si="381"/>
        <v>-12.410000000000764</v>
      </c>
      <c r="M1349" s="14">
        <f t="shared" si="382"/>
        <v>8873.9000000000415</v>
      </c>
      <c r="N1349">
        <f t="shared" si="388"/>
        <v>1</v>
      </c>
      <c r="O1349">
        <f t="shared" si="383"/>
        <v>2</v>
      </c>
      <c r="P1349">
        <f>COUNTIF(作圖資料!$A$3:$A$249,A1349)</f>
        <v>0</v>
      </c>
      <c r="R1349" s="7">
        <f t="shared" si="389"/>
        <v>26</v>
      </c>
      <c r="S1349" s="8">
        <f t="shared" ca="1" si="390"/>
        <v>-26</v>
      </c>
      <c r="T1349" s="8">
        <f t="shared" ca="1" si="391"/>
        <v>11691</v>
      </c>
      <c r="U1349" s="8">
        <f t="shared" ca="1" si="392"/>
        <v>-1</v>
      </c>
      <c r="V1349" s="9">
        <f t="shared" ca="1" si="393"/>
        <v>1</v>
      </c>
      <c r="W1349" s="3">
        <f t="shared" si="394"/>
        <v>3.4933023726837487E-3</v>
      </c>
      <c r="X1349" s="3">
        <f t="shared" si="395"/>
        <v>-1.0144045445321659E-3</v>
      </c>
      <c r="Y1349" s="3">
        <f t="shared" si="396"/>
        <v>-2.2086306489974561E-3</v>
      </c>
    </row>
    <row r="1350" spans="1:25" x14ac:dyDescent="0.25">
      <c r="A1350" s="1">
        <v>37965</v>
      </c>
      <c r="B1350" s="2">
        <v>5803.42</v>
      </c>
      <c r="C1350" s="2">
        <v>62671</v>
      </c>
      <c r="D1350" s="2">
        <v>5830</v>
      </c>
      <c r="E1350" s="2">
        <v>5830</v>
      </c>
      <c r="F1350" s="13">
        <f t="shared" si="384"/>
        <v>4.5800579658201723E-3</v>
      </c>
      <c r="G1350" s="2">
        <f t="shared" si="379"/>
        <v>5893.9353333333329</v>
      </c>
      <c r="H1350" s="2">
        <f t="shared" ca="1" si="385"/>
        <v>59699</v>
      </c>
      <c r="I1350">
        <f t="shared" ca="1" si="386"/>
        <v>1</v>
      </c>
      <c r="J1350">
        <f t="shared" si="387"/>
        <v>1</v>
      </c>
      <c r="K1350">
        <f t="shared" si="380"/>
        <v>-56.140000000000327</v>
      </c>
      <c r="L1350">
        <f t="shared" ca="1" si="381"/>
        <v>56.140000000000327</v>
      </c>
      <c r="M1350" s="14">
        <f t="shared" si="382"/>
        <v>8817.7600000000421</v>
      </c>
      <c r="N1350">
        <f t="shared" si="388"/>
        <v>1</v>
      </c>
      <c r="O1350">
        <f t="shared" si="383"/>
        <v>0</v>
      </c>
      <c r="P1350">
        <f>COUNTIF(作圖資料!$A$3:$A$249,A1350)</f>
        <v>0</v>
      </c>
      <c r="R1350" s="7">
        <f t="shared" si="389"/>
        <v>-43</v>
      </c>
      <c r="S1350" s="8">
        <f t="shared" ca="1" si="390"/>
        <v>43</v>
      </c>
      <c r="T1350" s="8">
        <f t="shared" ca="1" si="391"/>
        <v>11734</v>
      </c>
      <c r="U1350" s="8">
        <f t="shared" ca="1" si="392"/>
        <v>2</v>
      </c>
      <c r="V1350" s="9">
        <f t="shared" ca="1" si="393"/>
        <v>3</v>
      </c>
      <c r="W1350" s="3">
        <f t="shared" si="394"/>
        <v>3.4933023726837487E-3</v>
      </c>
      <c r="X1350" s="3">
        <f t="shared" si="395"/>
        <v>-1.0585609776472826E-2</v>
      </c>
      <c r="Y1350" s="3">
        <f t="shared" si="396"/>
        <v>-9.5141012572202976E-3</v>
      </c>
    </row>
    <row r="1351" spans="1:25" x14ac:dyDescent="0.25">
      <c r="A1351" s="1">
        <v>37966</v>
      </c>
      <c r="B1351" s="2">
        <v>5867.05</v>
      </c>
      <c r="C1351" s="2">
        <v>69530</v>
      </c>
      <c r="D1351" s="2">
        <v>5890</v>
      </c>
      <c r="E1351" s="2">
        <v>5885</v>
      </c>
      <c r="F1351" s="13">
        <f t="shared" si="384"/>
        <v>3.9116762257012105E-3</v>
      </c>
      <c r="G1351" s="2">
        <f t="shared" si="379"/>
        <v>5895.9338333333335</v>
      </c>
      <c r="H1351" s="2">
        <f t="shared" ca="1" si="385"/>
        <v>60622</v>
      </c>
      <c r="I1351">
        <f t="shared" ca="1" si="386"/>
        <v>1</v>
      </c>
      <c r="J1351">
        <f t="shared" si="387"/>
        <v>1</v>
      </c>
      <c r="K1351">
        <f t="shared" si="380"/>
        <v>63.630000000000109</v>
      </c>
      <c r="L1351">
        <f t="shared" ca="1" si="381"/>
        <v>63.630000000000109</v>
      </c>
      <c r="M1351" s="14">
        <f t="shared" si="382"/>
        <v>8881.3900000000431</v>
      </c>
      <c r="N1351">
        <f t="shared" si="388"/>
        <v>1</v>
      </c>
      <c r="O1351">
        <f t="shared" si="383"/>
        <v>0</v>
      </c>
      <c r="P1351">
        <f>COUNTIF(作圖資料!$A$3:$A$249,A1351)</f>
        <v>0</v>
      </c>
      <c r="R1351" s="7">
        <f t="shared" si="389"/>
        <v>60</v>
      </c>
      <c r="S1351" s="8">
        <f t="shared" ca="1" si="390"/>
        <v>60</v>
      </c>
      <c r="T1351" s="8">
        <f t="shared" ca="1" si="391"/>
        <v>11854</v>
      </c>
      <c r="U1351" s="8">
        <f t="shared" ca="1" si="392"/>
        <v>2</v>
      </c>
      <c r="V1351" s="9">
        <f t="shared" ca="1" si="393"/>
        <v>0</v>
      </c>
      <c r="W1351" s="3">
        <f t="shared" si="394"/>
        <v>3.4933023726837487E-3</v>
      </c>
      <c r="X1351" s="3">
        <f t="shared" si="395"/>
        <v>2.6255176446743356E-4</v>
      </c>
      <c r="Y1351" s="3">
        <f t="shared" si="396"/>
        <v>6.7957866123014021E-4</v>
      </c>
    </row>
    <row r="1352" spans="1:25" x14ac:dyDescent="0.25">
      <c r="A1352" s="1">
        <v>37967</v>
      </c>
      <c r="B1352" s="2">
        <v>5858.32</v>
      </c>
      <c r="C1352" s="2">
        <v>70514</v>
      </c>
      <c r="D1352" s="2">
        <v>5885</v>
      </c>
      <c r="E1352" s="2">
        <v>5890</v>
      </c>
      <c r="F1352" s="13">
        <f t="shared" si="384"/>
        <v>4.5542066667576542E-3</v>
      </c>
      <c r="G1352" s="2">
        <f t="shared" si="379"/>
        <v>5897.7256666666672</v>
      </c>
      <c r="H1352" s="2">
        <f t="shared" ca="1" si="385"/>
        <v>61682</v>
      </c>
      <c r="I1352">
        <f t="shared" ca="1" si="386"/>
        <v>1</v>
      </c>
      <c r="J1352">
        <f t="shared" si="387"/>
        <v>1</v>
      </c>
      <c r="K1352">
        <f t="shared" si="380"/>
        <v>-8.7300000000004729</v>
      </c>
      <c r="L1352">
        <f t="shared" ca="1" si="381"/>
        <v>-8.7300000000004729</v>
      </c>
      <c r="M1352" s="14">
        <f t="shared" si="382"/>
        <v>8872.6600000000435</v>
      </c>
      <c r="N1352">
        <f t="shared" si="388"/>
        <v>1</v>
      </c>
      <c r="O1352">
        <f t="shared" si="383"/>
        <v>0</v>
      </c>
      <c r="P1352">
        <f>COUNTIF(作圖資料!$A$3:$A$249,A1352)</f>
        <v>0</v>
      </c>
      <c r="R1352" s="7">
        <f t="shared" si="389"/>
        <v>-5</v>
      </c>
      <c r="S1352" s="8">
        <f t="shared" ca="1" si="390"/>
        <v>-5</v>
      </c>
      <c r="T1352" s="8">
        <f t="shared" ca="1" si="391"/>
        <v>11844</v>
      </c>
      <c r="U1352" s="8">
        <f t="shared" ca="1" si="392"/>
        <v>2</v>
      </c>
      <c r="V1352" s="9">
        <f t="shared" ca="1" si="393"/>
        <v>0</v>
      </c>
      <c r="W1352" s="3">
        <f t="shared" si="394"/>
        <v>3.4933023726837487E-3</v>
      </c>
      <c r="X1352" s="3">
        <f t="shared" si="395"/>
        <v>-1.2258098613758817E-3</v>
      </c>
      <c r="Y1352" s="3">
        <f t="shared" si="396"/>
        <v>-1.6989466530736852E-4</v>
      </c>
    </row>
    <row r="1353" spans="1:25" x14ac:dyDescent="0.25">
      <c r="A1353" s="1">
        <v>37970</v>
      </c>
      <c r="B1353" s="2">
        <v>5924.24</v>
      </c>
      <c r="C1353" s="2">
        <v>57486</v>
      </c>
      <c r="D1353" s="2">
        <v>5968</v>
      </c>
      <c r="E1353" s="2">
        <v>6302</v>
      </c>
      <c r="F1353" s="13">
        <f t="shared" si="384"/>
        <v>7.3866014881234232E-3</v>
      </c>
      <c r="G1353" s="2">
        <f t="shared" si="379"/>
        <v>5900.4978333333329</v>
      </c>
      <c r="H1353" s="2">
        <f t="shared" ca="1" si="385"/>
        <v>63680.2</v>
      </c>
      <c r="I1353">
        <f t="shared" ca="1" si="386"/>
        <v>-1</v>
      </c>
      <c r="J1353">
        <f t="shared" si="387"/>
        <v>1</v>
      </c>
      <c r="K1353">
        <f t="shared" si="380"/>
        <v>65.920000000000073</v>
      </c>
      <c r="L1353">
        <f t="shared" ca="1" si="381"/>
        <v>65.920000000000073</v>
      </c>
      <c r="M1353" s="14">
        <f t="shared" si="382"/>
        <v>8938.5800000000436</v>
      </c>
      <c r="N1353">
        <f t="shared" si="388"/>
        <v>1</v>
      </c>
      <c r="O1353">
        <f t="shared" si="383"/>
        <v>0</v>
      </c>
      <c r="P1353">
        <f>COUNTIF(作圖資料!$A$3:$A$249,A1353)</f>
        <v>0</v>
      </c>
      <c r="R1353" s="7">
        <f t="shared" si="389"/>
        <v>83</v>
      </c>
      <c r="S1353" s="8">
        <f t="shared" ca="1" si="390"/>
        <v>83</v>
      </c>
      <c r="T1353" s="8">
        <f t="shared" ca="1" si="391"/>
        <v>12010</v>
      </c>
      <c r="U1353" s="8">
        <f t="shared" ca="1" si="392"/>
        <v>-2</v>
      </c>
      <c r="V1353" s="9">
        <f t="shared" ca="1" si="393"/>
        <v>4</v>
      </c>
      <c r="W1353" s="3">
        <f t="shared" si="394"/>
        <v>3.4933023726837487E-3</v>
      </c>
      <c r="X1353" s="3">
        <f t="shared" si="395"/>
        <v>1.0012769563090052E-2</v>
      </c>
      <c r="Y1353" s="3">
        <f t="shared" si="396"/>
        <v>1.3931362555215765E-2</v>
      </c>
    </row>
    <row r="1354" spans="1:25" x14ac:dyDescent="0.25">
      <c r="A1354" s="1">
        <v>37971</v>
      </c>
      <c r="B1354" s="2">
        <v>5887.23</v>
      </c>
      <c r="C1354" s="2">
        <v>56924</v>
      </c>
      <c r="D1354" s="2">
        <v>5901</v>
      </c>
      <c r="E1354" s="2">
        <v>5914</v>
      </c>
      <c r="F1354" s="13">
        <f t="shared" si="384"/>
        <v>2.3389607676276292E-3</v>
      </c>
      <c r="G1354" s="2">
        <f t="shared" si="379"/>
        <v>5904.0225</v>
      </c>
      <c r="H1354" s="2">
        <f t="shared" ca="1" si="385"/>
        <v>63425</v>
      </c>
      <c r="I1354">
        <f t="shared" ca="1" si="386"/>
        <v>-1</v>
      </c>
      <c r="J1354">
        <f t="shared" si="387"/>
        <v>1</v>
      </c>
      <c r="K1354">
        <f t="shared" si="380"/>
        <v>-37.010000000000218</v>
      </c>
      <c r="L1354">
        <f t="shared" ca="1" si="381"/>
        <v>37.010000000000218</v>
      </c>
      <c r="M1354" s="14">
        <f t="shared" si="382"/>
        <v>8901.5700000000434</v>
      </c>
      <c r="N1354">
        <f t="shared" si="388"/>
        <v>1</v>
      </c>
      <c r="O1354">
        <f t="shared" si="383"/>
        <v>0</v>
      </c>
      <c r="P1354">
        <f>COUNTIF(作圖資料!$A$3:$A$249,A1354)</f>
        <v>0</v>
      </c>
      <c r="R1354" s="7">
        <f t="shared" si="389"/>
        <v>-67</v>
      </c>
      <c r="S1354" s="8">
        <f t="shared" ca="1" si="390"/>
        <v>67</v>
      </c>
      <c r="T1354" s="8">
        <f t="shared" ca="1" si="391"/>
        <v>12144</v>
      </c>
      <c r="U1354" s="8">
        <f t="shared" ca="1" si="392"/>
        <v>-2</v>
      </c>
      <c r="V1354" s="9">
        <f t="shared" ca="1" si="393"/>
        <v>0</v>
      </c>
      <c r="W1354" s="3">
        <f t="shared" si="394"/>
        <v>3.4933023726837487E-3</v>
      </c>
      <c r="X1354" s="3">
        <f t="shared" si="395"/>
        <v>3.7030028079398924E-3</v>
      </c>
      <c r="Y1354" s="3">
        <f t="shared" si="396"/>
        <v>2.5484199796126372E-3</v>
      </c>
    </row>
    <row r="1355" spans="1:25" x14ac:dyDescent="0.25">
      <c r="A1355" s="1">
        <v>37972</v>
      </c>
      <c r="B1355" s="2">
        <v>5752.01</v>
      </c>
      <c r="C1355" s="2">
        <v>94992</v>
      </c>
      <c r="D1355" s="2">
        <v>5750</v>
      </c>
      <c r="E1355" s="2">
        <v>5770</v>
      </c>
      <c r="F1355" s="13">
        <f t="shared" si="384"/>
        <v>3.1276023511781492E-3</v>
      </c>
      <c r="G1355" s="2">
        <f t="shared" si="379"/>
        <v>5905.1558333333332</v>
      </c>
      <c r="H1355" s="2">
        <f t="shared" ca="1" si="385"/>
        <v>69889.2</v>
      </c>
      <c r="I1355">
        <f t="shared" ca="1" si="386"/>
        <v>1</v>
      </c>
      <c r="J1355">
        <f t="shared" si="387"/>
        <v>1</v>
      </c>
      <c r="K1355">
        <f t="shared" si="380"/>
        <v>-135.21999999999935</v>
      </c>
      <c r="L1355">
        <f t="shared" ca="1" si="381"/>
        <v>135.21999999999935</v>
      </c>
      <c r="M1355" s="14">
        <f t="shared" si="382"/>
        <v>8766.350000000044</v>
      </c>
      <c r="N1355">
        <f t="shared" si="388"/>
        <v>1</v>
      </c>
      <c r="O1355">
        <f t="shared" si="383"/>
        <v>0</v>
      </c>
      <c r="P1355">
        <f>COUNTIF(作圖資料!$A$3:$A$249,A1355)</f>
        <v>1</v>
      </c>
      <c r="R1355" s="7">
        <f t="shared" si="389"/>
        <v>-151</v>
      </c>
      <c r="S1355" s="8">
        <f t="shared" ca="1" si="390"/>
        <v>151</v>
      </c>
      <c r="T1355" s="8">
        <f t="shared" ca="1" si="391"/>
        <v>12446</v>
      </c>
      <c r="U1355" s="8">
        <f t="shared" ca="1" si="392"/>
        <v>2</v>
      </c>
      <c r="V1355" s="9">
        <f t="shared" ca="1" si="393"/>
        <v>4</v>
      </c>
      <c r="W1355" s="3">
        <f t="shared" si="394"/>
        <v>3.4933023726837487E-3</v>
      </c>
      <c r="X1355" s="3">
        <f t="shared" si="395"/>
        <v>-1.9350406017550004E-2</v>
      </c>
      <c r="Y1355" s="3">
        <f t="shared" si="396"/>
        <v>-2.3105674481821215E-2</v>
      </c>
    </row>
    <row r="1356" spans="1:25" x14ac:dyDescent="0.25">
      <c r="A1356" s="1">
        <v>37973</v>
      </c>
      <c r="B1356" s="2">
        <v>5768.76</v>
      </c>
      <c r="C1356" s="2">
        <v>59603</v>
      </c>
      <c r="D1356" s="2">
        <v>5780</v>
      </c>
      <c r="E1356" s="2">
        <v>5785</v>
      </c>
      <c r="F1356" s="13">
        <f t="shared" si="384"/>
        <v>1.9484256582003034E-3</v>
      </c>
      <c r="G1356" s="2">
        <f t="shared" si="379"/>
        <v>5905.9291666666659</v>
      </c>
      <c r="H1356" s="2">
        <f t="shared" ca="1" si="385"/>
        <v>67903.8</v>
      </c>
      <c r="I1356">
        <f t="shared" ca="1" si="386"/>
        <v>-1</v>
      </c>
      <c r="J1356">
        <f t="shared" si="387"/>
        <v>1</v>
      </c>
      <c r="K1356">
        <f t="shared" si="380"/>
        <v>16.75</v>
      </c>
      <c r="L1356">
        <f t="shared" ca="1" si="381"/>
        <v>16.75</v>
      </c>
      <c r="M1356" s="14">
        <f t="shared" si="382"/>
        <v>8783.100000000044</v>
      </c>
      <c r="N1356">
        <f t="shared" si="388"/>
        <v>1</v>
      </c>
      <c r="O1356">
        <f t="shared" si="383"/>
        <v>0</v>
      </c>
      <c r="P1356">
        <f>COUNTIF(作圖資料!$A$3:$A$249,A1356)</f>
        <v>0</v>
      </c>
      <c r="R1356" s="7">
        <f t="shared" si="389"/>
        <v>10</v>
      </c>
      <c r="S1356" s="8">
        <f t="shared" ca="1" si="390"/>
        <v>10</v>
      </c>
      <c r="T1356" s="8">
        <f t="shared" ca="1" si="391"/>
        <v>12466</v>
      </c>
      <c r="U1356" s="8">
        <f t="shared" ca="1" si="392"/>
        <v>-2</v>
      </c>
      <c r="V1356" s="9">
        <f t="shared" ca="1" si="393"/>
        <v>4</v>
      </c>
      <c r="W1356" s="3">
        <f t="shared" si="394"/>
        <v>3.1276023511781492E-3</v>
      </c>
      <c r="X1356" s="3">
        <f t="shared" si="395"/>
        <v>2.9120255354215308E-3</v>
      </c>
      <c r="Y1356" s="3">
        <f t="shared" si="396"/>
        <v>1.7331022530329288E-3</v>
      </c>
    </row>
    <row r="1357" spans="1:25" x14ac:dyDescent="0.25">
      <c r="A1357" s="1">
        <v>37974</v>
      </c>
      <c r="B1357" s="2">
        <v>5759.23</v>
      </c>
      <c r="C1357" s="2">
        <v>56722</v>
      </c>
      <c r="D1357" s="2">
        <v>5800</v>
      </c>
      <c r="E1357" s="2">
        <v>5777</v>
      </c>
      <c r="F1357" s="13">
        <f t="shared" si="384"/>
        <v>7.0790713341888356E-3</v>
      </c>
      <c r="G1357" s="2">
        <f t="shared" si="379"/>
        <v>5907.1124999999993</v>
      </c>
      <c r="H1357" s="2">
        <f t="shared" ca="1" si="385"/>
        <v>65145.4</v>
      </c>
      <c r="I1357">
        <f t="shared" ca="1" si="386"/>
        <v>-1</v>
      </c>
      <c r="J1357">
        <f t="shared" si="387"/>
        <v>1</v>
      </c>
      <c r="K1357">
        <f t="shared" si="380"/>
        <v>-9.5300000000006548</v>
      </c>
      <c r="L1357">
        <f t="shared" ca="1" si="381"/>
        <v>9.5300000000006548</v>
      </c>
      <c r="M1357" s="14">
        <f t="shared" si="382"/>
        <v>8773.5700000000434</v>
      </c>
      <c r="N1357">
        <f t="shared" si="388"/>
        <v>1</v>
      </c>
      <c r="O1357">
        <f t="shared" si="383"/>
        <v>0</v>
      </c>
      <c r="P1357">
        <f>COUNTIF(作圖資料!$A$3:$A$249,A1357)</f>
        <v>0</v>
      </c>
      <c r="R1357" s="7">
        <f t="shared" si="389"/>
        <v>20</v>
      </c>
      <c r="S1357" s="8">
        <f t="shared" ca="1" si="390"/>
        <v>-20</v>
      </c>
      <c r="T1357" s="8">
        <f t="shared" ca="1" si="391"/>
        <v>12426</v>
      </c>
      <c r="U1357" s="8">
        <f t="shared" ca="1" si="392"/>
        <v>-2</v>
      </c>
      <c r="V1357" s="9">
        <f t="shared" ca="1" si="393"/>
        <v>0</v>
      </c>
      <c r="W1357" s="3">
        <f t="shared" si="394"/>
        <v>3.1276023511781492E-3</v>
      </c>
      <c r="X1357" s="3">
        <f t="shared" si="395"/>
        <v>1.2552133949697009E-3</v>
      </c>
      <c r="Y1357" s="3">
        <f t="shared" si="396"/>
        <v>5.199306759098743E-3</v>
      </c>
    </row>
    <row r="1358" spans="1:25" x14ac:dyDescent="0.25">
      <c r="A1358" s="1">
        <v>37977</v>
      </c>
      <c r="B1358" s="2">
        <v>5835.11</v>
      </c>
      <c r="C1358" s="2">
        <v>60076</v>
      </c>
      <c r="D1358" s="2">
        <v>5838</v>
      </c>
      <c r="E1358" s="2">
        <v>5840</v>
      </c>
      <c r="F1358" s="13">
        <f t="shared" si="384"/>
        <v>4.9527772398461067E-4</v>
      </c>
      <c r="G1358" s="2">
        <f t="shared" si="379"/>
        <v>5910.1958333333314</v>
      </c>
      <c r="H1358" s="2">
        <f t="shared" ca="1" si="385"/>
        <v>65663.399999999994</v>
      </c>
      <c r="I1358">
        <f t="shared" ca="1" si="386"/>
        <v>-1</v>
      </c>
      <c r="J1358">
        <f t="shared" si="387"/>
        <v>1</v>
      </c>
      <c r="K1358">
        <f t="shared" si="380"/>
        <v>75.880000000000109</v>
      </c>
      <c r="L1358">
        <f t="shared" ca="1" si="381"/>
        <v>-75.880000000000109</v>
      </c>
      <c r="M1358" s="14">
        <f t="shared" si="382"/>
        <v>8849.4500000000444</v>
      </c>
      <c r="N1358">
        <f t="shared" si="388"/>
        <v>1</v>
      </c>
      <c r="O1358">
        <f t="shared" si="383"/>
        <v>0</v>
      </c>
      <c r="P1358">
        <f>COUNTIF(作圖資料!$A$3:$A$249,A1358)</f>
        <v>0</v>
      </c>
      <c r="R1358" s="7">
        <f t="shared" si="389"/>
        <v>38</v>
      </c>
      <c r="S1358" s="8">
        <f t="shared" ca="1" si="390"/>
        <v>-38</v>
      </c>
      <c r="T1358" s="8">
        <f t="shared" ca="1" si="391"/>
        <v>12350</v>
      </c>
      <c r="U1358" s="8">
        <f t="shared" ca="1" si="392"/>
        <v>-2</v>
      </c>
      <c r="V1358" s="9">
        <f t="shared" ca="1" si="393"/>
        <v>0</v>
      </c>
      <c r="W1358" s="3">
        <f t="shared" si="394"/>
        <v>3.1276023511781492E-3</v>
      </c>
      <c r="X1358" s="3">
        <f t="shared" si="395"/>
        <v>1.4447123701106124E-2</v>
      </c>
      <c r="Y1358" s="3">
        <f t="shared" si="396"/>
        <v>1.1785095320623773E-2</v>
      </c>
    </row>
    <row r="1359" spans="1:25" x14ac:dyDescent="0.25">
      <c r="A1359" s="1">
        <v>37978</v>
      </c>
      <c r="B1359" s="2">
        <v>5845.51</v>
      </c>
      <c r="C1359" s="2">
        <v>50367</v>
      </c>
      <c r="D1359" s="2">
        <v>5838</v>
      </c>
      <c r="E1359" s="2">
        <v>5836</v>
      </c>
      <c r="F1359" s="13">
        <f t="shared" si="384"/>
        <v>-1.284746754346533E-3</v>
      </c>
      <c r="G1359" s="2">
        <f t="shared" si="379"/>
        <v>5913.5626666666649</v>
      </c>
      <c r="H1359" s="2">
        <f t="shared" ca="1" si="385"/>
        <v>64352</v>
      </c>
      <c r="I1359">
        <f t="shared" ca="1" si="386"/>
        <v>-1</v>
      </c>
      <c r="J1359">
        <f t="shared" si="387"/>
        <v>-1</v>
      </c>
      <c r="K1359">
        <f t="shared" si="380"/>
        <v>10.400000000000546</v>
      </c>
      <c r="L1359">
        <f t="shared" ca="1" si="381"/>
        <v>-10.400000000000546</v>
      </c>
      <c r="M1359" s="14">
        <f t="shared" si="382"/>
        <v>8859.8500000000458</v>
      </c>
      <c r="N1359">
        <f t="shared" si="388"/>
        <v>-1</v>
      </c>
      <c r="O1359">
        <f t="shared" si="383"/>
        <v>2</v>
      </c>
      <c r="P1359">
        <f>COUNTIF(作圖資料!$A$3:$A$249,A1359)</f>
        <v>0</v>
      </c>
      <c r="R1359" s="7">
        <f t="shared" si="389"/>
        <v>0</v>
      </c>
      <c r="S1359" s="8">
        <f t="shared" ca="1" si="390"/>
        <v>0</v>
      </c>
      <c r="T1359" s="8">
        <f t="shared" ca="1" si="391"/>
        <v>12350</v>
      </c>
      <c r="U1359" s="8">
        <f t="shared" ca="1" si="392"/>
        <v>-2</v>
      </c>
      <c r="V1359" s="9">
        <f t="shared" ca="1" si="393"/>
        <v>0</v>
      </c>
      <c r="W1359" s="3">
        <f t="shared" si="394"/>
        <v>3.1276023511781492E-3</v>
      </c>
      <c r="X1359" s="3">
        <f t="shared" si="395"/>
        <v>1.625518731712905E-2</v>
      </c>
      <c r="Y1359" s="3">
        <f t="shared" si="396"/>
        <v>1.1785095320623773E-2</v>
      </c>
    </row>
    <row r="1360" spans="1:25" x14ac:dyDescent="0.25">
      <c r="A1360" s="1">
        <v>37979</v>
      </c>
      <c r="B1360" s="2">
        <v>5857.87</v>
      </c>
      <c r="C1360" s="2">
        <v>64837</v>
      </c>
      <c r="D1360" s="2">
        <v>5864</v>
      </c>
      <c r="E1360" s="2">
        <v>5862</v>
      </c>
      <c r="F1360" s="13">
        <f t="shared" si="384"/>
        <v>1.0464554522378045E-3</v>
      </c>
      <c r="G1360" s="2">
        <f t="shared" si="379"/>
        <v>5917.6703333333317</v>
      </c>
      <c r="H1360" s="2">
        <f t="shared" ca="1" si="385"/>
        <v>58321</v>
      </c>
      <c r="I1360">
        <f t="shared" ca="1" si="386"/>
        <v>1</v>
      </c>
      <c r="J1360">
        <f t="shared" si="387"/>
        <v>1</v>
      </c>
      <c r="K1360">
        <f t="shared" si="380"/>
        <v>12.359999999999673</v>
      </c>
      <c r="L1360">
        <f t="shared" ca="1" si="381"/>
        <v>-12.359999999999673</v>
      </c>
      <c r="M1360" s="14">
        <f t="shared" si="382"/>
        <v>8847.4900000000453</v>
      </c>
      <c r="N1360">
        <f t="shared" si="388"/>
        <v>1</v>
      </c>
      <c r="O1360">
        <f t="shared" si="383"/>
        <v>2</v>
      </c>
      <c r="P1360">
        <f>COUNTIF(作圖資料!$A$3:$A$249,A1360)</f>
        <v>0</v>
      </c>
      <c r="R1360" s="7">
        <f t="shared" si="389"/>
        <v>26</v>
      </c>
      <c r="S1360" s="8">
        <f t="shared" ca="1" si="390"/>
        <v>-26</v>
      </c>
      <c r="T1360" s="8">
        <f t="shared" ca="1" si="391"/>
        <v>12298</v>
      </c>
      <c r="U1360" s="8">
        <f t="shared" ca="1" si="392"/>
        <v>2</v>
      </c>
      <c r="V1360" s="9">
        <f t="shared" ca="1" si="393"/>
        <v>4</v>
      </c>
      <c r="W1360" s="3">
        <f t="shared" si="394"/>
        <v>3.1276023511781492E-3</v>
      </c>
      <c r="X1360" s="3">
        <f t="shared" si="395"/>
        <v>1.8404001383863777E-2</v>
      </c>
      <c r="Y1360" s="3">
        <f t="shared" si="396"/>
        <v>1.6291161178509483E-2</v>
      </c>
    </row>
    <row r="1361" spans="1:25" x14ac:dyDescent="0.25">
      <c r="A1361" s="1">
        <v>37980</v>
      </c>
      <c r="B1361" s="2">
        <v>5853.7</v>
      </c>
      <c r="C1361" s="2">
        <v>52917</v>
      </c>
      <c r="D1361" s="2">
        <v>5860</v>
      </c>
      <c r="E1361" s="2">
        <v>5866</v>
      </c>
      <c r="F1361" s="13">
        <f t="shared" si="384"/>
        <v>1.0762423766166318E-3</v>
      </c>
      <c r="G1361" s="2">
        <f t="shared" si="379"/>
        <v>5922.2043333333313</v>
      </c>
      <c r="H1361" s="2">
        <f t="shared" ca="1" si="385"/>
        <v>56983.8</v>
      </c>
      <c r="I1361">
        <f t="shared" ca="1" si="386"/>
        <v>-1</v>
      </c>
      <c r="J1361">
        <f t="shared" si="387"/>
        <v>1</v>
      </c>
      <c r="K1361">
        <f t="shared" si="380"/>
        <v>-4.1700000000000728</v>
      </c>
      <c r="L1361">
        <f t="shared" ca="1" si="381"/>
        <v>-4.1700000000000728</v>
      </c>
      <c r="M1361" s="14">
        <f t="shared" si="382"/>
        <v>8843.3200000000452</v>
      </c>
      <c r="N1361">
        <f t="shared" si="388"/>
        <v>1</v>
      </c>
      <c r="O1361">
        <f t="shared" si="383"/>
        <v>0</v>
      </c>
      <c r="P1361">
        <f>COUNTIF(作圖資料!$A$3:$A$249,A1361)</f>
        <v>0</v>
      </c>
      <c r="R1361" s="7">
        <f t="shared" si="389"/>
        <v>-4</v>
      </c>
      <c r="S1361" s="8">
        <f t="shared" ca="1" si="390"/>
        <v>-4</v>
      </c>
      <c r="T1361" s="8">
        <f t="shared" ca="1" si="391"/>
        <v>12290</v>
      </c>
      <c r="U1361" s="8">
        <f t="shared" ca="1" si="392"/>
        <v>-2</v>
      </c>
      <c r="V1361" s="9">
        <f t="shared" ca="1" si="393"/>
        <v>4</v>
      </c>
      <c r="W1361" s="3">
        <f t="shared" si="394"/>
        <v>3.1276023511781492E-3</v>
      </c>
      <c r="X1361" s="3">
        <f t="shared" si="395"/>
        <v>1.7679037414746857E-2</v>
      </c>
      <c r="Y1361" s="3">
        <f t="shared" si="396"/>
        <v>1.5597920277296229E-2</v>
      </c>
    </row>
    <row r="1362" spans="1:25" x14ac:dyDescent="0.25">
      <c r="A1362" s="1">
        <v>37981</v>
      </c>
      <c r="B1362" s="2">
        <v>5857.21</v>
      </c>
      <c r="C1362" s="2">
        <v>44702</v>
      </c>
      <c r="D1362" s="2">
        <v>5867</v>
      </c>
      <c r="E1362" s="2">
        <v>5870</v>
      </c>
      <c r="F1362" s="13">
        <f t="shared" si="384"/>
        <v>1.6714442541756469E-3</v>
      </c>
      <c r="G1362" s="2">
        <f t="shared" si="379"/>
        <v>5924.8268333333317</v>
      </c>
      <c r="H1362" s="2">
        <f t="shared" ca="1" si="385"/>
        <v>54579.8</v>
      </c>
      <c r="I1362">
        <f t="shared" ca="1" si="386"/>
        <v>-1</v>
      </c>
      <c r="J1362">
        <f t="shared" si="387"/>
        <v>1</v>
      </c>
      <c r="K1362">
        <f t="shared" si="380"/>
        <v>3.5100000000002183</v>
      </c>
      <c r="L1362">
        <f t="shared" ca="1" si="381"/>
        <v>-3.5100000000002183</v>
      </c>
      <c r="M1362" s="14">
        <f t="shared" si="382"/>
        <v>8846.8300000000454</v>
      </c>
      <c r="N1362">
        <f t="shared" si="388"/>
        <v>1</v>
      </c>
      <c r="O1362">
        <f t="shared" si="383"/>
        <v>0</v>
      </c>
      <c r="P1362">
        <f>COUNTIF(作圖資料!$A$3:$A$249,A1362)</f>
        <v>0</v>
      </c>
      <c r="R1362" s="7">
        <f t="shared" si="389"/>
        <v>7</v>
      </c>
      <c r="S1362" s="8">
        <f t="shared" ca="1" si="390"/>
        <v>-7</v>
      </c>
      <c r="T1362" s="8">
        <f t="shared" ca="1" si="391"/>
        <v>12276</v>
      </c>
      <c r="U1362" s="8">
        <f t="shared" ca="1" si="392"/>
        <v>-2</v>
      </c>
      <c r="V1362" s="9">
        <f t="shared" ca="1" si="393"/>
        <v>0</v>
      </c>
      <c r="W1362" s="3">
        <f t="shared" si="394"/>
        <v>3.1276023511781492E-3</v>
      </c>
      <c r="X1362" s="3">
        <f t="shared" si="395"/>
        <v>1.8289258885154647E-2</v>
      </c>
      <c r="Y1362" s="3">
        <f t="shared" si="396"/>
        <v>1.6811091854419313E-2</v>
      </c>
    </row>
    <row r="1363" spans="1:25" x14ac:dyDescent="0.25">
      <c r="A1363" s="1">
        <v>37984</v>
      </c>
      <c r="B1363" s="2">
        <v>5804.89</v>
      </c>
      <c r="C1363" s="2">
        <v>44898</v>
      </c>
      <c r="D1363" s="2">
        <v>5836</v>
      </c>
      <c r="E1363" s="2">
        <v>5840</v>
      </c>
      <c r="F1363" s="13">
        <f t="shared" si="384"/>
        <v>5.3592746804849156E-3</v>
      </c>
      <c r="G1363" s="2">
        <f t="shared" si="379"/>
        <v>5925.7784999999994</v>
      </c>
      <c r="H1363" s="2">
        <f t="shared" ca="1" si="385"/>
        <v>51544.2</v>
      </c>
      <c r="I1363">
        <f t="shared" ca="1" si="386"/>
        <v>-1</v>
      </c>
      <c r="J1363">
        <f t="shared" si="387"/>
        <v>1</v>
      </c>
      <c r="K1363">
        <f t="shared" si="380"/>
        <v>-52.319999999999709</v>
      </c>
      <c r="L1363">
        <f t="shared" ca="1" si="381"/>
        <v>52.319999999999709</v>
      </c>
      <c r="M1363" s="14">
        <f t="shared" si="382"/>
        <v>8794.5100000000457</v>
      </c>
      <c r="N1363">
        <f t="shared" si="388"/>
        <v>1</v>
      </c>
      <c r="O1363">
        <f t="shared" si="383"/>
        <v>0</v>
      </c>
      <c r="P1363">
        <f>COUNTIF(作圖資料!$A$3:$A$249,A1363)</f>
        <v>0</v>
      </c>
      <c r="R1363" s="7">
        <f t="shared" si="389"/>
        <v>-31</v>
      </c>
      <c r="S1363" s="8">
        <f t="shared" ca="1" si="390"/>
        <v>31</v>
      </c>
      <c r="T1363" s="8">
        <f t="shared" ca="1" si="391"/>
        <v>12338</v>
      </c>
      <c r="U1363" s="8">
        <f t="shared" ca="1" si="392"/>
        <v>-2</v>
      </c>
      <c r="V1363" s="9">
        <f t="shared" ca="1" si="393"/>
        <v>0</v>
      </c>
      <c r="W1363" s="3">
        <f t="shared" si="394"/>
        <v>3.1276023511781492E-3</v>
      </c>
      <c r="X1363" s="3">
        <f t="shared" si="395"/>
        <v>9.1933080783932475E-3</v>
      </c>
      <c r="Y1363" s="3">
        <f t="shared" si="396"/>
        <v>1.1438474870017368E-2</v>
      </c>
    </row>
    <row r="1364" spans="1:25" x14ac:dyDescent="0.25">
      <c r="A1364" s="1">
        <v>37985</v>
      </c>
      <c r="B1364" s="2">
        <v>5866.75</v>
      </c>
      <c r="C1364" s="2">
        <v>78551</v>
      </c>
      <c r="D1364" s="2">
        <v>5890</v>
      </c>
      <c r="E1364" s="2">
        <v>5888</v>
      </c>
      <c r="F1364" s="13">
        <f t="shared" si="384"/>
        <v>3.9630118890356947E-3</v>
      </c>
      <c r="G1364" s="2">
        <f t="shared" si="379"/>
        <v>5926.0376666666652</v>
      </c>
      <c r="H1364" s="2">
        <f t="shared" ca="1" si="385"/>
        <v>57181</v>
      </c>
      <c r="I1364">
        <f t="shared" ca="1" si="386"/>
        <v>1</v>
      </c>
      <c r="J1364">
        <f t="shared" si="387"/>
        <v>1</v>
      </c>
      <c r="K1364">
        <f t="shared" si="380"/>
        <v>61.859999999999673</v>
      </c>
      <c r="L1364">
        <f t="shared" ca="1" si="381"/>
        <v>-61.859999999999673</v>
      </c>
      <c r="M1364" s="14">
        <f t="shared" si="382"/>
        <v>8856.3700000000463</v>
      </c>
      <c r="N1364">
        <f t="shared" si="388"/>
        <v>1</v>
      </c>
      <c r="O1364">
        <f t="shared" si="383"/>
        <v>0</v>
      </c>
      <c r="P1364">
        <f>COUNTIF(作圖資料!$A$3:$A$249,A1364)</f>
        <v>0</v>
      </c>
      <c r="R1364" s="7">
        <f t="shared" si="389"/>
        <v>54</v>
      </c>
      <c r="S1364" s="8">
        <f t="shared" ca="1" si="390"/>
        <v>-54</v>
      </c>
      <c r="T1364" s="8">
        <f t="shared" ca="1" si="391"/>
        <v>12230</v>
      </c>
      <c r="U1364" s="8">
        <f t="shared" ca="1" si="392"/>
        <v>2</v>
      </c>
      <c r="V1364" s="9">
        <f t="shared" ca="1" si="393"/>
        <v>4</v>
      </c>
      <c r="W1364" s="3">
        <f t="shared" si="394"/>
        <v>3.1276023511781492E-3</v>
      </c>
      <c r="X1364" s="3">
        <f t="shared" si="395"/>
        <v>1.9947809548314099E-2</v>
      </c>
      <c r="Y1364" s="3">
        <f t="shared" si="396"/>
        <v>2.0797227036395194E-2</v>
      </c>
    </row>
    <row r="1365" spans="1:25" x14ac:dyDescent="0.25">
      <c r="A1365" s="1">
        <v>37986</v>
      </c>
      <c r="B1365" s="2">
        <v>5890.69</v>
      </c>
      <c r="C1365" s="2">
        <v>52741</v>
      </c>
      <c r="D1365" s="2">
        <v>5903</v>
      </c>
      <c r="E1365" s="2">
        <v>5905</v>
      </c>
      <c r="F1365" s="13">
        <f t="shared" si="384"/>
        <v>2.0897382140292464E-3</v>
      </c>
      <c r="G1365" s="2">
        <f t="shared" si="379"/>
        <v>5926.6044999999986</v>
      </c>
      <c r="H1365" s="2">
        <f t="shared" ca="1" si="385"/>
        <v>54761.8</v>
      </c>
      <c r="I1365">
        <f t="shared" ca="1" si="386"/>
        <v>-1</v>
      </c>
      <c r="J1365">
        <f t="shared" si="387"/>
        <v>1</v>
      </c>
      <c r="K1365">
        <f t="shared" si="380"/>
        <v>23.9399999999996</v>
      </c>
      <c r="L1365">
        <f t="shared" ca="1" si="381"/>
        <v>23.9399999999996</v>
      </c>
      <c r="M1365" s="14">
        <f t="shared" si="382"/>
        <v>8880.310000000045</v>
      </c>
      <c r="N1365">
        <f t="shared" si="388"/>
        <v>1</v>
      </c>
      <c r="O1365">
        <f t="shared" si="383"/>
        <v>0</v>
      </c>
      <c r="P1365">
        <f>COUNTIF(作圖資料!$A$3:$A$249,A1365)</f>
        <v>0</v>
      </c>
      <c r="R1365" s="7">
        <f t="shared" si="389"/>
        <v>13</v>
      </c>
      <c r="S1365" s="8">
        <f t="shared" ca="1" si="390"/>
        <v>13</v>
      </c>
      <c r="T1365" s="8">
        <f t="shared" ca="1" si="391"/>
        <v>12256</v>
      </c>
      <c r="U1365" s="8">
        <f t="shared" ca="1" si="392"/>
        <v>-2</v>
      </c>
      <c r="V1365" s="9">
        <f t="shared" ca="1" si="393"/>
        <v>4</v>
      </c>
      <c r="W1365" s="3">
        <f t="shared" si="394"/>
        <v>3.1276023511781492E-3</v>
      </c>
      <c r="X1365" s="3">
        <f t="shared" si="395"/>
        <v>2.4109832910582218E-2</v>
      </c>
      <c r="Y1365" s="3">
        <f t="shared" si="396"/>
        <v>2.3050259965337938E-2</v>
      </c>
    </row>
    <row r="1366" spans="1:25" x14ac:dyDescent="0.25">
      <c r="A1366" s="1">
        <v>37988</v>
      </c>
      <c r="B1366" s="2">
        <v>6041.56</v>
      </c>
      <c r="C1366" s="2">
        <v>112393</v>
      </c>
      <c r="D1366" s="2">
        <v>6056</v>
      </c>
      <c r="E1366" s="2">
        <v>6066</v>
      </c>
      <c r="F1366" s="13">
        <f t="shared" si="384"/>
        <v>2.3901111633417571E-3</v>
      </c>
      <c r="G1366" s="2">
        <f t="shared" si="379"/>
        <v>5930.2671666666665</v>
      </c>
      <c r="H1366" s="2">
        <f t="shared" ca="1" si="385"/>
        <v>66657</v>
      </c>
      <c r="I1366">
        <f t="shared" ca="1" si="386"/>
        <v>1</v>
      </c>
      <c r="J1366">
        <f t="shared" si="387"/>
        <v>1</v>
      </c>
      <c r="K1366">
        <f t="shared" si="380"/>
        <v>150.8700000000008</v>
      </c>
      <c r="L1366">
        <f t="shared" ca="1" si="381"/>
        <v>-150.8700000000008</v>
      </c>
      <c r="M1366" s="14">
        <f t="shared" si="382"/>
        <v>9031.1800000000458</v>
      </c>
      <c r="N1366">
        <f t="shared" si="388"/>
        <v>1</v>
      </c>
      <c r="O1366">
        <f t="shared" si="383"/>
        <v>0</v>
      </c>
      <c r="P1366">
        <f>COUNTIF(作圖資料!$A$3:$A$249,A1366)</f>
        <v>0</v>
      </c>
      <c r="R1366" s="7">
        <f t="shared" si="389"/>
        <v>153</v>
      </c>
      <c r="S1366" s="8">
        <f t="shared" ca="1" si="390"/>
        <v>-153</v>
      </c>
      <c r="T1366" s="8">
        <f t="shared" ca="1" si="391"/>
        <v>11950</v>
      </c>
      <c r="U1366" s="8">
        <f t="shared" ca="1" si="392"/>
        <v>1</v>
      </c>
      <c r="V1366" s="9">
        <f t="shared" ca="1" si="393"/>
        <v>3</v>
      </c>
      <c r="W1366" s="3">
        <f t="shared" si="394"/>
        <v>3.1276023511781492E-3</v>
      </c>
      <c r="X1366" s="3">
        <f t="shared" si="395"/>
        <v>5.0338925001868651E-2</v>
      </c>
      <c r="Y1366" s="3">
        <f t="shared" si="396"/>
        <v>4.9566724436741705E-2</v>
      </c>
    </row>
    <row r="1367" spans="1:25" x14ac:dyDescent="0.25">
      <c r="A1367" s="1">
        <v>37991</v>
      </c>
      <c r="B1367" s="2">
        <v>6125.42</v>
      </c>
      <c r="C1367" s="2">
        <v>135641</v>
      </c>
      <c r="D1367" s="2">
        <v>6144</v>
      </c>
      <c r="E1367" s="2">
        <v>6145</v>
      </c>
      <c r="F1367" s="13">
        <f t="shared" si="384"/>
        <v>3.0332613926882246E-3</v>
      </c>
      <c r="G1367" s="2">
        <f t="shared" si="379"/>
        <v>5934.5261666666656</v>
      </c>
      <c r="H1367" s="2">
        <f t="shared" ca="1" si="385"/>
        <v>84844.800000000003</v>
      </c>
      <c r="I1367">
        <f t="shared" ca="1" si="386"/>
        <v>1</v>
      </c>
      <c r="J1367">
        <f t="shared" si="387"/>
        <v>1</v>
      </c>
      <c r="K1367">
        <f t="shared" si="380"/>
        <v>83.859999999999673</v>
      </c>
      <c r="L1367">
        <f t="shared" ca="1" si="381"/>
        <v>83.859999999999673</v>
      </c>
      <c r="M1367" s="14">
        <f t="shared" si="382"/>
        <v>9115.0400000000445</v>
      </c>
      <c r="N1367">
        <f t="shared" si="388"/>
        <v>1</v>
      </c>
      <c r="O1367">
        <f t="shared" si="383"/>
        <v>0</v>
      </c>
      <c r="P1367">
        <f>COUNTIF(作圖資料!$A$3:$A$249,A1367)</f>
        <v>0</v>
      </c>
      <c r="R1367" s="7">
        <f t="shared" si="389"/>
        <v>88</v>
      </c>
      <c r="S1367" s="8">
        <f t="shared" ca="1" si="390"/>
        <v>88</v>
      </c>
      <c r="T1367" s="8">
        <f t="shared" ca="1" si="391"/>
        <v>12038</v>
      </c>
      <c r="U1367" s="8">
        <f t="shared" ca="1" si="392"/>
        <v>1</v>
      </c>
      <c r="V1367" s="9">
        <f t="shared" ca="1" si="393"/>
        <v>0</v>
      </c>
      <c r="W1367" s="3">
        <f t="shared" si="394"/>
        <v>3.1276023511781492E-3</v>
      </c>
      <c r="X1367" s="3">
        <f t="shared" si="395"/>
        <v>6.4918176428760965E-2</v>
      </c>
      <c r="Y1367" s="3">
        <f t="shared" si="396"/>
        <v>6.4818024263431528E-2</v>
      </c>
    </row>
    <row r="1368" spans="1:25" x14ac:dyDescent="0.25">
      <c r="A1368" s="1">
        <v>37992</v>
      </c>
      <c r="B1368" s="2">
        <v>6144.01</v>
      </c>
      <c r="C1368" s="2">
        <v>126607</v>
      </c>
      <c r="D1368" s="2">
        <v>6160</v>
      </c>
      <c r="E1368" s="2">
        <v>6160</v>
      </c>
      <c r="F1368" s="13">
        <f t="shared" si="384"/>
        <v>2.602534826603442E-3</v>
      </c>
      <c r="G1368" s="2">
        <f t="shared" si="379"/>
        <v>5937.385166666666</v>
      </c>
      <c r="H1368" s="2">
        <f t="shared" ca="1" si="385"/>
        <v>101186.6</v>
      </c>
      <c r="I1368">
        <f t="shared" ca="1" si="386"/>
        <v>1</v>
      </c>
      <c r="J1368">
        <f t="shared" si="387"/>
        <v>1</v>
      </c>
      <c r="K1368">
        <f t="shared" si="380"/>
        <v>18.590000000000146</v>
      </c>
      <c r="L1368">
        <f t="shared" ca="1" si="381"/>
        <v>18.590000000000146</v>
      </c>
      <c r="M1368" s="14">
        <f t="shared" si="382"/>
        <v>9133.6300000000447</v>
      </c>
      <c r="N1368">
        <f t="shared" si="388"/>
        <v>1</v>
      </c>
      <c r="O1368">
        <f t="shared" si="383"/>
        <v>0</v>
      </c>
      <c r="P1368">
        <f>COUNTIF(作圖資料!$A$3:$A$249,A1368)</f>
        <v>0</v>
      </c>
      <c r="R1368" s="7">
        <f t="shared" si="389"/>
        <v>16</v>
      </c>
      <c r="S1368" s="8">
        <f t="shared" ca="1" si="390"/>
        <v>16</v>
      </c>
      <c r="T1368" s="8">
        <f t="shared" ca="1" si="391"/>
        <v>12054</v>
      </c>
      <c r="U1368" s="8">
        <f t="shared" ca="1" si="392"/>
        <v>1</v>
      </c>
      <c r="V1368" s="9">
        <f t="shared" ca="1" si="393"/>
        <v>0</v>
      </c>
      <c r="W1368" s="3">
        <f t="shared" si="394"/>
        <v>3.1276023511781492E-3</v>
      </c>
      <c r="X1368" s="3">
        <f t="shared" si="395"/>
        <v>6.8150090142402142E-2</v>
      </c>
      <c r="Y1368" s="3">
        <f t="shared" si="396"/>
        <v>6.7590987868284325E-2</v>
      </c>
    </row>
    <row r="1369" spans="1:25" x14ac:dyDescent="0.25">
      <c r="A1369" s="1">
        <v>37993</v>
      </c>
      <c r="B1369" s="2">
        <v>6141.25</v>
      </c>
      <c r="C1369" s="2">
        <v>131822</v>
      </c>
      <c r="D1369" s="2">
        <v>6174</v>
      </c>
      <c r="E1369" s="2">
        <v>6178</v>
      </c>
      <c r="F1369" s="13">
        <f t="shared" si="384"/>
        <v>5.3327905556685984E-3</v>
      </c>
      <c r="G1369" s="2">
        <f t="shared" si="379"/>
        <v>5940.7656666666653</v>
      </c>
      <c r="H1369" s="2">
        <f t="shared" ca="1" si="385"/>
        <v>111840.8</v>
      </c>
      <c r="I1369">
        <f t="shared" ca="1" si="386"/>
        <v>1</v>
      </c>
      <c r="J1369">
        <f t="shared" si="387"/>
        <v>1</v>
      </c>
      <c r="K1369">
        <f t="shared" si="380"/>
        <v>-2.7600000000002183</v>
      </c>
      <c r="L1369">
        <f t="shared" ca="1" si="381"/>
        <v>-2.7600000000002183</v>
      </c>
      <c r="M1369" s="14">
        <f t="shared" si="382"/>
        <v>9130.8700000000445</v>
      </c>
      <c r="N1369">
        <f t="shared" si="388"/>
        <v>1</v>
      </c>
      <c r="O1369">
        <f t="shared" si="383"/>
        <v>0</v>
      </c>
      <c r="P1369">
        <f>COUNTIF(作圖資料!$A$3:$A$249,A1369)</f>
        <v>0</v>
      </c>
      <c r="R1369" s="7">
        <f t="shared" si="389"/>
        <v>14</v>
      </c>
      <c r="S1369" s="8">
        <f t="shared" ca="1" si="390"/>
        <v>14</v>
      </c>
      <c r="T1369" s="8">
        <f t="shared" ca="1" si="391"/>
        <v>12068</v>
      </c>
      <c r="U1369" s="8">
        <f t="shared" ca="1" si="392"/>
        <v>1</v>
      </c>
      <c r="V1369" s="9">
        <f t="shared" ca="1" si="393"/>
        <v>0</v>
      </c>
      <c r="W1369" s="3">
        <f t="shared" si="394"/>
        <v>3.1276023511781492E-3</v>
      </c>
      <c r="X1369" s="3">
        <f t="shared" si="395"/>
        <v>6.767025787507297E-2</v>
      </c>
      <c r="Y1369" s="3">
        <f t="shared" si="396"/>
        <v>7.0017331022530271E-2</v>
      </c>
    </row>
    <row r="1370" spans="1:25" x14ac:dyDescent="0.25">
      <c r="A1370" s="1">
        <v>37994</v>
      </c>
      <c r="B1370" s="2">
        <v>6169.17</v>
      </c>
      <c r="C1370" s="2">
        <v>104958</v>
      </c>
      <c r="D1370" s="2">
        <v>6211</v>
      </c>
      <c r="E1370" s="2">
        <v>6213</v>
      </c>
      <c r="F1370" s="13">
        <f t="shared" si="384"/>
        <v>6.7804907305195616E-3</v>
      </c>
      <c r="G1370" s="2">
        <f t="shared" si="379"/>
        <v>5944.8454999999994</v>
      </c>
      <c r="H1370" s="2">
        <f t="shared" ca="1" si="385"/>
        <v>122284.2</v>
      </c>
      <c r="I1370">
        <f t="shared" ca="1" si="386"/>
        <v>-1</v>
      </c>
      <c r="J1370">
        <f t="shared" si="387"/>
        <v>1</v>
      </c>
      <c r="K1370">
        <f t="shared" si="380"/>
        <v>27.920000000000073</v>
      </c>
      <c r="L1370">
        <f t="shared" ca="1" si="381"/>
        <v>27.920000000000073</v>
      </c>
      <c r="M1370" s="14">
        <f t="shared" si="382"/>
        <v>9158.7900000000445</v>
      </c>
      <c r="N1370">
        <f t="shared" si="388"/>
        <v>1</v>
      </c>
      <c r="O1370">
        <f t="shared" si="383"/>
        <v>0</v>
      </c>
      <c r="P1370">
        <f>COUNTIF(作圖資料!$A$3:$A$249,A1370)</f>
        <v>0</v>
      </c>
      <c r="R1370" s="7">
        <f t="shared" si="389"/>
        <v>37</v>
      </c>
      <c r="S1370" s="8">
        <f t="shared" ca="1" si="390"/>
        <v>37</v>
      </c>
      <c r="T1370" s="8">
        <f t="shared" ca="1" si="391"/>
        <v>12105</v>
      </c>
      <c r="U1370" s="8">
        <f t="shared" ca="1" si="392"/>
        <v>-1</v>
      </c>
      <c r="V1370" s="9">
        <f t="shared" ca="1" si="393"/>
        <v>2</v>
      </c>
      <c r="W1370" s="3">
        <f t="shared" si="394"/>
        <v>3.1276023511781492E-3</v>
      </c>
      <c r="X1370" s="3">
        <f t="shared" si="395"/>
        <v>7.2524213275011462E-2</v>
      </c>
      <c r="Y1370" s="3">
        <f t="shared" si="396"/>
        <v>7.6429809358752099E-2</v>
      </c>
    </row>
    <row r="1371" spans="1:25" x14ac:dyDescent="0.25">
      <c r="A1371" s="1">
        <v>37995</v>
      </c>
      <c r="B1371" s="2">
        <v>6226.98</v>
      </c>
      <c r="C1371" s="2">
        <v>147065</v>
      </c>
      <c r="D1371" s="2">
        <v>6270</v>
      </c>
      <c r="E1371" s="2">
        <v>6270</v>
      </c>
      <c r="F1371" s="13">
        <f t="shared" si="384"/>
        <v>6.9086459246698873E-3</v>
      </c>
      <c r="G1371" s="2">
        <f t="shared" si="379"/>
        <v>5948.0328333333327</v>
      </c>
      <c r="H1371" s="2">
        <f t="shared" ca="1" si="385"/>
        <v>129218.6</v>
      </c>
      <c r="I1371">
        <f t="shared" ca="1" si="386"/>
        <v>1</v>
      </c>
      <c r="J1371">
        <f t="shared" si="387"/>
        <v>1</v>
      </c>
      <c r="K1371">
        <f t="shared" si="380"/>
        <v>57.809999999999491</v>
      </c>
      <c r="L1371">
        <f t="shared" ca="1" si="381"/>
        <v>-57.809999999999491</v>
      </c>
      <c r="M1371" s="14">
        <f t="shared" si="382"/>
        <v>9216.600000000044</v>
      </c>
      <c r="N1371">
        <f t="shared" si="388"/>
        <v>1</v>
      </c>
      <c r="O1371">
        <f t="shared" si="383"/>
        <v>0</v>
      </c>
      <c r="P1371">
        <f>COUNTIF(作圖資料!$A$3:$A$249,A1371)</f>
        <v>0</v>
      </c>
      <c r="R1371" s="7">
        <f t="shared" si="389"/>
        <v>59</v>
      </c>
      <c r="S1371" s="8">
        <f t="shared" ca="1" si="390"/>
        <v>-59</v>
      </c>
      <c r="T1371" s="8">
        <f t="shared" ca="1" si="391"/>
        <v>12046</v>
      </c>
      <c r="U1371" s="8">
        <f t="shared" ca="1" si="392"/>
        <v>1</v>
      </c>
      <c r="V1371" s="9">
        <f t="shared" ca="1" si="393"/>
        <v>2</v>
      </c>
      <c r="W1371" s="3">
        <f t="shared" si="394"/>
        <v>3.1276023511781492E-3</v>
      </c>
      <c r="X1371" s="3">
        <f t="shared" si="395"/>
        <v>8.2574613048308043E-2</v>
      </c>
      <c r="Y1371" s="3">
        <f t="shared" si="396"/>
        <v>8.6655112651646382E-2</v>
      </c>
    </row>
    <row r="1372" spans="1:25" x14ac:dyDescent="0.25">
      <c r="A1372" s="1">
        <v>37998</v>
      </c>
      <c r="B1372" s="2">
        <v>6219.71</v>
      </c>
      <c r="C1372" s="2">
        <v>90920</v>
      </c>
      <c r="D1372" s="2">
        <v>6275</v>
      </c>
      <c r="E1372" s="2">
        <v>6272</v>
      </c>
      <c r="F1372" s="13">
        <f t="shared" si="384"/>
        <v>8.8894819854945517E-3</v>
      </c>
      <c r="G1372" s="2">
        <f t="shared" si="379"/>
        <v>5950.9828333333326</v>
      </c>
      <c r="H1372" s="2">
        <f t="shared" ca="1" si="385"/>
        <v>120274.4</v>
      </c>
      <c r="I1372">
        <f t="shared" ca="1" si="386"/>
        <v>-1</v>
      </c>
      <c r="J1372">
        <f t="shared" si="387"/>
        <v>1</v>
      </c>
      <c r="K1372">
        <f t="shared" si="380"/>
        <v>-7.2699999999995271</v>
      </c>
      <c r="L1372">
        <f t="shared" ca="1" si="381"/>
        <v>-7.2699999999995271</v>
      </c>
      <c r="M1372" s="14">
        <f t="shared" si="382"/>
        <v>9209.3300000000454</v>
      </c>
      <c r="N1372">
        <f t="shared" si="388"/>
        <v>1</v>
      </c>
      <c r="O1372">
        <f t="shared" si="383"/>
        <v>0</v>
      </c>
      <c r="P1372">
        <f>COUNTIF(作圖資料!$A$3:$A$249,A1372)</f>
        <v>0</v>
      </c>
      <c r="R1372" s="7">
        <f t="shared" si="389"/>
        <v>5</v>
      </c>
      <c r="S1372" s="8">
        <f t="shared" ca="1" si="390"/>
        <v>5</v>
      </c>
      <c r="T1372" s="8">
        <f t="shared" ca="1" si="391"/>
        <v>12051</v>
      </c>
      <c r="U1372" s="8">
        <f t="shared" ca="1" si="392"/>
        <v>-1</v>
      </c>
      <c r="V1372" s="9">
        <f t="shared" ca="1" si="393"/>
        <v>2</v>
      </c>
      <c r="W1372" s="3">
        <f t="shared" si="394"/>
        <v>3.1276023511781492E-3</v>
      </c>
      <c r="X1372" s="3">
        <f t="shared" si="395"/>
        <v>8.1310707039799812E-2</v>
      </c>
      <c r="Y1372" s="3">
        <f t="shared" si="396"/>
        <v>8.7521663778162839E-2</v>
      </c>
    </row>
    <row r="1373" spans="1:25" x14ac:dyDescent="0.25">
      <c r="A1373" s="1">
        <v>37999</v>
      </c>
      <c r="B1373" s="2">
        <v>6210.22</v>
      </c>
      <c r="C1373" s="2">
        <v>89758</v>
      </c>
      <c r="D1373" s="2">
        <v>6254</v>
      </c>
      <c r="E1373" s="2">
        <v>6254</v>
      </c>
      <c r="F1373" s="13">
        <f t="shared" si="384"/>
        <v>7.0496697379480722E-3</v>
      </c>
      <c r="G1373" s="2">
        <f t="shared" si="379"/>
        <v>5953.1883333333335</v>
      </c>
      <c r="H1373" s="2">
        <f t="shared" ca="1" si="385"/>
        <v>112904.6</v>
      </c>
      <c r="I1373">
        <f t="shared" ca="1" si="386"/>
        <v>-1</v>
      </c>
      <c r="J1373">
        <f t="shared" si="387"/>
        <v>1</v>
      </c>
      <c r="K1373">
        <f t="shared" si="380"/>
        <v>-9.4899999999997817</v>
      </c>
      <c r="L1373">
        <f t="shared" ca="1" si="381"/>
        <v>9.4899999999997817</v>
      </c>
      <c r="M1373" s="14">
        <f t="shared" si="382"/>
        <v>9199.8400000000456</v>
      </c>
      <c r="N1373">
        <f t="shared" si="388"/>
        <v>1</v>
      </c>
      <c r="O1373">
        <f t="shared" si="383"/>
        <v>0</v>
      </c>
      <c r="P1373">
        <f>COUNTIF(作圖資料!$A$3:$A$249,A1373)</f>
        <v>0</v>
      </c>
      <c r="R1373" s="7">
        <f t="shared" si="389"/>
        <v>-21</v>
      </c>
      <c r="S1373" s="8">
        <f t="shared" ca="1" si="390"/>
        <v>21</v>
      </c>
      <c r="T1373" s="8">
        <f t="shared" ca="1" si="391"/>
        <v>12072</v>
      </c>
      <c r="U1373" s="8">
        <f t="shared" ca="1" si="392"/>
        <v>-1</v>
      </c>
      <c r="V1373" s="9">
        <f t="shared" ca="1" si="393"/>
        <v>0</v>
      </c>
      <c r="W1373" s="3">
        <f t="shared" si="394"/>
        <v>3.1276023511781492E-3</v>
      </c>
      <c r="X1373" s="3">
        <f t="shared" si="395"/>
        <v>7.966084899017889E-2</v>
      </c>
      <c r="Y1373" s="3">
        <f t="shared" si="396"/>
        <v>8.3882149046793586E-2</v>
      </c>
    </row>
    <row r="1374" spans="1:25" x14ac:dyDescent="0.25">
      <c r="A1374" s="1">
        <v>38000</v>
      </c>
      <c r="B1374" s="2">
        <v>6274.97</v>
      </c>
      <c r="C1374" s="2">
        <v>112220</v>
      </c>
      <c r="D1374" s="2">
        <v>6325</v>
      </c>
      <c r="E1374" s="2">
        <v>6339</v>
      </c>
      <c r="F1374" s="13">
        <f t="shared" si="384"/>
        <v>7.9729464842062114E-3</v>
      </c>
      <c r="G1374" s="2">
        <f t="shared" si="379"/>
        <v>5956.7468333333327</v>
      </c>
      <c r="H1374" s="2">
        <f t="shared" ca="1" si="385"/>
        <v>108984.2</v>
      </c>
      <c r="I1374">
        <f t="shared" ca="1" si="386"/>
        <v>1</v>
      </c>
      <c r="J1374">
        <f t="shared" si="387"/>
        <v>1</v>
      </c>
      <c r="K1374">
        <f t="shared" si="380"/>
        <v>64.75</v>
      </c>
      <c r="L1374">
        <f t="shared" ca="1" si="381"/>
        <v>-64.75</v>
      </c>
      <c r="M1374" s="14">
        <f t="shared" si="382"/>
        <v>9264.5900000000456</v>
      </c>
      <c r="N1374">
        <f t="shared" si="388"/>
        <v>1</v>
      </c>
      <c r="O1374">
        <f t="shared" si="383"/>
        <v>0</v>
      </c>
      <c r="P1374">
        <f>COUNTIF(作圖資料!$A$3:$A$249,A1374)</f>
        <v>0</v>
      </c>
      <c r="R1374" s="7">
        <f t="shared" si="389"/>
        <v>71</v>
      </c>
      <c r="S1374" s="8">
        <f t="shared" ca="1" si="390"/>
        <v>-71</v>
      </c>
      <c r="T1374" s="8">
        <f t="shared" ca="1" si="391"/>
        <v>12001</v>
      </c>
      <c r="U1374" s="8">
        <f t="shared" ca="1" si="392"/>
        <v>1</v>
      </c>
      <c r="V1374" s="9">
        <f t="shared" ca="1" si="393"/>
        <v>2</v>
      </c>
      <c r="W1374" s="3">
        <f t="shared" si="394"/>
        <v>3.1276023511781492E-3</v>
      </c>
      <c r="X1374" s="3">
        <f t="shared" si="395"/>
        <v>9.0917783522629136E-2</v>
      </c>
      <c r="Y1374" s="3">
        <f t="shared" si="396"/>
        <v>9.6187175043327411E-2</v>
      </c>
    </row>
    <row r="1375" spans="1:25" x14ac:dyDescent="0.25">
      <c r="A1375" s="1">
        <v>38001</v>
      </c>
      <c r="B1375" s="2">
        <v>6264.37</v>
      </c>
      <c r="C1375" s="2">
        <v>111937</v>
      </c>
      <c r="D1375" s="2">
        <v>6300</v>
      </c>
      <c r="E1375" s="2">
        <v>6320</v>
      </c>
      <c r="F1375" s="13">
        <f t="shared" si="384"/>
        <v>5.6877227877663028E-3</v>
      </c>
      <c r="G1375" s="2">
        <f t="shared" si="379"/>
        <v>5960.4553333333324</v>
      </c>
      <c r="H1375" s="2">
        <f t="shared" ca="1" si="385"/>
        <v>110380</v>
      </c>
      <c r="I1375">
        <f t="shared" ca="1" si="386"/>
        <v>1</v>
      </c>
      <c r="J1375">
        <f t="shared" si="387"/>
        <v>1</v>
      </c>
      <c r="K1375">
        <f t="shared" si="380"/>
        <v>-10.600000000000364</v>
      </c>
      <c r="L1375">
        <f t="shared" ca="1" si="381"/>
        <v>-10.600000000000364</v>
      </c>
      <c r="M1375" s="14">
        <f t="shared" si="382"/>
        <v>9253.9900000000453</v>
      </c>
      <c r="N1375">
        <f t="shared" si="388"/>
        <v>1</v>
      </c>
      <c r="O1375">
        <f t="shared" si="383"/>
        <v>0</v>
      </c>
      <c r="P1375">
        <f>COUNTIF(作圖資料!$A$3:$A$249,A1375)</f>
        <v>0</v>
      </c>
      <c r="R1375" s="7">
        <f t="shared" si="389"/>
        <v>-25</v>
      </c>
      <c r="S1375" s="8">
        <f t="shared" ca="1" si="390"/>
        <v>-25</v>
      </c>
      <c r="T1375" s="8">
        <f t="shared" ca="1" si="391"/>
        <v>11976</v>
      </c>
      <c r="U1375" s="8">
        <f t="shared" ca="1" si="392"/>
        <v>1</v>
      </c>
      <c r="V1375" s="9">
        <f t="shared" ca="1" si="393"/>
        <v>0</v>
      </c>
      <c r="W1375" s="3">
        <f t="shared" si="394"/>
        <v>3.1276023511781492E-3</v>
      </c>
      <c r="X1375" s="3">
        <f t="shared" si="395"/>
        <v>8.9074949452451868E-2</v>
      </c>
      <c r="Y1375" s="3">
        <f t="shared" si="396"/>
        <v>9.1854419410745125E-2</v>
      </c>
    </row>
    <row r="1376" spans="1:25" x14ac:dyDescent="0.25">
      <c r="A1376" s="1">
        <v>38002</v>
      </c>
      <c r="B1376" s="2">
        <v>6269.71</v>
      </c>
      <c r="C1376" s="2">
        <v>103289</v>
      </c>
      <c r="D1376" s="2">
        <v>6285</v>
      </c>
      <c r="E1376" s="2">
        <v>6322</v>
      </c>
      <c r="F1376" s="13">
        <f t="shared" si="384"/>
        <v>2.4387092863944471E-3</v>
      </c>
      <c r="G1376" s="2">
        <f t="shared" si="379"/>
        <v>5965.7466666666669</v>
      </c>
      <c r="H1376" s="2">
        <f t="shared" ca="1" si="385"/>
        <v>101624.8</v>
      </c>
      <c r="I1376">
        <f t="shared" ca="1" si="386"/>
        <v>1</v>
      </c>
      <c r="J1376">
        <f t="shared" si="387"/>
        <v>1</v>
      </c>
      <c r="K1376">
        <f t="shared" si="380"/>
        <v>5.3400000000001455</v>
      </c>
      <c r="L1376">
        <f t="shared" ca="1" si="381"/>
        <v>5.3400000000001455</v>
      </c>
      <c r="M1376" s="14">
        <f t="shared" si="382"/>
        <v>9259.3300000000454</v>
      </c>
      <c r="N1376">
        <f t="shared" si="388"/>
        <v>1</v>
      </c>
      <c r="O1376">
        <f t="shared" si="383"/>
        <v>0</v>
      </c>
      <c r="P1376">
        <f>COUNTIF(作圖資料!$A$3:$A$249,A1376)</f>
        <v>0</v>
      </c>
      <c r="R1376" s="7">
        <f t="shared" si="389"/>
        <v>-15</v>
      </c>
      <c r="S1376" s="8">
        <f t="shared" ca="1" si="390"/>
        <v>-15</v>
      </c>
      <c r="T1376" s="8">
        <f t="shared" ca="1" si="391"/>
        <v>11961</v>
      </c>
      <c r="U1376" s="8">
        <f t="shared" ca="1" si="392"/>
        <v>1</v>
      </c>
      <c r="V1376" s="9">
        <f t="shared" ca="1" si="393"/>
        <v>0</v>
      </c>
      <c r="W1376" s="3">
        <f t="shared" si="394"/>
        <v>3.1276023511781492E-3</v>
      </c>
      <c r="X1376" s="3">
        <f t="shared" si="395"/>
        <v>9.000332057837146E-2</v>
      </c>
      <c r="Y1376" s="3">
        <f t="shared" si="396"/>
        <v>8.9254766031195754E-2</v>
      </c>
    </row>
    <row r="1377" spans="1:25" x14ac:dyDescent="0.25">
      <c r="A1377" s="1">
        <v>38013</v>
      </c>
      <c r="B1377" s="2">
        <v>6384.63</v>
      </c>
      <c r="C1377" s="2">
        <v>140216</v>
      </c>
      <c r="D1377" s="2">
        <v>6370</v>
      </c>
      <c r="E1377" s="2">
        <v>6384</v>
      </c>
      <c r="F1377" s="13">
        <f t="shared" si="384"/>
        <v>-9.8674472913895528E-5</v>
      </c>
      <c r="G1377" s="2">
        <f t="shared" si="379"/>
        <v>5973.5214999999998</v>
      </c>
      <c r="H1377" s="2">
        <f t="shared" ca="1" si="385"/>
        <v>111484</v>
      </c>
      <c r="I1377">
        <f t="shared" ca="1" si="386"/>
        <v>1</v>
      </c>
      <c r="J1377">
        <f t="shared" si="387"/>
        <v>-1</v>
      </c>
      <c r="K1377">
        <f t="shared" si="380"/>
        <v>114.92000000000007</v>
      </c>
      <c r="L1377">
        <f t="shared" ca="1" si="381"/>
        <v>114.92000000000007</v>
      </c>
      <c r="M1377" s="14">
        <f t="shared" si="382"/>
        <v>9374.2500000000455</v>
      </c>
      <c r="N1377">
        <f t="shared" si="388"/>
        <v>-1</v>
      </c>
      <c r="O1377">
        <f t="shared" si="383"/>
        <v>2</v>
      </c>
      <c r="P1377">
        <f>COUNTIF(作圖資料!$A$3:$A$249,A1377)</f>
        <v>1</v>
      </c>
      <c r="R1377" s="7">
        <f t="shared" si="389"/>
        <v>85</v>
      </c>
      <c r="S1377" s="8">
        <f t="shared" ca="1" si="390"/>
        <v>85</v>
      </c>
      <c r="T1377" s="8">
        <f t="shared" ca="1" si="391"/>
        <v>12046</v>
      </c>
      <c r="U1377" s="8">
        <f t="shared" ca="1" si="392"/>
        <v>1</v>
      </c>
      <c r="V1377" s="9">
        <f t="shared" ca="1" si="393"/>
        <v>2</v>
      </c>
      <c r="W1377" s="3">
        <f t="shared" si="394"/>
        <v>3.1276023511781492E-3</v>
      </c>
      <c r="X1377" s="3">
        <f t="shared" si="395"/>
        <v>0.10998242353542476</v>
      </c>
      <c r="Y1377" s="3">
        <f t="shared" si="396"/>
        <v>0.10398613518197553</v>
      </c>
    </row>
    <row r="1378" spans="1:25" x14ac:dyDescent="0.25">
      <c r="A1378" s="1">
        <v>38014</v>
      </c>
      <c r="B1378" s="2">
        <v>6386.25</v>
      </c>
      <c r="C1378" s="2">
        <v>151617</v>
      </c>
      <c r="D1378" s="2">
        <v>6367</v>
      </c>
      <c r="E1378" s="2">
        <v>6375</v>
      </c>
      <c r="F1378" s="13">
        <f t="shared" si="384"/>
        <v>-3.0142885104716965E-3</v>
      </c>
      <c r="G1378" s="2">
        <f t="shared" si="379"/>
        <v>5980.6498333333329</v>
      </c>
      <c r="H1378" s="2">
        <f t="shared" ca="1" si="385"/>
        <v>123855.8</v>
      </c>
      <c r="I1378">
        <f t="shared" ca="1" si="386"/>
        <v>1</v>
      </c>
      <c r="J1378">
        <f t="shared" si="387"/>
        <v>-1</v>
      </c>
      <c r="K1378">
        <f t="shared" si="380"/>
        <v>1.6199999999998909</v>
      </c>
      <c r="L1378">
        <f t="shared" ca="1" si="381"/>
        <v>1.6199999999998909</v>
      </c>
      <c r="M1378" s="14">
        <f t="shared" si="382"/>
        <v>9372.6300000000447</v>
      </c>
      <c r="N1378">
        <f t="shared" si="388"/>
        <v>-1</v>
      </c>
      <c r="O1378">
        <f t="shared" si="383"/>
        <v>0</v>
      </c>
      <c r="P1378">
        <f>COUNTIF(作圖資料!$A$3:$A$249,A1378)</f>
        <v>0</v>
      </c>
      <c r="R1378" s="7">
        <f t="shared" si="389"/>
        <v>-17</v>
      </c>
      <c r="S1378" s="8">
        <f t="shared" ca="1" si="390"/>
        <v>-17</v>
      </c>
      <c r="T1378" s="8">
        <f t="shared" ca="1" si="391"/>
        <v>12029</v>
      </c>
      <c r="U1378" s="8">
        <f t="shared" ca="1" si="392"/>
        <v>1</v>
      </c>
      <c r="V1378" s="9">
        <f t="shared" ca="1" si="393"/>
        <v>0</v>
      </c>
      <c r="W1378" s="3">
        <f t="shared" si="394"/>
        <v>-9.8674472913895528E-5</v>
      </c>
      <c r="X1378" s="3">
        <f t="shared" si="395"/>
        <v>2.5373435892132997E-4</v>
      </c>
      <c r="Y1378" s="3">
        <f t="shared" si="396"/>
        <v>-2.6629072681704259E-3</v>
      </c>
    </row>
    <row r="1379" spans="1:25" x14ac:dyDescent="0.25">
      <c r="A1379" s="1">
        <v>38015</v>
      </c>
      <c r="B1379" s="2">
        <v>6312.65</v>
      </c>
      <c r="C1379" s="2">
        <v>151843</v>
      </c>
      <c r="D1379" s="2">
        <v>6331</v>
      </c>
      <c r="E1379" s="2">
        <v>6333</v>
      </c>
      <c r="F1379" s="13">
        <f t="shared" si="384"/>
        <v>2.9068616191298968E-3</v>
      </c>
      <c r="G1379" s="2">
        <f t="shared" si="379"/>
        <v>5984.6031666666668</v>
      </c>
      <c r="H1379" s="2">
        <f t="shared" ca="1" si="385"/>
        <v>131780.4</v>
      </c>
      <c r="I1379">
        <f t="shared" ca="1" si="386"/>
        <v>1</v>
      </c>
      <c r="J1379">
        <f t="shared" si="387"/>
        <v>1</v>
      </c>
      <c r="K1379">
        <f t="shared" si="380"/>
        <v>-73.600000000000364</v>
      </c>
      <c r="L1379">
        <f t="shared" ca="1" si="381"/>
        <v>-73.600000000000364</v>
      </c>
      <c r="M1379" s="14">
        <f t="shared" si="382"/>
        <v>9446.230000000045</v>
      </c>
      <c r="N1379">
        <f t="shared" si="388"/>
        <v>1</v>
      </c>
      <c r="O1379">
        <f t="shared" si="383"/>
        <v>2</v>
      </c>
      <c r="P1379">
        <f>COUNTIF(作圖資料!$A$3:$A$249,A1379)</f>
        <v>0</v>
      </c>
      <c r="R1379" s="7">
        <f t="shared" si="389"/>
        <v>-36</v>
      </c>
      <c r="S1379" s="8">
        <f t="shared" ca="1" si="390"/>
        <v>-36</v>
      </c>
      <c r="T1379" s="8">
        <f t="shared" ca="1" si="391"/>
        <v>11993</v>
      </c>
      <c r="U1379" s="8">
        <f t="shared" ca="1" si="392"/>
        <v>1</v>
      </c>
      <c r="V1379" s="9">
        <f t="shared" ca="1" si="393"/>
        <v>0</v>
      </c>
      <c r="W1379" s="3">
        <f t="shared" si="394"/>
        <v>-9.8674472913895528E-5</v>
      </c>
      <c r="X1379" s="3">
        <f t="shared" si="395"/>
        <v>-1.127395009577703E-2</v>
      </c>
      <c r="Y1379" s="3">
        <f t="shared" si="396"/>
        <v>-8.3020050125313105E-3</v>
      </c>
    </row>
    <row r="1380" spans="1:25" x14ac:dyDescent="0.25">
      <c r="A1380" s="1">
        <v>38016</v>
      </c>
      <c r="B1380" s="2">
        <v>6375.38</v>
      </c>
      <c r="C1380" s="2">
        <v>125675</v>
      </c>
      <c r="D1380" s="2">
        <v>6381</v>
      </c>
      <c r="E1380" s="2">
        <v>6388</v>
      </c>
      <c r="F1380" s="13">
        <f t="shared" si="384"/>
        <v>8.8151608217867938E-4</v>
      </c>
      <c r="G1380" s="2">
        <f t="shared" si="379"/>
        <v>5989.2616666666672</v>
      </c>
      <c r="H1380" s="2">
        <f t="shared" ca="1" si="385"/>
        <v>134528</v>
      </c>
      <c r="I1380">
        <f t="shared" ca="1" si="386"/>
        <v>-1</v>
      </c>
      <c r="J1380">
        <f t="shared" si="387"/>
        <v>1</v>
      </c>
      <c r="K1380">
        <f t="shared" si="380"/>
        <v>62.730000000000473</v>
      </c>
      <c r="L1380">
        <f t="shared" ca="1" si="381"/>
        <v>62.730000000000473</v>
      </c>
      <c r="M1380" s="14">
        <f t="shared" si="382"/>
        <v>9508.9600000000464</v>
      </c>
      <c r="N1380">
        <f t="shared" si="388"/>
        <v>1</v>
      </c>
      <c r="O1380">
        <f t="shared" si="383"/>
        <v>0</v>
      </c>
      <c r="P1380">
        <f>COUNTIF(作圖資料!$A$3:$A$249,A1380)</f>
        <v>0</v>
      </c>
      <c r="R1380" s="7">
        <f t="shared" si="389"/>
        <v>50</v>
      </c>
      <c r="S1380" s="8">
        <f t="shared" ca="1" si="390"/>
        <v>50</v>
      </c>
      <c r="T1380" s="8">
        <f t="shared" ca="1" si="391"/>
        <v>12043</v>
      </c>
      <c r="U1380" s="8">
        <f t="shared" ca="1" si="392"/>
        <v>-1</v>
      </c>
      <c r="V1380" s="9">
        <f t="shared" ca="1" si="393"/>
        <v>2</v>
      </c>
      <c r="W1380" s="3">
        <f t="shared" si="394"/>
        <v>-9.8674472913895528E-5</v>
      </c>
      <c r="X1380" s="3">
        <f t="shared" si="395"/>
        <v>-1.4487918642114295E-3</v>
      </c>
      <c r="Y1380" s="3">
        <f t="shared" si="396"/>
        <v>-4.6992481203012026E-4</v>
      </c>
    </row>
    <row r="1381" spans="1:25" x14ac:dyDescent="0.25">
      <c r="A1381" s="1">
        <v>38019</v>
      </c>
      <c r="B1381" s="2">
        <v>6319.96</v>
      </c>
      <c r="C1381" s="2">
        <v>121804</v>
      </c>
      <c r="D1381" s="2">
        <v>6330</v>
      </c>
      <c r="E1381" s="2">
        <v>6335</v>
      </c>
      <c r="F1381" s="13">
        <f t="shared" si="384"/>
        <v>1.5886176494788184E-3</v>
      </c>
      <c r="G1381" s="2">
        <f t="shared" si="379"/>
        <v>5992.7921666666671</v>
      </c>
      <c r="H1381" s="2">
        <f t="shared" ca="1" si="385"/>
        <v>138231</v>
      </c>
      <c r="I1381">
        <f t="shared" ca="1" si="386"/>
        <v>-1</v>
      </c>
      <c r="J1381">
        <f t="shared" si="387"/>
        <v>1</v>
      </c>
      <c r="K1381">
        <f t="shared" si="380"/>
        <v>-55.420000000000073</v>
      </c>
      <c r="L1381">
        <f t="shared" ca="1" si="381"/>
        <v>55.420000000000073</v>
      </c>
      <c r="M1381" s="14">
        <f t="shared" si="382"/>
        <v>9453.5400000000463</v>
      </c>
      <c r="N1381">
        <f t="shared" si="388"/>
        <v>1</v>
      </c>
      <c r="O1381">
        <f t="shared" si="383"/>
        <v>0</v>
      </c>
      <c r="P1381">
        <f>COUNTIF(作圖資料!$A$3:$A$249,A1381)</f>
        <v>0</v>
      </c>
      <c r="R1381" s="7">
        <f t="shared" si="389"/>
        <v>-51</v>
      </c>
      <c r="S1381" s="8">
        <f t="shared" ca="1" si="390"/>
        <v>51</v>
      </c>
      <c r="T1381" s="8">
        <f t="shared" ca="1" si="391"/>
        <v>12094</v>
      </c>
      <c r="U1381" s="8">
        <f t="shared" ca="1" si="392"/>
        <v>-1</v>
      </c>
      <c r="V1381" s="9">
        <f t="shared" ca="1" si="393"/>
        <v>0</v>
      </c>
      <c r="W1381" s="3">
        <f t="shared" si="394"/>
        <v>-9.8674472913895528E-5</v>
      </c>
      <c r="X1381" s="3">
        <f t="shared" si="395"/>
        <v>-1.0129012957681205E-2</v>
      </c>
      <c r="Y1381" s="3">
        <f t="shared" si="396"/>
        <v>-8.4586466165413876E-3</v>
      </c>
    </row>
    <row r="1382" spans="1:25" x14ac:dyDescent="0.25">
      <c r="A1382" s="1">
        <v>38020</v>
      </c>
      <c r="B1382" s="2">
        <v>6252.23</v>
      </c>
      <c r="C1382" s="2">
        <v>113463</v>
      </c>
      <c r="D1382" s="2">
        <v>6259</v>
      </c>
      <c r="E1382" s="2">
        <v>6262</v>
      </c>
      <c r="F1382" s="13">
        <f t="shared" si="384"/>
        <v>1.0828136520890652E-3</v>
      </c>
      <c r="G1382" s="2">
        <f t="shared" si="379"/>
        <v>5996.2440000000006</v>
      </c>
      <c r="H1382" s="2">
        <f t="shared" ca="1" si="385"/>
        <v>132880.4</v>
      </c>
      <c r="I1382">
        <f t="shared" ca="1" si="386"/>
        <v>-1</v>
      </c>
      <c r="J1382">
        <f t="shared" si="387"/>
        <v>1</v>
      </c>
      <c r="K1382">
        <f t="shared" si="380"/>
        <v>-67.730000000000473</v>
      </c>
      <c r="L1382">
        <f t="shared" ca="1" si="381"/>
        <v>67.730000000000473</v>
      </c>
      <c r="M1382" s="14">
        <f t="shared" si="382"/>
        <v>9385.810000000045</v>
      </c>
      <c r="N1382">
        <f t="shared" si="388"/>
        <v>1</v>
      </c>
      <c r="O1382">
        <f t="shared" si="383"/>
        <v>0</v>
      </c>
      <c r="P1382">
        <f>COUNTIF(作圖資料!$A$3:$A$249,A1382)</f>
        <v>0</v>
      </c>
      <c r="R1382" s="7">
        <f t="shared" si="389"/>
        <v>-71</v>
      </c>
      <c r="S1382" s="8">
        <f t="shared" ca="1" si="390"/>
        <v>71</v>
      </c>
      <c r="T1382" s="8">
        <f t="shared" ca="1" si="391"/>
        <v>12165</v>
      </c>
      <c r="U1382" s="8">
        <f t="shared" ca="1" si="392"/>
        <v>-1</v>
      </c>
      <c r="V1382" s="9">
        <f t="shared" ca="1" si="393"/>
        <v>0</v>
      </c>
      <c r="W1382" s="3">
        <f t="shared" si="394"/>
        <v>-9.8674472913895528E-5</v>
      </c>
      <c r="X1382" s="3">
        <f t="shared" si="395"/>
        <v>-2.0737301926658347E-2</v>
      </c>
      <c r="Y1382" s="3">
        <f t="shared" si="396"/>
        <v>-1.9580200501253198E-2</v>
      </c>
    </row>
    <row r="1383" spans="1:25" x14ac:dyDescent="0.25">
      <c r="A1383" s="1">
        <v>38021</v>
      </c>
      <c r="B1383" s="2">
        <v>6241.39</v>
      </c>
      <c r="C1383" s="2">
        <v>117080</v>
      </c>
      <c r="D1383" s="2">
        <v>6235</v>
      </c>
      <c r="E1383" s="2">
        <v>6242</v>
      </c>
      <c r="F1383" s="13">
        <f t="shared" si="384"/>
        <v>-1.0238104012088023E-3</v>
      </c>
      <c r="G1383" s="2">
        <f t="shared" si="379"/>
        <v>5998.809666666667</v>
      </c>
      <c r="H1383" s="2">
        <f t="shared" ca="1" si="385"/>
        <v>125973</v>
      </c>
      <c r="I1383">
        <f t="shared" ca="1" si="386"/>
        <v>-1</v>
      </c>
      <c r="J1383">
        <f t="shared" si="387"/>
        <v>-1</v>
      </c>
      <c r="K1383">
        <f t="shared" si="380"/>
        <v>-10.839999999999236</v>
      </c>
      <c r="L1383">
        <f t="shared" ca="1" si="381"/>
        <v>10.839999999999236</v>
      </c>
      <c r="M1383" s="14">
        <f t="shared" si="382"/>
        <v>9374.9700000000448</v>
      </c>
      <c r="N1383">
        <f t="shared" si="388"/>
        <v>-1</v>
      </c>
      <c r="O1383">
        <f t="shared" si="383"/>
        <v>2</v>
      </c>
      <c r="P1383">
        <f>COUNTIF(作圖資料!$A$3:$A$249,A1383)</f>
        <v>0</v>
      </c>
      <c r="R1383" s="7">
        <f t="shared" si="389"/>
        <v>-24</v>
      </c>
      <c r="S1383" s="8">
        <f t="shared" ca="1" si="390"/>
        <v>24</v>
      </c>
      <c r="T1383" s="8">
        <f t="shared" ca="1" si="391"/>
        <v>12189</v>
      </c>
      <c r="U1383" s="8">
        <f t="shared" ca="1" si="392"/>
        <v>-1</v>
      </c>
      <c r="V1383" s="9">
        <f t="shared" ca="1" si="393"/>
        <v>0</v>
      </c>
      <c r="W1383" s="3">
        <f t="shared" si="394"/>
        <v>-9.8674472913895528E-5</v>
      </c>
      <c r="X1383" s="3">
        <f t="shared" si="395"/>
        <v>-2.2435129365366513E-2</v>
      </c>
      <c r="Y1383" s="3">
        <f t="shared" si="396"/>
        <v>-2.3339598997493827E-2</v>
      </c>
    </row>
    <row r="1384" spans="1:25" x14ac:dyDescent="0.25">
      <c r="A1384" s="1">
        <v>38022</v>
      </c>
      <c r="B1384" s="2">
        <v>6268.14</v>
      </c>
      <c r="C1384" s="2">
        <v>132063</v>
      </c>
      <c r="D1384" s="2">
        <v>6285</v>
      </c>
      <c r="E1384" s="2">
        <v>6293</v>
      </c>
      <c r="F1384" s="13">
        <f t="shared" si="384"/>
        <v>2.6897931443776724E-3</v>
      </c>
      <c r="G1384" s="2">
        <f t="shared" si="379"/>
        <v>6001.4621666666681</v>
      </c>
      <c r="H1384" s="2">
        <f t="shared" ca="1" si="385"/>
        <v>122017</v>
      </c>
      <c r="I1384">
        <f t="shared" ca="1" si="386"/>
        <v>1</v>
      </c>
      <c r="J1384">
        <f t="shared" si="387"/>
        <v>1</v>
      </c>
      <c r="K1384">
        <f t="shared" si="380"/>
        <v>26.75</v>
      </c>
      <c r="L1384">
        <f t="shared" ca="1" si="381"/>
        <v>-26.75</v>
      </c>
      <c r="M1384" s="14">
        <f t="shared" si="382"/>
        <v>9348.2200000000448</v>
      </c>
      <c r="N1384">
        <f t="shared" si="388"/>
        <v>1</v>
      </c>
      <c r="O1384">
        <f t="shared" si="383"/>
        <v>2</v>
      </c>
      <c r="P1384">
        <f>COUNTIF(作圖資料!$A$3:$A$249,A1384)</f>
        <v>0</v>
      </c>
      <c r="R1384" s="7">
        <f t="shared" si="389"/>
        <v>50</v>
      </c>
      <c r="S1384" s="8">
        <f t="shared" ca="1" si="390"/>
        <v>-50</v>
      </c>
      <c r="T1384" s="8">
        <f t="shared" ca="1" si="391"/>
        <v>12139</v>
      </c>
      <c r="U1384" s="8">
        <f t="shared" ca="1" si="392"/>
        <v>1</v>
      </c>
      <c r="V1384" s="9">
        <f t="shared" ca="1" si="393"/>
        <v>2</v>
      </c>
      <c r="W1384" s="3">
        <f t="shared" si="394"/>
        <v>-9.8674472913895528E-5</v>
      </c>
      <c r="X1384" s="3">
        <f t="shared" si="395"/>
        <v>-1.8245379920214688E-2</v>
      </c>
      <c r="Y1384" s="3">
        <f t="shared" si="396"/>
        <v>-1.5507518796992525E-2</v>
      </c>
    </row>
    <row r="1385" spans="1:25" x14ac:dyDescent="0.25">
      <c r="A1385" s="1">
        <v>38023</v>
      </c>
      <c r="B1385" s="2">
        <v>6353.35</v>
      </c>
      <c r="C1385" s="2">
        <v>148460</v>
      </c>
      <c r="D1385" s="2">
        <v>6365</v>
      </c>
      <c r="E1385" s="2">
        <v>6375</v>
      </c>
      <c r="F1385" s="13">
        <f t="shared" si="384"/>
        <v>1.8336782957022457E-3</v>
      </c>
      <c r="G1385" s="2">
        <f t="shared" si="379"/>
        <v>6004.9793333333346</v>
      </c>
      <c r="H1385" s="2">
        <f t="shared" ca="1" si="385"/>
        <v>126574</v>
      </c>
      <c r="I1385">
        <f t="shared" ca="1" si="386"/>
        <v>1</v>
      </c>
      <c r="J1385">
        <f t="shared" si="387"/>
        <v>1</v>
      </c>
      <c r="K1385">
        <f t="shared" si="380"/>
        <v>85.210000000000036</v>
      </c>
      <c r="L1385">
        <f t="shared" ca="1" si="381"/>
        <v>85.210000000000036</v>
      </c>
      <c r="M1385" s="14">
        <f t="shared" si="382"/>
        <v>9433.4300000000439</v>
      </c>
      <c r="N1385">
        <f t="shared" si="388"/>
        <v>1</v>
      </c>
      <c r="O1385">
        <f t="shared" si="383"/>
        <v>0</v>
      </c>
      <c r="P1385">
        <f>COUNTIF(作圖資料!$A$3:$A$249,A1385)</f>
        <v>0</v>
      </c>
      <c r="R1385" s="7">
        <f t="shared" si="389"/>
        <v>80</v>
      </c>
      <c r="S1385" s="8">
        <f t="shared" ca="1" si="390"/>
        <v>80</v>
      </c>
      <c r="T1385" s="8">
        <f t="shared" ca="1" si="391"/>
        <v>12219</v>
      </c>
      <c r="U1385" s="8">
        <f t="shared" ca="1" si="392"/>
        <v>1</v>
      </c>
      <c r="V1385" s="9">
        <f t="shared" ca="1" si="393"/>
        <v>0</v>
      </c>
      <c r="W1385" s="3">
        <f t="shared" si="394"/>
        <v>-9.8674472913895528E-5</v>
      </c>
      <c r="X1385" s="3">
        <f t="shared" si="395"/>
        <v>-4.8992658932467403E-3</v>
      </c>
      <c r="Y1385" s="3">
        <f t="shared" si="396"/>
        <v>-2.9761904761904656E-3</v>
      </c>
    </row>
    <row r="1386" spans="1:25" x14ac:dyDescent="0.25">
      <c r="A1386" s="1">
        <v>38026</v>
      </c>
      <c r="B1386" s="2">
        <v>6463.09</v>
      </c>
      <c r="C1386" s="2">
        <v>167639</v>
      </c>
      <c r="D1386" s="2">
        <v>6470</v>
      </c>
      <c r="E1386" s="2">
        <v>6475</v>
      </c>
      <c r="F1386" s="13">
        <f t="shared" si="384"/>
        <v>1.0691480390958574E-3</v>
      </c>
      <c r="G1386" s="2">
        <f t="shared" si="379"/>
        <v>6012.4741666666687</v>
      </c>
      <c r="H1386" s="2">
        <f t="shared" ca="1" si="385"/>
        <v>135741</v>
      </c>
      <c r="I1386">
        <f t="shared" ca="1" si="386"/>
        <v>1</v>
      </c>
      <c r="J1386">
        <f t="shared" si="387"/>
        <v>1</v>
      </c>
      <c r="K1386">
        <f t="shared" si="380"/>
        <v>109.73999999999978</v>
      </c>
      <c r="L1386">
        <f t="shared" ca="1" si="381"/>
        <v>109.73999999999978</v>
      </c>
      <c r="M1386" s="14">
        <f t="shared" si="382"/>
        <v>9543.1700000000437</v>
      </c>
      <c r="N1386">
        <f t="shared" si="388"/>
        <v>1</v>
      </c>
      <c r="O1386">
        <f t="shared" si="383"/>
        <v>0</v>
      </c>
      <c r="P1386">
        <f>COUNTIF(作圖資料!$A$3:$A$249,A1386)</f>
        <v>0</v>
      </c>
      <c r="R1386" s="7">
        <f t="shared" si="389"/>
        <v>105</v>
      </c>
      <c r="S1386" s="8">
        <f t="shared" ca="1" si="390"/>
        <v>105</v>
      </c>
      <c r="T1386" s="8">
        <f t="shared" ca="1" si="391"/>
        <v>12324</v>
      </c>
      <c r="U1386" s="8">
        <f t="shared" ca="1" si="392"/>
        <v>1</v>
      </c>
      <c r="V1386" s="9">
        <f t="shared" ca="1" si="393"/>
        <v>0</v>
      </c>
      <c r="W1386" s="3">
        <f t="shared" si="394"/>
        <v>-9.8674472913895528E-5</v>
      </c>
      <c r="X1386" s="3">
        <f t="shared" si="395"/>
        <v>1.22888875314624E-2</v>
      </c>
      <c r="Y1386" s="3">
        <f t="shared" si="396"/>
        <v>1.3471177944862189E-2</v>
      </c>
    </row>
    <row r="1387" spans="1:25" x14ac:dyDescent="0.25">
      <c r="A1387" s="1">
        <v>38027</v>
      </c>
      <c r="B1387" s="2">
        <v>6488.34</v>
      </c>
      <c r="C1387" s="2">
        <v>164837</v>
      </c>
      <c r="D1387" s="2">
        <v>6475</v>
      </c>
      <c r="E1387" s="2">
        <v>6480</v>
      </c>
      <c r="F1387" s="13">
        <f t="shared" si="384"/>
        <v>-2.0559958325242489E-3</v>
      </c>
      <c r="G1387" s="2">
        <f t="shared" si="379"/>
        <v>6019.666000000002</v>
      </c>
      <c r="H1387" s="2">
        <f t="shared" ca="1" si="385"/>
        <v>146015.79999999999</v>
      </c>
      <c r="I1387">
        <f t="shared" ca="1" si="386"/>
        <v>1</v>
      </c>
      <c r="J1387">
        <f t="shared" si="387"/>
        <v>-1</v>
      </c>
      <c r="K1387">
        <f t="shared" si="380"/>
        <v>25.25</v>
      </c>
      <c r="L1387">
        <f t="shared" ca="1" si="381"/>
        <v>25.25</v>
      </c>
      <c r="M1387" s="14">
        <f t="shared" si="382"/>
        <v>9568.4200000000437</v>
      </c>
      <c r="N1387">
        <f t="shared" si="388"/>
        <v>-1</v>
      </c>
      <c r="O1387">
        <f t="shared" si="383"/>
        <v>2</v>
      </c>
      <c r="P1387">
        <f>COUNTIF(作圖資料!$A$3:$A$249,A1387)</f>
        <v>0</v>
      </c>
      <c r="R1387" s="7">
        <f t="shared" si="389"/>
        <v>5</v>
      </c>
      <c r="S1387" s="8">
        <f t="shared" ca="1" si="390"/>
        <v>5</v>
      </c>
      <c r="T1387" s="8">
        <f t="shared" ca="1" si="391"/>
        <v>12329</v>
      </c>
      <c r="U1387" s="8">
        <f t="shared" ca="1" si="392"/>
        <v>1</v>
      </c>
      <c r="V1387" s="9">
        <f t="shared" ca="1" si="393"/>
        <v>0</v>
      </c>
      <c r="W1387" s="3">
        <f t="shared" si="394"/>
        <v>-9.8674472913895528E-5</v>
      </c>
      <c r="X1387" s="3">
        <f t="shared" si="395"/>
        <v>1.6243697755390807E-2</v>
      </c>
      <c r="Y1387" s="3">
        <f t="shared" si="396"/>
        <v>1.4254385964912464E-2</v>
      </c>
    </row>
    <row r="1388" spans="1:25" x14ac:dyDescent="0.25">
      <c r="A1388" s="1">
        <v>38028</v>
      </c>
      <c r="B1388" s="2">
        <v>6454.39</v>
      </c>
      <c r="C1388" s="2">
        <v>170338</v>
      </c>
      <c r="D1388" s="2">
        <v>6458</v>
      </c>
      <c r="E1388" s="2">
        <v>6466</v>
      </c>
      <c r="F1388" s="13">
        <f t="shared" si="384"/>
        <v>5.5930924533531545E-4</v>
      </c>
      <c r="G1388" s="2">
        <f t="shared" si="379"/>
        <v>6026.2553333333353</v>
      </c>
      <c r="H1388" s="2">
        <f t="shared" ca="1" si="385"/>
        <v>156667.4</v>
      </c>
      <c r="I1388">
        <f t="shared" ca="1" si="386"/>
        <v>1</v>
      </c>
      <c r="J1388">
        <f t="shared" si="387"/>
        <v>1</v>
      </c>
      <c r="K1388">
        <f t="shared" si="380"/>
        <v>-33.949999999999818</v>
      </c>
      <c r="L1388">
        <f t="shared" ca="1" si="381"/>
        <v>-33.949999999999818</v>
      </c>
      <c r="M1388" s="14">
        <f t="shared" si="382"/>
        <v>9602.3700000000426</v>
      </c>
      <c r="N1388">
        <f t="shared" si="388"/>
        <v>1</v>
      </c>
      <c r="O1388">
        <f t="shared" si="383"/>
        <v>2</v>
      </c>
      <c r="P1388">
        <f>COUNTIF(作圖資料!$A$3:$A$249,A1388)</f>
        <v>0</v>
      </c>
      <c r="R1388" s="7">
        <f t="shared" si="389"/>
        <v>-17</v>
      </c>
      <c r="S1388" s="8">
        <f t="shared" ca="1" si="390"/>
        <v>-17</v>
      </c>
      <c r="T1388" s="8">
        <f t="shared" ca="1" si="391"/>
        <v>12312</v>
      </c>
      <c r="U1388" s="8">
        <f t="shared" ca="1" si="392"/>
        <v>1</v>
      </c>
      <c r="V1388" s="9">
        <f t="shared" ca="1" si="393"/>
        <v>0</v>
      </c>
      <c r="W1388" s="3">
        <f t="shared" si="394"/>
        <v>-9.8674472913895528E-5</v>
      </c>
      <c r="X1388" s="3">
        <f t="shared" si="395"/>
        <v>1.0926240048366287E-2</v>
      </c>
      <c r="Y1388" s="3">
        <f t="shared" si="396"/>
        <v>1.159147869674193E-2</v>
      </c>
    </row>
    <row r="1389" spans="1:25" x14ac:dyDescent="0.25">
      <c r="A1389" s="1">
        <v>38029</v>
      </c>
      <c r="B1389" s="2">
        <v>6436.95</v>
      </c>
      <c r="C1389" s="2">
        <v>202664</v>
      </c>
      <c r="D1389" s="2">
        <v>6440</v>
      </c>
      <c r="E1389" s="2">
        <v>6465</v>
      </c>
      <c r="F1389" s="13">
        <f t="shared" si="384"/>
        <v>4.7382689006436607E-4</v>
      </c>
      <c r="G1389" s="2">
        <f t="shared" si="379"/>
        <v>6033.1698333333361</v>
      </c>
      <c r="H1389" s="2">
        <f t="shared" ca="1" si="385"/>
        <v>170787.6</v>
      </c>
      <c r="I1389">
        <f t="shared" ca="1" si="386"/>
        <v>1</v>
      </c>
      <c r="J1389">
        <f t="shared" si="387"/>
        <v>1</v>
      </c>
      <c r="K1389">
        <f t="shared" si="380"/>
        <v>-17.440000000000509</v>
      </c>
      <c r="L1389">
        <f t="shared" ca="1" si="381"/>
        <v>-17.440000000000509</v>
      </c>
      <c r="M1389" s="14">
        <f t="shared" si="382"/>
        <v>9584.9300000000421</v>
      </c>
      <c r="N1389">
        <f t="shared" si="388"/>
        <v>1</v>
      </c>
      <c r="O1389">
        <f t="shared" si="383"/>
        <v>0</v>
      </c>
      <c r="P1389">
        <f>COUNTIF(作圖資料!$A$3:$A$249,A1389)</f>
        <v>0</v>
      </c>
      <c r="R1389" s="7">
        <f t="shared" si="389"/>
        <v>-18</v>
      </c>
      <c r="S1389" s="8">
        <f t="shared" ca="1" si="390"/>
        <v>-18</v>
      </c>
      <c r="T1389" s="8">
        <f t="shared" ca="1" si="391"/>
        <v>12294</v>
      </c>
      <c r="U1389" s="8">
        <f t="shared" ca="1" si="392"/>
        <v>1</v>
      </c>
      <c r="V1389" s="9">
        <f t="shared" ca="1" si="393"/>
        <v>0</v>
      </c>
      <c r="W1389" s="3">
        <f t="shared" si="394"/>
        <v>-9.8674472913895528E-5</v>
      </c>
      <c r="X1389" s="3">
        <f t="shared" si="395"/>
        <v>8.1946800362746597E-3</v>
      </c>
      <c r="Y1389" s="3">
        <f t="shared" si="396"/>
        <v>8.7719298245614308E-3</v>
      </c>
    </row>
    <row r="1390" spans="1:25" x14ac:dyDescent="0.25">
      <c r="A1390" s="1">
        <v>38030</v>
      </c>
      <c r="B1390" s="2">
        <v>6549.18</v>
      </c>
      <c r="C1390" s="2">
        <v>165955</v>
      </c>
      <c r="D1390" s="2">
        <v>6565</v>
      </c>
      <c r="E1390" s="2">
        <v>6579</v>
      </c>
      <c r="F1390" s="13">
        <f t="shared" si="384"/>
        <v>2.4155695827567936E-3</v>
      </c>
      <c r="G1390" s="2">
        <f t="shared" si="379"/>
        <v>6042.6103333333367</v>
      </c>
      <c r="H1390" s="2">
        <f t="shared" ca="1" si="385"/>
        <v>174286.6</v>
      </c>
      <c r="I1390">
        <f t="shared" ca="1" si="386"/>
        <v>-1</v>
      </c>
      <c r="J1390">
        <f t="shared" si="387"/>
        <v>1</v>
      </c>
      <c r="K1390">
        <f t="shared" si="380"/>
        <v>112.23000000000047</v>
      </c>
      <c r="L1390">
        <f t="shared" ca="1" si="381"/>
        <v>112.23000000000047</v>
      </c>
      <c r="M1390" s="14">
        <f t="shared" si="382"/>
        <v>9697.1600000000435</v>
      </c>
      <c r="N1390">
        <f t="shared" si="388"/>
        <v>1</v>
      </c>
      <c r="O1390">
        <f t="shared" si="383"/>
        <v>0</v>
      </c>
      <c r="P1390">
        <f>COUNTIF(作圖資料!$A$3:$A$249,A1390)</f>
        <v>0</v>
      </c>
      <c r="R1390" s="7">
        <f t="shared" si="389"/>
        <v>125</v>
      </c>
      <c r="S1390" s="8">
        <f t="shared" ca="1" si="390"/>
        <v>125</v>
      </c>
      <c r="T1390" s="8">
        <f t="shared" ca="1" si="391"/>
        <v>12419</v>
      </c>
      <c r="U1390" s="8">
        <f t="shared" ca="1" si="392"/>
        <v>-1</v>
      </c>
      <c r="V1390" s="9">
        <f t="shared" ca="1" si="393"/>
        <v>2</v>
      </c>
      <c r="W1390" s="3">
        <f t="shared" si="394"/>
        <v>-9.8674472913895528E-5</v>
      </c>
      <c r="X1390" s="3">
        <f t="shared" si="395"/>
        <v>2.5772832568214721E-2</v>
      </c>
      <c r="Y1390" s="3">
        <f t="shared" si="396"/>
        <v>2.8352130325814517E-2</v>
      </c>
    </row>
    <row r="1391" spans="1:25" x14ac:dyDescent="0.25">
      <c r="A1391" s="1">
        <v>38033</v>
      </c>
      <c r="B1391" s="2">
        <v>6565.37</v>
      </c>
      <c r="C1391" s="2">
        <v>172571</v>
      </c>
      <c r="D1391" s="2">
        <v>6571</v>
      </c>
      <c r="E1391" s="2">
        <v>6574</v>
      </c>
      <c r="F1391" s="13">
        <f t="shared" si="384"/>
        <v>8.5752973556707524E-4</v>
      </c>
      <c r="G1391" s="2">
        <f t="shared" si="379"/>
        <v>6051.4425000000028</v>
      </c>
      <c r="H1391" s="2">
        <f t="shared" ca="1" si="385"/>
        <v>175273</v>
      </c>
      <c r="I1391">
        <f t="shared" ca="1" si="386"/>
        <v>-1</v>
      </c>
      <c r="J1391">
        <f t="shared" si="387"/>
        <v>1</v>
      </c>
      <c r="K1391">
        <f t="shared" si="380"/>
        <v>16.1899999999996</v>
      </c>
      <c r="L1391">
        <f t="shared" ca="1" si="381"/>
        <v>-16.1899999999996</v>
      </c>
      <c r="M1391" s="14">
        <f t="shared" si="382"/>
        <v>9713.3500000000422</v>
      </c>
      <c r="N1391">
        <f t="shared" si="388"/>
        <v>1</v>
      </c>
      <c r="O1391">
        <f t="shared" si="383"/>
        <v>0</v>
      </c>
      <c r="P1391">
        <f>COUNTIF(作圖資料!$A$3:$A$249,A1391)</f>
        <v>0</v>
      </c>
      <c r="R1391" s="7">
        <f t="shared" si="389"/>
        <v>6</v>
      </c>
      <c r="S1391" s="8">
        <f t="shared" ca="1" si="390"/>
        <v>-6</v>
      </c>
      <c r="T1391" s="8">
        <f t="shared" ca="1" si="391"/>
        <v>12413</v>
      </c>
      <c r="U1391" s="8">
        <f t="shared" ca="1" si="392"/>
        <v>-1</v>
      </c>
      <c r="V1391" s="9">
        <f t="shared" ca="1" si="393"/>
        <v>0</v>
      </c>
      <c r="W1391" s="3">
        <f t="shared" si="394"/>
        <v>-9.8674472913895528E-5</v>
      </c>
      <c r="X1391" s="3">
        <f t="shared" si="395"/>
        <v>2.8308609895953296E-2</v>
      </c>
      <c r="Y1391" s="3">
        <f t="shared" si="396"/>
        <v>2.9291979949874536E-2</v>
      </c>
    </row>
    <row r="1392" spans="1:25" x14ac:dyDescent="0.25">
      <c r="A1392" s="1">
        <v>38034</v>
      </c>
      <c r="B1392" s="2">
        <v>6600.47</v>
      </c>
      <c r="C1392" s="2">
        <v>170856</v>
      </c>
      <c r="D1392" s="2">
        <v>6615</v>
      </c>
      <c r="E1392" s="2">
        <v>6620</v>
      </c>
      <c r="F1392" s="13">
        <f t="shared" si="384"/>
        <v>2.2013583881146381E-3</v>
      </c>
      <c r="G1392" s="2">
        <f t="shared" si="379"/>
        <v>6060.7041666666682</v>
      </c>
      <c r="H1392" s="2">
        <f t="shared" ca="1" si="385"/>
        <v>176476.79999999999</v>
      </c>
      <c r="I1392">
        <f t="shared" ca="1" si="386"/>
        <v>-1</v>
      </c>
      <c r="J1392">
        <f t="shared" si="387"/>
        <v>1</v>
      </c>
      <c r="K1392">
        <f t="shared" si="380"/>
        <v>35.100000000000364</v>
      </c>
      <c r="L1392">
        <f t="shared" ca="1" si="381"/>
        <v>-35.100000000000364</v>
      </c>
      <c r="M1392" s="14">
        <f t="shared" si="382"/>
        <v>9748.4500000000426</v>
      </c>
      <c r="N1392">
        <f t="shared" si="388"/>
        <v>1</v>
      </c>
      <c r="O1392">
        <f t="shared" si="383"/>
        <v>0</v>
      </c>
      <c r="P1392">
        <f>COUNTIF(作圖資料!$A$3:$A$249,A1392)</f>
        <v>0</v>
      </c>
      <c r="R1392" s="7">
        <f t="shared" si="389"/>
        <v>44</v>
      </c>
      <c r="S1392" s="8">
        <f t="shared" ca="1" si="390"/>
        <v>-44</v>
      </c>
      <c r="T1392" s="8">
        <f t="shared" ca="1" si="391"/>
        <v>12369</v>
      </c>
      <c r="U1392" s="8">
        <f t="shared" ca="1" si="392"/>
        <v>-1</v>
      </c>
      <c r="V1392" s="9">
        <f t="shared" ca="1" si="393"/>
        <v>0</v>
      </c>
      <c r="W1392" s="3">
        <f t="shared" si="394"/>
        <v>-9.8674472913895528E-5</v>
      </c>
      <c r="X1392" s="3">
        <f t="shared" si="395"/>
        <v>3.3806187672582366E-2</v>
      </c>
      <c r="Y1392" s="3">
        <f t="shared" si="396"/>
        <v>3.6184210526315486E-2</v>
      </c>
    </row>
    <row r="1393" spans="1:25" x14ac:dyDescent="0.25">
      <c r="A1393" s="1">
        <v>38035</v>
      </c>
      <c r="B1393" s="2">
        <v>6605.85</v>
      </c>
      <c r="C1393" s="2">
        <v>187112</v>
      </c>
      <c r="D1393" s="2">
        <v>6615</v>
      </c>
      <c r="E1393" s="2">
        <v>6635</v>
      </c>
      <c r="F1393" s="13">
        <f t="shared" si="384"/>
        <v>4.4127553607786751E-3</v>
      </c>
      <c r="G1393" s="2">
        <f t="shared" si="379"/>
        <v>6071.5963333333348</v>
      </c>
      <c r="H1393" s="2">
        <f t="shared" ca="1" si="385"/>
        <v>179831.6</v>
      </c>
      <c r="I1393">
        <f t="shared" ca="1" si="386"/>
        <v>1</v>
      </c>
      <c r="J1393">
        <f t="shared" si="387"/>
        <v>1</v>
      </c>
      <c r="K1393">
        <f t="shared" si="380"/>
        <v>5.3800000000001091</v>
      </c>
      <c r="L1393">
        <f t="shared" ca="1" si="381"/>
        <v>-5.3800000000001091</v>
      </c>
      <c r="M1393" s="14">
        <f t="shared" si="382"/>
        <v>9753.8300000000418</v>
      </c>
      <c r="N1393">
        <f t="shared" si="388"/>
        <v>1</v>
      </c>
      <c r="O1393">
        <f t="shared" si="383"/>
        <v>0</v>
      </c>
      <c r="P1393">
        <f>COUNTIF(作圖資料!$A$3:$A$249,A1393)</f>
        <v>1</v>
      </c>
      <c r="R1393" s="7">
        <f t="shared" si="389"/>
        <v>0</v>
      </c>
      <c r="S1393" s="8">
        <f t="shared" ca="1" si="390"/>
        <v>0</v>
      </c>
      <c r="T1393" s="8">
        <f t="shared" ca="1" si="391"/>
        <v>12369</v>
      </c>
      <c r="U1393" s="8">
        <f t="shared" ca="1" si="392"/>
        <v>1</v>
      </c>
      <c r="V1393" s="9">
        <f t="shared" ca="1" si="393"/>
        <v>2</v>
      </c>
      <c r="W1393" s="3">
        <f t="shared" si="394"/>
        <v>-9.8674472913895528E-5</v>
      </c>
      <c r="X1393" s="3">
        <f t="shared" si="395"/>
        <v>3.4648836346037326E-2</v>
      </c>
      <c r="Y1393" s="3">
        <f t="shared" si="396"/>
        <v>3.6184210526315486E-2</v>
      </c>
    </row>
    <row r="1394" spans="1:25" x14ac:dyDescent="0.25">
      <c r="A1394" s="1">
        <v>38036</v>
      </c>
      <c r="B1394" s="2">
        <v>6681.52</v>
      </c>
      <c r="C1394" s="2">
        <v>205481</v>
      </c>
      <c r="D1394" s="2">
        <v>6716</v>
      </c>
      <c r="E1394" s="2">
        <v>6724</v>
      </c>
      <c r="F1394" s="13">
        <f t="shared" si="384"/>
        <v>5.1605024006513567E-3</v>
      </c>
      <c r="G1394" s="2">
        <f t="shared" si="379"/>
        <v>6083.9638333333342</v>
      </c>
      <c r="H1394" s="2">
        <f t="shared" ca="1" si="385"/>
        <v>180395</v>
      </c>
      <c r="I1394">
        <f t="shared" ca="1" si="386"/>
        <v>1</v>
      </c>
      <c r="J1394">
        <f t="shared" si="387"/>
        <v>1</v>
      </c>
      <c r="K1394">
        <f t="shared" si="380"/>
        <v>75.670000000000073</v>
      </c>
      <c r="L1394">
        <f t="shared" ca="1" si="381"/>
        <v>75.670000000000073</v>
      </c>
      <c r="M1394" s="14">
        <f t="shared" si="382"/>
        <v>9829.5000000000418</v>
      </c>
      <c r="N1394">
        <f t="shared" si="388"/>
        <v>1</v>
      </c>
      <c r="O1394">
        <f t="shared" si="383"/>
        <v>0</v>
      </c>
      <c r="P1394">
        <f>COUNTIF(作圖資料!$A$3:$A$249,A1394)</f>
        <v>0</v>
      </c>
      <c r="R1394" s="7">
        <f t="shared" si="389"/>
        <v>81</v>
      </c>
      <c r="S1394" s="8">
        <f t="shared" ca="1" si="390"/>
        <v>81</v>
      </c>
      <c r="T1394" s="8">
        <f t="shared" ca="1" si="391"/>
        <v>12450</v>
      </c>
      <c r="U1394" s="8">
        <f t="shared" ca="1" si="392"/>
        <v>1</v>
      </c>
      <c r="V1394" s="9">
        <f t="shared" ca="1" si="393"/>
        <v>0</v>
      </c>
      <c r="W1394" s="3">
        <f t="shared" si="394"/>
        <v>4.4127553607786751E-3</v>
      </c>
      <c r="X1394" s="3">
        <f t="shared" si="395"/>
        <v>1.1454998221273579E-2</v>
      </c>
      <c r="Y1394" s="3">
        <f t="shared" si="396"/>
        <v>1.2207987942727958E-2</v>
      </c>
    </row>
    <row r="1395" spans="1:25" x14ac:dyDescent="0.25">
      <c r="A1395" s="1">
        <v>38037</v>
      </c>
      <c r="B1395" s="2">
        <v>6665.54</v>
      </c>
      <c r="C1395" s="2">
        <v>174539</v>
      </c>
      <c r="D1395" s="2">
        <v>6696</v>
      </c>
      <c r="E1395" s="2">
        <v>6700</v>
      </c>
      <c r="F1395" s="13">
        <f t="shared" si="384"/>
        <v>4.5697722915172267E-3</v>
      </c>
      <c r="G1395" s="2">
        <f t="shared" si="379"/>
        <v>6097.2976666666673</v>
      </c>
      <c r="H1395" s="2">
        <f t="shared" ca="1" si="385"/>
        <v>182111.8</v>
      </c>
      <c r="I1395">
        <f t="shared" ca="1" si="386"/>
        <v>-1</v>
      </c>
      <c r="J1395">
        <f t="shared" si="387"/>
        <v>1</v>
      </c>
      <c r="K1395">
        <f t="shared" si="380"/>
        <v>-15.980000000000473</v>
      </c>
      <c r="L1395">
        <f t="shared" ca="1" si="381"/>
        <v>-15.980000000000473</v>
      </c>
      <c r="M1395" s="14">
        <f t="shared" si="382"/>
        <v>9813.5200000000405</v>
      </c>
      <c r="N1395">
        <f t="shared" si="388"/>
        <v>1</v>
      </c>
      <c r="O1395">
        <f t="shared" si="383"/>
        <v>0</v>
      </c>
      <c r="P1395">
        <f>COUNTIF(作圖資料!$A$3:$A$249,A1395)</f>
        <v>0</v>
      </c>
      <c r="R1395" s="7">
        <f t="shared" si="389"/>
        <v>-20</v>
      </c>
      <c r="S1395" s="8">
        <f t="shared" ca="1" si="390"/>
        <v>-20</v>
      </c>
      <c r="T1395" s="8">
        <f t="shared" ca="1" si="391"/>
        <v>12430</v>
      </c>
      <c r="U1395" s="8">
        <f t="shared" ca="1" si="392"/>
        <v>-1</v>
      </c>
      <c r="V1395" s="9">
        <f t="shared" ca="1" si="393"/>
        <v>2</v>
      </c>
      <c r="W1395" s="3">
        <f t="shared" si="394"/>
        <v>4.4127553607786751E-3</v>
      </c>
      <c r="X1395" s="3">
        <f t="shared" si="395"/>
        <v>9.0359302739237979E-3</v>
      </c>
      <c r="Y1395" s="3">
        <f t="shared" si="396"/>
        <v>9.1936699321777393E-3</v>
      </c>
    </row>
    <row r="1396" spans="1:25" x14ac:dyDescent="0.25">
      <c r="A1396" s="1">
        <v>38040</v>
      </c>
      <c r="B1396" s="2">
        <v>6665.89</v>
      </c>
      <c r="C1396" s="2">
        <v>154422</v>
      </c>
      <c r="D1396" s="2">
        <v>6703</v>
      </c>
      <c r="E1396" s="2">
        <v>6711</v>
      </c>
      <c r="F1396" s="13">
        <f t="shared" si="384"/>
        <v>5.5671485728086001E-3</v>
      </c>
      <c r="G1396" s="2">
        <f t="shared" si="379"/>
        <v>6111.1585000000014</v>
      </c>
      <c r="H1396" s="2">
        <f t="shared" ca="1" si="385"/>
        <v>178482</v>
      </c>
      <c r="I1396">
        <f t="shared" ca="1" si="386"/>
        <v>-1</v>
      </c>
      <c r="J1396">
        <f t="shared" si="387"/>
        <v>1</v>
      </c>
      <c r="K1396">
        <f t="shared" si="380"/>
        <v>0.3500000000003638</v>
      </c>
      <c r="L1396">
        <f t="shared" ca="1" si="381"/>
        <v>-0.3500000000003638</v>
      </c>
      <c r="M1396" s="14">
        <f t="shared" si="382"/>
        <v>9813.8700000000408</v>
      </c>
      <c r="N1396">
        <f t="shared" si="388"/>
        <v>1</v>
      </c>
      <c r="O1396">
        <f t="shared" si="383"/>
        <v>0</v>
      </c>
      <c r="P1396">
        <f>COUNTIF(作圖資料!$A$3:$A$249,A1396)</f>
        <v>0</v>
      </c>
      <c r="R1396" s="7">
        <f t="shared" si="389"/>
        <v>7</v>
      </c>
      <c r="S1396" s="8">
        <f t="shared" ca="1" si="390"/>
        <v>-7</v>
      </c>
      <c r="T1396" s="8">
        <f t="shared" ca="1" si="391"/>
        <v>12423</v>
      </c>
      <c r="U1396" s="8">
        <f t="shared" ca="1" si="392"/>
        <v>-1</v>
      </c>
      <c r="V1396" s="9">
        <f t="shared" ca="1" si="393"/>
        <v>0</v>
      </c>
      <c r="W1396" s="3">
        <f t="shared" si="394"/>
        <v>4.4127553607786751E-3</v>
      </c>
      <c r="X1396" s="3">
        <f t="shared" si="395"/>
        <v>9.0889136144478577E-3</v>
      </c>
      <c r="Y1396" s="3">
        <f t="shared" si="396"/>
        <v>1.0248681235870194E-2</v>
      </c>
    </row>
    <row r="1397" spans="1:25" x14ac:dyDescent="0.25">
      <c r="A1397" s="1">
        <v>38041</v>
      </c>
      <c r="B1397" s="2">
        <v>6589.23</v>
      </c>
      <c r="C1397" s="2">
        <v>140018</v>
      </c>
      <c r="D1397" s="2">
        <v>6643</v>
      </c>
      <c r="E1397" s="2">
        <v>6653</v>
      </c>
      <c r="F1397" s="13">
        <f t="shared" si="384"/>
        <v>8.1602857997065126E-3</v>
      </c>
      <c r="G1397" s="2">
        <f t="shared" si="379"/>
        <v>6123.811333333334</v>
      </c>
      <c r="H1397" s="2">
        <f t="shared" ca="1" si="385"/>
        <v>172314.4</v>
      </c>
      <c r="I1397">
        <f t="shared" ca="1" si="386"/>
        <v>-1</v>
      </c>
      <c r="J1397">
        <f t="shared" si="387"/>
        <v>1</v>
      </c>
      <c r="K1397">
        <f t="shared" si="380"/>
        <v>-76.660000000000764</v>
      </c>
      <c r="L1397">
        <f t="shared" ca="1" si="381"/>
        <v>76.660000000000764</v>
      </c>
      <c r="M1397" s="14">
        <f t="shared" si="382"/>
        <v>9737.2100000000391</v>
      </c>
      <c r="N1397">
        <f t="shared" si="388"/>
        <v>1</v>
      </c>
      <c r="O1397">
        <f t="shared" si="383"/>
        <v>0</v>
      </c>
      <c r="P1397">
        <f>COUNTIF(作圖資料!$A$3:$A$249,A1397)</f>
        <v>0</v>
      </c>
      <c r="R1397" s="7">
        <f t="shared" si="389"/>
        <v>-60</v>
      </c>
      <c r="S1397" s="8">
        <f t="shared" ca="1" si="390"/>
        <v>60</v>
      </c>
      <c r="T1397" s="8">
        <f t="shared" ca="1" si="391"/>
        <v>12483</v>
      </c>
      <c r="U1397" s="8">
        <f t="shared" ca="1" si="392"/>
        <v>-1</v>
      </c>
      <c r="V1397" s="9">
        <f t="shared" ca="1" si="393"/>
        <v>0</v>
      </c>
      <c r="W1397" s="3">
        <f t="shared" si="394"/>
        <v>4.4127553607786751E-3</v>
      </c>
      <c r="X1397" s="3">
        <f t="shared" si="395"/>
        <v>-2.5159517700221734E-3</v>
      </c>
      <c r="Y1397" s="3">
        <f t="shared" si="396"/>
        <v>1.205727204219853E-3</v>
      </c>
    </row>
    <row r="1398" spans="1:25" x14ac:dyDescent="0.25">
      <c r="A1398" s="1">
        <v>38042</v>
      </c>
      <c r="B1398" s="2">
        <v>6644.28</v>
      </c>
      <c r="C1398" s="2">
        <v>147269</v>
      </c>
      <c r="D1398" s="2">
        <v>6685</v>
      </c>
      <c r="E1398" s="2">
        <v>6692</v>
      </c>
      <c r="F1398" s="13">
        <f t="shared" si="384"/>
        <v>6.1285797708705569E-3</v>
      </c>
      <c r="G1398" s="2">
        <f t="shared" si="379"/>
        <v>6137.523000000001</v>
      </c>
      <c r="H1398" s="2">
        <f t="shared" ca="1" si="385"/>
        <v>164345.79999999999</v>
      </c>
      <c r="I1398">
        <f t="shared" ca="1" si="386"/>
        <v>-1</v>
      </c>
      <c r="J1398">
        <f t="shared" si="387"/>
        <v>1</v>
      </c>
      <c r="K1398">
        <f t="shared" si="380"/>
        <v>55.050000000000182</v>
      </c>
      <c r="L1398">
        <f t="shared" ca="1" si="381"/>
        <v>-55.050000000000182</v>
      </c>
      <c r="M1398" s="14">
        <f t="shared" si="382"/>
        <v>9792.2600000000384</v>
      </c>
      <c r="N1398">
        <f t="shared" si="388"/>
        <v>1</v>
      </c>
      <c r="O1398">
        <f t="shared" si="383"/>
        <v>0</v>
      </c>
      <c r="P1398">
        <f>COUNTIF(作圖資料!$A$3:$A$249,A1398)</f>
        <v>0</v>
      </c>
      <c r="R1398" s="7">
        <f t="shared" si="389"/>
        <v>42</v>
      </c>
      <c r="S1398" s="8">
        <f t="shared" ca="1" si="390"/>
        <v>-42</v>
      </c>
      <c r="T1398" s="8">
        <f t="shared" ca="1" si="391"/>
        <v>12441</v>
      </c>
      <c r="U1398" s="8">
        <f t="shared" ca="1" si="392"/>
        <v>-1</v>
      </c>
      <c r="V1398" s="9">
        <f t="shared" ca="1" si="393"/>
        <v>0</v>
      </c>
      <c r="W1398" s="3">
        <f t="shared" si="394"/>
        <v>4.4127553607786751E-3</v>
      </c>
      <c r="X1398" s="3">
        <f t="shared" si="395"/>
        <v>5.81757078952716E-3</v>
      </c>
      <c r="Y1398" s="3">
        <f t="shared" si="396"/>
        <v>7.5357950263750251E-3</v>
      </c>
    </row>
    <row r="1399" spans="1:25" x14ac:dyDescent="0.25">
      <c r="A1399" s="1">
        <v>38043</v>
      </c>
      <c r="B1399" s="2">
        <v>6693.25</v>
      </c>
      <c r="C1399" s="2">
        <v>165147</v>
      </c>
      <c r="D1399" s="2">
        <v>6735</v>
      </c>
      <c r="E1399" s="2">
        <v>6739</v>
      </c>
      <c r="F1399" s="13">
        <f t="shared" si="384"/>
        <v>6.2376274605011606E-3</v>
      </c>
      <c r="G1399" s="2">
        <f t="shared" si="379"/>
        <v>6151.3908333333338</v>
      </c>
      <c r="H1399" s="2">
        <f t="shared" ca="1" si="385"/>
        <v>156279</v>
      </c>
      <c r="I1399">
        <f t="shared" ca="1" si="386"/>
        <v>1</v>
      </c>
      <c r="J1399">
        <f t="shared" si="387"/>
        <v>1</v>
      </c>
      <c r="K1399">
        <f t="shared" si="380"/>
        <v>48.970000000000255</v>
      </c>
      <c r="L1399">
        <f t="shared" ca="1" si="381"/>
        <v>-48.970000000000255</v>
      </c>
      <c r="M1399" s="14">
        <f t="shared" si="382"/>
        <v>9841.2300000000396</v>
      </c>
      <c r="N1399">
        <f t="shared" si="388"/>
        <v>1</v>
      </c>
      <c r="O1399">
        <f t="shared" si="383"/>
        <v>0</v>
      </c>
      <c r="P1399">
        <f>COUNTIF(作圖資料!$A$3:$A$249,A1399)</f>
        <v>0</v>
      </c>
      <c r="R1399" s="7">
        <f t="shared" si="389"/>
        <v>50</v>
      </c>
      <c r="S1399" s="8">
        <f t="shared" ca="1" si="390"/>
        <v>-50</v>
      </c>
      <c r="T1399" s="8">
        <f t="shared" ca="1" si="391"/>
        <v>12391</v>
      </c>
      <c r="U1399" s="8">
        <f t="shared" ca="1" si="392"/>
        <v>1</v>
      </c>
      <c r="V1399" s="9">
        <f t="shared" ca="1" si="393"/>
        <v>2</v>
      </c>
      <c r="W1399" s="3">
        <f t="shared" si="394"/>
        <v>4.4127553607786751E-3</v>
      </c>
      <c r="X1399" s="3">
        <f t="shared" si="395"/>
        <v>1.3230697033689731E-2</v>
      </c>
      <c r="Y1399" s="3">
        <f t="shared" si="396"/>
        <v>1.5071590052750272E-2</v>
      </c>
    </row>
    <row r="1400" spans="1:25" x14ac:dyDescent="0.25">
      <c r="A1400" s="1">
        <v>38044</v>
      </c>
      <c r="B1400" s="2">
        <v>6750.54</v>
      </c>
      <c r="C1400" s="2">
        <v>169822</v>
      </c>
      <c r="D1400" s="2">
        <v>6802</v>
      </c>
      <c r="E1400" s="2">
        <v>6815</v>
      </c>
      <c r="F1400" s="13">
        <f t="shared" si="384"/>
        <v>7.6230938561951955E-3</v>
      </c>
      <c r="G1400" s="2">
        <f t="shared" si="379"/>
        <v>6166.223</v>
      </c>
      <c r="H1400" s="2">
        <f t="shared" ca="1" si="385"/>
        <v>155335.6</v>
      </c>
      <c r="I1400">
        <f t="shared" ca="1" si="386"/>
        <v>1</v>
      </c>
      <c r="J1400">
        <f t="shared" si="387"/>
        <v>1</v>
      </c>
      <c r="K1400">
        <f t="shared" si="380"/>
        <v>57.289999999999964</v>
      </c>
      <c r="L1400">
        <f t="shared" ca="1" si="381"/>
        <v>57.289999999999964</v>
      </c>
      <c r="M1400" s="14">
        <f t="shared" si="382"/>
        <v>9898.5200000000405</v>
      </c>
      <c r="N1400">
        <f t="shared" si="388"/>
        <v>1</v>
      </c>
      <c r="O1400">
        <f t="shared" si="383"/>
        <v>0</v>
      </c>
      <c r="P1400">
        <f>COUNTIF(作圖資料!$A$3:$A$249,A1400)</f>
        <v>0</v>
      </c>
      <c r="R1400" s="7">
        <f t="shared" si="389"/>
        <v>67</v>
      </c>
      <c r="S1400" s="8">
        <f t="shared" ca="1" si="390"/>
        <v>67</v>
      </c>
      <c r="T1400" s="8">
        <f t="shared" ca="1" si="391"/>
        <v>12458</v>
      </c>
      <c r="U1400" s="8">
        <f t="shared" ca="1" si="392"/>
        <v>1</v>
      </c>
      <c r="V1400" s="9">
        <f t="shared" ca="1" si="393"/>
        <v>0</v>
      </c>
      <c r="W1400" s="3">
        <f t="shared" si="394"/>
        <v>4.4127553607786751E-3</v>
      </c>
      <c r="X1400" s="3">
        <f t="shared" si="395"/>
        <v>2.1903312972592293E-2</v>
      </c>
      <c r="Y1400" s="3">
        <f t="shared" si="396"/>
        <v>2.516955538809329E-2</v>
      </c>
    </row>
    <row r="1401" spans="1:25" x14ac:dyDescent="0.25">
      <c r="A1401" s="1">
        <v>38047</v>
      </c>
      <c r="B1401" s="2">
        <v>6888.43</v>
      </c>
      <c r="C1401" s="2">
        <v>233529</v>
      </c>
      <c r="D1401" s="2">
        <v>6968</v>
      </c>
      <c r="E1401" s="2">
        <v>6975</v>
      </c>
      <c r="F1401" s="13">
        <f t="shared" si="384"/>
        <v>1.1551253333488054E-2</v>
      </c>
      <c r="G1401" s="2">
        <f t="shared" si="379"/>
        <v>6185.3540000000012</v>
      </c>
      <c r="H1401" s="2">
        <f t="shared" ca="1" si="385"/>
        <v>171157</v>
      </c>
      <c r="I1401">
        <f t="shared" ca="1" si="386"/>
        <v>1</v>
      </c>
      <c r="J1401">
        <f t="shared" si="387"/>
        <v>1</v>
      </c>
      <c r="K1401">
        <f t="shared" si="380"/>
        <v>137.89000000000033</v>
      </c>
      <c r="L1401">
        <f t="shared" ca="1" si="381"/>
        <v>137.89000000000033</v>
      </c>
      <c r="M1401" s="14">
        <f t="shared" si="382"/>
        <v>10036.41000000004</v>
      </c>
      <c r="N1401">
        <f t="shared" si="388"/>
        <v>1</v>
      </c>
      <c r="O1401">
        <f t="shared" si="383"/>
        <v>0</v>
      </c>
      <c r="P1401">
        <f>COUNTIF(作圖資料!$A$3:$A$249,A1401)</f>
        <v>0</v>
      </c>
      <c r="R1401" s="7">
        <f t="shared" si="389"/>
        <v>166</v>
      </c>
      <c r="S1401" s="8">
        <f t="shared" ca="1" si="390"/>
        <v>166</v>
      </c>
      <c r="T1401" s="8">
        <f t="shared" ca="1" si="391"/>
        <v>12624</v>
      </c>
      <c r="U1401" s="8">
        <f t="shared" ca="1" si="392"/>
        <v>1</v>
      </c>
      <c r="V1401" s="9">
        <f t="shared" ca="1" si="393"/>
        <v>0</v>
      </c>
      <c r="W1401" s="3">
        <f t="shared" si="394"/>
        <v>4.4127553607786751E-3</v>
      </c>
      <c r="X1401" s="3">
        <f t="shared" si="395"/>
        <v>4.2777235329291452E-2</v>
      </c>
      <c r="Y1401" s="3">
        <f t="shared" si="396"/>
        <v>5.0188394875659181E-2</v>
      </c>
    </row>
    <row r="1402" spans="1:25" x14ac:dyDescent="0.25">
      <c r="A1402" s="1">
        <v>38048</v>
      </c>
      <c r="B1402" s="2">
        <v>6975.26</v>
      </c>
      <c r="C1402" s="2">
        <v>247579</v>
      </c>
      <c r="D1402" s="2">
        <v>7055</v>
      </c>
      <c r="E1402" s="2">
        <v>7079</v>
      </c>
      <c r="F1402" s="13">
        <f t="shared" si="384"/>
        <v>1.1431831931712821E-2</v>
      </c>
      <c r="G1402" s="2">
        <f t="shared" si="379"/>
        <v>6205.412166666667</v>
      </c>
      <c r="H1402" s="2">
        <f t="shared" ca="1" si="385"/>
        <v>192669.2</v>
      </c>
      <c r="I1402">
        <f t="shared" ca="1" si="386"/>
        <v>1</v>
      </c>
      <c r="J1402">
        <f t="shared" si="387"/>
        <v>1</v>
      </c>
      <c r="K1402">
        <f t="shared" si="380"/>
        <v>86.829999999999927</v>
      </c>
      <c r="L1402">
        <f t="shared" ca="1" si="381"/>
        <v>86.829999999999927</v>
      </c>
      <c r="M1402" s="14">
        <f t="shared" si="382"/>
        <v>10123.24000000004</v>
      </c>
      <c r="N1402">
        <f t="shared" si="388"/>
        <v>1</v>
      </c>
      <c r="O1402">
        <f t="shared" si="383"/>
        <v>0</v>
      </c>
      <c r="P1402">
        <f>COUNTIF(作圖資料!$A$3:$A$249,A1402)</f>
        <v>0</v>
      </c>
      <c r="R1402" s="7">
        <f t="shared" si="389"/>
        <v>87</v>
      </c>
      <c r="S1402" s="8">
        <f t="shared" ca="1" si="390"/>
        <v>87</v>
      </c>
      <c r="T1402" s="8">
        <f t="shared" ca="1" si="391"/>
        <v>12711</v>
      </c>
      <c r="U1402" s="8">
        <f t="shared" ca="1" si="392"/>
        <v>1</v>
      </c>
      <c r="V1402" s="9">
        <f t="shared" ca="1" si="393"/>
        <v>0</v>
      </c>
      <c r="W1402" s="3">
        <f t="shared" si="394"/>
        <v>4.4127553607786751E-3</v>
      </c>
      <c r="X1402" s="3">
        <f t="shared" si="395"/>
        <v>5.5921645208413695E-2</v>
      </c>
      <c r="Y1402" s="3">
        <f t="shared" si="396"/>
        <v>6.3300678221552165E-2</v>
      </c>
    </row>
    <row r="1403" spans="1:25" x14ac:dyDescent="0.25">
      <c r="A1403" s="1">
        <v>38049</v>
      </c>
      <c r="B1403" s="2">
        <v>6932.17</v>
      </c>
      <c r="C1403" s="2">
        <v>239903</v>
      </c>
      <c r="D1403" s="2">
        <v>7012</v>
      </c>
      <c r="E1403" s="2">
        <v>7035</v>
      </c>
      <c r="F1403" s="13">
        <f t="shared" si="384"/>
        <v>1.1515874538564397E-2</v>
      </c>
      <c r="G1403" s="2">
        <f t="shared" si="379"/>
        <v>6223.1121666666668</v>
      </c>
      <c r="H1403" s="2">
        <f t="shared" ca="1" si="385"/>
        <v>211196</v>
      </c>
      <c r="I1403">
        <f t="shared" ca="1" si="386"/>
        <v>1</v>
      </c>
      <c r="J1403">
        <f t="shared" si="387"/>
        <v>1</v>
      </c>
      <c r="K1403">
        <f t="shared" si="380"/>
        <v>-43.090000000000146</v>
      </c>
      <c r="L1403">
        <f t="shared" ca="1" si="381"/>
        <v>-43.090000000000146</v>
      </c>
      <c r="M1403" s="14">
        <f t="shared" si="382"/>
        <v>10080.15000000004</v>
      </c>
      <c r="N1403">
        <f t="shared" si="388"/>
        <v>1</v>
      </c>
      <c r="O1403">
        <f t="shared" si="383"/>
        <v>0</v>
      </c>
      <c r="P1403">
        <f>COUNTIF(作圖資料!$A$3:$A$249,A1403)</f>
        <v>0</v>
      </c>
      <c r="R1403" s="7">
        <f t="shared" si="389"/>
        <v>-43</v>
      </c>
      <c r="S1403" s="8">
        <f t="shared" ca="1" si="390"/>
        <v>-43</v>
      </c>
      <c r="T1403" s="8">
        <f t="shared" ca="1" si="391"/>
        <v>12668</v>
      </c>
      <c r="U1403" s="8">
        <f t="shared" ca="1" si="392"/>
        <v>1</v>
      </c>
      <c r="V1403" s="9">
        <f t="shared" ca="1" si="393"/>
        <v>0</v>
      </c>
      <c r="W1403" s="3">
        <f t="shared" si="394"/>
        <v>4.4127553607786751E-3</v>
      </c>
      <c r="X1403" s="3">
        <f t="shared" si="395"/>
        <v>4.9398639085053375E-2</v>
      </c>
      <c r="Y1403" s="3">
        <f t="shared" si="396"/>
        <v>5.6819894498869372E-2</v>
      </c>
    </row>
    <row r="1404" spans="1:25" x14ac:dyDescent="0.25">
      <c r="A1404" s="1">
        <v>38050</v>
      </c>
      <c r="B1404" s="2">
        <v>7034.1</v>
      </c>
      <c r="C1404" s="2">
        <v>226554</v>
      </c>
      <c r="D1404" s="2">
        <v>7150</v>
      </c>
      <c r="E1404" s="2">
        <v>7160</v>
      </c>
      <c r="F1404" s="13">
        <f t="shared" si="384"/>
        <v>1.6476876928107398E-2</v>
      </c>
      <c r="G1404" s="2">
        <f t="shared" si="379"/>
        <v>6241.8229999999994</v>
      </c>
      <c r="H1404" s="2">
        <f t="shared" ca="1" si="385"/>
        <v>223477.4</v>
      </c>
      <c r="I1404">
        <f t="shared" ca="1" si="386"/>
        <v>1</v>
      </c>
      <c r="J1404">
        <f t="shared" si="387"/>
        <v>1</v>
      </c>
      <c r="K1404">
        <f t="shared" si="380"/>
        <v>101.93000000000029</v>
      </c>
      <c r="L1404">
        <f t="shared" ca="1" si="381"/>
        <v>101.93000000000029</v>
      </c>
      <c r="M1404" s="14">
        <f t="shared" si="382"/>
        <v>10182.08000000004</v>
      </c>
      <c r="N1404">
        <f t="shared" si="388"/>
        <v>1</v>
      </c>
      <c r="O1404">
        <f t="shared" si="383"/>
        <v>0</v>
      </c>
      <c r="P1404">
        <f>COUNTIF(作圖資料!$A$3:$A$249,A1404)</f>
        <v>0</v>
      </c>
      <c r="R1404" s="7">
        <f t="shared" si="389"/>
        <v>138</v>
      </c>
      <c r="S1404" s="8">
        <f t="shared" ca="1" si="390"/>
        <v>138</v>
      </c>
      <c r="T1404" s="8">
        <f t="shared" ca="1" si="391"/>
        <v>12806</v>
      </c>
      <c r="U1404" s="8">
        <f t="shared" ca="1" si="392"/>
        <v>1</v>
      </c>
      <c r="V1404" s="9">
        <f t="shared" ca="1" si="393"/>
        <v>0</v>
      </c>
      <c r="W1404" s="3">
        <f t="shared" si="394"/>
        <v>4.4127553607786751E-3</v>
      </c>
      <c r="X1404" s="3">
        <f t="shared" si="395"/>
        <v>6.4828901655350935E-2</v>
      </c>
      <c r="Y1404" s="3">
        <f t="shared" si="396"/>
        <v>7.7618688771665223E-2</v>
      </c>
    </row>
    <row r="1405" spans="1:25" x14ac:dyDescent="0.25">
      <c r="A1405" s="1">
        <v>38051</v>
      </c>
      <c r="B1405" s="2">
        <v>6943.68</v>
      </c>
      <c r="C1405" s="2">
        <v>253697</v>
      </c>
      <c r="D1405" s="2">
        <v>7075</v>
      </c>
      <c r="E1405" s="2">
        <v>7084</v>
      </c>
      <c r="F1405" s="13">
        <f t="shared" si="384"/>
        <v>1.8912161850776599E-2</v>
      </c>
      <c r="G1405" s="2">
        <f t="shared" si="379"/>
        <v>6259.4681666666647</v>
      </c>
      <c r="H1405" s="2">
        <f t="shared" ca="1" si="385"/>
        <v>240252.4</v>
      </c>
      <c r="I1405">
        <f t="shared" ca="1" si="386"/>
        <v>1</v>
      </c>
      <c r="J1405">
        <f t="shared" si="387"/>
        <v>1</v>
      </c>
      <c r="K1405">
        <f t="shared" si="380"/>
        <v>-90.420000000000073</v>
      </c>
      <c r="L1405">
        <f t="shared" ca="1" si="381"/>
        <v>-90.420000000000073</v>
      </c>
      <c r="M1405" s="14">
        <f t="shared" si="382"/>
        <v>10091.66000000004</v>
      </c>
      <c r="N1405">
        <f t="shared" si="388"/>
        <v>1</v>
      </c>
      <c r="O1405">
        <f t="shared" si="383"/>
        <v>0</v>
      </c>
      <c r="P1405">
        <f>COUNTIF(作圖資料!$A$3:$A$249,A1405)</f>
        <v>0</v>
      </c>
      <c r="R1405" s="7">
        <f t="shared" si="389"/>
        <v>-75</v>
      </c>
      <c r="S1405" s="8">
        <f t="shared" ca="1" si="390"/>
        <v>-75</v>
      </c>
      <c r="T1405" s="8">
        <f t="shared" ca="1" si="391"/>
        <v>12731</v>
      </c>
      <c r="U1405" s="8">
        <f t="shared" ca="1" si="392"/>
        <v>1</v>
      </c>
      <c r="V1405" s="9">
        <f t="shared" ca="1" si="393"/>
        <v>0</v>
      </c>
      <c r="W1405" s="3">
        <f t="shared" si="394"/>
        <v>4.4127553607786751E-3</v>
      </c>
      <c r="X1405" s="3">
        <f t="shared" si="395"/>
        <v>5.1141034083425962E-2</v>
      </c>
      <c r="Y1405" s="3">
        <f t="shared" si="396"/>
        <v>6.6314996232102352E-2</v>
      </c>
    </row>
    <row r="1406" spans="1:25" x14ac:dyDescent="0.25">
      <c r="A1406" s="1">
        <v>38054</v>
      </c>
      <c r="B1406" s="2">
        <v>6901.48</v>
      </c>
      <c r="C1406" s="2">
        <v>152999</v>
      </c>
      <c r="D1406" s="2">
        <v>6979</v>
      </c>
      <c r="E1406" s="2">
        <v>7009</v>
      </c>
      <c r="F1406" s="13">
        <f t="shared" si="384"/>
        <v>1.1232373346006908E-2</v>
      </c>
      <c r="G1406" s="2">
        <f t="shared" ref="G1406:G1469" si="397">AVERAGE(B1347:B1406)</f>
        <v>6275.8184999999985</v>
      </c>
      <c r="H1406" s="2">
        <f t="shared" ca="1" si="385"/>
        <v>224146.4</v>
      </c>
      <c r="I1406">
        <f t="shared" ca="1" si="386"/>
        <v>-1</v>
      </c>
      <c r="J1406">
        <f t="shared" si="387"/>
        <v>1</v>
      </c>
      <c r="K1406">
        <f t="shared" ref="K1406:K1469" si="398">B1406-B1405</f>
        <v>-42.200000000000728</v>
      </c>
      <c r="L1406">
        <f t="shared" ref="L1406:L1469" ca="1" si="399">I1405*K1406</f>
        <v>-42.200000000000728</v>
      </c>
      <c r="M1406" s="14">
        <f t="shared" ref="M1406:M1469" si="400">M1405+K1406*N1405</f>
        <v>10049.460000000039</v>
      </c>
      <c r="N1406">
        <f t="shared" si="388"/>
        <v>1</v>
      </c>
      <c r="O1406">
        <f t="shared" ref="O1406:O1469" si="401">ABS(N1406-N1405)</f>
        <v>0</v>
      </c>
      <c r="P1406">
        <f>COUNTIF(作圖資料!$A$3:$A$249,A1406)</f>
        <v>0</v>
      </c>
      <c r="R1406" s="7">
        <f t="shared" si="389"/>
        <v>-96</v>
      </c>
      <c r="S1406" s="8">
        <f t="shared" ca="1" si="390"/>
        <v>-96</v>
      </c>
      <c r="T1406" s="8">
        <f t="shared" ca="1" si="391"/>
        <v>12635</v>
      </c>
      <c r="U1406" s="8">
        <f t="shared" ca="1" si="392"/>
        <v>-1</v>
      </c>
      <c r="V1406" s="9">
        <f t="shared" ca="1" si="393"/>
        <v>2</v>
      </c>
      <c r="W1406" s="3">
        <f t="shared" si="394"/>
        <v>4.4127553607786751E-3</v>
      </c>
      <c r="X1406" s="3">
        <f t="shared" si="395"/>
        <v>4.4752757025969148E-2</v>
      </c>
      <c r="Y1406" s="3">
        <f t="shared" si="396"/>
        <v>5.1846269781461896E-2</v>
      </c>
    </row>
    <row r="1407" spans="1:25" x14ac:dyDescent="0.25">
      <c r="A1407" s="1">
        <v>38055</v>
      </c>
      <c r="B1407" s="2">
        <v>6973.9</v>
      </c>
      <c r="C1407" s="2">
        <v>130019</v>
      </c>
      <c r="D1407" s="2">
        <v>7051</v>
      </c>
      <c r="E1407" s="2">
        <v>7070</v>
      </c>
      <c r="F1407" s="13">
        <f t="shared" si="384"/>
        <v>1.1055506961671346E-2</v>
      </c>
      <c r="G1407" s="2">
        <f t="shared" si="397"/>
        <v>6293.7159999999994</v>
      </c>
      <c r="H1407" s="2">
        <f t="shared" ca="1" si="385"/>
        <v>200634.4</v>
      </c>
      <c r="I1407">
        <f t="shared" ca="1" si="386"/>
        <v>-1</v>
      </c>
      <c r="J1407">
        <f t="shared" si="387"/>
        <v>1</v>
      </c>
      <c r="K1407">
        <f t="shared" si="398"/>
        <v>72.420000000000073</v>
      </c>
      <c r="L1407">
        <f t="shared" ca="1" si="399"/>
        <v>-72.420000000000073</v>
      </c>
      <c r="M1407" s="14">
        <f t="shared" si="400"/>
        <v>10121.880000000039</v>
      </c>
      <c r="N1407">
        <f t="shared" si="388"/>
        <v>1</v>
      </c>
      <c r="O1407">
        <f t="shared" si="401"/>
        <v>0</v>
      </c>
      <c r="P1407">
        <f>COUNTIF(作圖資料!$A$3:$A$249,A1407)</f>
        <v>0</v>
      </c>
      <c r="R1407" s="7">
        <f t="shared" si="389"/>
        <v>72</v>
      </c>
      <c r="S1407" s="8">
        <f t="shared" ca="1" si="390"/>
        <v>-72</v>
      </c>
      <c r="T1407" s="8">
        <f t="shared" ca="1" si="391"/>
        <v>12563</v>
      </c>
      <c r="U1407" s="8">
        <f t="shared" ca="1" si="392"/>
        <v>-1</v>
      </c>
      <c r="V1407" s="9">
        <f t="shared" ca="1" si="393"/>
        <v>0</v>
      </c>
      <c r="W1407" s="3">
        <f t="shared" si="394"/>
        <v>4.4127553607786751E-3</v>
      </c>
      <c r="X1407" s="3">
        <f t="shared" si="395"/>
        <v>5.5715767085234846E-2</v>
      </c>
      <c r="Y1407" s="3">
        <f t="shared" si="396"/>
        <v>6.2697814619442349E-2</v>
      </c>
    </row>
    <row r="1408" spans="1:25" x14ac:dyDescent="0.25">
      <c r="A1408" s="1">
        <v>38056</v>
      </c>
      <c r="B1408" s="2">
        <v>6874.91</v>
      </c>
      <c r="C1408" s="2">
        <v>169029</v>
      </c>
      <c r="D1408" s="2">
        <v>6930</v>
      </c>
      <c r="E1408" s="2">
        <v>6940</v>
      </c>
      <c r="F1408" s="13">
        <f t="shared" si="384"/>
        <v>8.013195809108753E-3</v>
      </c>
      <c r="G1408" s="2">
        <f t="shared" si="397"/>
        <v>6310.8453333333318</v>
      </c>
      <c r="H1408" s="2">
        <f t="shared" ca="1" si="385"/>
        <v>186459.6</v>
      </c>
      <c r="I1408">
        <f t="shared" ca="1" si="386"/>
        <v>-1</v>
      </c>
      <c r="J1408">
        <f t="shared" si="387"/>
        <v>1</v>
      </c>
      <c r="K1408">
        <f t="shared" si="398"/>
        <v>-98.989999999999782</v>
      </c>
      <c r="L1408">
        <f t="shared" ca="1" si="399"/>
        <v>98.989999999999782</v>
      </c>
      <c r="M1408" s="14">
        <f t="shared" si="400"/>
        <v>10022.890000000039</v>
      </c>
      <c r="N1408">
        <f t="shared" si="388"/>
        <v>1</v>
      </c>
      <c r="O1408">
        <f t="shared" si="401"/>
        <v>0</v>
      </c>
      <c r="P1408">
        <f>COUNTIF(作圖資料!$A$3:$A$249,A1408)</f>
        <v>0</v>
      </c>
      <c r="R1408" s="7">
        <f t="shared" si="389"/>
        <v>-121</v>
      </c>
      <c r="S1408" s="8">
        <f t="shared" ca="1" si="390"/>
        <v>121</v>
      </c>
      <c r="T1408" s="8">
        <f t="shared" ca="1" si="391"/>
        <v>12684</v>
      </c>
      <c r="U1408" s="8">
        <f t="shared" ca="1" si="392"/>
        <v>-1</v>
      </c>
      <c r="V1408" s="9">
        <f t="shared" ca="1" si="393"/>
        <v>0</v>
      </c>
      <c r="W1408" s="3">
        <f t="shared" si="394"/>
        <v>4.4127553607786751E-3</v>
      </c>
      <c r="X1408" s="3">
        <f t="shared" si="395"/>
        <v>4.0730564575338413E-2</v>
      </c>
      <c r="Y1408" s="3">
        <f t="shared" si="396"/>
        <v>4.4461190655614269E-2</v>
      </c>
    </row>
    <row r="1409" spans="1:25" x14ac:dyDescent="0.25">
      <c r="A1409" s="1">
        <v>38057</v>
      </c>
      <c r="B1409" s="2">
        <v>6879.11</v>
      </c>
      <c r="C1409" s="2">
        <v>129494</v>
      </c>
      <c r="D1409" s="2">
        <v>6922</v>
      </c>
      <c r="E1409" s="2">
        <v>6935</v>
      </c>
      <c r="F1409" s="13">
        <f t="shared" si="384"/>
        <v>6.2348181668849811E-3</v>
      </c>
      <c r="G1409" s="2">
        <f t="shared" si="397"/>
        <v>6327.8378333333321</v>
      </c>
      <c r="H1409" s="2">
        <f t="shared" ca="1" si="385"/>
        <v>167047.6</v>
      </c>
      <c r="I1409">
        <f t="shared" ca="1" si="386"/>
        <v>-1</v>
      </c>
      <c r="J1409">
        <f t="shared" si="387"/>
        <v>1</v>
      </c>
      <c r="K1409">
        <f t="shared" si="398"/>
        <v>4.1999999999998181</v>
      </c>
      <c r="L1409">
        <f t="shared" ca="1" si="399"/>
        <v>-4.1999999999998181</v>
      </c>
      <c r="M1409" s="14">
        <f t="shared" si="400"/>
        <v>10027.09000000004</v>
      </c>
      <c r="N1409">
        <f t="shared" si="388"/>
        <v>1</v>
      </c>
      <c r="O1409">
        <f t="shared" si="401"/>
        <v>0</v>
      </c>
      <c r="P1409">
        <f>COUNTIF(作圖資料!$A$3:$A$249,A1409)</f>
        <v>0</v>
      </c>
      <c r="R1409" s="7">
        <f t="shared" si="389"/>
        <v>-8</v>
      </c>
      <c r="S1409" s="8">
        <f t="shared" ca="1" si="390"/>
        <v>8</v>
      </c>
      <c r="T1409" s="8">
        <f t="shared" ca="1" si="391"/>
        <v>12692</v>
      </c>
      <c r="U1409" s="8">
        <f t="shared" ca="1" si="392"/>
        <v>-1</v>
      </c>
      <c r="V1409" s="9">
        <f t="shared" ca="1" si="393"/>
        <v>0</v>
      </c>
      <c r="W1409" s="3">
        <f t="shared" si="394"/>
        <v>4.4127553607786751E-3</v>
      </c>
      <c r="X1409" s="3">
        <f t="shared" si="395"/>
        <v>4.1366364661625354E-2</v>
      </c>
      <c r="Y1409" s="3">
        <f t="shared" si="396"/>
        <v>4.3255463451394194E-2</v>
      </c>
    </row>
    <row r="1410" spans="1:25" x14ac:dyDescent="0.25">
      <c r="A1410" s="1">
        <v>38058</v>
      </c>
      <c r="B1410" s="2">
        <v>6800.24</v>
      </c>
      <c r="C1410" s="2">
        <v>146071</v>
      </c>
      <c r="D1410" s="2">
        <v>6807</v>
      </c>
      <c r="E1410" s="2">
        <v>6822</v>
      </c>
      <c r="F1410" s="13">
        <f t="shared" si="384"/>
        <v>9.9408256179200905E-4</v>
      </c>
      <c r="G1410" s="2">
        <f t="shared" si="397"/>
        <v>6344.4514999999983</v>
      </c>
      <c r="H1410" s="2">
        <f t="shared" ca="1" si="385"/>
        <v>145522.4</v>
      </c>
      <c r="I1410">
        <f t="shared" ca="1" si="386"/>
        <v>1</v>
      </c>
      <c r="J1410">
        <f t="shared" si="387"/>
        <v>1</v>
      </c>
      <c r="K1410">
        <f t="shared" si="398"/>
        <v>-78.869999999999891</v>
      </c>
      <c r="L1410">
        <f t="shared" ca="1" si="399"/>
        <v>78.869999999999891</v>
      </c>
      <c r="M1410" s="14">
        <f t="shared" si="400"/>
        <v>9948.2200000000412</v>
      </c>
      <c r="N1410">
        <f t="shared" si="388"/>
        <v>1</v>
      </c>
      <c r="O1410">
        <f t="shared" si="401"/>
        <v>0</v>
      </c>
      <c r="P1410">
        <f>COUNTIF(作圖資料!$A$3:$A$249,A1410)</f>
        <v>0</v>
      </c>
      <c r="R1410" s="7">
        <f t="shared" si="389"/>
        <v>-115</v>
      </c>
      <c r="S1410" s="8">
        <f t="shared" ca="1" si="390"/>
        <v>115</v>
      </c>
      <c r="T1410" s="8">
        <f t="shared" ca="1" si="391"/>
        <v>12807</v>
      </c>
      <c r="U1410" s="8">
        <f t="shared" ca="1" si="392"/>
        <v>1</v>
      </c>
      <c r="V1410" s="9">
        <f t="shared" ca="1" si="393"/>
        <v>2</v>
      </c>
      <c r="W1410" s="3">
        <f t="shared" si="394"/>
        <v>4.4127553607786751E-3</v>
      </c>
      <c r="X1410" s="3">
        <f t="shared" si="395"/>
        <v>2.9426947326990138E-2</v>
      </c>
      <c r="Y1410" s="3">
        <f t="shared" si="396"/>
        <v>2.5923134890730948E-2</v>
      </c>
    </row>
    <row r="1411" spans="1:25" x14ac:dyDescent="0.25">
      <c r="A1411" s="1">
        <v>38061</v>
      </c>
      <c r="B1411" s="2">
        <v>6635.98</v>
      </c>
      <c r="C1411" s="2">
        <v>170176</v>
      </c>
      <c r="D1411" s="2">
        <v>6563</v>
      </c>
      <c r="E1411" s="2">
        <v>6595</v>
      </c>
      <c r="F1411" s="13">
        <f t="shared" ref="F1411:F1474" si="402">IF(P1411=1,E1411,D1411)/B1411-1</f>
        <v>-1.0997622054315981E-2</v>
      </c>
      <c r="G1411" s="2">
        <f t="shared" si="397"/>
        <v>6357.266999999998</v>
      </c>
      <c r="H1411" s="2">
        <f t="shared" ref="H1411:H1474" ca="1" si="403">IF(ROW()&gt;$H$1,AVERAGE(OFFSET(C1411,-$H$1+1,,$H$1)),"")</f>
        <v>148957.79999999999</v>
      </c>
      <c r="I1411">
        <f t="shared" ref="I1411:I1474" ca="1" si="404">IF(H1411="",0,SIGN(C1411-H1411))</f>
        <v>1</v>
      </c>
      <c r="J1411">
        <f t="shared" ref="J1411:J1474" si="405">SIGN(F1411)</f>
        <v>-1</v>
      </c>
      <c r="K1411">
        <f t="shared" si="398"/>
        <v>-164.26000000000022</v>
      </c>
      <c r="L1411">
        <f t="shared" ca="1" si="399"/>
        <v>-164.26000000000022</v>
      </c>
      <c r="M1411" s="14">
        <f t="shared" si="400"/>
        <v>9783.960000000041</v>
      </c>
      <c r="N1411">
        <f t="shared" ref="N1411:N1474" si="406">INT(M1411*$Q$1/B1411)*CHOOSE($L$1,I1411,J1411)</f>
        <v>-1</v>
      </c>
      <c r="O1411">
        <f t="shared" si="401"/>
        <v>2</v>
      </c>
      <c r="P1411">
        <f>COUNTIF(作圖資料!$A$3:$A$249,A1411)</f>
        <v>0</v>
      </c>
      <c r="R1411" s="7">
        <f t="shared" si="389"/>
        <v>-244</v>
      </c>
      <c r="S1411" s="8">
        <f t="shared" ca="1" si="390"/>
        <v>-244</v>
      </c>
      <c r="T1411" s="8">
        <f t="shared" ca="1" si="391"/>
        <v>12563</v>
      </c>
      <c r="U1411" s="8">
        <f t="shared" ca="1" si="392"/>
        <v>1</v>
      </c>
      <c r="V1411" s="9">
        <f t="shared" ca="1" si="393"/>
        <v>0</v>
      </c>
      <c r="W1411" s="3">
        <f t="shared" si="394"/>
        <v>4.4127553607786751E-3</v>
      </c>
      <c r="X1411" s="3">
        <f t="shared" si="395"/>
        <v>4.561108714245421E-3</v>
      </c>
      <c r="Y1411" s="3">
        <f t="shared" si="396"/>
        <v>-1.0851544837980454E-2</v>
      </c>
    </row>
    <row r="1412" spans="1:25" x14ac:dyDescent="0.25">
      <c r="A1412" s="1">
        <v>38062</v>
      </c>
      <c r="B1412" s="2">
        <v>6589.72</v>
      </c>
      <c r="C1412" s="2">
        <v>145928</v>
      </c>
      <c r="D1412" s="2">
        <v>6555</v>
      </c>
      <c r="E1412" s="2">
        <v>6570</v>
      </c>
      <c r="F1412" s="13">
        <f t="shared" si="402"/>
        <v>-5.2688126354382137E-3</v>
      </c>
      <c r="G1412" s="2">
        <f t="shared" si="397"/>
        <v>6369.4569999999976</v>
      </c>
      <c r="H1412" s="2">
        <f t="shared" ca="1" si="403"/>
        <v>152139.6</v>
      </c>
      <c r="I1412">
        <f t="shared" ca="1" si="404"/>
        <v>-1</v>
      </c>
      <c r="J1412">
        <f t="shared" si="405"/>
        <v>-1</v>
      </c>
      <c r="K1412">
        <f t="shared" si="398"/>
        <v>-46.259999999999309</v>
      </c>
      <c r="L1412">
        <f t="shared" ca="1" si="399"/>
        <v>-46.259999999999309</v>
      </c>
      <c r="M1412" s="14">
        <f t="shared" si="400"/>
        <v>9830.2200000000412</v>
      </c>
      <c r="N1412">
        <f t="shared" si="406"/>
        <v>-1</v>
      </c>
      <c r="O1412">
        <f t="shared" si="401"/>
        <v>0</v>
      </c>
      <c r="P1412">
        <f>COUNTIF(作圖資料!$A$3:$A$249,A1412)</f>
        <v>0</v>
      </c>
      <c r="R1412" s="7">
        <f t="shared" ref="R1412:R1475" si="407">D1412-IF(P1411=1,E1411,D1411)</f>
        <v>-8</v>
      </c>
      <c r="S1412" s="8">
        <f t="shared" ref="S1412:S1475" ca="1" si="408">I1411*R1412</f>
        <v>-8</v>
      </c>
      <c r="T1412" s="8">
        <f t="shared" ref="T1412:T1475" ca="1" si="409">T1411+R1412*U1411</f>
        <v>12555</v>
      </c>
      <c r="U1412" s="8">
        <f t="shared" ref="U1412:U1475" ca="1" si="410">INT(T1412*$Q$1/IF(P1412=1,E1412,D1412))*I1412</f>
        <v>-1</v>
      </c>
      <c r="V1412" s="9">
        <f t="shared" ref="V1412:V1475" ca="1" si="411">IF(P1412=1,ABS(U1412)+ABS(U1411),ABS(U1412-U1411))</f>
        <v>2</v>
      </c>
      <c r="W1412" s="3">
        <f t="shared" ref="W1412:W1475" si="412">IF(P1411=1,F1411,W1411)</f>
        <v>4.4127553607786751E-3</v>
      </c>
      <c r="X1412" s="3">
        <f t="shared" ref="X1412:X1475" si="413">IF(P1411=1,K1412/B1411,(1+K1412/B1411)*(1+X1411)-1)</f>
        <v>-2.4417750932886895E-3</v>
      </c>
      <c r="Y1412" s="3">
        <f t="shared" ref="Y1412:Y1475" si="414">IF(P1411=1,R1412/E1411,(1+R1412/D1411)*(1+Y1411)-1)</f>
        <v>-1.2057272042200529E-2</v>
      </c>
    </row>
    <row r="1413" spans="1:25" x14ac:dyDescent="0.25">
      <c r="A1413" s="1">
        <v>38063</v>
      </c>
      <c r="B1413" s="2">
        <v>6577.98</v>
      </c>
      <c r="C1413" s="2">
        <v>117726</v>
      </c>
      <c r="D1413" s="2">
        <v>6565</v>
      </c>
      <c r="E1413" s="2">
        <v>6599</v>
      </c>
      <c r="F1413" s="13">
        <f t="shared" si="402"/>
        <v>3.1955098677709515E-3</v>
      </c>
      <c r="G1413" s="2">
        <f t="shared" si="397"/>
        <v>6380.3526666666639</v>
      </c>
      <c r="H1413" s="2">
        <f t="shared" ca="1" si="403"/>
        <v>141879</v>
      </c>
      <c r="I1413">
        <f t="shared" ca="1" si="404"/>
        <v>-1</v>
      </c>
      <c r="J1413">
        <f t="shared" si="405"/>
        <v>1</v>
      </c>
      <c r="K1413">
        <f t="shared" si="398"/>
        <v>-11.740000000000691</v>
      </c>
      <c r="L1413">
        <f t="shared" ca="1" si="399"/>
        <v>11.740000000000691</v>
      </c>
      <c r="M1413" s="14">
        <f t="shared" si="400"/>
        <v>9841.9600000000428</v>
      </c>
      <c r="N1413">
        <f t="shared" si="406"/>
        <v>1</v>
      </c>
      <c r="O1413">
        <f t="shared" si="401"/>
        <v>2</v>
      </c>
      <c r="P1413">
        <f>COUNTIF(作圖資料!$A$3:$A$249,A1413)</f>
        <v>1</v>
      </c>
      <c r="R1413" s="7">
        <f t="shared" si="407"/>
        <v>10</v>
      </c>
      <c r="S1413" s="8">
        <f t="shared" ca="1" si="408"/>
        <v>-10</v>
      </c>
      <c r="T1413" s="8">
        <f t="shared" ca="1" si="409"/>
        <v>12545</v>
      </c>
      <c r="U1413" s="8">
        <f t="shared" ca="1" si="410"/>
        <v>-1</v>
      </c>
      <c r="V1413" s="9">
        <f t="shared" ca="1" si="411"/>
        <v>2</v>
      </c>
      <c r="W1413" s="3">
        <f t="shared" si="412"/>
        <v>4.4127553607786751E-3</v>
      </c>
      <c r="X1413" s="3">
        <f t="shared" si="413"/>
        <v>-4.2189877154343858E-3</v>
      </c>
      <c r="Y1413" s="3">
        <f t="shared" si="414"/>
        <v>-1.0550113036925435E-2</v>
      </c>
    </row>
    <row r="1414" spans="1:25" x14ac:dyDescent="0.25">
      <c r="A1414" s="1">
        <v>38064</v>
      </c>
      <c r="B1414" s="2">
        <v>6787.03</v>
      </c>
      <c r="C1414" s="2">
        <v>174786</v>
      </c>
      <c r="D1414" s="2">
        <v>6845</v>
      </c>
      <c r="E1414" s="2">
        <v>6849</v>
      </c>
      <c r="F1414" s="13">
        <f t="shared" si="402"/>
        <v>8.5412912570004274E-3</v>
      </c>
      <c r="G1414" s="2">
        <f t="shared" si="397"/>
        <v>6395.3493333333327</v>
      </c>
      <c r="H1414" s="2">
        <f t="shared" ca="1" si="403"/>
        <v>150937.4</v>
      </c>
      <c r="I1414">
        <f t="shared" ca="1" si="404"/>
        <v>1</v>
      </c>
      <c r="J1414">
        <f t="shared" si="405"/>
        <v>1</v>
      </c>
      <c r="K1414">
        <f t="shared" si="398"/>
        <v>209.05000000000018</v>
      </c>
      <c r="L1414">
        <f t="shared" ca="1" si="399"/>
        <v>-209.05000000000018</v>
      </c>
      <c r="M1414" s="14">
        <f t="shared" si="400"/>
        <v>10051.010000000042</v>
      </c>
      <c r="N1414">
        <f t="shared" si="406"/>
        <v>1</v>
      </c>
      <c r="O1414">
        <f t="shared" si="401"/>
        <v>0</v>
      </c>
      <c r="P1414">
        <f>COUNTIF(作圖資料!$A$3:$A$249,A1414)</f>
        <v>0</v>
      </c>
      <c r="R1414" s="7">
        <f t="shared" si="407"/>
        <v>246</v>
      </c>
      <c r="S1414" s="8">
        <f t="shared" ca="1" si="408"/>
        <v>-246</v>
      </c>
      <c r="T1414" s="8">
        <f t="shared" ca="1" si="409"/>
        <v>12299</v>
      </c>
      <c r="U1414" s="8">
        <f t="shared" ca="1" si="410"/>
        <v>1</v>
      </c>
      <c r="V1414" s="9">
        <f t="shared" ca="1" si="411"/>
        <v>2</v>
      </c>
      <c r="W1414" s="3">
        <f t="shared" si="412"/>
        <v>3.1955098677709515E-3</v>
      </c>
      <c r="X1414" s="3">
        <f t="shared" si="413"/>
        <v>3.1780272971337738E-2</v>
      </c>
      <c r="Y1414" s="3">
        <f t="shared" si="414"/>
        <v>3.7278375511441128E-2</v>
      </c>
    </row>
    <row r="1415" spans="1:25" x14ac:dyDescent="0.25">
      <c r="A1415" s="1">
        <v>38065</v>
      </c>
      <c r="B1415" s="2">
        <v>6815.09</v>
      </c>
      <c r="C1415" s="2">
        <v>161999</v>
      </c>
      <c r="D1415" s="2">
        <v>6830</v>
      </c>
      <c r="E1415" s="2">
        <v>6847</v>
      </c>
      <c r="F1415" s="13">
        <f t="shared" si="402"/>
        <v>2.1877920907866777E-3</v>
      </c>
      <c r="G1415" s="2">
        <f t="shared" si="397"/>
        <v>6413.0673333333334</v>
      </c>
      <c r="H1415" s="2">
        <f t="shared" ca="1" si="403"/>
        <v>154123</v>
      </c>
      <c r="I1415">
        <f t="shared" ca="1" si="404"/>
        <v>1</v>
      </c>
      <c r="J1415">
        <f t="shared" si="405"/>
        <v>1</v>
      </c>
      <c r="K1415">
        <f t="shared" si="398"/>
        <v>28.0600000000004</v>
      </c>
      <c r="L1415">
        <f t="shared" ca="1" si="399"/>
        <v>28.0600000000004</v>
      </c>
      <c r="M1415" s="14">
        <f t="shared" si="400"/>
        <v>10079.070000000043</v>
      </c>
      <c r="N1415">
        <f t="shared" si="406"/>
        <v>1</v>
      </c>
      <c r="O1415">
        <f t="shared" si="401"/>
        <v>0</v>
      </c>
      <c r="P1415">
        <f>COUNTIF(作圖資料!$A$3:$A$249,A1415)</f>
        <v>0</v>
      </c>
      <c r="R1415" s="7">
        <f t="shared" si="407"/>
        <v>-15</v>
      </c>
      <c r="S1415" s="8">
        <f t="shared" ca="1" si="408"/>
        <v>-15</v>
      </c>
      <c r="T1415" s="8">
        <f t="shared" ca="1" si="409"/>
        <v>12284</v>
      </c>
      <c r="U1415" s="8">
        <f t="shared" ca="1" si="410"/>
        <v>1</v>
      </c>
      <c r="V1415" s="9">
        <f t="shared" ca="1" si="411"/>
        <v>0</v>
      </c>
      <c r="W1415" s="3">
        <f t="shared" si="412"/>
        <v>3.1955098677709515E-3</v>
      </c>
      <c r="X1415" s="3">
        <f t="shared" si="413"/>
        <v>3.6046020206811136E-2</v>
      </c>
      <c r="Y1415" s="3">
        <f t="shared" si="414"/>
        <v>3.5005303833914203E-2</v>
      </c>
    </row>
    <row r="1416" spans="1:25" x14ac:dyDescent="0.25">
      <c r="A1416" s="1">
        <v>38068</v>
      </c>
      <c r="B1416" s="2">
        <v>6359.92</v>
      </c>
      <c r="C1416" s="2">
        <v>47034</v>
      </c>
      <c r="D1416" s="2">
        <v>6352</v>
      </c>
      <c r="E1416" s="2">
        <v>6368</v>
      </c>
      <c r="F1416" s="13">
        <f t="shared" si="402"/>
        <v>-1.2452986830022716E-3</v>
      </c>
      <c r="G1416" s="2">
        <f t="shared" si="397"/>
        <v>6422.9199999999992</v>
      </c>
      <c r="H1416" s="2">
        <f t="shared" ca="1" si="403"/>
        <v>129494.6</v>
      </c>
      <c r="I1416">
        <f t="shared" ca="1" si="404"/>
        <v>-1</v>
      </c>
      <c r="J1416">
        <f t="shared" si="405"/>
        <v>-1</v>
      </c>
      <c r="K1416">
        <f t="shared" si="398"/>
        <v>-455.17000000000007</v>
      </c>
      <c r="L1416">
        <f t="shared" ca="1" si="399"/>
        <v>-455.17000000000007</v>
      </c>
      <c r="M1416" s="14">
        <f t="shared" si="400"/>
        <v>9623.9000000000433</v>
      </c>
      <c r="N1416">
        <f t="shared" si="406"/>
        <v>-1</v>
      </c>
      <c r="O1416">
        <f t="shared" si="401"/>
        <v>2</v>
      </c>
      <c r="P1416">
        <f>COUNTIF(作圖資料!$A$3:$A$249,A1416)</f>
        <v>0</v>
      </c>
      <c r="R1416" s="7">
        <f t="shared" si="407"/>
        <v>-478</v>
      </c>
      <c r="S1416" s="8">
        <f t="shared" ca="1" si="408"/>
        <v>-478</v>
      </c>
      <c r="T1416" s="8">
        <f t="shared" ca="1" si="409"/>
        <v>11806</v>
      </c>
      <c r="U1416" s="8">
        <f t="shared" ca="1" si="410"/>
        <v>-1</v>
      </c>
      <c r="V1416" s="9">
        <f t="shared" ca="1" si="411"/>
        <v>2</v>
      </c>
      <c r="W1416" s="3">
        <f t="shared" si="412"/>
        <v>3.1955098677709515E-3</v>
      </c>
      <c r="X1416" s="3">
        <f t="shared" si="413"/>
        <v>-3.3149994375173075E-2</v>
      </c>
      <c r="Y1416" s="3">
        <f t="shared" si="414"/>
        <v>-3.7429913623276301E-2</v>
      </c>
    </row>
    <row r="1417" spans="1:25" x14ac:dyDescent="0.25">
      <c r="A1417" s="1">
        <v>38069</v>
      </c>
      <c r="B1417" s="2">
        <v>6172.89</v>
      </c>
      <c r="C1417" s="2">
        <v>249145</v>
      </c>
      <c r="D1417" s="2">
        <v>6055</v>
      </c>
      <c r="E1417" s="2">
        <v>6069</v>
      </c>
      <c r="F1417" s="13">
        <f t="shared" si="402"/>
        <v>-1.9098023778165496E-2</v>
      </c>
      <c r="G1417" s="2">
        <f t="shared" si="397"/>
        <v>6429.8143333333319</v>
      </c>
      <c r="H1417" s="2">
        <f t="shared" ca="1" si="403"/>
        <v>150138</v>
      </c>
      <c r="I1417">
        <f t="shared" ca="1" si="404"/>
        <v>1</v>
      </c>
      <c r="J1417">
        <f t="shared" si="405"/>
        <v>-1</v>
      </c>
      <c r="K1417">
        <f t="shared" si="398"/>
        <v>-187.02999999999975</v>
      </c>
      <c r="L1417">
        <f t="shared" ca="1" si="399"/>
        <v>187.02999999999975</v>
      </c>
      <c r="M1417" s="14">
        <f t="shared" si="400"/>
        <v>9810.9300000000439</v>
      </c>
      <c r="N1417">
        <f t="shared" si="406"/>
        <v>-1</v>
      </c>
      <c r="O1417">
        <f t="shared" si="401"/>
        <v>0</v>
      </c>
      <c r="P1417">
        <f>COUNTIF(作圖資料!$A$3:$A$249,A1417)</f>
        <v>0</v>
      </c>
      <c r="R1417" s="7">
        <f t="shared" si="407"/>
        <v>-297</v>
      </c>
      <c r="S1417" s="8">
        <f t="shared" ca="1" si="408"/>
        <v>297</v>
      </c>
      <c r="T1417" s="8">
        <f t="shared" ca="1" si="409"/>
        <v>12103</v>
      </c>
      <c r="U1417" s="8">
        <f t="shared" ca="1" si="410"/>
        <v>1</v>
      </c>
      <c r="V1417" s="9">
        <f t="shared" ca="1" si="411"/>
        <v>2</v>
      </c>
      <c r="W1417" s="3">
        <f t="shared" si="412"/>
        <v>3.1955098677709515E-3</v>
      </c>
      <c r="X1417" s="3">
        <f t="shared" si="413"/>
        <v>-6.1582735125372934E-2</v>
      </c>
      <c r="Y1417" s="3">
        <f t="shared" si="414"/>
        <v>-8.2436732838308879E-2</v>
      </c>
    </row>
    <row r="1418" spans="1:25" x14ac:dyDescent="0.25">
      <c r="A1418" s="1">
        <v>38070</v>
      </c>
      <c r="B1418" s="2">
        <v>6213.56</v>
      </c>
      <c r="C1418" s="2">
        <v>142877</v>
      </c>
      <c r="D1418" s="2">
        <v>6180</v>
      </c>
      <c r="E1418" s="2">
        <v>6195</v>
      </c>
      <c r="F1418" s="13">
        <f t="shared" si="402"/>
        <v>-5.4010905181571811E-3</v>
      </c>
      <c r="G1418" s="2">
        <f t="shared" si="397"/>
        <v>6436.1218333333327</v>
      </c>
      <c r="H1418" s="2">
        <f t="shared" ca="1" si="403"/>
        <v>155168.20000000001</v>
      </c>
      <c r="I1418">
        <f t="shared" ca="1" si="404"/>
        <v>-1</v>
      </c>
      <c r="J1418">
        <f t="shared" si="405"/>
        <v>-1</v>
      </c>
      <c r="K1418">
        <f t="shared" si="398"/>
        <v>40.670000000000073</v>
      </c>
      <c r="L1418">
        <f t="shared" ca="1" si="399"/>
        <v>40.670000000000073</v>
      </c>
      <c r="M1418" s="14">
        <f t="shared" si="400"/>
        <v>9770.2600000000439</v>
      </c>
      <c r="N1418">
        <f t="shared" si="406"/>
        <v>-1</v>
      </c>
      <c r="O1418">
        <f t="shared" si="401"/>
        <v>0</v>
      </c>
      <c r="P1418">
        <f>COUNTIF(作圖資料!$A$3:$A$249,A1418)</f>
        <v>0</v>
      </c>
      <c r="R1418" s="7">
        <f t="shared" si="407"/>
        <v>125</v>
      </c>
      <c r="S1418" s="8">
        <f t="shared" ca="1" si="408"/>
        <v>125</v>
      </c>
      <c r="T1418" s="8">
        <f t="shared" ca="1" si="409"/>
        <v>12228</v>
      </c>
      <c r="U1418" s="8">
        <f t="shared" ca="1" si="410"/>
        <v>-1</v>
      </c>
      <c r="V1418" s="9">
        <f t="shared" ca="1" si="411"/>
        <v>2</v>
      </c>
      <c r="W1418" s="3">
        <f t="shared" si="412"/>
        <v>3.1955098677709515E-3</v>
      </c>
      <c r="X1418" s="3">
        <f t="shared" si="413"/>
        <v>-5.5399986013943692E-2</v>
      </c>
      <c r="Y1418" s="3">
        <f t="shared" si="414"/>
        <v>-6.3494468858918074E-2</v>
      </c>
    </row>
    <row r="1419" spans="1:25" x14ac:dyDescent="0.25">
      <c r="A1419" s="1">
        <v>38071</v>
      </c>
      <c r="B1419" s="2">
        <v>6156.73</v>
      </c>
      <c r="C1419" s="2">
        <v>119276</v>
      </c>
      <c r="D1419" s="2">
        <v>6135</v>
      </c>
      <c r="E1419" s="2">
        <v>6139</v>
      </c>
      <c r="F1419" s="13">
        <f t="shared" si="402"/>
        <v>-3.5294710016517961E-3</v>
      </c>
      <c r="G1419" s="2">
        <f t="shared" si="397"/>
        <v>6441.3088333333326</v>
      </c>
      <c r="H1419" s="2">
        <f t="shared" ca="1" si="403"/>
        <v>144066.20000000001</v>
      </c>
      <c r="I1419">
        <f t="shared" ca="1" si="404"/>
        <v>-1</v>
      </c>
      <c r="J1419">
        <f t="shared" si="405"/>
        <v>-1</v>
      </c>
      <c r="K1419">
        <f t="shared" si="398"/>
        <v>-56.830000000000837</v>
      </c>
      <c r="L1419">
        <f t="shared" ca="1" si="399"/>
        <v>56.830000000000837</v>
      </c>
      <c r="M1419" s="14">
        <f t="shared" si="400"/>
        <v>9827.0900000000438</v>
      </c>
      <c r="N1419">
        <f t="shared" si="406"/>
        <v>-1</v>
      </c>
      <c r="O1419">
        <f t="shared" si="401"/>
        <v>0</v>
      </c>
      <c r="P1419">
        <f>COUNTIF(作圖資料!$A$3:$A$249,A1419)</f>
        <v>0</v>
      </c>
      <c r="R1419" s="7">
        <f t="shared" si="407"/>
        <v>-45</v>
      </c>
      <c r="S1419" s="8">
        <f t="shared" ca="1" si="408"/>
        <v>45</v>
      </c>
      <c r="T1419" s="8">
        <f t="shared" ca="1" si="409"/>
        <v>12273</v>
      </c>
      <c r="U1419" s="8">
        <f t="shared" ca="1" si="410"/>
        <v>-2</v>
      </c>
      <c r="V1419" s="9">
        <f t="shared" ca="1" si="411"/>
        <v>1</v>
      </c>
      <c r="W1419" s="3">
        <f t="shared" si="412"/>
        <v>3.1955098677709515E-3</v>
      </c>
      <c r="X1419" s="3">
        <f t="shared" si="413"/>
        <v>-6.4039416355781253E-2</v>
      </c>
      <c r="Y1419" s="3">
        <f t="shared" si="414"/>
        <v>-7.0313683891498724E-2</v>
      </c>
    </row>
    <row r="1420" spans="1:25" x14ac:dyDescent="0.25">
      <c r="A1420" s="1">
        <v>38072</v>
      </c>
      <c r="B1420" s="2">
        <v>6132.62</v>
      </c>
      <c r="C1420" s="2">
        <v>97786</v>
      </c>
      <c r="D1420" s="2">
        <v>6125</v>
      </c>
      <c r="E1420" s="2">
        <v>6130</v>
      </c>
      <c r="F1420" s="13">
        <f t="shared" si="402"/>
        <v>-1.2425358166656686E-3</v>
      </c>
      <c r="G1420" s="2">
        <f t="shared" si="397"/>
        <v>6445.8879999999999</v>
      </c>
      <c r="H1420" s="2">
        <f t="shared" ca="1" si="403"/>
        <v>131223.6</v>
      </c>
      <c r="I1420">
        <f t="shared" ca="1" si="404"/>
        <v>-1</v>
      </c>
      <c r="J1420">
        <f t="shared" si="405"/>
        <v>-1</v>
      </c>
      <c r="K1420">
        <f t="shared" si="398"/>
        <v>-24.109999999999673</v>
      </c>
      <c r="L1420">
        <f t="shared" ca="1" si="399"/>
        <v>24.109999999999673</v>
      </c>
      <c r="M1420" s="14">
        <f t="shared" si="400"/>
        <v>9851.2000000000444</v>
      </c>
      <c r="N1420">
        <f t="shared" si="406"/>
        <v>-1</v>
      </c>
      <c r="O1420">
        <f t="shared" si="401"/>
        <v>0</v>
      </c>
      <c r="P1420">
        <f>COUNTIF(作圖資料!$A$3:$A$249,A1420)</f>
        <v>0</v>
      </c>
      <c r="R1420" s="7">
        <f t="shared" si="407"/>
        <v>-10</v>
      </c>
      <c r="S1420" s="8">
        <f t="shared" ca="1" si="408"/>
        <v>10</v>
      </c>
      <c r="T1420" s="8">
        <f t="shared" ca="1" si="409"/>
        <v>12293</v>
      </c>
      <c r="U1420" s="8">
        <f t="shared" ca="1" si="410"/>
        <v>-2</v>
      </c>
      <c r="V1420" s="9">
        <f t="shared" ca="1" si="411"/>
        <v>0</v>
      </c>
      <c r="W1420" s="3">
        <f t="shared" si="412"/>
        <v>3.1955098677709515E-3</v>
      </c>
      <c r="X1420" s="3">
        <f t="shared" si="413"/>
        <v>-6.7704675295455763E-2</v>
      </c>
      <c r="Y1420" s="3">
        <f t="shared" si="414"/>
        <v>-7.1829065009849979E-2</v>
      </c>
    </row>
    <row r="1421" spans="1:25" x14ac:dyDescent="0.25">
      <c r="A1421" s="1">
        <v>38075</v>
      </c>
      <c r="B1421" s="2">
        <v>6474.11</v>
      </c>
      <c r="C1421" s="2">
        <v>112432</v>
      </c>
      <c r="D1421" s="2">
        <v>6471</v>
      </c>
      <c r="E1421" s="2">
        <v>6473</v>
      </c>
      <c r="F1421" s="13">
        <f t="shared" si="402"/>
        <v>-4.8037490867469668E-4</v>
      </c>
      <c r="G1421" s="2">
        <f t="shared" si="397"/>
        <v>6456.2281666666659</v>
      </c>
      <c r="H1421" s="2">
        <f t="shared" ca="1" si="403"/>
        <v>144303.20000000001</v>
      </c>
      <c r="I1421">
        <f t="shared" ca="1" si="404"/>
        <v>-1</v>
      </c>
      <c r="J1421">
        <f t="shared" si="405"/>
        <v>-1</v>
      </c>
      <c r="K1421">
        <f t="shared" si="398"/>
        <v>341.48999999999978</v>
      </c>
      <c r="L1421">
        <f t="shared" ca="1" si="399"/>
        <v>-341.48999999999978</v>
      </c>
      <c r="M1421" s="14">
        <f t="shared" si="400"/>
        <v>9509.7100000000446</v>
      </c>
      <c r="N1421">
        <f t="shared" si="406"/>
        <v>-1</v>
      </c>
      <c r="O1421">
        <f t="shared" si="401"/>
        <v>0</v>
      </c>
      <c r="P1421">
        <f>COUNTIF(作圖資料!$A$3:$A$249,A1421)</f>
        <v>0</v>
      </c>
      <c r="R1421" s="7">
        <f t="shared" si="407"/>
        <v>346</v>
      </c>
      <c r="S1421" s="8">
        <f t="shared" ca="1" si="408"/>
        <v>-346</v>
      </c>
      <c r="T1421" s="8">
        <f t="shared" ca="1" si="409"/>
        <v>11601</v>
      </c>
      <c r="U1421" s="8">
        <f t="shared" ca="1" si="410"/>
        <v>-1</v>
      </c>
      <c r="V1421" s="9">
        <f t="shared" ca="1" si="411"/>
        <v>1</v>
      </c>
      <c r="W1421" s="3">
        <f t="shared" si="412"/>
        <v>3.1955098677709515E-3</v>
      </c>
      <c r="X1421" s="3">
        <f t="shared" si="413"/>
        <v>-1.5790561844214013E-2</v>
      </c>
      <c r="Y1421" s="3">
        <f t="shared" si="414"/>
        <v>-1.9396878314896115E-2</v>
      </c>
    </row>
    <row r="1422" spans="1:25" x14ac:dyDescent="0.25">
      <c r="A1422" s="1">
        <v>38076</v>
      </c>
      <c r="B1422" s="2">
        <v>6494.71</v>
      </c>
      <c r="C1422" s="2">
        <v>144010</v>
      </c>
      <c r="D1422" s="2">
        <v>6487</v>
      </c>
      <c r="E1422" s="2">
        <v>6490</v>
      </c>
      <c r="F1422" s="13">
        <f t="shared" si="402"/>
        <v>-1.1871199791830822E-3</v>
      </c>
      <c r="G1422" s="2">
        <f t="shared" si="397"/>
        <v>6466.8531666666659</v>
      </c>
      <c r="H1422" s="2">
        <f t="shared" ca="1" si="403"/>
        <v>123276.2</v>
      </c>
      <c r="I1422">
        <f t="shared" ca="1" si="404"/>
        <v>1</v>
      </c>
      <c r="J1422">
        <f t="shared" si="405"/>
        <v>-1</v>
      </c>
      <c r="K1422">
        <f t="shared" si="398"/>
        <v>20.600000000000364</v>
      </c>
      <c r="L1422">
        <f t="shared" ca="1" si="399"/>
        <v>-20.600000000000364</v>
      </c>
      <c r="M1422" s="14">
        <f t="shared" si="400"/>
        <v>9489.1100000000442</v>
      </c>
      <c r="N1422">
        <f t="shared" si="406"/>
        <v>-1</v>
      </c>
      <c r="O1422">
        <f t="shared" si="401"/>
        <v>0</v>
      </c>
      <c r="P1422">
        <f>COUNTIF(作圖資料!$A$3:$A$249,A1422)</f>
        <v>0</v>
      </c>
      <c r="R1422" s="7">
        <f t="shared" si="407"/>
        <v>16</v>
      </c>
      <c r="S1422" s="8">
        <f t="shared" ca="1" si="408"/>
        <v>-16</v>
      </c>
      <c r="T1422" s="8">
        <f t="shared" ca="1" si="409"/>
        <v>11585</v>
      </c>
      <c r="U1422" s="8">
        <f t="shared" ca="1" si="410"/>
        <v>1</v>
      </c>
      <c r="V1422" s="9">
        <f t="shared" ca="1" si="411"/>
        <v>2</v>
      </c>
      <c r="W1422" s="3">
        <f t="shared" si="412"/>
        <v>3.1955098677709515E-3</v>
      </c>
      <c r="X1422" s="3">
        <f t="shared" si="413"/>
        <v>-1.2658901364856923E-2</v>
      </c>
      <c r="Y1422" s="3">
        <f t="shared" si="414"/>
        <v>-1.6972268525534129E-2</v>
      </c>
    </row>
    <row r="1423" spans="1:25" x14ac:dyDescent="0.25">
      <c r="A1423" s="1">
        <v>38077</v>
      </c>
      <c r="B1423" s="2">
        <v>6522.19</v>
      </c>
      <c r="C1423" s="2">
        <v>135986</v>
      </c>
      <c r="D1423" s="2">
        <v>6480</v>
      </c>
      <c r="E1423" s="2">
        <v>6487</v>
      </c>
      <c r="F1423" s="13">
        <f t="shared" si="402"/>
        <v>-6.4686861314987576E-3</v>
      </c>
      <c r="G1423" s="2">
        <f t="shared" si="397"/>
        <v>6478.8081666666667</v>
      </c>
      <c r="H1423" s="2">
        <f t="shared" ca="1" si="403"/>
        <v>121898</v>
      </c>
      <c r="I1423">
        <f t="shared" ca="1" si="404"/>
        <v>1</v>
      </c>
      <c r="J1423">
        <f t="shared" si="405"/>
        <v>-1</v>
      </c>
      <c r="K1423">
        <f t="shared" si="398"/>
        <v>27.479999999999563</v>
      </c>
      <c r="L1423">
        <f t="shared" ca="1" si="399"/>
        <v>27.479999999999563</v>
      </c>
      <c r="M1423" s="14">
        <f t="shared" si="400"/>
        <v>9461.6300000000447</v>
      </c>
      <c r="N1423">
        <f t="shared" si="406"/>
        <v>-1</v>
      </c>
      <c r="O1423">
        <f t="shared" si="401"/>
        <v>0</v>
      </c>
      <c r="P1423">
        <f>COUNTIF(作圖資料!$A$3:$A$249,A1423)</f>
        <v>0</v>
      </c>
      <c r="R1423" s="7">
        <f t="shared" si="407"/>
        <v>-7</v>
      </c>
      <c r="S1423" s="8">
        <f t="shared" ca="1" si="408"/>
        <v>-7</v>
      </c>
      <c r="T1423" s="8">
        <f t="shared" ca="1" si="409"/>
        <v>11578</v>
      </c>
      <c r="U1423" s="8">
        <f t="shared" ca="1" si="410"/>
        <v>1</v>
      </c>
      <c r="V1423" s="9">
        <f t="shared" ca="1" si="411"/>
        <v>0</v>
      </c>
      <c r="W1423" s="3">
        <f t="shared" si="412"/>
        <v>3.1955098677709515E-3</v>
      </c>
      <c r="X1423" s="3">
        <f t="shared" si="413"/>
        <v>-8.481327094336244E-3</v>
      </c>
      <c r="Y1423" s="3">
        <f t="shared" si="414"/>
        <v>-1.8033035308380074E-2</v>
      </c>
    </row>
    <row r="1424" spans="1:25" x14ac:dyDescent="0.25">
      <c r="A1424" s="1">
        <v>38078</v>
      </c>
      <c r="B1424" s="2">
        <v>6523.49</v>
      </c>
      <c r="C1424" s="2">
        <v>128193</v>
      </c>
      <c r="D1424" s="2">
        <v>6471</v>
      </c>
      <c r="E1424" s="2">
        <v>6475</v>
      </c>
      <c r="F1424" s="13">
        <f t="shared" si="402"/>
        <v>-8.0463065015812241E-3</v>
      </c>
      <c r="G1424" s="2">
        <f t="shared" si="397"/>
        <v>6489.7538333333341</v>
      </c>
      <c r="H1424" s="2">
        <f t="shared" ca="1" si="403"/>
        <v>123681.4</v>
      </c>
      <c r="I1424">
        <f t="shared" ca="1" si="404"/>
        <v>1</v>
      </c>
      <c r="J1424">
        <f t="shared" si="405"/>
        <v>-1</v>
      </c>
      <c r="K1424">
        <f t="shared" si="398"/>
        <v>1.3000000000001819</v>
      </c>
      <c r="L1424">
        <f t="shared" ca="1" si="399"/>
        <v>1.3000000000001819</v>
      </c>
      <c r="M1424" s="14">
        <f t="shared" si="400"/>
        <v>9460.3300000000454</v>
      </c>
      <c r="N1424">
        <f t="shared" si="406"/>
        <v>-1</v>
      </c>
      <c r="O1424">
        <f t="shared" si="401"/>
        <v>0</v>
      </c>
      <c r="P1424">
        <f>COUNTIF(作圖資料!$A$3:$A$249,A1424)</f>
        <v>0</v>
      </c>
      <c r="R1424" s="7">
        <f t="shared" si="407"/>
        <v>-9</v>
      </c>
      <c r="S1424" s="8">
        <f t="shared" ca="1" si="408"/>
        <v>-9</v>
      </c>
      <c r="T1424" s="8">
        <f t="shared" ca="1" si="409"/>
        <v>11569</v>
      </c>
      <c r="U1424" s="8">
        <f t="shared" ca="1" si="410"/>
        <v>1</v>
      </c>
      <c r="V1424" s="9">
        <f t="shared" ca="1" si="411"/>
        <v>0</v>
      </c>
      <c r="W1424" s="3">
        <f t="shared" si="412"/>
        <v>3.1955098677709515E-3</v>
      </c>
      <c r="X1424" s="3">
        <f t="shared" si="413"/>
        <v>-8.2836980349593192E-3</v>
      </c>
      <c r="Y1424" s="3">
        <f t="shared" si="414"/>
        <v>-1.9396878314896226E-2</v>
      </c>
    </row>
    <row r="1425" spans="1:25" x14ac:dyDescent="0.25">
      <c r="A1425" s="1">
        <v>38079</v>
      </c>
      <c r="B1425" s="2">
        <v>6545.54</v>
      </c>
      <c r="C1425" s="2">
        <v>120456</v>
      </c>
      <c r="D1425" s="2">
        <v>6493</v>
      </c>
      <c r="E1425" s="2">
        <v>6500</v>
      </c>
      <c r="F1425" s="13">
        <f t="shared" si="402"/>
        <v>-8.0268396495934979E-3</v>
      </c>
      <c r="G1425" s="2">
        <f t="shared" si="397"/>
        <v>6500.6680000000006</v>
      </c>
      <c r="H1425" s="2">
        <f t="shared" ca="1" si="403"/>
        <v>128215.4</v>
      </c>
      <c r="I1425">
        <f t="shared" ca="1" si="404"/>
        <v>-1</v>
      </c>
      <c r="J1425">
        <f t="shared" si="405"/>
        <v>-1</v>
      </c>
      <c r="K1425">
        <f t="shared" si="398"/>
        <v>22.050000000000182</v>
      </c>
      <c r="L1425">
        <f t="shared" ca="1" si="399"/>
        <v>22.050000000000182</v>
      </c>
      <c r="M1425" s="14">
        <f t="shared" si="400"/>
        <v>9438.2800000000461</v>
      </c>
      <c r="N1425">
        <f t="shared" si="406"/>
        <v>-1</v>
      </c>
      <c r="O1425">
        <f t="shared" si="401"/>
        <v>0</v>
      </c>
      <c r="P1425">
        <f>COUNTIF(作圖資料!$A$3:$A$249,A1425)</f>
        <v>0</v>
      </c>
      <c r="R1425" s="7">
        <f t="shared" si="407"/>
        <v>22</v>
      </c>
      <c r="S1425" s="8">
        <f t="shared" ca="1" si="408"/>
        <v>22</v>
      </c>
      <c r="T1425" s="8">
        <f t="shared" ca="1" si="409"/>
        <v>11591</v>
      </c>
      <c r="U1425" s="8">
        <f t="shared" ca="1" si="410"/>
        <v>-1</v>
      </c>
      <c r="V1425" s="9">
        <f t="shared" ca="1" si="411"/>
        <v>2</v>
      </c>
      <c r="W1425" s="3">
        <f t="shared" si="412"/>
        <v>3.1955098677709515E-3</v>
      </c>
      <c r="X1425" s="3">
        <f t="shared" si="413"/>
        <v>-4.9316051432204411E-3</v>
      </c>
      <c r="Y1425" s="3">
        <f t="shared" si="414"/>
        <v>-1.6063039854523398E-2</v>
      </c>
    </row>
    <row r="1426" spans="1:25" x14ac:dyDescent="0.25">
      <c r="A1426" s="1">
        <v>38082</v>
      </c>
      <c r="B1426" s="2">
        <v>6682.73</v>
      </c>
      <c r="C1426" s="2">
        <v>150683</v>
      </c>
      <c r="D1426" s="2">
        <v>6692</v>
      </c>
      <c r="E1426" s="2">
        <v>6700</v>
      </c>
      <c r="F1426" s="13">
        <f t="shared" si="402"/>
        <v>1.3871576436577104E-3</v>
      </c>
      <c r="G1426" s="2">
        <f t="shared" si="397"/>
        <v>6511.3541666666661</v>
      </c>
      <c r="H1426" s="2">
        <f t="shared" ca="1" si="403"/>
        <v>135865.60000000001</v>
      </c>
      <c r="I1426">
        <f t="shared" ca="1" si="404"/>
        <v>1</v>
      </c>
      <c r="J1426">
        <f t="shared" si="405"/>
        <v>1</v>
      </c>
      <c r="K1426">
        <f t="shared" si="398"/>
        <v>137.1899999999996</v>
      </c>
      <c r="L1426">
        <f t="shared" ca="1" si="399"/>
        <v>-137.1899999999996</v>
      </c>
      <c r="M1426" s="14">
        <f t="shared" si="400"/>
        <v>9301.0900000000474</v>
      </c>
      <c r="N1426">
        <f t="shared" si="406"/>
        <v>1</v>
      </c>
      <c r="O1426">
        <f t="shared" si="401"/>
        <v>2</v>
      </c>
      <c r="P1426">
        <f>COUNTIF(作圖資料!$A$3:$A$249,A1426)</f>
        <v>0</v>
      </c>
      <c r="R1426" s="7">
        <f t="shared" si="407"/>
        <v>199</v>
      </c>
      <c r="S1426" s="8">
        <f t="shared" ca="1" si="408"/>
        <v>-199</v>
      </c>
      <c r="T1426" s="8">
        <f t="shared" ca="1" si="409"/>
        <v>11392</v>
      </c>
      <c r="U1426" s="8">
        <f t="shared" ca="1" si="410"/>
        <v>1</v>
      </c>
      <c r="V1426" s="9">
        <f t="shared" ca="1" si="411"/>
        <v>2</v>
      </c>
      <c r="W1426" s="3">
        <f t="shared" si="412"/>
        <v>3.1955098677709515E-3</v>
      </c>
      <c r="X1426" s="3">
        <f t="shared" si="413"/>
        <v>1.5924341515176188E-2</v>
      </c>
      <c r="Y1426" s="3">
        <f t="shared" si="414"/>
        <v>1.4093044400666832E-2</v>
      </c>
    </row>
    <row r="1427" spans="1:25" x14ac:dyDescent="0.25">
      <c r="A1427" s="1">
        <v>38083</v>
      </c>
      <c r="B1427" s="2">
        <v>6635.54</v>
      </c>
      <c r="C1427" s="2">
        <v>159995</v>
      </c>
      <c r="D1427" s="2">
        <v>6660</v>
      </c>
      <c r="E1427" s="2">
        <v>6660</v>
      </c>
      <c r="F1427" s="13">
        <f t="shared" si="402"/>
        <v>3.6862109187798531E-3</v>
      </c>
      <c r="G1427" s="2">
        <f t="shared" si="397"/>
        <v>6519.8561666666656</v>
      </c>
      <c r="H1427" s="2">
        <f t="shared" ca="1" si="403"/>
        <v>139062.6</v>
      </c>
      <c r="I1427">
        <f t="shared" ca="1" si="404"/>
        <v>1</v>
      </c>
      <c r="J1427">
        <f t="shared" si="405"/>
        <v>1</v>
      </c>
      <c r="K1427">
        <f t="shared" si="398"/>
        <v>-47.1899999999996</v>
      </c>
      <c r="L1427">
        <f t="shared" ca="1" si="399"/>
        <v>-47.1899999999996</v>
      </c>
      <c r="M1427" s="14">
        <f t="shared" si="400"/>
        <v>9253.9000000000487</v>
      </c>
      <c r="N1427">
        <f t="shared" si="406"/>
        <v>1</v>
      </c>
      <c r="O1427">
        <f t="shared" si="401"/>
        <v>0</v>
      </c>
      <c r="P1427">
        <f>COUNTIF(作圖資料!$A$3:$A$249,A1427)</f>
        <v>0</v>
      </c>
      <c r="R1427" s="7">
        <f t="shared" si="407"/>
        <v>-32</v>
      </c>
      <c r="S1427" s="8">
        <f t="shared" ca="1" si="408"/>
        <v>-32</v>
      </c>
      <c r="T1427" s="8">
        <f t="shared" ca="1" si="409"/>
        <v>11360</v>
      </c>
      <c r="U1427" s="8">
        <f t="shared" ca="1" si="410"/>
        <v>1</v>
      </c>
      <c r="V1427" s="9">
        <f t="shared" ca="1" si="411"/>
        <v>0</v>
      </c>
      <c r="W1427" s="3">
        <f t="shared" si="412"/>
        <v>3.1955098677709515E-3</v>
      </c>
      <c r="X1427" s="3">
        <f t="shared" si="413"/>
        <v>8.7504066597952068E-3</v>
      </c>
      <c r="Y1427" s="3">
        <f t="shared" si="414"/>
        <v>9.2438248219428587E-3</v>
      </c>
    </row>
    <row r="1428" spans="1:25" x14ac:dyDescent="0.25">
      <c r="A1428" s="1">
        <v>38084</v>
      </c>
      <c r="B1428" s="2">
        <v>6646.74</v>
      </c>
      <c r="C1428" s="2">
        <v>99393</v>
      </c>
      <c r="D1428" s="2">
        <v>6665</v>
      </c>
      <c r="E1428" s="2">
        <v>6668</v>
      </c>
      <c r="F1428" s="13">
        <f t="shared" si="402"/>
        <v>2.7472114149191817E-3</v>
      </c>
      <c r="G1428" s="2">
        <f t="shared" si="397"/>
        <v>6528.2349999999988</v>
      </c>
      <c r="H1428" s="2">
        <f t="shared" ca="1" si="403"/>
        <v>131744</v>
      </c>
      <c r="I1428">
        <f t="shared" ca="1" si="404"/>
        <v>-1</v>
      </c>
      <c r="J1428">
        <f t="shared" si="405"/>
        <v>1</v>
      </c>
      <c r="K1428">
        <f t="shared" si="398"/>
        <v>11.199999999999818</v>
      </c>
      <c r="L1428">
        <f t="shared" ca="1" si="399"/>
        <v>11.199999999999818</v>
      </c>
      <c r="M1428" s="14">
        <f t="shared" si="400"/>
        <v>9265.1000000000495</v>
      </c>
      <c r="N1428">
        <f t="shared" si="406"/>
        <v>1</v>
      </c>
      <c r="O1428">
        <f t="shared" si="401"/>
        <v>0</v>
      </c>
      <c r="P1428">
        <f>COUNTIF(作圖資料!$A$3:$A$249,A1428)</f>
        <v>0</v>
      </c>
      <c r="R1428" s="7">
        <f t="shared" si="407"/>
        <v>5</v>
      </c>
      <c r="S1428" s="8">
        <f t="shared" ca="1" si="408"/>
        <v>5</v>
      </c>
      <c r="T1428" s="8">
        <f t="shared" ca="1" si="409"/>
        <v>11365</v>
      </c>
      <c r="U1428" s="8">
        <f t="shared" ca="1" si="410"/>
        <v>-1</v>
      </c>
      <c r="V1428" s="9">
        <f t="shared" ca="1" si="411"/>
        <v>2</v>
      </c>
      <c r="W1428" s="3">
        <f t="shared" si="412"/>
        <v>3.1955098677709515E-3</v>
      </c>
      <c r="X1428" s="3">
        <f t="shared" si="413"/>
        <v>1.0453057017503875E-2</v>
      </c>
      <c r="Y1428" s="3">
        <f t="shared" si="414"/>
        <v>1.0001515381118375E-2</v>
      </c>
    </row>
    <row r="1429" spans="1:25" x14ac:dyDescent="0.25">
      <c r="A1429" s="1">
        <v>38085</v>
      </c>
      <c r="B1429" s="2">
        <v>6672.86</v>
      </c>
      <c r="C1429" s="2">
        <v>108058</v>
      </c>
      <c r="D1429" s="2">
        <v>6681</v>
      </c>
      <c r="E1429" s="2">
        <v>6682</v>
      </c>
      <c r="F1429" s="13">
        <f t="shared" si="402"/>
        <v>1.2198667437950395E-3</v>
      </c>
      <c r="G1429" s="2">
        <f t="shared" si="397"/>
        <v>6537.0951666666651</v>
      </c>
      <c r="H1429" s="2">
        <f t="shared" ca="1" si="403"/>
        <v>127717</v>
      </c>
      <c r="I1429">
        <f t="shared" ca="1" si="404"/>
        <v>-1</v>
      </c>
      <c r="J1429">
        <f t="shared" si="405"/>
        <v>1</v>
      </c>
      <c r="K1429">
        <f t="shared" si="398"/>
        <v>26.119999999999891</v>
      </c>
      <c r="L1429">
        <f t="shared" ca="1" si="399"/>
        <v>-26.119999999999891</v>
      </c>
      <c r="M1429" s="14">
        <f t="shared" si="400"/>
        <v>9291.2200000000485</v>
      </c>
      <c r="N1429">
        <f t="shared" si="406"/>
        <v>1</v>
      </c>
      <c r="O1429">
        <f t="shared" si="401"/>
        <v>0</v>
      </c>
      <c r="P1429">
        <f>COUNTIF(作圖資料!$A$3:$A$249,A1429)</f>
        <v>0</v>
      </c>
      <c r="R1429" s="7">
        <f t="shared" si="407"/>
        <v>16</v>
      </c>
      <c r="S1429" s="8">
        <f t="shared" ca="1" si="408"/>
        <v>-16</v>
      </c>
      <c r="T1429" s="8">
        <f t="shared" ca="1" si="409"/>
        <v>11349</v>
      </c>
      <c r="U1429" s="8">
        <f t="shared" ca="1" si="410"/>
        <v>-1</v>
      </c>
      <c r="V1429" s="9">
        <f t="shared" ca="1" si="411"/>
        <v>0</v>
      </c>
      <c r="W1429" s="3">
        <f t="shared" si="412"/>
        <v>3.1955098677709515E-3</v>
      </c>
      <c r="X1429" s="3">
        <f t="shared" si="413"/>
        <v>1.4423880887445728E-2</v>
      </c>
      <c r="Y1429" s="3">
        <f t="shared" si="414"/>
        <v>1.2426125170480251E-2</v>
      </c>
    </row>
    <row r="1430" spans="1:25" x14ac:dyDescent="0.25">
      <c r="A1430" s="1">
        <v>38086</v>
      </c>
      <c r="B1430" s="2">
        <v>6620.36</v>
      </c>
      <c r="C1430" s="2">
        <v>109303</v>
      </c>
      <c r="D1430" s="2">
        <v>6625</v>
      </c>
      <c r="E1430" s="2">
        <v>6618</v>
      </c>
      <c r="F1430" s="13">
        <f t="shared" si="402"/>
        <v>7.0086823073078897E-4</v>
      </c>
      <c r="G1430" s="2">
        <f t="shared" si="397"/>
        <v>6544.6149999999989</v>
      </c>
      <c r="H1430" s="2">
        <f t="shared" ca="1" si="403"/>
        <v>125486.39999999999</v>
      </c>
      <c r="I1430">
        <f t="shared" ca="1" si="404"/>
        <v>-1</v>
      </c>
      <c r="J1430">
        <f t="shared" si="405"/>
        <v>1</v>
      </c>
      <c r="K1430">
        <f t="shared" si="398"/>
        <v>-52.5</v>
      </c>
      <c r="L1430">
        <f t="shared" ca="1" si="399"/>
        <v>52.5</v>
      </c>
      <c r="M1430" s="14">
        <f t="shared" si="400"/>
        <v>9238.7200000000485</v>
      </c>
      <c r="N1430">
        <f t="shared" si="406"/>
        <v>1</v>
      </c>
      <c r="O1430">
        <f t="shared" si="401"/>
        <v>0</v>
      </c>
      <c r="P1430">
        <f>COUNTIF(作圖資料!$A$3:$A$249,A1430)</f>
        <v>0</v>
      </c>
      <c r="R1430" s="7">
        <f t="shared" si="407"/>
        <v>-56</v>
      </c>
      <c r="S1430" s="8">
        <f t="shared" ca="1" si="408"/>
        <v>56</v>
      </c>
      <c r="T1430" s="8">
        <f t="shared" ca="1" si="409"/>
        <v>11405</v>
      </c>
      <c r="U1430" s="8">
        <f t="shared" ca="1" si="410"/>
        <v>-1</v>
      </c>
      <c r="V1430" s="9">
        <f t="shared" ca="1" si="411"/>
        <v>0</v>
      </c>
      <c r="W1430" s="3">
        <f t="shared" si="412"/>
        <v>3.1955098677709515E-3</v>
      </c>
      <c r="X1430" s="3">
        <f t="shared" si="413"/>
        <v>6.4427073356867481E-3</v>
      </c>
      <c r="Y1430" s="3">
        <f t="shared" si="414"/>
        <v>3.9399909077131312E-3</v>
      </c>
    </row>
    <row r="1431" spans="1:25" x14ac:dyDescent="0.25">
      <c r="A1431" s="1">
        <v>38089</v>
      </c>
      <c r="B1431" s="2">
        <v>6777.78</v>
      </c>
      <c r="C1431" s="2">
        <v>156553</v>
      </c>
      <c r="D1431" s="2">
        <v>6800</v>
      </c>
      <c r="E1431" s="2">
        <v>6809</v>
      </c>
      <c r="F1431" s="13">
        <f t="shared" si="402"/>
        <v>3.2783595808656418E-3</v>
      </c>
      <c r="G1431" s="2">
        <f t="shared" si="397"/>
        <v>6553.7949999999992</v>
      </c>
      <c r="H1431" s="2">
        <f t="shared" ca="1" si="403"/>
        <v>126660.4</v>
      </c>
      <c r="I1431">
        <f t="shared" ca="1" si="404"/>
        <v>1</v>
      </c>
      <c r="J1431">
        <f t="shared" si="405"/>
        <v>1</v>
      </c>
      <c r="K1431">
        <f t="shared" si="398"/>
        <v>157.42000000000007</v>
      </c>
      <c r="L1431">
        <f t="shared" ca="1" si="399"/>
        <v>-157.42000000000007</v>
      </c>
      <c r="M1431" s="14">
        <f t="shared" si="400"/>
        <v>9396.1400000000485</v>
      </c>
      <c r="N1431">
        <f t="shared" si="406"/>
        <v>1</v>
      </c>
      <c r="O1431">
        <f t="shared" si="401"/>
        <v>0</v>
      </c>
      <c r="P1431">
        <f>COUNTIF(作圖資料!$A$3:$A$249,A1431)</f>
        <v>0</v>
      </c>
      <c r="R1431" s="7">
        <f t="shared" si="407"/>
        <v>175</v>
      </c>
      <c r="S1431" s="8">
        <f t="shared" ca="1" si="408"/>
        <v>-175</v>
      </c>
      <c r="T1431" s="8">
        <f t="shared" ca="1" si="409"/>
        <v>11230</v>
      </c>
      <c r="U1431" s="8">
        <f t="shared" ca="1" si="410"/>
        <v>1</v>
      </c>
      <c r="V1431" s="9">
        <f t="shared" ca="1" si="411"/>
        <v>2</v>
      </c>
      <c r="W1431" s="3">
        <f t="shared" si="412"/>
        <v>3.1955098677709515E-3</v>
      </c>
      <c r="X1431" s="3">
        <f t="shared" si="413"/>
        <v>3.0374066202694561E-2</v>
      </c>
      <c r="Y1431" s="3">
        <f t="shared" si="414"/>
        <v>3.0459160478860214E-2</v>
      </c>
    </row>
    <row r="1432" spans="1:25" x14ac:dyDescent="0.25">
      <c r="A1432" s="1">
        <v>38090</v>
      </c>
      <c r="B1432" s="2">
        <v>6794.33</v>
      </c>
      <c r="C1432" s="2">
        <v>184309</v>
      </c>
      <c r="D1432" s="2">
        <v>6823</v>
      </c>
      <c r="E1432" s="2">
        <v>6850</v>
      </c>
      <c r="F1432" s="13">
        <f t="shared" si="402"/>
        <v>4.2196949515258542E-3</v>
      </c>
      <c r="G1432" s="2">
        <f t="shared" si="397"/>
        <v>6563.3719999999994</v>
      </c>
      <c r="H1432" s="2">
        <f t="shared" ca="1" si="403"/>
        <v>131523.20000000001</v>
      </c>
      <c r="I1432">
        <f t="shared" ca="1" si="404"/>
        <v>1</v>
      </c>
      <c r="J1432">
        <f t="shared" si="405"/>
        <v>1</v>
      </c>
      <c r="K1432">
        <f t="shared" si="398"/>
        <v>16.550000000000182</v>
      </c>
      <c r="L1432">
        <f t="shared" ca="1" si="399"/>
        <v>16.550000000000182</v>
      </c>
      <c r="M1432" s="14">
        <f t="shared" si="400"/>
        <v>9412.6900000000496</v>
      </c>
      <c r="N1432">
        <f t="shared" si="406"/>
        <v>1</v>
      </c>
      <c r="O1432">
        <f t="shared" si="401"/>
        <v>0</v>
      </c>
      <c r="P1432">
        <f>COUNTIF(作圖資料!$A$3:$A$249,A1432)</f>
        <v>0</v>
      </c>
      <c r="R1432" s="7">
        <f t="shared" si="407"/>
        <v>23</v>
      </c>
      <c r="S1432" s="8">
        <f t="shared" ca="1" si="408"/>
        <v>23</v>
      </c>
      <c r="T1432" s="8">
        <f t="shared" ca="1" si="409"/>
        <v>11253</v>
      </c>
      <c r="U1432" s="8">
        <f t="shared" ca="1" si="410"/>
        <v>1</v>
      </c>
      <c r="V1432" s="9">
        <f t="shared" ca="1" si="411"/>
        <v>0</v>
      </c>
      <c r="W1432" s="3">
        <f t="shared" si="412"/>
        <v>3.1955098677709515E-3</v>
      </c>
      <c r="X1432" s="3">
        <f t="shared" si="413"/>
        <v>3.2890036150915902E-2</v>
      </c>
      <c r="Y1432" s="3">
        <f t="shared" si="414"/>
        <v>3.3944537051068258E-2</v>
      </c>
    </row>
    <row r="1433" spans="1:25" x14ac:dyDescent="0.25">
      <c r="A1433" s="1">
        <v>38091</v>
      </c>
      <c r="B1433" s="2">
        <v>6880.18</v>
      </c>
      <c r="C1433" s="2">
        <v>181150</v>
      </c>
      <c r="D1433" s="2">
        <v>6920</v>
      </c>
      <c r="E1433" s="2">
        <v>6921</v>
      </c>
      <c r="F1433" s="13">
        <f t="shared" si="402"/>
        <v>5.7876392768794194E-3</v>
      </c>
      <c r="G1433" s="2">
        <f t="shared" si="397"/>
        <v>6574.5379999999996</v>
      </c>
      <c r="H1433" s="2">
        <f t="shared" ca="1" si="403"/>
        <v>147874.6</v>
      </c>
      <c r="I1433">
        <f t="shared" ca="1" si="404"/>
        <v>1</v>
      </c>
      <c r="J1433">
        <f t="shared" si="405"/>
        <v>1</v>
      </c>
      <c r="K1433">
        <f t="shared" si="398"/>
        <v>85.850000000000364</v>
      </c>
      <c r="L1433">
        <f t="shared" ca="1" si="399"/>
        <v>85.850000000000364</v>
      </c>
      <c r="M1433" s="14">
        <f t="shared" si="400"/>
        <v>9498.54000000005</v>
      </c>
      <c r="N1433">
        <f t="shared" si="406"/>
        <v>1</v>
      </c>
      <c r="O1433">
        <f t="shared" si="401"/>
        <v>0</v>
      </c>
      <c r="P1433">
        <f>COUNTIF(作圖資料!$A$3:$A$249,A1433)</f>
        <v>0</v>
      </c>
      <c r="R1433" s="7">
        <f t="shared" si="407"/>
        <v>97</v>
      </c>
      <c r="S1433" s="8">
        <f t="shared" ca="1" si="408"/>
        <v>97</v>
      </c>
      <c r="T1433" s="8">
        <f t="shared" ca="1" si="409"/>
        <v>11350</v>
      </c>
      <c r="U1433" s="8">
        <f t="shared" ca="1" si="410"/>
        <v>1</v>
      </c>
      <c r="V1433" s="9">
        <f t="shared" ca="1" si="411"/>
        <v>0</v>
      </c>
      <c r="W1433" s="3">
        <f t="shared" si="412"/>
        <v>3.1955098677709515E-3</v>
      </c>
      <c r="X1433" s="3">
        <f t="shared" si="413"/>
        <v>4.5941155187459115E-2</v>
      </c>
      <c r="Y1433" s="3">
        <f t="shared" si="414"/>
        <v>4.8643733899075503E-2</v>
      </c>
    </row>
    <row r="1434" spans="1:25" x14ac:dyDescent="0.25">
      <c r="A1434" s="1">
        <v>38092</v>
      </c>
      <c r="B1434" s="2">
        <v>6736.79</v>
      </c>
      <c r="C1434" s="2">
        <v>199331</v>
      </c>
      <c r="D1434" s="2">
        <v>6749</v>
      </c>
      <c r="E1434" s="2">
        <v>6750</v>
      </c>
      <c r="F1434" s="13">
        <f t="shared" si="402"/>
        <v>1.8124358930589057E-3</v>
      </c>
      <c r="G1434" s="2">
        <f t="shared" si="397"/>
        <v>6582.2349999999997</v>
      </c>
      <c r="H1434" s="2">
        <f t="shared" ca="1" si="403"/>
        <v>166129.20000000001</v>
      </c>
      <c r="I1434">
        <f t="shared" ca="1" si="404"/>
        <v>1</v>
      </c>
      <c r="J1434">
        <f t="shared" si="405"/>
        <v>1</v>
      </c>
      <c r="K1434">
        <f t="shared" si="398"/>
        <v>-143.39000000000033</v>
      </c>
      <c r="L1434">
        <f t="shared" ca="1" si="399"/>
        <v>-143.39000000000033</v>
      </c>
      <c r="M1434" s="14">
        <f t="shared" si="400"/>
        <v>9355.1500000000487</v>
      </c>
      <c r="N1434">
        <f t="shared" si="406"/>
        <v>1</v>
      </c>
      <c r="O1434">
        <f t="shared" si="401"/>
        <v>0</v>
      </c>
      <c r="P1434">
        <f>COUNTIF(作圖資料!$A$3:$A$249,A1434)</f>
        <v>0</v>
      </c>
      <c r="R1434" s="7">
        <f t="shared" si="407"/>
        <v>-171</v>
      </c>
      <c r="S1434" s="8">
        <f t="shared" ca="1" si="408"/>
        <v>-171</v>
      </c>
      <c r="T1434" s="8">
        <f t="shared" ca="1" si="409"/>
        <v>11179</v>
      </c>
      <c r="U1434" s="8">
        <f t="shared" ca="1" si="410"/>
        <v>1</v>
      </c>
      <c r="V1434" s="9">
        <f t="shared" ca="1" si="411"/>
        <v>0</v>
      </c>
      <c r="W1434" s="3">
        <f t="shared" si="412"/>
        <v>3.1955098677709515E-3</v>
      </c>
      <c r="X1434" s="3">
        <f t="shared" si="413"/>
        <v>2.4142669938187922E-2</v>
      </c>
      <c r="Y1434" s="3">
        <f t="shared" si="414"/>
        <v>2.2730716775268833E-2</v>
      </c>
    </row>
    <row r="1435" spans="1:25" x14ac:dyDescent="0.25">
      <c r="A1435" s="1">
        <v>38093</v>
      </c>
      <c r="B1435" s="2">
        <v>6818.2</v>
      </c>
      <c r="C1435" s="2">
        <v>184911</v>
      </c>
      <c r="D1435" s="2">
        <v>6828</v>
      </c>
      <c r="E1435" s="2">
        <v>6832</v>
      </c>
      <c r="F1435" s="13">
        <f t="shared" si="402"/>
        <v>1.4373295004546094E-3</v>
      </c>
      <c r="G1435" s="2">
        <f t="shared" si="397"/>
        <v>6591.4654999999993</v>
      </c>
      <c r="H1435" s="2">
        <f t="shared" ca="1" si="403"/>
        <v>181250.8</v>
      </c>
      <c r="I1435">
        <f t="shared" ca="1" si="404"/>
        <v>1</v>
      </c>
      <c r="J1435">
        <f t="shared" si="405"/>
        <v>1</v>
      </c>
      <c r="K1435">
        <f t="shared" si="398"/>
        <v>81.409999999999854</v>
      </c>
      <c r="L1435">
        <f t="shared" ca="1" si="399"/>
        <v>81.409999999999854</v>
      </c>
      <c r="M1435" s="14">
        <f t="shared" si="400"/>
        <v>9436.5600000000486</v>
      </c>
      <c r="N1435">
        <f t="shared" si="406"/>
        <v>1</v>
      </c>
      <c r="O1435">
        <f t="shared" si="401"/>
        <v>0</v>
      </c>
      <c r="P1435">
        <f>COUNTIF(作圖資料!$A$3:$A$249,A1435)</f>
        <v>0</v>
      </c>
      <c r="R1435" s="7">
        <f t="shared" si="407"/>
        <v>79</v>
      </c>
      <c r="S1435" s="8">
        <f t="shared" ca="1" si="408"/>
        <v>79</v>
      </c>
      <c r="T1435" s="8">
        <f t="shared" ca="1" si="409"/>
        <v>11258</v>
      </c>
      <c r="U1435" s="8">
        <f t="shared" ca="1" si="410"/>
        <v>1</v>
      </c>
      <c r="V1435" s="9">
        <f t="shared" ca="1" si="411"/>
        <v>0</v>
      </c>
      <c r="W1435" s="3">
        <f t="shared" si="412"/>
        <v>3.1955098677709515E-3</v>
      </c>
      <c r="X1435" s="3">
        <f t="shared" si="413"/>
        <v>3.6518809725782253E-2</v>
      </c>
      <c r="Y1435" s="3">
        <f t="shared" si="414"/>
        <v>3.4702227610243774E-2</v>
      </c>
    </row>
    <row r="1436" spans="1:25" x14ac:dyDescent="0.25">
      <c r="A1436" s="1">
        <v>38096</v>
      </c>
      <c r="B1436" s="2">
        <v>6779.18</v>
      </c>
      <c r="C1436" s="2">
        <v>169348</v>
      </c>
      <c r="D1436" s="2">
        <v>6809</v>
      </c>
      <c r="E1436" s="2">
        <v>6795</v>
      </c>
      <c r="F1436" s="13">
        <f t="shared" si="402"/>
        <v>4.3987620921703829E-3</v>
      </c>
      <c r="G1436" s="2">
        <f t="shared" si="397"/>
        <v>6599.9566666666651</v>
      </c>
      <c r="H1436" s="2">
        <f t="shared" ca="1" si="403"/>
        <v>183809.8</v>
      </c>
      <c r="I1436">
        <f t="shared" ca="1" si="404"/>
        <v>-1</v>
      </c>
      <c r="J1436">
        <f t="shared" si="405"/>
        <v>1</v>
      </c>
      <c r="K1436">
        <f t="shared" si="398"/>
        <v>-39.019999999999527</v>
      </c>
      <c r="L1436">
        <f t="shared" ca="1" si="399"/>
        <v>-39.019999999999527</v>
      </c>
      <c r="M1436" s="14">
        <f t="shared" si="400"/>
        <v>9397.5400000000482</v>
      </c>
      <c r="N1436">
        <f t="shared" si="406"/>
        <v>1</v>
      </c>
      <c r="O1436">
        <f t="shared" si="401"/>
        <v>0</v>
      </c>
      <c r="P1436">
        <f>COUNTIF(作圖資料!$A$3:$A$249,A1436)</f>
        <v>0</v>
      </c>
      <c r="R1436" s="7">
        <f t="shared" si="407"/>
        <v>-19</v>
      </c>
      <c r="S1436" s="8">
        <f t="shared" ca="1" si="408"/>
        <v>-19</v>
      </c>
      <c r="T1436" s="8">
        <f t="shared" ca="1" si="409"/>
        <v>11239</v>
      </c>
      <c r="U1436" s="8">
        <f t="shared" ca="1" si="410"/>
        <v>-1</v>
      </c>
      <c r="V1436" s="9">
        <f t="shared" ca="1" si="411"/>
        <v>2</v>
      </c>
      <c r="W1436" s="3">
        <f t="shared" si="412"/>
        <v>3.1955098677709515E-3</v>
      </c>
      <c r="X1436" s="3">
        <f t="shared" si="413"/>
        <v>3.0586897497408394E-2</v>
      </c>
      <c r="Y1436" s="3">
        <f t="shared" si="414"/>
        <v>3.1823003485376367E-2</v>
      </c>
    </row>
    <row r="1437" spans="1:25" x14ac:dyDescent="0.25">
      <c r="A1437" s="1">
        <v>38097</v>
      </c>
      <c r="B1437" s="2">
        <v>6799.97</v>
      </c>
      <c r="C1437" s="2">
        <v>149461</v>
      </c>
      <c r="D1437" s="2">
        <v>6839</v>
      </c>
      <c r="E1437" s="2">
        <v>6840</v>
      </c>
      <c r="F1437" s="13">
        <f t="shared" si="402"/>
        <v>5.7397312046965077E-3</v>
      </c>
      <c r="G1437" s="2">
        <f t="shared" si="397"/>
        <v>6606.8789999999981</v>
      </c>
      <c r="H1437" s="2">
        <f t="shared" ca="1" si="403"/>
        <v>176840.2</v>
      </c>
      <c r="I1437">
        <f t="shared" ca="1" si="404"/>
        <v>-1</v>
      </c>
      <c r="J1437">
        <f t="shared" si="405"/>
        <v>1</v>
      </c>
      <c r="K1437">
        <f t="shared" si="398"/>
        <v>20.789999999999964</v>
      </c>
      <c r="L1437">
        <f t="shared" ca="1" si="399"/>
        <v>-20.789999999999964</v>
      </c>
      <c r="M1437" s="14">
        <f t="shared" si="400"/>
        <v>9418.330000000049</v>
      </c>
      <c r="N1437">
        <f t="shared" si="406"/>
        <v>1</v>
      </c>
      <c r="O1437">
        <f t="shared" si="401"/>
        <v>0</v>
      </c>
      <c r="P1437">
        <f>COUNTIF(作圖資料!$A$3:$A$249,A1437)</f>
        <v>0</v>
      </c>
      <c r="R1437" s="7">
        <f t="shared" si="407"/>
        <v>30</v>
      </c>
      <c r="S1437" s="8">
        <f t="shared" ca="1" si="408"/>
        <v>-30</v>
      </c>
      <c r="T1437" s="8">
        <f t="shared" ca="1" si="409"/>
        <v>11209</v>
      </c>
      <c r="U1437" s="8">
        <f t="shared" ca="1" si="410"/>
        <v>-1</v>
      </c>
      <c r="V1437" s="9">
        <f t="shared" ca="1" si="411"/>
        <v>0</v>
      </c>
      <c r="W1437" s="3">
        <f t="shared" si="412"/>
        <v>3.1955098677709515E-3</v>
      </c>
      <c r="X1437" s="3">
        <f t="shared" si="413"/>
        <v>3.3747442223905022E-2</v>
      </c>
      <c r="Y1437" s="3">
        <f t="shared" si="414"/>
        <v>3.6369146840430133E-2</v>
      </c>
    </row>
    <row r="1438" spans="1:25" x14ac:dyDescent="0.25">
      <c r="A1438" s="1">
        <v>38098</v>
      </c>
      <c r="B1438" s="2">
        <v>6810.25</v>
      </c>
      <c r="C1438" s="2">
        <v>137018</v>
      </c>
      <c r="D1438" s="2">
        <v>6824</v>
      </c>
      <c r="E1438" s="2">
        <v>6832</v>
      </c>
      <c r="F1438" s="13">
        <f t="shared" si="402"/>
        <v>3.1937153555303688E-3</v>
      </c>
      <c r="G1438" s="2">
        <f t="shared" si="397"/>
        <v>6613.9456666666656</v>
      </c>
      <c r="H1438" s="2">
        <f t="shared" ca="1" si="403"/>
        <v>168013.8</v>
      </c>
      <c r="I1438">
        <f t="shared" ca="1" si="404"/>
        <v>-1</v>
      </c>
      <c r="J1438">
        <f t="shared" si="405"/>
        <v>1</v>
      </c>
      <c r="K1438">
        <f t="shared" si="398"/>
        <v>10.279999999999745</v>
      </c>
      <c r="L1438">
        <f t="shared" ca="1" si="399"/>
        <v>-10.279999999999745</v>
      </c>
      <c r="M1438" s="14">
        <f t="shared" si="400"/>
        <v>9428.6100000000479</v>
      </c>
      <c r="N1438">
        <f t="shared" si="406"/>
        <v>1</v>
      </c>
      <c r="O1438">
        <f t="shared" si="401"/>
        <v>0</v>
      </c>
      <c r="P1438">
        <f>COUNTIF(作圖資料!$A$3:$A$249,A1438)</f>
        <v>1</v>
      </c>
      <c r="R1438" s="7">
        <f t="shared" si="407"/>
        <v>-15</v>
      </c>
      <c r="S1438" s="8">
        <f t="shared" ca="1" si="408"/>
        <v>15</v>
      </c>
      <c r="T1438" s="8">
        <f t="shared" ca="1" si="409"/>
        <v>11224</v>
      </c>
      <c r="U1438" s="8">
        <f t="shared" ca="1" si="410"/>
        <v>-1</v>
      </c>
      <c r="V1438" s="9">
        <f t="shared" ca="1" si="411"/>
        <v>2</v>
      </c>
      <c r="W1438" s="3">
        <f t="shared" si="412"/>
        <v>3.1955098677709515E-3</v>
      </c>
      <c r="X1438" s="3">
        <f t="shared" si="413"/>
        <v>3.5310232016516174E-2</v>
      </c>
      <c r="Y1438" s="3">
        <f t="shared" si="414"/>
        <v>3.4096075162903361E-2</v>
      </c>
    </row>
    <row r="1439" spans="1:25" x14ac:dyDescent="0.25">
      <c r="A1439" s="1">
        <v>38099</v>
      </c>
      <c r="B1439" s="2">
        <v>6732.09</v>
      </c>
      <c r="C1439" s="2">
        <v>201612</v>
      </c>
      <c r="D1439" s="2">
        <v>6718</v>
      </c>
      <c r="E1439" s="2">
        <v>6730</v>
      </c>
      <c r="F1439" s="13">
        <f t="shared" si="402"/>
        <v>-2.0929607298774133E-3</v>
      </c>
      <c r="G1439" s="2">
        <f t="shared" si="397"/>
        <v>6620.9363333333322</v>
      </c>
      <c r="H1439" s="2">
        <f t="shared" ca="1" si="403"/>
        <v>168470</v>
      </c>
      <c r="I1439">
        <f t="shared" ca="1" si="404"/>
        <v>1</v>
      </c>
      <c r="J1439">
        <f t="shared" si="405"/>
        <v>-1</v>
      </c>
      <c r="K1439">
        <f t="shared" si="398"/>
        <v>-78.159999999999854</v>
      </c>
      <c r="L1439">
        <f t="shared" ca="1" si="399"/>
        <v>78.159999999999854</v>
      </c>
      <c r="M1439" s="14">
        <f t="shared" si="400"/>
        <v>9350.450000000048</v>
      </c>
      <c r="N1439">
        <f t="shared" si="406"/>
        <v>-1</v>
      </c>
      <c r="O1439">
        <f t="shared" si="401"/>
        <v>2</v>
      </c>
      <c r="P1439">
        <f>COUNTIF(作圖資料!$A$3:$A$249,A1439)</f>
        <v>0</v>
      </c>
      <c r="R1439" s="7">
        <f t="shared" si="407"/>
        <v>-114</v>
      </c>
      <c r="S1439" s="8">
        <f t="shared" ca="1" si="408"/>
        <v>114</v>
      </c>
      <c r="T1439" s="8">
        <f t="shared" ca="1" si="409"/>
        <v>11338</v>
      </c>
      <c r="U1439" s="8">
        <f t="shared" ca="1" si="410"/>
        <v>1</v>
      </c>
      <c r="V1439" s="9">
        <f t="shared" ca="1" si="411"/>
        <v>2</v>
      </c>
      <c r="W1439" s="3">
        <f t="shared" si="412"/>
        <v>3.1937153555303688E-3</v>
      </c>
      <c r="X1439" s="3">
        <f t="shared" si="413"/>
        <v>-1.1476818031643457E-2</v>
      </c>
      <c r="Y1439" s="3">
        <f t="shared" si="414"/>
        <v>-1.6686182669789228E-2</v>
      </c>
    </row>
    <row r="1440" spans="1:25" x14ac:dyDescent="0.25">
      <c r="A1440" s="1">
        <v>38100</v>
      </c>
      <c r="B1440" s="2">
        <v>6748.1</v>
      </c>
      <c r="C1440" s="2">
        <v>127614</v>
      </c>
      <c r="D1440" s="2">
        <v>6750</v>
      </c>
      <c r="E1440" s="2">
        <v>6760</v>
      </c>
      <c r="F1440" s="13">
        <f t="shared" si="402"/>
        <v>2.8156073561436123E-4</v>
      </c>
      <c r="G1440" s="2">
        <f t="shared" si="397"/>
        <v>6627.1483333333326</v>
      </c>
      <c r="H1440" s="2">
        <f t="shared" ca="1" si="403"/>
        <v>157010.6</v>
      </c>
      <c r="I1440">
        <f t="shared" ca="1" si="404"/>
        <v>-1</v>
      </c>
      <c r="J1440">
        <f t="shared" si="405"/>
        <v>1</v>
      </c>
      <c r="K1440">
        <f t="shared" si="398"/>
        <v>16.010000000000218</v>
      </c>
      <c r="L1440">
        <f t="shared" ca="1" si="399"/>
        <v>16.010000000000218</v>
      </c>
      <c r="M1440" s="14">
        <f t="shared" si="400"/>
        <v>9334.4400000000478</v>
      </c>
      <c r="N1440">
        <f t="shared" si="406"/>
        <v>1</v>
      </c>
      <c r="O1440">
        <f t="shared" si="401"/>
        <v>2</v>
      </c>
      <c r="P1440">
        <f>COUNTIF(作圖資料!$A$3:$A$249,A1440)</f>
        <v>0</v>
      </c>
      <c r="R1440" s="7">
        <f t="shared" si="407"/>
        <v>32</v>
      </c>
      <c r="S1440" s="8">
        <f t="shared" ca="1" si="408"/>
        <v>32</v>
      </c>
      <c r="T1440" s="8">
        <f t="shared" ca="1" si="409"/>
        <v>11370</v>
      </c>
      <c r="U1440" s="8">
        <f t="shared" ca="1" si="410"/>
        <v>-1</v>
      </c>
      <c r="V1440" s="9">
        <f t="shared" ca="1" si="411"/>
        <v>2</v>
      </c>
      <c r="W1440" s="3">
        <f t="shared" si="412"/>
        <v>3.1937153555303688E-3</v>
      </c>
      <c r="X1440" s="3">
        <f t="shared" si="413"/>
        <v>-9.1259498549980389E-3</v>
      </c>
      <c r="Y1440" s="3">
        <f t="shared" si="414"/>
        <v>-1.2002341920374637E-2</v>
      </c>
    </row>
    <row r="1441" spans="1:25" x14ac:dyDescent="0.25">
      <c r="A1441" s="1">
        <v>38103</v>
      </c>
      <c r="B1441" s="2">
        <v>6710.7</v>
      </c>
      <c r="C1441" s="2">
        <v>107629</v>
      </c>
      <c r="D1441" s="2">
        <v>6720</v>
      </c>
      <c r="E1441" s="2">
        <v>6728</v>
      </c>
      <c r="F1441" s="13">
        <f t="shared" si="402"/>
        <v>1.3858464839733298E-3</v>
      </c>
      <c r="G1441" s="2">
        <f t="shared" si="397"/>
        <v>6633.6606666666657</v>
      </c>
      <c r="H1441" s="2">
        <f t="shared" ca="1" si="403"/>
        <v>144666.79999999999</v>
      </c>
      <c r="I1441">
        <f t="shared" ca="1" si="404"/>
        <v>-1</v>
      </c>
      <c r="J1441">
        <f t="shared" si="405"/>
        <v>1</v>
      </c>
      <c r="K1441">
        <f t="shared" si="398"/>
        <v>-37.400000000000546</v>
      </c>
      <c r="L1441">
        <f t="shared" ca="1" si="399"/>
        <v>37.400000000000546</v>
      </c>
      <c r="M1441" s="14">
        <f t="shared" si="400"/>
        <v>9297.0400000000482</v>
      </c>
      <c r="N1441">
        <f t="shared" si="406"/>
        <v>1</v>
      </c>
      <c r="O1441">
        <f t="shared" si="401"/>
        <v>0</v>
      </c>
      <c r="P1441">
        <f>COUNTIF(作圖資料!$A$3:$A$249,A1441)</f>
        <v>0</v>
      </c>
      <c r="R1441" s="7">
        <f t="shared" si="407"/>
        <v>-30</v>
      </c>
      <c r="S1441" s="8">
        <f t="shared" ca="1" si="408"/>
        <v>30</v>
      </c>
      <c r="T1441" s="8">
        <f t="shared" ca="1" si="409"/>
        <v>11400</v>
      </c>
      <c r="U1441" s="8">
        <f t="shared" ca="1" si="410"/>
        <v>-1</v>
      </c>
      <c r="V1441" s="9">
        <f t="shared" ca="1" si="411"/>
        <v>0</v>
      </c>
      <c r="W1441" s="3">
        <f t="shared" si="412"/>
        <v>3.1937153555303688E-3</v>
      </c>
      <c r="X1441" s="3">
        <f t="shared" si="413"/>
        <v>-1.4617671891634099E-2</v>
      </c>
      <c r="Y1441" s="3">
        <f t="shared" si="414"/>
        <v>-1.6393442622950727E-2</v>
      </c>
    </row>
    <row r="1442" spans="1:25" x14ac:dyDescent="0.25">
      <c r="A1442" s="1">
        <v>38104</v>
      </c>
      <c r="B1442" s="2">
        <v>6646.8</v>
      </c>
      <c r="C1442" s="2">
        <v>107697</v>
      </c>
      <c r="D1442" s="2">
        <v>6680</v>
      </c>
      <c r="E1442" s="2">
        <v>6672</v>
      </c>
      <c r="F1442" s="13">
        <f t="shared" si="402"/>
        <v>4.9948847565746135E-3</v>
      </c>
      <c r="G1442" s="2">
        <f t="shared" si="397"/>
        <v>6640.2368333333316</v>
      </c>
      <c r="H1442" s="2">
        <f t="shared" ca="1" si="403"/>
        <v>136314</v>
      </c>
      <c r="I1442">
        <f t="shared" ca="1" si="404"/>
        <v>-1</v>
      </c>
      <c r="J1442">
        <f t="shared" si="405"/>
        <v>1</v>
      </c>
      <c r="K1442">
        <f t="shared" si="398"/>
        <v>-63.899999999999636</v>
      </c>
      <c r="L1442">
        <f t="shared" ca="1" si="399"/>
        <v>63.899999999999636</v>
      </c>
      <c r="M1442" s="14">
        <f t="shared" si="400"/>
        <v>9233.1400000000485</v>
      </c>
      <c r="N1442">
        <f t="shared" si="406"/>
        <v>1</v>
      </c>
      <c r="O1442">
        <f t="shared" si="401"/>
        <v>0</v>
      </c>
      <c r="P1442">
        <f>COUNTIF(作圖資料!$A$3:$A$249,A1442)</f>
        <v>0</v>
      </c>
      <c r="R1442" s="7">
        <f t="shared" si="407"/>
        <v>-40</v>
      </c>
      <c r="S1442" s="8">
        <f t="shared" ca="1" si="408"/>
        <v>40</v>
      </c>
      <c r="T1442" s="8">
        <f t="shared" ca="1" si="409"/>
        <v>11440</v>
      </c>
      <c r="U1442" s="8">
        <f t="shared" ca="1" si="410"/>
        <v>-1</v>
      </c>
      <c r="V1442" s="9">
        <f t="shared" ca="1" si="411"/>
        <v>0</v>
      </c>
      <c r="W1442" s="3">
        <f t="shared" si="412"/>
        <v>3.1937153555303688E-3</v>
      </c>
      <c r="X1442" s="3">
        <f t="shared" si="413"/>
        <v>-2.4000587349950586E-2</v>
      </c>
      <c r="Y1442" s="3">
        <f t="shared" si="414"/>
        <v>-2.2248243559718883E-2</v>
      </c>
    </row>
    <row r="1443" spans="1:25" x14ac:dyDescent="0.25">
      <c r="A1443" s="1">
        <v>38105</v>
      </c>
      <c r="B1443" s="2">
        <v>6574.75</v>
      </c>
      <c r="C1443" s="2">
        <v>107507</v>
      </c>
      <c r="D1443" s="2">
        <v>6605</v>
      </c>
      <c r="E1443" s="2">
        <v>6603</v>
      </c>
      <c r="F1443" s="13">
        <f t="shared" si="402"/>
        <v>4.6009353967830791E-3</v>
      </c>
      <c r="G1443" s="2">
        <f t="shared" si="397"/>
        <v>6645.7928333333311</v>
      </c>
      <c r="H1443" s="2">
        <f t="shared" ca="1" si="403"/>
        <v>130411.8</v>
      </c>
      <c r="I1443">
        <f t="shared" ca="1" si="404"/>
        <v>-1</v>
      </c>
      <c r="J1443">
        <f t="shared" si="405"/>
        <v>1</v>
      </c>
      <c r="K1443">
        <f t="shared" si="398"/>
        <v>-72.050000000000182</v>
      </c>
      <c r="L1443">
        <f t="shared" ca="1" si="399"/>
        <v>72.050000000000182</v>
      </c>
      <c r="M1443" s="14">
        <f t="shared" si="400"/>
        <v>9161.0900000000474</v>
      </c>
      <c r="N1443">
        <f t="shared" si="406"/>
        <v>1</v>
      </c>
      <c r="O1443">
        <f t="shared" si="401"/>
        <v>0</v>
      </c>
      <c r="P1443">
        <f>COUNTIF(作圖資料!$A$3:$A$249,A1443)</f>
        <v>0</v>
      </c>
      <c r="R1443" s="7">
        <f t="shared" si="407"/>
        <v>-75</v>
      </c>
      <c r="S1443" s="8">
        <f t="shared" ca="1" si="408"/>
        <v>75</v>
      </c>
      <c r="T1443" s="8">
        <f t="shared" ca="1" si="409"/>
        <v>11515</v>
      </c>
      <c r="U1443" s="8">
        <f t="shared" ca="1" si="410"/>
        <v>-1</v>
      </c>
      <c r="V1443" s="9">
        <f t="shared" ca="1" si="411"/>
        <v>0</v>
      </c>
      <c r="W1443" s="3">
        <f t="shared" si="412"/>
        <v>3.1937153555303688E-3</v>
      </c>
      <c r="X1443" s="3">
        <f t="shared" si="413"/>
        <v>-3.4580228332293461E-2</v>
      </c>
      <c r="Y1443" s="3">
        <f t="shared" si="414"/>
        <v>-3.3225995316159107E-2</v>
      </c>
    </row>
    <row r="1444" spans="1:25" x14ac:dyDescent="0.25">
      <c r="A1444" s="1">
        <v>38106</v>
      </c>
      <c r="B1444" s="2">
        <v>6402.21</v>
      </c>
      <c r="C1444" s="2">
        <v>130307</v>
      </c>
      <c r="D1444" s="2">
        <v>6399</v>
      </c>
      <c r="E1444" s="2">
        <v>6390</v>
      </c>
      <c r="F1444" s="13">
        <f t="shared" si="402"/>
        <v>-5.0138936398524958E-4</v>
      </c>
      <c r="G1444" s="2">
        <f t="shared" si="397"/>
        <v>6648.0273333333316</v>
      </c>
      <c r="H1444" s="2">
        <f t="shared" ca="1" si="403"/>
        <v>116150.8</v>
      </c>
      <c r="I1444">
        <f t="shared" ca="1" si="404"/>
        <v>1</v>
      </c>
      <c r="J1444">
        <f t="shared" si="405"/>
        <v>-1</v>
      </c>
      <c r="K1444">
        <f t="shared" si="398"/>
        <v>-172.53999999999996</v>
      </c>
      <c r="L1444">
        <f t="shared" ca="1" si="399"/>
        <v>172.53999999999996</v>
      </c>
      <c r="M1444" s="14">
        <f t="shared" si="400"/>
        <v>8988.5500000000466</v>
      </c>
      <c r="N1444">
        <f t="shared" si="406"/>
        <v>-1</v>
      </c>
      <c r="O1444">
        <f t="shared" si="401"/>
        <v>2</v>
      </c>
      <c r="P1444">
        <f>COUNTIF(作圖資料!$A$3:$A$249,A1444)</f>
        <v>0</v>
      </c>
      <c r="R1444" s="7">
        <f t="shared" si="407"/>
        <v>-206</v>
      </c>
      <c r="S1444" s="8">
        <f t="shared" ca="1" si="408"/>
        <v>206</v>
      </c>
      <c r="T1444" s="8">
        <f t="shared" ca="1" si="409"/>
        <v>11721</v>
      </c>
      <c r="U1444" s="8">
        <f t="shared" ca="1" si="410"/>
        <v>1</v>
      </c>
      <c r="V1444" s="9">
        <f t="shared" ca="1" si="411"/>
        <v>2</v>
      </c>
      <c r="W1444" s="3">
        <f t="shared" si="412"/>
        <v>3.1937153555303688E-3</v>
      </c>
      <c r="X1444" s="3">
        <f t="shared" si="413"/>
        <v>-5.9915568444624201E-2</v>
      </c>
      <c r="Y1444" s="3">
        <f t="shared" si="414"/>
        <v>-6.3378220140515085E-2</v>
      </c>
    </row>
    <row r="1445" spans="1:25" x14ac:dyDescent="0.25">
      <c r="A1445" s="1">
        <v>38107</v>
      </c>
      <c r="B1445" s="2">
        <v>6117.81</v>
      </c>
      <c r="C1445" s="2">
        <v>161464</v>
      </c>
      <c r="D1445" s="2">
        <v>6020</v>
      </c>
      <c r="E1445" s="2">
        <v>6061</v>
      </c>
      <c r="F1445" s="13">
        <f t="shared" si="402"/>
        <v>-1.5987747249424311E-2</v>
      </c>
      <c r="G1445" s="2">
        <f t="shared" si="397"/>
        <v>6644.1016666666656</v>
      </c>
      <c r="H1445" s="2">
        <f t="shared" ca="1" si="403"/>
        <v>122920.8</v>
      </c>
      <c r="I1445">
        <f t="shared" ca="1" si="404"/>
        <v>1</v>
      </c>
      <c r="J1445">
        <f t="shared" si="405"/>
        <v>-1</v>
      </c>
      <c r="K1445">
        <f t="shared" si="398"/>
        <v>-284.39999999999964</v>
      </c>
      <c r="L1445">
        <f t="shared" ca="1" si="399"/>
        <v>-284.39999999999964</v>
      </c>
      <c r="M1445" s="14">
        <f t="shared" si="400"/>
        <v>9272.9500000000462</v>
      </c>
      <c r="N1445">
        <f t="shared" si="406"/>
        <v>-1</v>
      </c>
      <c r="O1445">
        <f t="shared" si="401"/>
        <v>0</v>
      </c>
      <c r="P1445">
        <f>COUNTIF(作圖資料!$A$3:$A$249,A1445)</f>
        <v>0</v>
      </c>
      <c r="R1445" s="7">
        <f t="shared" si="407"/>
        <v>-379</v>
      </c>
      <c r="S1445" s="8">
        <f t="shared" ca="1" si="408"/>
        <v>-379</v>
      </c>
      <c r="T1445" s="8">
        <f t="shared" ca="1" si="409"/>
        <v>11342</v>
      </c>
      <c r="U1445" s="8">
        <f t="shared" ca="1" si="410"/>
        <v>1</v>
      </c>
      <c r="V1445" s="9">
        <f t="shared" ca="1" si="411"/>
        <v>0</v>
      </c>
      <c r="W1445" s="3">
        <f t="shared" si="412"/>
        <v>3.1937153555303688E-3</v>
      </c>
      <c r="X1445" s="3">
        <f t="shared" si="413"/>
        <v>-0.1016761499210751</v>
      </c>
      <c r="Y1445" s="3">
        <f t="shared" si="414"/>
        <v>-0.1188524590163933</v>
      </c>
    </row>
    <row r="1446" spans="1:25" x14ac:dyDescent="0.25">
      <c r="A1446" s="1">
        <v>38110</v>
      </c>
      <c r="B1446" s="2">
        <v>6029.77</v>
      </c>
      <c r="C1446" s="2">
        <v>90425</v>
      </c>
      <c r="D1446" s="2">
        <v>6017</v>
      </c>
      <c r="E1446" s="2">
        <v>6012</v>
      </c>
      <c r="F1446" s="13">
        <f t="shared" si="402"/>
        <v>-2.1178253896915189E-3</v>
      </c>
      <c r="G1446" s="2">
        <f t="shared" si="397"/>
        <v>6636.8796666666658</v>
      </c>
      <c r="H1446" s="2">
        <f t="shared" ca="1" si="403"/>
        <v>119480</v>
      </c>
      <c r="I1446">
        <f t="shared" ca="1" si="404"/>
        <v>-1</v>
      </c>
      <c r="J1446">
        <f t="shared" si="405"/>
        <v>-1</v>
      </c>
      <c r="K1446">
        <f t="shared" si="398"/>
        <v>-88.039999999999964</v>
      </c>
      <c r="L1446">
        <f t="shared" ca="1" si="399"/>
        <v>-88.039999999999964</v>
      </c>
      <c r="M1446" s="14">
        <f t="shared" si="400"/>
        <v>9360.9900000000453</v>
      </c>
      <c r="N1446">
        <f t="shared" si="406"/>
        <v>-1</v>
      </c>
      <c r="O1446">
        <f t="shared" si="401"/>
        <v>0</v>
      </c>
      <c r="P1446">
        <f>COUNTIF(作圖資料!$A$3:$A$249,A1446)</f>
        <v>0</v>
      </c>
      <c r="R1446" s="7">
        <f t="shared" si="407"/>
        <v>-3</v>
      </c>
      <c r="S1446" s="8">
        <f t="shared" ca="1" si="408"/>
        <v>-3</v>
      </c>
      <c r="T1446" s="8">
        <f t="shared" ca="1" si="409"/>
        <v>11339</v>
      </c>
      <c r="U1446" s="8">
        <f t="shared" ca="1" si="410"/>
        <v>-1</v>
      </c>
      <c r="V1446" s="9">
        <f t="shared" ca="1" si="411"/>
        <v>2</v>
      </c>
      <c r="W1446" s="3">
        <f t="shared" si="412"/>
        <v>3.1937153555303688E-3</v>
      </c>
      <c r="X1446" s="3">
        <f t="shared" si="413"/>
        <v>-0.11460372233031113</v>
      </c>
      <c r="Y1446" s="3">
        <f t="shared" si="414"/>
        <v>-0.11929156908665095</v>
      </c>
    </row>
    <row r="1447" spans="1:25" x14ac:dyDescent="0.25">
      <c r="A1447" s="1">
        <v>38111</v>
      </c>
      <c r="B1447" s="2">
        <v>6188.15</v>
      </c>
      <c r="C1447" s="2">
        <v>97583</v>
      </c>
      <c r="D1447" s="2">
        <v>6133</v>
      </c>
      <c r="E1447" s="2">
        <v>6125</v>
      </c>
      <c r="F1447" s="13">
        <f t="shared" si="402"/>
        <v>-8.9121950825367113E-3</v>
      </c>
      <c r="G1447" s="2">
        <f t="shared" si="397"/>
        <v>6631.8765000000003</v>
      </c>
      <c r="H1447" s="2">
        <f t="shared" ca="1" si="403"/>
        <v>117457.2</v>
      </c>
      <c r="I1447">
        <f t="shared" ca="1" si="404"/>
        <v>-1</v>
      </c>
      <c r="J1447">
        <f t="shared" si="405"/>
        <v>-1</v>
      </c>
      <c r="K1447">
        <f t="shared" si="398"/>
        <v>158.3799999999992</v>
      </c>
      <c r="L1447">
        <f t="shared" ca="1" si="399"/>
        <v>-158.3799999999992</v>
      </c>
      <c r="M1447" s="14">
        <f t="shared" si="400"/>
        <v>9202.6100000000461</v>
      </c>
      <c r="N1447">
        <f t="shared" si="406"/>
        <v>-1</v>
      </c>
      <c r="O1447">
        <f t="shared" si="401"/>
        <v>0</v>
      </c>
      <c r="P1447">
        <f>COUNTIF(作圖資料!$A$3:$A$249,A1447)</f>
        <v>0</v>
      </c>
      <c r="R1447" s="7">
        <f t="shared" si="407"/>
        <v>116</v>
      </c>
      <c r="S1447" s="8">
        <f t="shared" ca="1" si="408"/>
        <v>-116</v>
      </c>
      <c r="T1447" s="8">
        <f t="shared" ca="1" si="409"/>
        <v>11223</v>
      </c>
      <c r="U1447" s="8">
        <f t="shared" ca="1" si="410"/>
        <v>-1</v>
      </c>
      <c r="V1447" s="9">
        <f t="shared" ca="1" si="411"/>
        <v>0</v>
      </c>
      <c r="W1447" s="3">
        <f t="shared" si="412"/>
        <v>3.1937153555303688E-3</v>
      </c>
      <c r="X1447" s="3">
        <f t="shared" si="413"/>
        <v>-9.1347601042546578E-2</v>
      </c>
      <c r="Y1447" s="3">
        <f t="shared" si="414"/>
        <v>-0.10231264637002324</v>
      </c>
    </row>
    <row r="1448" spans="1:25" x14ac:dyDescent="0.25">
      <c r="A1448" s="1">
        <v>38112</v>
      </c>
      <c r="B1448" s="2">
        <v>5854.23</v>
      </c>
      <c r="C1448" s="2">
        <v>116466</v>
      </c>
      <c r="D1448" s="2">
        <v>5725</v>
      </c>
      <c r="E1448" s="2">
        <v>5730</v>
      </c>
      <c r="F1448" s="13">
        <f t="shared" si="402"/>
        <v>-2.2074636630265543E-2</v>
      </c>
      <c r="G1448" s="2">
        <f t="shared" si="397"/>
        <v>6621.8738333333331</v>
      </c>
      <c r="H1448" s="2">
        <f t="shared" ca="1" si="403"/>
        <v>119249</v>
      </c>
      <c r="I1448">
        <f t="shared" ca="1" si="404"/>
        <v>-1</v>
      </c>
      <c r="J1448">
        <f t="shared" si="405"/>
        <v>-1</v>
      </c>
      <c r="K1448">
        <f t="shared" si="398"/>
        <v>-333.92000000000007</v>
      </c>
      <c r="L1448">
        <f t="shared" ca="1" si="399"/>
        <v>333.92000000000007</v>
      </c>
      <c r="M1448" s="14">
        <f t="shared" si="400"/>
        <v>9536.5300000000461</v>
      </c>
      <c r="N1448">
        <f t="shared" si="406"/>
        <v>-1</v>
      </c>
      <c r="O1448">
        <f t="shared" si="401"/>
        <v>0</v>
      </c>
      <c r="P1448">
        <f>COUNTIF(作圖資料!$A$3:$A$249,A1448)</f>
        <v>0</v>
      </c>
      <c r="R1448" s="7">
        <f t="shared" si="407"/>
        <v>-408</v>
      </c>
      <c r="S1448" s="8">
        <f t="shared" ca="1" si="408"/>
        <v>408</v>
      </c>
      <c r="T1448" s="8">
        <f t="shared" ca="1" si="409"/>
        <v>11631</v>
      </c>
      <c r="U1448" s="8">
        <f t="shared" ca="1" si="410"/>
        <v>-2</v>
      </c>
      <c r="V1448" s="9">
        <f t="shared" ca="1" si="411"/>
        <v>1</v>
      </c>
      <c r="W1448" s="3">
        <f t="shared" si="412"/>
        <v>3.1937153555303688E-3</v>
      </c>
      <c r="X1448" s="3">
        <f t="shared" si="413"/>
        <v>-0.14037957490547381</v>
      </c>
      <c r="Y1448" s="3">
        <f t="shared" si="414"/>
        <v>-0.16203161592505844</v>
      </c>
    </row>
    <row r="1449" spans="1:25" x14ac:dyDescent="0.25">
      <c r="A1449" s="1">
        <v>38113</v>
      </c>
      <c r="B1449" s="2">
        <v>5909.79</v>
      </c>
      <c r="C1449" s="2">
        <v>112216</v>
      </c>
      <c r="D1449" s="2">
        <v>5849</v>
      </c>
      <c r="E1449" s="2">
        <v>5850</v>
      </c>
      <c r="F1449" s="13">
        <f t="shared" si="402"/>
        <v>-1.0286321510578178E-2</v>
      </c>
      <c r="G1449" s="2">
        <f t="shared" si="397"/>
        <v>6613.0878333333339</v>
      </c>
      <c r="H1449" s="2">
        <f t="shared" ca="1" si="403"/>
        <v>115630.8</v>
      </c>
      <c r="I1449">
        <f t="shared" ca="1" si="404"/>
        <v>-1</v>
      </c>
      <c r="J1449">
        <f t="shared" si="405"/>
        <v>-1</v>
      </c>
      <c r="K1449">
        <f t="shared" si="398"/>
        <v>55.5600000000004</v>
      </c>
      <c r="L1449">
        <f t="shared" ca="1" si="399"/>
        <v>-55.5600000000004</v>
      </c>
      <c r="M1449" s="14">
        <f t="shared" si="400"/>
        <v>9480.9700000000448</v>
      </c>
      <c r="N1449">
        <f t="shared" si="406"/>
        <v>-1</v>
      </c>
      <c r="O1449">
        <f t="shared" si="401"/>
        <v>0</v>
      </c>
      <c r="P1449">
        <f>COUNTIF(作圖資料!$A$3:$A$249,A1449)</f>
        <v>0</v>
      </c>
      <c r="R1449" s="7">
        <f t="shared" si="407"/>
        <v>124</v>
      </c>
      <c r="S1449" s="8">
        <f t="shared" ca="1" si="408"/>
        <v>-124</v>
      </c>
      <c r="T1449" s="8">
        <f t="shared" ca="1" si="409"/>
        <v>11383</v>
      </c>
      <c r="U1449" s="8">
        <f t="shared" ca="1" si="410"/>
        <v>-1</v>
      </c>
      <c r="V1449" s="9">
        <f t="shared" ca="1" si="411"/>
        <v>1</v>
      </c>
      <c r="W1449" s="3">
        <f t="shared" si="412"/>
        <v>3.1937153555303688E-3</v>
      </c>
      <c r="X1449" s="3">
        <f t="shared" si="413"/>
        <v>-0.13222128409382961</v>
      </c>
      <c r="Y1449" s="3">
        <f t="shared" si="414"/>
        <v>-0.14388173302107721</v>
      </c>
    </row>
    <row r="1450" spans="1:25" x14ac:dyDescent="0.25">
      <c r="A1450" s="1">
        <v>38114</v>
      </c>
      <c r="B1450" s="2">
        <v>6040.26</v>
      </c>
      <c r="C1450" s="2">
        <v>91484</v>
      </c>
      <c r="D1450" s="2">
        <v>5979</v>
      </c>
      <c r="E1450" s="2">
        <v>5975</v>
      </c>
      <c r="F1450" s="13">
        <f t="shared" si="402"/>
        <v>-1.0141947532059881E-2</v>
      </c>
      <c r="G1450" s="2">
        <f t="shared" si="397"/>
        <v>6604.605833333334</v>
      </c>
      <c r="H1450" s="2">
        <f t="shared" ca="1" si="403"/>
        <v>101634.8</v>
      </c>
      <c r="I1450">
        <f t="shared" ca="1" si="404"/>
        <v>-1</v>
      </c>
      <c r="J1450">
        <f t="shared" si="405"/>
        <v>-1</v>
      </c>
      <c r="K1450">
        <f t="shared" si="398"/>
        <v>130.47000000000025</v>
      </c>
      <c r="L1450">
        <f t="shared" ca="1" si="399"/>
        <v>-130.47000000000025</v>
      </c>
      <c r="M1450" s="14">
        <f t="shared" si="400"/>
        <v>9350.5000000000437</v>
      </c>
      <c r="N1450">
        <f t="shared" si="406"/>
        <v>-1</v>
      </c>
      <c r="O1450">
        <f t="shared" si="401"/>
        <v>0</v>
      </c>
      <c r="P1450">
        <f>COUNTIF(作圖資料!$A$3:$A$249,A1450)</f>
        <v>0</v>
      </c>
      <c r="R1450" s="7">
        <f t="shared" si="407"/>
        <v>130</v>
      </c>
      <c r="S1450" s="8">
        <f t="shared" ca="1" si="408"/>
        <v>-130</v>
      </c>
      <c r="T1450" s="8">
        <f t="shared" ca="1" si="409"/>
        <v>11253</v>
      </c>
      <c r="U1450" s="8">
        <f t="shared" ca="1" si="410"/>
        <v>-1</v>
      </c>
      <c r="V1450" s="9">
        <f t="shared" ca="1" si="411"/>
        <v>0</v>
      </c>
      <c r="W1450" s="3">
        <f t="shared" si="412"/>
        <v>3.1937153555303688E-3</v>
      </c>
      <c r="X1450" s="3">
        <f t="shared" si="413"/>
        <v>-0.11306339708527624</v>
      </c>
      <c r="Y1450" s="3">
        <f t="shared" si="414"/>
        <v>-0.12485362997658078</v>
      </c>
    </row>
    <row r="1451" spans="1:25" x14ac:dyDescent="0.25">
      <c r="A1451" s="1">
        <v>38117</v>
      </c>
      <c r="B1451" s="2">
        <v>5825.05</v>
      </c>
      <c r="C1451" s="2">
        <v>66352</v>
      </c>
      <c r="D1451" s="2">
        <v>5751</v>
      </c>
      <c r="E1451" s="2">
        <v>5740</v>
      </c>
      <c r="F1451" s="13">
        <f t="shared" si="402"/>
        <v>-1.271233723315679E-2</v>
      </c>
      <c r="G1451" s="2">
        <f t="shared" si="397"/>
        <v>6592.2671666666665</v>
      </c>
      <c r="H1451" s="2">
        <f t="shared" ca="1" si="403"/>
        <v>96820.2</v>
      </c>
      <c r="I1451">
        <f t="shared" ca="1" si="404"/>
        <v>-1</v>
      </c>
      <c r="J1451">
        <f t="shared" si="405"/>
        <v>-1</v>
      </c>
      <c r="K1451">
        <f t="shared" si="398"/>
        <v>-215.21000000000004</v>
      </c>
      <c r="L1451">
        <f t="shared" ca="1" si="399"/>
        <v>215.21000000000004</v>
      </c>
      <c r="M1451" s="14">
        <f t="shared" si="400"/>
        <v>9565.7100000000428</v>
      </c>
      <c r="N1451">
        <f t="shared" si="406"/>
        <v>-1</v>
      </c>
      <c r="O1451">
        <f t="shared" si="401"/>
        <v>0</v>
      </c>
      <c r="P1451">
        <f>COUNTIF(作圖資料!$A$3:$A$249,A1451)</f>
        <v>0</v>
      </c>
      <c r="R1451" s="7">
        <f t="shared" si="407"/>
        <v>-228</v>
      </c>
      <c r="S1451" s="8">
        <f t="shared" ca="1" si="408"/>
        <v>228</v>
      </c>
      <c r="T1451" s="8">
        <f t="shared" ca="1" si="409"/>
        <v>11481</v>
      </c>
      <c r="U1451" s="8">
        <f t="shared" ca="1" si="410"/>
        <v>-1</v>
      </c>
      <c r="V1451" s="9">
        <f t="shared" ca="1" si="411"/>
        <v>0</v>
      </c>
      <c r="W1451" s="3">
        <f t="shared" si="412"/>
        <v>3.1937153555303688E-3</v>
      </c>
      <c r="X1451" s="3">
        <f t="shared" si="413"/>
        <v>-0.14466429279395066</v>
      </c>
      <c r="Y1451" s="3">
        <f t="shared" si="414"/>
        <v>-0.15822599531615933</v>
      </c>
    </row>
    <row r="1452" spans="1:25" x14ac:dyDescent="0.25">
      <c r="A1452" s="1">
        <v>38118</v>
      </c>
      <c r="B1452" s="2">
        <v>5886.36</v>
      </c>
      <c r="C1452" s="2">
        <v>89202</v>
      </c>
      <c r="D1452" s="2">
        <v>5858</v>
      </c>
      <c r="E1452" s="2">
        <v>5842</v>
      </c>
      <c r="F1452" s="13">
        <f t="shared" si="402"/>
        <v>-4.8179180342350358E-3</v>
      </c>
      <c r="G1452" s="2">
        <f t="shared" si="397"/>
        <v>6580.3653333333323</v>
      </c>
      <c r="H1452" s="2">
        <f t="shared" ca="1" si="403"/>
        <v>95144</v>
      </c>
      <c r="I1452">
        <f t="shared" ca="1" si="404"/>
        <v>-1</v>
      </c>
      <c r="J1452">
        <f t="shared" si="405"/>
        <v>-1</v>
      </c>
      <c r="K1452">
        <f t="shared" si="398"/>
        <v>61.309999999999491</v>
      </c>
      <c r="L1452">
        <f t="shared" ca="1" si="399"/>
        <v>-61.309999999999491</v>
      </c>
      <c r="M1452" s="14">
        <f t="shared" si="400"/>
        <v>9504.4000000000433</v>
      </c>
      <c r="N1452">
        <f t="shared" si="406"/>
        <v>-1</v>
      </c>
      <c r="O1452">
        <f t="shared" si="401"/>
        <v>0</v>
      </c>
      <c r="P1452">
        <f>COUNTIF(作圖資料!$A$3:$A$249,A1452)</f>
        <v>0</v>
      </c>
      <c r="R1452" s="7">
        <f t="shared" si="407"/>
        <v>107</v>
      </c>
      <c r="S1452" s="8">
        <f t="shared" ca="1" si="408"/>
        <v>-107</v>
      </c>
      <c r="T1452" s="8">
        <f t="shared" ca="1" si="409"/>
        <v>11374</v>
      </c>
      <c r="U1452" s="8">
        <f t="shared" ca="1" si="410"/>
        <v>-1</v>
      </c>
      <c r="V1452" s="9">
        <f t="shared" ca="1" si="411"/>
        <v>0</v>
      </c>
      <c r="W1452" s="3">
        <f t="shared" si="412"/>
        <v>3.1937153555303688E-3</v>
      </c>
      <c r="X1452" s="3">
        <f t="shared" si="413"/>
        <v>-0.13566168642854559</v>
      </c>
      <c r="Y1452" s="3">
        <f t="shared" si="414"/>
        <v>-0.14256440281030458</v>
      </c>
    </row>
    <row r="1453" spans="1:25" x14ac:dyDescent="0.25">
      <c r="A1453" s="1">
        <v>38119</v>
      </c>
      <c r="B1453" s="2">
        <v>5958.79</v>
      </c>
      <c r="C1453" s="2">
        <v>94805</v>
      </c>
      <c r="D1453" s="2">
        <v>5942</v>
      </c>
      <c r="E1453" s="2">
        <v>5928</v>
      </c>
      <c r="F1453" s="13">
        <f t="shared" si="402"/>
        <v>-2.817686140978326E-3</v>
      </c>
      <c r="G1453" s="2">
        <f t="shared" si="397"/>
        <v>6569.5809999999992</v>
      </c>
      <c r="H1453" s="2">
        <f t="shared" ca="1" si="403"/>
        <v>90811.8</v>
      </c>
      <c r="I1453">
        <f t="shared" ca="1" si="404"/>
        <v>1</v>
      </c>
      <c r="J1453">
        <f t="shared" si="405"/>
        <v>-1</v>
      </c>
      <c r="K1453">
        <f t="shared" si="398"/>
        <v>72.430000000000291</v>
      </c>
      <c r="L1453">
        <f t="shared" ca="1" si="399"/>
        <v>-72.430000000000291</v>
      </c>
      <c r="M1453" s="14">
        <f t="shared" si="400"/>
        <v>9431.970000000043</v>
      </c>
      <c r="N1453">
        <f t="shared" si="406"/>
        <v>-1</v>
      </c>
      <c r="O1453">
        <f t="shared" si="401"/>
        <v>0</v>
      </c>
      <c r="P1453">
        <f>COUNTIF(作圖資料!$A$3:$A$249,A1453)</f>
        <v>0</v>
      </c>
      <c r="R1453" s="7">
        <f t="shared" si="407"/>
        <v>84</v>
      </c>
      <c r="S1453" s="8">
        <f t="shared" ca="1" si="408"/>
        <v>-84</v>
      </c>
      <c r="T1453" s="8">
        <f t="shared" ca="1" si="409"/>
        <v>11290</v>
      </c>
      <c r="U1453" s="8">
        <f t="shared" ca="1" si="410"/>
        <v>1</v>
      </c>
      <c r="V1453" s="9">
        <f t="shared" ca="1" si="411"/>
        <v>2</v>
      </c>
      <c r="W1453" s="3">
        <f t="shared" si="412"/>
        <v>3.1937153555303688E-3</v>
      </c>
      <c r="X1453" s="3">
        <f t="shared" si="413"/>
        <v>-0.12502624720091071</v>
      </c>
      <c r="Y1453" s="3">
        <f t="shared" si="414"/>
        <v>-0.13026932084309151</v>
      </c>
    </row>
    <row r="1454" spans="1:25" x14ac:dyDescent="0.25">
      <c r="A1454" s="1">
        <v>38120</v>
      </c>
      <c r="B1454" s="2">
        <v>5918.09</v>
      </c>
      <c r="C1454" s="2">
        <v>69179</v>
      </c>
      <c r="D1454" s="2">
        <v>5890</v>
      </c>
      <c r="E1454" s="2">
        <v>5870</v>
      </c>
      <c r="F1454" s="13">
        <f t="shared" si="402"/>
        <v>-4.7464638084246946E-3</v>
      </c>
      <c r="G1454" s="2">
        <f t="shared" si="397"/>
        <v>6556.8571666666658</v>
      </c>
      <c r="H1454" s="2">
        <f t="shared" ca="1" si="403"/>
        <v>82204.399999999994</v>
      </c>
      <c r="I1454">
        <f t="shared" ca="1" si="404"/>
        <v>-1</v>
      </c>
      <c r="J1454">
        <f t="shared" si="405"/>
        <v>-1</v>
      </c>
      <c r="K1454">
        <f t="shared" si="398"/>
        <v>-40.699999999999818</v>
      </c>
      <c r="L1454">
        <f t="shared" ca="1" si="399"/>
        <v>-40.699999999999818</v>
      </c>
      <c r="M1454" s="14">
        <f t="shared" si="400"/>
        <v>9472.6700000000419</v>
      </c>
      <c r="N1454">
        <f t="shared" si="406"/>
        <v>-1</v>
      </c>
      <c r="O1454">
        <f t="shared" si="401"/>
        <v>0</v>
      </c>
      <c r="P1454">
        <f>COUNTIF(作圖資料!$A$3:$A$249,A1454)</f>
        <v>0</v>
      </c>
      <c r="R1454" s="7">
        <f t="shared" si="407"/>
        <v>-52</v>
      </c>
      <c r="S1454" s="8">
        <f t="shared" ca="1" si="408"/>
        <v>-52</v>
      </c>
      <c r="T1454" s="8">
        <f t="shared" ca="1" si="409"/>
        <v>11238</v>
      </c>
      <c r="U1454" s="8">
        <f t="shared" ca="1" si="410"/>
        <v>-1</v>
      </c>
      <c r="V1454" s="9">
        <f t="shared" ca="1" si="411"/>
        <v>2</v>
      </c>
      <c r="W1454" s="3">
        <f t="shared" si="412"/>
        <v>3.1937153555303688E-3</v>
      </c>
      <c r="X1454" s="3">
        <f t="shared" si="413"/>
        <v>-0.13100253294666153</v>
      </c>
      <c r="Y1454" s="3">
        <f t="shared" si="414"/>
        <v>-0.13788056206089017</v>
      </c>
    </row>
    <row r="1455" spans="1:25" x14ac:dyDescent="0.25">
      <c r="A1455" s="1">
        <v>38121</v>
      </c>
      <c r="B1455" s="2">
        <v>5777.32</v>
      </c>
      <c r="C1455" s="2">
        <v>73060</v>
      </c>
      <c r="D1455" s="2">
        <v>5745</v>
      </c>
      <c r="E1455" s="2">
        <v>5721</v>
      </c>
      <c r="F1455" s="13">
        <f t="shared" si="402"/>
        <v>-5.5942893936981042E-3</v>
      </c>
      <c r="G1455" s="2">
        <f t="shared" si="397"/>
        <v>6542.0534999999991</v>
      </c>
      <c r="H1455" s="2">
        <f t="shared" ca="1" si="403"/>
        <v>78519.600000000006</v>
      </c>
      <c r="I1455">
        <f t="shared" ca="1" si="404"/>
        <v>-1</v>
      </c>
      <c r="J1455">
        <f t="shared" si="405"/>
        <v>-1</v>
      </c>
      <c r="K1455">
        <f t="shared" si="398"/>
        <v>-140.77000000000044</v>
      </c>
      <c r="L1455">
        <f t="shared" ca="1" si="399"/>
        <v>140.77000000000044</v>
      </c>
      <c r="M1455" s="14">
        <f t="shared" si="400"/>
        <v>9613.4400000000423</v>
      </c>
      <c r="N1455">
        <f t="shared" si="406"/>
        <v>-1</v>
      </c>
      <c r="O1455">
        <f t="shared" si="401"/>
        <v>0</v>
      </c>
      <c r="P1455">
        <f>COUNTIF(作圖資料!$A$3:$A$249,A1455)</f>
        <v>0</v>
      </c>
      <c r="R1455" s="7">
        <f t="shared" si="407"/>
        <v>-145</v>
      </c>
      <c r="S1455" s="8">
        <f t="shared" ca="1" si="408"/>
        <v>145</v>
      </c>
      <c r="T1455" s="8">
        <f t="shared" ca="1" si="409"/>
        <v>11383</v>
      </c>
      <c r="U1455" s="8">
        <f t="shared" ca="1" si="410"/>
        <v>-1</v>
      </c>
      <c r="V1455" s="9">
        <f t="shared" ca="1" si="411"/>
        <v>0</v>
      </c>
      <c r="W1455" s="3">
        <f t="shared" si="412"/>
        <v>3.1937153555303688E-3</v>
      </c>
      <c r="X1455" s="3">
        <f t="shared" si="413"/>
        <v>-0.15167284607760401</v>
      </c>
      <c r="Y1455" s="3">
        <f t="shared" si="414"/>
        <v>-0.15910421545667464</v>
      </c>
    </row>
    <row r="1456" spans="1:25" x14ac:dyDescent="0.25">
      <c r="A1456" s="1">
        <v>38124</v>
      </c>
      <c r="B1456" s="2">
        <v>5482.96</v>
      </c>
      <c r="C1456" s="2">
        <v>76043</v>
      </c>
      <c r="D1456" s="2">
        <v>5358</v>
      </c>
      <c r="E1456" s="2">
        <v>5335</v>
      </c>
      <c r="F1456" s="13">
        <f t="shared" si="402"/>
        <v>-2.279060945182898E-2</v>
      </c>
      <c r="G1456" s="2">
        <f t="shared" si="397"/>
        <v>6522.3379999999997</v>
      </c>
      <c r="H1456" s="2">
        <f t="shared" ca="1" si="403"/>
        <v>80457.8</v>
      </c>
      <c r="I1456">
        <f t="shared" ca="1" si="404"/>
        <v>-1</v>
      </c>
      <c r="J1456">
        <f t="shared" si="405"/>
        <v>-1</v>
      </c>
      <c r="K1456">
        <f t="shared" si="398"/>
        <v>-294.35999999999967</v>
      </c>
      <c r="L1456">
        <f t="shared" ca="1" si="399"/>
        <v>294.35999999999967</v>
      </c>
      <c r="M1456" s="14">
        <f t="shared" si="400"/>
        <v>9907.8000000000429</v>
      </c>
      <c r="N1456">
        <f t="shared" si="406"/>
        <v>-1</v>
      </c>
      <c r="O1456">
        <f t="shared" si="401"/>
        <v>0</v>
      </c>
      <c r="P1456">
        <f>COUNTIF(作圖資料!$A$3:$A$249,A1456)</f>
        <v>0</v>
      </c>
      <c r="R1456" s="7">
        <f t="shared" si="407"/>
        <v>-387</v>
      </c>
      <c r="S1456" s="8">
        <f t="shared" ca="1" si="408"/>
        <v>387</v>
      </c>
      <c r="T1456" s="8">
        <f t="shared" ca="1" si="409"/>
        <v>11770</v>
      </c>
      <c r="U1456" s="8">
        <f t="shared" ca="1" si="410"/>
        <v>-2</v>
      </c>
      <c r="V1456" s="9">
        <f t="shared" ca="1" si="411"/>
        <v>1</v>
      </c>
      <c r="W1456" s="3">
        <f t="shared" si="412"/>
        <v>3.1937153555303688E-3</v>
      </c>
      <c r="X1456" s="3">
        <f t="shared" si="413"/>
        <v>-0.19489592893065633</v>
      </c>
      <c r="Y1456" s="3">
        <f t="shared" si="414"/>
        <v>-0.21574941451990648</v>
      </c>
    </row>
    <row r="1457" spans="1:25" x14ac:dyDescent="0.25">
      <c r="A1457" s="1">
        <v>38125</v>
      </c>
      <c r="B1457" s="2">
        <v>5557.68</v>
      </c>
      <c r="C1457" s="2">
        <v>75857</v>
      </c>
      <c r="D1457" s="2">
        <v>5523</v>
      </c>
      <c r="E1457" s="2">
        <v>5450</v>
      </c>
      <c r="F1457" s="13">
        <f t="shared" si="402"/>
        <v>-6.2400138187157506E-3</v>
      </c>
      <c r="G1457" s="2">
        <f t="shared" si="397"/>
        <v>6505.1454999999996</v>
      </c>
      <c r="H1457" s="2">
        <f t="shared" ca="1" si="403"/>
        <v>77788.800000000003</v>
      </c>
      <c r="I1457">
        <f t="shared" ca="1" si="404"/>
        <v>-1</v>
      </c>
      <c r="J1457">
        <f t="shared" si="405"/>
        <v>-1</v>
      </c>
      <c r="K1457">
        <f t="shared" si="398"/>
        <v>74.720000000000255</v>
      </c>
      <c r="L1457">
        <f t="shared" ca="1" si="399"/>
        <v>-74.720000000000255</v>
      </c>
      <c r="M1457" s="14">
        <f t="shared" si="400"/>
        <v>9833.0800000000418</v>
      </c>
      <c r="N1457">
        <f t="shared" si="406"/>
        <v>-1</v>
      </c>
      <c r="O1457">
        <f t="shared" si="401"/>
        <v>0</v>
      </c>
      <c r="P1457">
        <f>COUNTIF(作圖資料!$A$3:$A$249,A1457)</f>
        <v>0</v>
      </c>
      <c r="R1457" s="7">
        <f t="shared" si="407"/>
        <v>165</v>
      </c>
      <c r="S1457" s="8">
        <f t="shared" ca="1" si="408"/>
        <v>-165</v>
      </c>
      <c r="T1457" s="8">
        <f t="shared" ca="1" si="409"/>
        <v>11440</v>
      </c>
      <c r="U1457" s="8">
        <f t="shared" ca="1" si="410"/>
        <v>-2</v>
      </c>
      <c r="V1457" s="9">
        <f t="shared" ca="1" si="411"/>
        <v>0</v>
      </c>
      <c r="W1457" s="3">
        <f t="shared" si="412"/>
        <v>3.1937153555303688E-3</v>
      </c>
      <c r="X1457" s="3">
        <f t="shared" si="413"/>
        <v>-0.18392423185639317</v>
      </c>
      <c r="Y1457" s="3">
        <f t="shared" si="414"/>
        <v>-0.19159836065573788</v>
      </c>
    </row>
    <row r="1458" spans="1:25" x14ac:dyDescent="0.25">
      <c r="A1458" s="1">
        <v>38126</v>
      </c>
      <c r="B1458" s="2">
        <v>5860.58</v>
      </c>
      <c r="C1458" s="2">
        <v>92278</v>
      </c>
      <c r="D1458" s="2">
        <v>5891</v>
      </c>
      <c r="E1458" s="2">
        <v>5831</v>
      </c>
      <c r="F1458" s="13">
        <f t="shared" si="402"/>
        <v>-5.0472820096304494E-3</v>
      </c>
      <c r="G1458" s="2">
        <f t="shared" si="397"/>
        <v>6492.0838333333331</v>
      </c>
      <c r="H1458" s="2">
        <f t="shared" ca="1" si="403"/>
        <v>77283.399999999994</v>
      </c>
      <c r="I1458">
        <f t="shared" ca="1" si="404"/>
        <v>1</v>
      </c>
      <c r="J1458">
        <f t="shared" si="405"/>
        <v>-1</v>
      </c>
      <c r="K1458">
        <f t="shared" si="398"/>
        <v>302.89999999999964</v>
      </c>
      <c r="L1458">
        <f t="shared" ca="1" si="399"/>
        <v>-302.89999999999964</v>
      </c>
      <c r="M1458" s="14">
        <f t="shared" si="400"/>
        <v>9530.1800000000421</v>
      </c>
      <c r="N1458">
        <f t="shared" si="406"/>
        <v>-1</v>
      </c>
      <c r="O1458">
        <f t="shared" si="401"/>
        <v>0</v>
      </c>
      <c r="P1458">
        <f>COUNTIF(作圖資料!$A$3:$A$249,A1458)</f>
        <v>1</v>
      </c>
      <c r="R1458" s="7">
        <f t="shared" si="407"/>
        <v>368</v>
      </c>
      <c r="S1458" s="8">
        <f t="shared" ca="1" si="408"/>
        <v>-368</v>
      </c>
      <c r="T1458" s="8">
        <f t="shared" ca="1" si="409"/>
        <v>10704</v>
      </c>
      <c r="U1458" s="8">
        <f t="shared" ca="1" si="410"/>
        <v>1</v>
      </c>
      <c r="V1458" s="9">
        <f t="shared" ca="1" si="411"/>
        <v>3</v>
      </c>
      <c r="W1458" s="3">
        <f t="shared" si="412"/>
        <v>3.1937153555303688E-3</v>
      </c>
      <c r="X1458" s="3">
        <f t="shared" si="413"/>
        <v>-0.13944715685914644</v>
      </c>
      <c r="Y1458" s="3">
        <f t="shared" si="414"/>
        <v>-0.13773419203747084</v>
      </c>
    </row>
    <row r="1459" spans="1:25" x14ac:dyDescent="0.25">
      <c r="A1459" s="1">
        <v>38127</v>
      </c>
      <c r="B1459" s="2">
        <v>5815.33</v>
      </c>
      <c r="C1459" s="2">
        <v>109312</v>
      </c>
      <c r="D1459" s="2">
        <v>5685</v>
      </c>
      <c r="E1459" s="2">
        <v>5665</v>
      </c>
      <c r="F1459" s="13">
        <f t="shared" si="402"/>
        <v>-2.2411453864183084E-2</v>
      </c>
      <c r="G1459" s="2">
        <f t="shared" si="397"/>
        <v>6477.4518333333335</v>
      </c>
      <c r="H1459" s="2">
        <f t="shared" ca="1" si="403"/>
        <v>85310</v>
      </c>
      <c r="I1459">
        <f t="shared" ca="1" si="404"/>
        <v>1</v>
      </c>
      <c r="J1459">
        <f t="shared" si="405"/>
        <v>-1</v>
      </c>
      <c r="K1459">
        <f t="shared" si="398"/>
        <v>-45.25</v>
      </c>
      <c r="L1459">
        <f t="shared" ca="1" si="399"/>
        <v>-45.25</v>
      </c>
      <c r="M1459" s="14">
        <f t="shared" si="400"/>
        <v>9575.4300000000421</v>
      </c>
      <c r="N1459">
        <f t="shared" si="406"/>
        <v>-1</v>
      </c>
      <c r="O1459">
        <f t="shared" si="401"/>
        <v>0</v>
      </c>
      <c r="P1459">
        <f>COUNTIF(作圖資料!$A$3:$A$249,A1459)</f>
        <v>0</v>
      </c>
      <c r="R1459" s="7">
        <f t="shared" si="407"/>
        <v>-146</v>
      </c>
      <c r="S1459" s="8">
        <f t="shared" ca="1" si="408"/>
        <v>-146</v>
      </c>
      <c r="T1459" s="8">
        <f t="shared" ca="1" si="409"/>
        <v>10558</v>
      </c>
      <c r="U1459" s="8">
        <f t="shared" ca="1" si="410"/>
        <v>1</v>
      </c>
      <c r="V1459" s="9">
        <f t="shared" ca="1" si="411"/>
        <v>0</v>
      </c>
      <c r="W1459" s="3">
        <f t="shared" si="412"/>
        <v>-5.0472820096304494E-3</v>
      </c>
      <c r="X1459" s="3">
        <f t="shared" si="413"/>
        <v>-7.7210788010742964E-3</v>
      </c>
      <c r="Y1459" s="3">
        <f t="shared" si="414"/>
        <v>-2.5038586863316756E-2</v>
      </c>
    </row>
    <row r="1460" spans="1:25" x14ac:dyDescent="0.25">
      <c r="A1460" s="1">
        <v>38128</v>
      </c>
      <c r="B1460" s="2">
        <v>5964.94</v>
      </c>
      <c r="C1460" s="2">
        <v>108674</v>
      </c>
      <c r="D1460" s="2">
        <v>5840</v>
      </c>
      <c r="E1460" s="2">
        <v>5815</v>
      </c>
      <c r="F1460" s="13">
        <f t="shared" si="402"/>
        <v>-2.0945726193389969E-2</v>
      </c>
      <c r="G1460" s="2">
        <f t="shared" si="397"/>
        <v>6464.3585000000003</v>
      </c>
      <c r="H1460" s="2">
        <f t="shared" ca="1" si="403"/>
        <v>92432.8</v>
      </c>
      <c r="I1460">
        <f t="shared" ca="1" si="404"/>
        <v>1</v>
      </c>
      <c r="J1460">
        <f t="shared" si="405"/>
        <v>-1</v>
      </c>
      <c r="K1460">
        <f t="shared" si="398"/>
        <v>149.60999999999967</v>
      </c>
      <c r="L1460">
        <f t="shared" ca="1" si="399"/>
        <v>149.60999999999967</v>
      </c>
      <c r="M1460" s="14">
        <f t="shared" si="400"/>
        <v>9425.8200000000434</v>
      </c>
      <c r="N1460">
        <f t="shared" si="406"/>
        <v>-1</v>
      </c>
      <c r="O1460">
        <f t="shared" si="401"/>
        <v>0</v>
      </c>
      <c r="P1460">
        <f>COUNTIF(作圖資料!$A$3:$A$249,A1460)</f>
        <v>0</v>
      </c>
      <c r="R1460" s="7">
        <f t="shared" si="407"/>
        <v>155</v>
      </c>
      <c r="S1460" s="8">
        <f t="shared" ca="1" si="408"/>
        <v>155</v>
      </c>
      <c r="T1460" s="8">
        <f t="shared" ca="1" si="409"/>
        <v>10713</v>
      </c>
      <c r="U1460" s="8">
        <f t="shared" ca="1" si="410"/>
        <v>1</v>
      </c>
      <c r="V1460" s="9">
        <f t="shared" ca="1" si="411"/>
        <v>0</v>
      </c>
      <c r="W1460" s="3">
        <f t="shared" si="412"/>
        <v>-5.0472820096304494E-3</v>
      </c>
      <c r="X1460" s="3">
        <f t="shared" si="413"/>
        <v>1.7807111241549434E-2</v>
      </c>
      <c r="Y1460" s="3">
        <f t="shared" si="414"/>
        <v>1.5434745326703414E-3</v>
      </c>
    </row>
    <row r="1461" spans="1:25" x14ac:dyDescent="0.25">
      <c r="A1461" s="1">
        <v>38131</v>
      </c>
      <c r="B1461" s="2">
        <v>5942.08</v>
      </c>
      <c r="C1461" s="2">
        <v>85257</v>
      </c>
      <c r="D1461" s="2">
        <v>5871</v>
      </c>
      <c r="E1461" s="2">
        <v>5830</v>
      </c>
      <c r="F1461" s="13">
        <f t="shared" si="402"/>
        <v>-1.1962141203080368E-2</v>
      </c>
      <c r="G1461" s="2">
        <f t="shared" si="397"/>
        <v>6448.5860000000002</v>
      </c>
      <c r="H1461" s="2">
        <f t="shared" ca="1" si="403"/>
        <v>94275.6</v>
      </c>
      <c r="I1461">
        <f t="shared" ca="1" si="404"/>
        <v>-1</v>
      </c>
      <c r="J1461">
        <f t="shared" si="405"/>
        <v>-1</v>
      </c>
      <c r="K1461">
        <f t="shared" si="398"/>
        <v>-22.859999999999673</v>
      </c>
      <c r="L1461">
        <f t="shared" ca="1" si="399"/>
        <v>-22.859999999999673</v>
      </c>
      <c r="M1461" s="14">
        <f t="shared" si="400"/>
        <v>9448.6800000000439</v>
      </c>
      <c r="N1461">
        <f t="shared" si="406"/>
        <v>-1</v>
      </c>
      <c r="O1461">
        <f t="shared" si="401"/>
        <v>0</v>
      </c>
      <c r="P1461">
        <f>COUNTIF(作圖資料!$A$3:$A$249,A1461)</f>
        <v>0</v>
      </c>
      <c r="R1461" s="7">
        <f t="shared" si="407"/>
        <v>31</v>
      </c>
      <c r="S1461" s="8">
        <f t="shared" ca="1" si="408"/>
        <v>31</v>
      </c>
      <c r="T1461" s="8">
        <f t="shared" ca="1" si="409"/>
        <v>10744</v>
      </c>
      <c r="U1461" s="8">
        <f t="shared" ca="1" si="410"/>
        <v>-1</v>
      </c>
      <c r="V1461" s="9">
        <f t="shared" ca="1" si="411"/>
        <v>2</v>
      </c>
      <c r="W1461" s="3">
        <f t="shared" si="412"/>
        <v>-5.0472820096304494E-3</v>
      </c>
      <c r="X1461" s="3">
        <f t="shared" si="413"/>
        <v>1.390647342071949E-2</v>
      </c>
      <c r="Y1461" s="3">
        <f t="shared" si="414"/>
        <v>6.8598868118676659E-3</v>
      </c>
    </row>
    <row r="1462" spans="1:25" x14ac:dyDescent="0.25">
      <c r="A1462" s="1">
        <v>38132</v>
      </c>
      <c r="B1462" s="2">
        <v>5958.38</v>
      </c>
      <c r="C1462" s="2">
        <v>77960</v>
      </c>
      <c r="D1462" s="2">
        <v>5841</v>
      </c>
      <c r="E1462" s="2">
        <v>5810</v>
      </c>
      <c r="F1462" s="13">
        <f t="shared" si="402"/>
        <v>-1.9699985566546618E-2</v>
      </c>
      <c r="G1462" s="2">
        <f t="shared" si="397"/>
        <v>6431.6380000000017</v>
      </c>
      <c r="H1462" s="2">
        <f t="shared" ca="1" si="403"/>
        <v>94696.2</v>
      </c>
      <c r="I1462">
        <f t="shared" ca="1" si="404"/>
        <v>-1</v>
      </c>
      <c r="J1462">
        <f t="shared" si="405"/>
        <v>-1</v>
      </c>
      <c r="K1462">
        <f t="shared" si="398"/>
        <v>16.300000000000182</v>
      </c>
      <c r="L1462">
        <f t="shared" ca="1" si="399"/>
        <v>-16.300000000000182</v>
      </c>
      <c r="M1462" s="14">
        <f t="shared" si="400"/>
        <v>9432.3800000000447</v>
      </c>
      <c r="N1462">
        <f t="shared" si="406"/>
        <v>-1</v>
      </c>
      <c r="O1462">
        <f t="shared" si="401"/>
        <v>0</v>
      </c>
      <c r="P1462">
        <f>COUNTIF(作圖資料!$A$3:$A$249,A1462)</f>
        <v>0</v>
      </c>
      <c r="R1462" s="7">
        <f t="shared" si="407"/>
        <v>-30</v>
      </c>
      <c r="S1462" s="8">
        <f t="shared" ca="1" si="408"/>
        <v>30</v>
      </c>
      <c r="T1462" s="8">
        <f t="shared" ca="1" si="409"/>
        <v>10774</v>
      </c>
      <c r="U1462" s="8">
        <f t="shared" ca="1" si="410"/>
        <v>-1</v>
      </c>
      <c r="V1462" s="9">
        <f t="shared" ca="1" si="411"/>
        <v>0</v>
      </c>
      <c r="W1462" s="3">
        <f t="shared" si="412"/>
        <v>-5.0472820096304494E-3</v>
      </c>
      <c r="X1462" s="3">
        <f t="shared" si="413"/>
        <v>1.6687768104863387E-2</v>
      </c>
      <c r="Y1462" s="3">
        <f t="shared" si="414"/>
        <v>1.714971702966972E-3</v>
      </c>
    </row>
    <row r="1463" spans="1:25" x14ac:dyDescent="0.25">
      <c r="A1463" s="1">
        <v>38133</v>
      </c>
      <c r="B1463" s="2">
        <v>6027.27</v>
      </c>
      <c r="C1463" s="2">
        <v>106361</v>
      </c>
      <c r="D1463" s="2">
        <v>5990</v>
      </c>
      <c r="E1463" s="2">
        <v>5945</v>
      </c>
      <c r="F1463" s="13">
        <f t="shared" si="402"/>
        <v>-6.1835623756693048E-3</v>
      </c>
      <c r="G1463" s="2">
        <f t="shared" si="397"/>
        <v>6416.5563333333348</v>
      </c>
      <c r="H1463" s="2">
        <f t="shared" ca="1" si="403"/>
        <v>97512.8</v>
      </c>
      <c r="I1463">
        <f t="shared" ca="1" si="404"/>
        <v>1</v>
      </c>
      <c r="J1463">
        <f t="shared" si="405"/>
        <v>-1</v>
      </c>
      <c r="K1463">
        <f t="shared" si="398"/>
        <v>68.890000000000327</v>
      </c>
      <c r="L1463">
        <f t="shared" ca="1" si="399"/>
        <v>-68.890000000000327</v>
      </c>
      <c r="M1463" s="14">
        <f t="shared" si="400"/>
        <v>9363.4900000000453</v>
      </c>
      <c r="N1463">
        <f t="shared" si="406"/>
        <v>-1</v>
      </c>
      <c r="O1463">
        <f t="shared" si="401"/>
        <v>0</v>
      </c>
      <c r="P1463">
        <f>COUNTIF(作圖資料!$A$3:$A$249,A1463)</f>
        <v>0</v>
      </c>
      <c r="R1463" s="7">
        <f t="shared" si="407"/>
        <v>149</v>
      </c>
      <c r="S1463" s="8">
        <f t="shared" ca="1" si="408"/>
        <v>-149</v>
      </c>
      <c r="T1463" s="8">
        <f t="shared" ca="1" si="409"/>
        <v>10625</v>
      </c>
      <c r="U1463" s="8">
        <f t="shared" ca="1" si="410"/>
        <v>1</v>
      </c>
      <c r="V1463" s="9">
        <f t="shared" ca="1" si="411"/>
        <v>2</v>
      </c>
      <c r="W1463" s="3">
        <f t="shared" si="412"/>
        <v>-5.0472820096304494E-3</v>
      </c>
      <c r="X1463" s="3">
        <f t="shared" si="413"/>
        <v>2.8442577355825005E-2</v>
      </c>
      <c r="Y1463" s="3">
        <f t="shared" si="414"/>
        <v>2.7268050077173811E-2</v>
      </c>
    </row>
    <row r="1464" spans="1:25" x14ac:dyDescent="0.25">
      <c r="A1464" s="1">
        <v>38134</v>
      </c>
      <c r="B1464" s="2">
        <v>6033.05</v>
      </c>
      <c r="C1464" s="2">
        <v>75235</v>
      </c>
      <c r="D1464" s="2">
        <v>6001</v>
      </c>
      <c r="E1464" s="2">
        <v>5950</v>
      </c>
      <c r="F1464" s="13">
        <f t="shared" si="402"/>
        <v>-5.3124041736767325E-3</v>
      </c>
      <c r="G1464" s="2">
        <f t="shared" si="397"/>
        <v>6399.872166666667</v>
      </c>
      <c r="H1464" s="2">
        <f t="shared" ca="1" si="403"/>
        <v>90697.4</v>
      </c>
      <c r="I1464">
        <f t="shared" ca="1" si="404"/>
        <v>-1</v>
      </c>
      <c r="J1464">
        <f t="shared" si="405"/>
        <v>-1</v>
      </c>
      <c r="K1464">
        <f t="shared" si="398"/>
        <v>5.7799999999997453</v>
      </c>
      <c r="L1464">
        <f t="shared" ca="1" si="399"/>
        <v>5.7799999999997453</v>
      </c>
      <c r="M1464" s="14">
        <f t="shared" si="400"/>
        <v>9357.7100000000464</v>
      </c>
      <c r="N1464">
        <f t="shared" si="406"/>
        <v>-1</v>
      </c>
      <c r="O1464">
        <f t="shared" si="401"/>
        <v>0</v>
      </c>
      <c r="P1464">
        <f>COUNTIF(作圖資料!$A$3:$A$249,A1464)</f>
        <v>0</v>
      </c>
      <c r="R1464" s="7">
        <f t="shared" si="407"/>
        <v>11</v>
      </c>
      <c r="S1464" s="8">
        <f t="shared" ca="1" si="408"/>
        <v>11</v>
      </c>
      <c r="T1464" s="8">
        <f t="shared" ca="1" si="409"/>
        <v>10636</v>
      </c>
      <c r="U1464" s="8">
        <f t="shared" ca="1" si="410"/>
        <v>-1</v>
      </c>
      <c r="V1464" s="9">
        <f t="shared" ca="1" si="411"/>
        <v>2</v>
      </c>
      <c r="W1464" s="3">
        <f t="shared" si="412"/>
        <v>-5.0472820096304494E-3</v>
      </c>
      <c r="X1464" s="3">
        <f t="shared" si="413"/>
        <v>2.9428827863453799E-2</v>
      </c>
      <c r="Y1464" s="3">
        <f t="shared" si="414"/>
        <v>2.9154518950437414E-2</v>
      </c>
    </row>
    <row r="1465" spans="1:25" x14ac:dyDescent="0.25">
      <c r="A1465" s="1">
        <v>38135</v>
      </c>
      <c r="B1465" s="2">
        <v>6137.26</v>
      </c>
      <c r="C1465" s="2">
        <v>89423</v>
      </c>
      <c r="D1465" s="2">
        <v>6043</v>
      </c>
      <c r="E1465" s="2">
        <v>6010</v>
      </c>
      <c r="F1465" s="13">
        <f t="shared" si="402"/>
        <v>-1.5358645388984682E-2</v>
      </c>
      <c r="G1465" s="2">
        <f t="shared" si="397"/>
        <v>6386.431833333334</v>
      </c>
      <c r="H1465" s="2">
        <f t="shared" ca="1" si="403"/>
        <v>86847.2</v>
      </c>
      <c r="I1465">
        <f t="shared" ca="1" si="404"/>
        <v>1</v>
      </c>
      <c r="J1465">
        <f t="shared" si="405"/>
        <v>-1</v>
      </c>
      <c r="K1465">
        <f t="shared" si="398"/>
        <v>104.21000000000004</v>
      </c>
      <c r="L1465">
        <f t="shared" ca="1" si="399"/>
        <v>-104.21000000000004</v>
      </c>
      <c r="M1465" s="14">
        <f t="shared" si="400"/>
        <v>9253.5000000000473</v>
      </c>
      <c r="N1465">
        <f t="shared" si="406"/>
        <v>-1</v>
      </c>
      <c r="O1465">
        <f t="shared" si="401"/>
        <v>0</v>
      </c>
      <c r="P1465">
        <f>COUNTIF(作圖資料!$A$3:$A$249,A1465)</f>
        <v>0</v>
      </c>
      <c r="R1465" s="7">
        <f t="shared" si="407"/>
        <v>42</v>
      </c>
      <c r="S1465" s="8">
        <f t="shared" ca="1" si="408"/>
        <v>-42</v>
      </c>
      <c r="T1465" s="8">
        <f t="shared" ca="1" si="409"/>
        <v>10594</v>
      </c>
      <c r="U1465" s="8">
        <f t="shared" ca="1" si="410"/>
        <v>1</v>
      </c>
      <c r="V1465" s="9">
        <f t="shared" ca="1" si="411"/>
        <v>2</v>
      </c>
      <c r="W1465" s="3">
        <f t="shared" si="412"/>
        <v>-5.0472820096304494E-3</v>
      </c>
      <c r="X1465" s="3">
        <f t="shared" si="413"/>
        <v>4.721034436864624E-2</v>
      </c>
      <c r="Y1465" s="3">
        <f t="shared" si="414"/>
        <v>3.6357400102898341E-2</v>
      </c>
    </row>
    <row r="1466" spans="1:25" x14ac:dyDescent="0.25">
      <c r="A1466" s="1">
        <v>38138</v>
      </c>
      <c r="B1466" s="2">
        <v>5977.84</v>
      </c>
      <c r="C1466" s="2">
        <v>74650</v>
      </c>
      <c r="D1466" s="2">
        <v>5928</v>
      </c>
      <c r="E1466" s="2">
        <v>5876</v>
      </c>
      <c r="F1466" s="13">
        <f t="shared" si="402"/>
        <v>-8.3374596844345561E-3</v>
      </c>
      <c r="G1466" s="2">
        <f t="shared" si="397"/>
        <v>6371.0378333333338</v>
      </c>
      <c r="H1466" s="2">
        <f t="shared" ca="1" si="403"/>
        <v>84725.8</v>
      </c>
      <c r="I1466">
        <f t="shared" ca="1" si="404"/>
        <v>-1</v>
      </c>
      <c r="J1466">
        <f t="shared" si="405"/>
        <v>-1</v>
      </c>
      <c r="K1466">
        <f t="shared" si="398"/>
        <v>-159.42000000000007</v>
      </c>
      <c r="L1466">
        <f t="shared" ca="1" si="399"/>
        <v>-159.42000000000007</v>
      </c>
      <c r="M1466" s="14">
        <f t="shared" si="400"/>
        <v>9412.9200000000474</v>
      </c>
      <c r="N1466">
        <f t="shared" si="406"/>
        <v>-1</v>
      </c>
      <c r="O1466">
        <f t="shared" si="401"/>
        <v>0</v>
      </c>
      <c r="P1466">
        <f>COUNTIF(作圖資料!$A$3:$A$249,A1466)</f>
        <v>0</v>
      </c>
      <c r="R1466" s="7">
        <f t="shared" si="407"/>
        <v>-115</v>
      </c>
      <c r="S1466" s="8">
        <f t="shared" ca="1" si="408"/>
        <v>-115</v>
      </c>
      <c r="T1466" s="8">
        <f t="shared" ca="1" si="409"/>
        <v>10479</v>
      </c>
      <c r="U1466" s="8">
        <f t="shared" ca="1" si="410"/>
        <v>-1</v>
      </c>
      <c r="V1466" s="9">
        <f t="shared" ca="1" si="411"/>
        <v>2</v>
      </c>
      <c r="W1466" s="3">
        <f t="shared" si="412"/>
        <v>-5.0472820096304494E-3</v>
      </c>
      <c r="X1466" s="3">
        <f t="shared" si="413"/>
        <v>2.0008258568264825E-2</v>
      </c>
      <c r="Y1466" s="3">
        <f t="shared" si="414"/>
        <v>1.663522551877894E-2</v>
      </c>
    </row>
    <row r="1467" spans="1:25" x14ac:dyDescent="0.25">
      <c r="A1467" s="1">
        <v>38139</v>
      </c>
      <c r="B1467" s="2">
        <v>5986.2</v>
      </c>
      <c r="C1467" s="2">
        <v>66209</v>
      </c>
      <c r="D1467" s="2">
        <v>5906</v>
      </c>
      <c r="E1467" s="2">
        <v>5865</v>
      </c>
      <c r="F1467" s="13">
        <f t="shared" si="402"/>
        <v>-1.3397480872673784E-2</v>
      </c>
      <c r="G1467" s="2">
        <f t="shared" si="397"/>
        <v>6354.5761666666667</v>
      </c>
      <c r="H1467" s="2">
        <f t="shared" ca="1" si="403"/>
        <v>82375.600000000006</v>
      </c>
      <c r="I1467">
        <f t="shared" ca="1" si="404"/>
        <v>-1</v>
      </c>
      <c r="J1467">
        <f t="shared" si="405"/>
        <v>-1</v>
      </c>
      <c r="K1467">
        <f t="shared" si="398"/>
        <v>8.3599999999996726</v>
      </c>
      <c r="L1467">
        <f t="shared" ca="1" si="399"/>
        <v>-8.3599999999996726</v>
      </c>
      <c r="M1467" s="14">
        <f t="shared" si="400"/>
        <v>9404.5600000000486</v>
      </c>
      <c r="N1467">
        <f t="shared" si="406"/>
        <v>-1</v>
      </c>
      <c r="O1467">
        <f t="shared" si="401"/>
        <v>0</v>
      </c>
      <c r="P1467">
        <f>COUNTIF(作圖資料!$A$3:$A$249,A1467)</f>
        <v>0</v>
      </c>
      <c r="R1467" s="7">
        <f t="shared" si="407"/>
        <v>-22</v>
      </c>
      <c r="S1467" s="8">
        <f t="shared" ca="1" si="408"/>
        <v>22</v>
      </c>
      <c r="T1467" s="8">
        <f t="shared" ca="1" si="409"/>
        <v>10501</v>
      </c>
      <c r="U1467" s="8">
        <f t="shared" ca="1" si="410"/>
        <v>-1</v>
      </c>
      <c r="V1467" s="9">
        <f t="shared" ca="1" si="411"/>
        <v>0</v>
      </c>
      <c r="W1467" s="3">
        <f t="shared" si="412"/>
        <v>-5.0472820096304494E-3</v>
      </c>
      <c r="X1467" s="3">
        <f t="shared" si="413"/>
        <v>2.1434738541236786E-2</v>
      </c>
      <c r="Y1467" s="3">
        <f t="shared" si="414"/>
        <v>1.2862287772251735E-2</v>
      </c>
    </row>
    <row r="1468" spans="1:25" x14ac:dyDescent="0.25">
      <c r="A1468" s="1">
        <v>38140</v>
      </c>
      <c r="B1468" s="2">
        <v>5875.67</v>
      </c>
      <c r="C1468" s="2">
        <v>55470</v>
      </c>
      <c r="D1468" s="2">
        <v>5790</v>
      </c>
      <c r="E1468" s="2">
        <v>5754</v>
      </c>
      <c r="F1468" s="13">
        <f t="shared" si="402"/>
        <v>-1.4580464866134402E-2</v>
      </c>
      <c r="G1468" s="2">
        <f t="shared" si="397"/>
        <v>6337.9221666666672</v>
      </c>
      <c r="H1468" s="2">
        <f t="shared" ca="1" si="403"/>
        <v>72197.399999999994</v>
      </c>
      <c r="I1468">
        <f t="shared" ca="1" si="404"/>
        <v>-1</v>
      </c>
      <c r="J1468">
        <f t="shared" si="405"/>
        <v>-1</v>
      </c>
      <c r="K1468">
        <f t="shared" si="398"/>
        <v>-110.52999999999975</v>
      </c>
      <c r="L1468">
        <f t="shared" ca="1" si="399"/>
        <v>110.52999999999975</v>
      </c>
      <c r="M1468" s="14">
        <f t="shared" si="400"/>
        <v>9515.0900000000474</v>
      </c>
      <c r="N1468">
        <f t="shared" si="406"/>
        <v>-1</v>
      </c>
      <c r="O1468">
        <f t="shared" si="401"/>
        <v>0</v>
      </c>
      <c r="P1468">
        <f>COUNTIF(作圖資料!$A$3:$A$249,A1468)</f>
        <v>0</v>
      </c>
      <c r="R1468" s="7">
        <f t="shared" si="407"/>
        <v>-116</v>
      </c>
      <c r="S1468" s="8">
        <f t="shared" ca="1" si="408"/>
        <v>116</v>
      </c>
      <c r="T1468" s="8">
        <f t="shared" ca="1" si="409"/>
        <v>10617</v>
      </c>
      <c r="U1468" s="8">
        <f t="shared" ca="1" si="410"/>
        <v>-1</v>
      </c>
      <c r="V1468" s="9">
        <f t="shared" ca="1" si="411"/>
        <v>0</v>
      </c>
      <c r="W1468" s="3">
        <f t="shared" si="412"/>
        <v>-5.0472820096304494E-3</v>
      </c>
      <c r="X1468" s="3">
        <f t="shared" si="413"/>
        <v>2.5748304775299324E-3</v>
      </c>
      <c r="Y1468" s="3">
        <f t="shared" si="414"/>
        <v>-7.0313839821644075E-3</v>
      </c>
    </row>
    <row r="1469" spans="1:25" x14ac:dyDescent="0.25">
      <c r="A1469" s="1">
        <v>38141</v>
      </c>
      <c r="B1469" s="2">
        <v>5671.45</v>
      </c>
      <c r="C1469" s="2">
        <v>85149</v>
      </c>
      <c r="D1469" s="2">
        <v>5580</v>
      </c>
      <c r="E1469" s="2">
        <v>5539</v>
      </c>
      <c r="F1469" s="13">
        <f t="shared" si="402"/>
        <v>-1.6124624214266192E-2</v>
      </c>
      <c r="G1469" s="2">
        <f t="shared" si="397"/>
        <v>6317.7945000000009</v>
      </c>
      <c r="H1469" s="2">
        <f t="shared" ca="1" si="403"/>
        <v>74180.2</v>
      </c>
      <c r="I1469">
        <f t="shared" ca="1" si="404"/>
        <v>1</v>
      </c>
      <c r="J1469">
        <f t="shared" si="405"/>
        <v>-1</v>
      </c>
      <c r="K1469">
        <f t="shared" si="398"/>
        <v>-204.22000000000025</v>
      </c>
      <c r="L1469">
        <f t="shared" ca="1" si="399"/>
        <v>204.22000000000025</v>
      </c>
      <c r="M1469" s="14">
        <f t="shared" si="400"/>
        <v>9719.3100000000486</v>
      </c>
      <c r="N1469">
        <f t="shared" si="406"/>
        <v>-1</v>
      </c>
      <c r="O1469">
        <f t="shared" si="401"/>
        <v>0</v>
      </c>
      <c r="P1469">
        <f>COUNTIF(作圖資料!$A$3:$A$249,A1469)</f>
        <v>0</v>
      </c>
      <c r="R1469" s="7">
        <f t="shared" si="407"/>
        <v>-210</v>
      </c>
      <c r="S1469" s="8">
        <f t="shared" ca="1" si="408"/>
        <v>210</v>
      </c>
      <c r="T1469" s="8">
        <f t="shared" ca="1" si="409"/>
        <v>10827</v>
      </c>
      <c r="U1469" s="8">
        <f t="shared" ca="1" si="410"/>
        <v>1</v>
      </c>
      <c r="V1469" s="9">
        <f t="shared" ca="1" si="411"/>
        <v>2</v>
      </c>
      <c r="W1469" s="3">
        <f t="shared" si="412"/>
        <v>-5.0472820096304494E-3</v>
      </c>
      <c r="X1469" s="3">
        <f t="shared" si="413"/>
        <v>-3.227154991485448E-2</v>
      </c>
      <c r="Y1469" s="3">
        <f t="shared" si="414"/>
        <v>-4.3045789744469376E-2</v>
      </c>
    </row>
    <row r="1470" spans="1:25" x14ac:dyDescent="0.25">
      <c r="A1470" s="1">
        <v>38142</v>
      </c>
      <c r="B1470" s="2">
        <v>5724.89</v>
      </c>
      <c r="C1470" s="2">
        <v>70490</v>
      </c>
      <c r="D1470" s="2">
        <v>5607</v>
      </c>
      <c r="E1470" s="2">
        <v>5574</v>
      </c>
      <c r="F1470" s="13">
        <f t="shared" si="402"/>
        <v>-2.0592535402427004E-2</v>
      </c>
      <c r="G1470" s="2">
        <f t="shared" ref="G1470:G1533" si="415">AVERAGE(B1411:B1470)</f>
        <v>6299.8720000000021</v>
      </c>
      <c r="H1470" s="2">
        <f t="shared" ca="1" si="403"/>
        <v>70393.600000000006</v>
      </c>
      <c r="I1470">
        <f t="shared" ca="1" si="404"/>
        <v>1</v>
      </c>
      <c r="J1470">
        <f t="shared" si="405"/>
        <v>-1</v>
      </c>
      <c r="K1470">
        <f t="shared" ref="K1470:K1533" si="416">B1470-B1469</f>
        <v>53.440000000000509</v>
      </c>
      <c r="L1470">
        <f t="shared" ref="L1470:L1533" ca="1" si="417">I1469*K1470</f>
        <v>53.440000000000509</v>
      </c>
      <c r="M1470" s="14">
        <f t="shared" ref="M1470:M1533" si="418">M1469+K1470*N1469</f>
        <v>9665.8700000000481</v>
      </c>
      <c r="N1470">
        <f t="shared" si="406"/>
        <v>-1</v>
      </c>
      <c r="O1470">
        <f t="shared" ref="O1470:O1533" si="419">ABS(N1470-N1469)</f>
        <v>0</v>
      </c>
      <c r="P1470">
        <f>COUNTIF(作圖資料!$A$3:$A$249,A1470)</f>
        <v>0</v>
      </c>
      <c r="R1470" s="7">
        <f t="shared" si="407"/>
        <v>27</v>
      </c>
      <c r="S1470" s="8">
        <f t="shared" ca="1" si="408"/>
        <v>27</v>
      </c>
      <c r="T1470" s="8">
        <f t="shared" ca="1" si="409"/>
        <v>10854</v>
      </c>
      <c r="U1470" s="8">
        <f t="shared" ca="1" si="410"/>
        <v>1</v>
      </c>
      <c r="V1470" s="9">
        <f t="shared" ca="1" si="411"/>
        <v>0</v>
      </c>
      <c r="W1470" s="3">
        <f t="shared" si="412"/>
        <v>-5.0472820096304494E-3</v>
      </c>
      <c r="X1470" s="3">
        <f t="shared" si="413"/>
        <v>-2.3152998508679579E-2</v>
      </c>
      <c r="Y1470" s="3">
        <f t="shared" si="414"/>
        <v>-3.8415366146458685E-2</v>
      </c>
    </row>
    <row r="1471" spans="1:25" x14ac:dyDescent="0.25">
      <c r="A1471" s="1">
        <v>38145</v>
      </c>
      <c r="B1471" s="2">
        <v>5935.82</v>
      </c>
      <c r="C1471" s="2">
        <v>78302</v>
      </c>
      <c r="D1471" s="2">
        <v>5890</v>
      </c>
      <c r="E1471" s="2">
        <v>5839</v>
      </c>
      <c r="F1471" s="13">
        <f t="shared" si="402"/>
        <v>-7.7192367693089681E-3</v>
      </c>
      <c r="G1471" s="2">
        <f t="shared" si="415"/>
        <v>6288.2026666666688</v>
      </c>
      <c r="H1471" s="2">
        <f t="shared" ca="1" si="403"/>
        <v>71124</v>
      </c>
      <c r="I1471">
        <f t="shared" ca="1" si="404"/>
        <v>1</v>
      </c>
      <c r="J1471">
        <f t="shared" si="405"/>
        <v>-1</v>
      </c>
      <c r="K1471">
        <f t="shared" si="416"/>
        <v>210.92999999999938</v>
      </c>
      <c r="L1471">
        <f t="shared" ca="1" si="417"/>
        <v>210.92999999999938</v>
      </c>
      <c r="M1471" s="14">
        <f t="shared" si="418"/>
        <v>9454.9400000000496</v>
      </c>
      <c r="N1471">
        <f t="shared" si="406"/>
        <v>-1</v>
      </c>
      <c r="O1471">
        <f t="shared" si="419"/>
        <v>0</v>
      </c>
      <c r="P1471">
        <f>COUNTIF(作圖資料!$A$3:$A$249,A1471)</f>
        <v>0</v>
      </c>
      <c r="R1471" s="7">
        <f t="shared" si="407"/>
        <v>283</v>
      </c>
      <c r="S1471" s="8">
        <f t="shared" ca="1" si="408"/>
        <v>283</v>
      </c>
      <c r="T1471" s="8">
        <f t="shared" ca="1" si="409"/>
        <v>11137</v>
      </c>
      <c r="U1471" s="8">
        <f t="shared" ca="1" si="410"/>
        <v>1</v>
      </c>
      <c r="V1471" s="9">
        <f t="shared" ca="1" si="411"/>
        <v>0</v>
      </c>
      <c r="W1471" s="3">
        <f t="shared" si="412"/>
        <v>-5.0472820096304494E-3</v>
      </c>
      <c r="X1471" s="3">
        <f t="shared" si="413"/>
        <v>1.2838319756747874E-2</v>
      </c>
      <c r="Y1471" s="3">
        <f t="shared" si="414"/>
        <v>1.0118333047504535E-2</v>
      </c>
    </row>
    <row r="1472" spans="1:25" x14ac:dyDescent="0.25">
      <c r="A1472" s="1">
        <v>38146</v>
      </c>
      <c r="B1472" s="2">
        <v>5986.76</v>
      </c>
      <c r="C1472" s="2">
        <v>97949</v>
      </c>
      <c r="D1472" s="2">
        <v>5981</v>
      </c>
      <c r="E1472" s="2">
        <v>5915</v>
      </c>
      <c r="F1472" s="13">
        <f t="shared" si="402"/>
        <v>-9.6212308494081356E-4</v>
      </c>
      <c r="G1472" s="2">
        <f t="shared" si="415"/>
        <v>6278.1533333333364</v>
      </c>
      <c r="H1472" s="2">
        <f t="shared" ca="1" si="403"/>
        <v>77472</v>
      </c>
      <c r="I1472">
        <f t="shared" ca="1" si="404"/>
        <v>1</v>
      </c>
      <c r="J1472">
        <f t="shared" si="405"/>
        <v>-1</v>
      </c>
      <c r="K1472">
        <f t="shared" si="416"/>
        <v>50.940000000000509</v>
      </c>
      <c r="L1472">
        <f t="shared" ca="1" si="417"/>
        <v>50.940000000000509</v>
      </c>
      <c r="M1472" s="14">
        <f t="shared" si="418"/>
        <v>9404.0000000000491</v>
      </c>
      <c r="N1472">
        <f t="shared" si="406"/>
        <v>-1</v>
      </c>
      <c r="O1472">
        <f t="shared" si="419"/>
        <v>0</v>
      </c>
      <c r="P1472">
        <f>COUNTIF(作圖資料!$A$3:$A$249,A1472)</f>
        <v>0</v>
      </c>
      <c r="R1472" s="7">
        <f t="shared" si="407"/>
        <v>91</v>
      </c>
      <c r="S1472" s="8">
        <f t="shared" ca="1" si="408"/>
        <v>91</v>
      </c>
      <c r="T1472" s="8">
        <f t="shared" ca="1" si="409"/>
        <v>11228</v>
      </c>
      <c r="U1472" s="8">
        <f t="shared" ca="1" si="410"/>
        <v>1</v>
      </c>
      <c r="V1472" s="9">
        <f t="shared" ca="1" si="411"/>
        <v>0</v>
      </c>
      <c r="W1472" s="3">
        <f t="shared" si="412"/>
        <v>-5.0472820096304494E-3</v>
      </c>
      <c r="X1472" s="3">
        <f t="shared" si="413"/>
        <v>2.1530292223636893E-2</v>
      </c>
      <c r="Y1472" s="3">
        <f t="shared" si="414"/>
        <v>2.5724575544503248E-2</v>
      </c>
    </row>
    <row r="1473" spans="1:25" x14ac:dyDescent="0.25">
      <c r="A1473" s="1">
        <v>38147</v>
      </c>
      <c r="B1473" s="2">
        <v>5965.7</v>
      </c>
      <c r="C1473" s="2">
        <v>65240</v>
      </c>
      <c r="D1473" s="2">
        <v>5960</v>
      </c>
      <c r="E1473" s="2">
        <v>5933</v>
      </c>
      <c r="F1473" s="13">
        <f t="shared" si="402"/>
        <v>-9.5546205809882157E-4</v>
      </c>
      <c r="G1473" s="2">
        <f t="shared" si="415"/>
        <v>6267.9486666666689</v>
      </c>
      <c r="H1473" s="2">
        <f t="shared" ca="1" si="403"/>
        <v>79426</v>
      </c>
      <c r="I1473">
        <f t="shared" ca="1" si="404"/>
        <v>-1</v>
      </c>
      <c r="J1473">
        <f t="shared" si="405"/>
        <v>-1</v>
      </c>
      <c r="K1473">
        <f t="shared" si="416"/>
        <v>-21.0600000000004</v>
      </c>
      <c r="L1473">
        <f t="shared" ca="1" si="417"/>
        <v>-21.0600000000004</v>
      </c>
      <c r="M1473" s="14">
        <f t="shared" si="418"/>
        <v>9425.0600000000486</v>
      </c>
      <c r="N1473">
        <f t="shared" si="406"/>
        <v>-1</v>
      </c>
      <c r="O1473">
        <f t="shared" si="419"/>
        <v>0</v>
      </c>
      <c r="P1473">
        <f>COUNTIF(作圖資料!$A$3:$A$249,A1473)</f>
        <v>0</v>
      </c>
      <c r="R1473" s="7">
        <f t="shared" si="407"/>
        <v>-21</v>
      </c>
      <c r="S1473" s="8">
        <f t="shared" ca="1" si="408"/>
        <v>-21</v>
      </c>
      <c r="T1473" s="8">
        <f t="shared" ca="1" si="409"/>
        <v>11207</v>
      </c>
      <c r="U1473" s="8">
        <f t="shared" ca="1" si="410"/>
        <v>-1</v>
      </c>
      <c r="V1473" s="9">
        <f t="shared" ca="1" si="411"/>
        <v>2</v>
      </c>
      <c r="W1473" s="3">
        <f t="shared" si="412"/>
        <v>-5.0472820096304494E-3</v>
      </c>
      <c r="X1473" s="3">
        <f t="shared" si="413"/>
        <v>1.7936791239092642E-2</v>
      </c>
      <c r="Y1473" s="3">
        <f t="shared" si="414"/>
        <v>2.2123134968272895E-2</v>
      </c>
    </row>
    <row r="1474" spans="1:25" x14ac:dyDescent="0.25">
      <c r="A1474" s="1">
        <v>38148</v>
      </c>
      <c r="B1474" s="2">
        <v>5867.51</v>
      </c>
      <c r="C1474" s="2">
        <v>68700</v>
      </c>
      <c r="D1474" s="2">
        <v>5840</v>
      </c>
      <c r="E1474" s="2">
        <v>5785</v>
      </c>
      <c r="F1474" s="13">
        <f t="shared" si="402"/>
        <v>-4.6885305691852786E-3</v>
      </c>
      <c r="G1474" s="2">
        <f t="shared" si="415"/>
        <v>6252.6233333333357</v>
      </c>
      <c r="H1474" s="2">
        <f t="shared" ca="1" si="403"/>
        <v>76136.2</v>
      </c>
      <c r="I1474">
        <f t="shared" ca="1" si="404"/>
        <v>-1</v>
      </c>
      <c r="J1474">
        <f t="shared" si="405"/>
        <v>-1</v>
      </c>
      <c r="K1474">
        <f t="shared" si="416"/>
        <v>-98.1899999999996</v>
      </c>
      <c r="L1474">
        <f t="shared" ca="1" si="417"/>
        <v>98.1899999999996</v>
      </c>
      <c r="M1474" s="14">
        <f t="shared" si="418"/>
        <v>9523.2500000000473</v>
      </c>
      <c r="N1474">
        <f t="shared" si="406"/>
        <v>-1</v>
      </c>
      <c r="O1474">
        <f t="shared" si="419"/>
        <v>0</v>
      </c>
      <c r="P1474">
        <f>COUNTIF(作圖資料!$A$3:$A$249,A1474)</f>
        <v>0</v>
      </c>
      <c r="R1474" s="7">
        <f t="shared" si="407"/>
        <v>-120</v>
      </c>
      <c r="S1474" s="8">
        <f t="shared" ca="1" si="408"/>
        <v>120</v>
      </c>
      <c r="T1474" s="8">
        <f t="shared" ca="1" si="409"/>
        <v>11327</v>
      </c>
      <c r="U1474" s="8">
        <f t="shared" ca="1" si="410"/>
        <v>-1</v>
      </c>
      <c r="V1474" s="9">
        <f t="shared" ca="1" si="411"/>
        <v>0</v>
      </c>
      <c r="W1474" s="3">
        <f t="shared" si="412"/>
        <v>-5.0472820096304494E-3</v>
      </c>
      <c r="X1474" s="3">
        <f t="shared" si="413"/>
        <v>1.1824768197008506E-3</v>
      </c>
      <c r="Y1474" s="3">
        <f t="shared" si="414"/>
        <v>1.5434745326701194E-3</v>
      </c>
    </row>
    <row r="1475" spans="1:25" x14ac:dyDescent="0.25">
      <c r="A1475" s="1">
        <v>38149</v>
      </c>
      <c r="B1475" s="2">
        <v>5735.07</v>
      </c>
      <c r="C1475" s="2">
        <v>75338</v>
      </c>
      <c r="D1475" s="2">
        <v>5715</v>
      </c>
      <c r="E1475" s="2">
        <v>5645</v>
      </c>
      <c r="F1475" s="13">
        <f t="shared" ref="F1475:F1538" si="420">IF(P1475=1,E1475,D1475)/B1475-1</f>
        <v>-3.4995213659118063E-3</v>
      </c>
      <c r="G1475" s="2">
        <f t="shared" si="415"/>
        <v>6234.6230000000023</v>
      </c>
      <c r="H1475" s="2">
        <f t="shared" ref="H1475:H1538" ca="1" si="421">IF(ROW()&gt;$H$1,AVERAGE(OFFSET(C1475,-$H$1+1,,$H$1)),"")</f>
        <v>77105.8</v>
      </c>
      <c r="I1475">
        <f t="shared" ref="I1475:I1538" ca="1" si="422">IF(H1475="",0,SIGN(C1475-H1475))</f>
        <v>-1</v>
      </c>
      <c r="J1475">
        <f t="shared" ref="J1475:J1538" si="423">SIGN(F1475)</f>
        <v>-1</v>
      </c>
      <c r="K1475">
        <f t="shared" si="416"/>
        <v>-132.44000000000051</v>
      </c>
      <c r="L1475">
        <f t="shared" ca="1" si="417"/>
        <v>132.44000000000051</v>
      </c>
      <c r="M1475" s="14">
        <f t="shared" si="418"/>
        <v>9655.6900000000478</v>
      </c>
      <c r="N1475">
        <f t="shared" ref="N1475:N1538" si="424">INT(M1475*$Q$1/B1475)*CHOOSE($L$1,I1475,J1475)</f>
        <v>-1</v>
      </c>
      <c r="O1475">
        <f t="shared" si="419"/>
        <v>0</v>
      </c>
      <c r="P1475">
        <f>COUNTIF(作圖資料!$A$3:$A$249,A1475)</f>
        <v>0</v>
      </c>
      <c r="R1475" s="7">
        <f t="shared" si="407"/>
        <v>-125</v>
      </c>
      <c r="S1475" s="8">
        <f t="shared" ca="1" si="408"/>
        <v>125</v>
      </c>
      <c r="T1475" s="8">
        <f t="shared" ca="1" si="409"/>
        <v>11452</v>
      </c>
      <c r="U1475" s="8">
        <f t="shared" ca="1" si="410"/>
        <v>-2</v>
      </c>
      <c r="V1475" s="9">
        <f t="shared" ca="1" si="411"/>
        <v>1</v>
      </c>
      <c r="W1475" s="3">
        <f t="shared" si="412"/>
        <v>-5.0472820096304494E-3</v>
      </c>
      <c r="X1475" s="3">
        <f t="shared" si="413"/>
        <v>-2.1415969067907659E-2</v>
      </c>
      <c r="Y1475" s="3">
        <f t="shared" si="414"/>
        <v>-1.9893671754416142E-2</v>
      </c>
    </row>
    <row r="1476" spans="1:25" x14ac:dyDescent="0.25">
      <c r="A1476" s="1">
        <v>38152</v>
      </c>
      <c r="B1476" s="2">
        <v>5574.08</v>
      </c>
      <c r="C1476" s="2">
        <v>66816</v>
      </c>
      <c r="D1476" s="2">
        <v>5540</v>
      </c>
      <c r="E1476" s="2">
        <v>5447</v>
      </c>
      <c r="F1476" s="13">
        <f t="shared" si="420"/>
        <v>-6.1140134336069574E-3</v>
      </c>
      <c r="G1476" s="2">
        <f t="shared" si="415"/>
        <v>6221.5256666666692</v>
      </c>
      <c r="H1476" s="2">
        <f t="shared" ca="1" si="421"/>
        <v>74808.600000000006</v>
      </c>
      <c r="I1476">
        <f t="shared" ca="1" si="422"/>
        <v>-1</v>
      </c>
      <c r="J1476">
        <f t="shared" si="423"/>
        <v>-1</v>
      </c>
      <c r="K1476">
        <f t="shared" si="416"/>
        <v>-160.98999999999978</v>
      </c>
      <c r="L1476">
        <f t="shared" ca="1" si="417"/>
        <v>160.98999999999978</v>
      </c>
      <c r="M1476" s="14">
        <f t="shared" si="418"/>
        <v>9816.6800000000476</v>
      </c>
      <c r="N1476">
        <f t="shared" si="424"/>
        <v>-1</v>
      </c>
      <c r="O1476">
        <f t="shared" si="419"/>
        <v>0</v>
      </c>
      <c r="P1476">
        <f>COUNTIF(作圖資料!$A$3:$A$249,A1476)</f>
        <v>0</v>
      </c>
      <c r="R1476" s="7">
        <f t="shared" ref="R1476:R1539" si="425">D1476-IF(P1475=1,E1475,D1475)</f>
        <v>-175</v>
      </c>
      <c r="S1476" s="8">
        <f t="shared" ref="S1476:S1539" ca="1" si="426">I1475*R1476</f>
        <v>175</v>
      </c>
      <c r="T1476" s="8">
        <f t="shared" ref="T1476:T1539" ca="1" si="427">T1475+R1476*U1475</f>
        <v>11802</v>
      </c>
      <c r="U1476" s="8">
        <f t="shared" ref="U1476:U1539" ca="1" si="428">INT(T1476*$Q$1/IF(P1476=1,E1476,D1476))*I1476</f>
        <v>-2</v>
      </c>
      <c r="V1476" s="9">
        <f t="shared" ref="V1476:V1539" ca="1" si="429">IF(P1476=1,ABS(U1476)+ABS(U1475),ABS(U1476-U1475))</f>
        <v>0</v>
      </c>
      <c r="W1476" s="3">
        <f t="shared" ref="W1476:W1539" si="430">IF(P1475=1,F1475,W1475)</f>
        <v>-5.0472820096304494E-3</v>
      </c>
      <c r="X1476" s="3">
        <f t="shared" ref="X1476:X1539" si="431">IF(P1475=1,K1476/B1475,(1+K1476/B1475)*(1+X1475)-1)</f>
        <v>-4.888594644216071E-2</v>
      </c>
      <c r="Y1476" s="3">
        <f t="shared" ref="Y1476:Y1539" si="432">IF(P1475=1,R1476/E1475,(1+R1476/D1475)*(1+Y1475)-1)</f>
        <v>-4.9905676556336931E-2</v>
      </c>
    </row>
    <row r="1477" spans="1:25" x14ac:dyDescent="0.25">
      <c r="A1477" s="1">
        <v>38153</v>
      </c>
      <c r="B1477" s="2">
        <v>5646.49</v>
      </c>
      <c r="C1477" s="2">
        <v>66008</v>
      </c>
      <c r="D1477" s="2">
        <v>5604</v>
      </c>
      <c r="E1477" s="2">
        <v>5541</v>
      </c>
      <c r="F1477" s="13">
        <f t="shared" si="420"/>
        <v>-7.525028823215818E-3</v>
      </c>
      <c r="G1477" s="2">
        <f t="shared" si="415"/>
        <v>6212.7523333333347</v>
      </c>
      <c r="H1477" s="2">
        <f t="shared" ca="1" si="421"/>
        <v>68420.399999999994</v>
      </c>
      <c r="I1477">
        <f t="shared" ca="1" si="422"/>
        <v>-1</v>
      </c>
      <c r="J1477">
        <f t="shared" si="423"/>
        <v>-1</v>
      </c>
      <c r="K1477">
        <f t="shared" si="416"/>
        <v>72.409999999999854</v>
      </c>
      <c r="L1477">
        <f t="shared" ca="1" si="417"/>
        <v>-72.409999999999854</v>
      </c>
      <c r="M1477" s="14">
        <f t="shared" si="418"/>
        <v>9744.2700000000477</v>
      </c>
      <c r="N1477">
        <f t="shared" si="424"/>
        <v>-1</v>
      </c>
      <c r="O1477">
        <f t="shared" si="419"/>
        <v>0</v>
      </c>
      <c r="P1477">
        <f>COUNTIF(作圖資料!$A$3:$A$249,A1477)</f>
        <v>0</v>
      </c>
      <c r="R1477" s="7">
        <f t="shared" si="425"/>
        <v>64</v>
      </c>
      <c r="S1477" s="8">
        <f t="shared" ca="1" si="426"/>
        <v>-64</v>
      </c>
      <c r="T1477" s="8">
        <f t="shared" ca="1" si="427"/>
        <v>11674</v>
      </c>
      <c r="U1477" s="8">
        <f t="shared" ca="1" si="428"/>
        <v>-2</v>
      </c>
      <c r="V1477" s="9">
        <f t="shared" ca="1" si="429"/>
        <v>0</v>
      </c>
      <c r="W1477" s="3">
        <f t="shared" si="430"/>
        <v>-5.0472820096304494E-3</v>
      </c>
      <c r="X1477" s="3">
        <f t="shared" si="431"/>
        <v>-3.6530514044684659E-2</v>
      </c>
      <c r="Y1477" s="3">
        <f t="shared" si="432"/>
        <v>-3.8929857657348799E-2</v>
      </c>
    </row>
    <row r="1478" spans="1:25" x14ac:dyDescent="0.25">
      <c r="A1478" s="1">
        <v>38154</v>
      </c>
      <c r="B1478" s="2">
        <v>5560.16</v>
      </c>
      <c r="C1478" s="2">
        <v>64343</v>
      </c>
      <c r="D1478" s="2">
        <v>5560</v>
      </c>
      <c r="E1478" s="2">
        <v>5450</v>
      </c>
      <c r="F1478" s="13">
        <f t="shared" si="420"/>
        <v>-1.9812379499870469E-2</v>
      </c>
      <c r="G1478" s="2">
        <f t="shared" si="415"/>
        <v>6201.8623333333344</v>
      </c>
      <c r="H1478" s="2">
        <f t="shared" ca="1" si="421"/>
        <v>68241</v>
      </c>
      <c r="I1478">
        <f t="shared" ca="1" si="422"/>
        <v>-1</v>
      </c>
      <c r="J1478">
        <f t="shared" si="423"/>
        <v>-1</v>
      </c>
      <c r="K1478">
        <f t="shared" si="416"/>
        <v>-86.329999999999927</v>
      </c>
      <c r="L1478">
        <f t="shared" ca="1" si="417"/>
        <v>86.329999999999927</v>
      </c>
      <c r="M1478" s="14">
        <f t="shared" si="418"/>
        <v>9830.6000000000477</v>
      </c>
      <c r="N1478">
        <f t="shared" si="424"/>
        <v>-1</v>
      </c>
      <c r="O1478">
        <f t="shared" si="419"/>
        <v>0</v>
      </c>
      <c r="P1478">
        <f>COUNTIF(作圖資料!$A$3:$A$249,A1478)</f>
        <v>1</v>
      </c>
      <c r="R1478" s="7">
        <f t="shared" si="425"/>
        <v>-44</v>
      </c>
      <c r="S1478" s="8">
        <f t="shared" ca="1" si="426"/>
        <v>44</v>
      </c>
      <c r="T1478" s="8">
        <f t="shared" ca="1" si="427"/>
        <v>11762</v>
      </c>
      <c r="U1478" s="8">
        <f t="shared" ca="1" si="428"/>
        <v>-2</v>
      </c>
      <c r="V1478" s="9">
        <f t="shared" ca="1" si="429"/>
        <v>4</v>
      </c>
      <c r="W1478" s="3">
        <f t="shared" si="430"/>
        <v>-5.0472820096304494E-3</v>
      </c>
      <c r="X1478" s="3">
        <f t="shared" si="431"/>
        <v>-5.1261137976104432E-2</v>
      </c>
      <c r="Y1478" s="3">
        <f t="shared" si="432"/>
        <v>-4.6475733150403209E-2</v>
      </c>
    </row>
    <row r="1479" spans="1:25" x14ac:dyDescent="0.25">
      <c r="A1479" s="1">
        <v>38155</v>
      </c>
      <c r="B1479" s="2">
        <v>5664.35</v>
      </c>
      <c r="C1479" s="2">
        <v>80705</v>
      </c>
      <c r="D1479" s="2">
        <v>5607</v>
      </c>
      <c r="E1479" s="2">
        <v>5563</v>
      </c>
      <c r="F1479" s="13">
        <f t="shared" si="420"/>
        <v>-1.0124727462109573E-2</v>
      </c>
      <c r="G1479" s="2">
        <f t="shared" si="415"/>
        <v>6193.6559999999999</v>
      </c>
      <c r="H1479" s="2">
        <f t="shared" ca="1" si="421"/>
        <v>70642</v>
      </c>
      <c r="I1479">
        <f t="shared" ca="1" si="422"/>
        <v>1</v>
      </c>
      <c r="J1479">
        <f t="shared" si="423"/>
        <v>-1</v>
      </c>
      <c r="K1479">
        <f t="shared" si="416"/>
        <v>104.19000000000051</v>
      </c>
      <c r="L1479">
        <f t="shared" ca="1" si="417"/>
        <v>-104.19000000000051</v>
      </c>
      <c r="M1479" s="14">
        <f t="shared" si="418"/>
        <v>9726.4100000000471</v>
      </c>
      <c r="N1479">
        <f t="shared" si="424"/>
        <v>-1</v>
      </c>
      <c r="O1479">
        <f t="shared" si="419"/>
        <v>0</v>
      </c>
      <c r="P1479">
        <f>COUNTIF(作圖資料!$A$3:$A$249,A1479)</f>
        <v>0</v>
      </c>
      <c r="R1479" s="7">
        <f t="shared" si="425"/>
        <v>157</v>
      </c>
      <c r="S1479" s="8">
        <f t="shared" ca="1" si="426"/>
        <v>-157</v>
      </c>
      <c r="T1479" s="8">
        <f t="shared" ca="1" si="427"/>
        <v>11448</v>
      </c>
      <c r="U1479" s="8">
        <f t="shared" ca="1" si="428"/>
        <v>2</v>
      </c>
      <c r="V1479" s="9">
        <f t="shared" ca="1" si="429"/>
        <v>4</v>
      </c>
      <c r="W1479" s="3">
        <f t="shared" si="430"/>
        <v>-1.9812379499870469E-2</v>
      </c>
      <c r="X1479" s="3">
        <f t="shared" si="431"/>
        <v>1.8738669390808989E-2</v>
      </c>
      <c r="Y1479" s="3">
        <f t="shared" si="432"/>
        <v>2.8807339449541284E-2</v>
      </c>
    </row>
    <row r="1480" spans="1:25" x14ac:dyDescent="0.25">
      <c r="A1480" s="1">
        <v>38156</v>
      </c>
      <c r="B1480" s="2">
        <v>5569.29</v>
      </c>
      <c r="C1480" s="2">
        <v>56435</v>
      </c>
      <c r="D1480" s="2">
        <v>5463</v>
      </c>
      <c r="E1480" s="2">
        <v>5410</v>
      </c>
      <c r="F1480" s="13">
        <f t="shared" si="420"/>
        <v>-1.9085018018454747E-2</v>
      </c>
      <c r="G1480" s="2">
        <f t="shared" si="415"/>
        <v>6184.2671666666665</v>
      </c>
      <c r="H1480" s="2">
        <f t="shared" ca="1" si="421"/>
        <v>66861.399999999994</v>
      </c>
      <c r="I1480">
        <f t="shared" ca="1" si="422"/>
        <v>-1</v>
      </c>
      <c r="J1480">
        <f t="shared" si="423"/>
        <v>-1</v>
      </c>
      <c r="K1480">
        <f t="shared" si="416"/>
        <v>-95.0600000000004</v>
      </c>
      <c r="L1480">
        <f t="shared" ca="1" si="417"/>
        <v>-95.0600000000004</v>
      </c>
      <c r="M1480" s="14">
        <f t="shared" si="418"/>
        <v>9821.4700000000485</v>
      </c>
      <c r="N1480">
        <f t="shared" si="424"/>
        <v>-1</v>
      </c>
      <c r="O1480">
        <f t="shared" si="419"/>
        <v>0</v>
      </c>
      <c r="P1480">
        <f>COUNTIF(作圖資料!$A$3:$A$249,A1480)</f>
        <v>0</v>
      </c>
      <c r="R1480" s="7">
        <f t="shared" si="425"/>
        <v>-144</v>
      </c>
      <c r="S1480" s="8">
        <f t="shared" ca="1" si="426"/>
        <v>-144</v>
      </c>
      <c r="T1480" s="8">
        <f t="shared" ca="1" si="427"/>
        <v>11160</v>
      </c>
      <c r="U1480" s="8">
        <f t="shared" ca="1" si="428"/>
        <v>-2</v>
      </c>
      <c r="V1480" s="9">
        <f t="shared" ca="1" si="429"/>
        <v>4</v>
      </c>
      <c r="W1480" s="3">
        <f t="shared" si="430"/>
        <v>-1.9812379499870469E-2</v>
      </c>
      <c r="X1480" s="3">
        <f t="shared" si="431"/>
        <v>1.6420390780120808E-3</v>
      </c>
      <c r="Y1480" s="3">
        <f t="shared" si="432"/>
        <v>2.3853211009174924E-3</v>
      </c>
    </row>
    <row r="1481" spans="1:25" x14ac:dyDescent="0.25">
      <c r="A1481" s="1">
        <v>38159</v>
      </c>
      <c r="B1481" s="2">
        <v>5556.54</v>
      </c>
      <c r="C1481" s="2">
        <v>52672</v>
      </c>
      <c r="D1481" s="2">
        <v>5538</v>
      </c>
      <c r="E1481" s="2">
        <v>5470</v>
      </c>
      <c r="F1481" s="13">
        <f t="shared" si="420"/>
        <v>-3.3366087529289601E-3</v>
      </c>
      <c r="G1481" s="2">
        <f t="shared" si="415"/>
        <v>6168.9743333333327</v>
      </c>
      <c r="H1481" s="2">
        <f t="shared" ca="1" si="421"/>
        <v>64032.6</v>
      </c>
      <c r="I1481">
        <f t="shared" ca="1" si="422"/>
        <v>-1</v>
      </c>
      <c r="J1481">
        <f t="shared" si="423"/>
        <v>-1</v>
      </c>
      <c r="K1481">
        <f t="shared" si="416"/>
        <v>-12.75</v>
      </c>
      <c r="L1481">
        <f t="shared" ca="1" si="417"/>
        <v>12.75</v>
      </c>
      <c r="M1481" s="14">
        <f t="shared" si="418"/>
        <v>9834.2200000000485</v>
      </c>
      <c r="N1481">
        <f t="shared" si="424"/>
        <v>-1</v>
      </c>
      <c r="O1481">
        <f t="shared" si="419"/>
        <v>0</v>
      </c>
      <c r="P1481">
        <f>COUNTIF(作圖資料!$A$3:$A$249,A1481)</f>
        <v>0</v>
      </c>
      <c r="R1481" s="7">
        <f t="shared" si="425"/>
        <v>75</v>
      </c>
      <c r="S1481" s="8">
        <f t="shared" ca="1" si="426"/>
        <v>-75</v>
      </c>
      <c r="T1481" s="8">
        <f t="shared" ca="1" si="427"/>
        <v>11010</v>
      </c>
      <c r="U1481" s="8">
        <f t="shared" ca="1" si="428"/>
        <v>-1</v>
      </c>
      <c r="V1481" s="9">
        <f t="shared" ca="1" si="429"/>
        <v>1</v>
      </c>
      <c r="W1481" s="3">
        <f t="shared" si="430"/>
        <v>-1.9812379499870469E-2</v>
      </c>
      <c r="X1481" s="3">
        <f t="shared" si="431"/>
        <v>-6.5106040113960262E-4</v>
      </c>
      <c r="Y1481" s="3">
        <f t="shared" si="432"/>
        <v>1.6146788990825778E-2</v>
      </c>
    </row>
    <row r="1482" spans="1:25" x14ac:dyDescent="0.25">
      <c r="A1482" s="1">
        <v>38161</v>
      </c>
      <c r="B1482" s="2">
        <v>5729.3</v>
      </c>
      <c r="C1482" s="2">
        <v>85497</v>
      </c>
      <c r="D1482" s="2">
        <v>5660</v>
      </c>
      <c r="E1482" s="2">
        <v>5614</v>
      </c>
      <c r="F1482" s="13">
        <f t="shared" si="420"/>
        <v>-1.2095718499642194E-2</v>
      </c>
      <c r="G1482" s="2">
        <f t="shared" si="415"/>
        <v>6156.2174999999988</v>
      </c>
      <c r="H1482" s="2">
        <f t="shared" ca="1" si="421"/>
        <v>67930.399999999994</v>
      </c>
      <c r="I1482">
        <f t="shared" ca="1" si="422"/>
        <v>1</v>
      </c>
      <c r="J1482">
        <f t="shared" si="423"/>
        <v>-1</v>
      </c>
      <c r="K1482">
        <f t="shared" si="416"/>
        <v>172.76000000000022</v>
      </c>
      <c r="L1482">
        <f t="shared" ca="1" si="417"/>
        <v>-172.76000000000022</v>
      </c>
      <c r="M1482" s="14">
        <f t="shared" si="418"/>
        <v>9661.4600000000482</v>
      </c>
      <c r="N1482">
        <f t="shared" si="424"/>
        <v>-1</v>
      </c>
      <c r="O1482">
        <f t="shared" si="419"/>
        <v>0</v>
      </c>
      <c r="P1482">
        <f>COUNTIF(作圖資料!$A$3:$A$249,A1482)</f>
        <v>0</v>
      </c>
      <c r="R1482" s="7">
        <f t="shared" si="425"/>
        <v>122</v>
      </c>
      <c r="S1482" s="8">
        <f t="shared" ca="1" si="426"/>
        <v>-122</v>
      </c>
      <c r="T1482" s="8">
        <f t="shared" ca="1" si="427"/>
        <v>10888</v>
      </c>
      <c r="U1482" s="8">
        <f t="shared" ca="1" si="428"/>
        <v>1</v>
      </c>
      <c r="V1482" s="9">
        <f t="shared" ca="1" si="429"/>
        <v>2</v>
      </c>
      <c r="W1482" s="3">
        <f t="shared" si="430"/>
        <v>-1.9812379499870469E-2</v>
      </c>
      <c r="X1482" s="3">
        <f t="shared" si="431"/>
        <v>3.0419987914016788E-2</v>
      </c>
      <c r="Y1482" s="3">
        <f t="shared" si="432"/>
        <v>3.8532110091743066E-2</v>
      </c>
    </row>
    <row r="1483" spans="1:25" x14ac:dyDescent="0.25">
      <c r="A1483" s="1">
        <v>38162</v>
      </c>
      <c r="B1483" s="2">
        <v>5779.09</v>
      </c>
      <c r="C1483" s="2">
        <v>72917</v>
      </c>
      <c r="D1483" s="2">
        <v>5712</v>
      </c>
      <c r="E1483" s="2">
        <v>5649</v>
      </c>
      <c r="F1483" s="13">
        <f t="shared" si="420"/>
        <v>-1.1609094165344391E-2</v>
      </c>
      <c r="G1483" s="2">
        <f t="shared" si="415"/>
        <v>6143.8324999999995</v>
      </c>
      <c r="H1483" s="2">
        <f t="shared" ca="1" si="421"/>
        <v>69645.2</v>
      </c>
      <c r="I1483">
        <f t="shared" ca="1" si="422"/>
        <v>1</v>
      </c>
      <c r="J1483">
        <f t="shared" si="423"/>
        <v>-1</v>
      </c>
      <c r="K1483">
        <f t="shared" si="416"/>
        <v>49.789999999999964</v>
      </c>
      <c r="L1483">
        <f t="shared" ca="1" si="417"/>
        <v>49.789999999999964</v>
      </c>
      <c r="M1483" s="14">
        <f t="shared" si="418"/>
        <v>9611.6700000000492</v>
      </c>
      <c r="N1483">
        <f t="shared" si="424"/>
        <v>-1</v>
      </c>
      <c r="O1483">
        <f t="shared" si="419"/>
        <v>0</v>
      </c>
      <c r="P1483">
        <f>COUNTIF(作圖資料!$A$3:$A$249,A1483)</f>
        <v>0</v>
      </c>
      <c r="R1483" s="7">
        <f t="shared" si="425"/>
        <v>52</v>
      </c>
      <c r="S1483" s="8">
        <f t="shared" ca="1" si="426"/>
        <v>52</v>
      </c>
      <c r="T1483" s="8">
        <f t="shared" ca="1" si="427"/>
        <v>10940</v>
      </c>
      <c r="U1483" s="8">
        <f t="shared" ca="1" si="428"/>
        <v>1</v>
      </c>
      <c r="V1483" s="9">
        <f t="shared" ca="1" si="429"/>
        <v>0</v>
      </c>
      <c r="W1483" s="3">
        <f t="shared" si="430"/>
        <v>-1.9812379499870469E-2</v>
      </c>
      <c r="X1483" s="3">
        <f t="shared" si="431"/>
        <v>3.9374766193778665E-2</v>
      </c>
      <c r="Y1483" s="3">
        <f t="shared" si="432"/>
        <v>4.8073394495412813E-2</v>
      </c>
    </row>
    <row r="1484" spans="1:25" x14ac:dyDescent="0.25">
      <c r="A1484" s="1">
        <v>38163</v>
      </c>
      <c r="B1484" s="2">
        <v>5802.55</v>
      </c>
      <c r="C1484" s="2">
        <v>75277</v>
      </c>
      <c r="D1484" s="2">
        <v>5735</v>
      </c>
      <c r="E1484" s="2">
        <v>5685</v>
      </c>
      <c r="F1484" s="13">
        <f t="shared" si="420"/>
        <v>-1.1641433507681986E-2</v>
      </c>
      <c r="G1484" s="2">
        <f t="shared" si="415"/>
        <v>6131.8168333333324</v>
      </c>
      <c r="H1484" s="2">
        <f t="shared" ca="1" si="421"/>
        <v>68559.600000000006</v>
      </c>
      <c r="I1484">
        <f t="shared" ca="1" si="422"/>
        <v>1</v>
      </c>
      <c r="J1484">
        <f t="shared" si="423"/>
        <v>-1</v>
      </c>
      <c r="K1484">
        <f t="shared" si="416"/>
        <v>23.460000000000036</v>
      </c>
      <c r="L1484">
        <f t="shared" ca="1" si="417"/>
        <v>23.460000000000036</v>
      </c>
      <c r="M1484" s="14">
        <f t="shared" si="418"/>
        <v>9588.2100000000501</v>
      </c>
      <c r="N1484">
        <f t="shared" si="424"/>
        <v>-1</v>
      </c>
      <c r="O1484">
        <f t="shared" si="419"/>
        <v>0</v>
      </c>
      <c r="P1484">
        <f>COUNTIF(作圖資料!$A$3:$A$249,A1484)</f>
        <v>0</v>
      </c>
      <c r="R1484" s="7">
        <f t="shared" si="425"/>
        <v>23</v>
      </c>
      <c r="S1484" s="8">
        <f t="shared" ca="1" si="426"/>
        <v>23</v>
      </c>
      <c r="T1484" s="8">
        <f t="shared" ca="1" si="427"/>
        <v>10963</v>
      </c>
      <c r="U1484" s="8">
        <f t="shared" ca="1" si="428"/>
        <v>1</v>
      </c>
      <c r="V1484" s="9">
        <f t="shared" ca="1" si="429"/>
        <v>0</v>
      </c>
      <c r="W1484" s="3">
        <f t="shared" si="430"/>
        <v>-1.9812379499870469E-2</v>
      </c>
      <c r="X1484" s="3">
        <f t="shared" si="431"/>
        <v>4.3594069235417754E-2</v>
      </c>
      <c r="Y1484" s="3">
        <f t="shared" si="432"/>
        <v>5.2293577981651351E-2</v>
      </c>
    </row>
    <row r="1485" spans="1:25" x14ac:dyDescent="0.25">
      <c r="A1485" s="1">
        <v>38166</v>
      </c>
      <c r="B1485" s="2">
        <v>5709.84</v>
      </c>
      <c r="C1485" s="2">
        <v>56227</v>
      </c>
      <c r="D1485" s="2">
        <v>5615</v>
      </c>
      <c r="E1485" s="2">
        <v>5570</v>
      </c>
      <c r="F1485" s="13">
        <f t="shared" si="420"/>
        <v>-1.6609922519720377E-2</v>
      </c>
      <c r="G1485" s="2">
        <f t="shared" si="415"/>
        <v>6117.8884999999991</v>
      </c>
      <c r="H1485" s="2">
        <f t="shared" ca="1" si="421"/>
        <v>68518</v>
      </c>
      <c r="I1485">
        <f t="shared" ca="1" si="422"/>
        <v>-1</v>
      </c>
      <c r="J1485">
        <f t="shared" si="423"/>
        <v>-1</v>
      </c>
      <c r="K1485">
        <f t="shared" si="416"/>
        <v>-92.710000000000036</v>
      </c>
      <c r="L1485">
        <f t="shared" ca="1" si="417"/>
        <v>-92.710000000000036</v>
      </c>
      <c r="M1485" s="14">
        <f t="shared" si="418"/>
        <v>9680.9200000000492</v>
      </c>
      <c r="N1485">
        <f t="shared" si="424"/>
        <v>-1</v>
      </c>
      <c r="O1485">
        <f t="shared" si="419"/>
        <v>0</v>
      </c>
      <c r="P1485">
        <f>COUNTIF(作圖資料!$A$3:$A$249,A1485)</f>
        <v>0</v>
      </c>
      <c r="R1485" s="7">
        <f t="shared" si="425"/>
        <v>-120</v>
      </c>
      <c r="S1485" s="8">
        <f t="shared" ca="1" si="426"/>
        <v>-120</v>
      </c>
      <c r="T1485" s="8">
        <f t="shared" ca="1" si="427"/>
        <v>10843</v>
      </c>
      <c r="U1485" s="8">
        <f t="shared" ca="1" si="428"/>
        <v>-1</v>
      </c>
      <c r="V1485" s="9">
        <f t="shared" ca="1" si="429"/>
        <v>2</v>
      </c>
      <c r="W1485" s="3">
        <f t="shared" si="430"/>
        <v>-1.9812379499870469E-2</v>
      </c>
      <c r="X1485" s="3">
        <f t="shared" si="431"/>
        <v>2.692008863054296E-2</v>
      </c>
      <c r="Y1485" s="3">
        <f t="shared" si="432"/>
        <v>3.0275229357798139E-2</v>
      </c>
    </row>
    <row r="1486" spans="1:25" x14ac:dyDescent="0.25">
      <c r="A1486" s="1">
        <v>38167</v>
      </c>
      <c r="B1486" s="2">
        <v>5741.52</v>
      </c>
      <c r="C1486" s="2">
        <v>48198</v>
      </c>
      <c r="D1486" s="2">
        <v>5644</v>
      </c>
      <c r="E1486" s="2">
        <v>5595</v>
      </c>
      <c r="F1486" s="13">
        <f t="shared" si="420"/>
        <v>-1.6985049255249574E-2</v>
      </c>
      <c r="G1486" s="2">
        <f t="shared" si="415"/>
        <v>6102.2016666666659</v>
      </c>
      <c r="H1486" s="2">
        <f t="shared" ca="1" si="421"/>
        <v>67623.199999999997</v>
      </c>
      <c r="I1486">
        <f t="shared" ca="1" si="422"/>
        <v>-1</v>
      </c>
      <c r="J1486">
        <f t="shared" si="423"/>
        <v>-1</v>
      </c>
      <c r="K1486">
        <f t="shared" si="416"/>
        <v>31.680000000000291</v>
      </c>
      <c r="L1486">
        <f t="shared" ca="1" si="417"/>
        <v>-31.680000000000291</v>
      </c>
      <c r="M1486" s="14">
        <f t="shared" si="418"/>
        <v>9649.2400000000489</v>
      </c>
      <c r="N1486">
        <f t="shared" si="424"/>
        <v>-1</v>
      </c>
      <c r="O1486">
        <f t="shared" si="419"/>
        <v>0</v>
      </c>
      <c r="P1486">
        <f>COUNTIF(作圖資料!$A$3:$A$249,A1486)</f>
        <v>0</v>
      </c>
      <c r="R1486" s="7">
        <f t="shared" si="425"/>
        <v>29</v>
      </c>
      <c r="S1486" s="8">
        <f t="shared" ca="1" si="426"/>
        <v>-29</v>
      </c>
      <c r="T1486" s="8">
        <f t="shared" ca="1" si="427"/>
        <v>10814</v>
      </c>
      <c r="U1486" s="8">
        <f t="shared" ca="1" si="428"/>
        <v>-1</v>
      </c>
      <c r="V1486" s="9">
        <f t="shared" ca="1" si="429"/>
        <v>0</v>
      </c>
      <c r="W1486" s="3">
        <f t="shared" si="430"/>
        <v>-1.9812379499870469E-2</v>
      </c>
      <c r="X1486" s="3">
        <f t="shared" si="431"/>
        <v>3.2617766395211856E-2</v>
      </c>
      <c r="Y1486" s="3">
        <f t="shared" si="432"/>
        <v>3.5596330275229127E-2</v>
      </c>
    </row>
    <row r="1487" spans="1:25" x14ac:dyDescent="0.25">
      <c r="A1487" s="1">
        <v>38168</v>
      </c>
      <c r="B1487" s="2">
        <v>5839.44</v>
      </c>
      <c r="C1487" s="2">
        <v>76807</v>
      </c>
      <c r="D1487" s="2">
        <v>5750</v>
      </c>
      <c r="E1487" s="2">
        <v>5700</v>
      </c>
      <c r="F1487" s="13">
        <f t="shared" si="420"/>
        <v>-1.5316537202197389E-2</v>
      </c>
      <c r="G1487" s="2">
        <f t="shared" si="415"/>
        <v>6088.9333333333334</v>
      </c>
      <c r="H1487" s="2">
        <f t="shared" ca="1" si="421"/>
        <v>65885.2</v>
      </c>
      <c r="I1487">
        <f t="shared" ca="1" si="422"/>
        <v>1</v>
      </c>
      <c r="J1487">
        <f t="shared" si="423"/>
        <v>-1</v>
      </c>
      <c r="K1487">
        <f t="shared" si="416"/>
        <v>97.919999999999163</v>
      </c>
      <c r="L1487">
        <f t="shared" ca="1" si="417"/>
        <v>-97.919999999999163</v>
      </c>
      <c r="M1487" s="14">
        <f t="shared" si="418"/>
        <v>9551.3200000000506</v>
      </c>
      <c r="N1487">
        <f t="shared" si="424"/>
        <v>-1</v>
      </c>
      <c r="O1487">
        <f t="shared" si="419"/>
        <v>0</v>
      </c>
      <c r="P1487">
        <f>COUNTIF(作圖資料!$A$3:$A$249,A1487)</f>
        <v>0</v>
      </c>
      <c r="R1487" s="7">
        <f t="shared" si="425"/>
        <v>106</v>
      </c>
      <c r="S1487" s="8">
        <f t="shared" ca="1" si="426"/>
        <v>-106</v>
      </c>
      <c r="T1487" s="8">
        <f t="shared" ca="1" si="427"/>
        <v>10708</v>
      </c>
      <c r="U1487" s="8">
        <f t="shared" ca="1" si="428"/>
        <v>1</v>
      </c>
      <c r="V1487" s="9">
        <f t="shared" ca="1" si="429"/>
        <v>2</v>
      </c>
      <c r="W1487" s="3">
        <f t="shared" si="430"/>
        <v>-1.9812379499870469E-2</v>
      </c>
      <c r="X1487" s="3">
        <f t="shared" si="431"/>
        <v>5.0228770395096767E-2</v>
      </c>
      <c r="Y1487" s="3">
        <f t="shared" si="432"/>
        <v>5.504587155963292E-2</v>
      </c>
    </row>
    <row r="1488" spans="1:25" x14ac:dyDescent="0.25">
      <c r="A1488" s="1">
        <v>38169</v>
      </c>
      <c r="B1488" s="2">
        <v>5836.91</v>
      </c>
      <c r="C1488" s="2">
        <v>68875</v>
      </c>
      <c r="D1488" s="2">
        <v>5765</v>
      </c>
      <c r="E1488" s="2">
        <v>5710</v>
      </c>
      <c r="F1488" s="13">
        <f t="shared" si="420"/>
        <v>-1.2319874728238034E-2</v>
      </c>
      <c r="G1488" s="2">
        <f t="shared" si="415"/>
        <v>6075.4361666666664</v>
      </c>
      <c r="H1488" s="2">
        <f t="shared" ca="1" si="421"/>
        <v>65076.800000000003</v>
      </c>
      <c r="I1488">
        <f t="shared" ca="1" si="422"/>
        <v>1</v>
      </c>
      <c r="J1488">
        <f t="shared" si="423"/>
        <v>-1</v>
      </c>
      <c r="K1488">
        <f t="shared" si="416"/>
        <v>-2.5299999999997453</v>
      </c>
      <c r="L1488">
        <f t="shared" ca="1" si="417"/>
        <v>-2.5299999999997453</v>
      </c>
      <c r="M1488" s="14">
        <f t="shared" si="418"/>
        <v>9553.8500000000495</v>
      </c>
      <c r="N1488">
        <f t="shared" si="424"/>
        <v>-1</v>
      </c>
      <c r="O1488">
        <f t="shared" si="419"/>
        <v>0</v>
      </c>
      <c r="P1488">
        <f>COUNTIF(作圖資料!$A$3:$A$249,A1488)</f>
        <v>0</v>
      </c>
      <c r="R1488" s="7">
        <f t="shared" si="425"/>
        <v>15</v>
      </c>
      <c r="S1488" s="8">
        <f t="shared" ca="1" si="426"/>
        <v>15</v>
      </c>
      <c r="T1488" s="8">
        <f t="shared" ca="1" si="427"/>
        <v>10723</v>
      </c>
      <c r="U1488" s="8">
        <f t="shared" ca="1" si="428"/>
        <v>1</v>
      </c>
      <c r="V1488" s="9">
        <f t="shared" ca="1" si="429"/>
        <v>0</v>
      </c>
      <c r="W1488" s="3">
        <f t="shared" si="430"/>
        <v>-1.9812379499870469E-2</v>
      </c>
      <c r="X1488" s="3">
        <f t="shared" si="431"/>
        <v>4.9773747518057299E-2</v>
      </c>
      <c r="Y1488" s="3">
        <f t="shared" si="432"/>
        <v>5.7798165137614488E-2</v>
      </c>
    </row>
    <row r="1489" spans="1:25" x14ac:dyDescent="0.25">
      <c r="A1489" s="1">
        <v>38170</v>
      </c>
      <c r="B1489" s="2">
        <v>5746.7</v>
      </c>
      <c r="C1489" s="2">
        <v>52822</v>
      </c>
      <c r="D1489" s="2">
        <v>5655</v>
      </c>
      <c r="E1489" s="2">
        <v>5600</v>
      </c>
      <c r="F1489" s="13">
        <f t="shared" si="420"/>
        <v>-1.5956984008213326E-2</v>
      </c>
      <c r="G1489" s="2">
        <f t="shared" si="415"/>
        <v>6060.0001666666658</v>
      </c>
      <c r="H1489" s="2">
        <f t="shared" ca="1" si="421"/>
        <v>60585.8</v>
      </c>
      <c r="I1489">
        <f t="shared" ca="1" si="422"/>
        <v>-1</v>
      </c>
      <c r="J1489">
        <f t="shared" si="423"/>
        <v>-1</v>
      </c>
      <c r="K1489">
        <f t="shared" si="416"/>
        <v>-90.210000000000036</v>
      </c>
      <c r="L1489">
        <f t="shared" ca="1" si="417"/>
        <v>-90.210000000000036</v>
      </c>
      <c r="M1489" s="14">
        <f t="shared" si="418"/>
        <v>9644.0600000000486</v>
      </c>
      <c r="N1489">
        <f t="shared" si="424"/>
        <v>-1</v>
      </c>
      <c r="O1489">
        <f t="shared" si="419"/>
        <v>0</v>
      </c>
      <c r="P1489">
        <f>COUNTIF(作圖資料!$A$3:$A$249,A1489)</f>
        <v>0</v>
      </c>
      <c r="R1489" s="7">
        <f t="shared" si="425"/>
        <v>-110</v>
      </c>
      <c r="S1489" s="8">
        <f t="shared" ca="1" si="426"/>
        <v>-110</v>
      </c>
      <c r="T1489" s="8">
        <f t="shared" ca="1" si="427"/>
        <v>10613</v>
      </c>
      <c r="U1489" s="8">
        <f t="shared" ca="1" si="428"/>
        <v>-1</v>
      </c>
      <c r="V1489" s="9">
        <f t="shared" ca="1" si="429"/>
        <v>2</v>
      </c>
      <c r="W1489" s="3">
        <f t="shared" si="430"/>
        <v>-1.9812379499870469E-2</v>
      </c>
      <c r="X1489" s="3">
        <f t="shared" si="431"/>
        <v>3.3549394262035959E-2</v>
      </c>
      <c r="Y1489" s="3">
        <f t="shared" si="432"/>
        <v>3.7614678899082321E-2</v>
      </c>
    </row>
    <row r="1490" spans="1:25" x14ac:dyDescent="0.25">
      <c r="A1490" s="1">
        <v>38173</v>
      </c>
      <c r="B1490" s="2">
        <v>5659.78</v>
      </c>
      <c r="C1490" s="2">
        <v>43861</v>
      </c>
      <c r="D1490" s="2">
        <v>5597</v>
      </c>
      <c r="E1490" s="2">
        <v>5548</v>
      </c>
      <c r="F1490" s="13">
        <f t="shared" si="420"/>
        <v>-1.1092303941142578E-2</v>
      </c>
      <c r="G1490" s="2">
        <f t="shared" si="415"/>
        <v>6043.9904999999999</v>
      </c>
      <c r="H1490" s="2">
        <f t="shared" ca="1" si="421"/>
        <v>58112.6</v>
      </c>
      <c r="I1490">
        <f t="shared" ca="1" si="422"/>
        <v>-1</v>
      </c>
      <c r="J1490">
        <f t="shared" si="423"/>
        <v>-1</v>
      </c>
      <c r="K1490">
        <f t="shared" si="416"/>
        <v>-86.920000000000073</v>
      </c>
      <c r="L1490">
        <f t="shared" ca="1" si="417"/>
        <v>86.920000000000073</v>
      </c>
      <c r="M1490" s="14">
        <f t="shared" si="418"/>
        <v>9730.9800000000487</v>
      </c>
      <c r="N1490">
        <f t="shared" si="424"/>
        <v>-1</v>
      </c>
      <c r="O1490">
        <f t="shared" si="419"/>
        <v>0</v>
      </c>
      <c r="P1490">
        <f>COUNTIF(作圖資料!$A$3:$A$249,A1490)</f>
        <v>0</v>
      </c>
      <c r="R1490" s="7">
        <f t="shared" si="425"/>
        <v>-58</v>
      </c>
      <c r="S1490" s="8">
        <f t="shared" ca="1" si="426"/>
        <v>58</v>
      </c>
      <c r="T1490" s="8">
        <f t="shared" ca="1" si="427"/>
        <v>10671</v>
      </c>
      <c r="U1490" s="8">
        <f t="shared" ca="1" si="428"/>
        <v>-1</v>
      </c>
      <c r="V1490" s="9">
        <f t="shared" ca="1" si="429"/>
        <v>0</v>
      </c>
      <c r="W1490" s="3">
        <f t="shared" si="430"/>
        <v>-1.9812379499870469E-2</v>
      </c>
      <c r="X1490" s="3">
        <f t="shared" si="431"/>
        <v>1.7916750597105402E-2</v>
      </c>
      <c r="Y1490" s="3">
        <f t="shared" si="432"/>
        <v>2.6972477064219902E-2</v>
      </c>
    </row>
    <row r="1491" spans="1:25" x14ac:dyDescent="0.25">
      <c r="A1491" s="1">
        <v>38174</v>
      </c>
      <c r="B1491" s="2">
        <v>5733.57</v>
      </c>
      <c r="C1491" s="2">
        <v>41174</v>
      </c>
      <c r="D1491" s="2">
        <v>5667</v>
      </c>
      <c r="E1491" s="2">
        <v>5615</v>
      </c>
      <c r="F1491" s="13">
        <f t="shared" si="420"/>
        <v>-1.1610567238212743E-2</v>
      </c>
      <c r="G1491" s="2">
        <f t="shared" si="415"/>
        <v>6026.5870000000004</v>
      </c>
      <c r="H1491" s="2">
        <f t="shared" ca="1" si="421"/>
        <v>56707.8</v>
      </c>
      <c r="I1491">
        <f t="shared" ca="1" si="422"/>
        <v>-1</v>
      </c>
      <c r="J1491">
        <f t="shared" si="423"/>
        <v>-1</v>
      </c>
      <c r="K1491">
        <f t="shared" si="416"/>
        <v>73.789999999999964</v>
      </c>
      <c r="L1491">
        <f t="shared" ca="1" si="417"/>
        <v>-73.789999999999964</v>
      </c>
      <c r="M1491" s="14">
        <f t="shared" si="418"/>
        <v>9657.1900000000496</v>
      </c>
      <c r="N1491">
        <f t="shared" si="424"/>
        <v>-1</v>
      </c>
      <c r="O1491">
        <f t="shared" si="419"/>
        <v>0</v>
      </c>
      <c r="P1491">
        <f>COUNTIF(作圖資料!$A$3:$A$249,A1491)</f>
        <v>0</v>
      </c>
      <c r="R1491" s="7">
        <f t="shared" si="425"/>
        <v>70</v>
      </c>
      <c r="S1491" s="8">
        <f t="shared" ca="1" si="426"/>
        <v>-70</v>
      </c>
      <c r="T1491" s="8">
        <f t="shared" ca="1" si="427"/>
        <v>10601</v>
      </c>
      <c r="U1491" s="8">
        <f t="shared" ca="1" si="428"/>
        <v>-1</v>
      </c>
      <c r="V1491" s="9">
        <f t="shared" ca="1" si="429"/>
        <v>0</v>
      </c>
      <c r="W1491" s="3">
        <f t="shared" si="430"/>
        <v>-1.9812379499870469E-2</v>
      </c>
      <c r="X1491" s="3">
        <f t="shared" si="431"/>
        <v>3.1187951425858618E-2</v>
      </c>
      <c r="Y1491" s="3">
        <f t="shared" si="432"/>
        <v>3.9816513761467665E-2</v>
      </c>
    </row>
    <row r="1492" spans="1:25" x14ac:dyDescent="0.25">
      <c r="A1492" s="1">
        <v>38175</v>
      </c>
      <c r="B1492" s="2">
        <v>5727.78</v>
      </c>
      <c r="C1492" s="2">
        <v>50071</v>
      </c>
      <c r="D1492" s="2">
        <v>5650</v>
      </c>
      <c r="E1492" s="2">
        <v>5607</v>
      </c>
      <c r="F1492" s="13">
        <f t="shared" si="420"/>
        <v>-1.3579432170928274E-2</v>
      </c>
      <c r="G1492" s="2">
        <f t="shared" si="415"/>
        <v>6008.8111666666673</v>
      </c>
      <c r="H1492" s="2">
        <f t="shared" ca="1" si="421"/>
        <v>51360.6</v>
      </c>
      <c r="I1492">
        <f t="shared" ca="1" si="422"/>
        <v>-1</v>
      </c>
      <c r="J1492">
        <f t="shared" si="423"/>
        <v>-1</v>
      </c>
      <c r="K1492">
        <f t="shared" si="416"/>
        <v>-5.7899999999999636</v>
      </c>
      <c r="L1492">
        <f t="shared" ca="1" si="417"/>
        <v>5.7899999999999636</v>
      </c>
      <c r="M1492" s="14">
        <f t="shared" si="418"/>
        <v>9662.9800000000505</v>
      </c>
      <c r="N1492">
        <f t="shared" si="424"/>
        <v>-1</v>
      </c>
      <c r="O1492">
        <f t="shared" si="419"/>
        <v>0</v>
      </c>
      <c r="P1492">
        <f>COUNTIF(作圖資料!$A$3:$A$249,A1492)</f>
        <v>0</v>
      </c>
      <c r="R1492" s="7">
        <f t="shared" si="425"/>
        <v>-17</v>
      </c>
      <c r="S1492" s="8">
        <f t="shared" ca="1" si="426"/>
        <v>17</v>
      </c>
      <c r="T1492" s="8">
        <f t="shared" ca="1" si="427"/>
        <v>10618</v>
      </c>
      <c r="U1492" s="8">
        <f t="shared" ca="1" si="428"/>
        <v>-1</v>
      </c>
      <c r="V1492" s="9">
        <f t="shared" ca="1" si="429"/>
        <v>0</v>
      </c>
      <c r="W1492" s="3">
        <f t="shared" si="430"/>
        <v>-1.9812379499870469E-2</v>
      </c>
      <c r="X1492" s="3">
        <f t="shared" si="431"/>
        <v>3.014661448591438E-2</v>
      </c>
      <c r="Y1492" s="3">
        <f t="shared" si="432"/>
        <v>3.6697247706421798E-2</v>
      </c>
    </row>
    <row r="1493" spans="1:25" x14ac:dyDescent="0.25">
      <c r="A1493" s="1">
        <v>38176</v>
      </c>
      <c r="B1493" s="2">
        <v>5713.39</v>
      </c>
      <c r="C1493" s="2">
        <v>54331</v>
      </c>
      <c r="D1493" s="2">
        <v>5634</v>
      </c>
      <c r="E1493" s="2">
        <v>5592</v>
      </c>
      <c r="F1493" s="13">
        <f t="shared" si="420"/>
        <v>-1.3895428108356089E-2</v>
      </c>
      <c r="G1493" s="2">
        <f t="shared" si="415"/>
        <v>5989.3646666666664</v>
      </c>
      <c r="H1493" s="2">
        <f t="shared" ca="1" si="421"/>
        <v>48451.8</v>
      </c>
      <c r="I1493">
        <f t="shared" ca="1" si="422"/>
        <v>1</v>
      </c>
      <c r="J1493">
        <f t="shared" si="423"/>
        <v>-1</v>
      </c>
      <c r="K1493">
        <f t="shared" si="416"/>
        <v>-14.389999999999418</v>
      </c>
      <c r="L1493">
        <f t="shared" ca="1" si="417"/>
        <v>14.389999999999418</v>
      </c>
      <c r="M1493" s="14">
        <f t="shared" si="418"/>
        <v>9677.3700000000499</v>
      </c>
      <c r="N1493">
        <f t="shared" si="424"/>
        <v>-1</v>
      </c>
      <c r="O1493">
        <f t="shared" si="419"/>
        <v>0</v>
      </c>
      <c r="P1493">
        <f>COUNTIF(作圖資料!$A$3:$A$249,A1493)</f>
        <v>0</v>
      </c>
      <c r="R1493" s="7">
        <f t="shared" si="425"/>
        <v>-16</v>
      </c>
      <c r="S1493" s="8">
        <f t="shared" ca="1" si="426"/>
        <v>16</v>
      </c>
      <c r="T1493" s="8">
        <f t="shared" ca="1" si="427"/>
        <v>10634</v>
      </c>
      <c r="U1493" s="8">
        <f t="shared" ca="1" si="428"/>
        <v>1</v>
      </c>
      <c r="V1493" s="9">
        <f t="shared" ca="1" si="429"/>
        <v>2</v>
      </c>
      <c r="W1493" s="3">
        <f t="shared" si="430"/>
        <v>-1.9812379499870469E-2</v>
      </c>
      <c r="X1493" s="3">
        <f t="shared" si="431"/>
        <v>2.7558559465915122E-2</v>
      </c>
      <c r="Y1493" s="3">
        <f t="shared" si="432"/>
        <v>3.3761467889908081E-2</v>
      </c>
    </row>
    <row r="1494" spans="1:25" x14ac:dyDescent="0.25">
      <c r="A1494" s="1">
        <v>38177</v>
      </c>
      <c r="B1494" s="2">
        <v>5777.72</v>
      </c>
      <c r="C1494" s="2">
        <v>54802</v>
      </c>
      <c r="D1494" s="2">
        <v>5707</v>
      </c>
      <c r="E1494" s="2">
        <v>5657</v>
      </c>
      <c r="F1494" s="13">
        <f t="shared" si="420"/>
        <v>-1.2240122401224074E-2</v>
      </c>
      <c r="G1494" s="2">
        <f t="shared" si="415"/>
        <v>5973.3801666666668</v>
      </c>
      <c r="H1494" s="2">
        <f t="shared" ca="1" si="421"/>
        <v>48847.8</v>
      </c>
      <c r="I1494">
        <f t="shared" ca="1" si="422"/>
        <v>1</v>
      </c>
      <c r="J1494">
        <f t="shared" si="423"/>
        <v>-1</v>
      </c>
      <c r="K1494">
        <f t="shared" si="416"/>
        <v>64.329999999999927</v>
      </c>
      <c r="L1494">
        <f t="shared" ca="1" si="417"/>
        <v>64.329999999999927</v>
      </c>
      <c r="M1494" s="14">
        <f t="shared" si="418"/>
        <v>9613.04000000005</v>
      </c>
      <c r="N1494">
        <f t="shared" si="424"/>
        <v>-1</v>
      </c>
      <c r="O1494">
        <f t="shared" si="419"/>
        <v>0</v>
      </c>
      <c r="P1494">
        <f>COUNTIF(作圖資料!$A$3:$A$249,A1494)</f>
        <v>0</v>
      </c>
      <c r="R1494" s="7">
        <f t="shared" si="425"/>
        <v>73</v>
      </c>
      <c r="S1494" s="8">
        <f t="shared" ca="1" si="426"/>
        <v>73</v>
      </c>
      <c r="T1494" s="8">
        <f t="shared" ca="1" si="427"/>
        <v>10707</v>
      </c>
      <c r="U1494" s="8">
        <f t="shared" ca="1" si="428"/>
        <v>1</v>
      </c>
      <c r="V1494" s="9">
        <f t="shared" ca="1" si="429"/>
        <v>0</v>
      </c>
      <c r="W1494" s="3">
        <f t="shared" si="430"/>
        <v>-1.9812379499870469E-2</v>
      </c>
      <c r="X1494" s="3">
        <f t="shared" si="431"/>
        <v>3.9128370406607438E-2</v>
      </c>
      <c r="Y1494" s="3">
        <f t="shared" si="432"/>
        <v>4.7155963302752069E-2</v>
      </c>
    </row>
    <row r="1495" spans="1:25" x14ac:dyDescent="0.25">
      <c r="A1495" s="1">
        <v>38180</v>
      </c>
      <c r="B1495" s="2">
        <v>5758.74</v>
      </c>
      <c r="C1495" s="2">
        <v>59041</v>
      </c>
      <c r="D1495" s="2">
        <v>5707</v>
      </c>
      <c r="E1495" s="2">
        <v>5663</v>
      </c>
      <c r="F1495" s="13">
        <f t="shared" si="420"/>
        <v>-8.9846042710731711E-3</v>
      </c>
      <c r="G1495" s="2">
        <f t="shared" si="415"/>
        <v>5955.7225000000008</v>
      </c>
      <c r="H1495" s="2">
        <f t="shared" ca="1" si="421"/>
        <v>51883.8</v>
      </c>
      <c r="I1495">
        <f t="shared" ca="1" si="422"/>
        <v>1</v>
      </c>
      <c r="J1495">
        <f t="shared" si="423"/>
        <v>-1</v>
      </c>
      <c r="K1495">
        <f t="shared" si="416"/>
        <v>-18.980000000000473</v>
      </c>
      <c r="L1495">
        <f t="shared" ca="1" si="417"/>
        <v>-18.980000000000473</v>
      </c>
      <c r="M1495" s="14">
        <f t="shared" si="418"/>
        <v>9632.0200000000514</v>
      </c>
      <c r="N1495">
        <f t="shared" si="424"/>
        <v>-1</v>
      </c>
      <c r="O1495">
        <f t="shared" si="419"/>
        <v>0</v>
      </c>
      <c r="P1495">
        <f>COUNTIF(作圖資料!$A$3:$A$249,A1495)</f>
        <v>0</v>
      </c>
      <c r="R1495" s="7">
        <f t="shared" si="425"/>
        <v>0</v>
      </c>
      <c r="S1495" s="8">
        <f t="shared" ca="1" si="426"/>
        <v>0</v>
      </c>
      <c r="T1495" s="8">
        <f t="shared" ca="1" si="427"/>
        <v>10707</v>
      </c>
      <c r="U1495" s="8">
        <f t="shared" ca="1" si="428"/>
        <v>1</v>
      </c>
      <c r="V1495" s="9">
        <f t="shared" ca="1" si="429"/>
        <v>0</v>
      </c>
      <c r="W1495" s="3">
        <f t="shared" si="430"/>
        <v>-1.9812379499870469E-2</v>
      </c>
      <c r="X1495" s="3">
        <f t="shared" si="431"/>
        <v>3.5714799574113387E-2</v>
      </c>
      <c r="Y1495" s="3">
        <f t="shared" si="432"/>
        <v>4.7155963302752069E-2</v>
      </c>
    </row>
    <row r="1496" spans="1:25" x14ac:dyDescent="0.25">
      <c r="A1496" s="1">
        <v>38181</v>
      </c>
      <c r="B1496" s="2">
        <v>5685.57</v>
      </c>
      <c r="C1496" s="2">
        <v>54215</v>
      </c>
      <c r="D1496" s="2">
        <v>5661</v>
      </c>
      <c r="E1496" s="2">
        <v>5613</v>
      </c>
      <c r="F1496" s="13">
        <f t="shared" si="420"/>
        <v>-4.3214664492741139E-3</v>
      </c>
      <c r="G1496" s="2">
        <f t="shared" si="415"/>
        <v>5937.4956666666676</v>
      </c>
      <c r="H1496" s="2">
        <f t="shared" ca="1" si="421"/>
        <v>54492</v>
      </c>
      <c r="I1496">
        <f t="shared" ca="1" si="422"/>
        <v>-1</v>
      </c>
      <c r="J1496">
        <f t="shared" si="423"/>
        <v>-1</v>
      </c>
      <c r="K1496">
        <f t="shared" si="416"/>
        <v>-73.170000000000073</v>
      </c>
      <c r="L1496">
        <f t="shared" ca="1" si="417"/>
        <v>-73.170000000000073</v>
      </c>
      <c r="M1496" s="14">
        <f t="shared" si="418"/>
        <v>9705.1900000000514</v>
      </c>
      <c r="N1496">
        <f t="shared" si="424"/>
        <v>-1</v>
      </c>
      <c r="O1496">
        <f t="shared" si="419"/>
        <v>0</v>
      </c>
      <c r="P1496">
        <f>COUNTIF(作圖資料!$A$3:$A$249,A1496)</f>
        <v>0</v>
      </c>
      <c r="R1496" s="7">
        <f t="shared" si="425"/>
        <v>-46</v>
      </c>
      <c r="S1496" s="8">
        <f t="shared" ca="1" si="426"/>
        <v>-46</v>
      </c>
      <c r="T1496" s="8">
        <f t="shared" ca="1" si="427"/>
        <v>10661</v>
      </c>
      <c r="U1496" s="8">
        <f t="shared" ca="1" si="428"/>
        <v>-1</v>
      </c>
      <c r="V1496" s="9">
        <f t="shared" ca="1" si="429"/>
        <v>2</v>
      </c>
      <c r="W1496" s="3">
        <f t="shared" si="430"/>
        <v>-1.9812379499870469E-2</v>
      </c>
      <c r="X1496" s="3">
        <f t="shared" si="431"/>
        <v>2.255510632787594E-2</v>
      </c>
      <c r="Y1496" s="3">
        <f t="shared" si="432"/>
        <v>3.8715596330274993E-2</v>
      </c>
    </row>
    <row r="1497" spans="1:25" x14ac:dyDescent="0.25">
      <c r="A1497" s="1">
        <v>38182</v>
      </c>
      <c r="B1497" s="2">
        <v>5623.65</v>
      </c>
      <c r="C1497" s="2">
        <v>51337</v>
      </c>
      <c r="D1497" s="2">
        <v>5608</v>
      </c>
      <c r="E1497" s="2">
        <v>5565</v>
      </c>
      <c r="F1497" s="13">
        <f t="shared" si="420"/>
        <v>-2.7828901158499786E-3</v>
      </c>
      <c r="G1497" s="2">
        <f t="shared" si="415"/>
        <v>5917.8903333333355</v>
      </c>
      <c r="H1497" s="2">
        <f t="shared" ca="1" si="421"/>
        <v>54745.2</v>
      </c>
      <c r="I1497">
        <f t="shared" ca="1" si="422"/>
        <v>-1</v>
      </c>
      <c r="J1497">
        <f t="shared" si="423"/>
        <v>-1</v>
      </c>
      <c r="K1497">
        <f t="shared" si="416"/>
        <v>-61.920000000000073</v>
      </c>
      <c r="L1497">
        <f t="shared" ca="1" si="417"/>
        <v>61.920000000000073</v>
      </c>
      <c r="M1497" s="14">
        <f t="shared" si="418"/>
        <v>9767.1100000000515</v>
      </c>
      <c r="N1497">
        <f t="shared" si="424"/>
        <v>-1</v>
      </c>
      <c r="O1497">
        <f t="shared" si="419"/>
        <v>0</v>
      </c>
      <c r="P1497">
        <f>COUNTIF(作圖資料!$A$3:$A$249,A1497)</f>
        <v>0</v>
      </c>
      <c r="R1497" s="7">
        <f t="shared" si="425"/>
        <v>-53</v>
      </c>
      <c r="S1497" s="8">
        <f t="shared" ca="1" si="426"/>
        <v>53</v>
      </c>
      <c r="T1497" s="8">
        <f t="shared" ca="1" si="427"/>
        <v>10714</v>
      </c>
      <c r="U1497" s="8">
        <f t="shared" ca="1" si="428"/>
        <v>-1</v>
      </c>
      <c r="V1497" s="9">
        <f t="shared" ca="1" si="429"/>
        <v>0</v>
      </c>
      <c r="W1497" s="3">
        <f t="shared" si="430"/>
        <v>-1.9812379499870469E-2</v>
      </c>
      <c r="X1497" s="3">
        <f t="shared" si="431"/>
        <v>1.1418736151478148E-2</v>
      </c>
      <c r="Y1497" s="3">
        <f t="shared" si="432"/>
        <v>2.8990825688073318E-2</v>
      </c>
    </row>
    <row r="1498" spans="1:25" x14ac:dyDescent="0.25">
      <c r="A1498" s="1">
        <v>38183</v>
      </c>
      <c r="B1498" s="2">
        <v>5542.8</v>
      </c>
      <c r="C1498" s="2">
        <v>61050</v>
      </c>
      <c r="D1498" s="2">
        <v>5550</v>
      </c>
      <c r="E1498" s="2">
        <v>5491</v>
      </c>
      <c r="F1498" s="13">
        <f t="shared" si="420"/>
        <v>1.2989824637366088E-3</v>
      </c>
      <c r="G1498" s="2">
        <f t="shared" si="415"/>
        <v>5896.7661666666691</v>
      </c>
      <c r="H1498" s="2">
        <f t="shared" ca="1" si="421"/>
        <v>56089</v>
      </c>
      <c r="I1498">
        <f t="shared" ca="1" si="422"/>
        <v>1</v>
      </c>
      <c r="J1498">
        <f t="shared" si="423"/>
        <v>1</v>
      </c>
      <c r="K1498">
        <f t="shared" si="416"/>
        <v>-80.849999999999454</v>
      </c>
      <c r="L1498">
        <f t="shared" ca="1" si="417"/>
        <v>80.849999999999454</v>
      </c>
      <c r="M1498" s="14">
        <f t="shared" si="418"/>
        <v>9847.9600000000501</v>
      </c>
      <c r="N1498">
        <f t="shared" si="424"/>
        <v>1</v>
      </c>
      <c r="O1498">
        <f t="shared" si="419"/>
        <v>2</v>
      </c>
      <c r="P1498">
        <f>COUNTIF(作圖資料!$A$3:$A$249,A1498)</f>
        <v>0</v>
      </c>
      <c r="R1498" s="7">
        <f t="shared" si="425"/>
        <v>-58</v>
      </c>
      <c r="S1498" s="8">
        <f t="shared" ca="1" si="426"/>
        <v>58</v>
      </c>
      <c r="T1498" s="8">
        <f t="shared" ca="1" si="427"/>
        <v>10772</v>
      </c>
      <c r="U1498" s="8">
        <f t="shared" ca="1" si="428"/>
        <v>1</v>
      </c>
      <c r="V1498" s="9">
        <f t="shared" ca="1" si="429"/>
        <v>2</v>
      </c>
      <c r="W1498" s="3">
        <f t="shared" si="430"/>
        <v>-1.9812379499870469E-2</v>
      </c>
      <c r="X1498" s="3">
        <f t="shared" si="431"/>
        <v>-3.1222123104365229E-3</v>
      </c>
      <c r="Y1498" s="3">
        <f t="shared" si="432"/>
        <v>1.8348623853210899E-2</v>
      </c>
    </row>
    <row r="1499" spans="1:25" x14ac:dyDescent="0.25">
      <c r="A1499" s="1">
        <v>38184</v>
      </c>
      <c r="B1499" s="2">
        <v>5502.14</v>
      </c>
      <c r="C1499" s="2">
        <v>49612</v>
      </c>
      <c r="D1499" s="2">
        <v>5505</v>
      </c>
      <c r="E1499" s="2">
        <v>5445</v>
      </c>
      <c r="F1499" s="13">
        <f t="shared" si="420"/>
        <v>5.1979775142019236E-4</v>
      </c>
      <c r="G1499" s="2">
        <f t="shared" si="415"/>
        <v>5876.2670000000035</v>
      </c>
      <c r="H1499" s="2">
        <f t="shared" ca="1" si="421"/>
        <v>55051</v>
      </c>
      <c r="I1499">
        <f t="shared" ca="1" si="422"/>
        <v>-1</v>
      </c>
      <c r="J1499">
        <f t="shared" si="423"/>
        <v>1</v>
      </c>
      <c r="K1499">
        <f t="shared" si="416"/>
        <v>-40.659999999999854</v>
      </c>
      <c r="L1499">
        <f t="shared" ca="1" si="417"/>
        <v>-40.659999999999854</v>
      </c>
      <c r="M1499" s="14">
        <f t="shared" si="418"/>
        <v>9807.3000000000502</v>
      </c>
      <c r="N1499">
        <f t="shared" si="424"/>
        <v>1</v>
      </c>
      <c r="O1499">
        <f t="shared" si="419"/>
        <v>0</v>
      </c>
      <c r="P1499">
        <f>COUNTIF(作圖資料!$A$3:$A$249,A1499)</f>
        <v>0</v>
      </c>
      <c r="R1499" s="7">
        <f t="shared" si="425"/>
        <v>-45</v>
      </c>
      <c r="S1499" s="8">
        <f t="shared" ca="1" si="426"/>
        <v>-45</v>
      </c>
      <c r="T1499" s="8">
        <f t="shared" ca="1" si="427"/>
        <v>10727</v>
      </c>
      <c r="U1499" s="8">
        <f t="shared" ca="1" si="428"/>
        <v>-1</v>
      </c>
      <c r="V1499" s="9">
        <f t="shared" ca="1" si="429"/>
        <v>2</v>
      </c>
      <c r="W1499" s="3">
        <f t="shared" si="430"/>
        <v>-1.9812379499870469E-2</v>
      </c>
      <c r="X1499" s="3">
        <f t="shared" si="431"/>
        <v>-1.0434951512186097E-2</v>
      </c>
      <c r="Y1499" s="3">
        <f t="shared" si="432"/>
        <v>1.0091743119265972E-2</v>
      </c>
    </row>
    <row r="1500" spans="1:25" x14ac:dyDescent="0.25">
      <c r="A1500" s="1">
        <v>38187</v>
      </c>
      <c r="B1500" s="2">
        <v>5489.1</v>
      </c>
      <c r="C1500" s="2">
        <v>49262</v>
      </c>
      <c r="D1500" s="2">
        <v>5511</v>
      </c>
      <c r="E1500" s="2">
        <v>5445</v>
      </c>
      <c r="F1500" s="13">
        <f t="shared" si="420"/>
        <v>3.9897250915450488E-3</v>
      </c>
      <c r="G1500" s="2">
        <f t="shared" si="415"/>
        <v>5855.283666666669</v>
      </c>
      <c r="H1500" s="2">
        <f t="shared" ca="1" si="421"/>
        <v>53095.199999999997</v>
      </c>
      <c r="I1500">
        <f t="shared" ca="1" si="422"/>
        <v>-1</v>
      </c>
      <c r="J1500">
        <f t="shared" si="423"/>
        <v>1</v>
      </c>
      <c r="K1500">
        <f t="shared" si="416"/>
        <v>-13.039999999999964</v>
      </c>
      <c r="L1500">
        <f t="shared" ca="1" si="417"/>
        <v>13.039999999999964</v>
      </c>
      <c r="M1500" s="14">
        <f t="shared" si="418"/>
        <v>9794.2600000000493</v>
      </c>
      <c r="N1500">
        <f t="shared" si="424"/>
        <v>1</v>
      </c>
      <c r="O1500">
        <f t="shared" si="419"/>
        <v>0</v>
      </c>
      <c r="P1500">
        <f>COUNTIF(作圖資料!$A$3:$A$249,A1500)</f>
        <v>0</v>
      </c>
      <c r="R1500" s="7">
        <f t="shared" si="425"/>
        <v>6</v>
      </c>
      <c r="S1500" s="8">
        <f t="shared" ca="1" si="426"/>
        <v>-6</v>
      </c>
      <c r="T1500" s="8">
        <f t="shared" ca="1" si="427"/>
        <v>10721</v>
      </c>
      <c r="U1500" s="8">
        <f t="shared" ca="1" si="428"/>
        <v>-1</v>
      </c>
      <c r="V1500" s="9">
        <f t="shared" ca="1" si="429"/>
        <v>0</v>
      </c>
      <c r="W1500" s="3">
        <f t="shared" si="430"/>
        <v>-1.9812379499870469E-2</v>
      </c>
      <c r="X1500" s="3">
        <f t="shared" si="431"/>
        <v>-1.278020776380473E-2</v>
      </c>
      <c r="Y1500" s="3">
        <f t="shared" si="432"/>
        <v>1.1192660550458644E-2</v>
      </c>
    </row>
    <row r="1501" spans="1:25" x14ac:dyDescent="0.25">
      <c r="A1501" s="1">
        <v>38188</v>
      </c>
      <c r="B1501" s="2">
        <v>5325.68</v>
      </c>
      <c r="C1501" s="2">
        <v>62950</v>
      </c>
      <c r="D1501" s="2">
        <v>5300</v>
      </c>
      <c r="E1501" s="2">
        <v>5233</v>
      </c>
      <c r="F1501" s="13">
        <f t="shared" si="420"/>
        <v>-4.8219194544171229E-3</v>
      </c>
      <c r="G1501" s="2">
        <f t="shared" si="415"/>
        <v>5832.2000000000016</v>
      </c>
      <c r="H1501" s="2">
        <f t="shared" ca="1" si="421"/>
        <v>54842.2</v>
      </c>
      <c r="I1501">
        <f t="shared" ca="1" si="422"/>
        <v>1</v>
      </c>
      <c r="J1501">
        <f t="shared" si="423"/>
        <v>-1</v>
      </c>
      <c r="K1501">
        <f t="shared" si="416"/>
        <v>-163.42000000000007</v>
      </c>
      <c r="L1501">
        <f t="shared" ca="1" si="417"/>
        <v>163.42000000000007</v>
      </c>
      <c r="M1501" s="14">
        <f t="shared" si="418"/>
        <v>9630.8400000000493</v>
      </c>
      <c r="N1501">
        <f t="shared" si="424"/>
        <v>-1</v>
      </c>
      <c r="O1501">
        <f t="shared" si="419"/>
        <v>2</v>
      </c>
      <c r="P1501">
        <f>COUNTIF(作圖資料!$A$3:$A$249,A1501)</f>
        <v>0</v>
      </c>
      <c r="R1501" s="7">
        <f t="shared" si="425"/>
        <v>-211</v>
      </c>
      <c r="S1501" s="8">
        <f t="shared" ca="1" si="426"/>
        <v>211</v>
      </c>
      <c r="T1501" s="8">
        <f t="shared" ca="1" si="427"/>
        <v>10932</v>
      </c>
      <c r="U1501" s="8">
        <f t="shared" ca="1" si="428"/>
        <v>2</v>
      </c>
      <c r="V1501" s="9">
        <f t="shared" ca="1" si="429"/>
        <v>3</v>
      </c>
      <c r="W1501" s="3">
        <f t="shared" si="430"/>
        <v>-1.9812379499870469E-2</v>
      </c>
      <c r="X1501" s="3">
        <f t="shared" si="431"/>
        <v>-4.2171448303645276E-2</v>
      </c>
      <c r="Y1501" s="3">
        <f t="shared" si="432"/>
        <v>-2.7522935779816571E-2</v>
      </c>
    </row>
    <row r="1502" spans="1:25" x14ac:dyDescent="0.25">
      <c r="A1502" s="1">
        <v>38189</v>
      </c>
      <c r="B1502" s="2">
        <v>5409.13</v>
      </c>
      <c r="C1502" s="2">
        <v>64236</v>
      </c>
      <c r="D1502" s="2">
        <v>5418</v>
      </c>
      <c r="E1502" s="2">
        <v>5331</v>
      </c>
      <c r="F1502" s="13">
        <f t="shared" si="420"/>
        <v>-1.444409729475904E-2</v>
      </c>
      <c r="G1502" s="2">
        <f t="shared" si="415"/>
        <v>5811.5721666666677</v>
      </c>
      <c r="H1502" s="2">
        <f t="shared" ca="1" si="421"/>
        <v>57422</v>
      </c>
      <c r="I1502">
        <f t="shared" ca="1" si="422"/>
        <v>1</v>
      </c>
      <c r="J1502">
        <f t="shared" si="423"/>
        <v>-1</v>
      </c>
      <c r="K1502">
        <f t="shared" si="416"/>
        <v>83.449999999999818</v>
      </c>
      <c r="L1502">
        <f t="shared" ca="1" si="417"/>
        <v>83.449999999999818</v>
      </c>
      <c r="M1502" s="14">
        <f t="shared" si="418"/>
        <v>9547.3900000000503</v>
      </c>
      <c r="N1502">
        <f t="shared" si="424"/>
        <v>-1</v>
      </c>
      <c r="O1502">
        <f t="shared" si="419"/>
        <v>0</v>
      </c>
      <c r="P1502">
        <f>COUNTIF(作圖資料!$A$3:$A$249,A1502)</f>
        <v>1</v>
      </c>
      <c r="R1502" s="7">
        <f t="shared" si="425"/>
        <v>118</v>
      </c>
      <c r="S1502" s="8">
        <f t="shared" ca="1" si="426"/>
        <v>118</v>
      </c>
      <c r="T1502" s="8">
        <f t="shared" ca="1" si="427"/>
        <v>11168</v>
      </c>
      <c r="U1502" s="8">
        <f t="shared" ca="1" si="428"/>
        <v>2</v>
      </c>
      <c r="V1502" s="9">
        <f t="shared" ca="1" si="429"/>
        <v>4</v>
      </c>
      <c r="W1502" s="3">
        <f t="shared" si="430"/>
        <v>-1.9812379499870469E-2</v>
      </c>
      <c r="X1502" s="3">
        <f t="shared" si="431"/>
        <v>-2.7162887398923141E-2</v>
      </c>
      <c r="Y1502" s="3">
        <f t="shared" si="432"/>
        <v>-5.8715596330275455E-3</v>
      </c>
    </row>
    <row r="1503" spans="1:25" x14ac:dyDescent="0.25">
      <c r="A1503" s="1">
        <v>38190</v>
      </c>
      <c r="B1503" s="2">
        <v>5387.96</v>
      </c>
      <c r="C1503" s="2">
        <v>60508</v>
      </c>
      <c r="D1503" s="2">
        <v>5291</v>
      </c>
      <c r="E1503" s="2">
        <v>5255</v>
      </c>
      <c r="F1503" s="13">
        <f t="shared" si="420"/>
        <v>-1.7995679255228381E-2</v>
      </c>
      <c r="G1503" s="2">
        <f t="shared" si="415"/>
        <v>5791.7923333333356</v>
      </c>
      <c r="H1503" s="2">
        <f t="shared" ca="1" si="421"/>
        <v>57313.599999999999</v>
      </c>
      <c r="I1503">
        <f t="shared" ca="1" si="422"/>
        <v>1</v>
      </c>
      <c r="J1503">
        <f t="shared" si="423"/>
        <v>-1</v>
      </c>
      <c r="K1503">
        <f t="shared" si="416"/>
        <v>-21.170000000000073</v>
      </c>
      <c r="L1503">
        <f t="shared" ca="1" si="417"/>
        <v>-21.170000000000073</v>
      </c>
      <c r="M1503" s="14">
        <f t="shared" si="418"/>
        <v>9568.5600000000504</v>
      </c>
      <c r="N1503">
        <f t="shared" si="424"/>
        <v>-1</v>
      </c>
      <c r="O1503">
        <f t="shared" si="419"/>
        <v>0</v>
      </c>
      <c r="P1503">
        <f>COUNTIF(作圖資料!$A$3:$A$249,A1503)</f>
        <v>0</v>
      </c>
      <c r="R1503" s="7">
        <f t="shared" si="425"/>
        <v>-40</v>
      </c>
      <c r="S1503" s="8">
        <f t="shared" ca="1" si="426"/>
        <v>-40</v>
      </c>
      <c r="T1503" s="8">
        <f t="shared" ca="1" si="427"/>
        <v>11088</v>
      </c>
      <c r="U1503" s="8">
        <f t="shared" ca="1" si="428"/>
        <v>2</v>
      </c>
      <c r="V1503" s="9">
        <f t="shared" ca="1" si="429"/>
        <v>0</v>
      </c>
      <c r="W1503" s="3">
        <f t="shared" si="430"/>
        <v>-1.444409729475904E-2</v>
      </c>
      <c r="X1503" s="3">
        <f t="shared" si="431"/>
        <v>-3.9137532283380272E-3</v>
      </c>
      <c r="Y1503" s="3">
        <f t="shared" si="432"/>
        <v>-7.5032826861752017E-3</v>
      </c>
    </row>
    <row r="1504" spans="1:25" x14ac:dyDescent="0.25">
      <c r="A1504" s="1">
        <v>38191</v>
      </c>
      <c r="B1504" s="2">
        <v>5373.85</v>
      </c>
      <c r="C1504" s="2">
        <v>52042</v>
      </c>
      <c r="D1504" s="2">
        <v>5285</v>
      </c>
      <c r="E1504" s="2">
        <v>5252</v>
      </c>
      <c r="F1504" s="13">
        <f t="shared" si="420"/>
        <v>-1.6533770015910498E-2</v>
      </c>
      <c r="G1504" s="2">
        <f t="shared" si="415"/>
        <v>5774.6530000000021</v>
      </c>
      <c r="H1504" s="2">
        <f t="shared" ca="1" si="421"/>
        <v>57799.6</v>
      </c>
      <c r="I1504">
        <f t="shared" ca="1" si="422"/>
        <v>-1</v>
      </c>
      <c r="J1504">
        <f t="shared" si="423"/>
        <v>-1</v>
      </c>
      <c r="K1504">
        <f t="shared" si="416"/>
        <v>-14.109999999999673</v>
      </c>
      <c r="L1504">
        <f t="shared" ca="1" si="417"/>
        <v>-14.109999999999673</v>
      </c>
      <c r="M1504" s="14">
        <f t="shared" si="418"/>
        <v>9582.6700000000492</v>
      </c>
      <c r="N1504">
        <f t="shared" si="424"/>
        <v>-1</v>
      </c>
      <c r="O1504">
        <f t="shared" si="419"/>
        <v>0</v>
      </c>
      <c r="P1504">
        <f>COUNTIF(作圖資料!$A$3:$A$249,A1504)</f>
        <v>0</v>
      </c>
      <c r="R1504" s="7">
        <f t="shared" si="425"/>
        <v>-6</v>
      </c>
      <c r="S1504" s="8">
        <f t="shared" ca="1" si="426"/>
        <v>-6</v>
      </c>
      <c r="T1504" s="8">
        <f t="shared" ca="1" si="427"/>
        <v>11076</v>
      </c>
      <c r="U1504" s="8">
        <f t="shared" ca="1" si="428"/>
        <v>-2</v>
      </c>
      <c r="V1504" s="9">
        <f t="shared" ca="1" si="429"/>
        <v>4</v>
      </c>
      <c r="W1504" s="3">
        <f t="shared" si="430"/>
        <v>-1.444409729475904E-2</v>
      </c>
      <c r="X1504" s="3">
        <f t="shared" si="431"/>
        <v>-6.5223058051848692E-3</v>
      </c>
      <c r="Y1504" s="3">
        <f t="shared" si="432"/>
        <v>-8.6287750891014259E-3</v>
      </c>
    </row>
    <row r="1505" spans="1:25" x14ac:dyDescent="0.25">
      <c r="A1505" s="1">
        <v>38194</v>
      </c>
      <c r="B1505" s="2">
        <v>5331.71</v>
      </c>
      <c r="C1505" s="2">
        <v>37191</v>
      </c>
      <c r="D1505" s="2">
        <v>5275</v>
      </c>
      <c r="E1505" s="2">
        <v>5229</v>
      </c>
      <c r="F1505" s="13">
        <f t="shared" si="420"/>
        <v>-1.0636362442818514E-2</v>
      </c>
      <c r="G1505" s="2">
        <f t="shared" si="415"/>
        <v>5761.5513333333356</v>
      </c>
      <c r="H1505" s="2">
        <f t="shared" ca="1" si="421"/>
        <v>55385.4</v>
      </c>
      <c r="I1505">
        <f t="shared" ca="1" si="422"/>
        <v>-1</v>
      </c>
      <c r="J1505">
        <f t="shared" si="423"/>
        <v>-1</v>
      </c>
      <c r="K1505">
        <f t="shared" si="416"/>
        <v>-42.140000000000327</v>
      </c>
      <c r="L1505">
        <f t="shared" ca="1" si="417"/>
        <v>42.140000000000327</v>
      </c>
      <c r="M1505" s="14">
        <f t="shared" si="418"/>
        <v>9624.8100000000486</v>
      </c>
      <c r="N1505">
        <f t="shared" si="424"/>
        <v>-1</v>
      </c>
      <c r="O1505">
        <f t="shared" si="419"/>
        <v>0</v>
      </c>
      <c r="P1505">
        <f>COUNTIF(作圖資料!$A$3:$A$249,A1505)</f>
        <v>0</v>
      </c>
      <c r="R1505" s="7">
        <f t="shared" si="425"/>
        <v>-10</v>
      </c>
      <c r="S1505" s="8">
        <f t="shared" ca="1" si="426"/>
        <v>10</v>
      </c>
      <c r="T1505" s="8">
        <f t="shared" ca="1" si="427"/>
        <v>11096</v>
      </c>
      <c r="U1505" s="8">
        <f t="shared" ca="1" si="428"/>
        <v>-2</v>
      </c>
      <c r="V1505" s="9">
        <f t="shared" ca="1" si="429"/>
        <v>0</v>
      </c>
      <c r="W1505" s="3">
        <f t="shared" si="430"/>
        <v>-1.444409729475904E-2</v>
      </c>
      <c r="X1505" s="3">
        <f t="shared" si="431"/>
        <v>-1.4312837739155815E-2</v>
      </c>
      <c r="Y1505" s="3">
        <f t="shared" si="432"/>
        <v>-1.0504595760645219E-2</v>
      </c>
    </row>
    <row r="1506" spans="1:25" x14ac:dyDescent="0.25">
      <c r="A1506" s="1">
        <v>38195</v>
      </c>
      <c r="B1506" s="2">
        <v>5398.61</v>
      </c>
      <c r="C1506" s="2">
        <v>58269</v>
      </c>
      <c r="D1506" s="2">
        <v>5353</v>
      </c>
      <c r="E1506" s="2">
        <v>5328</v>
      </c>
      <c r="F1506" s="13">
        <f t="shared" si="420"/>
        <v>-8.4484709953116521E-3</v>
      </c>
      <c r="G1506" s="2">
        <f t="shared" si="415"/>
        <v>5751.0320000000011</v>
      </c>
      <c r="H1506" s="2">
        <f t="shared" ca="1" si="421"/>
        <v>54449.2</v>
      </c>
      <c r="I1506">
        <f t="shared" ca="1" si="422"/>
        <v>1</v>
      </c>
      <c r="J1506">
        <f t="shared" si="423"/>
        <v>-1</v>
      </c>
      <c r="K1506">
        <f t="shared" si="416"/>
        <v>66.899999999999636</v>
      </c>
      <c r="L1506">
        <f t="shared" ca="1" si="417"/>
        <v>-66.899999999999636</v>
      </c>
      <c r="M1506" s="14">
        <f t="shared" si="418"/>
        <v>9557.910000000049</v>
      </c>
      <c r="N1506">
        <f t="shared" si="424"/>
        <v>-1</v>
      </c>
      <c r="O1506">
        <f t="shared" si="419"/>
        <v>0</v>
      </c>
      <c r="P1506">
        <f>COUNTIF(作圖資料!$A$3:$A$249,A1506)</f>
        <v>0</v>
      </c>
      <c r="R1506" s="7">
        <f t="shared" si="425"/>
        <v>78</v>
      </c>
      <c r="S1506" s="8">
        <f t="shared" ca="1" si="426"/>
        <v>-78</v>
      </c>
      <c r="T1506" s="8">
        <f t="shared" ca="1" si="427"/>
        <v>10940</v>
      </c>
      <c r="U1506" s="8">
        <f t="shared" ca="1" si="428"/>
        <v>2</v>
      </c>
      <c r="V1506" s="9">
        <f t="shared" ca="1" si="429"/>
        <v>4</v>
      </c>
      <c r="W1506" s="3">
        <f t="shared" si="430"/>
        <v>-1.444409729475904E-2</v>
      </c>
      <c r="X1506" s="3">
        <f t="shared" si="431"/>
        <v>-1.9448598942898299E-3</v>
      </c>
      <c r="Y1506" s="3">
        <f t="shared" si="432"/>
        <v>4.1268054773964113E-3</v>
      </c>
    </row>
    <row r="1507" spans="1:25" x14ac:dyDescent="0.25">
      <c r="A1507" s="1">
        <v>38196</v>
      </c>
      <c r="B1507" s="2">
        <v>5383.57</v>
      </c>
      <c r="C1507" s="2">
        <v>49139</v>
      </c>
      <c r="D1507" s="2">
        <v>5360</v>
      </c>
      <c r="E1507" s="2">
        <v>5332</v>
      </c>
      <c r="F1507" s="13">
        <f t="shared" si="420"/>
        <v>-4.3781356980590047E-3</v>
      </c>
      <c r="G1507" s="2">
        <f t="shared" si="415"/>
        <v>5737.6223333333337</v>
      </c>
      <c r="H1507" s="2">
        <f t="shared" ca="1" si="421"/>
        <v>51429.8</v>
      </c>
      <c r="I1507">
        <f t="shared" ca="1" si="422"/>
        <v>-1</v>
      </c>
      <c r="J1507">
        <f t="shared" si="423"/>
        <v>-1</v>
      </c>
      <c r="K1507">
        <f t="shared" si="416"/>
        <v>-15.039999999999964</v>
      </c>
      <c r="L1507">
        <f t="shared" ca="1" si="417"/>
        <v>-15.039999999999964</v>
      </c>
      <c r="M1507" s="14">
        <f t="shared" si="418"/>
        <v>9572.950000000048</v>
      </c>
      <c r="N1507">
        <f t="shared" si="424"/>
        <v>-1</v>
      </c>
      <c r="O1507">
        <f t="shared" si="419"/>
        <v>0</v>
      </c>
      <c r="P1507">
        <f>COUNTIF(作圖資料!$A$3:$A$249,A1507)</f>
        <v>0</v>
      </c>
      <c r="R1507" s="7">
        <f t="shared" si="425"/>
        <v>7</v>
      </c>
      <c r="S1507" s="8">
        <f t="shared" ca="1" si="426"/>
        <v>7</v>
      </c>
      <c r="T1507" s="8">
        <f t="shared" ca="1" si="427"/>
        <v>10954</v>
      </c>
      <c r="U1507" s="8">
        <f t="shared" ca="1" si="428"/>
        <v>-2</v>
      </c>
      <c r="V1507" s="9">
        <f t="shared" ca="1" si="429"/>
        <v>4</v>
      </c>
      <c r="W1507" s="3">
        <f t="shared" si="430"/>
        <v>-1.444409729475904E-2</v>
      </c>
      <c r="X1507" s="3">
        <f t="shared" si="431"/>
        <v>-4.7253440017156478E-3</v>
      </c>
      <c r="Y1507" s="3">
        <f t="shared" si="432"/>
        <v>5.4398799474770776E-3</v>
      </c>
    </row>
    <row r="1508" spans="1:25" x14ac:dyDescent="0.25">
      <c r="A1508" s="1">
        <v>38197</v>
      </c>
      <c r="B1508" s="2">
        <v>5349.66</v>
      </c>
      <c r="C1508" s="2">
        <v>41448</v>
      </c>
      <c r="D1508" s="2">
        <v>5297</v>
      </c>
      <c r="E1508" s="2">
        <v>5270</v>
      </c>
      <c r="F1508" s="13">
        <f t="shared" si="420"/>
        <v>-9.8436162298164431E-3</v>
      </c>
      <c r="G1508" s="2">
        <f t="shared" si="415"/>
        <v>5729.2128333333339</v>
      </c>
      <c r="H1508" s="2">
        <f t="shared" ca="1" si="421"/>
        <v>47617.8</v>
      </c>
      <c r="I1508">
        <f t="shared" ca="1" si="422"/>
        <v>-1</v>
      </c>
      <c r="J1508">
        <f t="shared" si="423"/>
        <v>-1</v>
      </c>
      <c r="K1508">
        <f t="shared" si="416"/>
        <v>-33.909999999999854</v>
      </c>
      <c r="L1508">
        <f t="shared" ca="1" si="417"/>
        <v>33.909999999999854</v>
      </c>
      <c r="M1508" s="14">
        <f t="shared" si="418"/>
        <v>9606.8600000000479</v>
      </c>
      <c r="N1508">
        <f t="shared" si="424"/>
        <v>-1</v>
      </c>
      <c r="O1508">
        <f t="shared" si="419"/>
        <v>0</v>
      </c>
      <c r="P1508">
        <f>COUNTIF(作圖資料!$A$3:$A$249,A1508)</f>
        <v>0</v>
      </c>
      <c r="R1508" s="7">
        <f t="shared" si="425"/>
        <v>-63</v>
      </c>
      <c r="S1508" s="8">
        <f t="shared" ca="1" si="426"/>
        <v>63</v>
      </c>
      <c r="T1508" s="8">
        <f t="shared" ca="1" si="427"/>
        <v>11080</v>
      </c>
      <c r="U1508" s="8">
        <f t="shared" ca="1" si="428"/>
        <v>-2</v>
      </c>
      <c r="V1508" s="9">
        <f t="shared" ca="1" si="429"/>
        <v>0</v>
      </c>
      <c r="W1508" s="3">
        <f t="shared" si="430"/>
        <v>-1.444409729475904E-2</v>
      </c>
      <c r="X1508" s="3">
        <f t="shared" si="431"/>
        <v>-1.0994374326370404E-2</v>
      </c>
      <c r="Y1508" s="3">
        <f t="shared" si="432"/>
        <v>-6.3777902832489186E-3</v>
      </c>
    </row>
    <row r="1509" spans="1:25" x14ac:dyDescent="0.25">
      <c r="A1509" s="1">
        <v>38198</v>
      </c>
      <c r="B1509" s="2">
        <v>5420.57</v>
      </c>
      <c r="C1509" s="2">
        <v>55313</v>
      </c>
      <c r="D1509" s="2">
        <v>5356</v>
      </c>
      <c r="E1509" s="2">
        <v>5340</v>
      </c>
      <c r="F1509" s="13">
        <f t="shared" si="420"/>
        <v>-1.1912031391532518E-2</v>
      </c>
      <c r="G1509" s="2">
        <f t="shared" si="415"/>
        <v>5721.0591666666678</v>
      </c>
      <c r="H1509" s="2">
        <f t="shared" ca="1" si="421"/>
        <v>48272</v>
      </c>
      <c r="I1509">
        <f t="shared" ca="1" si="422"/>
        <v>1</v>
      </c>
      <c r="J1509">
        <f t="shared" si="423"/>
        <v>-1</v>
      </c>
      <c r="K1509">
        <f t="shared" si="416"/>
        <v>70.909999999999854</v>
      </c>
      <c r="L1509">
        <f t="shared" ca="1" si="417"/>
        <v>-70.909999999999854</v>
      </c>
      <c r="M1509" s="14">
        <f t="shared" si="418"/>
        <v>9535.950000000048</v>
      </c>
      <c r="N1509">
        <f t="shared" si="424"/>
        <v>-1</v>
      </c>
      <c r="O1509">
        <f t="shared" si="419"/>
        <v>0</v>
      </c>
      <c r="P1509">
        <f>COUNTIF(作圖資料!$A$3:$A$249,A1509)</f>
        <v>0</v>
      </c>
      <c r="R1509" s="7">
        <f t="shared" si="425"/>
        <v>59</v>
      </c>
      <c r="S1509" s="8">
        <f t="shared" ca="1" si="426"/>
        <v>-59</v>
      </c>
      <c r="T1509" s="8">
        <f t="shared" ca="1" si="427"/>
        <v>10962</v>
      </c>
      <c r="U1509" s="8">
        <f t="shared" ca="1" si="428"/>
        <v>2</v>
      </c>
      <c r="V1509" s="9">
        <f t="shared" ca="1" si="429"/>
        <v>4</v>
      </c>
      <c r="W1509" s="3">
        <f t="shared" si="430"/>
        <v>-1.444409729475904E-2</v>
      </c>
      <c r="X1509" s="3">
        <f t="shared" si="431"/>
        <v>2.1149426987334685E-3</v>
      </c>
      <c r="Y1509" s="3">
        <f t="shared" si="432"/>
        <v>4.6895516788594271E-3</v>
      </c>
    </row>
    <row r="1510" spans="1:25" x14ac:dyDescent="0.25">
      <c r="A1510" s="1">
        <v>38201</v>
      </c>
      <c r="B1510" s="2">
        <v>5350.4</v>
      </c>
      <c r="C1510" s="2">
        <v>41746</v>
      </c>
      <c r="D1510" s="2">
        <v>5280</v>
      </c>
      <c r="E1510" s="2">
        <v>5256</v>
      </c>
      <c r="F1510" s="13">
        <f t="shared" si="420"/>
        <v>-1.3157894736842035E-2</v>
      </c>
      <c r="G1510" s="2">
        <f t="shared" si="415"/>
        <v>5709.5614999999998</v>
      </c>
      <c r="H1510" s="2">
        <f t="shared" ca="1" si="421"/>
        <v>49183</v>
      </c>
      <c r="I1510">
        <f t="shared" ca="1" si="422"/>
        <v>-1</v>
      </c>
      <c r="J1510">
        <f t="shared" si="423"/>
        <v>-1</v>
      </c>
      <c r="K1510">
        <f t="shared" si="416"/>
        <v>-70.170000000000073</v>
      </c>
      <c r="L1510">
        <f t="shared" ca="1" si="417"/>
        <v>-70.170000000000073</v>
      </c>
      <c r="M1510" s="14">
        <f t="shared" si="418"/>
        <v>9606.1200000000481</v>
      </c>
      <c r="N1510">
        <f t="shared" si="424"/>
        <v>-1</v>
      </c>
      <c r="O1510">
        <f t="shared" si="419"/>
        <v>0</v>
      </c>
      <c r="P1510">
        <f>COUNTIF(作圖資料!$A$3:$A$249,A1510)</f>
        <v>0</v>
      </c>
      <c r="R1510" s="7">
        <f t="shared" si="425"/>
        <v>-76</v>
      </c>
      <c r="S1510" s="8">
        <f t="shared" ca="1" si="426"/>
        <v>-76</v>
      </c>
      <c r="T1510" s="8">
        <f t="shared" ca="1" si="427"/>
        <v>10810</v>
      </c>
      <c r="U1510" s="8">
        <f t="shared" ca="1" si="428"/>
        <v>-2</v>
      </c>
      <c r="V1510" s="9">
        <f t="shared" ca="1" si="429"/>
        <v>4</v>
      </c>
      <c r="W1510" s="3">
        <f t="shared" si="430"/>
        <v>-1.444409729475904E-2</v>
      </c>
      <c r="X1510" s="3">
        <f t="shared" si="431"/>
        <v>-1.0857568592361422E-2</v>
      </c>
      <c r="Y1510" s="3">
        <f t="shared" si="432"/>
        <v>-9.5666854248734889E-3</v>
      </c>
    </row>
    <row r="1511" spans="1:25" x14ac:dyDescent="0.25">
      <c r="A1511" s="1">
        <v>38202</v>
      </c>
      <c r="B1511" s="2">
        <v>5367.22</v>
      </c>
      <c r="C1511" s="2">
        <v>44862</v>
      </c>
      <c r="D1511" s="2">
        <v>5282</v>
      </c>
      <c r="E1511" s="2">
        <v>5266</v>
      </c>
      <c r="F1511" s="13">
        <f t="shared" si="420"/>
        <v>-1.5877866008846331E-2</v>
      </c>
      <c r="G1511" s="2">
        <f t="shared" si="415"/>
        <v>5701.9309999999996</v>
      </c>
      <c r="H1511" s="2">
        <f t="shared" ca="1" si="421"/>
        <v>46501.599999999999</v>
      </c>
      <c r="I1511">
        <f t="shared" ca="1" si="422"/>
        <v>-1</v>
      </c>
      <c r="J1511">
        <f t="shared" si="423"/>
        <v>-1</v>
      </c>
      <c r="K1511">
        <f t="shared" si="416"/>
        <v>16.820000000000618</v>
      </c>
      <c r="L1511">
        <f t="shared" ca="1" si="417"/>
        <v>-16.820000000000618</v>
      </c>
      <c r="M1511" s="14">
        <f t="shared" si="418"/>
        <v>9589.3000000000466</v>
      </c>
      <c r="N1511">
        <f t="shared" si="424"/>
        <v>-1</v>
      </c>
      <c r="O1511">
        <f t="shared" si="419"/>
        <v>0</v>
      </c>
      <c r="P1511">
        <f>COUNTIF(作圖資料!$A$3:$A$249,A1511)</f>
        <v>0</v>
      </c>
      <c r="R1511" s="7">
        <f t="shared" si="425"/>
        <v>2</v>
      </c>
      <c r="S1511" s="8">
        <f t="shared" ca="1" si="426"/>
        <v>-2</v>
      </c>
      <c r="T1511" s="8">
        <f t="shared" ca="1" si="427"/>
        <v>10806</v>
      </c>
      <c r="U1511" s="8">
        <f t="shared" ca="1" si="428"/>
        <v>-2</v>
      </c>
      <c r="V1511" s="9">
        <f t="shared" ca="1" si="429"/>
        <v>0</v>
      </c>
      <c r="W1511" s="3">
        <f t="shared" si="430"/>
        <v>-1.444409729475904E-2</v>
      </c>
      <c r="X1511" s="3">
        <f t="shared" si="431"/>
        <v>-7.7480112328598416E-3</v>
      </c>
      <c r="Y1511" s="3">
        <f t="shared" si="432"/>
        <v>-9.1915212905646637E-3</v>
      </c>
    </row>
    <row r="1512" spans="1:25" x14ac:dyDescent="0.25">
      <c r="A1512" s="1">
        <v>38203</v>
      </c>
      <c r="B1512" s="2">
        <v>5316.87</v>
      </c>
      <c r="C1512" s="2">
        <v>39637</v>
      </c>
      <c r="D1512" s="2">
        <v>5254</v>
      </c>
      <c r="E1512" s="2">
        <v>5217</v>
      </c>
      <c r="F1512" s="13">
        <f t="shared" si="420"/>
        <v>-1.1824626142824646E-2</v>
      </c>
      <c r="G1512" s="2">
        <f t="shared" si="415"/>
        <v>5692.4394999999986</v>
      </c>
      <c r="H1512" s="2">
        <f t="shared" ca="1" si="421"/>
        <v>44601.2</v>
      </c>
      <c r="I1512">
        <f t="shared" ca="1" si="422"/>
        <v>-1</v>
      </c>
      <c r="J1512">
        <f t="shared" si="423"/>
        <v>-1</v>
      </c>
      <c r="K1512">
        <f t="shared" si="416"/>
        <v>-50.350000000000364</v>
      </c>
      <c r="L1512">
        <f t="shared" ca="1" si="417"/>
        <v>50.350000000000364</v>
      </c>
      <c r="M1512" s="14">
        <f t="shared" si="418"/>
        <v>9639.6500000000469</v>
      </c>
      <c r="N1512">
        <f t="shared" si="424"/>
        <v>-1</v>
      </c>
      <c r="O1512">
        <f t="shared" si="419"/>
        <v>0</v>
      </c>
      <c r="P1512">
        <f>COUNTIF(作圖資料!$A$3:$A$249,A1512)</f>
        <v>0</v>
      </c>
      <c r="R1512" s="7">
        <f t="shared" si="425"/>
        <v>-28</v>
      </c>
      <c r="S1512" s="8">
        <f t="shared" ca="1" si="426"/>
        <v>28</v>
      </c>
      <c r="T1512" s="8">
        <f t="shared" ca="1" si="427"/>
        <v>10862</v>
      </c>
      <c r="U1512" s="8">
        <f t="shared" ca="1" si="428"/>
        <v>-2</v>
      </c>
      <c r="V1512" s="9">
        <f t="shared" ca="1" si="429"/>
        <v>0</v>
      </c>
      <c r="W1512" s="3">
        <f t="shared" si="430"/>
        <v>-1.444409729475904E-2</v>
      </c>
      <c r="X1512" s="3">
        <f t="shared" si="431"/>
        <v>-1.7056347323876397E-2</v>
      </c>
      <c r="Y1512" s="3">
        <f t="shared" si="432"/>
        <v>-1.4443819170887329E-2</v>
      </c>
    </row>
    <row r="1513" spans="1:25" x14ac:dyDescent="0.25">
      <c r="A1513" s="1">
        <v>38204</v>
      </c>
      <c r="B1513" s="2">
        <v>5427.61</v>
      </c>
      <c r="C1513" s="2">
        <v>73271</v>
      </c>
      <c r="D1513" s="2">
        <v>5399</v>
      </c>
      <c r="E1513" s="2">
        <v>5360</v>
      </c>
      <c r="F1513" s="13">
        <f t="shared" si="420"/>
        <v>-5.2711967145759875E-3</v>
      </c>
      <c r="G1513" s="2">
        <f t="shared" si="415"/>
        <v>5683.5864999999985</v>
      </c>
      <c r="H1513" s="2">
        <f t="shared" ca="1" si="421"/>
        <v>50965.8</v>
      </c>
      <c r="I1513">
        <f t="shared" ca="1" si="422"/>
        <v>1</v>
      </c>
      <c r="J1513">
        <f t="shared" si="423"/>
        <v>-1</v>
      </c>
      <c r="K1513">
        <f t="shared" si="416"/>
        <v>110.73999999999978</v>
      </c>
      <c r="L1513">
        <f t="shared" ca="1" si="417"/>
        <v>-110.73999999999978</v>
      </c>
      <c r="M1513" s="14">
        <f t="shared" si="418"/>
        <v>9528.9100000000471</v>
      </c>
      <c r="N1513">
        <f t="shared" si="424"/>
        <v>-1</v>
      </c>
      <c r="O1513">
        <f t="shared" si="419"/>
        <v>0</v>
      </c>
      <c r="P1513">
        <f>COUNTIF(作圖資料!$A$3:$A$249,A1513)</f>
        <v>0</v>
      </c>
      <c r="R1513" s="7">
        <f t="shared" si="425"/>
        <v>145</v>
      </c>
      <c r="S1513" s="8">
        <f t="shared" ca="1" si="426"/>
        <v>-145</v>
      </c>
      <c r="T1513" s="8">
        <f t="shared" ca="1" si="427"/>
        <v>10572</v>
      </c>
      <c r="U1513" s="8">
        <f t="shared" ca="1" si="428"/>
        <v>1</v>
      </c>
      <c r="V1513" s="9">
        <f t="shared" ca="1" si="429"/>
        <v>3</v>
      </c>
      <c r="W1513" s="3">
        <f t="shared" si="430"/>
        <v>-1.444409729475904E-2</v>
      </c>
      <c r="X1513" s="3">
        <f t="shared" si="431"/>
        <v>3.4164458979542012E-3</v>
      </c>
      <c r="Y1513" s="3">
        <f t="shared" si="432"/>
        <v>1.2755580566497837E-2</v>
      </c>
    </row>
    <row r="1514" spans="1:25" x14ac:dyDescent="0.25">
      <c r="A1514" s="1">
        <v>38205</v>
      </c>
      <c r="B1514" s="2">
        <v>5399.16</v>
      </c>
      <c r="C1514" s="2">
        <v>76693</v>
      </c>
      <c r="D1514" s="2">
        <v>5369</v>
      </c>
      <c r="E1514" s="2">
        <v>5330</v>
      </c>
      <c r="F1514" s="13">
        <f t="shared" si="420"/>
        <v>-5.5860541269382447E-3</v>
      </c>
      <c r="G1514" s="2">
        <f t="shared" si="415"/>
        <v>5674.9376666666658</v>
      </c>
      <c r="H1514" s="2">
        <f t="shared" ca="1" si="421"/>
        <v>55241.8</v>
      </c>
      <c r="I1514">
        <f t="shared" ca="1" si="422"/>
        <v>1</v>
      </c>
      <c r="J1514">
        <f t="shared" si="423"/>
        <v>-1</v>
      </c>
      <c r="K1514">
        <f t="shared" si="416"/>
        <v>-28.449999999999818</v>
      </c>
      <c r="L1514">
        <f t="shared" ca="1" si="417"/>
        <v>-28.449999999999818</v>
      </c>
      <c r="M1514" s="14">
        <f t="shared" si="418"/>
        <v>9557.3600000000479</v>
      </c>
      <c r="N1514">
        <f t="shared" si="424"/>
        <v>-1</v>
      </c>
      <c r="O1514">
        <f t="shared" si="419"/>
        <v>0</v>
      </c>
      <c r="P1514">
        <f>COUNTIF(作圖資料!$A$3:$A$249,A1514)</f>
        <v>0</v>
      </c>
      <c r="R1514" s="7">
        <f t="shared" si="425"/>
        <v>-30</v>
      </c>
      <c r="S1514" s="8">
        <f t="shared" ca="1" si="426"/>
        <v>-30</v>
      </c>
      <c r="T1514" s="8">
        <f t="shared" ca="1" si="427"/>
        <v>10542</v>
      </c>
      <c r="U1514" s="8">
        <f t="shared" ca="1" si="428"/>
        <v>1</v>
      </c>
      <c r="V1514" s="9">
        <f t="shared" ca="1" si="429"/>
        <v>0</v>
      </c>
      <c r="W1514" s="3">
        <f t="shared" si="430"/>
        <v>-1.444409729475904E-2</v>
      </c>
      <c r="X1514" s="3">
        <f t="shared" si="431"/>
        <v>-1.8431799568504603E-3</v>
      </c>
      <c r="Y1514" s="3">
        <f t="shared" si="432"/>
        <v>7.1281185518665691E-3</v>
      </c>
    </row>
    <row r="1515" spans="1:25" x14ac:dyDescent="0.25">
      <c r="A1515" s="1">
        <v>38208</v>
      </c>
      <c r="B1515" s="2">
        <v>5399.45</v>
      </c>
      <c r="C1515" s="2">
        <v>40640</v>
      </c>
      <c r="D1515" s="2">
        <v>5380</v>
      </c>
      <c r="E1515" s="2">
        <v>5340</v>
      </c>
      <c r="F1515" s="13">
        <f t="shared" si="420"/>
        <v>-3.6022187445017284E-3</v>
      </c>
      <c r="G1515" s="2">
        <f t="shared" si="415"/>
        <v>5668.6398333333327</v>
      </c>
      <c r="H1515" s="2">
        <f t="shared" ca="1" si="421"/>
        <v>55020.6</v>
      </c>
      <c r="I1515">
        <f t="shared" ca="1" si="422"/>
        <v>-1</v>
      </c>
      <c r="J1515">
        <f t="shared" si="423"/>
        <v>-1</v>
      </c>
      <c r="K1515">
        <f t="shared" si="416"/>
        <v>0.28999999999996362</v>
      </c>
      <c r="L1515">
        <f t="shared" ca="1" si="417"/>
        <v>0.28999999999996362</v>
      </c>
      <c r="M1515" s="14">
        <f t="shared" si="418"/>
        <v>9557.070000000047</v>
      </c>
      <c r="N1515">
        <f t="shared" si="424"/>
        <v>-1</v>
      </c>
      <c r="O1515">
        <f t="shared" si="419"/>
        <v>0</v>
      </c>
      <c r="P1515">
        <f>COUNTIF(作圖資料!$A$3:$A$249,A1515)</f>
        <v>0</v>
      </c>
      <c r="R1515" s="7">
        <f t="shared" si="425"/>
        <v>11</v>
      </c>
      <c r="S1515" s="8">
        <f t="shared" ca="1" si="426"/>
        <v>11</v>
      </c>
      <c r="T1515" s="8">
        <f t="shared" ca="1" si="427"/>
        <v>10553</v>
      </c>
      <c r="U1515" s="8">
        <f t="shared" ca="1" si="428"/>
        <v>-1</v>
      </c>
      <c r="V1515" s="9">
        <f t="shared" ca="1" si="429"/>
        <v>2</v>
      </c>
      <c r="W1515" s="3">
        <f t="shared" si="430"/>
        <v>-1.444409729475904E-2</v>
      </c>
      <c r="X1515" s="3">
        <f t="shared" si="431"/>
        <v>-1.7895668989280633E-3</v>
      </c>
      <c r="Y1515" s="3">
        <f t="shared" si="432"/>
        <v>9.1915212905646637E-3</v>
      </c>
    </row>
    <row r="1516" spans="1:25" x14ac:dyDescent="0.25">
      <c r="A1516" s="1">
        <v>38209</v>
      </c>
      <c r="B1516" s="2">
        <v>5393.73</v>
      </c>
      <c r="C1516" s="2">
        <v>46013</v>
      </c>
      <c r="D1516" s="2">
        <v>5364</v>
      </c>
      <c r="E1516" s="2">
        <v>5326</v>
      </c>
      <c r="F1516" s="13">
        <f t="shared" si="420"/>
        <v>-5.5119555483866822E-3</v>
      </c>
      <c r="G1516" s="2">
        <f t="shared" si="415"/>
        <v>5667.152666666665</v>
      </c>
      <c r="H1516" s="2">
        <f t="shared" ca="1" si="421"/>
        <v>55250.8</v>
      </c>
      <c r="I1516">
        <f t="shared" ca="1" si="422"/>
        <v>-1</v>
      </c>
      <c r="J1516">
        <f t="shared" si="423"/>
        <v>-1</v>
      </c>
      <c r="K1516">
        <f t="shared" si="416"/>
        <v>-5.7200000000002547</v>
      </c>
      <c r="L1516">
        <f t="shared" ca="1" si="417"/>
        <v>5.7200000000002547</v>
      </c>
      <c r="M1516" s="14">
        <f t="shared" si="418"/>
        <v>9562.7900000000482</v>
      </c>
      <c r="N1516">
        <f t="shared" si="424"/>
        <v>-1</v>
      </c>
      <c r="O1516">
        <f t="shared" si="419"/>
        <v>0</v>
      </c>
      <c r="P1516">
        <f>COUNTIF(作圖資料!$A$3:$A$249,A1516)</f>
        <v>0</v>
      </c>
      <c r="R1516" s="7">
        <f t="shared" si="425"/>
        <v>-16</v>
      </c>
      <c r="S1516" s="8">
        <f t="shared" ca="1" si="426"/>
        <v>16</v>
      </c>
      <c r="T1516" s="8">
        <f t="shared" ca="1" si="427"/>
        <v>10569</v>
      </c>
      <c r="U1516" s="8">
        <f t="shared" ca="1" si="428"/>
        <v>-1</v>
      </c>
      <c r="V1516" s="9">
        <f t="shared" ca="1" si="429"/>
        <v>0</v>
      </c>
      <c r="W1516" s="3">
        <f t="shared" si="430"/>
        <v>-1.444409729475904E-2</v>
      </c>
      <c r="X1516" s="3">
        <f t="shared" si="431"/>
        <v>-2.8470382482947976E-3</v>
      </c>
      <c r="Y1516" s="3">
        <f t="shared" si="432"/>
        <v>6.190208216094506E-3</v>
      </c>
    </row>
    <row r="1517" spans="1:25" x14ac:dyDescent="0.25">
      <c r="A1517" s="1">
        <v>38210</v>
      </c>
      <c r="B1517" s="2">
        <v>5367.34</v>
      </c>
      <c r="C1517" s="2">
        <v>46012</v>
      </c>
      <c r="D1517" s="2">
        <v>5325</v>
      </c>
      <c r="E1517" s="2">
        <v>5281</v>
      </c>
      <c r="F1517" s="13">
        <f t="shared" si="420"/>
        <v>-7.8884512626365977E-3</v>
      </c>
      <c r="G1517" s="2">
        <f t="shared" si="415"/>
        <v>5663.9803333333321</v>
      </c>
      <c r="H1517" s="2">
        <f t="shared" ca="1" si="421"/>
        <v>56525.8</v>
      </c>
      <c r="I1517">
        <f t="shared" ca="1" si="422"/>
        <v>-1</v>
      </c>
      <c r="J1517">
        <f t="shared" si="423"/>
        <v>-1</v>
      </c>
      <c r="K1517">
        <f t="shared" si="416"/>
        <v>-26.389999999999418</v>
      </c>
      <c r="L1517">
        <f t="shared" ca="1" si="417"/>
        <v>26.389999999999418</v>
      </c>
      <c r="M1517" s="14">
        <f t="shared" si="418"/>
        <v>9589.1800000000476</v>
      </c>
      <c r="N1517">
        <f t="shared" si="424"/>
        <v>-1</v>
      </c>
      <c r="O1517">
        <f t="shared" si="419"/>
        <v>0</v>
      </c>
      <c r="P1517">
        <f>COUNTIF(作圖資料!$A$3:$A$249,A1517)</f>
        <v>0</v>
      </c>
      <c r="R1517" s="7">
        <f t="shared" si="425"/>
        <v>-39</v>
      </c>
      <c r="S1517" s="8">
        <f t="shared" ca="1" si="426"/>
        <v>39</v>
      </c>
      <c r="T1517" s="8">
        <f t="shared" ca="1" si="427"/>
        <v>10608</v>
      </c>
      <c r="U1517" s="8">
        <f t="shared" ca="1" si="428"/>
        <v>-1</v>
      </c>
      <c r="V1517" s="9">
        <f t="shared" ca="1" si="429"/>
        <v>0</v>
      </c>
      <c r="W1517" s="3">
        <f t="shared" si="430"/>
        <v>-1.444409729475904E-2</v>
      </c>
      <c r="X1517" s="3">
        <f t="shared" si="431"/>
        <v>-7.7258265192365894E-3</v>
      </c>
      <c r="Y1517" s="3">
        <f t="shared" si="432"/>
        <v>-1.1254924029263647E-3</v>
      </c>
    </row>
    <row r="1518" spans="1:25" x14ac:dyDescent="0.25">
      <c r="A1518" s="1">
        <v>38211</v>
      </c>
      <c r="B1518" s="2">
        <v>5368.02</v>
      </c>
      <c r="C1518" s="2">
        <v>34803</v>
      </c>
      <c r="D1518" s="2">
        <v>5348</v>
      </c>
      <c r="E1518" s="2">
        <v>5304</v>
      </c>
      <c r="F1518" s="13">
        <f t="shared" si="420"/>
        <v>-3.7294943014370974E-3</v>
      </c>
      <c r="G1518" s="2">
        <f t="shared" si="415"/>
        <v>5655.7709999999988</v>
      </c>
      <c r="H1518" s="2">
        <f t="shared" ca="1" si="421"/>
        <v>48832.2</v>
      </c>
      <c r="I1518">
        <f t="shared" ca="1" si="422"/>
        <v>-1</v>
      </c>
      <c r="J1518">
        <f t="shared" si="423"/>
        <v>-1</v>
      </c>
      <c r="K1518">
        <f t="shared" si="416"/>
        <v>0.68000000000029104</v>
      </c>
      <c r="L1518">
        <f t="shared" ca="1" si="417"/>
        <v>-0.68000000000029104</v>
      </c>
      <c r="M1518" s="14">
        <f t="shared" si="418"/>
        <v>9588.5000000000473</v>
      </c>
      <c r="N1518">
        <f t="shared" si="424"/>
        <v>-1</v>
      </c>
      <c r="O1518">
        <f t="shared" si="419"/>
        <v>0</v>
      </c>
      <c r="P1518">
        <f>COUNTIF(作圖資料!$A$3:$A$249,A1518)</f>
        <v>0</v>
      </c>
      <c r="R1518" s="7">
        <f t="shared" si="425"/>
        <v>23</v>
      </c>
      <c r="S1518" s="8">
        <f t="shared" ca="1" si="426"/>
        <v>-23</v>
      </c>
      <c r="T1518" s="8">
        <f t="shared" ca="1" si="427"/>
        <v>10585</v>
      </c>
      <c r="U1518" s="8">
        <f t="shared" ca="1" si="428"/>
        <v>-1</v>
      </c>
      <c r="V1518" s="9">
        <f t="shared" ca="1" si="429"/>
        <v>0</v>
      </c>
      <c r="W1518" s="3">
        <f t="shared" si="430"/>
        <v>-1.444409729475904E-2</v>
      </c>
      <c r="X1518" s="3">
        <f t="shared" si="431"/>
        <v>-7.6001131420391221E-3</v>
      </c>
      <c r="Y1518" s="3">
        <f t="shared" si="432"/>
        <v>3.1888951416243483E-3</v>
      </c>
    </row>
    <row r="1519" spans="1:25" x14ac:dyDescent="0.25">
      <c r="A1519" s="1">
        <v>38212</v>
      </c>
      <c r="B1519" s="2">
        <v>5389.93</v>
      </c>
      <c r="C1519" s="2">
        <v>45495</v>
      </c>
      <c r="D1519" s="2">
        <v>5356</v>
      </c>
      <c r="E1519" s="2">
        <v>5330</v>
      </c>
      <c r="F1519" s="13">
        <f t="shared" si="420"/>
        <v>-6.2950724777501854E-3</v>
      </c>
      <c r="G1519" s="2">
        <f t="shared" si="415"/>
        <v>5648.6809999999987</v>
      </c>
      <c r="H1519" s="2">
        <f t="shared" ca="1" si="421"/>
        <v>42592.6</v>
      </c>
      <c r="I1519">
        <f t="shared" ca="1" si="422"/>
        <v>1</v>
      </c>
      <c r="J1519">
        <f t="shared" si="423"/>
        <v>-1</v>
      </c>
      <c r="K1519">
        <f t="shared" si="416"/>
        <v>21.909999999999854</v>
      </c>
      <c r="L1519">
        <f t="shared" ca="1" si="417"/>
        <v>-21.909999999999854</v>
      </c>
      <c r="M1519" s="14">
        <f t="shared" si="418"/>
        <v>9566.5900000000474</v>
      </c>
      <c r="N1519">
        <f t="shared" si="424"/>
        <v>-1</v>
      </c>
      <c r="O1519">
        <f t="shared" si="419"/>
        <v>0</v>
      </c>
      <c r="P1519">
        <f>COUNTIF(作圖資料!$A$3:$A$249,A1519)</f>
        <v>0</v>
      </c>
      <c r="R1519" s="7">
        <f t="shared" si="425"/>
        <v>8</v>
      </c>
      <c r="S1519" s="8">
        <f t="shared" ca="1" si="426"/>
        <v>-8</v>
      </c>
      <c r="T1519" s="8">
        <f t="shared" ca="1" si="427"/>
        <v>10577</v>
      </c>
      <c r="U1519" s="8">
        <f t="shared" ca="1" si="428"/>
        <v>1</v>
      </c>
      <c r="V1519" s="9">
        <f t="shared" ca="1" si="429"/>
        <v>2</v>
      </c>
      <c r="W1519" s="3">
        <f t="shared" si="430"/>
        <v>-1.444409729475904E-2</v>
      </c>
      <c r="X1519" s="3">
        <f t="shared" si="431"/>
        <v>-3.5495541796921604E-3</v>
      </c>
      <c r="Y1519" s="3">
        <f t="shared" si="432"/>
        <v>4.6895516788594271E-3</v>
      </c>
    </row>
    <row r="1520" spans="1:25" x14ac:dyDescent="0.25">
      <c r="A1520" s="1">
        <v>38215</v>
      </c>
      <c r="B1520" s="2">
        <v>5352.01</v>
      </c>
      <c r="C1520" s="2">
        <v>27328</v>
      </c>
      <c r="D1520" s="2">
        <v>5331</v>
      </c>
      <c r="E1520" s="2">
        <v>5293</v>
      </c>
      <c r="F1520" s="13">
        <f t="shared" si="420"/>
        <v>-3.9256279416518547E-3</v>
      </c>
      <c r="G1520" s="2">
        <f t="shared" si="415"/>
        <v>5638.4655000000002</v>
      </c>
      <c r="H1520" s="2">
        <f t="shared" ca="1" si="421"/>
        <v>39930.199999999997</v>
      </c>
      <c r="I1520">
        <f t="shared" ca="1" si="422"/>
        <v>-1</v>
      </c>
      <c r="J1520">
        <f t="shared" si="423"/>
        <v>-1</v>
      </c>
      <c r="K1520">
        <f t="shared" si="416"/>
        <v>-37.920000000000073</v>
      </c>
      <c r="L1520">
        <f t="shared" ca="1" si="417"/>
        <v>-37.920000000000073</v>
      </c>
      <c r="M1520" s="14">
        <f t="shared" si="418"/>
        <v>9604.5100000000475</v>
      </c>
      <c r="N1520">
        <f t="shared" si="424"/>
        <v>-1</v>
      </c>
      <c r="O1520">
        <f t="shared" si="419"/>
        <v>0</v>
      </c>
      <c r="P1520">
        <f>COUNTIF(作圖資料!$A$3:$A$249,A1520)</f>
        <v>0</v>
      </c>
      <c r="R1520" s="7">
        <f t="shared" si="425"/>
        <v>-25</v>
      </c>
      <c r="S1520" s="8">
        <f t="shared" ca="1" si="426"/>
        <v>-25</v>
      </c>
      <c r="T1520" s="8">
        <f t="shared" ca="1" si="427"/>
        <v>10552</v>
      </c>
      <c r="U1520" s="8">
        <f t="shared" ca="1" si="428"/>
        <v>-1</v>
      </c>
      <c r="V1520" s="9">
        <f t="shared" ca="1" si="429"/>
        <v>2</v>
      </c>
      <c r="W1520" s="3">
        <f t="shared" si="430"/>
        <v>-1.444409729475904E-2</v>
      </c>
      <c r="X1520" s="3">
        <f t="shared" si="431"/>
        <v>-1.0559923684584915E-2</v>
      </c>
      <c r="Y1520" s="3">
        <f t="shared" si="432"/>
        <v>-1.1102230246251565E-16</v>
      </c>
    </row>
    <row r="1521" spans="1:25" x14ac:dyDescent="0.25">
      <c r="A1521" s="1">
        <v>38216</v>
      </c>
      <c r="B1521" s="2">
        <v>5342.49</v>
      </c>
      <c r="C1521" s="2">
        <v>35673</v>
      </c>
      <c r="D1521" s="2">
        <v>5339</v>
      </c>
      <c r="E1521" s="2">
        <v>5298</v>
      </c>
      <c r="F1521" s="13">
        <f t="shared" si="420"/>
        <v>-6.5325344549072017E-4</v>
      </c>
      <c r="G1521" s="2">
        <f t="shared" si="415"/>
        <v>5628.4723333333332</v>
      </c>
      <c r="H1521" s="2">
        <f t="shared" ca="1" si="421"/>
        <v>37862.199999999997</v>
      </c>
      <c r="I1521">
        <f t="shared" ca="1" si="422"/>
        <v>-1</v>
      </c>
      <c r="J1521">
        <f t="shared" si="423"/>
        <v>-1</v>
      </c>
      <c r="K1521">
        <f t="shared" si="416"/>
        <v>-9.5200000000004366</v>
      </c>
      <c r="L1521">
        <f t="shared" ca="1" si="417"/>
        <v>9.5200000000004366</v>
      </c>
      <c r="M1521" s="14">
        <f t="shared" si="418"/>
        <v>9614.0300000000479</v>
      </c>
      <c r="N1521">
        <f t="shared" si="424"/>
        <v>-1</v>
      </c>
      <c r="O1521">
        <f t="shared" si="419"/>
        <v>0</v>
      </c>
      <c r="P1521">
        <f>COUNTIF(作圖資料!$A$3:$A$249,A1521)</f>
        <v>0</v>
      </c>
      <c r="R1521" s="7">
        <f t="shared" si="425"/>
        <v>8</v>
      </c>
      <c r="S1521" s="8">
        <f t="shared" ca="1" si="426"/>
        <v>-8</v>
      </c>
      <c r="T1521" s="8">
        <f t="shared" ca="1" si="427"/>
        <v>10544</v>
      </c>
      <c r="U1521" s="8">
        <f t="shared" ca="1" si="428"/>
        <v>-1</v>
      </c>
      <c r="V1521" s="9">
        <f t="shared" ca="1" si="429"/>
        <v>0</v>
      </c>
      <c r="W1521" s="3">
        <f t="shared" si="430"/>
        <v>-1.444409729475904E-2</v>
      </c>
      <c r="X1521" s="3">
        <f t="shared" si="431"/>
        <v>-1.2319910965349234E-2</v>
      </c>
      <c r="Y1521" s="3">
        <f t="shared" si="432"/>
        <v>1.5006565372348568E-3</v>
      </c>
    </row>
    <row r="1522" spans="1:25" x14ac:dyDescent="0.25">
      <c r="A1522" s="1">
        <v>38217</v>
      </c>
      <c r="B1522" s="2">
        <v>5427.75</v>
      </c>
      <c r="C1522" s="2">
        <v>65205</v>
      </c>
      <c r="D1522" s="2">
        <v>5423</v>
      </c>
      <c r="E1522" s="2">
        <v>5380</v>
      </c>
      <c r="F1522" s="13">
        <f t="shared" si="420"/>
        <v>-8.7973838146561123E-3</v>
      </c>
      <c r="G1522" s="2">
        <f t="shared" si="415"/>
        <v>5619.6284999999998</v>
      </c>
      <c r="H1522" s="2">
        <f t="shared" ca="1" si="421"/>
        <v>41700.800000000003</v>
      </c>
      <c r="I1522">
        <f t="shared" ca="1" si="422"/>
        <v>1</v>
      </c>
      <c r="J1522">
        <f t="shared" si="423"/>
        <v>-1</v>
      </c>
      <c r="K1522">
        <f t="shared" si="416"/>
        <v>85.260000000000218</v>
      </c>
      <c r="L1522">
        <f t="shared" ca="1" si="417"/>
        <v>-85.260000000000218</v>
      </c>
      <c r="M1522" s="14">
        <f t="shared" si="418"/>
        <v>9528.7700000000477</v>
      </c>
      <c r="N1522">
        <f t="shared" si="424"/>
        <v>-1</v>
      </c>
      <c r="O1522">
        <f t="shared" si="419"/>
        <v>0</v>
      </c>
      <c r="P1522">
        <f>COUNTIF(作圖資料!$A$3:$A$249,A1522)</f>
        <v>1</v>
      </c>
      <c r="R1522" s="7">
        <f t="shared" si="425"/>
        <v>84</v>
      </c>
      <c r="S1522" s="8">
        <f t="shared" ca="1" si="426"/>
        <v>-84</v>
      </c>
      <c r="T1522" s="8">
        <f t="shared" ca="1" si="427"/>
        <v>10460</v>
      </c>
      <c r="U1522" s="8">
        <f t="shared" ca="1" si="428"/>
        <v>1</v>
      </c>
      <c r="V1522" s="9">
        <f t="shared" ca="1" si="429"/>
        <v>2</v>
      </c>
      <c r="W1522" s="3">
        <f t="shared" si="430"/>
        <v>-1.444409729475904E-2</v>
      </c>
      <c r="X1522" s="3">
        <f t="shared" si="431"/>
        <v>3.4423280638478104E-3</v>
      </c>
      <c r="Y1522" s="3">
        <f t="shared" si="432"/>
        <v>1.725755017820263E-2</v>
      </c>
    </row>
    <row r="1523" spans="1:25" x14ac:dyDescent="0.25">
      <c r="A1523" s="1">
        <v>38218</v>
      </c>
      <c r="B1523" s="2">
        <v>5602.99</v>
      </c>
      <c r="C1523" s="2">
        <v>99369</v>
      </c>
      <c r="D1523" s="2">
        <v>5528</v>
      </c>
      <c r="E1523" s="2">
        <v>5510</v>
      </c>
      <c r="F1523" s="13">
        <f t="shared" si="420"/>
        <v>-1.3383925368419369E-2</v>
      </c>
      <c r="G1523" s="2">
        <f t="shared" si="415"/>
        <v>5612.5571666666665</v>
      </c>
      <c r="H1523" s="2">
        <f t="shared" ca="1" si="421"/>
        <v>54614</v>
      </c>
      <c r="I1523">
        <f t="shared" ca="1" si="422"/>
        <v>1</v>
      </c>
      <c r="J1523">
        <f t="shared" si="423"/>
        <v>-1</v>
      </c>
      <c r="K1523">
        <f t="shared" si="416"/>
        <v>175.23999999999978</v>
      </c>
      <c r="L1523">
        <f t="shared" ca="1" si="417"/>
        <v>175.23999999999978</v>
      </c>
      <c r="M1523" s="14">
        <f t="shared" si="418"/>
        <v>9353.5300000000479</v>
      </c>
      <c r="N1523">
        <f t="shared" si="424"/>
        <v>-1</v>
      </c>
      <c r="O1523">
        <f t="shared" si="419"/>
        <v>0</v>
      </c>
      <c r="P1523">
        <f>COUNTIF(作圖資料!$A$3:$A$249,A1523)</f>
        <v>0</v>
      </c>
      <c r="R1523" s="7">
        <f t="shared" si="425"/>
        <v>148</v>
      </c>
      <c r="S1523" s="8">
        <f t="shared" ca="1" si="426"/>
        <v>148</v>
      </c>
      <c r="T1523" s="8">
        <f t="shared" ca="1" si="427"/>
        <v>10608</v>
      </c>
      <c r="U1523" s="8">
        <f t="shared" ca="1" si="428"/>
        <v>1</v>
      </c>
      <c r="V1523" s="9">
        <f t="shared" ca="1" si="429"/>
        <v>0</v>
      </c>
      <c r="W1523" s="3">
        <f t="shared" si="430"/>
        <v>-8.7973838146561123E-3</v>
      </c>
      <c r="X1523" s="3">
        <f t="shared" si="431"/>
        <v>3.2285938003776847E-2</v>
      </c>
      <c r="Y1523" s="3">
        <f t="shared" si="432"/>
        <v>2.7509293680297399E-2</v>
      </c>
    </row>
    <row r="1524" spans="1:25" x14ac:dyDescent="0.25">
      <c r="A1524" s="1">
        <v>38219</v>
      </c>
      <c r="B1524" s="2">
        <v>5622.86</v>
      </c>
      <c r="C1524" s="2">
        <v>91478</v>
      </c>
      <c r="D1524" s="2">
        <v>5583</v>
      </c>
      <c r="E1524" s="2">
        <v>5570</v>
      </c>
      <c r="F1524" s="13">
        <f t="shared" si="420"/>
        <v>-7.0889191621344994E-3</v>
      </c>
      <c r="G1524" s="2">
        <f t="shared" si="415"/>
        <v>5605.7206666666661</v>
      </c>
      <c r="H1524" s="2">
        <f t="shared" ca="1" si="421"/>
        <v>63810.6</v>
      </c>
      <c r="I1524">
        <f t="shared" ca="1" si="422"/>
        <v>1</v>
      </c>
      <c r="J1524">
        <f t="shared" si="423"/>
        <v>-1</v>
      </c>
      <c r="K1524">
        <f t="shared" si="416"/>
        <v>19.869999999999891</v>
      </c>
      <c r="L1524">
        <f t="shared" ca="1" si="417"/>
        <v>19.869999999999891</v>
      </c>
      <c r="M1524" s="14">
        <f t="shared" si="418"/>
        <v>9333.6600000000471</v>
      </c>
      <c r="N1524">
        <f t="shared" si="424"/>
        <v>-1</v>
      </c>
      <c r="O1524">
        <f t="shared" si="419"/>
        <v>0</v>
      </c>
      <c r="P1524">
        <f>COUNTIF(作圖資料!$A$3:$A$249,A1524)</f>
        <v>0</v>
      </c>
      <c r="R1524" s="7">
        <f t="shared" si="425"/>
        <v>55</v>
      </c>
      <c r="S1524" s="8">
        <f t="shared" ca="1" si="426"/>
        <v>55</v>
      </c>
      <c r="T1524" s="8">
        <f t="shared" ca="1" si="427"/>
        <v>10663</v>
      </c>
      <c r="U1524" s="8">
        <f t="shared" ca="1" si="428"/>
        <v>1</v>
      </c>
      <c r="V1524" s="9">
        <f t="shared" ca="1" si="429"/>
        <v>0</v>
      </c>
      <c r="W1524" s="3">
        <f t="shared" si="430"/>
        <v>-8.7973838146561123E-3</v>
      </c>
      <c r="X1524" s="3">
        <f t="shared" si="431"/>
        <v>3.5946755101100569E-2</v>
      </c>
      <c r="Y1524" s="3">
        <f t="shared" si="432"/>
        <v>3.7732342007434916E-2</v>
      </c>
    </row>
    <row r="1525" spans="1:25" x14ac:dyDescent="0.25">
      <c r="A1525" s="1">
        <v>38222</v>
      </c>
      <c r="B1525" s="2">
        <v>5660.97</v>
      </c>
      <c r="C1525" s="2">
        <v>69764</v>
      </c>
      <c r="D1525" s="2">
        <v>5606</v>
      </c>
      <c r="E1525" s="2">
        <v>5588</v>
      </c>
      <c r="F1525" s="13">
        <f t="shared" si="420"/>
        <v>-9.7103499930224491E-3</v>
      </c>
      <c r="G1525" s="2">
        <f t="shared" si="415"/>
        <v>5597.7824999999993</v>
      </c>
      <c r="H1525" s="2">
        <f t="shared" ca="1" si="421"/>
        <v>72297.8</v>
      </c>
      <c r="I1525">
        <f t="shared" ca="1" si="422"/>
        <v>-1</v>
      </c>
      <c r="J1525">
        <f t="shared" si="423"/>
        <v>-1</v>
      </c>
      <c r="K1525">
        <f t="shared" si="416"/>
        <v>38.110000000000582</v>
      </c>
      <c r="L1525">
        <f t="shared" ca="1" si="417"/>
        <v>38.110000000000582</v>
      </c>
      <c r="M1525" s="14">
        <f t="shared" si="418"/>
        <v>9295.5500000000466</v>
      </c>
      <c r="N1525">
        <f t="shared" si="424"/>
        <v>-1</v>
      </c>
      <c r="O1525">
        <f t="shared" si="419"/>
        <v>0</v>
      </c>
      <c r="P1525">
        <f>COUNTIF(作圖資料!$A$3:$A$249,A1525)</f>
        <v>0</v>
      </c>
      <c r="R1525" s="7">
        <f t="shared" si="425"/>
        <v>23</v>
      </c>
      <c r="S1525" s="8">
        <f t="shared" ca="1" si="426"/>
        <v>23</v>
      </c>
      <c r="T1525" s="8">
        <f t="shared" ca="1" si="427"/>
        <v>10686</v>
      </c>
      <c r="U1525" s="8">
        <f t="shared" ca="1" si="428"/>
        <v>-1</v>
      </c>
      <c r="V1525" s="9">
        <f t="shared" ca="1" si="429"/>
        <v>2</v>
      </c>
      <c r="W1525" s="3">
        <f t="shared" si="430"/>
        <v>-8.7973838146561123E-3</v>
      </c>
      <c r="X1525" s="3">
        <f t="shared" si="431"/>
        <v>4.2968080696420996E-2</v>
      </c>
      <c r="Y1525" s="3">
        <f t="shared" si="432"/>
        <v>4.2007434944237865E-2</v>
      </c>
    </row>
    <row r="1526" spans="1:25" x14ac:dyDescent="0.25">
      <c r="A1526" s="1">
        <v>38225</v>
      </c>
      <c r="B1526" s="2">
        <v>5813.39</v>
      </c>
      <c r="C1526" s="2">
        <v>118841</v>
      </c>
      <c r="D1526" s="2">
        <v>5783</v>
      </c>
      <c r="E1526" s="2">
        <v>5792</v>
      </c>
      <c r="F1526" s="13">
        <f t="shared" si="420"/>
        <v>-5.2275866576989571E-3</v>
      </c>
      <c r="G1526" s="2">
        <f t="shared" si="415"/>
        <v>5595.041666666667</v>
      </c>
      <c r="H1526" s="2">
        <f t="shared" ca="1" si="421"/>
        <v>88931.4</v>
      </c>
      <c r="I1526">
        <f t="shared" ca="1" si="422"/>
        <v>1</v>
      </c>
      <c r="J1526">
        <f t="shared" si="423"/>
        <v>-1</v>
      </c>
      <c r="K1526">
        <f t="shared" si="416"/>
        <v>152.42000000000007</v>
      </c>
      <c r="L1526">
        <f t="shared" ca="1" si="417"/>
        <v>-152.42000000000007</v>
      </c>
      <c r="M1526" s="14">
        <f t="shared" si="418"/>
        <v>9143.1300000000465</v>
      </c>
      <c r="N1526">
        <f t="shared" si="424"/>
        <v>-1</v>
      </c>
      <c r="O1526">
        <f t="shared" si="419"/>
        <v>0</v>
      </c>
      <c r="P1526">
        <f>COUNTIF(作圖資料!$A$3:$A$249,A1526)</f>
        <v>0</v>
      </c>
      <c r="R1526" s="7">
        <f t="shared" si="425"/>
        <v>177</v>
      </c>
      <c r="S1526" s="8">
        <f t="shared" ca="1" si="426"/>
        <v>-177</v>
      </c>
      <c r="T1526" s="8">
        <f t="shared" ca="1" si="427"/>
        <v>10509</v>
      </c>
      <c r="U1526" s="8">
        <f t="shared" ca="1" si="428"/>
        <v>1</v>
      </c>
      <c r="V1526" s="9">
        <f t="shared" ca="1" si="429"/>
        <v>2</v>
      </c>
      <c r="W1526" s="3">
        <f t="shared" si="430"/>
        <v>-8.7973838146561123E-3</v>
      </c>
      <c r="X1526" s="3">
        <f t="shared" si="431"/>
        <v>7.1049698309612497E-2</v>
      </c>
      <c r="Y1526" s="3">
        <f t="shared" si="432"/>
        <v>7.4907063197025892E-2</v>
      </c>
    </row>
    <row r="1527" spans="1:25" x14ac:dyDescent="0.25">
      <c r="A1527" s="1">
        <v>38226</v>
      </c>
      <c r="B1527" s="2">
        <v>5797.71</v>
      </c>
      <c r="C1527" s="2">
        <v>82229</v>
      </c>
      <c r="D1527" s="2">
        <v>5810</v>
      </c>
      <c r="E1527" s="2">
        <v>5787</v>
      </c>
      <c r="F1527" s="13">
        <f t="shared" si="420"/>
        <v>2.1198024737352217E-3</v>
      </c>
      <c r="G1527" s="2">
        <f t="shared" si="415"/>
        <v>5591.9001666666672</v>
      </c>
      <c r="H1527" s="2">
        <f t="shared" ca="1" si="421"/>
        <v>92336.2</v>
      </c>
      <c r="I1527">
        <f t="shared" ca="1" si="422"/>
        <v>-1</v>
      </c>
      <c r="J1527">
        <f t="shared" si="423"/>
        <v>1</v>
      </c>
      <c r="K1527">
        <f t="shared" si="416"/>
        <v>-15.680000000000291</v>
      </c>
      <c r="L1527">
        <f t="shared" ca="1" si="417"/>
        <v>-15.680000000000291</v>
      </c>
      <c r="M1527" s="14">
        <f t="shared" si="418"/>
        <v>9158.8100000000468</v>
      </c>
      <c r="N1527">
        <f t="shared" si="424"/>
        <v>1</v>
      </c>
      <c r="O1527">
        <f t="shared" si="419"/>
        <v>2</v>
      </c>
      <c r="P1527">
        <f>COUNTIF(作圖資料!$A$3:$A$249,A1527)</f>
        <v>0</v>
      </c>
      <c r="R1527" s="7">
        <f t="shared" si="425"/>
        <v>27</v>
      </c>
      <c r="S1527" s="8">
        <f t="shared" ca="1" si="426"/>
        <v>27</v>
      </c>
      <c r="T1527" s="8">
        <f t="shared" ca="1" si="427"/>
        <v>10536</v>
      </c>
      <c r="U1527" s="8">
        <f t="shared" ca="1" si="428"/>
        <v>-1</v>
      </c>
      <c r="V1527" s="9">
        <f t="shared" ca="1" si="429"/>
        <v>2</v>
      </c>
      <c r="W1527" s="3">
        <f t="shared" si="430"/>
        <v>-8.7973838146561123E-3</v>
      </c>
      <c r="X1527" s="3">
        <f t="shared" si="431"/>
        <v>6.8160840127124311E-2</v>
      </c>
      <c r="Y1527" s="3">
        <f t="shared" si="432"/>
        <v>7.9925650557620687E-2</v>
      </c>
    </row>
    <row r="1528" spans="1:25" x14ac:dyDescent="0.25">
      <c r="A1528" s="1">
        <v>38229</v>
      </c>
      <c r="B1528" s="2">
        <v>5788.94</v>
      </c>
      <c r="C1528" s="2">
        <v>66021</v>
      </c>
      <c r="D1528" s="2">
        <v>5785</v>
      </c>
      <c r="E1528" s="2">
        <v>5775</v>
      </c>
      <c r="F1528" s="13">
        <f t="shared" si="420"/>
        <v>-6.8060819424620167E-4</v>
      </c>
      <c r="G1528" s="2">
        <f t="shared" si="415"/>
        <v>5590.4546666666665</v>
      </c>
      <c r="H1528" s="2">
        <f t="shared" ca="1" si="421"/>
        <v>85666.6</v>
      </c>
      <c r="I1528">
        <f t="shared" ca="1" si="422"/>
        <v>-1</v>
      </c>
      <c r="J1528">
        <f t="shared" si="423"/>
        <v>-1</v>
      </c>
      <c r="K1528">
        <f t="shared" si="416"/>
        <v>-8.7700000000004366</v>
      </c>
      <c r="L1528">
        <f t="shared" ca="1" si="417"/>
        <v>8.7700000000004366</v>
      </c>
      <c r="M1528" s="14">
        <f t="shared" si="418"/>
        <v>9150.0400000000463</v>
      </c>
      <c r="N1528">
        <f t="shared" si="424"/>
        <v>-1</v>
      </c>
      <c r="O1528">
        <f t="shared" si="419"/>
        <v>2</v>
      </c>
      <c r="P1528">
        <f>COUNTIF(作圖資料!$A$3:$A$249,A1528)</f>
        <v>0</v>
      </c>
      <c r="R1528" s="7">
        <f t="shared" si="425"/>
        <v>-25</v>
      </c>
      <c r="S1528" s="8">
        <f t="shared" ca="1" si="426"/>
        <v>25</v>
      </c>
      <c r="T1528" s="8">
        <f t="shared" ca="1" si="427"/>
        <v>10561</v>
      </c>
      <c r="U1528" s="8">
        <f t="shared" ca="1" si="428"/>
        <v>-1</v>
      </c>
      <c r="V1528" s="9">
        <f t="shared" ca="1" si="429"/>
        <v>0</v>
      </c>
      <c r="W1528" s="3">
        <f t="shared" si="430"/>
        <v>-8.7973838146561123E-3</v>
      </c>
      <c r="X1528" s="3">
        <f t="shared" si="431"/>
        <v>6.654506931969939E-2</v>
      </c>
      <c r="Y1528" s="3">
        <f t="shared" si="432"/>
        <v>7.5278810408921704E-2</v>
      </c>
    </row>
    <row r="1529" spans="1:25" x14ac:dyDescent="0.25">
      <c r="A1529" s="1">
        <v>38230</v>
      </c>
      <c r="B1529" s="2">
        <v>5765.54</v>
      </c>
      <c r="C1529" s="2">
        <v>100029</v>
      </c>
      <c r="D1529" s="2">
        <v>5763</v>
      </c>
      <c r="E1529" s="2">
        <v>5754</v>
      </c>
      <c r="F1529" s="13">
        <f t="shared" si="420"/>
        <v>-4.4054850022723357E-4</v>
      </c>
      <c r="G1529" s="2">
        <f t="shared" si="415"/>
        <v>5592.0228333333334</v>
      </c>
      <c r="H1529" s="2">
        <f t="shared" ca="1" si="421"/>
        <v>87376.8</v>
      </c>
      <c r="I1529">
        <f t="shared" ca="1" si="422"/>
        <v>1</v>
      </c>
      <c r="J1529">
        <f t="shared" si="423"/>
        <v>-1</v>
      </c>
      <c r="K1529">
        <f t="shared" si="416"/>
        <v>-23.399999999999636</v>
      </c>
      <c r="L1529">
        <f t="shared" ca="1" si="417"/>
        <v>23.399999999999636</v>
      </c>
      <c r="M1529" s="14">
        <f t="shared" si="418"/>
        <v>9173.440000000046</v>
      </c>
      <c r="N1529">
        <f t="shared" si="424"/>
        <v>-1</v>
      </c>
      <c r="O1529">
        <f t="shared" si="419"/>
        <v>0</v>
      </c>
      <c r="P1529">
        <f>COUNTIF(作圖資料!$A$3:$A$249,A1529)</f>
        <v>0</v>
      </c>
      <c r="R1529" s="7">
        <f t="shared" si="425"/>
        <v>-22</v>
      </c>
      <c r="S1529" s="8">
        <f t="shared" ca="1" si="426"/>
        <v>22</v>
      </c>
      <c r="T1529" s="8">
        <f t="shared" ca="1" si="427"/>
        <v>10583</v>
      </c>
      <c r="U1529" s="8">
        <f t="shared" ca="1" si="428"/>
        <v>1</v>
      </c>
      <c r="V1529" s="9">
        <f t="shared" ca="1" si="429"/>
        <v>2</v>
      </c>
      <c r="W1529" s="3">
        <f t="shared" si="430"/>
        <v>-8.7973838146561123E-3</v>
      </c>
      <c r="X1529" s="3">
        <f t="shared" si="431"/>
        <v>6.2233890654506574E-2</v>
      </c>
      <c r="Y1529" s="3">
        <f t="shared" si="432"/>
        <v>7.1189591078066661E-2</v>
      </c>
    </row>
    <row r="1530" spans="1:25" x14ac:dyDescent="0.25">
      <c r="A1530" s="1">
        <v>38231</v>
      </c>
      <c r="B1530" s="2">
        <v>5858.14</v>
      </c>
      <c r="C1530" s="2">
        <v>92393</v>
      </c>
      <c r="D1530" s="2">
        <v>5856</v>
      </c>
      <c r="E1530" s="2">
        <v>5849</v>
      </c>
      <c r="F1530" s="13">
        <f t="shared" si="420"/>
        <v>-3.6530366293741068E-4</v>
      </c>
      <c r="G1530" s="2">
        <f t="shared" si="415"/>
        <v>5594.2436666666663</v>
      </c>
      <c r="H1530" s="2">
        <f t="shared" ca="1" si="421"/>
        <v>91902.6</v>
      </c>
      <c r="I1530">
        <f t="shared" ca="1" si="422"/>
        <v>1</v>
      </c>
      <c r="J1530">
        <f t="shared" si="423"/>
        <v>-1</v>
      </c>
      <c r="K1530">
        <f t="shared" si="416"/>
        <v>92.600000000000364</v>
      </c>
      <c r="L1530">
        <f t="shared" ca="1" si="417"/>
        <v>92.600000000000364</v>
      </c>
      <c r="M1530" s="14">
        <f t="shared" si="418"/>
        <v>9080.8400000000456</v>
      </c>
      <c r="N1530">
        <f t="shared" si="424"/>
        <v>-1</v>
      </c>
      <c r="O1530">
        <f t="shared" si="419"/>
        <v>0</v>
      </c>
      <c r="P1530">
        <f>COUNTIF(作圖資料!$A$3:$A$249,A1530)</f>
        <v>0</v>
      </c>
      <c r="R1530" s="7">
        <f t="shared" si="425"/>
        <v>93</v>
      </c>
      <c r="S1530" s="8">
        <f t="shared" ca="1" si="426"/>
        <v>93</v>
      </c>
      <c r="T1530" s="8">
        <f t="shared" ca="1" si="427"/>
        <v>10676</v>
      </c>
      <c r="U1530" s="8">
        <f t="shared" ca="1" si="428"/>
        <v>1</v>
      </c>
      <c r="V1530" s="9">
        <f t="shared" ca="1" si="429"/>
        <v>0</v>
      </c>
      <c r="W1530" s="3">
        <f t="shared" si="430"/>
        <v>-8.7973838146561123E-3</v>
      </c>
      <c r="X1530" s="3">
        <f t="shared" si="431"/>
        <v>7.9294366910782399E-2</v>
      </c>
      <c r="Y1530" s="3">
        <f t="shared" si="432"/>
        <v>8.8475836431226584E-2</v>
      </c>
    </row>
    <row r="1531" spans="1:25" x14ac:dyDescent="0.25">
      <c r="A1531" s="1">
        <v>38232</v>
      </c>
      <c r="B1531" s="2">
        <v>5852.85</v>
      </c>
      <c r="C1531" s="2">
        <v>90591</v>
      </c>
      <c r="D1531" s="2">
        <v>5840</v>
      </c>
      <c r="E1531" s="2">
        <v>5806</v>
      </c>
      <c r="F1531" s="13">
        <f t="shared" si="420"/>
        <v>-2.1955115883715015E-3</v>
      </c>
      <c r="G1531" s="2">
        <f t="shared" si="415"/>
        <v>5592.8608333333332</v>
      </c>
      <c r="H1531" s="2">
        <f t="shared" ca="1" si="421"/>
        <v>86252.6</v>
      </c>
      <c r="I1531">
        <f t="shared" ca="1" si="422"/>
        <v>1</v>
      </c>
      <c r="J1531">
        <f t="shared" si="423"/>
        <v>-1</v>
      </c>
      <c r="K1531">
        <f t="shared" si="416"/>
        <v>-5.2899999999999636</v>
      </c>
      <c r="L1531">
        <f t="shared" ca="1" si="417"/>
        <v>-5.2899999999999636</v>
      </c>
      <c r="M1531" s="14">
        <f t="shared" si="418"/>
        <v>9086.1300000000447</v>
      </c>
      <c r="N1531">
        <f t="shared" si="424"/>
        <v>-1</v>
      </c>
      <c r="O1531">
        <f t="shared" si="419"/>
        <v>0</v>
      </c>
      <c r="P1531">
        <f>COUNTIF(作圖資料!$A$3:$A$249,A1531)</f>
        <v>0</v>
      </c>
      <c r="R1531" s="7">
        <f t="shared" si="425"/>
        <v>-16</v>
      </c>
      <c r="S1531" s="8">
        <f t="shared" ca="1" si="426"/>
        <v>-16</v>
      </c>
      <c r="T1531" s="8">
        <f t="shared" ca="1" si="427"/>
        <v>10660</v>
      </c>
      <c r="U1531" s="8">
        <f t="shared" ca="1" si="428"/>
        <v>1</v>
      </c>
      <c r="V1531" s="9">
        <f t="shared" ca="1" si="429"/>
        <v>0</v>
      </c>
      <c r="W1531" s="3">
        <f t="shared" si="430"/>
        <v>-8.7973838146561123E-3</v>
      </c>
      <c r="X1531" s="3">
        <f t="shared" si="431"/>
        <v>7.8319745751001646E-2</v>
      </c>
      <c r="Y1531" s="3">
        <f t="shared" si="432"/>
        <v>8.55018587360592E-2</v>
      </c>
    </row>
    <row r="1532" spans="1:25" x14ac:dyDescent="0.25">
      <c r="A1532" s="1">
        <v>38233</v>
      </c>
      <c r="B1532" s="2">
        <v>5761.14</v>
      </c>
      <c r="C1532" s="2">
        <v>111162</v>
      </c>
      <c r="D1532" s="2">
        <v>5762</v>
      </c>
      <c r="E1532" s="2">
        <v>5749</v>
      </c>
      <c r="F1532" s="13">
        <f t="shared" si="420"/>
        <v>1.4927601134484547E-4</v>
      </c>
      <c r="G1532" s="2">
        <f t="shared" si="415"/>
        <v>5589.1004999999996</v>
      </c>
      <c r="H1532" s="2">
        <f t="shared" ca="1" si="421"/>
        <v>92039.2</v>
      </c>
      <c r="I1532">
        <f t="shared" ca="1" si="422"/>
        <v>1</v>
      </c>
      <c r="J1532">
        <f t="shared" si="423"/>
        <v>1</v>
      </c>
      <c r="K1532">
        <f t="shared" si="416"/>
        <v>-91.710000000000036</v>
      </c>
      <c r="L1532">
        <f t="shared" ca="1" si="417"/>
        <v>-91.710000000000036</v>
      </c>
      <c r="M1532" s="14">
        <f t="shared" si="418"/>
        <v>9177.8400000000438</v>
      </c>
      <c r="N1532">
        <f t="shared" si="424"/>
        <v>1</v>
      </c>
      <c r="O1532">
        <f t="shared" si="419"/>
        <v>2</v>
      </c>
      <c r="P1532">
        <f>COUNTIF(作圖資料!$A$3:$A$249,A1532)</f>
        <v>0</v>
      </c>
      <c r="R1532" s="7">
        <f t="shared" si="425"/>
        <v>-78</v>
      </c>
      <c r="S1532" s="8">
        <f t="shared" ca="1" si="426"/>
        <v>-78</v>
      </c>
      <c r="T1532" s="8">
        <f t="shared" ca="1" si="427"/>
        <v>10582</v>
      </c>
      <c r="U1532" s="8">
        <f t="shared" ca="1" si="428"/>
        <v>1</v>
      </c>
      <c r="V1532" s="9">
        <f t="shared" ca="1" si="429"/>
        <v>0</v>
      </c>
      <c r="W1532" s="3">
        <f t="shared" si="430"/>
        <v>-8.7973838146561123E-3</v>
      </c>
      <c r="X1532" s="3">
        <f t="shared" si="431"/>
        <v>6.1423241674726903E-2</v>
      </c>
      <c r="Y1532" s="3">
        <f t="shared" si="432"/>
        <v>7.1003717472118533E-2</v>
      </c>
    </row>
    <row r="1533" spans="1:25" x14ac:dyDescent="0.25">
      <c r="A1533" s="1">
        <v>38236</v>
      </c>
      <c r="B1533" s="2">
        <v>5775.99</v>
      </c>
      <c r="C1533" s="2">
        <v>73203</v>
      </c>
      <c r="D1533" s="2">
        <v>5780</v>
      </c>
      <c r="E1533" s="2">
        <v>5765</v>
      </c>
      <c r="F1533" s="13">
        <f t="shared" si="420"/>
        <v>6.9425327952443716E-4</v>
      </c>
      <c r="G1533" s="2">
        <f t="shared" si="415"/>
        <v>5585.938666666666</v>
      </c>
      <c r="H1533" s="2">
        <f t="shared" ca="1" si="421"/>
        <v>93475.6</v>
      </c>
      <c r="I1533">
        <f t="shared" ca="1" si="422"/>
        <v>-1</v>
      </c>
      <c r="J1533">
        <f t="shared" si="423"/>
        <v>1</v>
      </c>
      <c r="K1533">
        <f t="shared" si="416"/>
        <v>14.849999999999454</v>
      </c>
      <c r="L1533">
        <f t="shared" ca="1" si="417"/>
        <v>14.849999999999454</v>
      </c>
      <c r="M1533" s="14">
        <f t="shared" si="418"/>
        <v>9192.6900000000423</v>
      </c>
      <c r="N1533">
        <f t="shared" si="424"/>
        <v>1</v>
      </c>
      <c r="O1533">
        <f t="shared" si="419"/>
        <v>0</v>
      </c>
      <c r="P1533">
        <f>COUNTIF(作圖資料!$A$3:$A$249,A1533)</f>
        <v>0</v>
      </c>
      <c r="R1533" s="7">
        <f t="shared" si="425"/>
        <v>18</v>
      </c>
      <c r="S1533" s="8">
        <f t="shared" ca="1" si="426"/>
        <v>18</v>
      </c>
      <c r="T1533" s="8">
        <f t="shared" ca="1" si="427"/>
        <v>10600</v>
      </c>
      <c r="U1533" s="8">
        <f t="shared" ca="1" si="428"/>
        <v>-1</v>
      </c>
      <c r="V1533" s="9">
        <f t="shared" ca="1" si="429"/>
        <v>2</v>
      </c>
      <c r="W1533" s="3">
        <f t="shared" si="430"/>
        <v>-8.7973838146561123E-3</v>
      </c>
      <c r="X1533" s="3">
        <f t="shared" si="431"/>
        <v>6.4159181981483737E-2</v>
      </c>
      <c r="Y1533" s="3">
        <f t="shared" si="432"/>
        <v>7.4349442379181729E-2</v>
      </c>
    </row>
    <row r="1534" spans="1:25" x14ac:dyDescent="0.25">
      <c r="A1534" s="1">
        <v>38237</v>
      </c>
      <c r="B1534" s="2">
        <v>5846.83</v>
      </c>
      <c r="C1534" s="2">
        <v>79271</v>
      </c>
      <c r="D1534" s="2">
        <v>5840</v>
      </c>
      <c r="E1534" s="2">
        <v>5823</v>
      </c>
      <c r="F1534" s="13">
        <f t="shared" si="420"/>
        <v>-1.1681543674093575E-3</v>
      </c>
      <c r="G1534" s="2">
        <f t="shared" ref="G1534:G1597" si="433">AVERAGE(B1475:B1534)</f>
        <v>5585.5940000000001</v>
      </c>
      <c r="H1534" s="2">
        <f t="shared" ca="1" si="421"/>
        <v>89324</v>
      </c>
      <c r="I1534">
        <f t="shared" ca="1" si="422"/>
        <v>-1</v>
      </c>
      <c r="J1534">
        <f t="shared" si="423"/>
        <v>-1</v>
      </c>
      <c r="K1534">
        <f t="shared" ref="K1534:K1597" si="434">B1534-B1533</f>
        <v>70.840000000000146</v>
      </c>
      <c r="L1534">
        <f t="shared" ref="L1534:L1597" ca="1" si="435">I1533*K1534</f>
        <v>-70.840000000000146</v>
      </c>
      <c r="M1534" s="14">
        <f t="shared" ref="M1534:M1597" si="436">M1533+K1534*N1533</f>
        <v>9263.5300000000425</v>
      </c>
      <c r="N1534">
        <f t="shared" si="424"/>
        <v>-1</v>
      </c>
      <c r="O1534">
        <f t="shared" ref="O1534:O1597" si="437">ABS(N1534-N1533)</f>
        <v>2</v>
      </c>
      <c r="P1534">
        <f>COUNTIF(作圖資料!$A$3:$A$249,A1534)</f>
        <v>0</v>
      </c>
      <c r="R1534" s="7">
        <f t="shared" si="425"/>
        <v>60</v>
      </c>
      <c r="S1534" s="8">
        <f t="shared" ca="1" si="426"/>
        <v>-60</v>
      </c>
      <c r="T1534" s="8">
        <f t="shared" ca="1" si="427"/>
        <v>10540</v>
      </c>
      <c r="U1534" s="8">
        <f t="shared" ca="1" si="428"/>
        <v>-1</v>
      </c>
      <c r="V1534" s="9">
        <f t="shared" ca="1" si="429"/>
        <v>0</v>
      </c>
      <c r="W1534" s="3">
        <f t="shared" si="430"/>
        <v>-8.7973838146561123E-3</v>
      </c>
      <c r="X1534" s="3">
        <f t="shared" si="431"/>
        <v>7.7210630555939241E-2</v>
      </c>
      <c r="Y1534" s="3">
        <f t="shared" si="432"/>
        <v>8.5501858736058978E-2</v>
      </c>
    </row>
    <row r="1535" spans="1:25" x14ac:dyDescent="0.25">
      <c r="A1535" s="1">
        <v>38238</v>
      </c>
      <c r="B1535" s="2">
        <v>5846.02</v>
      </c>
      <c r="C1535" s="2">
        <v>103012</v>
      </c>
      <c r="D1535" s="2">
        <v>5828</v>
      </c>
      <c r="E1535" s="2">
        <v>5810</v>
      </c>
      <c r="F1535" s="13">
        <f t="shared" si="420"/>
        <v>-3.0824389926822349E-3</v>
      </c>
      <c r="G1535" s="2">
        <f t="shared" si="433"/>
        <v>5587.4431666666669</v>
      </c>
      <c r="H1535" s="2">
        <f t="shared" ca="1" si="421"/>
        <v>91447.8</v>
      </c>
      <c r="I1535">
        <f t="shared" ca="1" si="422"/>
        <v>1</v>
      </c>
      <c r="J1535">
        <f t="shared" si="423"/>
        <v>-1</v>
      </c>
      <c r="K1535">
        <f t="shared" si="434"/>
        <v>-0.80999999999949068</v>
      </c>
      <c r="L1535">
        <f t="shared" ca="1" si="435"/>
        <v>0.80999999999949068</v>
      </c>
      <c r="M1535" s="14">
        <f t="shared" si="436"/>
        <v>9264.340000000042</v>
      </c>
      <c r="N1535">
        <f t="shared" si="424"/>
        <v>-1</v>
      </c>
      <c r="O1535">
        <f t="shared" si="437"/>
        <v>0</v>
      </c>
      <c r="P1535">
        <f>COUNTIF(作圖資料!$A$3:$A$249,A1535)</f>
        <v>0</v>
      </c>
      <c r="R1535" s="7">
        <f t="shared" si="425"/>
        <v>-12</v>
      </c>
      <c r="S1535" s="8">
        <f t="shared" ca="1" si="426"/>
        <v>12</v>
      </c>
      <c r="T1535" s="8">
        <f t="shared" ca="1" si="427"/>
        <v>10552</v>
      </c>
      <c r="U1535" s="8">
        <f t="shared" ca="1" si="428"/>
        <v>1</v>
      </c>
      <c r="V1535" s="9">
        <f t="shared" ca="1" si="429"/>
        <v>2</v>
      </c>
      <c r="W1535" s="3">
        <f t="shared" si="430"/>
        <v>-8.7973838146561123E-3</v>
      </c>
      <c r="X1535" s="3">
        <f t="shared" si="431"/>
        <v>7.7061397448298097E-2</v>
      </c>
      <c r="Y1535" s="3">
        <f t="shared" si="432"/>
        <v>8.3271375464683661E-2</v>
      </c>
    </row>
    <row r="1536" spans="1:25" x14ac:dyDescent="0.25">
      <c r="A1536" s="1">
        <v>38239</v>
      </c>
      <c r="B1536" s="2">
        <v>5842.93</v>
      </c>
      <c r="C1536" s="2">
        <v>75371</v>
      </c>
      <c r="D1536" s="2">
        <v>5843</v>
      </c>
      <c r="E1536" s="2">
        <v>5825</v>
      </c>
      <c r="F1536" s="13">
        <f t="shared" si="420"/>
        <v>1.1980290710367214E-5</v>
      </c>
      <c r="G1536" s="2">
        <f t="shared" si="433"/>
        <v>5591.924</v>
      </c>
      <c r="H1536" s="2">
        <f t="shared" ca="1" si="421"/>
        <v>88403.8</v>
      </c>
      <c r="I1536">
        <f t="shared" ca="1" si="422"/>
        <v>-1</v>
      </c>
      <c r="J1536">
        <f t="shared" si="423"/>
        <v>1</v>
      </c>
      <c r="K1536">
        <f t="shared" si="434"/>
        <v>-3.0900000000001455</v>
      </c>
      <c r="L1536">
        <f t="shared" ca="1" si="435"/>
        <v>-3.0900000000001455</v>
      </c>
      <c r="M1536" s="14">
        <f t="shared" si="436"/>
        <v>9267.4300000000421</v>
      </c>
      <c r="N1536">
        <f t="shared" si="424"/>
        <v>1</v>
      </c>
      <c r="O1536">
        <f t="shared" si="437"/>
        <v>2</v>
      </c>
      <c r="P1536">
        <f>COUNTIF(作圖資料!$A$3:$A$249,A1536)</f>
        <v>0</v>
      </c>
      <c r="R1536" s="7">
        <f t="shared" si="425"/>
        <v>15</v>
      </c>
      <c r="S1536" s="8">
        <f t="shared" ca="1" si="426"/>
        <v>15</v>
      </c>
      <c r="T1536" s="8">
        <f t="shared" ca="1" si="427"/>
        <v>10567</v>
      </c>
      <c r="U1536" s="8">
        <f t="shared" ca="1" si="428"/>
        <v>-1</v>
      </c>
      <c r="V1536" s="9">
        <f t="shared" ca="1" si="429"/>
        <v>2</v>
      </c>
      <c r="W1536" s="3">
        <f t="shared" si="430"/>
        <v>-8.7973838146561123E-3</v>
      </c>
      <c r="X1536" s="3">
        <f t="shared" si="431"/>
        <v>7.6492100778407179E-2</v>
      </c>
      <c r="Y1536" s="3">
        <f t="shared" si="432"/>
        <v>8.605947955390314E-2</v>
      </c>
    </row>
    <row r="1537" spans="1:25" x14ac:dyDescent="0.25">
      <c r="A1537" s="1">
        <v>38240</v>
      </c>
      <c r="B1537" s="2">
        <v>5846.19</v>
      </c>
      <c r="C1537" s="2">
        <v>82808</v>
      </c>
      <c r="D1537" s="2">
        <v>5841</v>
      </c>
      <c r="E1537" s="2">
        <v>5833</v>
      </c>
      <c r="F1537" s="13">
        <f t="shared" si="420"/>
        <v>-8.8775766781434839E-4</v>
      </c>
      <c r="G1537" s="2">
        <f t="shared" si="433"/>
        <v>5595.2523333333338</v>
      </c>
      <c r="H1537" s="2">
        <f t="shared" ca="1" si="421"/>
        <v>82733</v>
      </c>
      <c r="I1537">
        <f t="shared" ca="1" si="422"/>
        <v>1</v>
      </c>
      <c r="J1537">
        <f t="shared" si="423"/>
        <v>-1</v>
      </c>
      <c r="K1537">
        <f t="shared" si="434"/>
        <v>3.2599999999993088</v>
      </c>
      <c r="L1537">
        <f t="shared" ca="1" si="435"/>
        <v>-3.2599999999993088</v>
      </c>
      <c r="M1537" s="14">
        <f t="shared" si="436"/>
        <v>9270.6900000000423</v>
      </c>
      <c r="N1537">
        <f t="shared" si="424"/>
        <v>-1</v>
      </c>
      <c r="O1537">
        <f t="shared" si="437"/>
        <v>2</v>
      </c>
      <c r="P1537">
        <f>COUNTIF(作圖資料!$A$3:$A$249,A1537)</f>
        <v>0</v>
      </c>
      <c r="R1537" s="7">
        <f t="shared" si="425"/>
        <v>-2</v>
      </c>
      <c r="S1537" s="8">
        <f t="shared" ca="1" si="426"/>
        <v>2</v>
      </c>
      <c r="T1537" s="8">
        <f t="shared" ca="1" si="427"/>
        <v>10569</v>
      </c>
      <c r="U1537" s="8">
        <f t="shared" ca="1" si="428"/>
        <v>1</v>
      </c>
      <c r="V1537" s="9">
        <f t="shared" ca="1" si="429"/>
        <v>2</v>
      </c>
      <c r="W1537" s="3">
        <f t="shared" si="430"/>
        <v>-8.7973838146561123E-3</v>
      </c>
      <c r="X1537" s="3">
        <f t="shared" si="431"/>
        <v>7.7092717977062186E-2</v>
      </c>
      <c r="Y1537" s="3">
        <f t="shared" si="432"/>
        <v>8.5687732342007328E-2</v>
      </c>
    </row>
    <row r="1538" spans="1:25" x14ac:dyDescent="0.25">
      <c r="A1538" s="1">
        <v>38243</v>
      </c>
      <c r="B1538" s="2">
        <v>5928.22</v>
      </c>
      <c r="C1538" s="2">
        <v>96565</v>
      </c>
      <c r="D1538" s="2">
        <v>5930</v>
      </c>
      <c r="E1538" s="2">
        <v>5929</v>
      </c>
      <c r="F1538" s="13">
        <f t="shared" si="420"/>
        <v>3.0025876232664395E-4</v>
      </c>
      <c r="G1538" s="2">
        <f t="shared" si="433"/>
        <v>5601.3866666666663</v>
      </c>
      <c r="H1538" s="2">
        <f t="shared" ca="1" si="421"/>
        <v>87405.4</v>
      </c>
      <c r="I1538">
        <f t="shared" ca="1" si="422"/>
        <v>1</v>
      </c>
      <c r="J1538">
        <f t="shared" si="423"/>
        <v>1</v>
      </c>
      <c r="K1538">
        <f t="shared" si="434"/>
        <v>82.030000000000655</v>
      </c>
      <c r="L1538">
        <f t="shared" ca="1" si="435"/>
        <v>82.030000000000655</v>
      </c>
      <c r="M1538" s="14">
        <f t="shared" si="436"/>
        <v>9188.6600000000417</v>
      </c>
      <c r="N1538">
        <f t="shared" si="424"/>
        <v>1</v>
      </c>
      <c r="O1538">
        <f t="shared" si="437"/>
        <v>2</v>
      </c>
      <c r="P1538">
        <f>COUNTIF(作圖資料!$A$3:$A$249,A1538)</f>
        <v>0</v>
      </c>
      <c r="R1538" s="7">
        <f t="shared" si="425"/>
        <v>89</v>
      </c>
      <c r="S1538" s="8">
        <f t="shared" ca="1" si="426"/>
        <v>89</v>
      </c>
      <c r="T1538" s="8">
        <f t="shared" ca="1" si="427"/>
        <v>10658</v>
      </c>
      <c r="U1538" s="8">
        <f t="shared" ca="1" si="428"/>
        <v>1</v>
      </c>
      <c r="V1538" s="9">
        <f t="shared" ca="1" si="429"/>
        <v>0</v>
      </c>
      <c r="W1538" s="3">
        <f t="shared" si="430"/>
        <v>-8.7973838146561123E-3</v>
      </c>
      <c r="X1538" s="3">
        <f t="shared" si="431"/>
        <v>9.2205794297821386E-2</v>
      </c>
      <c r="Y1538" s="3">
        <f t="shared" si="432"/>
        <v>0.10223048327137541</v>
      </c>
    </row>
    <row r="1539" spans="1:25" x14ac:dyDescent="0.25">
      <c r="A1539" s="1">
        <v>38244</v>
      </c>
      <c r="B1539" s="2">
        <v>5919.77</v>
      </c>
      <c r="C1539" s="2">
        <v>99043</v>
      </c>
      <c r="D1539" s="2">
        <v>5935</v>
      </c>
      <c r="E1539" s="2">
        <v>5929</v>
      </c>
      <c r="F1539" s="13">
        <f t="shared" ref="F1539:F1602" si="438">IF(P1539=1,E1539,D1539)/B1539-1</f>
        <v>2.5727350893700596E-3</v>
      </c>
      <c r="G1539" s="2">
        <f t="shared" si="433"/>
        <v>5605.6436666666668</v>
      </c>
      <c r="H1539" s="2">
        <f t="shared" ref="H1539:H1602" ca="1" si="439">IF(ROW()&gt;$H$1,AVERAGE(OFFSET(C1539,-$H$1+1,,$H$1)),"")</f>
        <v>91359.8</v>
      </c>
      <c r="I1539">
        <f t="shared" ref="I1539:I1602" ca="1" si="440">IF(H1539="",0,SIGN(C1539-H1539))</f>
        <v>1</v>
      </c>
      <c r="J1539">
        <f t="shared" ref="J1539:J1602" si="441">SIGN(F1539)</f>
        <v>1</v>
      </c>
      <c r="K1539">
        <f t="shared" si="434"/>
        <v>-8.4499999999998181</v>
      </c>
      <c r="L1539">
        <f t="shared" ca="1" si="435"/>
        <v>-8.4499999999998181</v>
      </c>
      <c r="M1539" s="14">
        <f t="shared" si="436"/>
        <v>9180.2100000000428</v>
      </c>
      <c r="N1539">
        <f t="shared" ref="N1539:N1602" si="442">INT(M1539*$Q$1/B1539)*CHOOSE($L$1,I1539,J1539)</f>
        <v>1</v>
      </c>
      <c r="O1539">
        <f t="shared" si="437"/>
        <v>0</v>
      </c>
      <c r="P1539">
        <f>COUNTIF(作圖資料!$A$3:$A$249,A1539)</f>
        <v>0</v>
      </c>
      <c r="R1539" s="7">
        <f t="shared" si="425"/>
        <v>5</v>
      </c>
      <c r="S1539" s="8">
        <f t="shared" ca="1" si="426"/>
        <v>5</v>
      </c>
      <c r="T1539" s="8">
        <f t="shared" ca="1" si="427"/>
        <v>10663</v>
      </c>
      <c r="U1539" s="8">
        <f t="shared" ca="1" si="428"/>
        <v>1</v>
      </c>
      <c r="V1539" s="9">
        <f t="shared" ca="1" si="429"/>
        <v>0</v>
      </c>
      <c r="W1539" s="3">
        <f t="shared" si="430"/>
        <v>-8.7973838146561123E-3</v>
      </c>
      <c r="X1539" s="3">
        <f t="shared" si="431"/>
        <v>9.0648979779835104E-2</v>
      </c>
      <c r="Y1539" s="3">
        <f t="shared" si="432"/>
        <v>0.10315985130111538</v>
      </c>
    </row>
    <row r="1540" spans="1:25" x14ac:dyDescent="0.25">
      <c r="A1540" s="1">
        <v>38245</v>
      </c>
      <c r="B1540" s="2">
        <v>5871.07</v>
      </c>
      <c r="C1540" s="2">
        <v>65339</v>
      </c>
      <c r="D1540" s="2">
        <v>5879</v>
      </c>
      <c r="E1540" s="2">
        <v>5871</v>
      </c>
      <c r="F1540" s="13">
        <f t="shared" si="438"/>
        <v>-1.1922869255442947E-5</v>
      </c>
      <c r="G1540" s="2">
        <f t="shared" si="433"/>
        <v>5610.6733333333332</v>
      </c>
      <c r="H1540" s="2">
        <f t="shared" ca="1" si="439"/>
        <v>83825.2</v>
      </c>
      <c r="I1540">
        <f t="shared" ca="1" si="440"/>
        <v>-1</v>
      </c>
      <c r="J1540">
        <f t="shared" si="441"/>
        <v>-1</v>
      </c>
      <c r="K1540">
        <f t="shared" si="434"/>
        <v>-48.700000000000728</v>
      </c>
      <c r="L1540">
        <f t="shared" ca="1" si="435"/>
        <v>-48.700000000000728</v>
      </c>
      <c r="M1540" s="14">
        <f t="shared" si="436"/>
        <v>9131.5100000000421</v>
      </c>
      <c r="N1540">
        <f t="shared" si="442"/>
        <v>-1</v>
      </c>
      <c r="O1540">
        <f t="shared" si="437"/>
        <v>2</v>
      </c>
      <c r="P1540">
        <f>COUNTIF(作圖資料!$A$3:$A$249,A1540)</f>
        <v>1</v>
      </c>
      <c r="R1540" s="7">
        <f t="shared" ref="R1540:R1603" si="443">D1540-IF(P1539=1,E1539,D1539)</f>
        <v>-56</v>
      </c>
      <c r="S1540" s="8">
        <f t="shared" ref="S1540:S1603" ca="1" si="444">I1539*R1540</f>
        <v>-56</v>
      </c>
      <c r="T1540" s="8">
        <f t="shared" ref="T1540:T1603" ca="1" si="445">T1539+R1540*U1539</f>
        <v>10607</v>
      </c>
      <c r="U1540" s="8">
        <f t="shared" ref="U1540:U1603" ca="1" si="446">INT(T1540*$Q$1/IF(P1540=1,E1540,D1540))*I1540</f>
        <v>-1</v>
      </c>
      <c r="V1540" s="9">
        <f t="shared" ref="V1540:V1603" ca="1" si="447">IF(P1540=1,ABS(U1540)+ABS(U1539),ABS(U1540-U1539))</f>
        <v>2</v>
      </c>
      <c r="W1540" s="3">
        <f t="shared" ref="W1540:W1603" si="448">IF(P1539=1,F1539,W1539)</f>
        <v>-8.7973838146561123E-3</v>
      </c>
      <c r="X1540" s="3">
        <f t="shared" ref="X1540:X1603" si="449">IF(P1539=1,K1540/B1539,(1+K1540/B1539)*(1+X1539)-1)</f>
        <v>8.1676569480908068E-2</v>
      </c>
      <c r="Y1540" s="3">
        <f t="shared" ref="Y1540:Y1603" si="450">IF(P1539=1,R1540/E1539,(1+R1540/D1539)*(1+Y1539)-1)</f>
        <v>9.2750929368029977E-2</v>
      </c>
    </row>
    <row r="1541" spans="1:25" x14ac:dyDescent="0.25">
      <c r="A1541" s="1">
        <v>38246</v>
      </c>
      <c r="B1541" s="2">
        <v>5891.05</v>
      </c>
      <c r="C1541" s="2">
        <v>69280</v>
      </c>
      <c r="D1541" s="2">
        <v>5868</v>
      </c>
      <c r="E1541" s="2">
        <v>5878</v>
      </c>
      <c r="F1541" s="13">
        <f t="shared" si="438"/>
        <v>-3.9127150507973774E-3</v>
      </c>
      <c r="G1541" s="2">
        <f t="shared" si="433"/>
        <v>5616.2484999999997</v>
      </c>
      <c r="H1541" s="2">
        <f t="shared" ca="1" si="439"/>
        <v>82607</v>
      </c>
      <c r="I1541">
        <f t="shared" ca="1" si="440"/>
        <v>-1</v>
      </c>
      <c r="J1541">
        <f t="shared" si="441"/>
        <v>-1</v>
      </c>
      <c r="K1541">
        <f t="shared" si="434"/>
        <v>19.980000000000473</v>
      </c>
      <c r="L1541">
        <f t="shared" ca="1" si="435"/>
        <v>-19.980000000000473</v>
      </c>
      <c r="M1541" s="14">
        <f t="shared" si="436"/>
        <v>9111.5300000000425</v>
      </c>
      <c r="N1541">
        <f t="shared" si="442"/>
        <v>-1</v>
      </c>
      <c r="O1541">
        <f t="shared" si="437"/>
        <v>0</v>
      </c>
      <c r="P1541">
        <f>COUNTIF(作圖資料!$A$3:$A$249,A1541)</f>
        <v>0</v>
      </c>
      <c r="R1541" s="7">
        <f t="shared" si="443"/>
        <v>-3</v>
      </c>
      <c r="S1541" s="8">
        <f t="shared" ca="1" si="444"/>
        <v>3</v>
      </c>
      <c r="T1541" s="8">
        <f t="shared" ca="1" si="445"/>
        <v>10610</v>
      </c>
      <c r="U1541" s="8">
        <f t="shared" ca="1" si="446"/>
        <v>-1</v>
      </c>
      <c r="V1541" s="9">
        <f t="shared" ca="1" si="447"/>
        <v>0</v>
      </c>
      <c r="W1541" s="3">
        <f t="shared" si="448"/>
        <v>-1.1922869255442947E-5</v>
      </c>
      <c r="X1541" s="3">
        <f t="shared" si="449"/>
        <v>3.4031275389325068E-3</v>
      </c>
      <c r="Y1541" s="3">
        <f t="shared" si="450"/>
        <v>-5.1098620337250899E-4</v>
      </c>
    </row>
    <row r="1542" spans="1:25" x14ac:dyDescent="0.25">
      <c r="A1542" s="1">
        <v>38247</v>
      </c>
      <c r="B1542" s="2">
        <v>5818.39</v>
      </c>
      <c r="C1542" s="2">
        <v>74789</v>
      </c>
      <c r="D1542" s="2">
        <v>5797</v>
      </c>
      <c r="E1542" s="2">
        <v>5784</v>
      </c>
      <c r="F1542" s="13">
        <f t="shared" si="438"/>
        <v>-3.6762747082956793E-3</v>
      </c>
      <c r="G1542" s="2">
        <f t="shared" si="433"/>
        <v>5617.7333333333336</v>
      </c>
      <c r="H1542" s="2">
        <f t="shared" ca="1" si="439"/>
        <v>81003.199999999997</v>
      </c>
      <c r="I1542">
        <f t="shared" ca="1" si="440"/>
        <v>-1</v>
      </c>
      <c r="J1542">
        <f t="shared" si="441"/>
        <v>-1</v>
      </c>
      <c r="K1542">
        <f t="shared" si="434"/>
        <v>-72.659999999999854</v>
      </c>
      <c r="L1542">
        <f t="shared" ca="1" si="435"/>
        <v>72.659999999999854</v>
      </c>
      <c r="M1542" s="14">
        <f t="shared" si="436"/>
        <v>9184.1900000000423</v>
      </c>
      <c r="N1542">
        <f t="shared" si="442"/>
        <v>-1</v>
      </c>
      <c r="O1542">
        <f t="shared" si="437"/>
        <v>0</v>
      </c>
      <c r="P1542">
        <f>COUNTIF(作圖資料!$A$3:$A$249,A1542)</f>
        <v>0</v>
      </c>
      <c r="R1542" s="7">
        <f t="shared" si="443"/>
        <v>-71</v>
      </c>
      <c r="S1542" s="8">
        <f t="shared" ca="1" si="444"/>
        <v>71</v>
      </c>
      <c r="T1542" s="8">
        <f t="shared" ca="1" si="445"/>
        <v>10681</v>
      </c>
      <c r="U1542" s="8">
        <f t="shared" ca="1" si="446"/>
        <v>-1</v>
      </c>
      <c r="V1542" s="9">
        <f t="shared" ca="1" si="447"/>
        <v>0</v>
      </c>
      <c r="W1542" s="3">
        <f t="shared" si="448"/>
        <v>-1.1922869255442947E-5</v>
      </c>
      <c r="X1542" s="3">
        <f t="shared" si="449"/>
        <v>-8.972810748296145E-3</v>
      </c>
      <c r="Y1542" s="3">
        <f t="shared" si="450"/>
        <v>-1.2604326349855199E-2</v>
      </c>
    </row>
    <row r="1543" spans="1:25" x14ac:dyDescent="0.25">
      <c r="A1543" s="1">
        <v>38250</v>
      </c>
      <c r="B1543" s="2">
        <v>5864.54</v>
      </c>
      <c r="C1543" s="2">
        <v>83282</v>
      </c>
      <c r="D1543" s="2">
        <v>5840</v>
      </c>
      <c r="E1543" s="2">
        <v>5840</v>
      </c>
      <c r="F1543" s="13">
        <f t="shared" si="438"/>
        <v>-4.1844714163429275E-3</v>
      </c>
      <c r="G1543" s="2">
        <f t="shared" si="433"/>
        <v>5619.1575000000003</v>
      </c>
      <c r="H1543" s="2">
        <f t="shared" ca="1" si="439"/>
        <v>78346.600000000006</v>
      </c>
      <c r="I1543">
        <f t="shared" ca="1" si="440"/>
        <v>1</v>
      </c>
      <c r="J1543">
        <f t="shared" si="441"/>
        <v>-1</v>
      </c>
      <c r="K1543">
        <f t="shared" si="434"/>
        <v>46.149999999999636</v>
      </c>
      <c r="L1543">
        <f t="shared" ca="1" si="435"/>
        <v>-46.149999999999636</v>
      </c>
      <c r="M1543" s="14">
        <f t="shared" si="436"/>
        <v>9138.0400000000427</v>
      </c>
      <c r="N1543">
        <f t="shared" si="442"/>
        <v>-1</v>
      </c>
      <c r="O1543">
        <f t="shared" si="437"/>
        <v>0</v>
      </c>
      <c r="P1543">
        <f>COUNTIF(作圖資料!$A$3:$A$249,A1543)</f>
        <v>0</v>
      </c>
      <c r="R1543" s="7">
        <f t="shared" si="443"/>
        <v>43</v>
      </c>
      <c r="S1543" s="8">
        <f t="shared" ca="1" si="444"/>
        <v>-43</v>
      </c>
      <c r="T1543" s="8">
        <f t="shared" ca="1" si="445"/>
        <v>10638</v>
      </c>
      <c r="U1543" s="8">
        <f t="shared" ca="1" si="446"/>
        <v>1</v>
      </c>
      <c r="V1543" s="9">
        <f t="shared" ca="1" si="447"/>
        <v>2</v>
      </c>
      <c r="W1543" s="3">
        <f t="shared" si="448"/>
        <v>-1.1922869255442947E-5</v>
      </c>
      <c r="X1543" s="3">
        <f t="shared" si="449"/>
        <v>-1.1122333748361246E-3</v>
      </c>
      <c r="Y1543" s="3">
        <f t="shared" si="450"/>
        <v>-5.2801907681826465E-3</v>
      </c>
    </row>
    <row r="1544" spans="1:25" x14ac:dyDescent="0.25">
      <c r="A1544" s="1">
        <v>38251</v>
      </c>
      <c r="B1544" s="2">
        <v>5949.26</v>
      </c>
      <c r="C1544" s="2">
        <v>94368</v>
      </c>
      <c r="D1544" s="2">
        <v>5945</v>
      </c>
      <c r="E1544" s="2">
        <v>5940</v>
      </c>
      <c r="F1544" s="13">
        <f t="shared" si="438"/>
        <v>-7.1605544218944495E-4</v>
      </c>
      <c r="G1544" s="2">
        <f t="shared" si="433"/>
        <v>5621.6026666666676</v>
      </c>
      <c r="H1544" s="2">
        <f t="shared" ca="1" si="439"/>
        <v>77411.600000000006</v>
      </c>
      <c r="I1544">
        <f t="shared" ca="1" si="440"/>
        <v>1</v>
      </c>
      <c r="J1544">
        <f t="shared" si="441"/>
        <v>-1</v>
      </c>
      <c r="K1544">
        <f t="shared" si="434"/>
        <v>84.720000000000255</v>
      </c>
      <c r="L1544">
        <f t="shared" ca="1" si="435"/>
        <v>84.720000000000255</v>
      </c>
      <c r="M1544" s="14">
        <f t="shared" si="436"/>
        <v>9053.3200000000434</v>
      </c>
      <c r="N1544">
        <f t="shared" si="442"/>
        <v>-1</v>
      </c>
      <c r="O1544">
        <f t="shared" si="437"/>
        <v>0</v>
      </c>
      <c r="P1544">
        <f>COUNTIF(作圖資料!$A$3:$A$249,A1544)</f>
        <v>0</v>
      </c>
      <c r="R1544" s="7">
        <f t="shared" si="443"/>
        <v>105</v>
      </c>
      <c r="S1544" s="8">
        <f t="shared" ca="1" si="444"/>
        <v>105</v>
      </c>
      <c r="T1544" s="8">
        <f t="shared" ca="1" si="445"/>
        <v>10743</v>
      </c>
      <c r="U1544" s="8">
        <f t="shared" ca="1" si="446"/>
        <v>1</v>
      </c>
      <c r="V1544" s="9">
        <f t="shared" ca="1" si="447"/>
        <v>0</v>
      </c>
      <c r="W1544" s="3">
        <f t="shared" si="448"/>
        <v>-1.1922869255442947E-5</v>
      </c>
      <c r="X1544" s="3">
        <f t="shared" si="449"/>
        <v>1.3317844958414815E-2</v>
      </c>
      <c r="Y1544" s="3">
        <f t="shared" si="450"/>
        <v>1.2604326349855199E-2</v>
      </c>
    </row>
    <row r="1545" spans="1:25" x14ac:dyDescent="0.25">
      <c r="A1545" s="1">
        <v>38252</v>
      </c>
      <c r="B1545" s="2">
        <v>5970.18</v>
      </c>
      <c r="C1545" s="2">
        <v>85426</v>
      </c>
      <c r="D1545" s="2">
        <v>5936</v>
      </c>
      <c r="E1545" s="2">
        <v>5930</v>
      </c>
      <c r="F1545" s="13">
        <f t="shared" si="438"/>
        <v>-5.725120515629345E-3</v>
      </c>
      <c r="G1545" s="2">
        <f t="shared" si="433"/>
        <v>5625.9416666666675</v>
      </c>
      <c r="H1545" s="2">
        <f t="shared" ca="1" si="439"/>
        <v>81429</v>
      </c>
      <c r="I1545">
        <f t="shared" ca="1" si="440"/>
        <v>1</v>
      </c>
      <c r="J1545">
        <f t="shared" si="441"/>
        <v>-1</v>
      </c>
      <c r="K1545">
        <f t="shared" si="434"/>
        <v>20.920000000000073</v>
      </c>
      <c r="L1545">
        <f t="shared" ca="1" si="435"/>
        <v>20.920000000000073</v>
      </c>
      <c r="M1545" s="14">
        <f t="shared" si="436"/>
        <v>9032.4000000000433</v>
      </c>
      <c r="N1545">
        <f t="shared" si="442"/>
        <v>-1</v>
      </c>
      <c r="O1545">
        <f t="shared" si="437"/>
        <v>0</v>
      </c>
      <c r="P1545">
        <f>COUNTIF(作圖資料!$A$3:$A$249,A1545)</f>
        <v>0</v>
      </c>
      <c r="R1545" s="7">
        <f t="shared" si="443"/>
        <v>-9</v>
      </c>
      <c r="S1545" s="8">
        <f t="shared" ca="1" si="444"/>
        <v>-9</v>
      </c>
      <c r="T1545" s="8">
        <f t="shared" ca="1" si="445"/>
        <v>10734</v>
      </c>
      <c r="U1545" s="8">
        <f t="shared" ca="1" si="446"/>
        <v>1</v>
      </c>
      <c r="V1545" s="9">
        <f t="shared" ca="1" si="447"/>
        <v>0</v>
      </c>
      <c r="W1545" s="3">
        <f t="shared" si="448"/>
        <v>-1.1922869255442947E-5</v>
      </c>
      <c r="X1545" s="3">
        <f t="shared" si="449"/>
        <v>1.6881079598778381E-2</v>
      </c>
      <c r="Y1545" s="3">
        <f t="shared" si="450"/>
        <v>1.1071367739737825E-2</v>
      </c>
    </row>
    <row r="1546" spans="1:25" x14ac:dyDescent="0.25">
      <c r="A1546" s="1">
        <v>38253</v>
      </c>
      <c r="B1546" s="2">
        <v>5937.25</v>
      </c>
      <c r="C1546" s="2">
        <v>70580</v>
      </c>
      <c r="D1546" s="2">
        <v>5917</v>
      </c>
      <c r="E1546" s="2">
        <v>5909</v>
      </c>
      <c r="F1546" s="13">
        <f t="shared" si="438"/>
        <v>-3.4106699229441428E-3</v>
      </c>
      <c r="G1546" s="2">
        <f t="shared" si="433"/>
        <v>5629.2038333333339</v>
      </c>
      <c r="H1546" s="2">
        <f t="shared" ca="1" si="439"/>
        <v>81689</v>
      </c>
      <c r="I1546">
        <f t="shared" ca="1" si="440"/>
        <v>-1</v>
      </c>
      <c r="J1546">
        <f t="shared" si="441"/>
        <v>-1</v>
      </c>
      <c r="K1546">
        <f t="shared" si="434"/>
        <v>-32.930000000000291</v>
      </c>
      <c r="L1546">
        <f t="shared" ca="1" si="435"/>
        <v>-32.930000000000291</v>
      </c>
      <c r="M1546" s="14">
        <f t="shared" si="436"/>
        <v>9065.3300000000436</v>
      </c>
      <c r="N1546">
        <f t="shared" si="442"/>
        <v>-1</v>
      </c>
      <c r="O1546">
        <f t="shared" si="437"/>
        <v>0</v>
      </c>
      <c r="P1546">
        <f>COUNTIF(作圖資料!$A$3:$A$249,A1546)</f>
        <v>0</v>
      </c>
      <c r="R1546" s="7">
        <f t="shared" si="443"/>
        <v>-19</v>
      </c>
      <c r="S1546" s="8">
        <f t="shared" ca="1" si="444"/>
        <v>-19</v>
      </c>
      <c r="T1546" s="8">
        <f t="shared" ca="1" si="445"/>
        <v>10715</v>
      </c>
      <c r="U1546" s="8">
        <f t="shared" ca="1" si="446"/>
        <v>-1</v>
      </c>
      <c r="V1546" s="9">
        <f t="shared" ca="1" si="447"/>
        <v>2</v>
      </c>
      <c r="W1546" s="3">
        <f t="shared" si="448"/>
        <v>-1.1922869255442947E-5</v>
      </c>
      <c r="X1546" s="3">
        <f t="shared" si="449"/>
        <v>1.1272221247574876E-2</v>
      </c>
      <c r="Y1546" s="3">
        <f t="shared" si="450"/>
        <v>7.835121785045196E-3</v>
      </c>
    </row>
    <row r="1547" spans="1:25" x14ac:dyDescent="0.25">
      <c r="A1547" s="1">
        <v>38254</v>
      </c>
      <c r="B1547" s="2">
        <v>5892.21</v>
      </c>
      <c r="C1547" s="2">
        <v>80904</v>
      </c>
      <c r="D1547" s="2">
        <v>5888</v>
      </c>
      <c r="E1547" s="2">
        <v>5878</v>
      </c>
      <c r="F1547" s="13">
        <f t="shared" si="438"/>
        <v>-7.1450270781248104E-4</v>
      </c>
      <c r="G1547" s="2">
        <f t="shared" si="433"/>
        <v>5630.083333333333</v>
      </c>
      <c r="H1547" s="2">
        <f t="shared" ca="1" si="439"/>
        <v>82912</v>
      </c>
      <c r="I1547">
        <f t="shared" ca="1" si="440"/>
        <v>-1</v>
      </c>
      <c r="J1547">
        <f t="shared" si="441"/>
        <v>-1</v>
      </c>
      <c r="K1547">
        <f t="shared" si="434"/>
        <v>-45.039999999999964</v>
      </c>
      <c r="L1547">
        <f t="shared" ca="1" si="435"/>
        <v>45.039999999999964</v>
      </c>
      <c r="M1547" s="14">
        <f t="shared" si="436"/>
        <v>9110.3700000000426</v>
      </c>
      <c r="N1547">
        <f t="shared" si="442"/>
        <v>-1</v>
      </c>
      <c r="O1547">
        <f t="shared" si="437"/>
        <v>0</v>
      </c>
      <c r="P1547">
        <f>COUNTIF(作圖資料!$A$3:$A$249,A1547)</f>
        <v>0</v>
      </c>
      <c r="R1547" s="7">
        <f t="shared" si="443"/>
        <v>-29</v>
      </c>
      <c r="S1547" s="8">
        <f t="shared" ca="1" si="444"/>
        <v>29</v>
      </c>
      <c r="T1547" s="8">
        <f t="shared" ca="1" si="445"/>
        <v>10744</v>
      </c>
      <c r="U1547" s="8">
        <f t="shared" ca="1" si="446"/>
        <v>-1</v>
      </c>
      <c r="V1547" s="9">
        <f t="shared" ca="1" si="447"/>
        <v>0</v>
      </c>
      <c r="W1547" s="3">
        <f t="shared" si="448"/>
        <v>-1.1922869255442947E-5</v>
      </c>
      <c r="X1547" s="3">
        <f t="shared" si="449"/>
        <v>3.6007065151666406E-3</v>
      </c>
      <c r="Y1547" s="3">
        <f t="shared" si="450"/>
        <v>2.8955884857777558E-3</v>
      </c>
    </row>
    <row r="1548" spans="1:25" x14ac:dyDescent="0.25">
      <c r="A1548" s="1">
        <v>38257</v>
      </c>
      <c r="B1548" s="2">
        <v>5849.22</v>
      </c>
      <c r="C1548" s="2">
        <v>57074</v>
      </c>
      <c r="D1548" s="2">
        <v>5870</v>
      </c>
      <c r="E1548" s="2">
        <v>5876</v>
      </c>
      <c r="F1548" s="13">
        <f t="shared" si="438"/>
        <v>3.5526104335279474E-3</v>
      </c>
      <c r="G1548" s="2">
        <f t="shared" si="433"/>
        <v>5630.2884999999997</v>
      </c>
      <c r="H1548" s="2">
        <f t="shared" ca="1" si="439"/>
        <v>77670.399999999994</v>
      </c>
      <c r="I1548">
        <f t="shared" ca="1" si="440"/>
        <v>-1</v>
      </c>
      <c r="J1548">
        <f t="shared" si="441"/>
        <v>1</v>
      </c>
      <c r="K1548">
        <f t="shared" si="434"/>
        <v>-42.989999999999782</v>
      </c>
      <c r="L1548">
        <f t="shared" ca="1" si="435"/>
        <v>42.989999999999782</v>
      </c>
      <c r="M1548" s="14">
        <f t="shared" si="436"/>
        <v>9153.3600000000424</v>
      </c>
      <c r="N1548">
        <f t="shared" si="442"/>
        <v>1</v>
      </c>
      <c r="O1548">
        <f t="shared" si="437"/>
        <v>2</v>
      </c>
      <c r="P1548">
        <f>COUNTIF(作圖資料!$A$3:$A$249,A1548)</f>
        <v>0</v>
      </c>
      <c r="R1548" s="7">
        <f t="shared" si="443"/>
        <v>-18</v>
      </c>
      <c r="S1548" s="8">
        <f t="shared" ca="1" si="444"/>
        <v>18</v>
      </c>
      <c r="T1548" s="8">
        <f t="shared" ca="1" si="445"/>
        <v>10762</v>
      </c>
      <c r="U1548" s="8">
        <f t="shared" ca="1" si="446"/>
        <v>-1</v>
      </c>
      <c r="V1548" s="9">
        <f t="shared" ca="1" si="447"/>
        <v>0</v>
      </c>
      <c r="W1548" s="3">
        <f t="shared" si="448"/>
        <v>-1.1922869255442947E-5</v>
      </c>
      <c r="X1548" s="3">
        <f t="shared" si="449"/>
        <v>-3.7216384747584819E-3</v>
      </c>
      <c r="Y1548" s="3">
        <f t="shared" si="450"/>
        <v>-1.7032873445732566E-4</v>
      </c>
    </row>
    <row r="1549" spans="1:25" x14ac:dyDescent="0.25">
      <c r="A1549" s="1">
        <v>38259</v>
      </c>
      <c r="B1549" s="2">
        <v>5809.75</v>
      </c>
      <c r="C1549" s="2">
        <v>74865</v>
      </c>
      <c r="D1549" s="2">
        <v>5857</v>
      </c>
      <c r="E1549" s="2">
        <v>5849</v>
      </c>
      <c r="F1549" s="13">
        <f t="shared" si="438"/>
        <v>8.1328800722921812E-3</v>
      </c>
      <c r="G1549" s="2">
        <f t="shared" si="433"/>
        <v>5631.3393333333333</v>
      </c>
      <c r="H1549" s="2">
        <f t="shared" ca="1" si="439"/>
        <v>73769.8</v>
      </c>
      <c r="I1549">
        <f t="shared" ca="1" si="440"/>
        <v>1</v>
      </c>
      <c r="J1549">
        <f t="shared" si="441"/>
        <v>1</v>
      </c>
      <c r="K1549">
        <f t="shared" si="434"/>
        <v>-39.470000000000255</v>
      </c>
      <c r="L1549">
        <f t="shared" ca="1" si="435"/>
        <v>39.470000000000255</v>
      </c>
      <c r="M1549" s="14">
        <f t="shared" si="436"/>
        <v>9113.8900000000431</v>
      </c>
      <c r="N1549">
        <f t="shared" si="442"/>
        <v>1</v>
      </c>
      <c r="O1549">
        <f t="shared" si="437"/>
        <v>0</v>
      </c>
      <c r="P1549">
        <f>COUNTIF(作圖資料!$A$3:$A$249,A1549)</f>
        <v>0</v>
      </c>
      <c r="R1549" s="7">
        <f t="shared" si="443"/>
        <v>-13</v>
      </c>
      <c r="S1549" s="8">
        <f t="shared" ca="1" si="444"/>
        <v>13</v>
      </c>
      <c r="T1549" s="8">
        <f t="shared" ca="1" si="445"/>
        <v>10775</v>
      </c>
      <c r="U1549" s="8">
        <f t="shared" ca="1" si="446"/>
        <v>1</v>
      </c>
      <c r="V1549" s="9">
        <f t="shared" ca="1" si="447"/>
        <v>2</v>
      </c>
      <c r="W1549" s="3">
        <f t="shared" si="448"/>
        <v>-1.1922869255442947E-5</v>
      </c>
      <c r="X1549" s="3">
        <f t="shared" si="449"/>
        <v>-1.0444433467834746E-2</v>
      </c>
      <c r="Y1549" s="3">
        <f t="shared" si="450"/>
        <v>-2.3846022824048907E-3</v>
      </c>
    </row>
    <row r="1550" spans="1:25" x14ac:dyDescent="0.25">
      <c r="A1550" s="1">
        <v>38260</v>
      </c>
      <c r="B1550" s="2">
        <v>5845.69</v>
      </c>
      <c r="C1550" s="2">
        <v>75963</v>
      </c>
      <c r="D1550" s="2">
        <v>5889</v>
      </c>
      <c r="E1550" s="2">
        <v>5870</v>
      </c>
      <c r="F1550" s="13">
        <f t="shared" si="438"/>
        <v>7.4088773096077087E-3</v>
      </c>
      <c r="G1550" s="2">
        <f t="shared" si="433"/>
        <v>5634.4378333333334</v>
      </c>
      <c r="H1550" s="2">
        <f t="shared" ca="1" si="439"/>
        <v>71877.2</v>
      </c>
      <c r="I1550">
        <f t="shared" ca="1" si="440"/>
        <v>1</v>
      </c>
      <c r="J1550">
        <f t="shared" si="441"/>
        <v>1</v>
      </c>
      <c r="K1550">
        <f t="shared" si="434"/>
        <v>35.9399999999996</v>
      </c>
      <c r="L1550">
        <f t="shared" ca="1" si="435"/>
        <v>35.9399999999996</v>
      </c>
      <c r="M1550" s="14">
        <f t="shared" si="436"/>
        <v>9149.8300000000418</v>
      </c>
      <c r="N1550">
        <f t="shared" si="442"/>
        <v>1</v>
      </c>
      <c r="O1550">
        <f t="shared" si="437"/>
        <v>0</v>
      </c>
      <c r="P1550">
        <f>COUNTIF(作圖資料!$A$3:$A$249,A1550)</f>
        <v>0</v>
      </c>
      <c r="R1550" s="7">
        <f t="shared" si="443"/>
        <v>32</v>
      </c>
      <c r="S1550" s="8">
        <f t="shared" ca="1" si="444"/>
        <v>32</v>
      </c>
      <c r="T1550" s="8">
        <f t="shared" ca="1" si="445"/>
        <v>10807</v>
      </c>
      <c r="U1550" s="8">
        <f t="shared" ca="1" si="446"/>
        <v>1</v>
      </c>
      <c r="V1550" s="9">
        <f t="shared" ca="1" si="447"/>
        <v>0</v>
      </c>
      <c r="W1550" s="3">
        <f t="shared" si="448"/>
        <v>-1.1922869255442947E-5</v>
      </c>
      <c r="X1550" s="3">
        <f t="shared" si="449"/>
        <v>-4.3228917386439747E-3</v>
      </c>
      <c r="Y1550" s="3">
        <f t="shared" si="450"/>
        <v>3.0659172202351925E-3</v>
      </c>
    </row>
    <row r="1551" spans="1:25" x14ac:dyDescent="0.25">
      <c r="A1551" s="1">
        <v>38261</v>
      </c>
      <c r="B1551" s="2">
        <v>5945.35</v>
      </c>
      <c r="C1551" s="2">
        <v>102533</v>
      </c>
      <c r="D1551" s="2">
        <v>5947</v>
      </c>
      <c r="E1551" s="2">
        <v>5937</v>
      </c>
      <c r="F1551" s="13">
        <f t="shared" si="438"/>
        <v>2.7752781585599351E-4</v>
      </c>
      <c r="G1551" s="2">
        <f t="shared" si="433"/>
        <v>5637.9674999999997</v>
      </c>
      <c r="H1551" s="2">
        <f t="shared" ca="1" si="439"/>
        <v>78267.8</v>
      </c>
      <c r="I1551">
        <f t="shared" ca="1" si="440"/>
        <v>1</v>
      </c>
      <c r="J1551">
        <f t="shared" si="441"/>
        <v>1</v>
      </c>
      <c r="K1551">
        <f t="shared" si="434"/>
        <v>99.660000000000764</v>
      </c>
      <c r="L1551">
        <f t="shared" ca="1" si="435"/>
        <v>99.660000000000764</v>
      </c>
      <c r="M1551" s="14">
        <f t="shared" si="436"/>
        <v>9249.4900000000416</v>
      </c>
      <c r="N1551">
        <f t="shared" si="442"/>
        <v>1</v>
      </c>
      <c r="O1551">
        <f t="shared" si="437"/>
        <v>0</v>
      </c>
      <c r="P1551">
        <f>COUNTIF(作圖資料!$A$3:$A$249,A1551)</f>
        <v>0</v>
      </c>
      <c r="R1551" s="7">
        <f t="shared" si="443"/>
        <v>58</v>
      </c>
      <c r="S1551" s="8">
        <f t="shared" ca="1" si="444"/>
        <v>58</v>
      </c>
      <c r="T1551" s="8">
        <f t="shared" ca="1" si="445"/>
        <v>10865</v>
      </c>
      <c r="U1551" s="8">
        <f t="shared" ca="1" si="446"/>
        <v>1</v>
      </c>
      <c r="V1551" s="9">
        <f t="shared" ca="1" si="447"/>
        <v>0</v>
      </c>
      <c r="W1551" s="3">
        <f t="shared" si="448"/>
        <v>-1.1922869255442947E-5</v>
      </c>
      <c r="X1551" s="3">
        <f t="shared" si="449"/>
        <v>1.2651867547142093E-2</v>
      </c>
      <c r="Y1551" s="3">
        <f t="shared" si="450"/>
        <v>1.2944983818770517E-2</v>
      </c>
    </row>
    <row r="1552" spans="1:25" x14ac:dyDescent="0.25">
      <c r="A1552" s="1">
        <v>38264</v>
      </c>
      <c r="B1552" s="2">
        <v>6077.96</v>
      </c>
      <c r="C1552" s="2">
        <v>147346</v>
      </c>
      <c r="D1552" s="2">
        <v>6105</v>
      </c>
      <c r="E1552" s="2">
        <v>6100</v>
      </c>
      <c r="F1552" s="13">
        <f t="shared" si="438"/>
        <v>4.4488611310373738E-3</v>
      </c>
      <c r="G1552" s="2">
        <f t="shared" si="433"/>
        <v>5643.8038333333325</v>
      </c>
      <c r="H1552" s="2">
        <f t="shared" ca="1" si="439"/>
        <v>91556.2</v>
      </c>
      <c r="I1552">
        <f t="shared" ca="1" si="440"/>
        <v>1</v>
      </c>
      <c r="J1552">
        <f t="shared" si="441"/>
        <v>1</v>
      </c>
      <c r="K1552">
        <f t="shared" si="434"/>
        <v>132.60999999999967</v>
      </c>
      <c r="L1552">
        <f t="shared" ca="1" si="435"/>
        <v>132.60999999999967</v>
      </c>
      <c r="M1552" s="14">
        <f t="shared" si="436"/>
        <v>9382.1000000000422</v>
      </c>
      <c r="N1552">
        <f t="shared" si="442"/>
        <v>1</v>
      </c>
      <c r="O1552">
        <f t="shared" si="437"/>
        <v>0</v>
      </c>
      <c r="P1552">
        <f>COUNTIF(作圖資料!$A$3:$A$249,A1552)</f>
        <v>0</v>
      </c>
      <c r="R1552" s="7">
        <f t="shared" si="443"/>
        <v>158</v>
      </c>
      <c r="S1552" s="8">
        <f t="shared" ca="1" si="444"/>
        <v>158</v>
      </c>
      <c r="T1552" s="8">
        <f t="shared" ca="1" si="445"/>
        <v>11023</v>
      </c>
      <c r="U1552" s="8">
        <f t="shared" ca="1" si="446"/>
        <v>1</v>
      </c>
      <c r="V1552" s="9">
        <f t="shared" ca="1" si="447"/>
        <v>0</v>
      </c>
      <c r="W1552" s="3">
        <f t="shared" si="448"/>
        <v>-1.1922869255442947E-5</v>
      </c>
      <c r="X1552" s="3">
        <f t="shared" si="449"/>
        <v>3.523889171820449E-2</v>
      </c>
      <c r="Y1552" s="3">
        <f t="shared" si="450"/>
        <v>3.9856923863055949E-2</v>
      </c>
    </row>
    <row r="1553" spans="1:25" x14ac:dyDescent="0.25">
      <c r="A1553" s="1">
        <v>38265</v>
      </c>
      <c r="B1553" s="2">
        <v>6081.01</v>
      </c>
      <c r="C1553" s="2">
        <v>96653</v>
      </c>
      <c r="D1553" s="2">
        <v>6123</v>
      </c>
      <c r="E1553" s="2">
        <v>6110</v>
      </c>
      <c r="F1553" s="13">
        <f t="shared" si="438"/>
        <v>6.905102935203189E-3</v>
      </c>
      <c r="G1553" s="2">
        <f t="shared" si="433"/>
        <v>5649.9308333333329</v>
      </c>
      <c r="H1553" s="2">
        <f t="shared" ca="1" si="439"/>
        <v>99472</v>
      </c>
      <c r="I1553">
        <f t="shared" ca="1" si="440"/>
        <v>-1</v>
      </c>
      <c r="J1553">
        <f t="shared" si="441"/>
        <v>1</v>
      </c>
      <c r="K1553">
        <f t="shared" si="434"/>
        <v>3.0500000000001819</v>
      </c>
      <c r="L1553">
        <f t="shared" ca="1" si="435"/>
        <v>3.0500000000001819</v>
      </c>
      <c r="M1553" s="14">
        <f t="shared" si="436"/>
        <v>9385.1500000000415</v>
      </c>
      <c r="N1553">
        <f t="shared" si="442"/>
        <v>1</v>
      </c>
      <c r="O1553">
        <f t="shared" si="437"/>
        <v>0</v>
      </c>
      <c r="P1553">
        <f>COUNTIF(作圖資料!$A$3:$A$249,A1553)</f>
        <v>0</v>
      </c>
      <c r="R1553" s="7">
        <f t="shared" si="443"/>
        <v>18</v>
      </c>
      <c r="S1553" s="8">
        <f t="shared" ca="1" si="444"/>
        <v>18</v>
      </c>
      <c r="T1553" s="8">
        <f t="shared" ca="1" si="445"/>
        <v>11041</v>
      </c>
      <c r="U1553" s="8">
        <f t="shared" ca="1" si="446"/>
        <v>-1</v>
      </c>
      <c r="V1553" s="9">
        <f t="shared" ca="1" si="447"/>
        <v>2</v>
      </c>
      <c r="W1553" s="3">
        <f t="shared" si="448"/>
        <v>-1.1922869255442947E-5</v>
      </c>
      <c r="X1553" s="3">
        <f t="shared" si="449"/>
        <v>3.5758388164337962E-2</v>
      </c>
      <c r="Y1553" s="3">
        <f t="shared" si="450"/>
        <v>4.2922841083291141E-2</v>
      </c>
    </row>
    <row r="1554" spans="1:25" x14ac:dyDescent="0.25">
      <c r="A1554" s="1">
        <v>38266</v>
      </c>
      <c r="B1554" s="2">
        <v>6060.61</v>
      </c>
      <c r="C1554" s="2">
        <v>140018</v>
      </c>
      <c r="D1554" s="2">
        <v>6088</v>
      </c>
      <c r="E1554" s="2">
        <v>6078</v>
      </c>
      <c r="F1554" s="13">
        <f t="shared" si="438"/>
        <v>4.5193470624245169E-3</v>
      </c>
      <c r="G1554" s="2">
        <f t="shared" si="433"/>
        <v>5654.6456666666654</v>
      </c>
      <c r="H1554" s="2">
        <f t="shared" ca="1" si="439"/>
        <v>112502.6</v>
      </c>
      <c r="I1554">
        <f t="shared" ca="1" si="440"/>
        <v>1</v>
      </c>
      <c r="J1554">
        <f t="shared" si="441"/>
        <v>1</v>
      </c>
      <c r="K1554">
        <f t="shared" si="434"/>
        <v>-20.400000000000546</v>
      </c>
      <c r="L1554">
        <f t="shared" ca="1" si="435"/>
        <v>20.400000000000546</v>
      </c>
      <c r="M1554" s="14">
        <f t="shared" si="436"/>
        <v>9364.75000000004</v>
      </c>
      <c r="N1554">
        <f t="shared" si="442"/>
        <v>1</v>
      </c>
      <c r="O1554">
        <f t="shared" si="437"/>
        <v>0</v>
      </c>
      <c r="P1554">
        <f>COUNTIF(作圖資料!$A$3:$A$249,A1554)</f>
        <v>0</v>
      </c>
      <c r="R1554" s="7">
        <f t="shared" si="443"/>
        <v>-35</v>
      </c>
      <c r="S1554" s="8">
        <f t="shared" ca="1" si="444"/>
        <v>35</v>
      </c>
      <c r="T1554" s="8">
        <f t="shared" ca="1" si="445"/>
        <v>11076</v>
      </c>
      <c r="U1554" s="8">
        <f t="shared" ca="1" si="446"/>
        <v>1</v>
      </c>
      <c r="V1554" s="9">
        <f t="shared" ca="1" si="447"/>
        <v>2</v>
      </c>
      <c r="W1554" s="3">
        <f t="shared" si="448"/>
        <v>-1.1922869255442947E-5</v>
      </c>
      <c r="X1554" s="3">
        <f t="shared" si="449"/>
        <v>3.2283723409872289E-2</v>
      </c>
      <c r="Y1554" s="3">
        <f t="shared" si="450"/>
        <v>3.6961335377278637E-2</v>
      </c>
    </row>
    <row r="1555" spans="1:25" x14ac:dyDescent="0.25">
      <c r="A1555" s="1">
        <v>38267</v>
      </c>
      <c r="B1555" s="2">
        <v>6103</v>
      </c>
      <c r="C1555" s="2">
        <v>94144</v>
      </c>
      <c r="D1555" s="2">
        <v>6134</v>
      </c>
      <c r="E1555" s="2">
        <v>6127</v>
      </c>
      <c r="F1555" s="13">
        <f t="shared" si="438"/>
        <v>5.0794691135507275E-3</v>
      </c>
      <c r="G1555" s="2">
        <f t="shared" si="433"/>
        <v>5660.3833333333323</v>
      </c>
      <c r="H1555" s="2">
        <f t="shared" ca="1" si="439"/>
        <v>116138.8</v>
      </c>
      <c r="I1555">
        <f t="shared" ca="1" si="440"/>
        <v>-1</v>
      </c>
      <c r="J1555">
        <f t="shared" si="441"/>
        <v>1</v>
      </c>
      <c r="K1555">
        <f t="shared" si="434"/>
        <v>42.390000000000327</v>
      </c>
      <c r="L1555">
        <f t="shared" ca="1" si="435"/>
        <v>42.390000000000327</v>
      </c>
      <c r="M1555" s="14">
        <f t="shared" si="436"/>
        <v>9407.1400000000394</v>
      </c>
      <c r="N1555">
        <f t="shared" si="442"/>
        <v>1</v>
      </c>
      <c r="O1555">
        <f t="shared" si="437"/>
        <v>0</v>
      </c>
      <c r="P1555">
        <f>COUNTIF(作圖資料!$A$3:$A$249,A1555)</f>
        <v>0</v>
      </c>
      <c r="R1555" s="7">
        <f t="shared" si="443"/>
        <v>46</v>
      </c>
      <c r="S1555" s="8">
        <f t="shared" ca="1" si="444"/>
        <v>46</v>
      </c>
      <c r="T1555" s="8">
        <f t="shared" ca="1" si="445"/>
        <v>11122</v>
      </c>
      <c r="U1555" s="8">
        <f t="shared" ca="1" si="446"/>
        <v>-1</v>
      </c>
      <c r="V1555" s="9">
        <f t="shared" ca="1" si="447"/>
        <v>2</v>
      </c>
      <c r="W1555" s="3">
        <f t="shared" si="448"/>
        <v>-1.1922869255442947E-5</v>
      </c>
      <c r="X1555" s="3">
        <f t="shared" si="449"/>
        <v>3.9503872377607552E-2</v>
      </c>
      <c r="Y1555" s="3">
        <f t="shared" si="450"/>
        <v>4.4796457162323611E-2</v>
      </c>
    </row>
    <row r="1556" spans="1:25" x14ac:dyDescent="0.25">
      <c r="A1556" s="1">
        <v>38268</v>
      </c>
      <c r="B1556" s="2">
        <v>6102.16</v>
      </c>
      <c r="C1556" s="2">
        <v>94751</v>
      </c>
      <c r="D1556" s="2">
        <v>6135</v>
      </c>
      <c r="E1556" s="2">
        <v>6128</v>
      </c>
      <c r="F1556" s="13">
        <f t="shared" si="438"/>
        <v>5.3817009059087262E-3</v>
      </c>
      <c r="G1556" s="2">
        <f t="shared" si="433"/>
        <v>5667.3264999999983</v>
      </c>
      <c r="H1556" s="2">
        <f t="shared" ca="1" si="439"/>
        <v>114582.39999999999</v>
      </c>
      <c r="I1556">
        <f t="shared" ca="1" si="440"/>
        <v>-1</v>
      </c>
      <c r="J1556">
        <f t="shared" si="441"/>
        <v>1</v>
      </c>
      <c r="K1556">
        <f t="shared" si="434"/>
        <v>-0.84000000000014552</v>
      </c>
      <c r="L1556">
        <f t="shared" ca="1" si="435"/>
        <v>0.84000000000014552</v>
      </c>
      <c r="M1556" s="14">
        <f t="shared" si="436"/>
        <v>9406.3000000000393</v>
      </c>
      <c r="N1556">
        <f t="shared" si="442"/>
        <v>1</v>
      </c>
      <c r="O1556">
        <f t="shared" si="437"/>
        <v>0</v>
      </c>
      <c r="P1556">
        <f>COUNTIF(作圖資料!$A$3:$A$249,A1556)</f>
        <v>0</v>
      </c>
      <c r="R1556" s="7">
        <f t="shared" si="443"/>
        <v>1</v>
      </c>
      <c r="S1556" s="8">
        <f t="shared" ca="1" si="444"/>
        <v>-1</v>
      </c>
      <c r="T1556" s="8">
        <f t="shared" ca="1" si="445"/>
        <v>11121</v>
      </c>
      <c r="U1556" s="8">
        <f t="shared" ca="1" si="446"/>
        <v>-1</v>
      </c>
      <c r="V1556" s="9">
        <f t="shared" ca="1" si="447"/>
        <v>0</v>
      </c>
      <c r="W1556" s="3">
        <f t="shared" si="448"/>
        <v>-1.1922869255442947E-5</v>
      </c>
      <c r="X1556" s="3">
        <f t="shared" si="449"/>
        <v>3.9360797946541348E-2</v>
      </c>
      <c r="Y1556" s="3">
        <f t="shared" si="450"/>
        <v>4.4966785896781047E-2</v>
      </c>
    </row>
    <row r="1557" spans="1:25" x14ac:dyDescent="0.25">
      <c r="A1557" s="1">
        <v>38271</v>
      </c>
      <c r="B1557" s="2">
        <v>6089.28</v>
      </c>
      <c r="C1557" s="2">
        <v>86244</v>
      </c>
      <c r="D1557" s="2">
        <v>6118</v>
      </c>
      <c r="E1557" s="2">
        <v>6110</v>
      </c>
      <c r="F1557" s="13">
        <f t="shared" si="438"/>
        <v>4.7164853644436899E-3</v>
      </c>
      <c r="G1557" s="2">
        <f t="shared" si="433"/>
        <v>5675.0869999999995</v>
      </c>
      <c r="H1557" s="2">
        <f t="shared" ca="1" si="439"/>
        <v>102362</v>
      </c>
      <c r="I1557">
        <f t="shared" ca="1" si="440"/>
        <v>-1</v>
      </c>
      <c r="J1557">
        <f t="shared" si="441"/>
        <v>1</v>
      </c>
      <c r="K1557">
        <f t="shared" si="434"/>
        <v>-12.880000000000109</v>
      </c>
      <c r="L1557">
        <f t="shared" ca="1" si="435"/>
        <v>12.880000000000109</v>
      </c>
      <c r="M1557" s="14">
        <f t="shared" si="436"/>
        <v>9393.4200000000383</v>
      </c>
      <c r="N1557">
        <f t="shared" si="442"/>
        <v>1</v>
      </c>
      <c r="O1557">
        <f t="shared" si="437"/>
        <v>0</v>
      </c>
      <c r="P1557">
        <f>COUNTIF(作圖資料!$A$3:$A$249,A1557)</f>
        <v>0</v>
      </c>
      <c r="R1557" s="7">
        <f t="shared" si="443"/>
        <v>-17</v>
      </c>
      <c r="S1557" s="8">
        <f t="shared" ca="1" si="444"/>
        <v>17</v>
      </c>
      <c r="T1557" s="8">
        <f t="shared" ca="1" si="445"/>
        <v>11138</v>
      </c>
      <c r="U1557" s="8">
        <f t="shared" ca="1" si="446"/>
        <v>-1</v>
      </c>
      <c r="V1557" s="9">
        <f t="shared" ca="1" si="447"/>
        <v>0</v>
      </c>
      <c r="W1557" s="3">
        <f t="shared" si="448"/>
        <v>-1.1922869255442947E-5</v>
      </c>
      <c r="X1557" s="3">
        <f t="shared" si="449"/>
        <v>3.7166990003525857E-2</v>
      </c>
      <c r="Y1557" s="3">
        <f t="shared" si="450"/>
        <v>4.2071197411003514E-2</v>
      </c>
    </row>
    <row r="1558" spans="1:25" x14ac:dyDescent="0.25">
      <c r="A1558" s="1">
        <v>38272</v>
      </c>
      <c r="B1558" s="2">
        <v>5979.56</v>
      </c>
      <c r="C1558" s="2">
        <v>99245</v>
      </c>
      <c r="D1558" s="2">
        <v>5991</v>
      </c>
      <c r="E1558" s="2">
        <v>5980</v>
      </c>
      <c r="F1558" s="13">
        <f t="shared" si="438"/>
        <v>1.9131842476702854E-3</v>
      </c>
      <c r="G1558" s="2">
        <f t="shared" si="433"/>
        <v>5682.3663333333334</v>
      </c>
      <c r="H1558" s="2">
        <f t="shared" ca="1" si="439"/>
        <v>102880.4</v>
      </c>
      <c r="I1558">
        <f t="shared" ca="1" si="440"/>
        <v>-1</v>
      </c>
      <c r="J1558">
        <f t="shared" si="441"/>
        <v>1</v>
      </c>
      <c r="K1558">
        <f t="shared" si="434"/>
        <v>-109.71999999999935</v>
      </c>
      <c r="L1558">
        <f t="shared" ca="1" si="435"/>
        <v>109.71999999999935</v>
      </c>
      <c r="M1558" s="14">
        <f t="shared" si="436"/>
        <v>9283.7000000000389</v>
      </c>
      <c r="N1558">
        <f t="shared" si="442"/>
        <v>1</v>
      </c>
      <c r="O1558">
        <f t="shared" si="437"/>
        <v>0</v>
      </c>
      <c r="P1558">
        <f>COUNTIF(作圖資料!$A$3:$A$249,A1558)</f>
        <v>0</v>
      </c>
      <c r="R1558" s="7">
        <f t="shared" si="443"/>
        <v>-127</v>
      </c>
      <c r="S1558" s="8">
        <f t="shared" ca="1" si="444"/>
        <v>127</v>
      </c>
      <c r="T1558" s="8">
        <f t="shared" ca="1" si="445"/>
        <v>11265</v>
      </c>
      <c r="U1558" s="8">
        <f t="shared" ca="1" si="446"/>
        <v>-1</v>
      </c>
      <c r="V1558" s="9">
        <f t="shared" ca="1" si="447"/>
        <v>0</v>
      </c>
      <c r="W1558" s="3">
        <f t="shared" si="448"/>
        <v>-1.1922869255442947E-5</v>
      </c>
      <c r="X1558" s="3">
        <f t="shared" si="449"/>
        <v>1.8478744079018172E-2</v>
      </c>
      <c r="Y1558" s="3">
        <f t="shared" si="450"/>
        <v>2.0439448134900617E-2</v>
      </c>
    </row>
    <row r="1559" spans="1:25" x14ac:dyDescent="0.25">
      <c r="A1559" s="1">
        <v>38273</v>
      </c>
      <c r="B1559" s="2">
        <v>5963.07</v>
      </c>
      <c r="C1559" s="2">
        <v>73646</v>
      </c>
      <c r="D1559" s="2">
        <v>5994</v>
      </c>
      <c r="E1559" s="2">
        <v>6000</v>
      </c>
      <c r="F1559" s="13">
        <f t="shared" si="438"/>
        <v>5.1869255266163705E-3</v>
      </c>
      <c r="G1559" s="2">
        <f t="shared" si="433"/>
        <v>5690.0485000000008</v>
      </c>
      <c r="H1559" s="2">
        <f t="shared" ca="1" si="439"/>
        <v>89606</v>
      </c>
      <c r="I1559">
        <f t="shared" ca="1" si="440"/>
        <v>-1</v>
      </c>
      <c r="J1559">
        <f t="shared" si="441"/>
        <v>1</v>
      </c>
      <c r="K1559">
        <f t="shared" si="434"/>
        <v>-16.490000000000691</v>
      </c>
      <c r="L1559">
        <f t="shared" ca="1" si="435"/>
        <v>16.490000000000691</v>
      </c>
      <c r="M1559" s="14">
        <f t="shared" si="436"/>
        <v>9267.2100000000391</v>
      </c>
      <c r="N1559">
        <f t="shared" si="442"/>
        <v>1</v>
      </c>
      <c r="O1559">
        <f t="shared" si="437"/>
        <v>0</v>
      </c>
      <c r="P1559">
        <f>COUNTIF(作圖資料!$A$3:$A$249,A1559)</f>
        <v>0</v>
      </c>
      <c r="R1559" s="7">
        <f t="shared" si="443"/>
        <v>3</v>
      </c>
      <c r="S1559" s="8">
        <f t="shared" ca="1" si="444"/>
        <v>-3</v>
      </c>
      <c r="T1559" s="8">
        <f t="shared" ca="1" si="445"/>
        <v>11262</v>
      </c>
      <c r="U1559" s="8">
        <f t="shared" ca="1" si="446"/>
        <v>-1</v>
      </c>
      <c r="V1559" s="9">
        <f t="shared" ca="1" si="447"/>
        <v>0</v>
      </c>
      <c r="W1559" s="3">
        <f t="shared" si="448"/>
        <v>-1.1922869255442947E-5</v>
      </c>
      <c r="X1559" s="3">
        <f t="shared" si="449"/>
        <v>1.5670056735825E-2</v>
      </c>
      <c r="Y1559" s="3">
        <f t="shared" si="450"/>
        <v>2.0950434338273149E-2</v>
      </c>
    </row>
    <row r="1560" spans="1:25" x14ac:dyDescent="0.25">
      <c r="A1560" s="1">
        <v>38274</v>
      </c>
      <c r="B1560" s="2">
        <v>5831.07</v>
      </c>
      <c r="C1560" s="2">
        <v>81724</v>
      </c>
      <c r="D1560" s="2">
        <v>5850</v>
      </c>
      <c r="E1560" s="2">
        <v>5848</v>
      </c>
      <c r="F1560" s="13">
        <f t="shared" si="438"/>
        <v>3.2464024612979259E-3</v>
      </c>
      <c r="G1560" s="2">
        <f t="shared" si="433"/>
        <v>5695.7480000000005</v>
      </c>
      <c r="H1560" s="2">
        <f t="shared" ca="1" si="439"/>
        <v>87122</v>
      </c>
      <c r="I1560">
        <f t="shared" ca="1" si="440"/>
        <v>-1</v>
      </c>
      <c r="J1560">
        <f t="shared" si="441"/>
        <v>1</v>
      </c>
      <c r="K1560">
        <f t="shared" si="434"/>
        <v>-132</v>
      </c>
      <c r="L1560">
        <f t="shared" ca="1" si="435"/>
        <v>132</v>
      </c>
      <c r="M1560" s="14">
        <f t="shared" si="436"/>
        <v>9135.2100000000391</v>
      </c>
      <c r="N1560">
        <f t="shared" si="442"/>
        <v>1</v>
      </c>
      <c r="O1560">
        <f t="shared" si="437"/>
        <v>0</v>
      </c>
      <c r="P1560">
        <f>COUNTIF(作圖資料!$A$3:$A$249,A1560)</f>
        <v>0</v>
      </c>
      <c r="R1560" s="7">
        <f t="shared" si="443"/>
        <v>-144</v>
      </c>
      <c r="S1560" s="8">
        <f t="shared" ca="1" si="444"/>
        <v>144</v>
      </c>
      <c r="T1560" s="8">
        <f t="shared" ca="1" si="445"/>
        <v>11406</v>
      </c>
      <c r="U1560" s="8">
        <f t="shared" ca="1" si="446"/>
        <v>-1</v>
      </c>
      <c r="V1560" s="9">
        <f t="shared" ca="1" si="447"/>
        <v>0</v>
      </c>
      <c r="W1560" s="3">
        <f t="shared" si="448"/>
        <v>-1.1922869255442947E-5</v>
      </c>
      <c r="X1560" s="3">
        <f t="shared" si="449"/>
        <v>-6.8130681460109033E-3</v>
      </c>
      <c r="Y1560" s="3">
        <f t="shared" si="450"/>
        <v>-3.5769034236072805E-3</v>
      </c>
    </row>
    <row r="1561" spans="1:25" x14ac:dyDescent="0.25">
      <c r="A1561" s="1">
        <v>38275</v>
      </c>
      <c r="B1561" s="2">
        <v>5820.82</v>
      </c>
      <c r="C1561" s="2">
        <v>73489</v>
      </c>
      <c r="D1561" s="2">
        <v>5816</v>
      </c>
      <c r="E1561" s="2">
        <v>5816</v>
      </c>
      <c r="F1561" s="13">
        <f t="shared" si="438"/>
        <v>-8.2806202562524245E-4</v>
      </c>
      <c r="G1561" s="2">
        <f t="shared" si="433"/>
        <v>5704.0003333333334</v>
      </c>
      <c r="H1561" s="2">
        <f t="shared" ca="1" si="439"/>
        <v>82869.600000000006</v>
      </c>
      <c r="I1561">
        <f t="shared" ca="1" si="440"/>
        <v>-1</v>
      </c>
      <c r="J1561">
        <f t="shared" si="441"/>
        <v>-1</v>
      </c>
      <c r="K1561">
        <f t="shared" si="434"/>
        <v>-10.25</v>
      </c>
      <c r="L1561">
        <f t="shared" ca="1" si="435"/>
        <v>10.25</v>
      </c>
      <c r="M1561" s="14">
        <f t="shared" si="436"/>
        <v>9124.9600000000391</v>
      </c>
      <c r="N1561">
        <f t="shared" si="442"/>
        <v>-1</v>
      </c>
      <c r="O1561">
        <f t="shared" si="437"/>
        <v>2</v>
      </c>
      <c r="P1561">
        <f>COUNTIF(作圖資料!$A$3:$A$249,A1561)</f>
        <v>0</v>
      </c>
      <c r="R1561" s="7">
        <f t="shared" si="443"/>
        <v>-34</v>
      </c>
      <c r="S1561" s="8">
        <f t="shared" ca="1" si="444"/>
        <v>34</v>
      </c>
      <c r="T1561" s="8">
        <f t="shared" ca="1" si="445"/>
        <v>11440</v>
      </c>
      <c r="U1561" s="8">
        <f t="shared" ca="1" si="446"/>
        <v>-1</v>
      </c>
      <c r="V1561" s="9">
        <f t="shared" ca="1" si="447"/>
        <v>0</v>
      </c>
      <c r="W1561" s="3">
        <f t="shared" si="448"/>
        <v>-1.1922869255442947E-5</v>
      </c>
      <c r="X1561" s="3">
        <f t="shared" si="449"/>
        <v>-8.5589168584261355E-3</v>
      </c>
      <c r="Y1561" s="3">
        <f t="shared" si="450"/>
        <v>-9.3680803951624592E-3</v>
      </c>
    </row>
    <row r="1562" spans="1:25" x14ac:dyDescent="0.25">
      <c r="A1562" s="1">
        <v>38278</v>
      </c>
      <c r="B1562" s="2">
        <v>5772.12</v>
      </c>
      <c r="C1562" s="2">
        <v>48079</v>
      </c>
      <c r="D1562" s="2">
        <v>5779</v>
      </c>
      <c r="E1562" s="2">
        <v>5780</v>
      </c>
      <c r="F1562" s="13">
        <f t="shared" si="438"/>
        <v>1.1919364115784425E-3</v>
      </c>
      <c r="G1562" s="2">
        <f t="shared" si="433"/>
        <v>5710.0501666666678</v>
      </c>
      <c r="H1562" s="2">
        <f t="shared" ca="1" si="439"/>
        <v>75236.600000000006</v>
      </c>
      <c r="I1562">
        <f t="shared" ca="1" si="440"/>
        <v>-1</v>
      </c>
      <c r="J1562">
        <f t="shared" si="441"/>
        <v>1</v>
      </c>
      <c r="K1562">
        <f t="shared" si="434"/>
        <v>-48.699999999999818</v>
      </c>
      <c r="L1562">
        <f t="shared" ca="1" si="435"/>
        <v>48.699999999999818</v>
      </c>
      <c r="M1562" s="14">
        <f t="shared" si="436"/>
        <v>9173.6600000000399</v>
      </c>
      <c r="N1562">
        <f t="shared" si="442"/>
        <v>1</v>
      </c>
      <c r="O1562">
        <f t="shared" si="437"/>
        <v>2</v>
      </c>
      <c r="P1562">
        <f>COUNTIF(作圖資料!$A$3:$A$249,A1562)</f>
        <v>0</v>
      </c>
      <c r="R1562" s="7">
        <f t="shared" si="443"/>
        <v>-37</v>
      </c>
      <c r="S1562" s="8">
        <f t="shared" ca="1" si="444"/>
        <v>37</v>
      </c>
      <c r="T1562" s="8">
        <f t="shared" ca="1" si="445"/>
        <v>11477</v>
      </c>
      <c r="U1562" s="8">
        <f t="shared" ca="1" si="446"/>
        <v>-1</v>
      </c>
      <c r="V1562" s="9">
        <f t="shared" ca="1" si="447"/>
        <v>0</v>
      </c>
      <c r="W1562" s="3">
        <f t="shared" si="448"/>
        <v>-1.1922869255442947E-5</v>
      </c>
      <c r="X1562" s="3">
        <f t="shared" si="449"/>
        <v>-1.6853827326194337E-2</v>
      </c>
      <c r="Y1562" s="3">
        <f t="shared" si="450"/>
        <v>-1.5670243570090059E-2</v>
      </c>
    </row>
    <row r="1563" spans="1:25" x14ac:dyDescent="0.25">
      <c r="A1563" s="1">
        <v>38279</v>
      </c>
      <c r="B1563" s="2">
        <v>5807.79</v>
      </c>
      <c r="C1563" s="2">
        <v>62921</v>
      </c>
      <c r="D1563" s="2">
        <v>5837</v>
      </c>
      <c r="E1563" s="2">
        <v>5836</v>
      </c>
      <c r="F1563" s="13">
        <f t="shared" si="438"/>
        <v>5.0294518224660578E-3</v>
      </c>
      <c r="G1563" s="2">
        <f t="shared" si="433"/>
        <v>5717.0473333333339</v>
      </c>
      <c r="H1563" s="2">
        <f t="shared" ca="1" si="439"/>
        <v>67971.8</v>
      </c>
      <c r="I1563">
        <f t="shared" ca="1" si="440"/>
        <v>-1</v>
      </c>
      <c r="J1563">
        <f t="shared" si="441"/>
        <v>1</v>
      </c>
      <c r="K1563">
        <f t="shared" si="434"/>
        <v>35.670000000000073</v>
      </c>
      <c r="L1563">
        <f t="shared" ca="1" si="435"/>
        <v>-35.670000000000073</v>
      </c>
      <c r="M1563" s="14">
        <f t="shared" si="436"/>
        <v>9209.3300000000399</v>
      </c>
      <c r="N1563">
        <f t="shared" si="442"/>
        <v>1</v>
      </c>
      <c r="O1563">
        <f t="shared" si="437"/>
        <v>0</v>
      </c>
      <c r="P1563">
        <f>COUNTIF(作圖資料!$A$3:$A$249,A1563)</f>
        <v>0</v>
      </c>
      <c r="R1563" s="7">
        <f t="shared" si="443"/>
        <v>58</v>
      </c>
      <c r="S1563" s="8">
        <f t="shared" ca="1" si="444"/>
        <v>-58</v>
      </c>
      <c r="T1563" s="8">
        <f t="shared" ca="1" si="445"/>
        <v>11419</v>
      </c>
      <c r="U1563" s="8">
        <f t="shared" ca="1" si="446"/>
        <v>-1</v>
      </c>
      <c r="V1563" s="9">
        <f t="shared" ca="1" si="447"/>
        <v>0</v>
      </c>
      <c r="W1563" s="3">
        <f t="shared" si="448"/>
        <v>-1.1922869255442947E-5</v>
      </c>
      <c r="X1563" s="3">
        <f t="shared" si="449"/>
        <v>-1.0778273806989036E-2</v>
      </c>
      <c r="Y1563" s="3">
        <f t="shared" si="450"/>
        <v>-5.7911769715549566E-3</v>
      </c>
    </row>
    <row r="1564" spans="1:25" x14ac:dyDescent="0.25">
      <c r="A1564" s="1">
        <v>38280</v>
      </c>
      <c r="B1564" s="2">
        <v>5788.34</v>
      </c>
      <c r="C1564" s="2">
        <v>53885</v>
      </c>
      <c r="D1564" s="2">
        <v>5775</v>
      </c>
      <c r="E1564" s="2">
        <v>5785</v>
      </c>
      <c r="F1564" s="13">
        <f t="shared" si="438"/>
        <v>-5.770220823241301E-4</v>
      </c>
      <c r="G1564" s="2">
        <f t="shared" si="433"/>
        <v>5723.9555000000009</v>
      </c>
      <c r="H1564" s="2">
        <f t="shared" ca="1" si="439"/>
        <v>64019.6</v>
      </c>
      <c r="I1564">
        <f t="shared" ca="1" si="440"/>
        <v>-1</v>
      </c>
      <c r="J1564">
        <f t="shared" si="441"/>
        <v>-1</v>
      </c>
      <c r="K1564">
        <f t="shared" si="434"/>
        <v>-19.449999999999818</v>
      </c>
      <c r="L1564">
        <f t="shared" ca="1" si="435"/>
        <v>19.449999999999818</v>
      </c>
      <c r="M1564" s="14">
        <f t="shared" si="436"/>
        <v>9189.880000000041</v>
      </c>
      <c r="N1564">
        <f t="shared" si="442"/>
        <v>-1</v>
      </c>
      <c r="O1564">
        <f t="shared" si="437"/>
        <v>2</v>
      </c>
      <c r="P1564">
        <f>COUNTIF(作圖資料!$A$3:$A$249,A1564)</f>
        <v>1</v>
      </c>
      <c r="R1564" s="7">
        <f t="shared" si="443"/>
        <v>-62</v>
      </c>
      <c r="S1564" s="8">
        <f t="shared" ca="1" si="444"/>
        <v>62</v>
      </c>
      <c r="T1564" s="8">
        <f t="shared" ca="1" si="445"/>
        <v>11481</v>
      </c>
      <c r="U1564" s="8">
        <f t="shared" ca="1" si="446"/>
        <v>-1</v>
      </c>
      <c r="V1564" s="9">
        <f t="shared" ca="1" si="447"/>
        <v>2</v>
      </c>
      <c r="W1564" s="3">
        <f t="shared" si="448"/>
        <v>-1.1922869255442947E-5</v>
      </c>
      <c r="X1564" s="3">
        <f t="shared" si="449"/>
        <v>-1.4091128192986857E-2</v>
      </c>
      <c r="Y1564" s="3">
        <f t="shared" si="450"/>
        <v>-1.6351558507920139E-2</v>
      </c>
    </row>
    <row r="1565" spans="1:25" x14ac:dyDescent="0.25">
      <c r="A1565" s="1">
        <v>38281</v>
      </c>
      <c r="B1565" s="2">
        <v>5797.24</v>
      </c>
      <c r="C1565" s="2">
        <v>77490</v>
      </c>
      <c r="D1565" s="2">
        <v>5779</v>
      </c>
      <c r="E1565" s="2">
        <v>5785</v>
      </c>
      <c r="F1565" s="13">
        <f t="shared" si="438"/>
        <v>-3.1463248028371638E-3</v>
      </c>
      <c r="G1565" s="2">
        <f t="shared" si="433"/>
        <v>5731.7143333333343</v>
      </c>
      <c r="H1565" s="2">
        <f t="shared" ca="1" si="439"/>
        <v>63172.800000000003</v>
      </c>
      <c r="I1565">
        <f t="shared" ca="1" si="440"/>
        <v>1</v>
      </c>
      <c r="J1565">
        <f t="shared" si="441"/>
        <v>-1</v>
      </c>
      <c r="K1565">
        <f t="shared" si="434"/>
        <v>8.8999999999996362</v>
      </c>
      <c r="L1565">
        <f t="shared" ca="1" si="435"/>
        <v>-8.8999999999996362</v>
      </c>
      <c r="M1565" s="14">
        <f t="shared" si="436"/>
        <v>9180.9800000000414</v>
      </c>
      <c r="N1565">
        <f t="shared" si="442"/>
        <v>-1</v>
      </c>
      <c r="O1565">
        <f t="shared" si="437"/>
        <v>0</v>
      </c>
      <c r="P1565">
        <f>COUNTIF(作圖資料!$A$3:$A$249,A1565)</f>
        <v>0</v>
      </c>
      <c r="R1565" s="7">
        <f t="shared" si="443"/>
        <v>-6</v>
      </c>
      <c r="S1565" s="8">
        <f t="shared" ca="1" si="444"/>
        <v>6</v>
      </c>
      <c r="T1565" s="8">
        <f t="shared" ca="1" si="445"/>
        <v>11487</v>
      </c>
      <c r="U1565" s="8">
        <f t="shared" ca="1" si="446"/>
        <v>1</v>
      </c>
      <c r="V1565" s="9">
        <f t="shared" ca="1" si="447"/>
        <v>2</v>
      </c>
      <c r="W1565" s="3">
        <f t="shared" si="448"/>
        <v>-5.770220823241301E-4</v>
      </c>
      <c r="X1565" s="3">
        <f t="shared" si="449"/>
        <v>1.537573812180977E-3</v>
      </c>
      <c r="Y1565" s="3">
        <f t="shared" si="450"/>
        <v>-1.0371650821089024E-3</v>
      </c>
    </row>
    <row r="1566" spans="1:25" x14ac:dyDescent="0.25">
      <c r="A1566" s="1">
        <v>38282</v>
      </c>
      <c r="B1566" s="2">
        <v>5774.67</v>
      </c>
      <c r="C1566" s="2">
        <v>61473</v>
      </c>
      <c r="D1566" s="2">
        <v>5796</v>
      </c>
      <c r="E1566" s="2">
        <v>5798</v>
      </c>
      <c r="F1566" s="13">
        <f t="shared" si="438"/>
        <v>3.6937175630815666E-3</v>
      </c>
      <c r="G1566" s="2">
        <f t="shared" si="433"/>
        <v>5737.982</v>
      </c>
      <c r="H1566" s="2">
        <f t="shared" ca="1" si="439"/>
        <v>60769.599999999999</v>
      </c>
      <c r="I1566">
        <f t="shared" ca="1" si="440"/>
        <v>1</v>
      </c>
      <c r="J1566">
        <f t="shared" si="441"/>
        <v>1</v>
      </c>
      <c r="K1566">
        <f t="shared" si="434"/>
        <v>-22.569999999999709</v>
      </c>
      <c r="L1566">
        <f t="shared" ca="1" si="435"/>
        <v>-22.569999999999709</v>
      </c>
      <c r="M1566" s="14">
        <f t="shared" si="436"/>
        <v>9203.5500000000411</v>
      </c>
      <c r="N1566">
        <f t="shared" si="442"/>
        <v>1</v>
      </c>
      <c r="O1566">
        <f t="shared" si="437"/>
        <v>2</v>
      </c>
      <c r="P1566">
        <f>COUNTIF(作圖資料!$A$3:$A$249,A1566)</f>
        <v>0</v>
      </c>
      <c r="R1566" s="7">
        <f t="shared" si="443"/>
        <v>17</v>
      </c>
      <c r="S1566" s="8">
        <f t="shared" ca="1" si="444"/>
        <v>17</v>
      </c>
      <c r="T1566" s="8">
        <f t="shared" ca="1" si="445"/>
        <v>11504</v>
      </c>
      <c r="U1566" s="8">
        <f t="shared" ca="1" si="446"/>
        <v>1</v>
      </c>
      <c r="V1566" s="9">
        <f t="shared" ca="1" si="447"/>
        <v>0</v>
      </c>
      <c r="W1566" s="3">
        <f t="shared" si="448"/>
        <v>-5.770220823241301E-4</v>
      </c>
      <c r="X1566" s="3">
        <f t="shared" si="449"/>
        <v>-2.3616442710689967E-3</v>
      </c>
      <c r="Y1566" s="3">
        <f t="shared" si="450"/>
        <v>1.9014693171994779E-3</v>
      </c>
    </row>
    <row r="1567" spans="1:25" x14ac:dyDescent="0.25">
      <c r="A1567" s="1">
        <v>38286</v>
      </c>
      <c r="B1567" s="2">
        <v>5662.88</v>
      </c>
      <c r="C1567" s="2">
        <v>56180</v>
      </c>
      <c r="D1567" s="2">
        <v>5660</v>
      </c>
      <c r="E1567" s="2">
        <v>5656</v>
      </c>
      <c r="F1567" s="13">
        <f t="shared" si="438"/>
        <v>-5.0857514197721887E-4</v>
      </c>
      <c r="G1567" s="2">
        <f t="shared" si="433"/>
        <v>5742.6371666666664</v>
      </c>
      <c r="H1567" s="2">
        <f t="shared" ca="1" si="439"/>
        <v>62389.8</v>
      </c>
      <c r="I1567">
        <f t="shared" ca="1" si="440"/>
        <v>-1</v>
      </c>
      <c r="J1567">
        <f t="shared" si="441"/>
        <v>-1</v>
      </c>
      <c r="K1567">
        <f t="shared" si="434"/>
        <v>-111.78999999999996</v>
      </c>
      <c r="L1567">
        <f t="shared" ca="1" si="435"/>
        <v>-111.78999999999996</v>
      </c>
      <c r="M1567" s="14">
        <f t="shared" si="436"/>
        <v>9091.7600000000421</v>
      </c>
      <c r="N1567">
        <f t="shared" si="442"/>
        <v>-1</v>
      </c>
      <c r="O1567">
        <f t="shared" si="437"/>
        <v>2</v>
      </c>
      <c r="P1567">
        <f>COUNTIF(作圖資料!$A$3:$A$249,A1567)</f>
        <v>0</v>
      </c>
      <c r="R1567" s="7">
        <f t="shared" si="443"/>
        <v>-136</v>
      </c>
      <c r="S1567" s="8">
        <f t="shared" ca="1" si="444"/>
        <v>-136</v>
      </c>
      <c r="T1567" s="8">
        <f t="shared" ca="1" si="445"/>
        <v>11368</v>
      </c>
      <c r="U1567" s="8">
        <f t="shared" ca="1" si="446"/>
        <v>-2</v>
      </c>
      <c r="V1567" s="9">
        <f t="shared" ca="1" si="447"/>
        <v>3</v>
      </c>
      <c r="W1567" s="3">
        <f t="shared" si="448"/>
        <v>-5.770220823241301E-4</v>
      </c>
      <c r="X1567" s="3">
        <f t="shared" si="449"/>
        <v>-2.1674607918677813E-2</v>
      </c>
      <c r="Y1567" s="3">
        <f t="shared" si="450"/>
        <v>-2.1607605877268954E-2</v>
      </c>
    </row>
    <row r="1568" spans="1:25" x14ac:dyDescent="0.25">
      <c r="A1568" s="1">
        <v>38287</v>
      </c>
      <c r="B1568" s="2">
        <v>5650.97</v>
      </c>
      <c r="C1568" s="2">
        <v>54179</v>
      </c>
      <c r="D1568" s="2">
        <v>5616</v>
      </c>
      <c r="E1568" s="2">
        <v>5630</v>
      </c>
      <c r="F1568" s="13">
        <f t="shared" si="438"/>
        <v>-6.1883181117577957E-3</v>
      </c>
      <c r="G1568" s="2">
        <f t="shared" si="433"/>
        <v>5747.6589999999997</v>
      </c>
      <c r="H1568" s="2">
        <f t="shared" ca="1" si="439"/>
        <v>60641.4</v>
      </c>
      <c r="I1568">
        <f t="shared" ca="1" si="440"/>
        <v>-1</v>
      </c>
      <c r="J1568">
        <f t="shared" si="441"/>
        <v>-1</v>
      </c>
      <c r="K1568">
        <f t="shared" si="434"/>
        <v>-11.909999999999854</v>
      </c>
      <c r="L1568">
        <f t="shared" ca="1" si="435"/>
        <v>11.909999999999854</v>
      </c>
      <c r="M1568" s="14">
        <f t="shared" si="436"/>
        <v>9103.6700000000419</v>
      </c>
      <c r="N1568">
        <f t="shared" si="442"/>
        <v>-1</v>
      </c>
      <c r="O1568">
        <f t="shared" si="437"/>
        <v>0</v>
      </c>
      <c r="P1568">
        <f>COUNTIF(作圖資料!$A$3:$A$249,A1568)</f>
        <v>0</v>
      </c>
      <c r="R1568" s="7">
        <f t="shared" si="443"/>
        <v>-44</v>
      </c>
      <c r="S1568" s="8">
        <f t="shared" ca="1" si="444"/>
        <v>44</v>
      </c>
      <c r="T1568" s="8">
        <f t="shared" ca="1" si="445"/>
        <v>11456</v>
      </c>
      <c r="U1568" s="8">
        <f t="shared" ca="1" si="446"/>
        <v>-2</v>
      </c>
      <c r="V1568" s="9">
        <f t="shared" ca="1" si="447"/>
        <v>0</v>
      </c>
      <c r="W1568" s="3">
        <f t="shared" si="448"/>
        <v>-5.770220823241301E-4</v>
      </c>
      <c r="X1568" s="3">
        <f t="shared" si="449"/>
        <v>-2.3732192649360551E-2</v>
      </c>
      <c r="Y1568" s="3">
        <f t="shared" si="450"/>
        <v>-2.9213483146067531E-2</v>
      </c>
    </row>
    <row r="1569" spans="1:25" x14ac:dyDescent="0.25">
      <c r="A1569" s="1">
        <v>38288</v>
      </c>
      <c r="B1569" s="2">
        <v>5695.56</v>
      </c>
      <c r="C1569" s="2">
        <v>72268</v>
      </c>
      <c r="D1569" s="2">
        <v>5729</v>
      </c>
      <c r="E1569" s="2">
        <v>5705</v>
      </c>
      <c r="F1569" s="13">
        <f t="shared" si="438"/>
        <v>5.8712400536558018E-3</v>
      </c>
      <c r="G1569" s="2">
        <f t="shared" si="433"/>
        <v>5752.242166666666</v>
      </c>
      <c r="H1569" s="2">
        <f t="shared" ca="1" si="439"/>
        <v>64318</v>
      </c>
      <c r="I1569">
        <f t="shared" ca="1" si="440"/>
        <v>1</v>
      </c>
      <c r="J1569">
        <f t="shared" si="441"/>
        <v>1</v>
      </c>
      <c r="K1569">
        <f t="shared" si="434"/>
        <v>44.590000000000146</v>
      </c>
      <c r="L1569">
        <f t="shared" ca="1" si="435"/>
        <v>-44.590000000000146</v>
      </c>
      <c r="M1569" s="14">
        <f t="shared" si="436"/>
        <v>9059.0800000000418</v>
      </c>
      <c r="N1569">
        <f t="shared" si="442"/>
        <v>1</v>
      </c>
      <c r="O1569">
        <f t="shared" si="437"/>
        <v>2</v>
      </c>
      <c r="P1569">
        <f>COUNTIF(作圖資料!$A$3:$A$249,A1569)</f>
        <v>0</v>
      </c>
      <c r="R1569" s="7">
        <f t="shared" si="443"/>
        <v>113</v>
      </c>
      <c r="S1569" s="8">
        <f t="shared" ca="1" si="444"/>
        <v>-113</v>
      </c>
      <c r="T1569" s="8">
        <f t="shared" ca="1" si="445"/>
        <v>11230</v>
      </c>
      <c r="U1569" s="8">
        <f t="shared" ca="1" si="446"/>
        <v>1</v>
      </c>
      <c r="V1569" s="9">
        <f t="shared" ca="1" si="447"/>
        <v>3</v>
      </c>
      <c r="W1569" s="3">
        <f t="shared" si="448"/>
        <v>-5.770220823241301E-4</v>
      </c>
      <c r="X1569" s="3">
        <f t="shared" si="449"/>
        <v>-1.6028775089231062E-2</v>
      </c>
      <c r="Y1569" s="3">
        <f t="shared" si="450"/>
        <v>-9.6802074330164523E-3</v>
      </c>
    </row>
    <row r="1570" spans="1:25" x14ac:dyDescent="0.25">
      <c r="A1570" s="1">
        <v>38289</v>
      </c>
      <c r="B1570" s="2">
        <v>5705.93</v>
      </c>
      <c r="C1570" s="2">
        <v>64596</v>
      </c>
      <c r="D1570" s="2">
        <v>5691</v>
      </c>
      <c r="E1570" s="2">
        <v>5689</v>
      </c>
      <c r="F1570" s="13">
        <f t="shared" si="438"/>
        <v>-2.6165760883852807E-3</v>
      </c>
      <c r="G1570" s="2">
        <f t="shared" si="433"/>
        <v>5758.1676666666663</v>
      </c>
      <c r="H1570" s="2">
        <f t="shared" ca="1" si="439"/>
        <v>61739.199999999997</v>
      </c>
      <c r="I1570">
        <f t="shared" ca="1" si="440"/>
        <v>1</v>
      </c>
      <c r="J1570">
        <f t="shared" si="441"/>
        <v>-1</v>
      </c>
      <c r="K1570">
        <f t="shared" si="434"/>
        <v>10.369999999999891</v>
      </c>
      <c r="L1570">
        <f t="shared" ca="1" si="435"/>
        <v>10.369999999999891</v>
      </c>
      <c r="M1570" s="14">
        <f t="shared" si="436"/>
        <v>9069.4500000000407</v>
      </c>
      <c r="N1570">
        <f t="shared" si="442"/>
        <v>-1</v>
      </c>
      <c r="O1570">
        <f t="shared" si="437"/>
        <v>2</v>
      </c>
      <c r="P1570">
        <f>COUNTIF(作圖資料!$A$3:$A$249,A1570)</f>
        <v>0</v>
      </c>
      <c r="R1570" s="7">
        <f t="shared" si="443"/>
        <v>-38</v>
      </c>
      <c r="S1570" s="8">
        <f t="shared" ca="1" si="444"/>
        <v>-38</v>
      </c>
      <c r="T1570" s="8">
        <f t="shared" ca="1" si="445"/>
        <v>11192</v>
      </c>
      <c r="U1570" s="8">
        <f t="shared" ca="1" si="446"/>
        <v>1</v>
      </c>
      <c r="V1570" s="9">
        <f t="shared" ca="1" si="447"/>
        <v>0</v>
      </c>
      <c r="W1570" s="3">
        <f t="shared" si="448"/>
        <v>-5.770220823241301E-4</v>
      </c>
      <c r="X1570" s="3">
        <f t="shared" si="449"/>
        <v>-1.4237242456386467E-2</v>
      </c>
      <c r="Y1570" s="3">
        <f t="shared" si="450"/>
        <v>-1.6248919619706204E-2</v>
      </c>
    </row>
    <row r="1571" spans="1:25" x14ac:dyDescent="0.25">
      <c r="A1571" s="1">
        <v>38292</v>
      </c>
      <c r="B1571" s="2">
        <v>5656.17</v>
      </c>
      <c r="C1571" s="2">
        <v>52501</v>
      </c>
      <c r="D1571" s="2">
        <v>5617</v>
      </c>
      <c r="E1571" s="2">
        <v>5629</v>
      </c>
      <c r="F1571" s="13">
        <f t="shared" si="438"/>
        <v>-6.9251808202370757E-3</v>
      </c>
      <c r="G1571" s="2">
        <f t="shared" si="433"/>
        <v>5762.9834999999994</v>
      </c>
      <c r="H1571" s="2">
        <f t="shared" ca="1" si="439"/>
        <v>59944.800000000003</v>
      </c>
      <c r="I1571">
        <f t="shared" ca="1" si="440"/>
        <v>-1</v>
      </c>
      <c r="J1571">
        <f t="shared" si="441"/>
        <v>-1</v>
      </c>
      <c r="K1571">
        <f t="shared" si="434"/>
        <v>-49.760000000000218</v>
      </c>
      <c r="L1571">
        <f t="shared" ca="1" si="435"/>
        <v>-49.760000000000218</v>
      </c>
      <c r="M1571" s="14">
        <f t="shared" si="436"/>
        <v>9119.210000000041</v>
      </c>
      <c r="N1571">
        <f t="shared" si="442"/>
        <v>-1</v>
      </c>
      <c r="O1571">
        <f t="shared" si="437"/>
        <v>0</v>
      </c>
      <c r="P1571">
        <f>COUNTIF(作圖資料!$A$3:$A$249,A1571)</f>
        <v>0</v>
      </c>
      <c r="R1571" s="7">
        <f t="shared" si="443"/>
        <v>-74</v>
      </c>
      <c r="S1571" s="8">
        <f t="shared" ca="1" si="444"/>
        <v>-74</v>
      </c>
      <c r="T1571" s="8">
        <f t="shared" ca="1" si="445"/>
        <v>11118</v>
      </c>
      <c r="U1571" s="8">
        <f t="shared" ca="1" si="446"/>
        <v>-1</v>
      </c>
      <c r="V1571" s="9">
        <f t="shared" ca="1" si="447"/>
        <v>2</v>
      </c>
      <c r="W1571" s="3">
        <f t="shared" si="448"/>
        <v>-5.770220823241301E-4</v>
      </c>
      <c r="X1571" s="3">
        <f t="shared" si="449"/>
        <v>-2.2833834916400897E-2</v>
      </c>
      <c r="Y1571" s="3">
        <f t="shared" si="450"/>
        <v>-2.9040622299049357E-2</v>
      </c>
    </row>
    <row r="1572" spans="1:25" x14ac:dyDescent="0.25">
      <c r="A1572" s="1">
        <v>38293</v>
      </c>
      <c r="B1572" s="2">
        <v>5759.61</v>
      </c>
      <c r="C1572" s="2">
        <v>56862</v>
      </c>
      <c r="D1572" s="2">
        <v>5751</v>
      </c>
      <c r="E1572" s="2">
        <v>5747</v>
      </c>
      <c r="F1572" s="13">
        <f t="shared" si="438"/>
        <v>-1.4948928833722341E-3</v>
      </c>
      <c r="G1572" s="2">
        <f t="shared" si="433"/>
        <v>5770.3624999999993</v>
      </c>
      <c r="H1572" s="2">
        <f t="shared" ca="1" si="439"/>
        <v>60081.2</v>
      </c>
      <c r="I1572">
        <f t="shared" ca="1" si="440"/>
        <v>-1</v>
      </c>
      <c r="J1572">
        <f t="shared" si="441"/>
        <v>-1</v>
      </c>
      <c r="K1572">
        <f t="shared" si="434"/>
        <v>103.4399999999996</v>
      </c>
      <c r="L1572">
        <f t="shared" ca="1" si="435"/>
        <v>-103.4399999999996</v>
      </c>
      <c r="M1572" s="14">
        <f t="shared" si="436"/>
        <v>9015.7700000000405</v>
      </c>
      <c r="N1572">
        <f t="shared" si="442"/>
        <v>-1</v>
      </c>
      <c r="O1572">
        <f t="shared" si="437"/>
        <v>0</v>
      </c>
      <c r="P1572">
        <f>COUNTIF(作圖資料!$A$3:$A$249,A1572)</f>
        <v>0</v>
      </c>
      <c r="R1572" s="7">
        <f t="shared" si="443"/>
        <v>134</v>
      </c>
      <c r="S1572" s="8">
        <f t="shared" ca="1" si="444"/>
        <v>-134</v>
      </c>
      <c r="T1572" s="8">
        <f t="shared" ca="1" si="445"/>
        <v>10984</v>
      </c>
      <c r="U1572" s="8">
        <f t="shared" ca="1" si="446"/>
        <v>-1</v>
      </c>
      <c r="V1572" s="9">
        <f t="shared" ca="1" si="447"/>
        <v>0</v>
      </c>
      <c r="W1572" s="3">
        <f t="shared" si="448"/>
        <v>-5.770220823241301E-4</v>
      </c>
      <c r="X1572" s="3">
        <f t="shared" si="449"/>
        <v>-4.9634264746024614E-3</v>
      </c>
      <c r="Y1572" s="3">
        <f t="shared" si="450"/>
        <v>-5.8772687986171634E-3</v>
      </c>
    </row>
    <row r="1573" spans="1:25" x14ac:dyDescent="0.25">
      <c r="A1573" s="1">
        <v>38294</v>
      </c>
      <c r="B1573" s="2">
        <v>5862.85</v>
      </c>
      <c r="C1573" s="2">
        <v>82730</v>
      </c>
      <c r="D1573" s="2">
        <v>5830</v>
      </c>
      <c r="E1573" s="2">
        <v>5833</v>
      </c>
      <c r="F1573" s="13">
        <f t="shared" si="438"/>
        <v>-5.6030770017995168E-3</v>
      </c>
      <c r="G1573" s="2">
        <f t="shared" si="433"/>
        <v>5777.6164999999992</v>
      </c>
      <c r="H1573" s="2">
        <f t="shared" ca="1" si="439"/>
        <v>65791.399999999994</v>
      </c>
      <c r="I1573">
        <f t="shared" ca="1" si="440"/>
        <v>1</v>
      </c>
      <c r="J1573">
        <f t="shared" si="441"/>
        <v>-1</v>
      </c>
      <c r="K1573">
        <f t="shared" si="434"/>
        <v>103.24000000000069</v>
      </c>
      <c r="L1573">
        <f t="shared" ca="1" si="435"/>
        <v>-103.24000000000069</v>
      </c>
      <c r="M1573" s="14">
        <f t="shared" si="436"/>
        <v>8912.5300000000389</v>
      </c>
      <c r="N1573">
        <f t="shared" si="442"/>
        <v>-1</v>
      </c>
      <c r="O1573">
        <f t="shared" si="437"/>
        <v>0</v>
      </c>
      <c r="P1573">
        <f>COUNTIF(作圖資料!$A$3:$A$249,A1573)</f>
        <v>0</v>
      </c>
      <c r="R1573" s="7">
        <f t="shared" si="443"/>
        <v>79</v>
      </c>
      <c r="S1573" s="8">
        <f t="shared" ca="1" si="444"/>
        <v>-79</v>
      </c>
      <c r="T1573" s="8">
        <f t="shared" ca="1" si="445"/>
        <v>10905</v>
      </c>
      <c r="U1573" s="8">
        <f t="shared" ca="1" si="446"/>
        <v>1</v>
      </c>
      <c r="V1573" s="9">
        <f t="shared" ca="1" si="447"/>
        <v>2</v>
      </c>
      <c r="W1573" s="3">
        <f t="shared" si="448"/>
        <v>-5.770220823241301E-4</v>
      </c>
      <c r="X1573" s="3">
        <f t="shared" si="449"/>
        <v>1.2872429746697556E-2</v>
      </c>
      <c r="Y1573" s="3">
        <f t="shared" si="450"/>
        <v>7.7787381158167523E-3</v>
      </c>
    </row>
    <row r="1574" spans="1:25" x14ac:dyDescent="0.25">
      <c r="A1574" s="1">
        <v>38295</v>
      </c>
      <c r="B1574" s="2">
        <v>5860.73</v>
      </c>
      <c r="C1574" s="2">
        <v>74019</v>
      </c>
      <c r="D1574" s="2">
        <v>5836</v>
      </c>
      <c r="E1574" s="2">
        <v>5827</v>
      </c>
      <c r="F1574" s="13">
        <f t="shared" si="438"/>
        <v>-4.2196108675880417E-3</v>
      </c>
      <c r="G1574" s="2">
        <f t="shared" si="433"/>
        <v>5785.3093333333318</v>
      </c>
      <c r="H1574" s="2">
        <f t="shared" ca="1" si="439"/>
        <v>66141.600000000006</v>
      </c>
      <c r="I1574">
        <f t="shared" ca="1" si="440"/>
        <v>1</v>
      </c>
      <c r="J1574">
        <f t="shared" si="441"/>
        <v>-1</v>
      </c>
      <c r="K1574">
        <f t="shared" si="434"/>
        <v>-2.1200000000008004</v>
      </c>
      <c r="L1574">
        <f t="shared" ca="1" si="435"/>
        <v>-2.1200000000008004</v>
      </c>
      <c r="M1574" s="14">
        <f t="shared" si="436"/>
        <v>8914.6500000000397</v>
      </c>
      <c r="N1574">
        <f t="shared" si="442"/>
        <v>-1</v>
      </c>
      <c r="O1574">
        <f t="shared" si="437"/>
        <v>0</v>
      </c>
      <c r="P1574">
        <f>COUNTIF(作圖資料!$A$3:$A$249,A1574)</f>
        <v>0</v>
      </c>
      <c r="R1574" s="7">
        <f t="shared" si="443"/>
        <v>6</v>
      </c>
      <c r="S1574" s="8">
        <f t="shared" ca="1" si="444"/>
        <v>6</v>
      </c>
      <c r="T1574" s="8">
        <f t="shared" ca="1" si="445"/>
        <v>10911</v>
      </c>
      <c r="U1574" s="8">
        <f t="shared" ca="1" si="446"/>
        <v>1</v>
      </c>
      <c r="V1574" s="9">
        <f t="shared" ca="1" si="447"/>
        <v>0</v>
      </c>
      <c r="W1574" s="3">
        <f t="shared" si="448"/>
        <v>-5.770220823241301E-4</v>
      </c>
      <c r="X1574" s="3">
        <f t="shared" si="449"/>
        <v>1.2506176209413855E-2</v>
      </c>
      <c r="Y1574" s="3">
        <f t="shared" si="450"/>
        <v>8.8159031979258007E-3</v>
      </c>
    </row>
    <row r="1575" spans="1:25" x14ac:dyDescent="0.25">
      <c r="A1575" s="1">
        <v>38296</v>
      </c>
      <c r="B1575" s="2">
        <v>5931.31</v>
      </c>
      <c r="C1575" s="2">
        <v>98076</v>
      </c>
      <c r="D1575" s="2">
        <v>5920</v>
      </c>
      <c r="E1575" s="2">
        <v>5927</v>
      </c>
      <c r="F1575" s="13">
        <f t="shared" si="438"/>
        <v>-1.9068300257447657E-3</v>
      </c>
      <c r="G1575" s="2">
        <f t="shared" si="433"/>
        <v>5794.1736666666648</v>
      </c>
      <c r="H1575" s="2">
        <f t="shared" ca="1" si="439"/>
        <v>72837.600000000006</v>
      </c>
      <c r="I1575">
        <f t="shared" ca="1" si="440"/>
        <v>1</v>
      </c>
      <c r="J1575">
        <f t="shared" si="441"/>
        <v>-1</v>
      </c>
      <c r="K1575">
        <f t="shared" si="434"/>
        <v>70.580000000000837</v>
      </c>
      <c r="L1575">
        <f t="shared" ca="1" si="435"/>
        <v>70.580000000000837</v>
      </c>
      <c r="M1575" s="14">
        <f t="shared" si="436"/>
        <v>8844.0700000000397</v>
      </c>
      <c r="N1575">
        <f t="shared" si="442"/>
        <v>-1</v>
      </c>
      <c r="O1575">
        <f t="shared" si="437"/>
        <v>0</v>
      </c>
      <c r="P1575">
        <f>COUNTIF(作圖資料!$A$3:$A$249,A1575)</f>
        <v>0</v>
      </c>
      <c r="R1575" s="7">
        <f t="shared" si="443"/>
        <v>84</v>
      </c>
      <c r="S1575" s="8">
        <f t="shared" ca="1" si="444"/>
        <v>84</v>
      </c>
      <c r="T1575" s="8">
        <f t="shared" ca="1" si="445"/>
        <v>10995</v>
      </c>
      <c r="U1575" s="8">
        <f t="shared" ca="1" si="446"/>
        <v>1</v>
      </c>
      <c r="V1575" s="9">
        <f t="shared" ca="1" si="447"/>
        <v>0</v>
      </c>
      <c r="W1575" s="3">
        <f t="shared" si="448"/>
        <v>-5.770220823241301E-4</v>
      </c>
      <c r="X1575" s="3">
        <f t="shared" si="449"/>
        <v>2.4699654823317152E-2</v>
      </c>
      <c r="Y1575" s="3">
        <f t="shared" si="450"/>
        <v>2.3336214347450479E-2</v>
      </c>
    </row>
    <row r="1576" spans="1:25" x14ac:dyDescent="0.25">
      <c r="A1576" s="1">
        <v>38299</v>
      </c>
      <c r="B1576" s="2">
        <v>5937.46</v>
      </c>
      <c r="C1576" s="2">
        <v>63577</v>
      </c>
      <c r="D1576" s="2">
        <v>5909</v>
      </c>
      <c r="E1576" s="2">
        <v>5920</v>
      </c>
      <c r="F1576" s="13">
        <f t="shared" si="438"/>
        <v>-4.7932954495693014E-3</v>
      </c>
      <c r="G1576" s="2">
        <f t="shared" si="433"/>
        <v>5803.2358333333314</v>
      </c>
      <c r="H1576" s="2">
        <f t="shared" ca="1" si="439"/>
        <v>75052.800000000003</v>
      </c>
      <c r="I1576">
        <f t="shared" ca="1" si="440"/>
        <v>-1</v>
      </c>
      <c r="J1576">
        <f t="shared" si="441"/>
        <v>-1</v>
      </c>
      <c r="K1576">
        <f t="shared" si="434"/>
        <v>6.1499999999996362</v>
      </c>
      <c r="L1576">
        <f t="shared" ca="1" si="435"/>
        <v>6.1499999999996362</v>
      </c>
      <c r="M1576" s="14">
        <f t="shared" si="436"/>
        <v>8837.9200000000401</v>
      </c>
      <c r="N1576">
        <f t="shared" si="442"/>
        <v>-1</v>
      </c>
      <c r="O1576">
        <f t="shared" si="437"/>
        <v>0</v>
      </c>
      <c r="P1576">
        <f>COUNTIF(作圖資料!$A$3:$A$249,A1576)</f>
        <v>0</v>
      </c>
      <c r="R1576" s="7">
        <f t="shared" si="443"/>
        <v>-11</v>
      </c>
      <c r="S1576" s="8">
        <f t="shared" ca="1" si="444"/>
        <v>-11</v>
      </c>
      <c r="T1576" s="8">
        <f t="shared" ca="1" si="445"/>
        <v>10984</v>
      </c>
      <c r="U1576" s="8">
        <f t="shared" ca="1" si="446"/>
        <v>-1</v>
      </c>
      <c r="V1576" s="9">
        <f t="shared" ca="1" si="447"/>
        <v>2</v>
      </c>
      <c r="W1576" s="3">
        <f t="shared" si="448"/>
        <v>-5.770220823241301E-4</v>
      </c>
      <c r="X1576" s="3">
        <f t="shared" si="449"/>
        <v>2.5762135603644376E-2</v>
      </c>
      <c r="Y1576" s="3">
        <f t="shared" si="450"/>
        <v>2.1434745030250779E-2</v>
      </c>
    </row>
    <row r="1577" spans="1:25" x14ac:dyDescent="0.25">
      <c r="A1577" s="1">
        <v>38300</v>
      </c>
      <c r="B1577" s="2">
        <v>5945.2</v>
      </c>
      <c r="C1577" s="2">
        <v>53175</v>
      </c>
      <c r="D1577" s="2">
        <v>5943</v>
      </c>
      <c r="E1577" s="2">
        <v>5940</v>
      </c>
      <c r="F1577" s="13">
        <f t="shared" si="438"/>
        <v>-3.700464240058432E-4</v>
      </c>
      <c r="G1577" s="2">
        <f t="shared" si="433"/>
        <v>5812.8668333333326</v>
      </c>
      <c r="H1577" s="2">
        <f t="shared" ca="1" si="439"/>
        <v>74315.399999999994</v>
      </c>
      <c r="I1577">
        <f t="shared" ca="1" si="440"/>
        <v>-1</v>
      </c>
      <c r="J1577">
        <f t="shared" si="441"/>
        <v>-1</v>
      </c>
      <c r="K1577">
        <f t="shared" si="434"/>
        <v>7.7399999999997817</v>
      </c>
      <c r="L1577">
        <f t="shared" ca="1" si="435"/>
        <v>-7.7399999999997817</v>
      </c>
      <c r="M1577" s="14">
        <f t="shared" si="436"/>
        <v>8830.1800000000403</v>
      </c>
      <c r="N1577">
        <f t="shared" si="442"/>
        <v>-1</v>
      </c>
      <c r="O1577">
        <f t="shared" si="437"/>
        <v>0</v>
      </c>
      <c r="P1577">
        <f>COUNTIF(作圖資料!$A$3:$A$249,A1577)</f>
        <v>0</v>
      </c>
      <c r="R1577" s="7">
        <f t="shared" si="443"/>
        <v>34</v>
      </c>
      <c r="S1577" s="8">
        <f t="shared" ca="1" si="444"/>
        <v>-34</v>
      </c>
      <c r="T1577" s="8">
        <f t="shared" ca="1" si="445"/>
        <v>10950</v>
      </c>
      <c r="U1577" s="8">
        <f t="shared" ca="1" si="446"/>
        <v>-1</v>
      </c>
      <c r="V1577" s="9">
        <f t="shared" ca="1" si="447"/>
        <v>0</v>
      </c>
      <c r="W1577" s="3">
        <f t="shared" si="448"/>
        <v>-5.770220823241301E-4</v>
      </c>
      <c r="X1577" s="3">
        <f t="shared" si="449"/>
        <v>2.7099306536934487E-2</v>
      </c>
      <c r="Y1577" s="3">
        <f t="shared" si="450"/>
        <v>2.7312013828867832E-2</v>
      </c>
    </row>
    <row r="1578" spans="1:25" x14ac:dyDescent="0.25">
      <c r="A1578" s="1">
        <v>38301</v>
      </c>
      <c r="B1578" s="2">
        <v>5948.49</v>
      </c>
      <c r="C1578" s="2">
        <v>67082</v>
      </c>
      <c r="D1578" s="2">
        <v>5960</v>
      </c>
      <c r="E1578" s="2">
        <v>5952</v>
      </c>
      <c r="F1578" s="13">
        <f t="shared" si="438"/>
        <v>1.9349448347396603E-3</v>
      </c>
      <c r="G1578" s="2">
        <f t="shared" si="433"/>
        <v>5822.5413333333317</v>
      </c>
      <c r="H1578" s="2">
        <f t="shared" ca="1" si="439"/>
        <v>71185.8</v>
      </c>
      <c r="I1578">
        <f t="shared" ca="1" si="440"/>
        <v>-1</v>
      </c>
      <c r="J1578">
        <f t="shared" si="441"/>
        <v>1</v>
      </c>
      <c r="K1578">
        <f t="shared" si="434"/>
        <v>3.2899999999999636</v>
      </c>
      <c r="L1578">
        <f t="shared" ca="1" si="435"/>
        <v>-3.2899999999999636</v>
      </c>
      <c r="M1578" s="14">
        <f t="shared" si="436"/>
        <v>8826.8900000000394</v>
      </c>
      <c r="N1578">
        <f t="shared" si="442"/>
        <v>1</v>
      </c>
      <c r="O1578">
        <f t="shared" si="437"/>
        <v>2</v>
      </c>
      <c r="P1578">
        <f>COUNTIF(作圖資料!$A$3:$A$249,A1578)</f>
        <v>0</v>
      </c>
      <c r="R1578" s="7">
        <f t="shared" si="443"/>
        <v>17</v>
      </c>
      <c r="S1578" s="8">
        <f t="shared" ca="1" si="444"/>
        <v>-17</v>
      </c>
      <c r="T1578" s="8">
        <f t="shared" ca="1" si="445"/>
        <v>10933</v>
      </c>
      <c r="U1578" s="8">
        <f t="shared" ca="1" si="446"/>
        <v>-1</v>
      </c>
      <c r="V1578" s="9">
        <f t="shared" ca="1" si="447"/>
        <v>0</v>
      </c>
      <c r="W1578" s="3">
        <f t="shared" si="448"/>
        <v>-5.770220823241301E-4</v>
      </c>
      <c r="X1578" s="3">
        <f t="shared" si="449"/>
        <v>2.7667690564133984E-2</v>
      </c>
      <c r="Y1578" s="3">
        <f t="shared" si="450"/>
        <v>3.0250648228176358E-2</v>
      </c>
    </row>
    <row r="1579" spans="1:25" x14ac:dyDescent="0.25">
      <c r="A1579" s="1">
        <v>38302</v>
      </c>
      <c r="B1579" s="2">
        <v>5874.52</v>
      </c>
      <c r="C1579" s="2">
        <v>45812</v>
      </c>
      <c r="D1579" s="2">
        <v>5868</v>
      </c>
      <c r="E1579" s="2">
        <v>5870</v>
      </c>
      <c r="F1579" s="13">
        <f t="shared" si="438"/>
        <v>-1.1098779134296466E-3</v>
      </c>
      <c r="G1579" s="2">
        <f t="shared" si="433"/>
        <v>5830.6178333333328</v>
      </c>
      <c r="H1579" s="2">
        <f t="shared" ca="1" si="439"/>
        <v>65544.399999999994</v>
      </c>
      <c r="I1579">
        <f t="shared" ca="1" si="440"/>
        <v>-1</v>
      </c>
      <c r="J1579">
        <f t="shared" si="441"/>
        <v>-1</v>
      </c>
      <c r="K1579">
        <f t="shared" si="434"/>
        <v>-73.969999999999345</v>
      </c>
      <c r="L1579">
        <f t="shared" ca="1" si="435"/>
        <v>73.969999999999345</v>
      </c>
      <c r="M1579" s="14">
        <f t="shared" si="436"/>
        <v>8752.9200000000401</v>
      </c>
      <c r="N1579">
        <f t="shared" si="442"/>
        <v>-1</v>
      </c>
      <c r="O1579">
        <f t="shared" si="437"/>
        <v>2</v>
      </c>
      <c r="P1579">
        <f>COUNTIF(作圖資料!$A$3:$A$249,A1579)</f>
        <v>0</v>
      </c>
      <c r="R1579" s="7">
        <f t="shared" si="443"/>
        <v>-92</v>
      </c>
      <c r="S1579" s="8">
        <f t="shared" ca="1" si="444"/>
        <v>92</v>
      </c>
      <c r="T1579" s="8">
        <f t="shared" ca="1" si="445"/>
        <v>11025</v>
      </c>
      <c r="U1579" s="8">
        <f t="shared" ca="1" si="446"/>
        <v>-1</v>
      </c>
      <c r="V1579" s="9">
        <f t="shared" ca="1" si="447"/>
        <v>0</v>
      </c>
      <c r="W1579" s="3">
        <f t="shared" si="448"/>
        <v>-5.770220823241301E-4</v>
      </c>
      <c r="X1579" s="3">
        <f t="shared" si="449"/>
        <v>1.4888551812782147E-2</v>
      </c>
      <c r="Y1579" s="3">
        <f t="shared" si="450"/>
        <v>1.4347450302506504E-2</v>
      </c>
    </row>
    <row r="1580" spans="1:25" x14ac:dyDescent="0.25">
      <c r="A1580" s="1">
        <v>38303</v>
      </c>
      <c r="B1580" s="2">
        <v>5917.16</v>
      </c>
      <c r="C1580" s="2">
        <v>67740</v>
      </c>
      <c r="D1580" s="2">
        <v>5935</v>
      </c>
      <c r="E1580" s="2">
        <v>5948</v>
      </c>
      <c r="F1580" s="13">
        <f t="shared" si="438"/>
        <v>3.0149598794015908E-3</v>
      </c>
      <c r="G1580" s="2">
        <f t="shared" si="433"/>
        <v>5840.0369999999984</v>
      </c>
      <c r="H1580" s="2">
        <f t="shared" ca="1" si="439"/>
        <v>59477.2</v>
      </c>
      <c r="I1580">
        <f t="shared" ca="1" si="440"/>
        <v>1</v>
      </c>
      <c r="J1580">
        <f t="shared" si="441"/>
        <v>1</v>
      </c>
      <c r="K1580">
        <f t="shared" si="434"/>
        <v>42.639999999999418</v>
      </c>
      <c r="L1580">
        <f t="shared" ca="1" si="435"/>
        <v>-42.639999999999418</v>
      </c>
      <c r="M1580" s="14">
        <f t="shared" si="436"/>
        <v>8710.2800000000407</v>
      </c>
      <c r="N1580">
        <f t="shared" si="442"/>
        <v>1</v>
      </c>
      <c r="O1580">
        <f t="shared" si="437"/>
        <v>2</v>
      </c>
      <c r="P1580">
        <f>COUNTIF(作圖資料!$A$3:$A$249,A1580)</f>
        <v>0</v>
      </c>
      <c r="R1580" s="7">
        <f t="shared" si="443"/>
        <v>67</v>
      </c>
      <c r="S1580" s="8">
        <f t="shared" ca="1" si="444"/>
        <v>-67</v>
      </c>
      <c r="T1580" s="8">
        <f t="shared" ca="1" si="445"/>
        <v>10958</v>
      </c>
      <c r="U1580" s="8">
        <f t="shared" ca="1" si="446"/>
        <v>1</v>
      </c>
      <c r="V1580" s="9">
        <f t="shared" ca="1" si="447"/>
        <v>2</v>
      </c>
      <c r="W1580" s="3">
        <f t="shared" si="448"/>
        <v>-5.770220823241301E-4</v>
      </c>
      <c r="X1580" s="3">
        <f t="shared" si="449"/>
        <v>2.225508522305164E-2</v>
      </c>
      <c r="Y1580" s="3">
        <f t="shared" si="450"/>
        <v>2.5929127052722656E-2</v>
      </c>
    </row>
    <row r="1581" spans="1:25" x14ac:dyDescent="0.25">
      <c r="A1581" s="1">
        <v>38306</v>
      </c>
      <c r="B1581" s="2">
        <v>5906.69</v>
      </c>
      <c r="C1581" s="2">
        <v>60306</v>
      </c>
      <c r="D1581" s="2">
        <v>5941</v>
      </c>
      <c r="E1581" s="2">
        <v>5955</v>
      </c>
      <c r="F1581" s="13">
        <f t="shared" si="438"/>
        <v>5.8086677987163604E-3</v>
      </c>
      <c r="G1581" s="2">
        <f t="shared" si="433"/>
        <v>5849.4403333333321</v>
      </c>
      <c r="H1581" s="2">
        <f t="shared" ca="1" si="439"/>
        <v>58823</v>
      </c>
      <c r="I1581">
        <f t="shared" ca="1" si="440"/>
        <v>1</v>
      </c>
      <c r="J1581">
        <f t="shared" si="441"/>
        <v>1</v>
      </c>
      <c r="K1581">
        <f t="shared" si="434"/>
        <v>-10.470000000000255</v>
      </c>
      <c r="L1581">
        <f t="shared" ca="1" si="435"/>
        <v>-10.470000000000255</v>
      </c>
      <c r="M1581" s="14">
        <f t="shared" si="436"/>
        <v>8699.8100000000413</v>
      </c>
      <c r="N1581">
        <f t="shared" si="442"/>
        <v>1</v>
      </c>
      <c r="O1581">
        <f t="shared" si="437"/>
        <v>0</v>
      </c>
      <c r="P1581">
        <f>COUNTIF(作圖資料!$A$3:$A$249,A1581)</f>
        <v>0</v>
      </c>
      <c r="R1581" s="7">
        <f t="shared" si="443"/>
        <v>6</v>
      </c>
      <c r="S1581" s="8">
        <f t="shared" ca="1" si="444"/>
        <v>6</v>
      </c>
      <c r="T1581" s="8">
        <f t="shared" ca="1" si="445"/>
        <v>10964</v>
      </c>
      <c r="U1581" s="8">
        <f t="shared" ca="1" si="446"/>
        <v>1</v>
      </c>
      <c r="V1581" s="9">
        <f t="shared" ca="1" si="447"/>
        <v>0</v>
      </c>
      <c r="W1581" s="3">
        <f t="shared" si="448"/>
        <v>-5.770220823241301E-4</v>
      </c>
      <c r="X1581" s="3">
        <f t="shared" si="449"/>
        <v>2.0446276479957781E-2</v>
      </c>
      <c r="Y1581" s="3">
        <f t="shared" si="450"/>
        <v>2.6966292134831482E-2</v>
      </c>
    </row>
    <row r="1582" spans="1:25" x14ac:dyDescent="0.25">
      <c r="A1582" s="1">
        <v>38307</v>
      </c>
      <c r="B1582" s="2">
        <v>5910.85</v>
      </c>
      <c r="C1582" s="2">
        <v>55900</v>
      </c>
      <c r="D1582" s="2">
        <v>5929</v>
      </c>
      <c r="E1582" s="2">
        <v>5931</v>
      </c>
      <c r="F1582" s="13">
        <f t="shared" si="438"/>
        <v>3.0706243602864891E-3</v>
      </c>
      <c r="G1582" s="2">
        <f t="shared" si="433"/>
        <v>5857.4919999999975</v>
      </c>
      <c r="H1582" s="2">
        <f t="shared" ca="1" si="439"/>
        <v>59368</v>
      </c>
      <c r="I1582">
        <f t="shared" ca="1" si="440"/>
        <v>-1</v>
      </c>
      <c r="J1582">
        <f t="shared" si="441"/>
        <v>1</v>
      </c>
      <c r="K1582">
        <f t="shared" si="434"/>
        <v>4.160000000000764</v>
      </c>
      <c r="L1582">
        <f t="shared" ca="1" si="435"/>
        <v>4.160000000000764</v>
      </c>
      <c r="M1582" s="14">
        <f t="shared" si="436"/>
        <v>8703.9700000000412</v>
      </c>
      <c r="N1582">
        <f t="shared" si="442"/>
        <v>1</v>
      </c>
      <c r="O1582">
        <f t="shared" si="437"/>
        <v>0</v>
      </c>
      <c r="P1582">
        <f>COUNTIF(作圖資料!$A$3:$A$249,A1582)</f>
        <v>0</v>
      </c>
      <c r="R1582" s="7">
        <f t="shared" si="443"/>
        <v>-12</v>
      </c>
      <c r="S1582" s="8">
        <f t="shared" ca="1" si="444"/>
        <v>-12</v>
      </c>
      <c r="T1582" s="8">
        <f t="shared" ca="1" si="445"/>
        <v>10952</v>
      </c>
      <c r="U1582" s="8">
        <f t="shared" ca="1" si="446"/>
        <v>-1</v>
      </c>
      <c r="V1582" s="9">
        <f t="shared" ca="1" si="447"/>
        <v>2</v>
      </c>
      <c r="W1582" s="3">
        <f t="shared" si="448"/>
        <v>-5.770220823241301E-4</v>
      </c>
      <c r="X1582" s="3">
        <f t="shared" si="449"/>
        <v>2.1164962666325726E-2</v>
      </c>
      <c r="Y1582" s="3">
        <f t="shared" si="450"/>
        <v>2.4891961970613607E-2</v>
      </c>
    </row>
    <row r="1583" spans="1:25" x14ac:dyDescent="0.25">
      <c r="A1583" s="1">
        <v>38308</v>
      </c>
      <c r="B1583" s="2">
        <v>6028.68</v>
      </c>
      <c r="C1583" s="2">
        <v>106989</v>
      </c>
      <c r="D1583" s="2">
        <v>6040</v>
      </c>
      <c r="E1583" s="2">
        <v>6063</v>
      </c>
      <c r="F1583" s="13">
        <f t="shared" si="438"/>
        <v>5.6927884711079901E-3</v>
      </c>
      <c r="G1583" s="2">
        <f t="shared" si="433"/>
        <v>5864.5868333333319</v>
      </c>
      <c r="H1583" s="2">
        <f t="shared" ca="1" si="439"/>
        <v>67349.399999999994</v>
      </c>
      <c r="I1583">
        <f t="shared" ca="1" si="440"/>
        <v>1</v>
      </c>
      <c r="J1583">
        <f t="shared" si="441"/>
        <v>1</v>
      </c>
      <c r="K1583">
        <f t="shared" si="434"/>
        <v>117.82999999999993</v>
      </c>
      <c r="L1583">
        <f t="shared" ca="1" si="435"/>
        <v>-117.82999999999993</v>
      </c>
      <c r="M1583" s="14">
        <f t="shared" si="436"/>
        <v>8821.8000000000411</v>
      </c>
      <c r="N1583">
        <f t="shared" si="442"/>
        <v>1</v>
      </c>
      <c r="O1583">
        <f t="shared" si="437"/>
        <v>0</v>
      </c>
      <c r="P1583">
        <f>COUNTIF(作圖資料!$A$3:$A$249,A1583)</f>
        <v>1</v>
      </c>
      <c r="R1583" s="7">
        <f t="shared" si="443"/>
        <v>111</v>
      </c>
      <c r="S1583" s="8">
        <f t="shared" ca="1" si="444"/>
        <v>-111</v>
      </c>
      <c r="T1583" s="8">
        <f t="shared" ca="1" si="445"/>
        <v>10841</v>
      </c>
      <c r="U1583" s="8">
        <f t="shared" ca="1" si="446"/>
        <v>1</v>
      </c>
      <c r="V1583" s="9">
        <f t="shared" ca="1" si="447"/>
        <v>2</v>
      </c>
      <c r="W1583" s="3">
        <f t="shared" si="448"/>
        <v>-5.770220823241301E-4</v>
      </c>
      <c r="X1583" s="3">
        <f t="shared" si="449"/>
        <v>4.1521403372987598E-2</v>
      </c>
      <c r="Y1583" s="3">
        <f t="shared" si="450"/>
        <v>4.4079515989628115E-2</v>
      </c>
    </row>
    <row r="1584" spans="1:25" x14ac:dyDescent="0.25">
      <c r="A1584" s="1">
        <v>38309</v>
      </c>
      <c r="B1584" s="2">
        <v>6049.49</v>
      </c>
      <c r="C1584" s="2">
        <v>102942</v>
      </c>
      <c r="D1584" s="2">
        <v>6072</v>
      </c>
      <c r="E1584" s="2">
        <v>6080</v>
      </c>
      <c r="F1584" s="13">
        <f t="shared" si="438"/>
        <v>3.720974825976997E-3</v>
      </c>
      <c r="G1584" s="2">
        <f t="shared" si="433"/>
        <v>5871.6973333333317</v>
      </c>
      <c r="H1584" s="2">
        <f t="shared" ca="1" si="439"/>
        <v>78775.399999999994</v>
      </c>
      <c r="I1584">
        <f t="shared" ca="1" si="440"/>
        <v>1</v>
      </c>
      <c r="J1584">
        <f t="shared" si="441"/>
        <v>1</v>
      </c>
      <c r="K1584">
        <f t="shared" si="434"/>
        <v>20.809999999999491</v>
      </c>
      <c r="L1584">
        <f t="shared" ca="1" si="435"/>
        <v>20.809999999999491</v>
      </c>
      <c r="M1584" s="14">
        <f t="shared" si="436"/>
        <v>8842.6100000000406</v>
      </c>
      <c r="N1584">
        <f t="shared" si="442"/>
        <v>1</v>
      </c>
      <c r="O1584">
        <f t="shared" si="437"/>
        <v>0</v>
      </c>
      <c r="P1584">
        <f>COUNTIF(作圖資料!$A$3:$A$249,A1584)</f>
        <v>0</v>
      </c>
      <c r="R1584" s="7">
        <f t="shared" si="443"/>
        <v>9</v>
      </c>
      <c r="S1584" s="8">
        <f t="shared" ca="1" si="444"/>
        <v>9</v>
      </c>
      <c r="T1584" s="8">
        <f t="shared" ca="1" si="445"/>
        <v>10850</v>
      </c>
      <c r="U1584" s="8">
        <f t="shared" ca="1" si="446"/>
        <v>1</v>
      </c>
      <c r="V1584" s="9">
        <f t="shared" ca="1" si="447"/>
        <v>0</v>
      </c>
      <c r="W1584" s="3">
        <f t="shared" si="448"/>
        <v>5.6927884711079901E-3</v>
      </c>
      <c r="X1584" s="3">
        <f t="shared" si="449"/>
        <v>3.4518335688740304E-3</v>
      </c>
      <c r="Y1584" s="3">
        <f t="shared" si="450"/>
        <v>1.4844136566056407E-3</v>
      </c>
    </row>
    <row r="1585" spans="1:25" x14ac:dyDescent="0.25">
      <c r="A1585" s="1">
        <v>38310</v>
      </c>
      <c r="B1585" s="2">
        <v>6026.55</v>
      </c>
      <c r="C1585" s="2">
        <v>72521</v>
      </c>
      <c r="D1585" s="2">
        <v>6056</v>
      </c>
      <c r="E1585" s="2">
        <v>6066</v>
      </c>
      <c r="F1585" s="13">
        <f t="shared" si="438"/>
        <v>4.8867096431624013E-3</v>
      </c>
      <c r="G1585" s="2">
        <f t="shared" si="433"/>
        <v>5877.7903333333325</v>
      </c>
      <c r="H1585" s="2">
        <f t="shared" ca="1" si="439"/>
        <v>79731.600000000006</v>
      </c>
      <c r="I1585">
        <f t="shared" ca="1" si="440"/>
        <v>-1</v>
      </c>
      <c r="J1585">
        <f t="shared" si="441"/>
        <v>1</v>
      </c>
      <c r="K1585">
        <f t="shared" si="434"/>
        <v>-22.9399999999996</v>
      </c>
      <c r="L1585">
        <f t="shared" ca="1" si="435"/>
        <v>-22.9399999999996</v>
      </c>
      <c r="M1585" s="14">
        <f t="shared" si="436"/>
        <v>8819.6700000000419</v>
      </c>
      <c r="N1585">
        <f t="shared" si="442"/>
        <v>1</v>
      </c>
      <c r="O1585">
        <f t="shared" si="437"/>
        <v>0</v>
      </c>
      <c r="P1585">
        <f>COUNTIF(作圖資料!$A$3:$A$249,A1585)</f>
        <v>0</v>
      </c>
      <c r="R1585" s="7">
        <f t="shared" si="443"/>
        <v>-16</v>
      </c>
      <c r="S1585" s="8">
        <f t="shared" ca="1" si="444"/>
        <v>-16</v>
      </c>
      <c r="T1585" s="8">
        <f t="shared" ca="1" si="445"/>
        <v>10834</v>
      </c>
      <c r="U1585" s="8">
        <f t="shared" ca="1" si="446"/>
        <v>-1</v>
      </c>
      <c r="V1585" s="9">
        <f t="shared" ca="1" si="447"/>
        <v>2</v>
      </c>
      <c r="W1585" s="3">
        <f t="shared" si="448"/>
        <v>5.6927884711079901E-3</v>
      </c>
      <c r="X1585" s="3">
        <f t="shared" si="449"/>
        <v>-3.5331117259496114E-4</v>
      </c>
      <c r="Y1585" s="3">
        <f t="shared" si="450"/>
        <v>-1.154543955137699E-3</v>
      </c>
    </row>
    <row r="1586" spans="1:25" x14ac:dyDescent="0.25">
      <c r="A1586" s="1">
        <v>38313</v>
      </c>
      <c r="B1586" s="2">
        <v>5838.42</v>
      </c>
      <c r="C1586" s="2">
        <v>68132</v>
      </c>
      <c r="D1586" s="2">
        <v>5835</v>
      </c>
      <c r="E1586" s="2">
        <v>5835</v>
      </c>
      <c r="F1586" s="13">
        <f t="shared" si="438"/>
        <v>-5.8577491855671404E-4</v>
      </c>
      <c r="G1586" s="2">
        <f t="shared" si="433"/>
        <v>5878.2074999999986</v>
      </c>
      <c r="H1586" s="2">
        <f t="shared" ca="1" si="439"/>
        <v>81296.800000000003</v>
      </c>
      <c r="I1586">
        <f t="shared" ca="1" si="440"/>
        <v>-1</v>
      </c>
      <c r="J1586">
        <f t="shared" si="441"/>
        <v>-1</v>
      </c>
      <c r="K1586">
        <f t="shared" si="434"/>
        <v>-188.13000000000011</v>
      </c>
      <c r="L1586">
        <f t="shared" ca="1" si="435"/>
        <v>188.13000000000011</v>
      </c>
      <c r="M1586" s="14">
        <f t="shared" si="436"/>
        <v>8631.5400000000409</v>
      </c>
      <c r="N1586">
        <f t="shared" si="442"/>
        <v>-1</v>
      </c>
      <c r="O1586">
        <f t="shared" si="437"/>
        <v>2</v>
      </c>
      <c r="P1586">
        <f>COUNTIF(作圖資料!$A$3:$A$249,A1586)</f>
        <v>0</v>
      </c>
      <c r="R1586" s="7">
        <f t="shared" si="443"/>
        <v>-221</v>
      </c>
      <c r="S1586" s="8">
        <f t="shared" ca="1" si="444"/>
        <v>221</v>
      </c>
      <c r="T1586" s="8">
        <f t="shared" ca="1" si="445"/>
        <v>11055</v>
      </c>
      <c r="U1586" s="8">
        <f t="shared" ca="1" si="446"/>
        <v>-1</v>
      </c>
      <c r="V1586" s="9">
        <f t="shared" ca="1" si="447"/>
        <v>0</v>
      </c>
      <c r="W1586" s="3">
        <f t="shared" si="448"/>
        <v>5.6927884711079901E-3</v>
      </c>
      <c r="X1586" s="3">
        <f t="shared" si="449"/>
        <v>-3.1559147276020605E-2</v>
      </c>
      <c r="Y1586" s="3">
        <f t="shared" si="450"/>
        <v>-3.7605145967342879E-2</v>
      </c>
    </row>
    <row r="1587" spans="1:25" x14ac:dyDescent="0.25">
      <c r="A1587" s="1">
        <v>38314</v>
      </c>
      <c r="B1587" s="2">
        <v>5851.1</v>
      </c>
      <c r="C1587" s="2">
        <v>59644</v>
      </c>
      <c r="D1587" s="2">
        <v>5842</v>
      </c>
      <c r="E1587" s="2">
        <v>5834</v>
      </c>
      <c r="F1587" s="13">
        <f t="shared" si="438"/>
        <v>-1.5552631129189809E-3</v>
      </c>
      <c r="G1587" s="2">
        <f t="shared" si="433"/>
        <v>5879.0973333333322</v>
      </c>
      <c r="H1587" s="2">
        <f t="shared" ca="1" si="439"/>
        <v>82045.600000000006</v>
      </c>
      <c r="I1587">
        <f t="shared" ca="1" si="440"/>
        <v>-1</v>
      </c>
      <c r="J1587">
        <f t="shared" si="441"/>
        <v>-1</v>
      </c>
      <c r="K1587">
        <f t="shared" si="434"/>
        <v>12.680000000000291</v>
      </c>
      <c r="L1587">
        <f t="shared" ca="1" si="435"/>
        <v>-12.680000000000291</v>
      </c>
      <c r="M1587" s="14">
        <f t="shared" si="436"/>
        <v>8618.8600000000406</v>
      </c>
      <c r="N1587">
        <f t="shared" si="442"/>
        <v>-1</v>
      </c>
      <c r="O1587">
        <f t="shared" si="437"/>
        <v>0</v>
      </c>
      <c r="P1587">
        <f>COUNTIF(作圖資料!$A$3:$A$249,A1587)</f>
        <v>0</v>
      </c>
      <c r="R1587" s="7">
        <f t="shared" si="443"/>
        <v>7</v>
      </c>
      <c r="S1587" s="8">
        <f t="shared" ca="1" si="444"/>
        <v>-7</v>
      </c>
      <c r="T1587" s="8">
        <f t="shared" ca="1" si="445"/>
        <v>11048</v>
      </c>
      <c r="U1587" s="8">
        <f t="shared" ca="1" si="446"/>
        <v>-1</v>
      </c>
      <c r="V1587" s="9">
        <f t="shared" ca="1" si="447"/>
        <v>0</v>
      </c>
      <c r="W1587" s="3">
        <f t="shared" si="448"/>
        <v>5.6927884711079901E-3</v>
      </c>
      <c r="X1587" s="3">
        <f t="shared" si="449"/>
        <v>-2.945586761944563E-2</v>
      </c>
      <c r="Y1587" s="3">
        <f t="shared" si="450"/>
        <v>-3.6450602012205069E-2</v>
      </c>
    </row>
    <row r="1588" spans="1:25" x14ac:dyDescent="0.25">
      <c r="A1588" s="1">
        <v>38315</v>
      </c>
      <c r="B1588" s="2">
        <v>5911.31</v>
      </c>
      <c r="C1588" s="2">
        <v>71065</v>
      </c>
      <c r="D1588" s="2">
        <v>5905</v>
      </c>
      <c r="E1588" s="2">
        <v>5902</v>
      </c>
      <c r="F1588" s="13">
        <f t="shared" si="438"/>
        <v>-1.0674452870853557E-3</v>
      </c>
      <c r="G1588" s="2">
        <f t="shared" si="433"/>
        <v>5881.1368333333321</v>
      </c>
      <c r="H1588" s="2">
        <f t="shared" ca="1" si="439"/>
        <v>74860.800000000003</v>
      </c>
      <c r="I1588">
        <f t="shared" ca="1" si="440"/>
        <v>-1</v>
      </c>
      <c r="J1588">
        <f t="shared" si="441"/>
        <v>-1</v>
      </c>
      <c r="K1588">
        <f t="shared" si="434"/>
        <v>60.210000000000036</v>
      </c>
      <c r="L1588">
        <f t="shared" ca="1" si="435"/>
        <v>-60.210000000000036</v>
      </c>
      <c r="M1588" s="14">
        <f t="shared" si="436"/>
        <v>8558.6500000000415</v>
      </c>
      <c r="N1588">
        <f t="shared" si="442"/>
        <v>-1</v>
      </c>
      <c r="O1588">
        <f t="shared" si="437"/>
        <v>0</v>
      </c>
      <c r="P1588">
        <f>COUNTIF(作圖資料!$A$3:$A$249,A1588)</f>
        <v>0</v>
      </c>
      <c r="R1588" s="7">
        <f t="shared" si="443"/>
        <v>63</v>
      </c>
      <c r="S1588" s="8">
        <f t="shared" ca="1" si="444"/>
        <v>-63</v>
      </c>
      <c r="T1588" s="8">
        <f t="shared" ca="1" si="445"/>
        <v>10985</v>
      </c>
      <c r="U1588" s="8">
        <f t="shared" ca="1" si="446"/>
        <v>-1</v>
      </c>
      <c r="V1588" s="9">
        <f t="shared" ca="1" si="447"/>
        <v>0</v>
      </c>
      <c r="W1588" s="3">
        <f t="shared" si="448"/>
        <v>5.6927884711079901E-3</v>
      </c>
      <c r="X1588" s="3">
        <f t="shared" si="449"/>
        <v>-1.9468606726513737E-2</v>
      </c>
      <c r="Y1588" s="3">
        <f t="shared" si="450"/>
        <v>-2.6059706415965667E-2</v>
      </c>
    </row>
    <row r="1589" spans="1:25" x14ac:dyDescent="0.25">
      <c r="A1589" s="1">
        <v>38316</v>
      </c>
      <c r="B1589" s="2">
        <v>5855.24</v>
      </c>
      <c r="C1589" s="2">
        <v>57477</v>
      </c>
      <c r="D1589" s="2">
        <v>5870</v>
      </c>
      <c r="E1589" s="2">
        <v>5860</v>
      </c>
      <c r="F1589" s="13">
        <f t="shared" si="438"/>
        <v>2.520818958744675E-3</v>
      </c>
      <c r="G1589" s="2">
        <f t="shared" si="433"/>
        <v>5882.631833333332</v>
      </c>
      <c r="H1589" s="2">
        <f t="shared" ca="1" si="439"/>
        <v>65767.8</v>
      </c>
      <c r="I1589">
        <f t="shared" ca="1" si="440"/>
        <v>-1</v>
      </c>
      <c r="J1589">
        <f t="shared" si="441"/>
        <v>1</v>
      </c>
      <c r="K1589">
        <f t="shared" si="434"/>
        <v>-56.070000000000618</v>
      </c>
      <c r="L1589">
        <f t="shared" ca="1" si="435"/>
        <v>56.070000000000618</v>
      </c>
      <c r="M1589" s="14">
        <f t="shared" si="436"/>
        <v>8614.7200000000412</v>
      </c>
      <c r="N1589">
        <f t="shared" si="442"/>
        <v>1</v>
      </c>
      <c r="O1589">
        <f t="shared" si="437"/>
        <v>2</v>
      </c>
      <c r="P1589">
        <f>COUNTIF(作圖資料!$A$3:$A$249,A1589)</f>
        <v>0</v>
      </c>
      <c r="R1589" s="7">
        <f t="shared" si="443"/>
        <v>-35</v>
      </c>
      <c r="S1589" s="8">
        <f t="shared" ca="1" si="444"/>
        <v>35</v>
      </c>
      <c r="T1589" s="8">
        <f t="shared" ca="1" si="445"/>
        <v>11020</v>
      </c>
      <c r="U1589" s="8">
        <f t="shared" ca="1" si="446"/>
        <v>-1</v>
      </c>
      <c r="V1589" s="9">
        <f t="shared" ca="1" si="447"/>
        <v>0</v>
      </c>
      <c r="W1589" s="3">
        <f t="shared" si="448"/>
        <v>5.6927884711079901E-3</v>
      </c>
      <c r="X1589" s="3">
        <f t="shared" si="449"/>
        <v>-2.8769150129049681E-2</v>
      </c>
      <c r="Y1589" s="3">
        <f t="shared" si="450"/>
        <v>-3.1832426191654273E-2</v>
      </c>
    </row>
    <row r="1590" spans="1:25" x14ac:dyDescent="0.25">
      <c r="A1590" s="1">
        <v>38317</v>
      </c>
      <c r="B1590" s="2">
        <v>5778.65</v>
      </c>
      <c r="C1590" s="2">
        <v>87096</v>
      </c>
      <c r="D1590" s="2">
        <v>5740</v>
      </c>
      <c r="E1590" s="2">
        <v>5759</v>
      </c>
      <c r="F1590" s="13">
        <f t="shared" si="438"/>
        <v>-6.6884133837487036E-3</v>
      </c>
      <c r="G1590" s="2">
        <f t="shared" si="433"/>
        <v>5881.3070000000007</v>
      </c>
      <c r="H1590" s="2">
        <f t="shared" ca="1" si="439"/>
        <v>68682.8</v>
      </c>
      <c r="I1590">
        <f t="shared" ca="1" si="440"/>
        <v>1</v>
      </c>
      <c r="J1590">
        <f t="shared" si="441"/>
        <v>-1</v>
      </c>
      <c r="K1590">
        <f t="shared" si="434"/>
        <v>-76.590000000000146</v>
      </c>
      <c r="L1590">
        <f t="shared" ca="1" si="435"/>
        <v>76.590000000000146</v>
      </c>
      <c r="M1590" s="14">
        <f t="shared" si="436"/>
        <v>8538.130000000041</v>
      </c>
      <c r="N1590">
        <f t="shared" si="442"/>
        <v>-1</v>
      </c>
      <c r="O1590">
        <f t="shared" si="437"/>
        <v>2</v>
      </c>
      <c r="P1590">
        <f>COUNTIF(作圖資料!$A$3:$A$249,A1590)</f>
        <v>0</v>
      </c>
      <c r="R1590" s="7">
        <f t="shared" si="443"/>
        <v>-130</v>
      </c>
      <c r="S1590" s="8">
        <f t="shared" ca="1" si="444"/>
        <v>130</v>
      </c>
      <c r="T1590" s="8">
        <f t="shared" ca="1" si="445"/>
        <v>11150</v>
      </c>
      <c r="U1590" s="8">
        <f t="shared" ca="1" si="446"/>
        <v>1</v>
      </c>
      <c r="V1590" s="9">
        <f t="shared" ca="1" si="447"/>
        <v>2</v>
      </c>
      <c r="W1590" s="3">
        <f t="shared" si="448"/>
        <v>5.6927884711079901E-3</v>
      </c>
      <c r="X1590" s="3">
        <f t="shared" si="449"/>
        <v>-4.1473423701373968E-2</v>
      </c>
      <c r="Y1590" s="3">
        <f t="shared" si="450"/>
        <v>-5.3273956787069143E-2</v>
      </c>
    </row>
    <row r="1591" spans="1:25" x14ac:dyDescent="0.25">
      <c r="A1591" s="1">
        <v>38320</v>
      </c>
      <c r="B1591" s="2">
        <v>5785.26</v>
      </c>
      <c r="C1591" s="2">
        <v>59889</v>
      </c>
      <c r="D1591" s="2">
        <v>5810</v>
      </c>
      <c r="E1591" s="2">
        <v>5805</v>
      </c>
      <c r="F1591" s="13">
        <f t="shared" si="438"/>
        <v>4.2763851581433254E-3</v>
      </c>
      <c r="G1591" s="2">
        <f t="shared" si="433"/>
        <v>5880.1804999999995</v>
      </c>
      <c r="H1591" s="2">
        <f t="shared" ca="1" si="439"/>
        <v>67034.2</v>
      </c>
      <c r="I1591">
        <f t="shared" ca="1" si="440"/>
        <v>-1</v>
      </c>
      <c r="J1591">
        <f t="shared" si="441"/>
        <v>1</v>
      </c>
      <c r="K1591">
        <f t="shared" si="434"/>
        <v>6.6100000000005821</v>
      </c>
      <c r="L1591">
        <f t="shared" ca="1" si="435"/>
        <v>6.6100000000005821</v>
      </c>
      <c r="M1591" s="14">
        <f t="shared" si="436"/>
        <v>8531.5200000000405</v>
      </c>
      <c r="N1591">
        <f t="shared" si="442"/>
        <v>1</v>
      </c>
      <c r="O1591">
        <f t="shared" si="437"/>
        <v>2</v>
      </c>
      <c r="P1591">
        <f>COUNTIF(作圖資料!$A$3:$A$249,A1591)</f>
        <v>0</v>
      </c>
      <c r="R1591" s="7">
        <f t="shared" si="443"/>
        <v>70</v>
      </c>
      <c r="S1591" s="8">
        <f t="shared" ca="1" si="444"/>
        <v>70</v>
      </c>
      <c r="T1591" s="8">
        <f t="shared" ca="1" si="445"/>
        <v>11220</v>
      </c>
      <c r="U1591" s="8">
        <f t="shared" ca="1" si="446"/>
        <v>-1</v>
      </c>
      <c r="V1591" s="9">
        <f t="shared" ca="1" si="447"/>
        <v>2</v>
      </c>
      <c r="W1591" s="3">
        <f t="shared" si="448"/>
        <v>5.6927884711079901E-3</v>
      </c>
      <c r="X1591" s="3">
        <f t="shared" si="449"/>
        <v>-4.0376997949799764E-2</v>
      </c>
      <c r="Y1591" s="3">
        <f t="shared" si="450"/>
        <v>-4.1728517235691931E-2</v>
      </c>
    </row>
    <row r="1592" spans="1:25" x14ac:dyDescent="0.25">
      <c r="A1592" s="1">
        <v>38321</v>
      </c>
      <c r="B1592" s="2">
        <v>5844.76</v>
      </c>
      <c r="C1592" s="2">
        <v>65878</v>
      </c>
      <c r="D1592" s="2">
        <v>5809</v>
      </c>
      <c r="E1592" s="2">
        <v>5810</v>
      </c>
      <c r="F1592" s="13">
        <f t="shared" si="438"/>
        <v>-6.1183008369890546E-3</v>
      </c>
      <c r="G1592" s="2">
        <f t="shared" si="433"/>
        <v>5881.5741666666663</v>
      </c>
      <c r="H1592" s="2">
        <f t="shared" ca="1" si="439"/>
        <v>68281</v>
      </c>
      <c r="I1592">
        <f t="shared" ca="1" si="440"/>
        <v>-1</v>
      </c>
      <c r="J1592">
        <f t="shared" si="441"/>
        <v>-1</v>
      </c>
      <c r="K1592">
        <f t="shared" si="434"/>
        <v>59.5</v>
      </c>
      <c r="L1592">
        <f t="shared" ca="1" si="435"/>
        <v>-59.5</v>
      </c>
      <c r="M1592" s="14">
        <f t="shared" si="436"/>
        <v>8591.0200000000405</v>
      </c>
      <c r="N1592">
        <f t="shared" si="442"/>
        <v>-1</v>
      </c>
      <c r="O1592">
        <f t="shared" si="437"/>
        <v>2</v>
      </c>
      <c r="P1592">
        <f>COUNTIF(作圖資料!$A$3:$A$249,A1592)</f>
        <v>0</v>
      </c>
      <c r="R1592" s="7">
        <f t="shared" si="443"/>
        <v>-1</v>
      </c>
      <c r="S1592" s="8">
        <f t="shared" ca="1" si="444"/>
        <v>1</v>
      </c>
      <c r="T1592" s="8">
        <f t="shared" ca="1" si="445"/>
        <v>11221</v>
      </c>
      <c r="U1592" s="8">
        <f t="shared" ca="1" si="446"/>
        <v>-1</v>
      </c>
      <c r="V1592" s="9">
        <f t="shared" ca="1" si="447"/>
        <v>0</v>
      </c>
      <c r="W1592" s="3">
        <f t="shared" si="448"/>
        <v>5.6927884711079901E-3</v>
      </c>
      <c r="X1592" s="3">
        <f t="shared" si="449"/>
        <v>-3.0507507447732896E-2</v>
      </c>
      <c r="Y1592" s="3">
        <f t="shared" si="450"/>
        <v>-4.189345208642592E-2</v>
      </c>
    </row>
    <row r="1593" spans="1:25" x14ac:dyDescent="0.25">
      <c r="A1593" s="1">
        <v>38322</v>
      </c>
      <c r="B1593" s="2">
        <v>5798.62</v>
      </c>
      <c r="C1593" s="2">
        <v>52889</v>
      </c>
      <c r="D1593" s="2">
        <v>5770</v>
      </c>
      <c r="E1593" s="2">
        <v>5790</v>
      </c>
      <c r="F1593" s="13">
        <f t="shared" si="438"/>
        <v>-4.9356571046214048E-3</v>
      </c>
      <c r="G1593" s="2">
        <f t="shared" si="433"/>
        <v>5881.9513333333334</v>
      </c>
      <c r="H1593" s="2">
        <f t="shared" ca="1" si="439"/>
        <v>64645.8</v>
      </c>
      <c r="I1593">
        <f t="shared" ca="1" si="440"/>
        <v>-1</v>
      </c>
      <c r="J1593">
        <f t="shared" si="441"/>
        <v>-1</v>
      </c>
      <c r="K1593">
        <f t="shared" si="434"/>
        <v>-46.140000000000327</v>
      </c>
      <c r="L1593">
        <f t="shared" ca="1" si="435"/>
        <v>46.140000000000327</v>
      </c>
      <c r="M1593" s="14">
        <f t="shared" si="436"/>
        <v>8637.1600000000399</v>
      </c>
      <c r="N1593">
        <f t="shared" si="442"/>
        <v>-1</v>
      </c>
      <c r="O1593">
        <f t="shared" si="437"/>
        <v>0</v>
      </c>
      <c r="P1593">
        <f>COUNTIF(作圖資料!$A$3:$A$249,A1593)</f>
        <v>0</v>
      </c>
      <c r="R1593" s="7">
        <f t="shared" si="443"/>
        <v>-39</v>
      </c>
      <c r="S1593" s="8">
        <f t="shared" ca="1" si="444"/>
        <v>39</v>
      </c>
      <c r="T1593" s="8">
        <f t="shared" ca="1" si="445"/>
        <v>11260</v>
      </c>
      <c r="U1593" s="8">
        <f t="shared" ca="1" si="446"/>
        <v>-1</v>
      </c>
      <c r="V1593" s="9">
        <f t="shared" ca="1" si="447"/>
        <v>0</v>
      </c>
      <c r="W1593" s="3">
        <f t="shared" si="448"/>
        <v>5.6927884711079901E-3</v>
      </c>
      <c r="X1593" s="3">
        <f t="shared" si="449"/>
        <v>-3.8160924116058315E-2</v>
      </c>
      <c r="Y1593" s="3">
        <f t="shared" si="450"/>
        <v>-4.832591126505037E-2</v>
      </c>
    </row>
    <row r="1594" spans="1:25" x14ac:dyDescent="0.25">
      <c r="A1594" s="1">
        <v>38323</v>
      </c>
      <c r="B1594" s="2">
        <v>5867.95</v>
      </c>
      <c r="C1594" s="2">
        <v>60352</v>
      </c>
      <c r="D1594" s="2">
        <v>5855</v>
      </c>
      <c r="E1594" s="2">
        <v>5862</v>
      </c>
      <c r="F1594" s="13">
        <f t="shared" si="438"/>
        <v>-2.2069036034730871E-3</v>
      </c>
      <c r="G1594" s="2">
        <f t="shared" si="433"/>
        <v>5882.3033333333324</v>
      </c>
      <c r="H1594" s="2">
        <f t="shared" ca="1" si="439"/>
        <v>65220.800000000003</v>
      </c>
      <c r="I1594">
        <f t="shared" ca="1" si="440"/>
        <v>-1</v>
      </c>
      <c r="J1594">
        <f t="shared" si="441"/>
        <v>-1</v>
      </c>
      <c r="K1594">
        <f t="shared" si="434"/>
        <v>69.329999999999927</v>
      </c>
      <c r="L1594">
        <f t="shared" ca="1" si="435"/>
        <v>-69.329999999999927</v>
      </c>
      <c r="M1594" s="14">
        <f t="shared" si="436"/>
        <v>8567.8300000000399</v>
      </c>
      <c r="N1594">
        <f t="shared" si="442"/>
        <v>-1</v>
      </c>
      <c r="O1594">
        <f t="shared" si="437"/>
        <v>0</v>
      </c>
      <c r="P1594">
        <f>COUNTIF(作圖資料!$A$3:$A$249,A1594)</f>
        <v>0</v>
      </c>
      <c r="R1594" s="7">
        <f t="shared" si="443"/>
        <v>85</v>
      </c>
      <c r="S1594" s="8">
        <f t="shared" ca="1" si="444"/>
        <v>-85</v>
      </c>
      <c r="T1594" s="8">
        <f t="shared" ca="1" si="445"/>
        <v>11175</v>
      </c>
      <c r="U1594" s="8">
        <f t="shared" ca="1" si="446"/>
        <v>-1</v>
      </c>
      <c r="V1594" s="9">
        <f t="shared" ca="1" si="447"/>
        <v>0</v>
      </c>
      <c r="W1594" s="3">
        <f t="shared" si="448"/>
        <v>5.6927884711079901E-3</v>
      </c>
      <c r="X1594" s="3">
        <f t="shared" si="449"/>
        <v>-2.6660894258776158E-2</v>
      </c>
      <c r="Y1594" s="3">
        <f t="shared" si="450"/>
        <v>-3.430644895266366E-2</v>
      </c>
    </row>
    <row r="1595" spans="1:25" x14ac:dyDescent="0.25">
      <c r="A1595" s="1">
        <v>38324</v>
      </c>
      <c r="B1595" s="2">
        <v>5893.27</v>
      </c>
      <c r="C1595" s="2">
        <v>52164</v>
      </c>
      <c r="D1595" s="2">
        <v>5880</v>
      </c>
      <c r="E1595" s="2">
        <v>5882</v>
      </c>
      <c r="F1595" s="13">
        <f t="shared" si="438"/>
        <v>-2.2517210309387359E-3</v>
      </c>
      <c r="G1595" s="2">
        <f t="shared" si="433"/>
        <v>5883.0908333333336</v>
      </c>
      <c r="H1595" s="2">
        <f t="shared" ca="1" si="439"/>
        <v>58234.400000000001</v>
      </c>
      <c r="I1595">
        <f t="shared" ca="1" si="440"/>
        <v>-1</v>
      </c>
      <c r="J1595">
        <f t="shared" si="441"/>
        <v>-1</v>
      </c>
      <c r="K1595">
        <f t="shared" si="434"/>
        <v>25.320000000000618</v>
      </c>
      <c r="L1595">
        <f t="shared" ca="1" si="435"/>
        <v>-25.320000000000618</v>
      </c>
      <c r="M1595" s="14">
        <f t="shared" si="436"/>
        <v>8542.5100000000384</v>
      </c>
      <c r="N1595">
        <f t="shared" si="442"/>
        <v>-1</v>
      </c>
      <c r="O1595">
        <f t="shared" si="437"/>
        <v>0</v>
      </c>
      <c r="P1595">
        <f>COUNTIF(作圖資料!$A$3:$A$249,A1595)</f>
        <v>0</v>
      </c>
      <c r="R1595" s="7">
        <f t="shared" si="443"/>
        <v>25</v>
      </c>
      <c r="S1595" s="8">
        <f t="shared" ca="1" si="444"/>
        <v>-25</v>
      </c>
      <c r="T1595" s="8">
        <f t="shared" ca="1" si="445"/>
        <v>11150</v>
      </c>
      <c r="U1595" s="8">
        <f t="shared" ca="1" si="446"/>
        <v>-1</v>
      </c>
      <c r="V1595" s="9">
        <f t="shared" ca="1" si="447"/>
        <v>0</v>
      </c>
      <c r="W1595" s="3">
        <f t="shared" si="448"/>
        <v>5.6927884711079901E-3</v>
      </c>
      <c r="X1595" s="3">
        <f t="shared" si="449"/>
        <v>-2.2460969897224237E-2</v>
      </c>
      <c r="Y1595" s="3">
        <f t="shared" si="450"/>
        <v>-3.0183077684314608E-2</v>
      </c>
    </row>
    <row r="1596" spans="1:25" x14ac:dyDescent="0.25">
      <c r="A1596" s="1">
        <v>38327</v>
      </c>
      <c r="B1596" s="2">
        <v>5919.17</v>
      </c>
      <c r="C1596" s="2">
        <v>56202</v>
      </c>
      <c r="D1596" s="2">
        <v>5883</v>
      </c>
      <c r="E1596" s="2">
        <v>5884</v>
      </c>
      <c r="F1596" s="13">
        <f t="shared" si="438"/>
        <v>-6.1106540275072119E-3</v>
      </c>
      <c r="G1596" s="2">
        <f t="shared" si="433"/>
        <v>5884.3614999999991</v>
      </c>
      <c r="H1596" s="2">
        <f t="shared" ca="1" si="439"/>
        <v>57497</v>
      </c>
      <c r="I1596">
        <f t="shared" ca="1" si="440"/>
        <v>-1</v>
      </c>
      <c r="J1596">
        <f t="shared" si="441"/>
        <v>-1</v>
      </c>
      <c r="K1596">
        <f t="shared" si="434"/>
        <v>25.899999999999636</v>
      </c>
      <c r="L1596">
        <f t="shared" ca="1" si="435"/>
        <v>-25.899999999999636</v>
      </c>
      <c r="M1596" s="14">
        <f t="shared" si="436"/>
        <v>8516.6100000000388</v>
      </c>
      <c r="N1596">
        <f t="shared" si="442"/>
        <v>-1</v>
      </c>
      <c r="O1596">
        <f t="shared" si="437"/>
        <v>0</v>
      </c>
      <c r="P1596">
        <f>COUNTIF(作圖資料!$A$3:$A$249,A1596)</f>
        <v>0</v>
      </c>
      <c r="R1596" s="7">
        <f t="shared" si="443"/>
        <v>3</v>
      </c>
      <c r="S1596" s="8">
        <f t="shared" ca="1" si="444"/>
        <v>-3</v>
      </c>
      <c r="T1596" s="8">
        <f t="shared" ca="1" si="445"/>
        <v>11147</v>
      </c>
      <c r="U1596" s="8">
        <f t="shared" ca="1" si="446"/>
        <v>-1</v>
      </c>
      <c r="V1596" s="9">
        <f t="shared" ca="1" si="447"/>
        <v>0</v>
      </c>
      <c r="W1596" s="3">
        <f t="shared" si="448"/>
        <v>5.6927884711079901E-3</v>
      </c>
      <c r="X1596" s="3">
        <f t="shared" si="449"/>
        <v>-1.8164838737501188E-2</v>
      </c>
      <c r="Y1596" s="3">
        <f t="shared" si="450"/>
        <v>-2.9688273132112641E-2</v>
      </c>
    </row>
    <row r="1597" spans="1:25" x14ac:dyDescent="0.25">
      <c r="A1597" s="1">
        <v>38328</v>
      </c>
      <c r="B1597" s="2">
        <v>5925.28</v>
      </c>
      <c r="C1597" s="2">
        <v>51967</v>
      </c>
      <c r="D1597" s="2">
        <v>5890</v>
      </c>
      <c r="E1597" s="2">
        <v>5906</v>
      </c>
      <c r="F1597" s="13">
        <f t="shared" si="438"/>
        <v>-5.9541490022412269E-3</v>
      </c>
      <c r="G1597" s="2">
        <f t="shared" si="433"/>
        <v>5885.6796666666669</v>
      </c>
      <c r="H1597" s="2">
        <f t="shared" ca="1" si="439"/>
        <v>54714.8</v>
      </c>
      <c r="I1597">
        <f t="shared" ca="1" si="440"/>
        <v>-1</v>
      </c>
      <c r="J1597">
        <f t="shared" si="441"/>
        <v>-1</v>
      </c>
      <c r="K1597">
        <f t="shared" si="434"/>
        <v>6.1099999999996726</v>
      </c>
      <c r="L1597">
        <f t="shared" ca="1" si="435"/>
        <v>-6.1099999999996726</v>
      </c>
      <c r="M1597" s="14">
        <f t="shared" si="436"/>
        <v>8510.50000000004</v>
      </c>
      <c r="N1597">
        <f t="shared" si="442"/>
        <v>-1</v>
      </c>
      <c r="O1597">
        <f t="shared" si="437"/>
        <v>0</v>
      </c>
      <c r="P1597">
        <f>COUNTIF(作圖資料!$A$3:$A$249,A1597)</f>
        <v>0</v>
      </c>
      <c r="R1597" s="7">
        <f t="shared" si="443"/>
        <v>7</v>
      </c>
      <c r="S1597" s="8">
        <f t="shared" ca="1" si="444"/>
        <v>-7</v>
      </c>
      <c r="T1597" s="8">
        <f t="shared" ca="1" si="445"/>
        <v>11140</v>
      </c>
      <c r="U1597" s="8">
        <f t="shared" ca="1" si="446"/>
        <v>-1</v>
      </c>
      <c r="V1597" s="9">
        <f t="shared" ca="1" si="447"/>
        <v>0</v>
      </c>
      <c r="W1597" s="3">
        <f t="shared" si="448"/>
        <v>5.6927884711079901E-3</v>
      </c>
      <c r="X1597" s="3">
        <f t="shared" si="449"/>
        <v>-1.7151349880902389E-2</v>
      </c>
      <c r="Y1597" s="3">
        <f t="shared" si="450"/>
        <v>-2.8533729176974942E-2</v>
      </c>
    </row>
    <row r="1598" spans="1:25" x14ac:dyDescent="0.25">
      <c r="A1598" s="1">
        <v>38329</v>
      </c>
      <c r="B1598" s="2">
        <v>5892.51</v>
      </c>
      <c r="C1598" s="2">
        <v>49174</v>
      </c>
      <c r="D1598" s="2">
        <v>5880</v>
      </c>
      <c r="E1598" s="2">
        <v>5889</v>
      </c>
      <c r="F1598" s="13">
        <f t="shared" si="438"/>
        <v>-2.1230341569212774E-3</v>
      </c>
      <c r="G1598" s="2">
        <f t="shared" ref="G1598:G1661" si="451">AVERAGE(B1539:B1598)</f>
        <v>5885.0845000000008</v>
      </c>
      <c r="H1598" s="2">
        <f t="shared" ca="1" si="439"/>
        <v>53971.8</v>
      </c>
      <c r="I1598">
        <f t="shared" ca="1" si="440"/>
        <v>-1</v>
      </c>
      <c r="J1598">
        <f t="shared" si="441"/>
        <v>-1</v>
      </c>
      <c r="K1598">
        <f t="shared" ref="K1598:K1661" si="452">B1598-B1597</f>
        <v>-32.769999999999527</v>
      </c>
      <c r="L1598">
        <f t="shared" ref="L1598:L1661" ca="1" si="453">I1597*K1598</f>
        <v>32.769999999999527</v>
      </c>
      <c r="M1598" s="14">
        <f t="shared" ref="M1598:M1661" si="454">M1597+K1598*N1597</f>
        <v>8543.2700000000405</v>
      </c>
      <c r="N1598">
        <f t="shared" si="442"/>
        <v>-1</v>
      </c>
      <c r="O1598">
        <f t="shared" ref="O1598:O1661" si="455">ABS(N1598-N1597)</f>
        <v>0</v>
      </c>
      <c r="P1598">
        <f>COUNTIF(作圖資料!$A$3:$A$249,A1598)</f>
        <v>0</v>
      </c>
      <c r="R1598" s="7">
        <f t="shared" si="443"/>
        <v>-10</v>
      </c>
      <c r="S1598" s="8">
        <f t="shared" ca="1" si="444"/>
        <v>10</v>
      </c>
      <c r="T1598" s="8">
        <f t="shared" ca="1" si="445"/>
        <v>11150</v>
      </c>
      <c r="U1598" s="8">
        <f t="shared" ca="1" si="446"/>
        <v>-1</v>
      </c>
      <c r="V1598" s="9">
        <f t="shared" ca="1" si="447"/>
        <v>0</v>
      </c>
      <c r="W1598" s="3">
        <f t="shared" si="448"/>
        <v>5.6927884711079901E-3</v>
      </c>
      <c r="X1598" s="3">
        <f t="shared" si="449"/>
        <v>-2.2587033977586879E-2</v>
      </c>
      <c r="Y1598" s="3">
        <f t="shared" si="450"/>
        <v>-3.0183077684314608E-2</v>
      </c>
    </row>
    <row r="1599" spans="1:25" x14ac:dyDescent="0.25">
      <c r="A1599" s="1">
        <v>38330</v>
      </c>
      <c r="B1599" s="2">
        <v>5913.97</v>
      </c>
      <c r="C1599" s="2">
        <v>63814</v>
      </c>
      <c r="D1599" s="2">
        <v>5880</v>
      </c>
      <c r="E1599" s="2">
        <v>5884</v>
      </c>
      <c r="F1599" s="13">
        <f t="shared" si="438"/>
        <v>-5.7440264323289636E-3</v>
      </c>
      <c r="G1599" s="2">
        <f t="shared" si="451"/>
        <v>5884.9878333333336</v>
      </c>
      <c r="H1599" s="2">
        <f t="shared" ca="1" si="439"/>
        <v>54664.2</v>
      </c>
      <c r="I1599">
        <f t="shared" ca="1" si="440"/>
        <v>1</v>
      </c>
      <c r="J1599">
        <f t="shared" si="441"/>
        <v>-1</v>
      </c>
      <c r="K1599">
        <f t="shared" si="452"/>
        <v>21.460000000000036</v>
      </c>
      <c r="L1599">
        <f t="shared" ca="1" si="453"/>
        <v>-21.460000000000036</v>
      </c>
      <c r="M1599" s="14">
        <f t="shared" si="454"/>
        <v>8521.8100000000413</v>
      </c>
      <c r="N1599">
        <f t="shared" si="442"/>
        <v>-1</v>
      </c>
      <c r="O1599">
        <f t="shared" si="455"/>
        <v>0</v>
      </c>
      <c r="P1599">
        <f>COUNTIF(作圖資料!$A$3:$A$249,A1599)</f>
        <v>0</v>
      </c>
      <c r="R1599" s="7">
        <f t="shared" si="443"/>
        <v>0</v>
      </c>
      <c r="S1599" s="8">
        <f t="shared" ca="1" si="444"/>
        <v>0</v>
      </c>
      <c r="T1599" s="8">
        <f t="shared" ca="1" si="445"/>
        <v>11150</v>
      </c>
      <c r="U1599" s="8">
        <f t="shared" ca="1" si="446"/>
        <v>1</v>
      </c>
      <c r="V1599" s="9">
        <f t="shared" ca="1" si="447"/>
        <v>2</v>
      </c>
      <c r="W1599" s="3">
        <f t="shared" si="448"/>
        <v>5.6927884711079901E-3</v>
      </c>
      <c r="X1599" s="3">
        <f t="shared" si="449"/>
        <v>-1.9027382445244823E-2</v>
      </c>
      <c r="Y1599" s="3">
        <f t="shared" si="450"/>
        <v>-3.0183077684314608E-2</v>
      </c>
    </row>
    <row r="1600" spans="1:25" x14ac:dyDescent="0.25">
      <c r="A1600" s="1">
        <v>38331</v>
      </c>
      <c r="B1600" s="2">
        <v>5911.63</v>
      </c>
      <c r="C1600" s="2">
        <v>60150</v>
      </c>
      <c r="D1600" s="2">
        <v>5850</v>
      </c>
      <c r="E1600" s="2">
        <v>5861</v>
      </c>
      <c r="F1600" s="13">
        <f t="shared" si="438"/>
        <v>-1.0425212674000206E-2</v>
      </c>
      <c r="G1600" s="2">
        <f t="shared" si="451"/>
        <v>5885.663833333334</v>
      </c>
      <c r="H1600" s="2">
        <f t="shared" ca="1" si="439"/>
        <v>56261.4</v>
      </c>
      <c r="I1600">
        <f t="shared" ca="1" si="440"/>
        <v>1</v>
      </c>
      <c r="J1600">
        <f t="shared" si="441"/>
        <v>-1</v>
      </c>
      <c r="K1600">
        <f t="shared" si="452"/>
        <v>-2.3400000000001455</v>
      </c>
      <c r="L1600">
        <f t="shared" ca="1" si="453"/>
        <v>-2.3400000000001455</v>
      </c>
      <c r="M1600" s="14">
        <f t="shared" si="454"/>
        <v>8524.1500000000415</v>
      </c>
      <c r="N1600">
        <f t="shared" si="442"/>
        <v>-1</v>
      </c>
      <c r="O1600">
        <f t="shared" si="455"/>
        <v>0</v>
      </c>
      <c r="P1600">
        <f>COUNTIF(作圖資料!$A$3:$A$249,A1600)</f>
        <v>0</v>
      </c>
      <c r="R1600" s="7">
        <f t="shared" si="443"/>
        <v>-30</v>
      </c>
      <c r="S1600" s="8">
        <f t="shared" ca="1" si="444"/>
        <v>-30</v>
      </c>
      <c r="T1600" s="8">
        <f t="shared" ca="1" si="445"/>
        <v>11120</v>
      </c>
      <c r="U1600" s="8">
        <f t="shared" ca="1" si="446"/>
        <v>1</v>
      </c>
      <c r="V1600" s="9">
        <f t="shared" ca="1" si="447"/>
        <v>0</v>
      </c>
      <c r="W1600" s="3">
        <f t="shared" si="448"/>
        <v>5.6927884711079901E-3</v>
      </c>
      <c r="X1600" s="3">
        <f t="shared" si="449"/>
        <v>-1.9415527113729514E-2</v>
      </c>
      <c r="Y1600" s="3">
        <f t="shared" si="450"/>
        <v>-3.5131123206333381E-2</v>
      </c>
    </row>
    <row r="1601" spans="1:25" x14ac:dyDescent="0.25">
      <c r="A1601" s="1">
        <v>38334</v>
      </c>
      <c r="B1601" s="2">
        <v>5878.89</v>
      </c>
      <c r="C1601" s="2">
        <v>85351</v>
      </c>
      <c r="D1601" s="2">
        <v>5871</v>
      </c>
      <c r="E1601" s="2">
        <v>5855</v>
      </c>
      <c r="F1601" s="13">
        <f t="shared" si="438"/>
        <v>-1.3420900884351106E-3</v>
      </c>
      <c r="G1601" s="2">
        <f t="shared" si="451"/>
        <v>5885.4611666666669</v>
      </c>
      <c r="H1601" s="2">
        <f t="shared" ca="1" si="439"/>
        <v>62091.199999999997</v>
      </c>
      <c r="I1601">
        <f t="shared" ca="1" si="440"/>
        <v>1</v>
      </c>
      <c r="J1601">
        <f t="shared" si="441"/>
        <v>-1</v>
      </c>
      <c r="K1601">
        <f t="shared" si="452"/>
        <v>-32.739999999999782</v>
      </c>
      <c r="L1601">
        <f t="shared" ca="1" si="453"/>
        <v>-32.739999999999782</v>
      </c>
      <c r="M1601" s="14">
        <f t="shared" si="454"/>
        <v>8556.8900000000413</v>
      </c>
      <c r="N1601">
        <f t="shared" si="442"/>
        <v>-1</v>
      </c>
      <c r="O1601">
        <f t="shared" si="455"/>
        <v>0</v>
      </c>
      <c r="P1601">
        <f>COUNTIF(作圖資料!$A$3:$A$249,A1601)</f>
        <v>0</v>
      </c>
      <c r="R1601" s="7">
        <f t="shared" si="443"/>
        <v>21</v>
      </c>
      <c r="S1601" s="8">
        <f t="shared" ca="1" si="444"/>
        <v>21</v>
      </c>
      <c r="T1601" s="8">
        <f t="shared" ca="1" si="445"/>
        <v>11141</v>
      </c>
      <c r="U1601" s="8">
        <f t="shared" ca="1" si="446"/>
        <v>1</v>
      </c>
      <c r="V1601" s="9">
        <f t="shared" ca="1" si="447"/>
        <v>0</v>
      </c>
      <c r="W1601" s="3">
        <f t="shared" si="448"/>
        <v>5.6927884711079901E-3</v>
      </c>
      <c r="X1601" s="3">
        <f t="shared" si="449"/>
        <v>-2.4846234996715455E-2</v>
      </c>
      <c r="Y1601" s="3">
        <f t="shared" si="450"/>
        <v>-3.1667491340920173E-2</v>
      </c>
    </row>
    <row r="1602" spans="1:25" x14ac:dyDescent="0.25">
      <c r="A1602" s="1">
        <v>38335</v>
      </c>
      <c r="B1602" s="2">
        <v>5909.65</v>
      </c>
      <c r="C1602" s="2">
        <v>47347</v>
      </c>
      <c r="D1602" s="2">
        <v>5901</v>
      </c>
      <c r="E1602" s="2">
        <v>5903</v>
      </c>
      <c r="F1602" s="13">
        <f t="shared" si="438"/>
        <v>-1.4637076645824809E-3</v>
      </c>
      <c r="G1602" s="2">
        <f t="shared" si="451"/>
        <v>5886.9821666666685</v>
      </c>
      <c r="H1602" s="2">
        <f t="shared" ca="1" si="439"/>
        <v>61167.199999999997</v>
      </c>
      <c r="I1602">
        <f t="shared" ca="1" si="440"/>
        <v>-1</v>
      </c>
      <c r="J1602">
        <f t="shared" si="441"/>
        <v>-1</v>
      </c>
      <c r="K1602">
        <f t="shared" si="452"/>
        <v>30.759999999999309</v>
      </c>
      <c r="L1602">
        <f t="shared" ca="1" si="453"/>
        <v>30.759999999999309</v>
      </c>
      <c r="M1602" s="14">
        <f t="shared" si="454"/>
        <v>8526.130000000041</v>
      </c>
      <c r="N1602">
        <f t="shared" si="442"/>
        <v>-1</v>
      </c>
      <c r="O1602">
        <f t="shared" si="455"/>
        <v>0</v>
      </c>
      <c r="P1602">
        <f>COUNTIF(作圖資料!$A$3:$A$249,A1602)</f>
        <v>0</v>
      </c>
      <c r="R1602" s="7">
        <f t="shared" si="443"/>
        <v>30</v>
      </c>
      <c r="S1602" s="8">
        <f t="shared" ca="1" si="444"/>
        <v>30</v>
      </c>
      <c r="T1602" s="8">
        <f t="shared" ca="1" si="445"/>
        <v>11171</v>
      </c>
      <c r="U1602" s="8">
        <f t="shared" ca="1" si="446"/>
        <v>-1</v>
      </c>
      <c r="V1602" s="9">
        <f t="shared" ca="1" si="447"/>
        <v>2</v>
      </c>
      <c r="W1602" s="3">
        <f t="shared" si="448"/>
        <v>5.6927884711079901E-3</v>
      </c>
      <c r="X1602" s="3">
        <f t="shared" si="449"/>
        <v>-1.9743957217832064E-2</v>
      </c>
      <c r="Y1602" s="3">
        <f t="shared" si="450"/>
        <v>-2.6719445818901399E-2</v>
      </c>
    </row>
    <row r="1603" spans="1:25" x14ac:dyDescent="0.25">
      <c r="A1603" s="1">
        <v>38336</v>
      </c>
      <c r="B1603" s="2">
        <v>6002.58</v>
      </c>
      <c r="C1603" s="2">
        <v>101665</v>
      </c>
      <c r="D1603" s="2">
        <v>6017</v>
      </c>
      <c r="E1603" s="2">
        <v>6015</v>
      </c>
      <c r="F1603" s="13">
        <f t="shared" ref="F1603:F1666" si="456">IF(P1603=1,E1603,D1603)/B1603-1</f>
        <v>2.0691102825785013E-3</v>
      </c>
      <c r="G1603" s="2">
        <f t="shared" si="451"/>
        <v>5889.2828333333355</v>
      </c>
      <c r="H1603" s="2">
        <f t="shared" ref="H1603:H1666" ca="1" si="457">IF(ROW()&gt;$H$1,AVERAGE(OFFSET(C1603,-$H$1+1,,$H$1)),"")</f>
        <v>71665.399999999994</v>
      </c>
      <c r="I1603">
        <f t="shared" ref="I1603:I1666" ca="1" si="458">IF(H1603="",0,SIGN(C1603-H1603))</f>
        <v>1</v>
      </c>
      <c r="J1603">
        <f t="shared" ref="J1603:J1666" si="459">SIGN(F1603)</f>
        <v>1</v>
      </c>
      <c r="K1603">
        <f t="shared" si="452"/>
        <v>92.930000000000291</v>
      </c>
      <c r="L1603">
        <f t="shared" ca="1" si="453"/>
        <v>-92.930000000000291</v>
      </c>
      <c r="M1603" s="14">
        <f t="shared" si="454"/>
        <v>8433.2000000000407</v>
      </c>
      <c r="N1603">
        <f t="shared" ref="N1603:N1666" si="460">INT(M1603*$Q$1/B1603)*CHOOSE($L$1,I1603,J1603)</f>
        <v>1</v>
      </c>
      <c r="O1603">
        <f t="shared" si="455"/>
        <v>2</v>
      </c>
      <c r="P1603">
        <f>COUNTIF(作圖資料!$A$3:$A$249,A1603)</f>
        <v>1</v>
      </c>
      <c r="R1603" s="7">
        <f t="shared" si="443"/>
        <v>116</v>
      </c>
      <c r="S1603" s="8">
        <f t="shared" ca="1" si="444"/>
        <v>-116</v>
      </c>
      <c r="T1603" s="8">
        <f t="shared" ca="1" si="445"/>
        <v>11055</v>
      </c>
      <c r="U1603" s="8">
        <f t="shared" ca="1" si="446"/>
        <v>1</v>
      </c>
      <c r="V1603" s="9">
        <f t="shared" ca="1" si="447"/>
        <v>2</v>
      </c>
      <c r="W1603" s="3">
        <f t="shared" si="448"/>
        <v>5.6927884711079901E-3</v>
      </c>
      <c r="X1603" s="3">
        <f t="shared" si="449"/>
        <v>-4.3293059177132998E-3</v>
      </c>
      <c r="Y1603" s="3">
        <f t="shared" si="450"/>
        <v>-7.587003133761927E-3</v>
      </c>
    </row>
    <row r="1604" spans="1:25" x14ac:dyDescent="0.25">
      <c r="A1604" s="1">
        <v>38337</v>
      </c>
      <c r="B1604" s="2">
        <v>6019.23</v>
      </c>
      <c r="C1604" s="2">
        <v>84309</v>
      </c>
      <c r="D1604" s="2">
        <v>6020</v>
      </c>
      <c r="E1604" s="2">
        <v>6029</v>
      </c>
      <c r="F1604" s="13">
        <f t="shared" si="456"/>
        <v>1.2792333903188791E-4</v>
      </c>
      <c r="G1604" s="2">
        <f t="shared" si="451"/>
        <v>5890.4490000000023</v>
      </c>
      <c r="H1604" s="2">
        <f t="shared" ca="1" si="457"/>
        <v>75764.399999999994</v>
      </c>
      <c r="I1604">
        <f t="shared" ca="1" si="458"/>
        <v>1</v>
      </c>
      <c r="J1604">
        <f t="shared" si="459"/>
        <v>1</v>
      </c>
      <c r="K1604">
        <f t="shared" si="452"/>
        <v>16.649999999999636</v>
      </c>
      <c r="L1604">
        <f t="shared" ca="1" si="453"/>
        <v>16.649999999999636</v>
      </c>
      <c r="M1604" s="14">
        <f t="shared" si="454"/>
        <v>8449.8500000000404</v>
      </c>
      <c r="N1604">
        <f t="shared" si="460"/>
        <v>1</v>
      </c>
      <c r="O1604">
        <f t="shared" si="455"/>
        <v>0</v>
      </c>
      <c r="P1604">
        <f>COUNTIF(作圖資料!$A$3:$A$249,A1604)</f>
        <v>0</v>
      </c>
      <c r="R1604" s="7">
        <f t="shared" ref="R1604:R1667" si="461">D1604-IF(P1603=1,E1603,D1603)</f>
        <v>5</v>
      </c>
      <c r="S1604" s="8">
        <f t="shared" ref="S1604:S1667" ca="1" si="462">I1603*R1604</f>
        <v>5</v>
      </c>
      <c r="T1604" s="8">
        <f t="shared" ref="T1604:T1667" ca="1" si="463">T1603+R1604*U1603</f>
        <v>11060</v>
      </c>
      <c r="U1604" s="8">
        <f t="shared" ref="U1604:U1667" ca="1" si="464">INT(T1604*$Q$1/IF(P1604=1,E1604,D1604))*I1604</f>
        <v>1</v>
      </c>
      <c r="V1604" s="9">
        <f t="shared" ref="V1604:V1667" ca="1" si="465">IF(P1604=1,ABS(U1604)+ABS(U1603),ABS(U1604-U1603))</f>
        <v>0</v>
      </c>
      <c r="W1604" s="3">
        <f t="shared" ref="W1604:W1667" si="466">IF(P1603=1,F1603,W1603)</f>
        <v>2.0691102825785013E-3</v>
      </c>
      <c r="X1604" s="3">
        <f t="shared" ref="X1604:X1667" si="467">IF(P1603=1,K1604/B1603,(1+K1604/B1603)*(1+X1603)-1)</f>
        <v>2.7738072628769022E-3</v>
      </c>
      <c r="Y1604" s="3">
        <f t="shared" ref="Y1604:Y1667" si="468">IF(P1603=1,R1604/E1603,(1+R1604/D1603)*(1+Y1603)-1)</f>
        <v>8.3125519534497092E-4</v>
      </c>
    </row>
    <row r="1605" spans="1:25" x14ac:dyDescent="0.25">
      <c r="A1605" s="1">
        <v>38338</v>
      </c>
      <c r="B1605" s="2">
        <v>6009.32</v>
      </c>
      <c r="C1605" s="2">
        <v>60215</v>
      </c>
      <c r="D1605" s="2">
        <v>6019</v>
      </c>
      <c r="E1605" s="2">
        <v>6019</v>
      </c>
      <c r="F1605" s="13">
        <f t="shared" si="456"/>
        <v>1.6108311755740345E-3</v>
      </c>
      <c r="G1605" s="2">
        <f t="shared" si="451"/>
        <v>5891.1013333333349</v>
      </c>
      <c r="H1605" s="2">
        <f t="shared" ca="1" si="457"/>
        <v>75777.399999999994</v>
      </c>
      <c r="I1605">
        <f t="shared" ca="1" si="458"/>
        <v>-1</v>
      </c>
      <c r="J1605">
        <f t="shared" si="459"/>
        <v>1</v>
      </c>
      <c r="K1605">
        <f t="shared" si="452"/>
        <v>-9.9099999999998545</v>
      </c>
      <c r="L1605">
        <f t="shared" ca="1" si="453"/>
        <v>-9.9099999999998545</v>
      </c>
      <c r="M1605" s="14">
        <f t="shared" si="454"/>
        <v>8439.9400000000405</v>
      </c>
      <c r="N1605">
        <f t="shared" si="460"/>
        <v>1</v>
      </c>
      <c r="O1605">
        <f t="shared" si="455"/>
        <v>0</v>
      </c>
      <c r="P1605">
        <f>COUNTIF(作圖資料!$A$3:$A$249,A1605)</f>
        <v>0</v>
      </c>
      <c r="R1605" s="7">
        <f t="shared" si="461"/>
        <v>-1</v>
      </c>
      <c r="S1605" s="8">
        <f t="shared" ca="1" si="462"/>
        <v>-1</v>
      </c>
      <c r="T1605" s="8">
        <f t="shared" ca="1" si="463"/>
        <v>11059</v>
      </c>
      <c r="U1605" s="8">
        <f t="shared" ca="1" si="464"/>
        <v>-1</v>
      </c>
      <c r="V1605" s="9">
        <f t="shared" ca="1" si="465"/>
        <v>2</v>
      </c>
      <c r="W1605" s="3">
        <f t="shared" si="466"/>
        <v>2.0691102825785013E-3</v>
      </c>
      <c r="X1605" s="3">
        <f t="shared" si="467"/>
        <v>1.1228505076150697E-3</v>
      </c>
      <c r="Y1605" s="3">
        <f t="shared" si="468"/>
        <v>6.650041562759057E-4</v>
      </c>
    </row>
    <row r="1606" spans="1:25" x14ac:dyDescent="0.25">
      <c r="A1606" s="1">
        <v>38341</v>
      </c>
      <c r="B1606" s="2">
        <v>5985.94</v>
      </c>
      <c r="C1606" s="2">
        <v>56668</v>
      </c>
      <c r="D1606" s="2">
        <v>5962</v>
      </c>
      <c r="E1606" s="2">
        <v>5975</v>
      </c>
      <c r="F1606" s="13">
        <f t="shared" si="456"/>
        <v>-3.9993718613950957E-3</v>
      </c>
      <c r="G1606" s="2">
        <f t="shared" si="451"/>
        <v>5891.9128333333347</v>
      </c>
      <c r="H1606" s="2">
        <f t="shared" ca="1" si="457"/>
        <v>70040.800000000003</v>
      </c>
      <c r="I1606">
        <f t="shared" ca="1" si="458"/>
        <v>-1</v>
      </c>
      <c r="J1606">
        <f t="shared" si="459"/>
        <v>-1</v>
      </c>
      <c r="K1606">
        <f t="shared" si="452"/>
        <v>-23.380000000000109</v>
      </c>
      <c r="L1606">
        <f t="shared" ca="1" si="453"/>
        <v>23.380000000000109</v>
      </c>
      <c r="M1606" s="14">
        <f t="shared" si="454"/>
        <v>8416.5600000000413</v>
      </c>
      <c r="N1606">
        <f t="shared" si="460"/>
        <v>-1</v>
      </c>
      <c r="O1606">
        <f t="shared" si="455"/>
        <v>2</v>
      </c>
      <c r="P1606">
        <f>COUNTIF(作圖資料!$A$3:$A$249,A1606)</f>
        <v>0</v>
      </c>
      <c r="R1606" s="7">
        <f t="shared" si="461"/>
        <v>-57</v>
      </c>
      <c r="S1606" s="8">
        <f t="shared" ca="1" si="462"/>
        <v>57</v>
      </c>
      <c r="T1606" s="8">
        <f t="shared" ca="1" si="463"/>
        <v>11116</v>
      </c>
      <c r="U1606" s="8">
        <f t="shared" ca="1" si="464"/>
        <v>-1</v>
      </c>
      <c r="V1606" s="9">
        <f t="shared" ca="1" si="465"/>
        <v>0</v>
      </c>
      <c r="W1606" s="3">
        <f t="shared" si="466"/>
        <v>2.0691102825785013E-3</v>
      </c>
      <c r="X1606" s="3">
        <f t="shared" si="467"/>
        <v>-2.7721413125689764E-3</v>
      </c>
      <c r="Y1606" s="3">
        <f t="shared" si="468"/>
        <v>-8.8113050706567497E-3</v>
      </c>
    </row>
    <row r="1607" spans="1:25" x14ac:dyDescent="0.25">
      <c r="A1607" s="1">
        <v>38342</v>
      </c>
      <c r="B1607" s="2">
        <v>5987.85</v>
      </c>
      <c r="C1607" s="2">
        <v>53834</v>
      </c>
      <c r="D1607" s="2">
        <v>5978</v>
      </c>
      <c r="E1607" s="2">
        <v>5978</v>
      </c>
      <c r="F1607" s="13">
        <f t="shared" si="456"/>
        <v>-1.6449977871857424E-3</v>
      </c>
      <c r="G1607" s="2">
        <f t="shared" si="451"/>
        <v>5893.5068333333338</v>
      </c>
      <c r="H1607" s="2">
        <f t="shared" ca="1" si="457"/>
        <v>71338.2</v>
      </c>
      <c r="I1607">
        <f t="shared" ca="1" si="458"/>
        <v>-1</v>
      </c>
      <c r="J1607">
        <f t="shared" si="459"/>
        <v>-1</v>
      </c>
      <c r="K1607">
        <f t="shared" si="452"/>
        <v>1.910000000000764</v>
      </c>
      <c r="L1607">
        <f t="shared" ca="1" si="453"/>
        <v>-1.910000000000764</v>
      </c>
      <c r="M1607" s="14">
        <f t="shared" si="454"/>
        <v>8414.6500000000415</v>
      </c>
      <c r="N1607">
        <f t="shared" si="460"/>
        <v>-1</v>
      </c>
      <c r="O1607">
        <f t="shared" si="455"/>
        <v>0</v>
      </c>
      <c r="P1607">
        <f>COUNTIF(作圖資料!$A$3:$A$249,A1607)</f>
        <v>0</v>
      </c>
      <c r="R1607" s="7">
        <f t="shared" si="461"/>
        <v>16</v>
      </c>
      <c r="S1607" s="8">
        <f t="shared" ca="1" si="462"/>
        <v>-16</v>
      </c>
      <c r="T1607" s="8">
        <f t="shared" ca="1" si="463"/>
        <v>11100</v>
      </c>
      <c r="U1607" s="8">
        <f t="shared" ca="1" si="464"/>
        <v>-1</v>
      </c>
      <c r="V1607" s="9">
        <f t="shared" ca="1" si="465"/>
        <v>0</v>
      </c>
      <c r="W1607" s="3">
        <f t="shared" si="466"/>
        <v>2.0691102825785013E-3</v>
      </c>
      <c r="X1607" s="3">
        <f t="shared" si="467"/>
        <v>-2.453944803734176E-3</v>
      </c>
      <c r="Y1607" s="3">
        <f t="shared" si="468"/>
        <v>-6.1512884455527939E-3</v>
      </c>
    </row>
    <row r="1608" spans="1:25" x14ac:dyDescent="0.25">
      <c r="A1608" s="1">
        <v>38343</v>
      </c>
      <c r="B1608" s="2">
        <v>6001.52</v>
      </c>
      <c r="C1608" s="2">
        <v>68769</v>
      </c>
      <c r="D1608" s="2">
        <v>6025</v>
      </c>
      <c r="E1608" s="2">
        <v>6035</v>
      </c>
      <c r="F1608" s="13">
        <f t="shared" si="456"/>
        <v>3.9123422066409397E-3</v>
      </c>
      <c r="G1608" s="2">
        <f t="shared" si="451"/>
        <v>5896.0451666666677</v>
      </c>
      <c r="H1608" s="2">
        <f t="shared" ca="1" si="457"/>
        <v>64759</v>
      </c>
      <c r="I1608">
        <f t="shared" ca="1" si="458"/>
        <v>1</v>
      </c>
      <c r="J1608">
        <f t="shared" si="459"/>
        <v>1</v>
      </c>
      <c r="K1608">
        <f t="shared" si="452"/>
        <v>13.670000000000073</v>
      </c>
      <c r="L1608">
        <f t="shared" ca="1" si="453"/>
        <v>-13.670000000000073</v>
      </c>
      <c r="M1608" s="14">
        <f t="shared" si="454"/>
        <v>8400.9800000000414</v>
      </c>
      <c r="N1608">
        <f t="shared" si="460"/>
        <v>1</v>
      </c>
      <c r="O1608">
        <f t="shared" si="455"/>
        <v>2</v>
      </c>
      <c r="P1608">
        <f>COUNTIF(作圖資料!$A$3:$A$249,A1608)</f>
        <v>0</v>
      </c>
      <c r="R1608" s="7">
        <f t="shared" si="461"/>
        <v>47</v>
      </c>
      <c r="S1608" s="8">
        <f t="shared" ca="1" si="462"/>
        <v>-47</v>
      </c>
      <c r="T1608" s="8">
        <f t="shared" ca="1" si="463"/>
        <v>11053</v>
      </c>
      <c r="U1608" s="8">
        <f t="shared" ca="1" si="464"/>
        <v>1</v>
      </c>
      <c r="V1608" s="9">
        <f t="shared" ca="1" si="465"/>
        <v>2</v>
      </c>
      <c r="W1608" s="3">
        <f t="shared" si="466"/>
        <v>2.0691102825785013E-3</v>
      </c>
      <c r="X1608" s="3">
        <f t="shared" si="467"/>
        <v>-1.7659073265130498E-4</v>
      </c>
      <c r="Y1608" s="3">
        <f t="shared" si="468"/>
        <v>1.6625103906897643E-3</v>
      </c>
    </row>
    <row r="1609" spans="1:25" x14ac:dyDescent="0.25">
      <c r="A1609" s="1">
        <v>38344</v>
      </c>
      <c r="B1609" s="2">
        <v>5997.67</v>
      </c>
      <c r="C1609" s="2">
        <v>44493</v>
      </c>
      <c r="D1609" s="2">
        <v>6002</v>
      </c>
      <c r="E1609" s="2">
        <v>6009</v>
      </c>
      <c r="F1609" s="13">
        <f t="shared" si="456"/>
        <v>7.2194702276040523E-4</v>
      </c>
      <c r="G1609" s="2">
        <f t="shared" si="451"/>
        <v>5899.1771666666664</v>
      </c>
      <c r="H1609" s="2">
        <f t="shared" ca="1" si="457"/>
        <v>56795.8</v>
      </c>
      <c r="I1609">
        <f t="shared" ca="1" si="458"/>
        <v>-1</v>
      </c>
      <c r="J1609">
        <f t="shared" si="459"/>
        <v>1</v>
      </c>
      <c r="K1609">
        <f t="shared" si="452"/>
        <v>-3.8500000000003638</v>
      </c>
      <c r="L1609">
        <f t="shared" ca="1" si="453"/>
        <v>-3.8500000000003638</v>
      </c>
      <c r="M1609" s="14">
        <f t="shared" si="454"/>
        <v>8397.130000000041</v>
      </c>
      <c r="N1609">
        <f t="shared" si="460"/>
        <v>1</v>
      </c>
      <c r="O1609">
        <f t="shared" si="455"/>
        <v>0</v>
      </c>
      <c r="P1609">
        <f>COUNTIF(作圖資料!$A$3:$A$249,A1609)</f>
        <v>0</v>
      </c>
      <c r="R1609" s="7">
        <f t="shared" si="461"/>
        <v>-23</v>
      </c>
      <c r="S1609" s="8">
        <f t="shared" ca="1" si="462"/>
        <v>-23</v>
      </c>
      <c r="T1609" s="8">
        <f t="shared" ca="1" si="463"/>
        <v>11030</v>
      </c>
      <c r="U1609" s="8">
        <f t="shared" ca="1" si="464"/>
        <v>-1</v>
      </c>
      <c r="V1609" s="9">
        <f t="shared" ca="1" si="465"/>
        <v>2</v>
      </c>
      <c r="W1609" s="3">
        <f t="shared" si="466"/>
        <v>2.0691102825785013E-3</v>
      </c>
      <c r="X1609" s="3">
        <f t="shared" si="467"/>
        <v>-8.1798160124457731E-4</v>
      </c>
      <c r="Y1609" s="3">
        <f t="shared" si="468"/>
        <v>-2.1612635078970266E-3</v>
      </c>
    </row>
    <row r="1610" spans="1:25" x14ac:dyDescent="0.25">
      <c r="A1610" s="1">
        <v>38345</v>
      </c>
      <c r="B1610" s="2">
        <v>6019.42</v>
      </c>
      <c r="C1610" s="2">
        <v>47353</v>
      </c>
      <c r="D1610" s="2">
        <v>6032</v>
      </c>
      <c r="E1610" s="2">
        <v>6032</v>
      </c>
      <c r="F1610" s="13">
        <f t="shared" si="456"/>
        <v>2.0899023493958779E-3</v>
      </c>
      <c r="G1610" s="2">
        <f t="shared" si="451"/>
        <v>5902.072666666666</v>
      </c>
      <c r="H1610" s="2">
        <f t="shared" ca="1" si="457"/>
        <v>54223.4</v>
      </c>
      <c r="I1610">
        <f t="shared" ca="1" si="458"/>
        <v>-1</v>
      </c>
      <c r="J1610">
        <f t="shared" si="459"/>
        <v>1</v>
      </c>
      <c r="K1610">
        <f t="shared" si="452"/>
        <v>21.75</v>
      </c>
      <c r="L1610">
        <f t="shared" ca="1" si="453"/>
        <v>-21.75</v>
      </c>
      <c r="M1610" s="14">
        <f t="shared" si="454"/>
        <v>8418.880000000041</v>
      </c>
      <c r="N1610">
        <f t="shared" si="460"/>
        <v>1</v>
      </c>
      <c r="O1610">
        <f t="shared" si="455"/>
        <v>0</v>
      </c>
      <c r="P1610">
        <f>COUNTIF(作圖資料!$A$3:$A$249,A1610)</f>
        <v>0</v>
      </c>
      <c r="R1610" s="7">
        <f t="shared" si="461"/>
        <v>30</v>
      </c>
      <c r="S1610" s="8">
        <f t="shared" ca="1" si="462"/>
        <v>-30</v>
      </c>
      <c r="T1610" s="8">
        <f t="shared" ca="1" si="463"/>
        <v>11000</v>
      </c>
      <c r="U1610" s="8">
        <f t="shared" ca="1" si="464"/>
        <v>-1</v>
      </c>
      <c r="V1610" s="9">
        <f t="shared" ca="1" si="465"/>
        <v>0</v>
      </c>
      <c r="W1610" s="3">
        <f t="shared" si="466"/>
        <v>2.0691102825785013E-3</v>
      </c>
      <c r="X1610" s="3">
        <f t="shared" si="467"/>
        <v>2.8054603187297467E-3</v>
      </c>
      <c r="Y1610" s="3">
        <f t="shared" si="468"/>
        <v>2.8262676641728213E-3</v>
      </c>
    </row>
    <row r="1611" spans="1:25" x14ac:dyDescent="0.25">
      <c r="A1611" s="1">
        <v>38348</v>
      </c>
      <c r="B1611" s="2">
        <v>5985.94</v>
      </c>
      <c r="C1611" s="2">
        <v>37748</v>
      </c>
      <c r="D1611" s="2">
        <v>6016</v>
      </c>
      <c r="E1611" s="2">
        <v>6019</v>
      </c>
      <c r="F1611" s="13">
        <f t="shared" si="456"/>
        <v>5.021767675586597E-3</v>
      </c>
      <c r="G1611" s="2">
        <f t="shared" si="451"/>
        <v>5902.7491666666665</v>
      </c>
      <c r="H1611" s="2">
        <f t="shared" ca="1" si="457"/>
        <v>50439.4</v>
      </c>
      <c r="I1611">
        <f t="shared" ca="1" si="458"/>
        <v>-1</v>
      </c>
      <c r="J1611">
        <f t="shared" si="459"/>
        <v>1</v>
      </c>
      <c r="K1611">
        <f t="shared" si="452"/>
        <v>-33.480000000000473</v>
      </c>
      <c r="L1611">
        <f t="shared" ca="1" si="453"/>
        <v>33.480000000000473</v>
      </c>
      <c r="M1611" s="14">
        <f t="shared" si="454"/>
        <v>8385.4000000000415</v>
      </c>
      <c r="N1611">
        <f t="shared" si="460"/>
        <v>1</v>
      </c>
      <c r="O1611">
        <f t="shared" si="455"/>
        <v>0</v>
      </c>
      <c r="P1611">
        <f>COUNTIF(作圖資料!$A$3:$A$249,A1611)</f>
        <v>0</v>
      </c>
      <c r="R1611" s="7">
        <f t="shared" si="461"/>
        <v>-16</v>
      </c>
      <c r="S1611" s="8">
        <f t="shared" ca="1" si="462"/>
        <v>16</v>
      </c>
      <c r="T1611" s="8">
        <f t="shared" ca="1" si="463"/>
        <v>11016</v>
      </c>
      <c r="U1611" s="8">
        <f t="shared" ca="1" si="464"/>
        <v>-1</v>
      </c>
      <c r="V1611" s="9">
        <f t="shared" ca="1" si="465"/>
        <v>0</v>
      </c>
      <c r="W1611" s="3">
        <f t="shared" si="466"/>
        <v>2.0691102825785013E-3</v>
      </c>
      <c r="X1611" s="3">
        <f t="shared" si="467"/>
        <v>-2.7721413125688654E-3</v>
      </c>
      <c r="Y1611" s="3">
        <f t="shared" si="468"/>
        <v>1.6625103906897643E-4</v>
      </c>
    </row>
    <row r="1612" spans="1:25" x14ac:dyDescent="0.25">
      <c r="A1612" s="1">
        <v>38349</v>
      </c>
      <c r="B1612" s="2">
        <v>6000.57</v>
      </c>
      <c r="C1612" s="2">
        <v>37048</v>
      </c>
      <c r="D1612" s="2">
        <v>6020</v>
      </c>
      <c r="E1612" s="2">
        <v>6021</v>
      </c>
      <c r="F1612" s="13">
        <f t="shared" si="456"/>
        <v>3.2380257208899366E-3</v>
      </c>
      <c r="G1612" s="2">
        <f t="shared" si="451"/>
        <v>5901.4593333333332</v>
      </c>
      <c r="H1612" s="2">
        <f t="shared" ca="1" si="457"/>
        <v>47082.2</v>
      </c>
      <c r="I1612">
        <f t="shared" ca="1" si="458"/>
        <v>-1</v>
      </c>
      <c r="J1612">
        <f t="shared" si="459"/>
        <v>1</v>
      </c>
      <c r="K1612">
        <f t="shared" si="452"/>
        <v>14.630000000000109</v>
      </c>
      <c r="L1612">
        <f t="shared" ca="1" si="453"/>
        <v>-14.630000000000109</v>
      </c>
      <c r="M1612" s="14">
        <f t="shared" si="454"/>
        <v>8400.0300000000425</v>
      </c>
      <c r="N1612">
        <f t="shared" si="460"/>
        <v>1</v>
      </c>
      <c r="O1612">
        <f t="shared" si="455"/>
        <v>0</v>
      </c>
      <c r="P1612">
        <f>COUNTIF(作圖資料!$A$3:$A$249,A1612)</f>
        <v>0</v>
      </c>
      <c r="R1612" s="7">
        <f t="shared" si="461"/>
        <v>4</v>
      </c>
      <c r="S1612" s="8">
        <f t="shared" ca="1" si="462"/>
        <v>-4</v>
      </c>
      <c r="T1612" s="8">
        <f t="shared" ca="1" si="463"/>
        <v>11012</v>
      </c>
      <c r="U1612" s="8">
        <f t="shared" ca="1" si="464"/>
        <v>-1</v>
      </c>
      <c r="V1612" s="9">
        <f t="shared" ca="1" si="465"/>
        <v>0</v>
      </c>
      <c r="W1612" s="3">
        <f t="shared" si="466"/>
        <v>2.0691102825785013E-3</v>
      </c>
      <c r="X1612" s="3">
        <f t="shared" si="467"/>
        <v>-3.3485601191474146E-4</v>
      </c>
      <c r="Y1612" s="3">
        <f t="shared" si="468"/>
        <v>8.3125519534488213E-4</v>
      </c>
    </row>
    <row r="1613" spans="1:25" x14ac:dyDescent="0.25">
      <c r="A1613" s="1">
        <v>38350</v>
      </c>
      <c r="B1613" s="2">
        <v>6088.49</v>
      </c>
      <c r="C1613" s="2">
        <v>87004</v>
      </c>
      <c r="D1613" s="2">
        <v>6118</v>
      </c>
      <c r="E1613" s="2">
        <v>6116</v>
      </c>
      <c r="F1613" s="13">
        <f t="shared" si="456"/>
        <v>4.8468503684822029E-3</v>
      </c>
      <c r="G1613" s="2">
        <f t="shared" si="451"/>
        <v>5901.5839999999998</v>
      </c>
      <c r="H1613" s="2">
        <f t="shared" ca="1" si="457"/>
        <v>50729.2</v>
      </c>
      <c r="I1613">
        <f t="shared" ca="1" si="458"/>
        <v>1</v>
      </c>
      <c r="J1613">
        <f t="shared" si="459"/>
        <v>1</v>
      </c>
      <c r="K1613">
        <f t="shared" si="452"/>
        <v>87.920000000000073</v>
      </c>
      <c r="L1613">
        <f t="shared" ca="1" si="453"/>
        <v>-87.920000000000073</v>
      </c>
      <c r="M1613" s="14">
        <f t="shared" si="454"/>
        <v>8487.9500000000426</v>
      </c>
      <c r="N1613">
        <f t="shared" si="460"/>
        <v>1</v>
      </c>
      <c r="O1613">
        <f t="shared" si="455"/>
        <v>0</v>
      </c>
      <c r="P1613">
        <f>COUNTIF(作圖資料!$A$3:$A$249,A1613)</f>
        <v>0</v>
      </c>
      <c r="R1613" s="7">
        <f t="shared" si="461"/>
        <v>98</v>
      </c>
      <c r="S1613" s="8">
        <f t="shared" ca="1" si="462"/>
        <v>-98</v>
      </c>
      <c r="T1613" s="8">
        <f t="shared" ca="1" si="463"/>
        <v>10914</v>
      </c>
      <c r="U1613" s="8">
        <f t="shared" ca="1" si="464"/>
        <v>1</v>
      </c>
      <c r="V1613" s="9">
        <f t="shared" ca="1" si="465"/>
        <v>2</v>
      </c>
      <c r="W1613" s="3">
        <f t="shared" si="466"/>
        <v>2.0691102825785013E-3</v>
      </c>
      <c r="X1613" s="3">
        <f t="shared" si="467"/>
        <v>1.4312179096321875E-2</v>
      </c>
      <c r="Y1613" s="3">
        <f t="shared" si="468"/>
        <v>1.7123857024106126E-2</v>
      </c>
    </row>
    <row r="1614" spans="1:25" x14ac:dyDescent="0.25">
      <c r="A1614" s="1">
        <v>38351</v>
      </c>
      <c r="B1614" s="2">
        <v>6100.86</v>
      </c>
      <c r="C1614" s="2">
        <v>66895</v>
      </c>
      <c r="D1614" s="2">
        <v>6115</v>
      </c>
      <c r="E1614" s="2">
        <v>6120</v>
      </c>
      <c r="F1614" s="13">
        <f t="shared" si="456"/>
        <v>2.3177060283305906E-3</v>
      </c>
      <c r="G1614" s="2">
        <f t="shared" si="451"/>
        <v>5902.2548333333343</v>
      </c>
      <c r="H1614" s="2">
        <f t="shared" ca="1" si="457"/>
        <v>55209.599999999999</v>
      </c>
      <c r="I1614">
        <f t="shared" ca="1" si="458"/>
        <v>1</v>
      </c>
      <c r="J1614">
        <f t="shared" si="459"/>
        <v>1</v>
      </c>
      <c r="K1614">
        <f t="shared" si="452"/>
        <v>12.369999999999891</v>
      </c>
      <c r="L1614">
        <f t="shared" ca="1" si="453"/>
        <v>12.369999999999891</v>
      </c>
      <c r="M1614" s="14">
        <f t="shared" si="454"/>
        <v>8500.3200000000434</v>
      </c>
      <c r="N1614">
        <f t="shared" si="460"/>
        <v>1</v>
      </c>
      <c r="O1614">
        <f t="shared" si="455"/>
        <v>0</v>
      </c>
      <c r="P1614">
        <f>COUNTIF(作圖資料!$A$3:$A$249,A1614)</f>
        <v>0</v>
      </c>
      <c r="R1614" s="7">
        <f t="shared" si="461"/>
        <v>-3</v>
      </c>
      <c r="S1614" s="8">
        <f t="shared" ca="1" si="462"/>
        <v>-3</v>
      </c>
      <c r="T1614" s="8">
        <f t="shared" ca="1" si="463"/>
        <v>10911</v>
      </c>
      <c r="U1614" s="8">
        <f t="shared" ca="1" si="464"/>
        <v>1</v>
      </c>
      <c r="V1614" s="9">
        <f t="shared" ca="1" si="465"/>
        <v>0</v>
      </c>
      <c r="W1614" s="3">
        <f t="shared" si="466"/>
        <v>2.0691102825785013E-3</v>
      </c>
      <c r="X1614" s="3">
        <f t="shared" si="467"/>
        <v>1.6372959627360295E-2</v>
      </c>
      <c r="Y1614" s="3">
        <f t="shared" si="468"/>
        <v>1.6625103906899197E-2</v>
      </c>
    </row>
    <row r="1615" spans="1:25" x14ac:dyDescent="0.25">
      <c r="A1615" s="1">
        <v>38352</v>
      </c>
      <c r="B1615" s="2">
        <v>6139.69</v>
      </c>
      <c r="C1615" s="2">
        <v>84301</v>
      </c>
      <c r="D1615" s="2">
        <v>6188</v>
      </c>
      <c r="E1615" s="2">
        <v>6185</v>
      </c>
      <c r="F1615" s="13">
        <f t="shared" si="456"/>
        <v>7.868475444199996E-3</v>
      </c>
      <c r="G1615" s="2">
        <f t="shared" si="451"/>
        <v>5902.8663333333334</v>
      </c>
      <c r="H1615" s="2">
        <f t="shared" ca="1" si="457"/>
        <v>62599.199999999997</v>
      </c>
      <c r="I1615">
        <f t="shared" ca="1" si="458"/>
        <v>1</v>
      </c>
      <c r="J1615">
        <f t="shared" si="459"/>
        <v>1</v>
      </c>
      <c r="K1615">
        <f t="shared" si="452"/>
        <v>38.829999999999927</v>
      </c>
      <c r="L1615">
        <f t="shared" ca="1" si="453"/>
        <v>38.829999999999927</v>
      </c>
      <c r="M1615" s="14">
        <f t="shared" si="454"/>
        <v>8539.1500000000433</v>
      </c>
      <c r="N1615">
        <f t="shared" si="460"/>
        <v>1</v>
      </c>
      <c r="O1615">
        <f t="shared" si="455"/>
        <v>0</v>
      </c>
      <c r="P1615">
        <f>COUNTIF(作圖資料!$A$3:$A$249,A1615)</f>
        <v>0</v>
      </c>
      <c r="R1615" s="7">
        <f t="shared" si="461"/>
        <v>73</v>
      </c>
      <c r="S1615" s="8">
        <f t="shared" ca="1" si="462"/>
        <v>73</v>
      </c>
      <c r="T1615" s="8">
        <f t="shared" ca="1" si="463"/>
        <v>10984</v>
      </c>
      <c r="U1615" s="8">
        <f t="shared" ca="1" si="464"/>
        <v>1</v>
      </c>
      <c r="V1615" s="9">
        <f t="shared" ca="1" si="465"/>
        <v>0</v>
      </c>
      <c r="W1615" s="3">
        <f t="shared" si="466"/>
        <v>2.0691102825785013E-3</v>
      </c>
      <c r="X1615" s="3">
        <f t="shared" si="467"/>
        <v>2.2841844673457068E-2</v>
      </c>
      <c r="Y1615" s="3">
        <f t="shared" si="468"/>
        <v>2.8761429758935808E-2</v>
      </c>
    </row>
    <row r="1616" spans="1:25" x14ac:dyDescent="0.25">
      <c r="A1616" s="1">
        <v>38355</v>
      </c>
      <c r="B1616" s="2">
        <v>6143.12</v>
      </c>
      <c r="C1616" s="2">
        <v>75158</v>
      </c>
      <c r="D1616" s="2">
        <v>6174</v>
      </c>
      <c r="E1616" s="2">
        <v>6177</v>
      </c>
      <c r="F1616" s="13">
        <f t="shared" si="456"/>
        <v>5.0267616455481612E-3</v>
      </c>
      <c r="G1616" s="2">
        <f t="shared" si="451"/>
        <v>5903.549</v>
      </c>
      <c r="H1616" s="2">
        <f t="shared" ca="1" si="457"/>
        <v>70081.2</v>
      </c>
      <c r="I1616">
        <f t="shared" ca="1" si="458"/>
        <v>1</v>
      </c>
      <c r="J1616">
        <f t="shared" si="459"/>
        <v>1</v>
      </c>
      <c r="K1616">
        <f t="shared" si="452"/>
        <v>3.430000000000291</v>
      </c>
      <c r="L1616">
        <f t="shared" ca="1" si="453"/>
        <v>3.430000000000291</v>
      </c>
      <c r="M1616" s="14">
        <f t="shared" si="454"/>
        <v>8542.5800000000436</v>
      </c>
      <c r="N1616">
        <f t="shared" si="460"/>
        <v>1</v>
      </c>
      <c r="O1616">
        <f t="shared" si="455"/>
        <v>0</v>
      </c>
      <c r="P1616">
        <f>COUNTIF(作圖資料!$A$3:$A$249,A1616)</f>
        <v>0</v>
      </c>
      <c r="R1616" s="7">
        <f t="shared" si="461"/>
        <v>-14</v>
      </c>
      <c r="S1616" s="8">
        <f t="shared" ca="1" si="462"/>
        <v>-14</v>
      </c>
      <c r="T1616" s="8">
        <f t="shared" ca="1" si="463"/>
        <v>10970</v>
      </c>
      <c r="U1616" s="8">
        <f t="shared" ca="1" si="464"/>
        <v>1</v>
      </c>
      <c r="V1616" s="9">
        <f t="shared" ca="1" si="465"/>
        <v>0</v>
      </c>
      <c r="W1616" s="3">
        <f t="shared" si="466"/>
        <v>2.0691102825785013E-3</v>
      </c>
      <c r="X1616" s="3">
        <f t="shared" si="467"/>
        <v>2.3413265629112834E-2</v>
      </c>
      <c r="Y1616" s="3">
        <f t="shared" si="468"/>
        <v>2.6433915211969916E-2</v>
      </c>
    </row>
    <row r="1617" spans="1:25" x14ac:dyDescent="0.25">
      <c r="A1617" s="1">
        <v>38356</v>
      </c>
      <c r="B1617" s="2">
        <v>6060.46</v>
      </c>
      <c r="C1617" s="2">
        <v>58340</v>
      </c>
      <c r="D1617" s="2">
        <v>6080</v>
      </c>
      <c r="E1617" s="2">
        <v>6083</v>
      </c>
      <c r="F1617" s="13">
        <f t="shared" si="456"/>
        <v>3.2241777026826846E-3</v>
      </c>
      <c r="G1617" s="2">
        <f t="shared" si="451"/>
        <v>5903.068666666667</v>
      </c>
      <c r="H1617" s="2">
        <f t="shared" ca="1" si="457"/>
        <v>74339.600000000006</v>
      </c>
      <c r="I1617">
        <f t="shared" ca="1" si="458"/>
        <v>-1</v>
      </c>
      <c r="J1617">
        <f t="shared" si="459"/>
        <v>1</v>
      </c>
      <c r="K1617">
        <f t="shared" si="452"/>
        <v>-82.659999999999854</v>
      </c>
      <c r="L1617">
        <f t="shared" ca="1" si="453"/>
        <v>-82.659999999999854</v>
      </c>
      <c r="M1617" s="14">
        <f t="shared" si="454"/>
        <v>8459.9200000000437</v>
      </c>
      <c r="N1617">
        <f t="shared" si="460"/>
        <v>1</v>
      </c>
      <c r="O1617">
        <f t="shared" si="455"/>
        <v>0</v>
      </c>
      <c r="P1617">
        <f>COUNTIF(作圖資料!$A$3:$A$249,A1617)</f>
        <v>0</v>
      </c>
      <c r="R1617" s="7">
        <f t="shared" si="461"/>
        <v>-94</v>
      </c>
      <c r="S1617" s="8">
        <f t="shared" ca="1" si="462"/>
        <v>-94</v>
      </c>
      <c r="T1617" s="8">
        <f t="shared" ca="1" si="463"/>
        <v>10876</v>
      </c>
      <c r="U1617" s="8">
        <f t="shared" ca="1" si="464"/>
        <v>-1</v>
      </c>
      <c r="V1617" s="9">
        <f t="shared" ca="1" si="465"/>
        <v>2</v>
      </c>
      <c r="W1617" s="3">
        <f t="shared" si="466"/>
        <v>2.0691102825785013E-3</v>
      </c>
      <c r="X1617" s="3">
        <f t="shared" si="467"/>
        <v>9.6425203829020312E-3</v>
      </c>
      <c r="Y1617" s="3">
        <f t="shared" si="468"/>
        <v>1.0806317539484578E-2</v>
      </c>
    </row>
    <row r="1618" spans="1:25" x14ac:dyDescent="0.25">
      <c r="A1618" s="1">
        <v>38357</v>
      </c>
      <c r="B1618" s="2">
        <v>5988.37</v>
      </c>
      <c r="C1618" s="2">
        <v>51971</v>
      </c>
      <c r="D1618" s="2">
        <v>6013</v>
      </c>
      <c r="E1618" s="2">
        <v>6014</v>
      </c>
      <c r="F1618" s="13">
        <f t="shared" si="456"/>
        <v>4.1129723113302319E-3</v>
      </c>
      <c r="G1618" s="2">
        <f t="shared" si="451"/>
        <v>5903.2155000000002</v>
      </c>
      <c r="H1618" s="2">
        <f t="shared" ca="1" si="457"/>
        <v>67333</v>
      </c>
      <c r="I1618">
        <f t="shared" ca="1" si="458"/>
        <v>-1</v>
      </c>
      <c r="J1618">
        <f t="shared" si="459"/>
        <v>1</v>
      </c>
      <c r="K1618">
        <f t="shared" si="452"/>
        <v>-72.090000000000146</v>
      </c>
      <c r="L1618">
        <f t="shared" ca="1" si="453"/>
        <v>72.090000000000146</v>
      </c>
      <c r="M1618" s="14">
        <f t="shared" si="454"/>
        <v>8387.8300000000436</v>
      </c>
      <c r="N1618">
        <f t="shared" si="460"/>
        <v>1</v>
      </c>
      <c r="O1618">
        <f t="shared" si="455"/>
        <v>0</v>
      </c>
      <c r="P1618">
        <f>COUNTIF(作圖資料!$A$3:$A$249,A1618)</f>
        <v>0</v>
      </c>
      <c r="R1618" s="7">
        <f t="shared" si="461"/>
        <v>-67</v>
      </c>
      <c r="S1618" s="8">
        <f t="shared" ca="1" si="462"/>
        <v>67</v>
      </c>
      <c r="T1618" s="8">
        <f t="shared" ca="1" si="463"/>
        <v>10943</v>
      </c>
      <c r="U1618" s="8">
        <f t="shared" ca="1" si="464"/>
        <v>-1</v>
      </c>
      <c r="V1618" s="9">
        <f t="shared" ca="1" si="465"/>
        <v>0</v>
      </c>
      <c r="W1618" s="3">
        <f t="shared" si="466"/>
        <v>2.0691102825785013E-3</v>
      </c>
      <c r="X1618" s="3">
        <f t="shared" si="467"/>
        <v>-2.3673153877166175E-3</v>
      </c>
      <c r="Y1618" s="3">
        <f t="shared" si="468"/>
        <v>-3.3250207813795285E-4</v>
      </c>
    </row>
    <row r="1619" spans="1:25" x14ac:dyDescent="0.25">
      <c r="A1619" s="1">
        <v>38358</v>
      </c>
      <c r="B1619" s="2">
        <v>5982.12</v>
      </c>
      <c r="C1619" s="2">
        <v>45042</v>
      </c>
      <c r="D1619" s="2">
        <v>6017</v>
      </c>
      <c r="E1619" s="2">
        <v>6033</v>
      </c>
      <c r="F1619" s="13">
        <f t="shared" si="456"/>
        <v>5.8307088456934775E-3</v>
      </c>
      <c r="G1619" s="2">
        <f t="shared" si="451"/>
        <v>5903.5329999999994</v>
      </c>
      <c r="H1619" s="2">
        <f t="shared" ca="1" si="457"/>
        <v>62962.400000000001</v>
      </c>
      <c r="I1619">
        <f t="shared" ca="1" si="458"/>
        <v>-1</v>
      </c>
      <c r="J1619">
        <f t="shared" si="459"/>
        <v>1</v>
      </c>
      <c r="K1619">
        <f t="shared" si="452"/>
        <v>-6.25</v>
      </c>
      <c r="L1619">
        <f t="shared" ca="1" si="453"/>
        <v>6.25</v>
      </c>
      <c r="M1619" s="14">
        <f t="shared" si="454"/>
        <v>8381.5800000000436</v>
      </c>
      <c r="N1619">
        <f t="shared" si="460"/>
        <v>1</v>
      </c>
      <c r="O1619">
        <f t="shared" si="455"/>
        <v>0</v>
      </c>
      <c r="P1619">
        <f>COUNTIF(作圖資料!$A$3:$A$249,A1619)</f>
        <v>0</v>
      </c>
      <c r="R1619" s="7">
        <f t="shared" si="461"/>
        <v>4</v>
      </c>
      <c r="S1619" s="8">
        <f t="shared" ca="1" si="462"/>
        <v>-4</v>
      </c>
      <c r="T1619" s="8">
        <f t="shared" ca="1" si="463"/>
        <v>10939</v>
      </c>
      <c r="U1619" s="8">
        <f t="shared" ca="1" si="464"/>
        <v>-1</v>
      </c>
      <c r="V1619" s="9">
        <f t="shared" ca="1" si="465"/>
        <v>0</v>
      </c>
      <c r="W1619" s="3">
        <f t="shared" si="466"/>
        <v>2.0691102825785013E-3</v>
      </c>
      <c r="X1619" s="3">
        <f t="shared" si="467"/>
        <v>-3.4085343302380222E-3</v>
      </c>
      <c r="Y1619" s="3">
        <f t="shared" si="468"/>
        <v>3.3250207813795285E-4</v>
      </c>
    </row>
    <row r="1620" spans="1:25" x14ac:dyDescent="0.25">
      <c r="A1620" s="1">
        <v>38359</v>
      </c>
      <c r="B1620" s="2">
        <v>5935.99</v>
      </c>
      <c r="C1620" s="2">
        <v>57275</v>
      </c>
      <c r="D1620" s="2">
        <v>5965</v>
      </c>
      <c r="E1620" s="2">
        <v>5969</v>
      </c>
      <c r="F1620" s="13">
        <f t="shared" si="456"/>
        <v>4.8871376131025546E-3</v>
      </c>
      <c r="G1620" s="2">
        <f t="shared" si="451"/>
        <v>5905.2816666666658</v>
      </c>
      <c r="H1620" s="2">
        <f t="shared" ca="1" si="457"/>
        <v>57557.2</v>
      </c>
      <c r="I1620">
        <f t="shared" ca="1" si="458"/>
        <v>-1</v>
      </c>
      <c r="J1620">
        <f t="shared" si="459"/>
        <v>1</v>
      </c>
      <c r="K1620">
        <f t="shared" si="452"/>
        <v>-46.130000000000109</v>
      </c>
      <c r="L1620">
        <f t="shared" ca="1" si="453"/>
        <v>46.130000000000109</v>
      </c>
      <c r="M1620" s="14">
        <f t="shared" si="454"/>
        <v>8335.4500000000444</v>
      </c>
      <c r="N1620">
        <f t="shared" si="460"/>
        <v>1</v>
      </c>
      <c r="O1620">
        <f t="shared" si="455"/>
        <v>0</v>
      </c>
      <c r="P1620">
        <f>COUNTIF(作圖資料!$A$3:$A$249,A1620)</f>
        <v>0</v>
      </c>
      <c r="R1620" s="7">
        <f t="shared" si="461"/>
        <v>-52</v>
      </c>
      <c r="S1620" s="8">
        <f t="shared" ca="1" si="462"/>
        <v>52</v>
      </c>
      <c r="T1620" s="8">
        <f t="shared" ca="1" si="463"/>
        <v>10991</v>
      </c>
      <c r="U1620" s="8">
        <f t="shared" ca="1" si="464"/>
        <v>-1</v>
      </c>
      <c r="V1620" s="9">
        <f t="shared" ca="1" si="465"/>
        <v>0</v>
      </c>
      <c r="W1620" s="3">
        <f t="shared" si="466"/>
        <v>2.0691102825785013E-3</v>
      </c>
      <c r="X1620" s="3">
        <f t="shared" si="467"/>
        <v>-1.109356310119991E-2</v>
      </c>
      <c r="Y1620" s="3">
        <f t="shared" si="468"/>
        <v>-8.3125519534497094E-3</v>
      </c>
    </row>
    <row r="1621" spans="1:25" x14ac:dyDescent="0.25">
      <c r="A1621" s="1">
        <v>38362</v>
      </c>
      <c r="B1621" s="2">
        <v>5942.85</v>
      </c>
      <c r="C1621" s="2">
        <v>44006</v>
      </c>
      <c r="D1621" s="2">
        <v>5987</v>
      </c>
      <c r="E1621" s="2">
        <v>5983</v>
      </c>
      <c r="F1621" s="13">
        <f t="shared" si="456"/>
        <v>7.4290954676627941E-3</v>
      </c>
      <c r="G1621" s="2">
        <f t="shared" si="451"/>
        <v>5907.3154999999988</v>
      </c>
      <c r="H1621" s="2">
        <f t="shared" ca="1" si="457"/>
        <v>51326.8</v>
      </c>
      <c r="I1621">
        <f t="shared" ca="1" si="458"/>
        <v>-1</v>
      </c>
      <c r="J1621">
        <f t="shared" si="459"/>
        <v>1</v>
      </c>
      <c r="K1621">
        <f t="shared" si="452"/>
        <v>6.8600000000005821</v>
      </c>
      <c r="L1621">
        <f t="shared" ca="1" si="453"/>
        <v>-6.8600000000005821</v>
      </c>
      <c r="M1621" s="14">
        <f t="shared" si="454"/>
        <v>8342.310000000045</v>
      </c>
      <c r="N1621">
        <f t="shared" si="460"/>
        <v>1</v>
      </c>
      <c r="O1621">
        <f t="shared" si="455"/>
        <v>0</v>
      </c>
      <c r="P1621">
        <f>COUNTIF(作圖資料!$A$3:$A$249,A1621)</f>
        <v>0</v>
      </c>
      <c r="R1621" s="7">
        <f t="shared" si="461"/>
        <v>22</v>
      </c>
      <c r="S1621" s="8">
        <f t="shared" ca="1" si="462"/>
        <v>-22</v>
      </c>
      <c r="T1621" s="8">
        <f t="shared" ca="1" si="463"/>
        <v>10969</v>
      </c>
      <c r="U1621" s="8">
        <f t="shared" ca="1" si="464"/>
        <v>-1</v>
      </c>
      <c r="V1621" s="9">
        <f t="shared" ca="1" si="465"/>
        <v>0</v>
      </c>
      <c r="W1621" s="3">
        <f t="shared" si="466"/>
        <v>2.0691102825785013E-3</v>
      </c>
      <c r="X1621" s="3">
        <f t="shared" si="467"/>
        <v>-9.9507211898883785E-3</v>
      </c>
      <c r="Y1621" s="3">
        <f t="shared" si="468"/>
        <v>-4.655029093931895E-3</v>
      </c>
    </row>
    <row r="1622" spans="1:25" x14ac:dyDescent="0.25">
      <c r="A1622" s="1">
        <v>38363</v>
      </c>
      <c r="B1622" s="2">
        <v>5975.66</v>
      </c>
      <c r="C1622" s="2">
        <v>49216</v>
      </c>
      <c r="D1622" s="2">
        <v>6003</v>
      </c>
      <c r="E1622" s="2">
        <v>6012</v>
      </c>
      <c r="F1622" s="13">
        <f t="shared" si="456"/>
        <v>4.5752268368681737E-3</v>
      </c>
      <c r="G1622" s="2">
        <f t="shared" si="451"/>
        <v>5910.7078333333329</v>
      </c>
      <c r="H1622" s="2">
        <f t="shared" ca="1" si="457"/>
        <v>49502</v>
      </c>
      <c r="I1622">
        <f t="shared" ca="1" si="458"/>
        <v>-1</v>
      </c>
      <c r="J1622">
        <f t="shared" si="459"/>
        <v>1</v>
      </c>
      <c r="K1622">
        <f t="shared" si="452"/>
        <v>32.809999999999491</v>
      </c>
      <c r="L1622">
        <f t="shared" ca="1" si="453"/>
        <v>-32.809999999999491</v>
      </c>
      <c r="M1622" s="14">
        <f t="shared" si="454"/>
        <v>8375.1200000000445</v>
      </c>
      <c r="N1622">
        <f t="shared" si="460"/>
        <v>1</v>
      </c>
      <c r="O1622">
        <f t="shared" si="455"/>
        <v>0</v>
      </c>
      <c r="P1622">
        <f>COUNTIF(作圖資料!$A$3:$A$249,A1622)</f>
        <v>0</v>
      </c>
      <c r="R1622" s="7">
        <f t="shared" si="461"/>
        <v>16</v>
      </c>
      <c r="S1622" s="8">
        <f t="shared" ca="1" si="462"/>
        <v>-16</v>
      </c>
      <c r="T1622" s="8">
        <f t="shared" ca="1" si="463"/>
        <v>10953</v>
      </c>
      <c r="U1622" s="8">
        <f t="shared" ca="1" si="464"/>
        <v>-1</v>
      </c>
      <c r="V1622" s="9">
        <f t="shared" ca="1" si="465"/>
        <v>0</v>
      </c>
      <c r="W1622" s="3">
        <f t="shared" si="466"/>
        <v>2.0691102825785013E-3</v>
      </c>
      <c r="X1622" s="3">
        <f t="shared" si="467"/>
        <v>-4.4847382292281246E-3</v>
      </c>
      <c r="Y1622" s="3">
        <f t="shared" si="468"/>
        <v>-1.9950124688280502E-3</v>
      </c>
    </row>
    <row r="1623" spans="1:25" x14ac:dyDescent="0.25">
      <c r="A1623" s="1">
        <v>38364</v>
      </c>
      <c r="B1623" s="2">
        <v>5879.08</v>
      </c>
      <c r="C1623" s="2">
        <v>51745</v>
      </c>
      <c r="D1623" s="2">
        <v>5901</v>
      </c>
      <c r="E1623" s="2">
        <v>5900</v>
      </c>
      <c r="F1623" s="13">
        <f t="shared" si="456"/>
        <v>3.7284745232246674E-3</v>
      </c>
      <c r="G1623" s="2">
        <f t="shared" si="451"/>
        <v>5911.8959999999997</v>
      </c>
      <c r="H1623" s="2">
        <f t="shared" ca="1" si="457"/>
        <v>49456.800000000003</v>
      </c>
      <c r="I1623">
        <f t="shared" ca="1" si="458"/>
        <v>1</v>
      </c>
      <c r="J1623">
        <f t="shared" si="459"/>
        <v>1</v>
      </c>
      <c r="K1623">
        <f t="shared" si="452"/>
        <v>-96.579999999999927</v>
      </c>
      <c r="L1623">
        <f t="shared" ca="1" si="453"/>
        <v>96.579999999999927</v>
      </c>
      <c r="M1623" s="14">
        <f t="shared" si="454"/>
        <v>8278.5400000000445</v>
      </c>
      <c r="N1623">
        <f t="shared" si="460"/>
        <v>1</v>
      </c>
      <c r="O1623">
        <f t="shared" si="455"/>
        <v>0</v>
      </c>
      <c r="P1623">
        <f>COUNTIF(作圖資料!$A$3:$A$249,A1623)</f>
        <v>0</v>
      </c>
      <c r="R1623" s="7">
        <f t="shared" si="461"/>
        <v>-102</v>
      </c>
      <c r="S1623" s="8">
        <f t="shared" ca="1" si="462"/>
        <v>102</v>
      </c>
      <c r="T1623" s="8">
        <f t="shared" ca="1" si="463"/>
        <v>11055</v>
      </c>
      <c r="U1623" s="8">
        <f t="shared" ca="1" si="464"/>
        <v>1</v>
      </c>
      <c r="V1623" s="9">
        <f t="shared" ca="1" si="465"/>
        <v>2</v>
      </c>
      <c r="W1623" s="3">
        <f t="shared" si="466"/>
        <v>2.0691102825785013E-3</v>
      </c>
      <c r="X1623" s="3">
        <f t="shared" si="467"/>
        <v>-2.0574486304222539E-2</v>
      </c>
      <c r="Y1623" s="3">
        <f t="shared" si="468"/>
        <v>-1.8952618453865533E-2</v>
      </c>
    </row>
    <row r="1624" spans="1:25" x14ac:dyDescent="0.25">
      <c r="A1624" s="1">
        <v>38365</v>
      </c>
      <c r="B1624" s="2">
        <v>5853.94</v>
      </c>
      <c r="C1624" s="2">
        <v>59881</v>
      </c>
      <c r="D1624" s="2">
        <v>5880</v>
      </c>
      <c r="E1624" s="2">
        <v>5880</v>
      </c>
      <c r="F1624" s="13">
        <f t="shared" si="456"/>
        <v>4.451702613966102E-3</v>
      </c>
      <c r="G1624" s="2">
        <f t="shared" si="451"/>
        <v>5912.989333333333</v>
      </c>
      <c r="H1624" s="2">
        <f t="shared" ca="1" si="457"/>
        <v>52424.6</v>
      </c>
      <c r="I1624">
        <f t="shared" ca="1" si="458"/>
        <v>1</v>
      </c>
      <c r="J1624">
        <f t="shared" si="459"/>
        <v>1</v>
      </c>
      <c r="K1624">
        <f t="shared" si="452"/>
        <v>-25.140000000000327</v>
      </c>
      <c r="L1624">
        <f t="shared" ca="1" si="453"/>
        <v>-25.140000000000327</v>
      </c>
      <c r="M1624" s="14">
        <f t="shared" si="454"/>
        <v>8253.4000000000451</v>
      </c>
      <c r="N1624">
        <f t="shared" si="460"/>
        <v>1</v>
      </c>
      <c r="O1624">
        <f t="shared" si="455"/>
        <v>0</v>
      </c>
      <c r="P1624">
        <f>COUNTIF(作圖資料!$A$3:$A$249,A1624)</f>
        <v>0</v>
      </c>
      <c r="R1624" s="7">
        <f t="shared" si="461"/>
        <v>-21</v>
      </c>
      <c r="S1624" s="8">
        <f t="shared" ca="1" si="462"/>
        <v>-21</v>
      </c>
      <c r="T1624" s="8">
        <f t="shared" ca="1" si="463"/>
        <v>11034</v>
      </c>
      <c r="U1624" s="8">
        <f t="shared" ca="1" si="464"/>
        <v>1</v>
      </c>
      <c r="V1624" s="9">
        <f t="shared" ca="1" si="465"/>
        <v>0</v>
      </c>
      <c r="W1624" s="3">
        <f t="shared" si="466"/>
        <v>2.0691102825785013E-3</v>
      </c>
      <c r="X1624" s="3">
        <f t="shared" si="467"/>
        <v>-2.4762685378620586E-2</v>
      </c>
      <c r="Y1624" s="3">
        <f t="shared" si="468"/>
        <v>-2.2443890274314371E-2</v>
      </c>
    </row>
    <row r="1625" spans="1:25" x14ac:dyDescent="0.25">
      <c r="A1625" s="1">
        <v>38366</v>
      </c>
      <c r="B1625" s="2">
        <v>5889.52</v>
      </c>
      <c r="C1625" s="2">
        <v>56850</v>
      </c>
      <c r="D1625" s="2">
        <v>5893</v>
      </c>
      <c r="E1625" s="2">
        <v>5897</v>
      </c>
      <c r="F1625" s="13">
        <f t="shared" si="456"/>
        <v>5.9088007172047874E-4</v>
      </c>
      <c r="G1625" s="2">
        <f t="shared" si="451"/>
        <v>5914.5273333333344</v>
      </c>
      <c r="H1625" s="2">
        <f t="shared" ca="1" si="457"/>
        <v>52339.6</v>
      </c>
      <c r="I1625">
        <f t="shared" ca="1" si="458"/>
        <v>1</v>
      </c>
      <c r="J1625">
        <f t="shared" si="459"/>
        <v>1</v>
      </c>
      <c r="K1625">
        <f t="shared" si="452"/>
        <v>35.580000000000837</v>
      </c>
      <c r="L1625">
        <f t="shared" ca="1" si="453"/>
        <v>35.580000000000837</v>
      </c>
      <c r="M1625" s="14">
        <f t="shared" si="454"/>
        <v>8288.9800000000469</v>
      </c>
      <c r="N1625">
        <f t="shared" si="460"/>
        <v>1</v>
      </c>
      <c r="O1625">
        <f t="shared" si="455"/>
        <v>0</v>
      </c>
      <c r="P1625">
        <f>COUNTIF(作圖資料!$A$3:$A$249,A1625)</f>
        <v>0</v>
      </c>
      <c r="R1625" s="7">
        <f t="shared" si="461"/>
        <v>13</v>
      </c>
      <c r="S1625" s="8">
        <f t="shared" ca="1" si="462"/>
        <v>13</v>
      </c>
      <c r="T1625" s="8">
        <f t="shared" ca="1" si="463"/>
        <v>11047</v>
      </c>
      <c r="U1625" s="8">
        <f t="shared" ca="1" si="464"/>
        <v>1</v>
      </c>
      <c r="V1625" s="9">
        <f t="shared" ca="1" si="465"/>
        <v>0</v>
      </c>
      <c r="W1625" s="3">
        <f t="shared" si="466"/>
        <v>2.0691102825785013E-3</v>
      </c>
      <c r="X1625" s="3">
        <f t="shared" si="467"/>
        <v>-1.8835234182634775E-2</v>
      </c>
      <c r="Y1625" s="3">
        <f t="shared" si="468"/>
        <v>-2.0282626766417566E-2</v>
      </c>
    </row>
    <row r="1626" spans="1:25" x14ac:dyDescent="0.25">
      <c r="A1626" s="1">
        <v>38369</v>
      </c>
      <c r="B1626" s="2">
        <v>5945.27</v>
      </c>
      <c r="C1626" s="2">
        <v>59126</v>
      </c>
      <c r="D1626" s="2">
        <v>5954</v>
      </c>
      <c r="E1626" s="2">
        <v>5965</v>
      </c>
      <c r="F1626" s="13">
        <f t="shared" si="456"/>
        <v>1.4683942024500407E-3</v>
      </c>
      <c r="G1626" s="2">
        <f t="shared" si="451"/>
        <v>5917.3706666666676</v>
      </c>
      <c r="H1626" s="2">
        <f t="shared" ca="1" si="457"/>
        <v>55363.6</v>
      </c>
      <c r="I1626">
        <f t="shared" ca="1" si="458"/>
        <v>1</v>
      </c>
      <c r="J1626">
        <f t="shared" si="459"/>
        <v>1</v>
      </c>
      <c r="K1626">
        <f t="shared" si="452"/>
        <v>55.75</v>
      </c>
      <c r="L1626">
        <f t="shared" ca="1" si="453"/>
        <v>55.75</v>
      </c>
      <c r="M1626" s="14">
        <f t="shared" si="454"/>
        <v>8344.7300000000469</v>
      </c>
      <c r="N1626">
        <f t="shared" si="460"/>
        <v>1</v>
      </c>
      <c r="O1626">
        <f t="shared" si="455"/>
        <v>0</v>
      </c>
      <c r="P1626">
        <f>COUNTIF(作圖資料!$A$3:$A$249,A1626)</f>
        <v>0</v>
      </c>
      <c r="R1626" s="7">
        <f t="shared" si="461"/>
        <v>61</v>
      </c>
      <c r="S1626" s="8">
        <f t="shared" ca="1" si="462"/>
        <v>61</v>
      </c>
      <c r="T1626" s="8">
        <f t="shared" ca="1" si="463"/>
        <v>11108</v>
      </c>
      <c r="U1626" s="8">
        <f t="shared" ca="1" si="464"/>
        <v>1</v>
      </c>
      <c r="V1626" s="9">
        <f t="shared" ca="1" si="465"/>
        <v>0</v>
      </c>
      <c r="W1626" s="3">
        <f t="shared" si="466"/>
        <v>2.0691102825785013E-3</v>
      </c>
      <c r="X1626" s="3">
        <f t="shared" si="467"/>
        <v>-9.5475612153441691E-3</v>
      </c>
      <c r="Y1626" s="3">
        <f t="shared" si="468"/>
        <v>-1.0141313383208894E-2</v>
      </c>
    </row>
    <row r="1627" spans="1:25" x14ac:dyDescent="0.25">
      <c r="A1627" s="1">
        <v>38370</v>
      </c>
      <c r="B1627" s="2">
        <v>5933.57</v>
      </c>
      <c r="C1627" s="2">
        <v>44532</v>
      </c>
      <c r="D1627" s="2">
        <v>5945</v>
      </c>
      <c r="E1627" s="2">
        <v>5957</v>
      </c>
      <c r="F1627" s="13">
        <f t="shared" si="456"/>
        <v>1.9263276577170529E-3</v>
      </c>
      <c r="G1627" s="2">
        <f t="shared" si="451"/>
        <v>5921.8821666666672</v>
      </c>
      <c r="H1627" s="2">
        <f t="shared" ca="1" si="457"/>
        <v>54426.8</v>
      </c>
      <c r="I1627">
        <f t="shared" ca="1" si="458"/>
        <v>-1</v>
      </c>
      <c r="J1627">
        <f t="shared" si="459"/>
        <v>1</v>
      </c>
      <c r="K1627">
        <f t="shared" si="452"/>
        <v>-11.700000000000728</v>
      </c>
      <c r="L1627">
        <f t="shared" ca="1" si="453"/>
        <v>-11.700000000000728</v>
      </c>
      <c r="M1627" s="14">
        <f t="shared" si="454"/>
        <v>8333.0300000000461</v>
      </c>
      <c r="N1627">
        <f t="shared" si="460"/>
        <v>1</v>
      </c>
      <c r="O1627">
        <f t="shared" si="455"/>
        <v>0</v>
      </c>
      <c r="P1627">
        <f>COUNTIF(作圖資料!$A$3:$A$249,A1627)</f>
        <v>0</v>
      </c>
      <c r="R1627" s="7">
        <f t="shared" si="461"/>
        <v>-9</v>
      </c>
      <c r="S1627" s="8">
        <f t="shared" ca="1" si="462"/>
        <v>-9</v>
      </c>
      <c r="T1627" s="8">
        <f t="shared" ca="1" si="463"/>
        <v>11099</v>
      </c>
      <c r="U1627" s="8">
        <f t="shared" ca="1" si="464"/>
        <v>-1</v>
      </c>
      <c r="V1627" s="9">
        <f t="shared" ca="1" si="465"/>
        <v>2</v>
      </c>
      <c r="W1627" s="3">
        <f t="shared" si="466"/>
        <v>2.0691102825785013E-3</v>
      </c>
      <c r="X1627" s="3">
        <f t="shared" si="467"/>
        <v>-1.1496723075744342E-2</v>
      </c>
      <c r="Y1627" s="3">
        <f t="shared" si="468"/>
        <v>-1.1637572734829904E-2</v>
      </c>
    </row>
    <row r="1628" spans="1:25" x14ac:dyDescent="0.25">
      <c r="A1628" s="1">
        <v>38371</v>
      </c>
      <c r="B1628" s="2">
        <v>5895.35</v>
      </c>
      <c r="C1628" s="2">
        <v>50322</v>
      </c>
      <c r="D1628" s="2">
        <v>5885</v>
      </c>
      <c r="E1628" s="2">
        <v>5904</v>
      </c>
      <c r="F1628" s="13">
        <f t="shared" si="456"/>
        <v>1.4672580932428847E-3</v>
      </c>
      <c r="G1628" s="2">
        <f t="shared" si="451"/>
        <v>5925.9551666666684</v>
      </c>
      <c r="H1628" s="2">
        <f t="shared" ca="1" si="457"/>
        <v>54142.2</v>
      </c>
      <c r="I1628">
        <f t="shared" ca="1" si="458"/>
        <v>-1</v>
      </c>
      <c r="J1628">
        <f t="shared" si="459"/>
        <v>1</v>
      </c>
      <c r="K1628">
        <f t="shared" si="452"/>
        <v>-38.219999999999345</v>
      </c>
      <c r="L1628">
        <f t="shared" ca="1" si="453"/>
        <v>38.219999999999345</v>
      </c>
      <c r="M1628" s="14">
        <f t="shared" si="454"/>
        <v>8294.8100000000468</v>
      </c>
      <c r="N1628">
        <f t="shared" si="460"/>
        <v>1</v>
      </c>
      <c r="O1628">
        <f t="shared" si="455"/>
        <v>0</v>
      </c>
      <c r="P1628">
        <f>COUNTIF(作圖資料!$A$3:$A$249,A1628)</f>
        <v>1</v>
      </c>
      <c r="R1628" s="7">
        <f t="shared" si="461"/>
        <v>-60</v>
      </c>
      <c r="S1628" s="8">
        <f t="shared" ca="1" si="462"/>
        <v>60</v>
      </c>
      <c r="T1628" s="8">
        <f t="shared" ca="1" si="463"/>
        <v>11159</v>
      </c>
      <c r="U1628" s="8">
        <f t="shared" ca="1" si="464"/>
        <v>-1</v>
      </c>
      <c r="V1628" s="9">
        <f t="shared" ca="1" si="465"/>
        <v>2</v>
      </c>
      <c r="W1628" s="3">
        <f t="shared" si="466"/>
        <v>2.0691102825785013E-3</v>
      </c>
      <c r="X1628" s="3">
        <f t="shared" si="467"/>
        <v>-1.7863985153050987E-2</v>
      </c>
      <c r="Y1628" s="3">
        <f t="shared" si="468"/>
        <v>-2.16126350789696E-2</v>
      </c>
    </row>
    <row r="1629" spans="1:25" x14ac:dyDescent="0.25">
      <c r="A1629" s="1">
        <v>38372</v>
      </c>
      <c r="B1629" s="2">
        <v>5888.1</v>
      </c>
      <c r="C1629" s="2">
        <v>64480</v>
      </c>
      <c r="D1629" s="2">
        <v>5879</v>
      </c>
      <c r="E1629" s="2">
        <v>5871</v>
      </c>
      <c r="F1629" s="13">
        <f t="shared" si="456"/>
        <v>-1.5454900562151819E-3</v>
      </c>
      <c r="G1629" s="2">
        <f t="shared" si="451"/>
        <v>5929.1641666666674</v>
      </c>
      <c r="H1629" s="2">
        <f t="shared" ca="1" si="457"/>
        <v>55062</v>
      </c>
      <c r="I1629">
        <f t="shared" ca="1" si="458"/>
        <v>1</v>
      </c>
      <c r="J1629">
        <f t="shared" si="459"/>
        <v>-1</v>
      </c>
      <c r="K1629">
        <f t="shared" si="452"/>
        <v>-7.25</v>
      </c>
      <c r="L1629">
        <f t="shared" ca="1" si="453"/>
        <v>7.25</v>
      </c>
      <c r="M1629" s="14">
        <f t="shared" si="454"/>
        <v>8287.5600000000468</v>
      </c>
      <c r="N1629">
        <f t="shared" si="460"/>
        <v>-1</v>
      </c>
      <c r="O1629">
        <f t="shared" si="455"/>
        <v>2</v>
      </c>
      <c r="P1629">
        <f>COUNTIF(作圖資料!$A$3:$A$249,A1629)</f>
        <v>0</v>
      </c>
      <c r="R1629" s="7">
        <f t="shared" si="461"/>
        <v>-25</v>
      </c>
      <c r="S1629" s="8">
        <f t="shared" ca="1" si="462"/>
        <v>25</v>
      </c>
      <c r="T1629" s="8">
        <f t="shared" ca="1" si="463"/>
        <v>11184</v>
      </c>
      <c r="U1629" s="8">
        <f t="shared" ca="1" si="464"/>
        <v>1</v>
      </c>
      <c r="V1629" s="9">
        <f t="shared" ca="1" si="465"/>
        <v>2</v>
      </c>
      <c r="W1629" s="3">
        <f t="shared" si="466"/>
        <v>1.4672580932428847E-3</v>
      </c>
      <c r="X1629" s="3">
        <f t="shared" si="467"/>
        <v>-1.2297827949146361E-3</v>
      </c>
      <c r="Y1629" s="3">
        <f t="shared" si="468"/>
        <v>-4.2344173441734414E-3</v>
      </c>
    </row>
    <row r="1630" spans="1:25" x14ac:dyDescent="0.25">
      <c r="A1630" s="1">
        <v>38373</v>
      </c>
      <c r="B1630" s="2">
        <v>5848.91</v>
      </c>
      <c r="C1630" s="2">
        <v>46079</v>
      </c>
      <c r="D1630" s="2">
        <v>5869</v>
      </c>
      <c r="E1630" s="2">
        <v>5860</v>
      </c>
      <c r="F1630" s="13">
        <f t="shared" si="456"/>
        <v>3.4348280277864962E-3</v>
      </c>
      <c r="G1630" s="2">
        <f t="shared" si="451"/>
        <v>5931.5471666666663</v>
      </c>
      <c r="H1630" s="2">
        <f t="shared" ca="1" si="457"/>
        <v>52907.8</v>
      </c>
      <c r="I1630">
        <f t="shared" ca="1" si="458"/>
        <v>-1</v>
      </c>
      <c r="J1630">
        <f t="shared" si="459"/>
        <v>1</v>
      </c>
      <c r="K1630">
        <f t="shared" si="452"/>
        <v>-39.190000000000509</v>
      </c>
      <c r="L1630">
        <f t="shared" ca="1" si="453"/>
        <v>-39.190000000000509</v>
      </c>
      <c r="M1630" s="14">
        <f t="shared" si="454"/>
        <v>8326.7500000000473</v>
      </c>
      <c r="N1630">
        <f t="shared" si="460"/>
        <v>1</v>
      </c>
      <c r="O1630">
        <f t="shared" si="455"/>
        <v>2</v>
      </c>
      <c r="P1630">
        <f>COUNTIF(作圖資料!$A$3:$A$249,A1630)</f>
        <v>0</v>
      </c>
      <c r="R1630" s="7">
        <f t="shared" si="461"/>
        <v>-10</v>
      </c>
      <c r="S1630" s="8">
        <f t="shared" ca="1" si="462"/>
        <v>-10</v>
      </c>
      <c r="T1630" s="8">
        <f t="shared" ca="1" si="463"/>
        <v>11174</v>
      </c>
      <c r="U1630" s="8">
        <f t="shared" ca="1" si="464"/>
        <v>-1</v>
      </c>
      <c r="V1630" s="9">
        <f t="shared" ca="1" si="465"/>
        <v>2</v>
      </c>
      <c r="W1630" s="3">
        <f t="shared" si="466"/>
        <v>1.4672580932428847E-3</v>
      </c>
      <c r="X1630" s="3">
        <f t="shared" si="467"/>
        <v>-7.8773948959773854E-3</v>
      </c>
      <c r="Y1630" s="3">
        <f t="shared" si="468"/>
        <v>-5.9281842818427188E-3</v>
      </c>
    </row>
    <row r="1631" spans="1:25" x14ac:dyDescent="0.25">
      <c r="A1631" s="1">
        <v>38376</v>
      </c>
      <c r="B1631" s="2">
        <v>5771.48</v>
      </c>
      <c r="C1631" s="2">
        <v>47071</v>
      </c>
      <c r="D1631" s="2">
        <v>5805</v>
      </c>
      <c r="E1631" s="2">
        <v>5805</v>
      </c>
      <c r="F1631" s="13">
        <f t="shared" si="456"/>
        <v>5.8078690387908249E-3</v>
      </c>
      <c r="G1631" s="2">
        <f t="shared" si="451"/>
        <v>5933.4689999999991</v>
      </c>
      <c r="H1631" s="2">
        <f t="shared" ca="1" si="457"/>
        <v>50496.800000000003</v>
      </c>
      <c r="I1631">
        <f t="shared" ca="1" si="458"/>
        <v>-1</v>
      </c>
      <c r="J1631">
        <f t="shared" si="459"/>
        <v>1</v>
      </c>
      <c r="K1631">
        <f t="shared" si="452"/>
        <v>-77.430000000000291</v>
      </c>
      <c r="L1631">
        <f t="shared" ca="1" si="453"/>
        <v>77.430000000000291</v>
      </c>
      <c r="M1631" s="14">
        <f t="shared" si="454"/>
        <v>8249.320000000047</v>
      </c>
      <c r="N1631">
        <f t="shared" si="460"/>
        <v>1</v>
      </c>
      <c r="O1631">
        <f t="shared" si="455"/>
        <v>0</v>
      </c>
      <c r="P1631">
        <f>COUNTIF(作圖資料!$A$3:$A$249,A1631)</f>
        <v>0</v>
      </c>
      <c r="R1631" s="7">
        <f t="shared" si="461"/>
        <v>-64</v>
      </c>
      <c r="S1631" s="8">
        <f t="shared" ca="1" si="462"/>
        <v>64</v>
      </c>
      <c r="T1631" s="8">
        <f t="shared" ca="1" si="463"/>
        <v>11238</v>
      </c>
      <c r="U1631" s="8">
        <f t="shared" ca="1" si="464"/>
        <v>-1</v>
      </c>
      <c r="V1631" s="9">
        <f t="shared" ca="1" si="465"/>
        <v>0</v>
      </c>
      <c r="W1631" s="3">
        <f t="shared" si="466"/>
        <v>1.4672580932428847E-3</v>
      </c>
      <c r="X1631" s="3">
        <f t="shared" si="467"/>
        <v>-2.1011475145665703E-2</v>
      </c>
      <c r="Y1631" s="3">
        <f t="shared" si="468"/>
        <v>-1.6768292682926678E-2</v>
      </c>
    </row>
    <row r="1632" spans="1:25" x14ac:dyDescent="0.25">
      <c r="A1632" s="1">
        <v>38377</v>
      </c>
      <c r="B1632" s="2">
        <v>5782.75</v>
      </c>
      <c r="C1632" s="2">
        <v>47210</v>
      </c>
      <c r="D1632" s="2">
        <v>5810</v>
      </c>
      <c r="E1632" s="2">
        <v>5815</v>
      </c>
      <c r="F1632" s="13">
        <f t="shared" si="456"/>
        <v>4.7122908650727435E-3</v>
      </c>
      <c r="G1632" s="2">
        <f t="shared" si="451"/>
        <v>5933.8546666666662</v>
      </c>
      <c r="H1632" s="2">
        <f t="shared" ca="1" si="457"/>
        <v>51032.4</v>
      </c>
      <c r="I1632">
        <f t="shared" ca="1" si="458"/>
        <v>-1</v>
      </c>
      <c r="J1632">
        <f t="shared" si="459"/>
        <v>1</v>
      </c>
      <c r="K1632">
        <f t="shared" si="452"/>
        <v>11.270000000000437</v>
      </c>
      <c r="L1632">
        <f t="shared" ca="1" si="453"/>
        <v>-11.270000000000437</v>
      </c>
      <c r="M1632" s="14">
        <f t="shared" si="454"/>
        <v>8260.5900000000474</v>
      </c>
      <c r="N1632">
        <f t="shared" si="460"/>
        <v>1</v>
      </c>
      <c r="O1632">
        <f t="shared" si="455"/>
        <v>0</v>
      </c>
      <c r="P1632">
        <f>COUNTIF(作圖資料!$A$3:$A$249,A1632)</f>
        <v>0</v>
      </c>
      <c r="R1632" s="7">
        <f t="shared" si="461"/>
        <v>5</v>
      </c>
      <c r="S1632" s="8">
        <f t="shared" ca="1" si="462"/>
        <v>-5</v>
      </c>
      <c r="T1632" s="8">
        <f t="shared" ca="1" si="463"/>
        <v>11233</v>
      </c>
      <c r="U1632" s="8">
        <f t="shared" ca="1" si="464"/>
        <v>-1</v>
      </c>
      <c r="V1632" s="9">
        <f t="shared" ca="1" si="465"/>
        <v>0</v>
      </c>
      <c r="W1632" s="3">
        <f t="shared" si="466"/>
        <v>1.4672580932428847E-3</v>
      </c>
      <c r="X1632" s="3">
        <f t="shared" si="467"/>
        <v>-1.9099798994122508E-2</v>
      </c>
      <c r="Y1632" s="3">
        <f t="shared" si="468"/>
        <v>-1.5921409214092019E-2</v>
      </c>
    </row>
    <row r="1633" spans="1:25" x14ac:dyDescent="0.25">
      <c r="A1633" s="1">
        <v>38378</v>
      </c>
      <c r="B1633" s="2">
        <v>5835.37</v>
      </c>
      <c r="C1633" s="2">
        <v>45169</v>
      </c>
      <c r="D1633" s="2">
        <v>5840</v>
      </c>
      <c r="E1633" s="2">
        <v>5845</v>
      </c>
      <c r="F1633" s="13">
        <f t="shared" si="456"/>
        <v>7.9343726276137616E-4</v>
      </c>
      <c r="G1633" s="2">
        <f t="shared" si="451"/>
        <v>5933.3966666666656</v>
      </c>
      <c r="H1633" s="2">
        <f t="shared" ca="1" si="457"/>
        <v>50001.8</v>
      </c>
      <c r="I1633">
        <f t="shared" ca="1" si="458"/>
        <v>-1</v>
      </c>
      <c r="J1633">
        <f t="shared" si="459"/>
        <v>1</v>
      </c>
      <c r="K1633">
        <f t="shared" si="452"/>
        <v>52.619999999999891</v>
      </c>
      <c r="L1633">
        <f t="shared" ca="1" si="453"/>
        <v>-52.619999999999891</v>
      </c>
      <c r="M1633" s="14">
        <f t="shared" si="454"/>
        <v>8313.2100000000464</v>
      </c>
      <c r="N1633">
        <f t="shared" si="460"/>
        <v>1</v>
      </c>
      <c r="O1633">
        <f t="shared" si="455"/>
        <v>0</v>
      </c>
      <c r="P1633">
        <f>COUNTIF(作圖資料!$A$3:$A$249,A1633)</f>
        <v>0</v>
      </c>
      <c r="R1633" s="7">
        <f t="shared" si="461"/>
        <v>30</v>
      </c>
      <c r="S1633" s="8">
        <f t="shared" ca="1" si="462"/>
        <v>-30</v>
      </c>
      <c r="T1633" s="8">
        <f t="shared" ca="1" si="463"/>
        <v>11203</v>
      </c>
      <c r="U1633" s="8">
        <f t="shared" ca="1" si="464"/>
        <v>-1</v>
      </c>
      <c r="V1633" s="9">
        <f t="shared" ca="1" si="465"/>
        <v>0</v>
      </c>
      <c r="W1633" s="3">
        <f t="shared" si="466"/>
        <v>1.4672580932428847E-3</v>
      </c>
      <c r="X1633" s="3">
        <f t="shared" si="467"/>
        <v>-1.0174120281238652E-2</v>
      </c>
      <c r="Y1633" s="3">
        <f t="shared" si="468"/>
        <v>-1.0840108401083848E-2</v>
      </c>
    </row>
    <row r="1634" spans="1:25" x14ac:dyDescent="0.25">
      <c r="A1634" s="1">
        <v>38379</v>
      </c>
      <c r="B1634" s="2">
        <v>5842.76</v>
      </c>
      <c r="C1634" s="2">
        <v>48011</v>
      </c>
      <c r="D1634" s="2">
        <v>5834</v>
      </c>
      <c r="E1634" s="2">
        <v>5833</v>
      </c>
      <c r="F1634" s="13">
        <f t="shared" si="456"/>
        <v>-1.4992914307622174E-3</v>
      </c>
      <c r="G1634" s="2">
        <f t="shared" si="451"/>
        <v>5933.0971666666655</v>
      </c>
      <c r="H1634" s="2">
        <f t="shared" ca="1" si="457"/>
        <v>46708</v>
      </c>
      <c r="I1634">
        <f t="shared" ca="1" si="458"/>
        <v>1</v>
      </c>
      <c r="J1634">
        <f t="shared" si="459"/>
        <v>-1</v>
      </c>
      <c r="K1634">
        <f t="shared" si="452"/>
        <v>7.3900000000003274</v>
      </c>
      <c r="L1634">
        <f t="shared" ca="1" si="453"/>
        <v>-7.3900000000003274</v>
      </c>
      <c r="M1634" s="14">
        <f t="shared" si="454"/>
        <v>8320.6000000000458</v>
      </c>
      <c r="N1634">
        <f t="shared" si="460"/>
        <v>-1</v>
      </c>
      <c r="O1634">
        <f t="shared" si="455"/>
        <v>2</v>
      </c>
      <c r="P1634">
        <f>COUNTIF(作圖資料!$A$3:$A$249,A1634)</f>
        <v>0</v>
      </c>
      <c r="R1634" s="7">
        <f t="shared" si="461"/>
        <v>-6</v>
      </c>
      <c r="S1634" s="8">
        <f t="shared" ca="1" si="462"/>
        <v>6</v>
      </c>
      <c r="T1634" s="8">
        <f t="shared" ca="1" si="463"/>
        <v>11209</v>
      </c>
      <c r="U1634" s="8">
        <f t="shared" ca="1" si="464"/>
        <v>1</v>
      </c>
      <c r="V1634" s="9">
        <f t="shared" ca="1" si="465"/>
        <v>2</v>
      </c>
      <c r="W1634" s="3">
        <f t="shared" si="466"/>
        <v>1.4672580932428847E-3</v>
      </c>
      <c r="X1634" s="3">
        <f t="shared" si="467"/>
        <v>-8.9205899564911428E-3</v>
      </c>
      <c r="Y1634" s="3">
        <f t="shared" si="468"/>
        <v>-1.1856368563685549E-2</v>
      </c>
    </row>
    <row r="1635" spans="1:25" x14ac:dyDescent="0.25">
      <c r="A1635" s="1">
        <v>38380</v>
      </c>
      <c r="B1635" s="2">
        <v>5879.93</v>
      </c>
      <c r="C1635" s="2">
        <v>63584</v>
      </c>
      <c r="D1635" s="2">
        <v>5874</v>
      </c>
      <c r="E1635" s="2">
        <v>5885</v>
      </c>
      <c r="F1635" s="13">
        <f t="shared" si="456"/>
        <v>-1.0085154074963576E-3</v>
      </c>
      <c r="G1635" s="2">
        <f t="shared" si="451"/>
        <v>5932.2408333333315</v>
      </c>
      <c r="H1635" s="2">
        <f t="shared" ca="1" si="457"/>
        <v>50209</v>
      </c>
      <c r="I1635">
        <f t="shared" ca="1" si="458"/>
        <v>1</v>
      </c>
      <c r="J1635">
        <f t="shared" si="459"/>
        <v>-1</v>
      </c>
      <c r="K1635">
        <f t="shared" si="452"/>
        <v>37.170000000000073</v>
      </c>
      <c r="L1635">
        <f t="shared" ca="1" si="453"/>
        <v>37.170000000000073</v>
      </c>
      <c r="M1635" s="14">
        <f t="shared" si="454"/>
        <v>8283.4300000000458</v>
      </c>
      <c r="N1635">
        <f t="shared" si="460"/>
        <v>-1</v>
      </c>
      <c r="O1635">
        <f t="shared" si="455"/>
        <v>0</v>
      </c>
      <c r="P1635">
        <f>COUNTIF(作圖資料!$A$3:$A$249,A1635)</f>
        <v>0</v>
      </c>
      <c r="R1635" s="7">
        <f t="shared" si="461"/>
        <v>40</v>
      </c>
      <c r="S1635" s="8">
        <f t="shared" ca="1" si="462"/>
        <v>40</v>
      </c>
      <c r="T1635" s="8">
        <f t="shared" ca="1" si="463"/>
        <v>11249</v>
      </c>
      <c r="U1635" s="8">
        <f t="shared" ca="1" si="464"/>
        <v>1</v>
      </c>
      <c r="V1635" s="9">
        <f t="shared" ca="1" si="465"/>
        <v>0</v>
      </c>
      <c r="W1635" s="3">
        <f t="shared" si="466"/>
        <v>1.4672580932428847E-3</v>
      </c>
      <c r="X1635" s="3">
        <f t="shared" si="467"/>
        <v>-2.6156207858735181E-3</v>
      </c>
      <c r="Y1635" s="3">
        <f t="shared" si="468"/>
        <v>-5.0813008130081716E-3</v>
      </c>
    </row>
    <row r="1636" spans="1:25" x14ac:dyDescent="0.25">
      <c r="A1636" s="1">
        <v>38383</v>
      </c>
      <c r="B1636" s="2">
        <v>5994.23</v>
      </c>
      <c r="C1636" s="2">
        <v>99737</v>
      </c>
      <c r="D1636" s="2">
        <v>5982</v>
      </c>
      <c r="E1636" s="2">
        <v>5988</v>
      </c>
      <c r="F1636" s="13">
        <f t="shared" si="456"/>
        <v>-2.040295417426341E-3</v>
      </c>
      <c r="G1636" s="2">
        <f t="shared" si="451"/>
        <v>5933.1869999999972</v>
      </c>
      <c r="H1636" s="2">
        <f t="shared" ca="1" si="457"/>
        <v>60742.2</v>
      </c>
      <c r="I1636">
        <f t="shared" ca="1" si="458"/>
        <v>1</v>
      </c>
      <c r="J1636">
        <f t="shared" si="459"/>
        <v>-1</v>
      </c>
      <c r="K1636">
        <f t="shared" si="452"/>
        <v>114.29999999999927</v>
      </c>
      <c r="L1636">
        <f t="shared" ca="1" si="453"/>
        <v>114.29999999999927</v>
      </c>
      <c r="M1636" s="14">
        <f t="shared" si="454"/>
        <v>8169.1300000000465</v>
      </c>
      <c r="N1636">
        <f t="shared" si="460"/>
        <v>-1</v>
      </c>
      <c r="O1636">
        <f t="shared" si="455"/>
        <v>0</v>
      </c>
      <c r="P1636">
        <f>COUNTIF(作圖資料!$A$3:$A$249,A1636)</f>
        <v>0</v>
      </c>
      <c r="R1636" s="7">
        <f t="shared" si="461"/>
        <v>108</v>
      </c>
      <c r="S1636" s="8">
        <f t="shared" ca="1" si="462"/>
        <v>108</v>
      </c>
      <c r="T1636" s="8">
        <f t="shared" ca="1" si="463"/>
        <v>11357</v>
      </c>
      <c r="U1636" s="8">
        <f t="shared" ca="1" si="464"/>
        <v>1</v>
      </c>
      <c r="V1636" s="9">
        <f t="shared" ca="1" si="465"/>
        <v>0</v>
      </c>
      <c r="W1636" s="3">
        <f t="shared" si="466"/>
        <v>1.4672580932428847E-3</v>
      </c>
      <c r="X1636" s="3">
        <f t="shared" si="467"/>
        <v>1.6772541070504632E-2</v>
      </c>
      <c r="Y1636" s="3">
        <f t="shared" si="468"/>
        <v>1.3211382113821113E-2</v>
      </c>
    </row>
    <row r="1637" spans="1:25" x14ac:dyDescent="0.25">
      <c r="A1637" s="1">
        <v>38384</v>
      </c>
      <c r="B1637" s="2">
        <v>5981.54</v>
      </c>
      <c r="C1637" s="2">
        <v>74545</v>
      </c>
      <c r="D1637" s="2">
        <v>5980</v>
      </c>
      <c r="E1637" s="2">
        <v>5985</v>
      </c>
      <c r="F1637" s="13">
        <f t="shared" si="456"/>
        <v>-2.5745878151783863E-4</v>
      </c>
      <c r="G1637" s="2">
        <f t="shared" si="451"/>
        <v>5933.7926666666644</v>
      </c>
      <c r="H1637" s="2">
        <f t="shared" ca="1" si="457"/>
        <v>66209.2</v>
      </c>
      <c r="I1637">
        <f t="shared" ca="1" si="458"/>
        <v>1</v>
      </c>
      <c r="J1637">
        <f t="shared" si="459"/>
        <v>-1</v>
      </c>
      <c r="K1637">
        <f t="shared" si="452"/>
        <v>-12.6899999999996</v>
      </c>
      <c r="L1637">
        <f t="shared" ca="1" si="453"/>
        <v>-12.6899999999996</v>
      </c>
      <c r="M1637" s="14">
        <f t="shared" si="454"/>
        <v>8181.8200000000461</v>
      </c>
      <c r="N1637">
        <f t="shared" si="460"/>
        <v>-1</v>
      </c>
      <c r="O1637">
        <f t="shared" si="455"/>
        <v>0</v>
      </c>
      <c r="P1637">
        <f>COUNTIF(作圖資料!$A$3:$A$249,A1637)</f>
        <v>0</v>
      </c>
      <c r="R1637" s="7">
        <f t="shared" si="461"/>
        <v>-2</v>
      </c>
      <c r="S1637" s="8">
        <f t="shared" ca="1" si="462"/>
        <v>-2</v>
      </c>
      <c r="T1637" s="8">
        <f t="shared" ca="1" si="463"/>
        <v>11355</v>
      </c>
      <c r="U1637" s="8">
        <f t="shared" ca="1" si="464"/>
        <v>1</v>
      </c>
      <c r="V1637" s="9">
        <f t="shared" ca="1" si="465"/>
        <v>0</v>
      </c>
      <c r="W1637" s="3">
        <f t="shared" si="466"/>
        <v>1.4672580932428847E-3</v>
      </c>
      <c r="X1637" s="3">
        <f t="shared" si="467"/>
        <v>1.4619997116371408E-2</v>
      </c>
      <c r="Y1637" s="3">
        <f t="shared" si="468"/>
        <v>1.287262872628725E-2</v>
      </c>
    </row>
    <row r="1638" spans="1:25" x14ac:dyDescent="0.25">
      <c r="A1638" s="1">
        <v>38385</v>
      </c>
      <c r="B1638" s="2">
        <v>6018.69</v>
      </c>
      <c r="C1638" s="2">
        <v>93717</v>
      </c>
      <c r="D1638" s="2">
        <v>6023</v>
      </c>
      <c r="E1638" s="2">
        <v>6027</v>
      </c>
      <c r="F1638" s="13">
        <f t="shared" si="456"/>
        <v>7.1610267350541434E-4</v>
      </c>
      <c r="G1638" s="2">
        <f t="shared" si="451"/>
        <v>5934.9626666666645</v>
      </c>
      <c r="H1638" s="2">
        <f t="shared" ca="1" si="457"/>
        <v>75918.8</v>
      </c>
      <c r="I1638">
        <f t="shared" ca="1" si="458"/>
        <v>1</v>
      </c>
      <c r="J1638">
        <f t="shared" si="459"/>
        <v>1</v>
      </c>
      <c r="K1638">
        <f t="shared" si="452"/>
        <v>37.149999999999636</v>
      </c>
      <c r="L1638">
        <f t="shared" ca="1" si="453"/>
        <v>37.149999999999636</v>
      </c>
      <c r="M1638" s="14">
        <f t="shared" si="454"/>
        <v>8144.6700000000465</v>
      </c>
      <c r="N1638">
        <f t="shared" si="460"/>
        <v>1</v>
      </c>
      <c r="O1638">
        <f t="shared" si="455"/>
        <v>2</v>
      </c>
      <c r="P1638">
        <f>COUNTIF(作圖資料!$A$3:$A$249,A1638)</f>
        <v>0</v>
      </c>
      <c r="R1638" s="7">
        <f t="shared" si="461"/>
        <v>43</v>
      </c>
      <c r="S1638" s="8">
        <f t="shared" ca="1" si="462"/>
        <v>43</v>
      </c>
      <c r="T1638" s="8">
        <f t="shared" ca="1" si="463"/>
        <v>11398</v>
      </c>
      <c r="U1638" s="8">
        <f t="shared" ca="1" si="464"/>
        <v>1</v>
      </c>
      <c r="V1638" s="9">
        <f t="shared" ca="1" si="465"/>
        <v>0</v>
      </c>
      <c r="W1638" s="3">
        <f t="shared" si="466"/>
        <v>1.4672580932428847E-3</v>
      </c>
      <c r="X1638" s="3">
        <f t="shared" si="467"/>
        <v>2.0921573782726854E-2</v>
      </c>
      <c r="Y1638" s="3">
        <f t="shared" si="468"/>
        <v>2.0155826558265533E-2</v>
      </c>
    </row>
    <row r="1639" spans="1:25" x14ac:dyDescent="0.25">
      <c r="A1639" s="1">
        <v>38386</v>
      </c>
      <c r="B1639" s="2">
        <v>6034.6</v>
      </c>
      <c r="C1639" s="2">
        <v>73256</v>
      </c>
      <c r="D1639" s="2">
        <v>6045</v>
      </c>
      <c r="E1639" s="2">
        <v>6044</v>
      </c>
      <c r="F1639" s="13">
        <f t="shared" si="456"/>
        <v>1.7233950883239757E-3</v>
      </c>
      <c r="G1639" s="2">
        <f t="shared" si="451"/>
        <v>5937.6306666666642</v>
      </c>
      <c r="H1639" s="2">
        <f t="shared" ca="1" si="457"/>
        <v>80967.8</v>
      </c>
      <c r="I1639">
        <f t="shared" ca="1" si="458"/>
        <v>-1</v>
      </c>
      <c r="J1639">
        <f t="shared" si="459"/>
        <v>1</v>
      </c>
      <c r="K1639">
        <f t="shared" si="452"/>
        <v>15.910000000000764</v>
      </c>
      <c r="L1639">
        <f t="shared" ca="1" si="453"/>
        <v>15.910000000000764</v>
      </c>
      <c r="M1639" s="14">
        <f t="shared" si="454"/>
        <v>8160.5800000000472</v>
      </c>
      <c r="N1639">
        <f t="shared" si="460"/>
        <v>1</v>
      </c>
      <c r="O1639">
        <f t="shared" si="455"/>
        <v>0</v>
      </c>
      <c r="P1639">
        <f>COUNTIF(作圖資料!$A$3:$A$249,A1639)</f>
        <v>0</v>
      </c>
      <c r="R1639" s="7">
        <f t="shared" si="461"/>
        <v>22</v>
      </c>
      <c r="S1639" s="8">
        <f t="shared" ca="1" si="462"/>
        <v>22</v>
      </c>
      <c r="T1639" s="8">
        <f t="shared" ca="1" si="463"/>
        <v>11420</v>
      </c>
      <c r="U1639" s="8">
        <f t="shared" ca="1" si="464"/>
        <v>-1</v>
      </c>
      <c r="V1639" s="9">
        <f t="shared" ca="1" si="465"/>
        <v>2</v>
      </c>
      <c r="W1639" s="3">
        <f t="shared" si="466"/>
        <v>1.4672580932428847E-3</v>
      </c>
      <c r="X1639" s="3">
        <f t="shared" si="467"/>
        <v>2.3620310923015531E-2</v>
      </c>
      <c r="Y1639" s="3">
        <f t="shared" si="468"/>
        <v>2.3882113821138029E-2</v>
      </c>
    </row>
    <row r="1640" spans="1:25" x14ac:dyDescent="0.25">
      <c r="A1640" s="1">
        <v>38397</v>
      </c>
      <c r="B1640" s="2">
        <v>6112.4</v>
      </c>
      <c r="C1640" s="2">
        <v>92708</v>
      </c>
      <c r="D1640" s="2">
        <v>6129</v>
      </c>
      <c r="E1640" s="2">
        <v>6140</v>
      </c>
      <c r="F1640" s="13">
        <f t="shared" si="456"/>
        <v>2.7157908513841811E-3</v>
      </c>
      <c r="G1640" s="2">
        <f t="shared" si="451"/>
        <v>5940.884666666665</v>
      </c>
      <c r="H1640" s="2">
        <f t="shared" ca="1" si="457"/>
        <v>86792.6</v>
      </c>
      <c r="I1640">
        <f t="shared" ca="1" si="458"/>
        <v>1</v>
      </c>
      <c r="J1640">
        <f t="shared" si="459"/>
        <v>1</v>
      </c>
      <c r="K1640">
        <f t="shared" si="452"/>
        <v>77.799999999999272</v>
      </c>
      <c r="L1640">
        <f t="shared" ca="1" si="453"/>
        <v>-77.799999999999272</v>
      </c>
      <c r="M1640" s="14">
        <f t="shared" si="454"/>
        <v>8238.3800000000465</v>
      </c>
      <c r="N1640">
        <f t="shared" si="460"/>
        <v>1</v>
      </c>
      <c r="O1640">
        <f t="shared" si="455"/>
        <v>0</v>
      </c>
      <c r="P1640">
        <f>COUNTIF(作圖資料!$A$3:$A$249,A1640)</f>
        <v>0</v>
      </c>
      <c r="R1640" s="7">
        <f t="shared" si="461"/>
        <v>84</v>
      </c>
      <c r="S1640" s="8">
        <f t="shared" ca="1" si="462"/>
        <v>-84</v>
      </c>
      <c r="T1640" s="8">
        <f t="shared" ca="1" si="463"/>
        <v>11336</v>
      </c>
      <c r="U1640" s="8">
        <f t="shared" ca="1" si="464"/>
        <v>1</v>
      </c>
      <c r="V1640" s="9">
        <f t="shared" ca="1" si="465"/>
        <v>2</v>
      </c>
      <c r="W1640" s="3">
        <f t="shared" si="466"/>
        <v>1.4672580932428847E-3</v>
      </c>
      <c r="X1640" s="3">
        <f t="shared" si="467"/>
        <v>3.6817152501547712E-2</v>
      </c>
      <c r="Y1640" s="3">
        <f t="shared" si="468"/>
        <v>3.8109756097560954E-2</v>
      </c>
    </row>
    <row r="1641" spans="1:25" x14ac:dyDescent="0.25">
      <c r="A1641" s="1">
        <v>38398</v>
      </c>
      <c r="B1641" s="2">
        <v>6122.39</v>
      </c>
      <c r="C1641" s="2">
        <v>71987</v>
      </c>
      <c r="D1641" s="2">
        <v>6123</v>
      </c>
      <c r="E1641" s="2">
        <v>6132</v>
      </c>
      <c r="F1641" s="13">
        <f t="shared" si="456"/>
        <v>9.9634293143635588E-5</v>
      </c>
      <c r="G1641" s="2">
        <f t="shared" si="451"/>
        <v>5944.4796666666643</v>
      </c>
      <c r="H1641" s="2">
        <f t="shared" ca="1" si="457"/>
        <v>81242.600000000006</v>
      </c>
      <c r="I1641">
        <f t="shared" ca="1" si="458"/>
        <v>-1</v>
      </c>
      <c r="J1641">
        <f t="shared" si="459"/>
        <v>1</v>
      </c>
      <c r="K1641">
        <f t="shared" si="452"/>
        <v>9.9900000000006912</v>
      </c>
      <c r="L1641">
        <f t="shared" ca="1" si="453"/>
        <v>9.9900000000006912</v>
      </c>
      <c r="M1641" s="14">
        <f t="shared" si="454"/>
        <v>8248.3700000000463</v>
      </c>
      <c r="N1641">
        <f t="shared" si="460"/>
        <v>1</v>
      </c>
      <c r="O1641">
        <f t="shared" si="455"/>
        <v>0</v>
      </c>
      <c r="P1641">
        <f>COUNTIF(作圖資料!$A$3:$A$249,A1641)</f>
        <v>0</v>
      </c>
      <c r="R1641" s="7">
        <f t="shared" si="461"/>
        <v>-6</v>
      </c>
      <c r="S1641" s="8">
        <f t="shared" ca="1" si="462"/>
        <v>-6</v>
      </c>
      <c r="T1641" s="8">
        <f t="shared" ca="1" si="463"/>
        <v>11330</v>
      </c>
      <c r="U1641" s="8">
        <f t="shared" ca="1" si="464"/>
        <v>-1</v>
      </c>
      <c r="V1641" s="9">
        <f t="shared" ca="1" si="465"/>
        <v>2</v>
      </c>
      <c r="W1641" s="3">
        <f t="shared" si="466"/>
        <v>1.4672580932428847E-3</v>
      </c>
      <c r="X1641" s="3">
        <f t="shared" si="467"/>
        <v>3.8511708380333687E-2</v>
      </c>
      <c r="Y1641" s="3">
        <f t="shared" si="468"/>
        <v>3.7093495934959364E-2</v>
      </c>
    </row>
    <row r="1642" spans="1:25" x14ac:dyDescent="0.25">
      <c r="A1642" s="1">
        <v>38399</v>
      </c>
      <c r="B1642" s="2">
        <v>6143.49</v>
      </c>
      <c r="C1642" s="2">
        <v>85232</v>
      </c>
      <c r="D1642" s="2">
        <v>6128</v>
      </c>
      <c r="E1642" s="2">
        <v>6128</v>
      </c>
      <c r="F1642" s="13">
        <f t="shared" si="456"/>
        <v>-2.5213681474210992E-3</v>
      </c>
      <c r="G1642" s="2">
        <f t="shared" si="451"/>
        <v>5948.3569999999972</v>
      </c>
      <c r="H1642" s="2">
        <f t="shared" ca="1" si="457"/>
        <v>83380</v>
      </c>
      <c r="I1642">
        <f t="shared" ca="1" si="458"/>
        <v>1</v>
      </c>
      <c r="J1642">
        <f t="shared" si="459"/>
        <v>-1</v>
      </c>
      <c r="K1642">
        <f t="shared" si="452"/>
        <v>21.099999999999454</v>
      </c>
      <c r="L1642">
        <f t="shared" ca="1" si="453"/>
        <v>-21.099999999999454</v>
      </c>
      <c r="M1642" s="14">
        <f t="shared" si="454"/>
        <v>8269.4700000000448</v>
      </c>
      <c r="N1642">
        <f t="shared" si="460"/>
        <v>-1</v>
      </c>
      <c r="O1642">
        <f t="shared" si="455"/>
        <v>2</v>
      </c>
      <c r="P1642">
        <f>COUNTIF(作圖資料!$A$3:$A$249,A1642)</f>
        <v>1</v>
      </c>
      <c r="R1642" s="7">
        <f t="shared" si="461"/>
        <v>5</v>
      </c>
      <c r="S1642" s="8">
        <f t="shared" ca="1" si="462"/>
        <v>-5</v>
      </c>
      <c r="T1642" s="8">
        <f t="shared" ca="1" si="463"/>
        <v>11325</v>
      </c>
      <c r="U1642" s="8">
        <f t="shared" ca="1" si="464"/>
        <v>1</v>
      </c>
      <c r="V1642" s="9">
        <f t="shared" ca="1" si="465"/>
        <v>2</v>
      </c>
      <c r="W1642" s="3">
        <f t="shared" si="466"/>
        <v>1.4672580932428847E-3</v>
      </c>
      <c r="X1642" s="3">
        <f t="shared" si="467"/>
        <v>4.2090800376567872E-2</v>
      </c>
      <c r="Y1642" s="3">
        <f t="shared" si="468"/>
        <v>3.7940379403794022E-2</v>
      </c>
    </row>
    <row r="1643" spans="1:25" x14ac:dyDescent="0.25">
      <c r="A1643" s="1">
        <v>38400</v>
      </c>
      <c r="B1643" s="2">
        <v>6072.16</v>
      </c>
      <c r="C1643" s="2">
        <v>85284</v>
      </c>
      <c r="D1643" s="2">
        <v>6078</v>
      </c>
      <c r="E1643" s="2">
        <v>6071</v>
      </c>
      <c r="F1643" s="13">
        <f t="shared" si="456"/>
        <v>9.6176648836654444E-4</v>
      </c>
      <c r="G1643" s="2">
        <f t="shared" si="451"/>
        <v>5949.0816666666642</v>
      </c>
      <c r="H1643" s="2">
        <f t="shared" ca="1" si="457"/>
        <v>81693.399999999994</v>
      </c>
      <c r="I1643">
        <f t="shared" ca="1" si="458"/>
        <v>1</v>
      </c>
      <c r="J1643">
        <f t="shared" si="459"/>
        <v>1</v>
      </c>
      <c r="K1643">
        <f t="shared" si="452"/>
        <v>-71.329999999999927</v>
      </c>
      <c r="L1643">
        <f t="shared" ca="1" si="453"/>
        <v>-71.329999999999927</v>
      </c>
      <c r="M1643" s="14">
        <f t="shared" si="454"/>
        <v>8340.8000000000447</v>
      </c>
      <c r="N1643">
        <f t="shared" si="460"/>
        <v>1</v>
      </c>
      <c r="O1643">
        <f t="shared" si="455"/>
        <v>2</v>
      </c>
      <c r="P1643">
        <f>COUNTIF(作圖資料!$A$3:$A$249,A1643)</f>
        <v>0</v>
      </c>
      <c r="R1643" s="7">
        <f t="shared" si="461"/>
        <v>-50</v>
      </c>
      <c r="S1643" s="8">
        <f t="shared" ca="1" si="462"/>
        <v>-50</v>
      </c>
      <c r="T1643" s="8">
        <f t="shared" ca="1" si="463"/>
        <v>11275</v>
      </c>
      <c r="U1643" s="8">
        <f t="shared" ca="1" si="464"/>
        <v>1</v>
      </c>
      <c r="V1643" s="9">
        <f t="shared" ca="1" si="465"/>
        <v>0</v>
      </c>
      <c r="W1643" s="3">
        <f t="shared" si="466"/>
        <v>-2.5213681474210992E-3</v>
      </c>
      <c r="X1643" s="3">
        <f t="shared" si="467"/>
        <v>-1.1610664296678262E-2</v>
      </c>
      <c r="Y1643" s="3">
        <f t="shared" si="468"/>
        <v>-8.1592689295039173E-3</v>
      </c>
    </row>
    <row r="1644" spans="1:25" x14ac:dyDescent="0.25">
      <c r="A1644" s="1">
        <v>38401</v>
      </c>
      <c r="B1644" s="2">
        <v>6115.43</v>
      </c>
      <c r="C1644" s="2">
        <v>86401</v>
      </c>
      <c r="D1644" s="2">
        <v>6120</v>
      </c>
      <c r="E1644" s="2">
        <v>6112</v>
      </c>
      <c r="F1644" s="13">
        <f t="shared" si="456"/>
        <v>7.472900515581582E-4</v>
      </c>
      <c r="G1644" s="2">
        <f t="shared" si="451"/>
        <v>5950.1806666666644</v>
      </c>
      <c r="H1644" s="2">
        <f t="shared" ca="1" si="457"/>
        <v>84322.4</v>
      </c>
      <c r="I1644">
        <f t="shared" ca="1" si="458"/>
        <v>1</v>
      </c>
      <c r="J1644">
        <f t="shared" si="459"/>
        <v>1</v>
      </c>
      <c r="K1644">
        <f t="shared" si="452"/>
        <v>43.270000000000437</v>
      </c>
      <c r="L1644">
        <f t="shared" ca="1" si="453"/>
        <v>43.270000000000437</v>
      </c>
      <c r="M1644" s="14">
        <f t="shared" si="454"/>
        <v>8384.0700000000452</v>
      </c>
      <c r="N1644">
        <f t="shared" si="460"/>
        <v>1</v>
      </c>
      <c r="O1644">
        <f t="shared" si="455"/>
        <v>0</v>
      </c>
      <c r="P1644">
        <f>COUNTIF(作圖資料!$A$3:$A$249,A1644)</f>
        <v>0</v>
      </c>
      <c r="R1644" s="7">
        <f t="shared" si="461"/>
        <v>42</v>
      </c>
      <c r="S1644" s="8">
        <f t="shared" ca="1" si="462"/>
        <v>42</v>
      </c>
      <c r="T1644" s="8">
        <f t="shared" ca="1" si="463"/>
        <v>11317</v>
      </c>
      <c r="U1644" s="8">
        <f t="shared" ca="1" si="464"/>
        <v>1</v>
      </c>
      <c r="V1644" s="9">
        <f t="shared" ca="1" si="465"/>
        <v>0</v>
      </c>
      <c r="W1644" s="3">
        <f t="shared" si="466"/>
        <v>-2.5213681474210992E-3</v>
      </c>
      <c r="X1644" s="3">
        <f t="shared" si="467"/>
        <v>-4.5674364245728016E-3</v>
      </c>
      <c r="Y1644" s="3">
        <f t="shared" si="468"/>
        <v>-1.3054830287205776E-3</v>
      </c>
    </row>
    <row r="1645" spans="1:25" x14ac:dyDescent="0.25">
      <c r="A1645" s="1">
        <v>38404</v>
      </c>
      <c r="B1645" s="2">
        <v>6142.78</v>
      </c>
      <c r="C1645" s="2">
        <v>99023</v>
      </c>
      <c r="D1645" s="2">
        <v>6144</v>
      </c>
      <c r="E1645" s="2">
        <v>6145</v>
      </c>
      <c r="F1645" s="13">
        <f t="shared" si="456"/>
        <v>1.9860714529906787E-4</v>
      </c>
      <c r="G1645" s="2">
        <f t="shared" si="451"/>
        <v>5952.1178333333319</v>
      </c>
      <c r="H1645" s="2">
        <f t="shared" ca="1" si="457"/>
        <v>85585.4</v>
      </c>
      <c r="I1645">
        <f t="shared" ca="1" si="458"/>
        <v>1</v>
      </c>
      <c r="J1645">
        <f t="shared" si="459"/>
        <v>1</v>
      </c>
      <c r="K1645">
        <f t="shared" si="452"/>
        <v>27.349999999999454</v>
      </c>
      <c r="L1645">
        <f t="shared" ca="1" si="453"/>
        <v>27.349999999999454</v>
      </c>
      <c r="M1645" s="14">
        <f t="shared" si="454"/>
        <v>8411.4200000000455</v>
      </c>
      <c r="N1645">
        <f t="shared" si="460"/>
        <v>1</v>
      </c>
      <c r="O1645">
        <f t="shared" si="455"/>
        <v>0</v>
      </c>
      <c r="P1645">
        <f>COUNTIF(作圖資料!$A$3:$A$249,A1645)</f>
        <v>0</v>
      </c>
      <c r="R1645" s="7">
        <f t="shared" si="461"/>
        <v>24</v>
      </c>
      <c r="S1645" s="8">
        <f t="shared" ca="1" si="462"/>
        <v>24</v>
      </c>
      <c r="T1645" s="8">
        <f t="shared" ca="1" si="463"/>
        <v>11341</v>
      </c>
      <c r="U1645" s="8">
        <f t="shared" ca="1" si="464"/>
        <v>1</v>
      </c>
      <c r="V1645" s="9">
        <f t="shared" ca="1" si="465"/>
        <v>0</v>
      </c>
      <c r="W1645" s="3">
        <f t="shared" si="466"/>
        <v>-2.5213681474210992E-3</v>
      </c>
      <c r="X1645" s="3">
        <f t="shared" si="467"/>
        <v>-1.1556948900381947E-4</v>
      </c>
      <c r="Y1645" s="3">
        <f t="shared" si="468"/>
        <v>2.6109660574413773E-3</v>
      </c>
    </row>
    <row r="1646" spans="1:25" x14ac:dyDescent="0.25">
      <c r="A1646" s="1">
        <v>38405</v>
      </c>
      <c r="B1646" s="2">
        <v>6107.17</v>
      </c>
      <c r="C1646" s="2">
        <v>70932</v>
      </c>
      <c r="D1646" s="2">
        <v>6097</v>
      </c>
      <c r="E1646" s="2">
        <v>6096</v>
      </c>
      <c r="F1646" s="13">
        <f t="shared" si="456"/>
        <v>-1.6652557567580217E-3</v>
      </c>
      <c r="G1646" s="2">
        <f t="shared" si="451"/>
        <v>5956.5969999999979</v>
      </c>
      <c r="H1646" s="2">
        <f t="shared" ca="1" si="457"/>
        <v>85374.399999999994</v>
      </c>
      <c r="I1646">
        <f t="shared" ca="1" si="458"/>
        <v>-1</v>
      </c>
      <c r="J1646">
        <f t="shared" si="459"/>
        <v>-1</v>
      </c>
      <c r="K1646">
        <f t="shared" si="452"/>
        <v>-35.609999999999673</v>
      </c>
      <c r="L1646">
        <f t="shared" ca="1" si="453"/>
        <v>-35.609999999999673</v>
      </c>
      <c r="M1646" s="14">
        <f t="shared" si="454"/>
        <v>8375.810000000045</v>
      </c>
      <c r="N1646">
        <f t="shared" si="460"/>
        <v>-1</v>
      </c>
      <c r="O1646">
        <f t="shared" si="455"/>
        <v>2</v>
      </c>
      <c r="P1646">
        <f>COUNTIF(作圖資料!$A$3:$A$249,A1646)</f>
        <v>0</v>
      </c>
      <c r="R1646" s="7">
        <f t="shared" si="461"/>
        <v>-47</v>
      </c>
      <c r="S1646" s="8">
        <f t="shared" ca="1" si="462"/>
        <v>-47</v>
      </c>
      <c r="T1646" s="8">
        <f t="shared" ca="1" si="463"/>
        <v>11294</v>
      </c>
      <c r="U1646" s="8">
        <f t="shared" ca="1" si="464"/>
        <v>-1</v>
      </c>
      <c r="V1646" s="9">
        <f t="shared" ca="1" si="465"/>
        <v>2</v>
      </c>
      <c r="W1646" s="3">
        <f t="shared" si="466"/>
        <v>-2.5213681474210992E-3</v>
      </c>
      <c r="X1646" s="3">
        <f t="shared" si="467"/>
        <v>-5.911949071293221E-3</v>
      </c>
      <c r="Y1646" s="3">
        <f t="shared" si="468"/>
        <v>-5.0587467362923633E-3</v>
      </c>
    </row>
    <row r="1647" spans="1:25" x14ac:dyDescent="0.25">
      <c r="A1647" s="1">
        <v>38406</v>
      </c>
      <c r="B1647" s="2">
        <v>6121.52</v>
      </c>
      <c r="C1647" s="2">
        <v>76667</v>
      </c>
      <c r="D1647" s="2">
        <v>6114</v>
      </c>
      <c r="E1647" s="2">
        <v>6119</v>
      </c>
      <c r="F1647" s="13">
        <f t="shared" si="456"/>
        <v>-1.2284530639449232E-3</v>
      </c>
      <c r="G1647" s="2">
        <f t="shared" si="451"/>
        <v>5961.1039999999985</v>
      </c>
      <c r="H1647" s="2">
        <f t="shared" ca="1" si="457"/>
        <v>83661.399999999994</v>
      </c>
      <c r="I1647">
        <f t="shared" ca="1" si="458"/>
        <v>-1</v>
      </c>
      <c r="J1647">
        <f t="shared" si="459"/>
        <v>-1</v>
      </c>
      <c r="K1647">
        <f t="shared" si="452"/>
        <v>14.350000000000364</v>
      </c>
      <c r="L1647">
        <f t="shared" ca="1" si="453"/>
        <v>-14.350000000000364</v>
      </c>
      <c r="M1647" s="14">
        <f t="shared" si="454"/>
        <v>8361.4600000000446</v>
      </c>
      <c r="N1647">
        <f t="shared" si="460"/>
        <v>-1</v>
      </c>
      <c r="O1647">
        <f t="shared" si="455"/>
        <v>0</v>
      </c>
      <c r="P1647">
        <f>COUNTIF(作圖資料!$A$3:$A$249,A1647)</f>
        <v>0</v>
      </c>
      <c r="R1647" s="7">
        <f t="shared" si="461"/>
        <v>17</v>
      </c>
      <c r="S1647" s="8">
        <f t="shared" ca="1" si="462"/>
        <v>-17</v>
      </c>
      <c r="T1647" s="8">
        <f t="shared" ca="1" si="463"/>
        <v>11277</v>
      </c>
      <c r="U1647" s="8">
        <f t="shared" ca="1" si="464"/>
        <v>-1</v>
      </c>
      <c r="V1647" s="9">
        <f t="shared" ca="1" si="465"/>
        <v>0</v>
      </c>
      <c r="W1647" s="3">
        <f t="shared" si="466"/>
        <v>-2.5213681474210992E-3</v>
      </c>
      <c r="X1647" s="3">
        <f t="shared" si="467"/>
        <v>-3.5761432019908446E-3</v>
      </c>
      <c r="Y1647" s="3">
        <f t="shared" si="468"/>
        <v>-2.2845953002610386E-3</v>
      </c>
    </row>
    <row r="1648" spans="1:25" x14ac:dyDescent="0.25">
      <c r="A1648" s="1">
        <v>38407</v>
      </c>
      <c r="B1648" s="2">
        <v>6128.34</v>
      </c>
      <c r="C1648" s="2">
        <v>98357</v>
      </c>
      <c r="D1648" s="2">
        <v>6120</v>
      </c>
      <c r="E1648" s="2">
        <v>6123</v>
      </c>
      <c r="F1648" s="13">
        <f t="shared" si="456"/>
        <v>-1.3608905511117708E-3</v>
      </c>
      <c r="G1648" s="2">
        <f t="shared" si="451"/>
        <v>5964.7211666666662</v>
      </c>
      <c r="H1648" s="2">
        <f t="shared" ca="1" si="457"/>
        <v>86276</v>
      </c>
      <c r="I1648">
        <f t="shared" ca="1" si="458"/>
        <v>1</v>
      </c>
      <c r="J1648">
        <f t="shared" si="459"/>
        <v>-1</v>
      </c>
      <c r="K1648">
        <f t="shared" si="452"/>
        <v>6.819999999999709</v>
      </c>
      <c r="L1648">
        <f t="shared" ca="1" si="453"/>
        <v>-6.819999999999709</v>
      </c>
      <c r="M1648" s="14">
        <f t="shared" si="454"/>
        <v>8354.6400000000449</v>
      </c>
      <c r="N1648">
        <f t="shared" si="460"/>
        <v>-1</v>
      </c>
      <c r="O1648">
        <f t="shared" si="455"/>
        <v>0</v>
      </c>
      <c r="P1648">
        <f>COUNTIF(作圖資料!$A$3:$A$249,A1648)</f>
        <v>0</v>
      </c>
      <c r="R1648" s="7">
        <f t="shared" si="461"/>
        <v>6</v>
      </c>
      <c r="S1648" s="8">
        <f t="shared" ca="1" si="462"/>
        <v>-6</v>
      </c>
      <c r="T1648" s="8">
        <f t="shared" ca="1" si="463"/>
        <v>11271</v>
      </c>
      <c r="U1648" s="8">
        <f t="shared" ca="1" si="464"/>
        <v>1</v>
      </c>
      <c r="V1648" s="9">
        <f t="shared" ca="1" si="465"/>
        <v>2</v>
      </c>
      <c r="W1648" s="3">
        <f t="shared" si="466"/>
        <v>-2.5213681474210992E-3</v>
      </c>
      <c r="X1648" s="3">
        <f t="shared" si="467"/>
        <v>-2.4660250118415661E-3</v>
      </c>
      <c r="Y1648" s="3">
        <f t="shared" si="468"/>
        <v>-1.3054830287205776E-3</v>
      </c>
    </row>
    <row r="1649" spans="1:25" x14ac:dyDescent="0.25">
      <c r="A1649" s="1">
        <v>38408</v>
      </c>
      <c r="B1649" s="2">
        <v>6207.83</v>
      </c>
      <c r="C1649" s="2">
        <v>120954</v>
      </c>
      <c r="D1649" s="2">
        <v>6219</v>
      </c>
      <c r="E1649" s="2">
        <v>6220</v>
      </c>
      <c r="F1649" s="13">
        <f t="shared" si="456"/>
        <v>1.7993405102909588E-3</v>
      </c>
      <c r="G1649" s="2">
        <f t="shared" si="451"/>
        <v>5970.5976666666656</v>
      </c>
      <c r="H1649" s="2">
        <f t="shared" ca="1" si="457"/>
        <v>93186.6</v>
      </c>
      <c r="I1649">
        <f t="shared" ca="1" si="458"/>
        <v>1</v>
      </c>
      <c r="J1649">
        <f t="shared" si="459"/>
        <v>1</v>
      </c>
      <c r="K1649">
        <f t="shared" si="452"/>
        <v>79.489999999999782</v>
      </c>
      <c r="L1649">
        <f t="shared" ca="1" si="453"/>
        <v>79.489999999999782</v>
      </c>
      <c r="M1649" s="14">
        <f t="shared" si="454"/>
        <v>8275.1500000000451</v>
      </c>
      <c r="N1649">
        <f t="shared" si="460"/>
        <v>1</v>
      </c>
      <c r="O1649">
        <f t="shared" si="455"/>
        <v>2</v>
      </c>
      <c r="P1649">
        <f>COUNTIF(作圖資料!$A$3:$A$249,A1649)</f>
        <v>0</v>
      </c>
      <c r="R1649" s="7">
        <f t="shared" si="461"/>
        <v>99</v>
      </c>
      <c r="S1649" s="8">
        <f t="shared" ca="1" si="462"/>
        <v>99</v>
      </c>
      <c r="T1649" s="8">
        <f t="shared" ca="1" si="463"/>
        <v>11370</v>
      </c>
      <c r="U1649" s="8">
        <f t="shared" ca="1" si="464"/>
        <v>1</v>
      </c>
      <c r="V1649" s="9">
        <f t="shared" ca="1" si="465"/>
        <v>0</v>
      </c>
      <c r="W1649" s="3">
        <f t="shared" si="466"/>
        <v>-2.5213681474210992E-3</v>
      </c>
      <c r="X1649" s="3">
        <f t="shared" si="467"/>
        <v>1.0472874538739463E-2</v>
      </c>
      <c r="Y1649" s="3">
        <f t="shared" si="468"/>
        <v>1.4849869451697195E-2</v>
      </c>
    </row>
    <row r="1650" spans="1:25" x14ac:dyDescent="0.25">
      <c r="A1650" s="1">
        <v>38412</v>
      </c>
      <c r="B1650" s="2">
        <v>6259.69</v>
      </c>
      <c r="C1650" s="2">
        <v>103472</v>
      </c>
      <c r="D1650" s="2">
        <v>6250</v>
      </c>
      <c r="E1650" s="2">
        <v>6248</v>
      </c>
      <c r="F1650" s="13">
        <f t="shared" si="456"/>
        <v>-1.5479999808296618E-3</v>
      </c>
      <c r="G1650" s="2">
        <f t="shared" si="451"/>
        <v>5978.6149999999998</v>
      </c>
      <c r="H1650" s="2">
        <f t="shared" ca="1" si="457"/>
        <v>94076.4</v>
      </c>
      <c r="I1650">
        <f t="shared" ca="1" si="458"/>
        <v>1</v>
      </c>
      <c r="J1650">
        <f t="shared" si="459"/>
        <v>-1</v>
      </c>
      <c r="K1650">
        <f t="shared" si="452"/>
        <v>51.859999999999673</v>
      </c>
      <c r="L1650">
        <f t="shared" ca="1" si="453"/>
        <v>51.859999999999673</v>
      </c>
      <c r="M1650" s="14">
        <f t="shared" si="454"/>
        <v>8327.0100000000457</v>
      </c>
      <c r="N1650">
        <f t="shared" si="460"/>
        <v>-1</v>
      </c>
      <c r="O1650">
        <f t="shared" si="455"/>
        <v>2</v>
      </c>
      <c r="P1650">
        <f>COUNTIF(作圖資料!$A$3:$A$249,A1650)</f>
        <v>0</v>
      </c>
      <c r="R1650" s="7">
        <f t="shared" si="461"/>
        <v>31</v>
      </c>
      <c r="S1650" s="8">
        <f t="shared" ca="1" si="462"/>
        <v>31</v>
      </c>
      <c r="T1650" s="8">
        <f t="shared" ca="1" si="463"/>
        <v>11401</v>
      </c>
      <c r="U1650" s="8">
        <f t="shared" ca="1" si="464"/>
        <v>1</v>
      </c>
      <c r="V1650" s="9">
        <f t="shared" ca="1" si="465"/>
        <v>0</v>
      </c>
      <c r="W1650" s="3">
        <f t="shared" si="466"/>
        <v>-2.5213681474210992E-3</v>
      </c>
      <c r="X1650" s="3">
        <f t="shared" si="467"/>
        <v>1.8914330453862593E-2</v>
      </c>
      <c r="Y1650" s="3">
        <f t="shared" si="468"/>
        <v>1.9908616187989558E-2</v>
      </c>
    </row>
    <row r="1651" spans="1:25" x14ac:dyDescent="0.25">
      <c r="A1651" s="1">
        <v>38413</v>
      </c>
      <c r="B1651" s="2">
        <v>6225.25</v>
      </c>
      <c r="C1651" s="2">
        <v>84027</v>
      </c>
      <c r="D1651" s="2">
        <v>6200</v>
      </c>
      <c r="E1651" s="2">
        <v>6205</v>
      </c>
      <c r="F1651" s="13">
        <f t="shared" si="456"/>
        <v>-4.0560620055419827E-3</v>
      </c>
      <c r="G1651" s="2">
        <f t="shared" si="451"/>
        <v>5985.948166666667</v>
      </c>
      <c r="H1651" s="2">
        <f t="shared" ca="1" si="457"/>
        <v>96695.4</v>
      </c>
      <c r="I1651">
        <f t="shared" ca="1" si="458"/>
        <v>-1</v>
      </c>
      <c r="J1651">
        <f t="shared" si="459"/>
        <v>-1</v>
      </c>
      <c r="K1651">
        <f t="shared" si="452"/>
        <v>-34.4399999999996</v>
      </c>
      <c r="L1651">
        <f t="shared" ca="1" si="453"/>
        <v>-34.4399999999996</v>
      </c>
      <c r="M1651" s="14">
        <f t="shared" si="454"/>
        <v>8361.4500000000444</v>
      </c>
      <c r="N1651">
        <f t="shared" si="460"/>
        <v>-1</v>
      </c>
      <c r="O1651">
        <f t="shared" si="455"/>
        <v>0</v>
      </c>
      <c r="P1651">
        <f>COUNTIF(作圖資料!$A$3:$A$249,A1651)</f>
        <v>0</v>
      </c>
      <c r="R1651" s="7">
        <f t="shared" si="461"/>
        <v>-50</v>
      </c>
      <c r="S1651" s="8">
        <f t="shared" ca="1" si="462"/>
        <v>-50</v>
      </c>
      <c r="T1651" s="8">
        <f t="shared" ca="1" si="463"/>
        <v>11351</v>
      </c>
      <c r="U1651" s="8">
        <f t="shared" ca="1" si="464"/>
        <v>-1</v>
      </c>
      <c r="V1651" s="9">
        <f t="shared" ca="1" si="465"/>
        <v>2</v>
      </c>
      <c r="W1651" s="3">
        <f t="shared" si="466"/>
        <v>-2.5213681474210992E-3</v>
      </c>
      <c r="X1651" s="3">
        <f t="shared" si="467"/>
        <v>1.3308396367537112E-2</v>
      </c>
      <c r="Y1651" s="3">
        <f t="shared" si="468"/>
        <v>1.1749347258485532E-2</v>
      </c>
    </row>
    <row r="1652" spans="1:25" x14ac:dyDescent="0.25">
      <c r="A1652" s="1">
        <v>38414</v>
      </c>
      <c r="B1652" s="2">
        <v>6202.38</v>
      </c>
      <c r="C1652" s="2">
        <v>78438</v>
      </c>
      <c r="D1652" s="2">
        <v>6204</v>
      </c>
      <c r="E1652" s="2">
        <v>6211</v>
      </c>
      <c r="F1652" s="13">
        <f t="shared" si="456"/>
        <v>2.6119005929969852E-4</v>
      </c>
      <c r="G1652" s="2">
        <f t="shared" si="451"/>
        <v>5991.9085000000014</v>
      </c>
      <c r="H1652" s="2">
        <f t="shared" ca="1" si="457"/>
        <v>97049.600000000006</v>
      </c>
      <c r="I1652">
        <f t="shared" ca="1" si="458"/>
        <v>-1</v>
      </c>
      <c r="J1652">
        <f t="shared" si="459"/>
        <v>1</v>
      </c>
      <c r="K1652">
        <f t="shared" si="452"/>
        <v>-22.869999999999891</v>
      </c>
      <c r="L1652">
        <f t="shared" ca="1" si="453"/>
        <v>22.869999999999891</v>
      </c>
      <c r="M1652" s="14">
        <f t="shared" si="454"/>
        <v>8384.3200000000434</v>
      </c>
      <c r="N1652">
        <f t="shared" si="460"/>
        <v>1</v>
      </c>
      <c r="O1652">
        <f t="shared" si="455"/>
        <v>2</v>
      </c>
      <c r="P1652">
        <f>COUNTIF(作圖資料!$A$3:$A$249,A1652)</f>
        <v>0</v>
      </c>
      <c r="R1652" s="7">
        <f t="shared" si="461"/>
        <v>4</v>
      </c>
      <c r="S1652" s="8">
        <f t="shared" ca="1" si="462"/>
        <v>-4</v>
      </c>
      <c r="T1652" s="8">
        <f t="shared" ca="1" si="463"/>
        <v>11347</v>
      </c>
      <c r="U1652" s="8">
        <f t="shared" ca="1" si="464"/>
        <v>-1</v>
      </c>
      <c r="V1652" s="9">
        <f t="shared" ca="1" si="465"/>
        <v>0</v>
      </c>
      <c r="W1652" s="3">
        <f t="shared" si="466"/>
        <v>-2.5213681474210992E-3</v>
      </c>
      <c r="X1652" s="3">
        <f t="shared" si="467"/>
        <v>9.5857566301891239E-3</v>
      </c>
      <c r="Y1652" s="3">
        <f t="shared" si="468"/>
        <v>1.2402088772845987E-2</v>
      </c>
    </row>
    <row r="1653" spans="1:25" x14ac:dyDescent="0.25">
      <c r="A1653" s="1">
        <v>38415</v>
      </c>
      <c r="B1653" s="2">
        <v>6193.62</v>
      </c>
      <c r="C1653" s="2">
        <v>81294</v>
      </c>
      <c r="D1653" s="2">
        <v>6198</v>
      </c>
      <c r="E1653" s="2">
        <v>6200</v>
      </c>
      <c r="F1653" s="13">
        <f t="shared" si="456"/>
        <v>7.0717932323915988E-4</v>
      </c>
      <c r="G1653" s="2">
        <f t="shared" si="451"/>
        <v>5998.4918333333344</v>
      </c>
      <c r="H1653" s="2">
        <f t="shared" ca="1" si="457"/>
        <v>93637</v>
      </c>
      <c r="I1653">
        <f t="shared" ca="1" si="458"/>
        <v>-1</v>
      </c>
      <c r="J1653">
        <f t="shared" si="459"/>
        <v>1</v>
      </c>
      <c r="K1653">
        <f t="shared" si="452"/>
        <v>-8.7600000000002183</v>
      </c>
      <c r="L1653">
        <f t="shared" ca="1" si="453"/>
        <v>8.7600000000002183</v>
      </c>
      <c r="M1653" s="14">
        <f t="shared" si="454"/>
        <v>8375.5600000000431</v>
      </c>
      <c r="N1653">
        <f t="shared" si="460"/>
        <v>1</v>
      </c>
      <c r="O1653">
        <f t="shared" si="455"/>
        <v>0</v>
      </c>
      <c r="P1653">
        <f>COUNTIF(作圖資料!$A$3:$A$249,A1653)</f>
        <v>0</v>
      </c>
      <c r="R1653" s="7">
        <f t="shared" si="461"/>
        <v>-6</v>
      </c>
      <c r="S1653" s="8">
        <f t="shared" ca="1" si="462"/>
        <v>6</v>
      </c>
      <c r="T1653" s="8">
        <f t="shared" ca="1" si="463"/>
        <v>11353</v>
      </c>
      <c r="U1653" s="8">
        <f t="shared" ca="1" si="464"/>
        <v>-1</v>
      </c>
      <c r="V1653" s="9">
        <f t="shared" ca="1" si="465"/>
        <v>0</v>
      </c>
      <c r="W1653" s="3">
        <f t="shared" si="466"/>
        <v>-2.5213681474210992E-3</v>
      </c>
      <c r="X1653" s="3">
        <f t="shared" si="467"/>
        <v>8.159857019381489E-3</v>
      </c>
      <c r="Y1653" s="3">
        <f t="shared" si="468"/>
        <v>1.1422976501305637E-2</v>
      </c>
    </row>
    <row r="1654" spans="1:25" x14ac:dyDescent="0.25">
      <c r="A1654" s="1">
        <v>38418</v>
      </c>
      <c r="B1654" s="2">
        <v>6220.52</v>
      </c>
      <c r="C1654" s="2">
        <v>86601</v>
      </c>
      <c r="D1654" s="2">
        <v>6231</v>
      </c>
      <c r="E1654" s="2">
        <v>6230</v>
      </c>
      <c r="F1654" s="13">
        <f t="shared" si="456"/>
        <v>1.6847466128233624E-3</v>
      </c>
      <c r="G1654" s="2">
        <f t="shared" si="451"/>
        <v>6004.3680000000013</v>
      </c>
      <c r="H1654" s="2">
        <f t="shared" ca="1" si="457"/>
        <v>86766.399999999994</v>
      </c>
      <c r="I1654">
        <f t="shared" ca="1" si="458"/>
        <v>-1</v>
      </c>
      <c r="J1654">
        <f t="shared" si="459"/>
        <v>1</v>
      </c>
      <c r="K1654">
        <f t="shared" si="452"/>
        <v>26.900000000000546</v>
      </c>
      <c r="L1654">
        <f t="shared" ca="1" si="453"/>
        <v>-26.900000000000546</v>
      </c>
      <c r="M1654" s="14">
        <f t="shared" si="454"/>
        <v>8402.4600000000428</v>
      </c>
      <c r="N1654">
        <f t="shared" si="460"/>
        <v>1</v>
      </c>
      <c r="O1654">
        <f t="shared" si="455"/>
        <v>0</v>
      </c>
      <c r="P1654">
        <f>COUNTIF(作圖資料!$A$3:$A$249,A1654)</f>
        <v>0</v>
      </c>
      <c r="R1654" s="7">
        <f t="shared" si="461"/>
        <v>33</v>
      </c>
      <c r="S1654" s="8">
        <f t="shared" ca="1" si="462"/>
        <v>-33</v>
      </c>
      <c r="T1654" s="8">
        <f t="shared" ca="1" si="463"/>
        <v>11320</v>
      </c>
      <c r="U1654" s="8">
        <f t="shared" ca="1" si="464"/>
        <v>-1</v>
      </c>
      <c r="V1654" s="9">
        <f t="shared" ca="1" si="465"/>
        <v>0</v>
      </c>
      <c r="W1654" s="3">
        <f t="shared" si="466"/>
        <v>-2.5213681474210992E-3</v>
      </c>
      <c r="X1654" s="3">
        <f t="shared" si="467"/>
        <v>1.2538475687272177E-2</v>
      </c>
      <c r="Y1654" s="3">
        <f t="shared" si="468"/>
        <v>1.6808093994778117E-2</v>
      </c>
    </row>
    <row r="1655" spans="1:25" x14ac:dyDescent="0.25">
      <c r="A1655" s="1">
        <v>38419</v>
      </c>
      <c r="B1655" s="2">
        <v>6173.34</v>
      </c>
      <c r="C1655" s="2">
        <v>93239</v>
      </c>
      <c r="D1655" s="2">
        <v>6155</v>
      </c>
      <c r="E1655" s="2">
        <v>6165</v>
      </c>
      <c r="F1655" s="13">
        <f t="shared" si="456"/>
        <v>-2.9708391243637999E-3</v>
      </c>
      <c r="G1655" s="2">
        <f t="shared" si="451"/>
        <v>6009.0358333333361</v>
      </c>
      <c r="H1655" s="2">
        <f t="shared" ca="1" si="457"/>
        <v>84719.8</v>
      </c>
      <c r="I1655">
        <f t="shared" ca="1" si="458"/>
        <v>1</v>
      </c>
      <c r="J1655">
        <f t="shared" si="459"/>
        <v>-1</v>
      </c>
      <c r="K1655">
        <f t="shared" si="452"/>
        <v>-47.180000000000291</v>
      </c>
      <c r="L1655">
        <f t="shared" ca="1" si="453"/>
        <v>47.180000000000291</v>
      </c>
      <c r="M1655" s="14">
        <f t="shared" si="454"/>
        <v>8355.2800000000425</v>
      </c>
      <c r="N1655">
        <f t="shared" si="460"/>
        <v>-1</v>
      </c>
      <c r="O1655">
        <f t="shared" si="455"/>
        <v>2</v>
      </c>
      <c r="P1655">
        <f>COUNTIF(作圖資料!$A$3:$A$249,A1655)</f>
        <v>0</v>
      </c>
      <c r="R1655" s="7">
        <f t="shared" si="461"/>
        <v>-76</v>
      </c>
      <c r="S1655" s="8">
        <f t="shared" ca="1" si="462"/>
        <v>76</v>
      </c>
      <c r="T1655" s="8">
        <f t="shared" ca="1" si="463"/>
        <v>11396</v>
      </c>
      <c r="U1655" s="8">
        <f t="shared" ca="1" si="464"/>
        <v>1</v>
      </c>
      <c r="V1655" s="9">
        <f t="shared" ca="1" si="465"/>
        <v>2</v>
      </c>
      <c r="W1655" s="3">
        <f t="shared" si="466"/>
        <v>-2.5213681474210992E-3</v>
      </c>
      <c r="X1655" s="3">
        <f t="shared" si="467"/>
        <v>4.8588017560051711E-3</v>
      </c>
      <c r="Y1655" s="3">
        <f t="shared" si="468"/>
        <v>4.40600522193213E-3</v>
      </c>
    </row>
    <row r="1656" spans="1:25" x14ac:dyDescent="0.25">
      <c r="A1656" s="1">
        <v>38420</v>
      </c>
      <c r="B1656" s="2">
        <v>6213.28</v>
      </c>
      <c r="C1656" s="2">
        <v>84014</v>
      </c>
      <c r="D1656" s="2">
        <v>6198</v>
      </c>
      <c r="E1656" s="2">
        <v>6196</v>
      </c>
      <c r="F1656" s="13">
        <f t="shared" si="456"/>
        <v>-2.4592485772410022E-3</v>
      </c>
      <c r="G1656" s="2">
        <f t="shared" si="451"/>
        <v>6013.9376666666694</v>
      </c>
      <c r="H1656" s="2">
        <f t="shared" ca="1" si="457"/>
        <v>84717.2</v>
      </c>
      <c r="I1656">
        <f t="shared" ca="1" si="458"/>
        <v>-1</v>
      </c>
      <c r="J1656">
        <f t="shared" si="459"/>
        <v>-1</v>
      </c>
      <c r="K1656">
        <f t="shared" si="452"/>
        <v>39.9399999999996</v>
      </c>
      <c r="L1656">
        <f t="shared" ca="1" si="453"/>
        <v>39.9399999999996</v>
      </c>
      <c r="M1656" s="14">
        <f t="shared" si="454"/>
        <v>8315.3400000000438</v>
      </c>
      <c r="N1656">
        <f t="shared" si="460"/>
        <v>-1</v>
      </c>
      <c r="O1656">
        <f t="shared" si="455"/>
        <v>0</v>
      </c>
      <c r="P1656">
        <f>COUNTIF(作圖資料!$A$3:$A$249,A1656)</f>
        <v>0</v>
      </c>
      <c r="R1656" s="7">
        <f t="shared" si="461"/>
        <v>43</v>
      </c>
      <c r="S1656" s="8">
        <f t="shared" ca="1" si="462"/>
        <v>43</v>
      </c>
      <c r="T1656" s="8">
        <f t="shared" ca="1" si="463"/>
        <v>11439</v>
      </c>
      <c r="U1656" s="8">
        <f t="shared" ca="1" si="464"/>
        <v>-1</v>
      </c>
      <c r="V1656" s="9">
        <f t="shared" ca="1" si="465"/>
        <v>2</v>
      </c>
      <c r="W1656" s="3">
        <f t="shared" si="466"/>
        <v>-2.5213681474210992E-3</v>
      </c>
      <c r="X1656" s="3">
        <f t="shared" si="467"/>
        <v>1.1359992447289802E-2</v>
      </c>
      <c r="Y1656" s="3">
        <f t="shared" si="468"/>
        <v>1.1422976501305415E-2</v>
      </c>
    </row>
    <row r="1657" spans="1:25" x14ac:dyDescent="0.25">
      <c r="A1657" s="1">
        <v>38421</v>
      </c>
      <c r="B1657" s="2">
        <v>6192.53</v>
      </c>
      <c r="C1657" s="2">
        <v>88920</v>
      </c>
      <c r="D1657" s="2">
        <v>6167</v>
      </c>
      <c r="E1657" s="2">
        <v>6170</v>
      </c>
      <c r="F1657" s="13">
        <f t="shared" si="456"/>
        <v>-4.1227091350384271E-3</v>
      </c>
      <c r="G1657" s="2">
        <f t="shared" si="451"/>
        <v>6018.3918333333368</v>
      </c>
      <c r="H1657" s="2">
        <f t="shared" ca="1" si="457"/>
        <v>86813.6</v>
      </c>
      <c r="I1657">
        <f t="shared" ca="1" si="458"/>
        <v>1</v>
      </c>
      <c r="J1657">
        <f t="shared" si="459"/>
        <v>-1</v>
      </c>
      <c r="K1657">
        <f t="shared" si="452"/>
        <v>-20.75</v>
      </c>
      <c r="L1657">
        <f t="shared" ca="1" si="453"/>
        <v>20.75</v>
      </c>
      <c r="M1657" s="14">
        <f t="shared" si="454"/>
        <v>8336.0900000000438</v>
      </c>
      <c r="N1657">
        <f t="shared" si="460"/>
        <v>-1</v>
      </c>
      <c r="O1657">
        <f t="shared" si="455"/>
        <v>0</v>
      </c>
      <c r="P1657">
        <f>COUNTIF(作圖資料!$A$3:$A$249,A1657)</f>
        <v>0</v>
      </c>
      <c r="R1657" s="7">
        <f t="shared" si="461"/>
        <v>-31</v>
      </c>
      <c r="S1657" s="8">
        <f t="shared" ca="1" si="462"/>
        <v>31</v>
      </c>
      <c r="T1657" s="8">
        <f t="shared" ca="1" si="463"/>
        <v>11470</v>
      </c>
      <c r="U1657" s="8">
        <f t="shared" ca="1" si="464"/>
        <v>1</v>
      </c>
      <c r="V1657" s="9">
        <f t="shared" ca="1" si="465"/>
        <v>2</v>
      </c>
      <c r="W1657" s="3">
        <f t="shared" si="466"/>
        <v>-2.5213681474210992E-3</v>
      </c>
      <c r="X1657" s="3">
        <f t="shared" si="467"/>
        <v>7.9824334376714656E-3</v>
      </c>
      <c r="Y1657" s="3">
        <f t="shared" si="468"/>
        <v>6.3642297650130519E-3</v>
      </c>
    </row>
    <row r="1658" spans="1:25" x14ac:dyDescent="0.25">
      <c r="A1658" s="1">
        <v>38422</v>
      </c>
      <c r="B1658" s="2">
        <v>6204.23</v>
      </c>
      <c r="C1658" s="2">
        <v>80228</v>
      </c>
      <c r="D1658" s="2">
        <v>6207</v>
      </c>
      <c r="E1658" s="2">
        <v>6203</v>
      </c>
      <c r="F1658" s="13">
        <f t="shared" si="456"/>
        <v>4.464695860728618E-4</v>
      </c>
      <c r="G1658" s="2">
        <f t="shared" si="451"/>
        <v>6023.587166666669</v>
      </c>
      <c r="H1658" s="2">
        <f t="shared" ca="1" si="457"/>
        <v>86600.4</v>
      </c>
      <c r="I1658">
        <f t="shared" ca="1" si="458"/>
        <v>-1</v>
      </c>
      <c r="J1658">
        <f t="shared" si="459"/>
        <v>1</v>
      </c>
      <c r="K1658">
        <f t="shared" si="452"/>
        <v>11.699999999999818</v>
      </c>
      <c r="L1658">
        <f t="shared" ca="1" si="453"/>
        <v>11.699999999999818</v>
      </c>
      <c r="M1658" s="14">
        <f t="shared" si="454"/>
        <v>8324.3900000000431</v>
      </c>
      <c r="N1658">
        <f t="shared" si="460"/>
        <v>1</v>
      </c>
      <c r="O1658">
        <f t="shared" si="455"/>
        <v>2</v>
      </c>
      <c r="P1658">
        <f>COUNTIF(作圖資料!$A$3:$A$249,A1658)</f>
        <v>0</v>
      </c>
      <c r="R1658" s="7">
        <f t="shared" si="461"/>
        <v>40</v>
      </c>
      <c r="S1658" s="8">
        <f t="shared" ca="1" si="462"/>
        <v>40</v>
      </c>
      <c r="T1658" s="8">
        <f t="shared" ca="1" si="463"/>
        <v>11510</v>
      </c>
      <c r="U1658" s="8">
        <f t="shared" ca="1" si="464"/>
        <v>-1</v>
      </c>
      <c r="V1658" s="9">
        <f t="shared" ca="1" si="465"/>
        <v>2</v>
      </c>
      <c r="W1658" s="3">
        <f t="shared" si="466"/>
        <v>-2.5213681474210992E-3</v>
      </c>
      <c r="X1658" s="3">
        <f t="shared" si="467"/>
        <v>9.8868883973117772E-3</v>
      </c>
      <c r="Y1658" s="3">
        <f t="shared" si="468"/>
        <v>1.2891644908616051E-2</v>
      </c>
    </row>
    <row r="1659" spans="1:25" x14ac:dyDescent="0.25">
      <c r="A1659" s="1">
        <v>38425</v>
      </c>
      <c r="B1659" s="2">
        <v>6155.51</v>
      </c>
      <c r="C1659" s="2">
        <v>79486</v>
      </c>
      <c r="D1659" s="2">
        <v>6160</v>
      </c>
      <c r="E1659" s="2">
        <v>6159</v>
      </c>
      <c r="F1659" s="13">
        <f t="shared" si="456"/>
        <v>7.2942778096374283E-4</v>
      </c>
      <c r="G1659" s="2">
        <f t="shared" si="451"/>
        <v>6027.6128333333363</v>
      </c>
      <c r="H1659" s="2">
        <f t="shared" ca="1" si="457"/>
        <v>85177.4</v>
      </c>
      <c r="I1659">
        <f t="shared" ca="1" si="458"/>
        <v>-1</v>
      </c>
      <c r="J1659">
        <f t="shared" si="459"/>
        <v>1</v>
      </c>
      <c r="K1659">
        <f t="shared" si="452"/>
        <v>-48.719999999999345</v>
      </c>
      <c r="L1659">
        <f t="shared" ca="1" si="453"/>
        <v>48.719999999999345</v>
      </c>
      <c r="M1659" s="14">
        <f t="shared" si="454"/>
        <v>8275.6700000000437</v>
      </c>
      <c r="N1659">
        <f t="shared" si="460"/>
        <v>1</v>
      </c>
      <c r="O1659">
        <f t="shared" si="455"/>
        <v>0</v>
      </c>
      <c r="P1659">
        <f>COUNTIF(作圖資料!$A$3:$A$249,A1659)</f>
        <v>0</v>
      </c>
      <c r="R1659" s="7">
        <f t="shared" si="461"/>
        <v>-47</v>
      </c>
      <c r="S1659" s="8">
        <f t="shared" ca="1" si="462"/>
        <v>47</v>
      </c>
      <c r="T1659" s="8">
        <f t="shared" ca="1" si="463"/>
        <v>11557</v>
      </c>
      <c r="U1659" s="8">
        <f t="shared" ca="1" si="464"/>
        <v>-1</v>
      </c>
      <c r="V1659" s="9">
        <f t="shared" ca="1" si="465"/>
        <v>0</v>
      </c>
      <c r="W1659" s="3">
        <f t="shared" si="466"/>
        <v>-2.5213681474210992E-3</v>
      </c>
      <c r="X1659" s="3">
        <f t="shared" si="467"/>
        <v>1.9565426166561206E-3</v>
      </c>
      <c r="Y1659" s="3">
        <f t="shared" si="468"/>
        <v>5.2219321148823106E-3</v>
      </c>
    </row>
    <row r="1660" spans="1:25" x14ac:dyDescent="0.25">
      <c r="A1660" s="1">
        <v>38426</v>
      </c>
      <c r="B1660" s="2">
        <v>6063.48</v>
      </c>
      <c r="C1660" s="2">
        <v>85376</v>
      </c>
      <c r="D1660" s="2">
        <v>6076</v>
      </c>
      <c r="E1660" s="2">
        <v>6065</v>
      </c>
      <c r="F1660" s="13">
        <f t="shared" si="456"/>
        <v>2.0648208619473696E-3</v>
      </c>
      <c r="G1660" s="2">
        <f t="shared" si="451"/>
        <v>6030.1436666666696</v>
      </c>
      <c r="H1660" s="2">
        <f t="shared" ca="1" si="457"/>
        <v>83604.800000000003</v>
      </c>
      <c r="I1660">
        <f t="shared" ca="1" si="458"/>
        <v>1</v>
      </c>
      <c r="J1660">
        <f t="shared" si="459"/>
        <v>1</v>
      </c>
      <c r="K1660">
        <f t="shared" si="452"/>
        <v>-92.030000000000655</v>
      </c>
      <c r="L1660">
        <f t="shared" ca="1" si="453"/>
        <v>92.030000000000655</v>
      </c>
      <c r="M1660" s="14">
        <f t="shared" si="454"/>
        <v>8183.6400000000431</v>
      </c>
      <c r="N1660">
        <f t="shared" si="460"/>
        <v>1</v>
      </c>
      <c r="O1660">
        <f t="shared" si="455"/>
        <v>0</v>
      </c>
      <c r="P1660">
        <f>COUNTIF(作圖資料!$A$3:$A$249,A1660)</f>
        <v>0</v>
      </c>
      <c r="R1660" s="7">
        <f t="shared" si="461"/>
        <v>-84</v>
      </c>
      <c r="S1660" s="8">
        <f t="shared" ca="1" si="462"/>
        <v>84</v>
      </c>
      <c r="T1660" s="8">
        <f t="shared" ca="1" si="463"/>
        <v>11641</v>
      </c>
      <c r="U1660" s="8">
        <f t="shared" ca="1" si="464"/>
        <v>1</v>
      </c>
      <c r="V1660" s="9">
        <f t="shared" ca="1" si="465"/>
        <v>2</v>
      </c>
      <c r="W1660" s="3">
        <f t="shared" si="466"/>
        <v>-2.5213681474210992E-3</v>
      </c>
      <c r="X1660" s="3">
        <f t="shared" si="467"/>
        <v>-1.3023541993231857E-2</v>
      </c>
      <c r="Y1660" s="3">
        <f t="shared" si="468"/>
        <v>-8.4856396866842543E-3</v>
      </c>
    </row>
    <row r="1661" spans="1:25" x14ac:dyDescent="0.25">
      <c r="A1661" s="1">
        <v>38427</v>
      </c>
      <c r="B1661" s="2">
        <v>6072.36</v>
      </c>
      <c r="C1661" s="2">
        <v>59456</v>
      </c>
      <c r="D1661" s="2">
        <v>6068</v>
      </c>
      <c r="E1661" s="2">
        <v>6065</v>
      </c>
      <c r="F1661" s="13">
        <f t="shared" si="456"/>
        <v>-1.2120493514876651E-3</v>
      </c>
      <c r="G1661" s="2">
        <f t="shared" si="451"/>
        <v>6033.3681666666689</v>
      </c>
      <c r="H1661" s="2">
        <f t="shared" ca="1" si="457"/>
        <v>78693.2</v>
      </c>
      <c r="I1661">
        <f t="shared" ca="1" si="458"/>
        <v>-1</v>
      </c>
      <c r="J1661">
        <f t="shared" si="459"/>
        <v>-1</v>
      </c>
      <c r="K1661">
        <f t="shared" si="452"/>
        <v>8.8800000000001091</v>
      </c>
      <c r="L1661">
        <f t="shared" ca="1" si="453"/>
        <v>8.8800000000001091</v>
      </c>
      <c r="M1661" s="14">
        <f t="shared" si="454"/>
        <v>8192.5200000000441</v>
      </c>
      <c r="N1661">
        <f t="shared" si="460"/>
        <v>-1</v>
      </c>
      <c r="O1661">
        <f t="shared" si="455"/>
        <v>2</v>
      </c>
      <c r="P1661">
        <f>COUNTIF(作圖資料!$A$3:$A$249,A1661)</f>
        <v>1</v>
      </c>
      <c r="R1661" s="7">
        <f t="shared" si="461"/>
        <v>-8</v>
      </c>
      <c r="S1661" s="8">
        <f t="shared" ca="1" si="462"/>
        <v>-8</v>
      </c>
      <c r="T1661" s="8">
        <f t="shared" ca="1" si="463"/>
        <v>11633</v>
      </c>
      <c r="U1661" s="8">
        <f t="shared" ca="1" si="464"/>
        <v>-1</v>
      </c>
      <c r="V1661" s="9">
        <f t="shared" ca="1" si="465"/>
        <v>2</v>
      </c>
      <c r="W1661" s="3">
        <f t="shared" si="466"/>
        <v>-2.5213681474210992E-3</v>
      </c>
      <c r="X1661" s="3">
        <f t="shared" si="467"/>
        <v>-1.1578109511043322E-2</v>
      </c>
      <c r="Y1661" s="3">
        <f t="shared" si="468"/>
        <v>-9.7911227154048319E-3</v>
      </c>
    </row>
    <row r="1662" spans="1:25" x14ac:dyDescent="0.25">
      <c r="A1662" s="1">
        <v>38428</v>
      </c>
      <c r="B1662" s="2">
        <v>6032.47</v>
      </c>
      <c r="C1662" s="2">
        <v>59050</v>
      </c>
      <c r="D1662" s="2">
        <v>6015</v>
      </c>
      <c r="E1662" s="2">
        <v>6015</v>
      </c>
      <c r="F1662" s="13">
        <f t="shared" si="456"/>
        <v>-2.8959945097116746E-3</v>
      </c>
      <c r="G1662" s="2">
        <f t="shared" ref="G1662:G1725" si="469">AVERAGE(B1603:B1662)</f>
        <v>6035.4151666666694</v>
      </c>
      <c r="H1662" s="2">
        <f t="shared" ca="1" si="457"/>
        <v>72719.199999999997</v>
      </c>
      <c r="I1662">
        <f t="shared" ca="1" si="458"/>
        <v>-1</v>
      </c>
      <c r="J1662">
        <f t="shared" si="459"/>
        <v>-1</v>
      </c>
      <c r="K1662">
        <f t="shared" ref="K1662:K1725" si="470">B1662-B1661</f>
        <v>-39.889999999999418</v>
      </c>
      <c r="L1662">
        <f t="shared" ref="L1662:L1725" ca="1" si="471">I1661*K1662</f>
        <v>39.889999999999418</v>
      </c>
      <c r="M1662" s="14">
        <f t="shared" ref="M1662:M1725" si="472">M1661+K1662*N1661</f>
        <v>8232.4100000000435</v>
      </c>
      <c r="N1662">
        <f t="shared" si="460"/>
        <v>-1</v>
      </c>
      <c r="O1662">
        <f t="shared" ref="O1662:O1725" si="473">ABS(N1662-N1661)</f>
        <v>0</v>
      </c>
      <c r="P1662">
        <f>COUNTIF(作圖資料!$A$3:$A$249,A1662)</f>
        <v>0</v>
      </c>
      <c r="R1662" s="7">
        <f t="shared" si="461"/>
        <v>-50</v>
      </c>
      <c r="S1662" s="8">
        <f t="shared" ca="1" si="462"/>
        <v>50</v>
      </c>
      <c r="T1662" s="8">
        <f t="shared" ca="1" si="463"/>
        <v>11683</v>
      </c>
      <c r="U1662" s="8">
        <f t="shared" ca="1" si="464"/>
        <v>-1</v>
      </c>
      <c r="V1662" s="9">
        <f t="shared" ca="1" si="465"/>
        <v>0</v>
      </c>
      <c r="W1662" s="3">
        <f t="shared" si="466"/>
        <v>-1.2120493514876651E-3</v>
      </c>
      <c r="X1662" s="3">
        <f t="shared" si="467"/>
        <v>-6.5691098683212821E-3</v>
      </c>
      <c r="Y1662" s="3">
        <f t="shared" si="468"/>
        <v>-8.2440230832646327E-3</v>
      </c>
    </row>
    <row r="1663" spans="1:25" x14ac:dyDescent="0.25">
      <c r="A1663" s="1">
        <v>38429</v>
      </c>
      <c r="B1663" s="2">
        <v>6043.95</v>
      </c>
      <c r="C1663" s="2">
        <v>56603</v>
      </c>
      <c r="D1663" s="2">
        <v>6027</v>
      </c>
      <c r="E1663" s="2">
        <v>6024</v>
      </c>
      <c r="F1663" s="13">
        <f t="shared" si="456"/>
        <v>-2.8044573499118597E-3</v>
      </c>
      <c r="G1663" s="2">
        <f t="shared" si="469"/>
        <v>6036.1046666666689</v>
      </c>
      <c r="H1663" s="2">
        <f t="shared" ca="1" si="457"/>
        <v>67994.2</v>
      </c>
      <c r="I1663">
        <f t="shared" ca="1" si="458"/>
        <v>-1</v>
      </c>
      <c r="J1663">
        <f t="shared" si="459"/>
        <v>-1</v>
      </c>
      <c r="K1663">
        <f t="shared" si="470"/>
        <v>11.479999999999563</v>
      </c>
      <c r="L1663">
        <f t="shared" ca="1" si="471"/>
        <v>-11.479999999999563</v>
      </c>
      <c r="M1663" s="14">
        <f t="shared" si="472"/>
        <v>8220.9300000000439</v>
      </c>
      <c r="N1663">
        <f t="shared" si="460"/>
        <v>-1</v>
      </c>
      <c r="O1663">
        <f t="shared" si="473"/>
        <v>0</v>
      </c>
      <c r="P1663">
        <f>COUNTIF(作圖資料!$A$3:$A$249,A1663)</f>
        <v>0</v>
      </c>
      <c r="R1663" s="7">
        <f t="shared" si="461"/>
        <v>12</v>
      </c>
      <c r="S1663" s="8">
        <f t="shared" ca="1" si="462"/>
        <v>-12</v>
      </c>
      <c r="T1663" s="8">
        <f t="shared" ca="1" si="463"/>
        <v>11671</v>
      </c>
      <c r="U1663" s="8">
        <f t="shared" ca="1" si="464"/>
        <v>-1</v>
      </c>
      <c r="V1663" s="9">
        <f t="shared" ca="1" si="465"/>
        <v>0</v>
      </c>
      <c r="W1663" s="3">
        <f t="shared" si="466"/>
        <v>-1.2120493514876651E-3</v>
      </c>
      <c r="X1663" s="3">
        <f t="shared" si="467"/>
        <v>-4.6785763689900506E-3</v>
      </c>
      <c r="Y1663" s="3">
        <f t="shared" si="468"/>
        <v>-6.2654575432811166E-3</v>
      </c>
    </row>
    <row r="1664" spans="1:25" x14ac:dyDescent="0.25">
      <c r="A1664" s="1">
        <v>38432</v>
      </c>
      <c r="B1664" s="2">
        <v>6058.96</v>
      </c>
      <c r="C1664" s="2">
        <v>63620</v>
      </c>
      <c r="D1664" s="2">
        <v>6040</v>
      </c>
      <c r="E1664" s="2">
        <v>6042</v>
      </c>
      <c r="F1664" s="13">
        <f t="shared" si="456"/>
        <v>-3.1292499042739896E-3</v>
      </c>
      <c r="G1664" s="2">
        <f t="shared" si="469"/>
        <v>6036.7668333333368</v>
      </c>
      <c r="H1664" s="2">
        <f t="shared" ca="1" si="457"/>
        <v>64821</v>
      </c>
      <c r="I1664">
        <f t="shared" ca="1" si="458"/>
        <v>-1</v>
      </c>
      <c r="J1664">
        <f t="shared" si="459"/>
        <v>-1</v>
      </c>
      <c r="K1664">
        <f t="shared" si="470"/>
        <v>15.010000000000218</v>
      </c>
      <c r="L1664">
        <f t="shared" ca="1" si="471"/>
        <v>-15.010000000000218</v>
      </c>
      <c r="M1664" s="14">
        <f t="shared" si="472"/>
        <v>8205.9200000000437</v>
      </c>
      <c r="N1664">
        <f t="shared" si="460"/>
        <v>-1</v>
      </c>
      <c r="O1664">
        <f t="shared" si="473"/>
        <v>0</v>
      </c>
      <c r="P1664">
        <f>COUNTIF(作圖資料!$A$3:$A$249,A1664)</f>
        <v>0</v>
      </c>
      <c r="R1664" s="7">
        <f t="shared" si="461"/>
        <v>13</v>
      </c>
      <c r="S1664" s="8">
        <f t="shared" ca="1" si="462"/>
        <v>-13</v>
      </c>
      <c r="T1664" s="8">
        <f t="shared" ca="1" si="463"/>
        <v>11658</v>
      </c>
      <c r="U1664" s="8">
        <f t="shared" ca="1" si="464"/>
        <v>-1</v>
      </c>
      <c r="V1664" s="9">
        <f t="shared" ca="1" si="465"/>
        <v>0</v>
      </c>
      <c r="W1664" s="3">
        <f t="shared" si="466"/>
        <v>-1.2120493514876651E-3</v>
      </c>
      <c r="X1664" s="3">
        <f t="shared" si="467"/>
        <v>-2.2067202866761226E-3</v>
      </c>
      <c r="Y1664" s="3">
        <f t="shared" si="468"/>
        <v>-4.1220115416322756E-3</v>
      </c>
    </row>
    <row r="1665" spans="1:25" x14ac:dyDescent="0.25">
      <c r="A1665" s="1">
        <v>38433</v>
      </c>
      <c r="B1665" s="2">
        <v>6018.79</v>
      </c>
      <c r="C1665" s="2">
        <v>65729</v>
      </c>
      <c r="D1665" s="2">
        <v>6008</v>
      </c>
      <c r="E1665" s="2">
        <v>6010</v>
      </c>
      <c r="F1665" s="13">
        <f t="shared" si="456"/>
        <v>-1.7927191345769034E-3</v>
      </c>
      <c r="G1665" s="2">
        <f t="shared" si="469"/>
        <v>6036.9246666666686</v>
      </c>
      <c r="H1665" s="2">
        <f t="shared" ca="1" si="457"/>
        <v>60891.6</v>
      </c>
      <c r="I1665">
        <f t="shared" ca="1" si="458"/>
        <v>1</v>
      </c>
      <c r="J1665">
        <f t="shared" si="459"/>
        <v>-1</v>
      </c>
      <c r="K1665">
        <f t="shared" si="470"/>
        <v>-40.170000000000073</v>
      </c>
      <c r="L1665">
        <f t="shared" ca="1" si="471"/>
        <v>40.170000000000073</v>
      </c>
      <c r="M1665" s="14">
        <f t="shared" si="472"/>
        <v>8246.0900000000438</v>
      </c>
      <c r="N1665">
        <f t="shared" si="460"/>
        <v>-1</v>
      </c>
      <c r="O1665">
        <f t="shared" si="473"/>
        <v>0</v>
      </c>
      <c r="P1665">
        <f>COUNTIF(作圖資料!$A$3:$A$249,A1665)</f>
        <v>0</v>
      </c>
      <c r="R1665" s="7">
        <f t="shared" si="461"/>
        <v>-32</v>
      </c>
      <c r="S1665" s="8">
        <f t="shared" ca="1" si="462"/>
        <v>32</v>
      </c>
      <c r="T1665" s="8">
        <f t="shared" ca="1" si="463"/>
        <v>11690</v>
      </c>
      <c r="U1665" s="8">
        <f t="shared" ca="1" si="464"/>
        <v>1</v>
      </c>
      <c r="V1665" s="9">
        <f t="shared" ca="1" si="465"/>
        <v>2</v>
      </c>
      <c r="W1665" s="3">
        <f t="shared" si="466"/>
        <v>-1.2120493514876651E-3</v>
      </c>
      <c r="X1665" s="3">
        <f t="shared" si="467"/>
        <v>-8.8219407281519002E-3</v>
      </c>
      <c r="Y1665" s="3">
        <f t="shared" si="468"/>
        <v>-9.3981863149216194E-3</v>
      </c>
    </row>
    <row r="1666" spans="1:25" x14ac:dyDescent="0.25">
      <c r="A1666" s="1">
        <v>38434</v>
      </c>
      <c r="B1666" s="2">
        <v>6019.49</v>
      </c>
      <c r="C1666" s="2">
        <v>62863</v>
      </c>
      <c r="D1666" s="2">
        <v>6010</v>
      </c>
      <c r="E1666" s="2">
        <v>6008</v>
      </c>
      <c r="F1666" s="13">
        <f t="shared" si="456"/>
        <v>-1.5765455212982671E-3</v>
      </c>
      <c r="G1666" s="2">
        <f t="shared" si="469"/>
        <v>6037.4838333333346</v>
      </c>
      <c r="H1666" s="2">
        <f t="shared" ca="1" si="457"/>
        <v>61573</v>
      </c>
      <c r="I1666">
        <f t="shared" ca="1" si="458"/>
        <v>1</v>
      </c>
      <c r="J1666">
        <f t="shared" si="459"/>
        <v>-1</v>
      </c>
      <c r="K1666">
        <f t="shared" si="470"/>
        <v>0.6999999999998181</v>
      </c>
      <c r="L1666">
        <f t="shared" ca="1" si="471"/>
        <v>0.6999999999998181</v>
      </c>
      <c r="M1666" s="14">
        <f t="shared" si="472"/>
        <v>8245.3900000000431</v>
      </c>
      <c r="N1666">
        <f t="shared" si="460"/>
        <v>-1</v>
      </c>
      <c r="O1666">
        <f t="shared" si="473"/>
        <v>0</v>
      </c>
      <c r="P1666">
        <f>COUNTIF(作圖資料!$A$3:$A$249,A1666)</f>
        <v>0</v>
      </c>
      <c r="R1666" s="7">
        <f t="shared" si="461"/>
        <v>2</v>
      </c>
      <c r="S1666" s="8">
        <f t="shared" ca="1" si="462"/>
        <v>2</v>
      </c>
      <c r="T1666" s="8">
        <f t="shared" ca="1" si="463"/>
        <v>11692</v>
      </c>
      <c r="U1666" s="8">
        <f t="shared" ca="1" si="464"/>
        <v>1</v>
      </c>
      <c r="V1666" s="9">
        <f t="shared" ca="1" si="465"/>
        <v>0</v>
      </c>
      <c r="W1666" s="3">
        <f t="shared" si="466"/>
        <v>-1.2120493514876651E-3</v>
      </c>
      <c r="X1666" s="3">
        <f t="shared" si="467"/>
        <v>-8.7066642952657869E-3</v>
      </c>
      <c r="Y1666" s="3">
        <f t="shared" si="468"/>
        <v>-9.0684253915910285E-3</v>
      </c>
    </row>
    <row r="1667" spans="1:25" x14ac:dyDescent="0.25">
      <c r="A1667" s="1">
        <v>38435</v>
      </c>
      <c r="B1667" s="2">
        <v>6001</v>
      </c>
      <c r="C1667" s="2">
        <v>72172</v>
      </c>
      <c r="D1667" s="2">
        <v>6012</v>
      </c>
      <c r="E1667" s="2">
        <v>6010</v>
      </c>
      <c r="F1667" s="13">
        <f t="shared" ref="F1667:F1730" si="474">IF(P1667=1,E1667,D1667)/B1667-1</f>
        <v>1.8330278286953217E-3</v>
      </c>
      <c r="G1667" s="2">
        <f t="shared" si="469"/>
        <v>6037.7030000000004</v>
      </c>
      <c r="H1667" s="2">
        <f t="shared" ref="H1667:H1730" ca="1" si="475">IF(ROW()&gt;$H$1,AVERAGE(OFFSET(C1667,-$H$1+1,,$H$1)),"")</f>
        <v>64197.4</v>
      </c>
      <c r="I1667">
        <f t="shared" ref="I1667:I1730" ca="1" si="476">IF(H1667="",0,SIGN(C1667-H1667))</f>
        <v>1</v>
      </c>
      <c r="J1667">
        <f t="shared" ref="J1667:J1730" si="477">SIGN(F1667)</f>
        <v>1</v>
      </c>
      <c r="K1667">
        <f t="shared" si="470"/>
        <v>-18.489999999999782</v>
      </c>
      <c r="L1667">
        <f t="shared" ca="1" si="471"/>
        <v>-18.489999999999782</v>
      </c>
      <c r="M1667" s="14">
        <f t="shared" si="472"/>
        <v>8263.8800000000429</v>
      </c>
      <c r="N1667">
        <f t="shared" ref="N1667:N1730" si="478">INT(M1667*$Q$1/B1667)*CHOOSE($L$1,I1667,J1667)</f>
        <v>1</v>
      </c>
      <c r="O1667">
        <f t="shared" si="473"/>
        <v>2</v>
      </c>
      <c r="P1667">
        <f>COUNTIF(作圖資料!$A$3:$A$249,A1667)</f>
        <v>0</v>
      </c>
      <c r="R1667" s="7">
        <f t="shared" si="461"/>
        <v>2</v>
      </c>
      <c r="S1667" s="8">
        <f t="shared" ca="1" si="462"/>
        <v>2</v>
      </c>
      <c r="T1667" s="8">
        <f t="shared" ca="1" si="463"/>
        <v>11694</v>
      </c>
      <c r="U1667" s="8">
        <f t="shared" ca="1" si="464"/>
        <v>1</v>
      </c>
      <c r="V1667" s="9">
        <f t="shared" ca="1" si="465"/>
        <v>0</v>
      </c>
      <c r="W1667" s="3">
        <f t="shared" si="466"/>
        <v>-1.2120493514876651E-3</v>
      </c>
      <c r="X1667" s="3">
        <f t="shared" si="467"/>
        <v>-1.1751608929641888E-2</v>
      </c>
      <c r="Y1667" s="3">
        <f t="shared" si="468"/>
        <v>-8.7386644682605485E-3</v>
      </c>
    </row>
    <row r="1668" spans="1:25" x14ac:dyDescent="0.25">
      <c r="A1668" s="1">
        <v>38436</v>
      </c>
      <c r="B1668" s="2">
        <v>6065.91</v>
      </c>
      <c r="C1668" s="2">
        <v>58660</v>
      </c>
      <c r="D1668" s="2">
        <v>6050</v>
      </c>
      <c r="E1668" s="2">
        <v>6048</v>
      </c>
      <c r="F1668" s="13">
        <f t="shared" si="474"/>
        <v>-2.6228546087890825E-3</v>
      </c>
      <c r="G1668" s="2">
        <f t="shared" si="469"/>
        <v>6038.7761666666675</v>
      </c>
      <c r="H1668" s="2">
        <f t="shared" ca="1" si="475"/>
        <v>64608.800000000003</v>
      </c>
      <c r="I1668">
        <f t="shared" ca="1" si="476"/>
        <v>-1</v>
      </c>
      <c r="J1668">
        <f t="shared" si="477"/>
        <v>-1</v>
      </c>
      <c r="K1668">
        <f t="shared" si="470"/>
        <v>64.909999999999854</v>
      </c>
      <c r="L1668">
        <f t="shared" ca="1" si="471"/>
        <v>64.909999999999854</v>
      </c>
      <c r="M1668" s="14">
        <f t="shared" si="472"/>
        <v>8328.7900000000427</v>
      </c>
      <c r="N1668">
        <f t="shared" si="478"/>
        <v>-1</v>
      </c>
      <c r="O1668">
        <f t="shared" si="473"/>
        <v>2</v>
      </c>
      <c r="P1668">
        <f>COUNTIF(作圖資料!$A$3:$A$249,A1668)</f>
        <v>0</v>
      </c>
      <c r="R1668" s="7">
        <f t="shared" ref="R1668:R1731" si="479">D1668-IF(P1667=1,E1667,D1667)</f>
        <v>38</v>
      </c>
      <c r="S1668" s="8">
        <f t="shared" ref="S1668:S1731" ca="1" si="480">I1667*R1668</f>
        <v>38</v>
      </c>
      <c r="T1668" s="8">
        <f t="shared" ref="T1668:T1731" ca="1" si="481">T1667+R1668*U1667</f>
        <v>11732</v>
      </c>
      <c r="U1668" s="8">
        <f t="shared" ref="U1668:U1731" ca="1" si="482">INT(T1668*$Q$1/IF(P1668=1,E1668,D1668))*I1668</f>
        <v>-1</v>
      </c>
      <c r="V1668" s="9">
        <f t="shared" ref="V1668:V1731" ca="1" si="483">IF(P1668=1,ABS(U1668)+ABS(U1667),ABS(U1668-U1667))</f>
        <v>2</v>
      </c>
      <c r="W1668" s="3">
        <f t="shared" ref="W1668:W1731" si="484">IF(P1667=1,F1667,W1667)</f>
        <v>-1.2120493514876651E-3</v>
      </c>
      <c r="X1668" s="3">
        <f t="shared" ref="X1668:X1731" si="485">IF(P1667=1,K1668/B1667,(1+K1668/B1667)*(1+X1667)-1)</f>
        <v>-1.0621899887359731E-3</v>
      </c>
      <c r="Y1668" s="3">
        <f t="shared" ref="Y1668:Y1731" si="486">IF(P1667=1,R1668/E1667,(1+R1668/D1667)*(1+Y1667)-1)</f>
        <v>-2.4732069249793209E-3</v>
      </c>
    </row>
    <row r="1669" spans="1:25" x14ac:dyDescent="0.25">
      <c r="A1669" s="1">
        <v>38439</v>
      </c>
      <c r="B1669" s="2">
        <v>6048.74</v>
      </c>
      <c r="C1669" s="2">
        <v>55215</v>
      </c>
      <c r="D1669" s="2">
        <v>6054</v>
      </c>
      <c r="E1669" s="2">
        <v>6049</v>
      </c>
      <c r="F1669" s="13">
        <f t="shared" si="474"/>
        <v>8.6960259492063763E-4</v>
      </c>
      <c r="G1669" s="2">
        <f t="shared" si="469"/>
        <v>6039.6273333333347</v>
      </c>
      <c r="H1669" s="2">
        <f t="shared" ca="1" si="475"/>
        <v>62927.8</v>
      </c>
      <c r="I1669">
        <f t="shared" ca="1" si="476"/>
        <v>-1</v>
      </c>
      <c r="J1669">
        <f t="shared" si="477"/>
        <v>1</v>
      </c>
      <c r="K1669">
        <f t="shared" si="470"/>
        <v>-17.170000000000073</v>
      </c>
      <c r="L1669">
        <f t="shared" ca="1" si="471"/>
        <v>17.170000000000073</v>
      </c>
      <c r="M1669" s="14">
        <f t="shared" si="472"/>
        <v>8345.9600000000428</v>
      </c>
      <c r="N1669">
        <f t="shared" si="478"/>
        <v>1</v>
      </c>
      <c r="O1669">
        <f t="shared" si="473"/>
        <v>2</v>
      </c>
      <c r="P1669">
        <f>COUNTIF(作圖資料!$A$3:$A$249,A1669)</f>
        <v>0</v>
      </c>
      <c r="R1669" s="7">
        <f t="shared" si="479"/>
        <v>4</v>
      </c>
      <c r="S1669" s="8">
        <f t="shared" ca="1" si="480"/>
        <v>-4</v>
      </c>
      <c r="T1669" s="8">
        <f t="shared" ca="1" si="481"/>
        <v>11728</v>
      </c>
      <c r="U1669" s="8">
        <f t="shared" ca="1" si="482"/>
        <v>-1</v>
      </c>
      <c r="V1669" s="9">
        <f t="shared" ca="1" si="483"/>
        <v>0</v>
      </c>
      <c r="W1669" s="3">
        <f t="shared" si="484"/>
        <v>-1.2120493514876651E-3</v>
      </c>
      <c r="X1669" s="3">
        <f t="shared" si="485"/>
        <v>-3.8897562068126446E-3</v>
      </c>
      <c r="Y1669" s="3">
        <f t="shared" si="486"/>
        <v>-1.8136850783181391E-3</v>
      </c>
    </row>
    <row r="1670" spans="1:25" x14ac:dyDescent="0.25">
      <c r="A1670" s="1">
        <v>38440</v>
      </c>
      <c r="B1670" s="2">
        <v>5961.24</v>
      </c>
      <c r="C1670" s="2">
        <v>61931</v>
      </c>
      <c r="D1670" s="2">
        <v>5973</v>
      </c>
      <c r="E1670" s="2">
        <v>5981</v>
      </c>
      <c r="F1670" s="13">
        <f t="shared" si="474"/>
        <v>1.9727439257604118E-3</v>
      </c>
      <c r="G1670" s="2">
        <f t="shared" si="469"/>
        <v>6038.657666666667</v>
      </c>
      <c r="H1670" s="2">
        <f t="shared" ca="1" si="475"/>
        <v>62168.2</v>
      </c>
      <c r="I1670">
        <f t="shared" ca="1" si="476"/>
        <v>-1</v>
      </c>
      <c r="J1670">
        <f t="shared" si="477"/>
        <v>1</v>
      </c>
      <c r="K1670">
        <f t="shared" si="470"/>
        <v>-87.5</v>
      </c>
      <c r="L1670">
        <f t="shared" ca="1" si="471"/>
        <v>87.5</v>
      </c>
      <c r="M1670" s="14">
        <f t="shared" si="472"/>
        <v>8258.4600000000428</v>
      </c>
      <c r="N1670">
        <f t="shared" si="478"/>
        <v>1</v>
      </c>
      <c r="O1670">
        <f t="shared" si="473"/>
        <v>0</v>
      </c>
      <c r="P1670">
        <f>COUNTIF(作圖資料!$A$3:$A$249,A1670)</f>
        <v>0</v>
      </c>
      <c r="R1670" s="7">
        <f t="shared" si="479"/>
        <v>-81</v>
      </c>
      <c r="S1670" s="8">
        <f t="shared" ca="1" si="480"/>
        <v>81</v>
      </c>
      <c r="T1670" s="8">
        <f t="shared" ca="1" si="481"/>
        <v>11809</v>
      </c>
      <c r="U1670" s="8">
        <f t="shared" ca="1" si="482"/>
        <v>-1</v>
      </c>
      <c r="V1670" s="9">
        <f t="shared" ca="1" si="483"/>
        <v>0</v>
      </c>
      <c r="W1670" s="3">
        <f t="shared" si="484"/>
        <v>-1.2120493514876651E-3</v>
      </c>
      <c r="X1670" s="3">
        <f t="shared" si="485"/>
        <v>-1.8299310317570261E-2</v>
      </c>
      <c r="Y1670" s="3">
        <f t="shared" si="486"/>
        <v>-1.516900247320685E-2</v>
      </c>
    </row>
    <row r="1671" spans="1:25" x14ac:dyDescent="0.25">
      <c r="A1671" s="1">
        <v>38441</v>
      </c>
      <c r="B1671" s="2">
        <v>5957.98</v>
      </c>
      <c r="C1671" s="2">
        <v>56628</v>
      </c>
      <c r="D1671" s="2">
        <v>5975</v>
      </c>
      <c r="E1671" s="2">
        <v>5974</v>
      </c>
      <c r="F1671" s="13">
        <f t="shared" si="474"/>
        <v>2.8566728992041046E-3</v>
      </c>
      <c r="G1671" s="2">
        <f t="shared" si="469"/>
        <v>6038.1916666666657</v>
      </c>
      <c r="H1671" s="2">
        <f t="shared" ca="1" si="475"/>
        <v>60921.2</v>
      </c>
      <c r="I1671">
        <f t="shared" ca="1" si="476"/>
        <v>-1</v>
      </c>
      <c r="J1671">
        <f t="shared" si="477"/>
        <v>1</v>
      </c>
      <c r="K1671">
        <f t="shared" si="470"/>
        <v>-3.2600000000002183</v>
      </c>
      <c r="L1671">
        <f t="shared" ca="1" si="471"/>
        <v>3.2600000000002183</v>
      </c>
      <c r="M1671" s="14">
        <f t="shared" si="472"/>
        <v>8255.2000000000426</v>
      </c>
      <c r="N1671">
        <f t="shared" si="478"/>
        <v>1</v>
      </c>
      <c r="O1671">
        <f t="shared" si="473"/>
        <v>0</v>
      </c>
      <c r="P1671">
        <f>COUNTIF(作圖資料!$A$3:$A$249,A1671)</f>
        <v>0</v>
      </c>
      <c r="R1671" s="7">
        <f t="shared" si="479"/>
        <v>2</v>
      </c>
      <c r="S1671" s="8">
        <f t="shared" ca="1" si="480"/>
        <v>-2</v>
      </c>
      <c r="T1671" s="8">
        <f t="shared" ca="1" si="481"/>
        <v>11807</v>
      </c>
      <c r="U1671" s="8">
        <f t="shared" ca="1" si="482"/>
        <v>-1</v>
      </c>
      <c r="V1671" s="9">
        <f t="shared" ca="1" si="483"/>
        <v>0</v>
      </c>
      <c r="W1671" s="3">
        <f t="shared" si="484"/>
        <v>-1.2120493514876651E-3</v>
      </c>
      <c r="X1671" s="3">
        <f t="shared" si="485"/>
        <v>-1.8836169133582548E-2</v>
      </c>
      <c r="Y1671" s="3">
        <f t="shared" si="486"/>
        <v>-1.4839241549876259E-2</v>
      </c>
    </row>
    <row r="1672" spans="1:25" x14ac:dyDescent="0.25">
      <c r="A1672" s="1">
        <v>38442</v>
      </c>
      <c r="B1672" s="2">
        <v>6005.88</v>
      </c>
      <c r="C1672" s="2">
        <v>70843</v>
      </c>
      <c r="D1672" s="2">
        <v>6010</v>
      </c>
      <c r="E1672" s="2">
        <v>6012</v>
      </c>
      <c r="F1672" s="13">
        <f t="shared" si="474"/>
        <v>6.8599439216243674E-4</v>
      </c>
      <c r="G1672" s="2">
        <f t="shared" si="469"/>
        <v>6038.2801666666655</v>
      </c>
      <c r="H1672" s="2">
        <f t="shared" ca="1" si="475"/>
        <v>60655.4</v>
      </c>
      <c r="I1672">
        <f t="shared" ca="1" si="476"/>
        <v>1</v>
      </c>
      <c r="J1672">
        <f t="shared" si="477"/>
        <v>1</v>
      </c>
      <c r="K1672">
        <f t="shared" si="470"/>
        <v>47.900000000000546</v>
      </c>
      <c r="L1672">
        <f t="shared" ca="1" si="471"/>
        <v>-47.900000000000546</v>
      </c>
      <c r="M1672" s="14">
        <f t="shared" si="472"/>
        <v>8303.1000000000422</v>
      </c>
      <c r="N1672">
        <f t="shared" si="478"/>
        <v>1</v>
      </c>
      <c r="O1672">
        <f t="shared" si="473"/>
        <v>0</v>
      </c>
      <c r="P1672">
        <f>COUNTIF(作圖資料!$A$3:$A$249,A1672)</f>
        <v>0</v>
      </c>
      <c r="R1672" s="7">
        <f t="shared" si="479"/>
        <v>35</v>
      </c>
      <c r="S1672" s="8">
        <f t="shared" ca="1" si="480"/>
        <v>-35</v>
      </c>
      <c r="T1672" s="8">
        <f t="shared" ca="1" si="481"/>
        <v>11772</v>
      </c>
      <c r="U1672" s="8">
        <f t="shared" ca="1" si="482"/>
        <v>1</v>
      </c>
      <c r="V1672" s="9">
        <f t="shared" ca="1" si="483"/>
        <v>2</v>
      </c>
      <c r="W1672" s="3">
        <f t="shared" si="484"/>
        <v>-1.2120493514876651E-3</v>
      </c>
      <c r="X1672" s="3">
        <f t="shared" si="485"/>
        <v>-1.094796751180771E-2</v>
      </c>
      <c r="Y1672" s="3">
        <f t="shared" si="486"/>
        <v>-9.0684253915910285E-3</v>
      </c>
    </row>
    <row r="1673" spans="1:25" x14ac:dyDescent="0.25">
      <c r="A1673" s="1">
        <v>38443</v>
      </c>
      <c r="B1673" s="2">
        <v>6028.75</v>
      </c>
      <c r="C1673" s="2">
        <v>74430</v>
      </c>
      <c r="D1673" s="2">
        <v>6045</v>
      </c>
      <c r="E1673" s="2">
        <v>6040</v>
      </c>
      <c r="F1673" s="13">
        <f t="shared" si="474"/>
        <v>2.6954177897573484E-3</v>
      </c>
      <c r="G1673" s="2">
        <f t="shared" si="469"/>
        <v>6037.2844999999979</v>
      </c>
      <c r="H1673" s="2">
        <f t="shared" ca="1" si="475"/>
        <v>63809.4</v>
      </c>
      <c r="I1673">
        <f t="shared" ca="1" si="476"/>
        <v>1</v>
      </c>
      <c r="J1673">
        <f t="shared" si="477"/>
        <v>1</v>
      </c>
      <c r="K1673">
        <f t="shared" si="470"/>
        <v>22.869999999999891</v>
      </c>
      <c r="L1673">
        <f t="shared" ca="1" si="471"/>
        <v>22.869999999999891</v>
      </c>
      <c r="M1673" s="14">
        <f t="shared" si="472"/>
        <v>8325.9700000000412</v>
      </c>
      <c r="N1673">
        <f t="shared" si="478"/>
        <v>1</v>
      </c>
      <c r="O1673">
        <f t="shared" si="473"/>
        <v>0</v>
      </c>
      <c r="P1673">
        <f>COUNTIF(作圖資料!$A$3:$A$249,A1673)</f>
        <v>0</v>
      </c>
      <c r="R1673" s="7">
        <f t="shared" si="479"/>
        <v>35</v>
      </c>
      <c r="S1673" s="8">
        <f t="shared" ca="1" si="480"/>
        <v>35</v>
      </c>
      <c r="T1673" s="8">
        <f t="shared" ca="1" si="481"/>
        <v>11807</v>
      </c>
      <c r="U1673" s="8">
        <f t="shared" ca="1" si="482"/>
        <v>1</v>
      </c>
      <c r="V1673" s="9">
        <f t="shared" ca="1" si="483"/>
        <v>0</v>
      </c>
      <c r="W1673" s="3">
        <f t="shared" si="484"/>
        <v>-1.2120493514876651E-3</v>
      </c>
      <c r="X1673" s="3">
        <f t="shared" si="485"/>
        <v>-7.1817217688016077E-3</v>
      </c>
      <c r="Y1673" s="3">
        <f t="shared" si="486"/>
        <v>-3.2976092333057982E-3</v>
      </c>
    </row>
    <row r="1674" spans="1:25" x14ac:dyDescent="0.25">
      <c r="A1674" s="1">
        <v>38446</v>
      </c>
      <c r="B1674" s="2">
        <v>6019.93</v>
      </c>
      <c r="C1674" s="2">
        <v>76225</v>
      </c>
      <c r="D1674" s="2">
        <v>6025</v>
      </c>
      <c r="E1674" s="2">
        <v>6022</v>
      </c>
      <c r="F1674" s="13">
        <f t="shared" si="474"/>
        <v>8.422024840819553E-4</v>
      </c>
      <c r="G1674" s="2">
        <f t="shared" si="469"/>
        <v>6035.9356666666636</v>
      </c>
      <c r="H1674" s="2">
        <f t="shared" ca="1" si="475"/>
        <v>68011.399999999994</v>
      </c>
      <c r="I1674">
        <f t="shared" ca="1" si="476"/>
        <v>1</v>
      </c>
      <c r="J1674">
        <f t="shared" si="477"/>
        <v>1</v>
      </c>
      <c r="K1674">
        <f t="shared" si="470"/>
        <v>-8.819999999999709</v>
      </c>
      <c r="L1674">
        <f t="shared" ca="1" si="471"/>
        <v>-8.819999999999709</v>
      </c>
      <c r="M1674" s="14">
        <f t="shared" si="472"/>
        <v>8317.1500000000415</v>
      </c>
      <c r="N1674">
        <f t="shared" si="478"/>
        <v>1</v>
      </c>
      <c r="O1674">
        <f t="shared" si="473"/>
        <v>0</v>
      </c>
      <c r="P1674">
        <f>COUNTIF(作圖資料!$A$3:$A$249,A1674)</f>
        <v>0</v>
      </c>
      <c r="R1674" s="7">
        <f t="shared" si="479"/>
        <v>-20</v>
      </c>
      <c r="S1674" s="8">
        <f t="shared" ca="1" si="480"/>
        <v>-20</v>
      </c>
      <c r="T1674" s="8">
        <f t="shared" ca="1" si="481"/>
        <v>11787</v>
      </c>
      <c r="U1674" s="8">
        <f t="shared" ca="1" si="482"/>
        <v>1</v>
      </c>
      <c r="V1674" s="9">
        <f t="shared" ca="1" si="483"/>
        <v>0</v>
      </c>
      <c r="W1674" s="3">
        <f t="shared" si="484"/>
        <v>-1.2120493514876651E-3</v>
      </c>
      <c r="X1674" s="3">
        <f t="shared" si="485"/>
        <v>-8.634204823166014E-3</v>
      </c>
      <c r="Y1674" s="3">
        <f t="shared" si="486"/>
        <v>-6.5952184666117075E-3</v>
      </c>
    </row>
    <row r="1675" spans="1:25" x14ac:dyDescent="0.25">
      <c r="A1675" s="1">
        <v>38448</v>
      </c>
      <c r="B1675" s="2">
        <v>6013.49</v>
      </c>
      <c r="C1675" s="2">
        <v>63486</v>
      </c>
      <c r="D1675" s="2">
        <v>6011</v>
      </c>
      <c r="E1675" s="2">
        <v>6015</v>
      </c>
      <c r="F1675" s="13">
        <f t="shared" si="474"/>
        <v>-4.1406903478680146E-4</v>
      </c>
      <c r="G1675" s="2">
        <f t="shared" si="469"/>
        <v>6033.8323333333301</v>
      </c>
      <c r="H1675" s="2">
        <f t="shared" ca="1" si="475"/>
        <v>68322.399999999994</v>
      </c>
      <c r="I1675">
        <f t="shared" ca="1" si="476"/>
        <v>-1</v>
      </c>
      <c r="J1675">
        <f t="shared" si="477"/>
        <v>-1</v>
      </c>
      <c r="K1675">
        <f t="shared" si="470"/>
        <v>-6.4400000000005093</v>
      </c>
      <c r="L1675">
        <f t="shared" ca="1" si="471"/>
        <v>-6.4400000000005093</v>
      </c>
      <c r="M1675" s="14">
        <f t="shared" si="472"/>
        <v>8310.710000000041</v>
      </c>
      <c r="N1675">
        <f t="shared" si="478"/>
        <v>-1</v>
      </c>
      <c r="O1675">
        <f t="shared" si="473"/>
        <v>2</v>
      </c>
      <c r="P1675">
        <f>COUNTIF(作圖資料!$A$3:$A$249,A1675)</f>
        <v>0</v>
      </c>
      <c r="R1675" s="7">
        <f t="shared" si="479"/>
        <v>-14</v>
      </c>
      <c r="S1675" s="8">
        <f t="shared" ca="1" si="480"/>
        <v>-14</v>
      </c>
      <c r="T1675" s="8">
        <f t="shared" ca="1" si="481"/>
        <v>11773</v>
      </c>
      <c r="U1675" s="8">
        <f t="shared" ca="1" si="482"/>
        <v>-1</v>
      </c>
      <c r="V1675" s="9">
        <f t="shared" ca="1" si="483"/>
        <v>2</v>
      </c>
      <c r="W1675" s="3">
        <f t="shared" si="484"/>
        <v>-1.2120493514876651E-3</v>
      </c>
      <c r="X1675" s="3">
        <f t="shared" si="485"/>
        <v>-9.6947480057179014E-3</v>
      </c>
      <c r="Y1675" s="3">
        <f t="shared" si="486"/>
        <v>-8.903544929925844E-3</v>
      </c>
    </row>
    <row r="1676" spans="1:25" x14ac:dyDescent="0.25">
      <c r="A1676" s="1">
        <v>38449</v>
      </c>
      <c r="B1676" s="2">
        <v>5971.76</v>
      </c>
      <c r="C1676" s="2">
        <v>78694</v>
      </c>
      <c r="D1676" s="2">
        <v>5985</v>
      </c>
      <c r="E1676" s="2">
        <v>5983</v>
      </c>
      <c r="F1676" s="13">
        <f t="shared" si="474"/>
        <v>2.2171018259273811E-3</v>
      </c>
      <c r="G1676" s="2">
        <f t="shared" si="469"/>
        <v>6030.9763333333312</v>
      </c>
      <c r="H1676" s="2">
        <f t="shared" ca="1" si="475"/>
        <v>72735.600000000006</v>
      </c>
      <c r="I1676">
        <f t="shared" ca="1" si="476"/>
        <v>1</v>
      </c>
      <c r="J1676">
        <f t="shared" si="477"/>
        <v>1</v>
      </c>
      <c r="K1676">
        <f t="shared" si="470"/>
        <v>-41.729999999999563</v>
      </c>
      <c r="L1676">
        <f t="shared" ca="1" si="471"/>
        <v>41.729999999999563</v>
      </c>
      <c r="M1676" s="14">
        <f t="shared" si="472"/>
        <v>8352.4400000000405</v>
      </c>
      <c r="N1676">
        <f t="shared" si="478"/>
        <v>1</v>
      </c>
      <c r="O1676">
        <f t="shared" si="473"/>
        <v>2</v>
      </c>
      <c r="P1676">
        <f>COUNTIF(作圖資料!$A$3:$A$249,A1676)</f>
        <v>0</v>
      </c>
      <c r="R1676" s="7">
        <f t="shared" si="479"/>
        <v>-26</v>
      </c>
      <c r="S1676" s="8">
        <f t="shared" ca="1" si="480"/>
        <v>26</v>
      </c>
      <c r="T1676" s="8">
        <f t="shared" ca="1" si="481"/>
        <v>11799</v>
      </c>
      <c r="U1676" s="8">
        <f t="shared" ca="1" si="482"/>
        <v>1</v>
      </c>
      <c r="V1676" s="9">
        <f t="shared" ca="1" si="483"/>
        <v>2</v>
      </c>
      <c r="W1676" s="3">
        <f t="shared" si="484"/>
        <v>-1.2120493514876651E-3</v>
      </c>
      <c r="X1676" s="3">
        <f t="shared" si="485"/>
        <v>-1.6566870211911167E-2</v>
      </c>
      <c r="Y1676" s="3">
        <f t="shared" si="486"/>
        <v>-1.3190436933223526E-2</v>
      </c>
    </row>
    <row r="1677" spans="1:25" x14ac:dyDescent="0.25">
      <c r="A1677" s="1">
        <v>38450</v>
      </c>
      <c r="B1677" s="2">
        <v>6024.07</v>
      </c>
      <c r="C1677" s="2">
        <v>62002</v>
      </c>
      <c r="D1677" s="2">
        <v>6010</v>
      </c>
      <c r="E1677" s="2">
        <v>6012</v>
      </c>
      <c r="F1677" s="13">
        <f t="shared" si="474"/>
        <v>-2.3356302300603371E-3</v>
      </c>
      <c r="G1677" s="2">
        <f t="shared" si="469"/>
        <v>6030.3698333333314</v>
      </c>
      <c r="H1677" s="2">
        <f t="shared" ca="1" si="475"/>
        <v>70967.399999999994</v>
      </c>
      <c r="I1677">
        <f t="shared" ca="1" si="476"/>
        <v>-1</v>
      </c>
      <c r="J1677">
        <f t="shared" si="477"/>
        <v>-1</v>
      </c>
      <c r="K1677">
        <f t="shared" si="470"/>
        <v>52.309999999999491</v>
      </c>
      <c r="L1677">
        <f t="shared" ca="1" si="471"/>
        <v>52.309999999999491</v>
      </c>
      <c r="M1677" s="14">
        <f t="shared" si="472"/>
        <v>8404.75000000004</v>
      </c>
      <c r="N1677">
        <f t="shared" si="478"/>
        <v>-1</v>
      </c>
      <c r="O1677">
        <f t="shared" si="473"/>
        <v>2</v>
      </c>
      <c r="P1677">
        <f>COUNTIF(作圖資料!$A$3:$A$249,A1677)</f>
        <v>0</v>
      </c>
      <c r="R1677" s="7">
        <f t="shared" si="479"/>
        <v>25</v>
      </c>
      <c r="S1677" s="8">
        <f t="shared" ca="1" si="480"/>
        <v>25</v>
      </c>
      <c r="T1677" s="8">
        <f t="shared" ca="1" si="481"/>
        <v>11824</v>
      </c>
      <c r="U1677" s="8">
        <f t="shared" ca="1" si="482"/>
        <v>-1</v>
      </c>
      <c r="V1677" s="9">
        <f t="shared" ca="1" si="483"/>
        <v>2</v>
      </c>
      <c r="W1677" s="3">
        <f t="shared" si="484"/>
        <v>-1.2120493514876651E-3</v>
      </c>
      <c r="X1677" s="3">
        <f t="shared" si="485"/>
        <v>-7.9524270629542926E-3</v>
      </c>
      <c r="Y1677" s="3">
        <f t="shared" si="486"/>
        <v>-9.0684253915911395E-3</v>
      </c>
    </row>
    <row r="1678" spans="1:25" x14ac:dyDescent="0.25">
      <c r="A1678" s="1">
        <v>38453</v>
      </c>
      <c r="B1678" s="2">
        <v>5979.42</v>
      </c>
      <c r="C1678" s="2">
        <v>51004</v>
      </c>
      <c r="D1678" s="2">
        <v>5980</v>
      </c>
      <c r="E1678" s="2">
        <v>5985</v>
      </c>
      <c r="F1678" s="13">
        <f t="shared" si="474"/>
        <v>9.6999374521233861E-5</v>
      </c>
      <c r="G1678" s="2">
        <f t="shared" si="469"/>
        <v>6030.2206666666643</v>
      </c>
      <c r="H1678" s="2">
        <f t="shared" ca="1" si="475"/>
        <v>66282.2</v>
      </c>
      <c r="I1678">
        <f t="shared" ca="1" si="476"/>
        <v>-1</v>
      </c>
      <c r="J1678">
        <f t="shared" si="477"/>
        <v>1</v>
      </c>
      <c r="K1678">
        <f t="shared" si="470"/>
        <v>-44.649999999999636</v>
      </c>
      <c r="L1678">
        <f t="shared" ca="1" si="471"/>
        <v>44.649999999999636</v>
      </c>
      <c r="M1678" s="14">
        <f t="shared" si="472"/>
        <v>8449.4000000000397</v>
      </c>
      <c r="N1678">
        <f t="shared" si="478"/>
        <v>1</v>
      </c>
      <c r="O1678">
        <f t="shared" si="473"/>
        <v>2</v>
      </c>
      <c r="P1678">
        <f>COUNTIF(作圖資料!$A$3:$A$249,A1678)</f>
        <v>0</v>
      </c>
      <c r="R1678" s="7">
        <f t="shared" si="479"/>
        <v>-30</v>
      </c>
      <c r="S1678" s="8">
        <f t="shared" ca="1" si="480"/>
        <v>30</v>
      </c>
      <c r="T1678" s="8">
        <f t="shared" ca="1" si="481"/>
        <v>11854</v>
      </c>
      <c r="U1678" s="8">
        <f t="shared" ca="1" si="482"/>
        <v>-1</v>
      </c>
      <c r="V1678" s="9">
        <f t="shared" ca="1" si="483"/>
        <v>0</v>
      </c>
      <c r="W1678" s="3">
        <f t="shared" si="484"/>
        <v>-1.2120493514876651E-3</v>
      </c>
      <c r="X1678" s="3">
        <f t="shared" si="485"/>
        <v>-1.5305416674900818E-2</v>
      </c>
      <c r="Y1678" s="3">
        <f t="shared" si="486"/>
        <v>-1.4014839241549892E-2</v>
      </c>
    </row>
    <row r="1679" spans="1:25" x14ac:dyDescent="0.25">
      <c r="A1679" s="1">
        <v>38454</v>
      </c>
      <c r="B1679" s="2">
        <v>5993.89</v>
      </c>
      <c r="C1679" s="2">
        <v>43598</v>
      </c>
      <c r="D1679" s="2">
        <v>5990</v>
      </c>
      <c r="E1679" s="2">
        <v>5995</v>
      </c>
      <c r="F1679" s="13">
        <f t="shared" si="474"/>
        <v>-6.4899422578668098E-4</v>
      </c>
      <c r="G1679" s="2">
        <f t="shared" si="469"/>
        <v>6030.4168333333319</v>
      </c>
      <c r="H1679" s="2">
        <f t="shared" ca="1" si="475"/>
        <v>59756.800000000003</v>
      </c>
      <c r="I1679">
        <f t="shared" ca="1" si="476"/>
        <v>-1</v>
      </c>
      <c r="J1679">
        <f t="shared" si="477"/>
        <v>-1</v>
      </c>
      <c r="K1679">
        <f t="shared" si="470"/>
        <v>14.470000000000255</v>
      </c>
      <c r="L1679">
        <f t="shared" ca="1" si="471"/>
        <v>-14.470000000000255</v>
      </c>
      <c r="M1679" s="14">
        <f t="shared" si="472"/>
        <v>8463.870000000039</v>
      </c>
      <c r="N1679">
        <f t="shared" si="478"/>
        <v>-1</v>
      </c>
      <c r="O1679">
        <f t="shared" si="473"/>
        <v>2</v>
      </c>
      <c r="P1679">
        <f>COUNTIF(作圖資料!$A$3:$A$249,A1679)</f>
        <v>0</v>
      </c>
      <c r="R1679" s="7">
        <f t="shared" si="479"/>
        <v>10</v>
      </c>
      <c r="S1679" s="8">
        <f t="shared" ca="1" si="480"/>
        <v>-10</v>
      </c>
      <c r="T1679" s="8">
        <f t="shared" ca="1" si="481"/>
        <v>11844</v>
      </c>
      <c r="U1679" s="8">
        <f t="shared" ca="1" si="482"/>
        <v>-1</v>
      </c>
      <c r="V1679" s="9">
        <f t="shared" ca="1" si="483"/>
        <v>0</v>
      </c>
      <c r="W1679" s="3">
        <f t="shared" si="484"/>
        <v>-1.2120493514876651E-3</v>
      </c>
      <c r="X1679" s="3">
        <f t="shared" si="485"/>
        <v>-1.2922488126527409E-2</v>
      </c>
      <c r="Y1679" s="3">
        <f t="shared" si="486"/>
        <v>-1.2366034624896827E-2</v>
      </c>
    </row>
    <row r="1680" spans="1:25" x14ac:dyDescent="0.25">
      <c r="A1680" s="1">
        <v>38455</v>
      </c>
      <c r="B1680" s="2">
        <v>5998.08</v>
      </c>
      <c r="C1680" s="2">
        <v>47655</v>
      </c>
      <c r="D1680" s="2">
        <v>6007</v>
      </c>
      <c r="E1680" s="2">
        <v>6004</v>
      </c>
      <c r="F1680" s="13">
        <f t="shared" si="474"/>
        <v>1.487142552283327E-3</v>
      </c>
      <c r="G1680" s="2">
        <f t="shared" si="469"/>
        <v>6031.451666666665</v>
      </c>
      <c r="H1680" s="2">
        <f t="shared" ca="1" si="475"/>
        <v>56590.6</v>
      </c>
      <c r="I1680">
        <f t="shared" ca="1" si="476"/>
        <v>-1</v>
      </c>
      <c r="J1680">
        <f t="shared" si="477"/>
        <v>1</v>
      </c>
      <c r="K1680">
        <f t="shared" si="470"/>
        <v>4.1899999999995998</v>
      </c>
      <c r="L1680">
        <f t="shared" ca="1" si="471"/>
        <v>-4.1899999999995998</v>
      </c>
      <c r="M1680" s="14">
        <f t="shared" si="472"/>
        <v>8459.6800000000403</v>
      </c>
      <c r="N1680">
        <f t="shared" si="478"/>
        <v>1</v>
      </c>
      <c r="O1680">
        <f t="shared" si="473"/>
        <v>2</v>
      </c>
      <c r="P1680">
        <f>COUNTIF(作圖資料!$A$3:$A$249,A1680)</f>
        <v>0</v>
      </c>
      <c r="R1680" s="7">
        <f t="shared" si="479"/>
        <v>17</v>
      </c>
      <c r="S1680" s="8">
        <f t="shared" ca="1" si="480"/>
        <v>-17</v>
      </c>
      <c r="T1680" s="8">
        <f t="shared" ca="1" si="481"/>
        <v>11827</v>
      </c>
      <c r="U1680" s="8">
        <f t="shared" ca="1" si="482"/>
        <v>-1</v>
      </c>
      <c r="V1680" s="9">
        <f t="shared" ca="1" si="483"/>
        <v>0</v>
      </c>
      <c r="W1680" s="3">
        <f t="shared" si="484"/>
        <v>-1.2120493514876651E-3</v>
      </c>
      <c r="X1680" s="3">
        <f t="shared" si="485"/>
        <v>-1.2232476335395148E-2</v>
      </c>
      <c r="Y1680" s="3">
        <f t="shared" si="486"/>
        <v>-9.5630667765869148E-3</v>
      </c>
    </row>
    <row r="1681" spans="1:25" x14ac:dyDescent="0.25">
      <c r="A1681" s="1">
        <v>38456</v>
      </c>
      <c r="B1681" s="2">
        <v>5976.68</v>
      </c>
      <c r="C1681" s="2">
        <v>60410</v>
      </c>
      <c r="D1681" s="2">
        <v>5975</v>
      </c>
      <c r="E1681" s="2">
        <v>5970</v>
      </c>
      <c r="F1681" s="13">
        <f t="shared" si="474"/>
        <v>-2.8109251290020509E-4</v>
      </c>
      <c r="G1681" s="2">
        <f t="shared" si="469"/>
        <v>6032.0154999999977</v>
      </c>
      <c r="H1681" s="2">
        <f t="shared" ca="1" si="475"/>
        <v>52933.8</v>
      </c>
      <c r="I1681">
        <f t="shared" ca="1" si="476"/>
        <v>1</v>
      </c>
      <c r="J1681">
        <f t="shared" si="477"/>
        <v>-1</v>
      </c>
      <c r="K1681">
        <f t="shared" si="470"/>
        <v>-21.399999999999636</v>
      </c>
      <c r="L1681">
        <f t="shared" ca="1" si="471"/>
        <v>21.399999999999636</v>
      </c>
      <c r="M1681" s="14">
        <f t="shared" si="472"/>
        <v>8438.2800000000407</v>
      </c>
      <c r="N1681">
        <f t="shared" si="478"/>
        <v>-1</v>
      </c>
      <c r="O1681">
        <f t="shared" si="473"/>
        <v>2</v>
      </c>
      <c r="P1681">
        <f>COUNTIF(作圖資料!$A$3:$A$249,A1681)</f>
        <v>0</v>
      </c>
      <c r="R1681" s="7">
        <f t="shared" si="479"/>
        <v>-32</v>
      </c>
      <c r="S1681" s="8">
        <f t="shared" ca="1" si="480"/>
        <v>32</v>
      </c>
      <c r="T1681" s="8">
        <f t="shared" ca="1" si="481"/>
        <v>11859</v>
      </c>
      <c r="U1681" s="8">
        <f t="shared" ca="1" si="482"/>
        <v>1</v>
      </c>
      <c r="V1681" s="9">
        <f t="shared" ca="1" si="483"/>
        <v>2</v>
      </c>
      <c r="W1681" s="3">
        <f t="shared" si="484"/>
        <v>-1.2120493514876651E-3</v>
      </c>
      <c r="X1681" s="3">
        <f t="shared" si="485"/>
        <v>-1.5756641569340424E-2</v>
      </c>
      <c r="Y1681" s="3">
        <f t="shared" si="486"/>
        <v>-1.4839241549876259E-2</v>
      </c>
    </row>
    <row r="1682" spans="1:25" x14ac:dyDescent="0.25">
      <c r="A1682" s="1">
        <v>38457</v>
      </c>
      <c r="B1682" s="2">
        <v>5888.37</v>
      </c>
      <c r="C1682" s="2">
        <v>79058</v>
      </c>
      <c r="D1682" s="2">
        <v>5892</v>
      </c>
      <c r="E1682" s="2">
        <v>5885</v>
      </c>
      <c r="F1682" s="13">
        <f t="shared" si="474"/>
        <v>6.1646941343695971E-4</v>
      </c>
      <c r="G1682" s="2">
        <f t="shared" si="469"/>
        <v>6030.5606666666663</v>
      </c>
      <c r="H1682" s="2">
        <f t="shared" ca="1" si="475"/>
        <v>56345</v>
      </c>
      <c r="I1682">
        <f t="shared" ca="1" si="476"/>
        <v>1</v>
      </c>
      <c r="J1682">
        <f t="shared" si="477"/>
        <v>1</v>
      </c>
      <c r="K1682">
        <f t="shared" si="470"/>
        <v>-88.3100000000004</v>
      </c>
      <c r="L1682">
        <f t="shared" ca="1" si="471"/>
        <v>-88.3100000000004</v>
      </c>
      <c r="M1682" s="14">
        <f t="shared" si="472"/>
        <v>8526.5900000000402</v>
      </c>
      <c r="N1682">
        <f t="shared" si="478"/>
        <v>1</v>
      </c>
      <c r="O1682">
        <f t="shared" si="473"/>
        <v>2</v>
      </c>
      <c r="P1682">
        <f>COUNTIF(作圖資料!$A$3:$A$249,A1682)</f>
        <v>0</v>
      </c>
      <c r="R1682" s="7">
        <f t="shared" si="479"/>
        <v>-83</v>
      </c>
      <c r="S1682" s="8">
        <f t="shared" ca="1" si="480"/>
        <v>-83</v>
      </c>
      <c r="T1682" s="8">
        <f t="shared" ca="1" si="481"/>
        <v>11776</v>
      </c>
      <c r="U1682" s="8">
        <f t="shared" ca="1" si="482"/>
        <v>1</v>
      </c>
      <c r="V1682" s="9">
        <f t="shared" ca="1" si="483"/>
        <v>0</v>
      </c>
      <c r="W1682" s="3">
        <f t="shared" si="484"/>
        <v>-1.2120493514876651E-3</v>
      </c>
      <c r="X1682" s="3">
        <f t="shared" si="485"/>
        <v>-3.0299586981009097E-2</v>
      </c>
      <c r="Y1682" s="3">
        <f t="shared" si="486"/>
        <v>-2.852431986809556E-2</v>
      </c>
    </row>
    <row r="1683" spans="1:25" x14ac:dyDescent="0.25">
      <c r="A1683" s="1">
        <v>38460</v>
      </c>
      <c r="B1683" s="2">
        <v>5715.16</v>
      </c>
      <c r="C1683" s="2">
        <v>72663</v>
      </c>
      <c r="D1683" s="2">
        <v>5707</v>
      </c>
      <c r="E1683" s="2">
        <v>5700</v>
      </c>
      <c r="F1683" s="13">
        <f t="shared" si="474"/>
        <v>-1.4277815494229129E-3</v>
      </c>
      <c r="G1683" s="2">
        <f t="shared" si="469"/>
        <v>6027.8286666666654</v>
      </c>
      <c r="H1683" s="2">
        <f t="shared" ca="1" si="475"/>
        <v>60676.800000000003</v>
      </c>
      <c r="I1683">
        <f t="shared" ca="1" si="476"/>
        <v>1</v>
      </c>
      <c r="J1683">
        <f t="shared" si="477"/>
        <v>-1</v>
      </c>
      <c r="K1683">
        <f t="shared" si="470"/>
        <v>-173.21000000000004</v>
      </c>
      <c r="L1683">
        <f t="shared" ca="1" si="471"/>
        <v>-173.21000000000004</v>
      </c>
      <c r="M1683" s="14">
        <f t="shared" si="472"/>
        <v>8353.380000000041</v>
      </c>
      <c r="N1683">
        <f t="shared" si="478"/>
        <v>-1</v>
      </c>
      <c r="O1683">
        <f t="shared" si="473"/>
        <v>2</v>
      </c>
      <c r="P1683">
        <f>COUNTIF(作圖資料!$A$3:$A$249,A1683)</f>
        <v>0</v>
      </c>
      <c r="R1683" s="7">
        <f t="shared" si="479"/>
        <v>-185</v>
      </c>
      <c r="S1683" s="8">
        <f t="shared" ca="1" si="480"/>
        <v>-185</v>
      </c>
      <c r="T1683" s="8">
        <f t="shared" ca="1" si="481"/>
        <v>11591</v>
      </c>
      <c r="U1683" s="8">
        <f t="shared" ca="1" si="482"/>
        <v>2</v>
      </c>
      <c r="V1683" s="9">
        <f t="shared" ca="1" si="483"/>
        <v>1</v>
      </c>
      <c r="W1683" s="3">
        <f t="shared" si="484"/>
        <v>-1.2120493514876651E-3</v>
      </c>
      <c r="X1683" s="3">
        <f t="shared" si="485"/>
        <v>-5.8823916895572759E-2</v>
      </c>
      <c r="Y1683" s="3">
        <f t="shared" si="486"/>
        <v>-5.9027205276174777E-2</v>
      </c>
    </row>
    <row r="1684" spans="1:25" x14ac:dyDescent="0.25">
      <c r="A1684" s="1">
        <v>38461</v>
      </c>
      <c r="B1684" s="2">
        <v>5748.35</v>
      </c>
      <c r="C1684" s="2">
        <v>57734</v>
      </c>
      <c r="D1684" s="2">
        <v>5754</v>
      </c>
      <c r="E1684" s="2">
        <v>5735</v>
      </c>
      <c r="F1684" s="13">
        <f t="shared" si="474"/>
        <v>9.8289074256086018E-4</v>
      </c>
      <c r="G1684" s="2">
        <f t="shared" si="469"/>
        <v>6026.0688333333319</v>
      </c>
      <c r="H1684" s="2">
        <f t="shared" ca="1" si="475"/>
        <v>63504</v>
      </c>
      <c r="I1684">
        <f t="shared" ca="1" si="476"/>
        <v>-1</v>
      </c>
      <c r="J1684">
        <f t="shared" si="477"/>
        <v>1</v>
      </c>
      <c r="K1684">
        <f t="shared" si="470"/>
        <v>33.190000000000509</v>
      </c>
      <c r="L1684">
        <f t="shared" ca="1" si="471"/>
        <v>33.190000000000509</v>
      </c>
      <c r="M1684" s="14">
        <f t="shared" si="472"/>
        <v>8320.1900000000405</v>
      </c>
      <c r="N1684">
        <f t="shared" si="478"/>
        <v>1</v>
      </c>
      <c r="O1684">
        <f t="shared" si="473"/>
        <v>2</v>
      </c>
      <c r="P1684">
        <f>COUNTIF(作圖資料!$A$3:$A$249,A1684)</f>
        <v>0</v>
      </c>
      <c r="R1684" s="7">
        <f t="shared" si="479"/>
        <v>47</v>
      </c>
      <c r="S1684" s="8">
        <f t="shared" ca="1" si="480"/>
        <v>47</v>
      </c>
      <c r="T1684" s="8">
        <f t="shared" ca="1" si="481"/>
        <v>11685</v>
      </c>
      <c r="U1684" s="8">
        <f t="shared" ca="1" si="482"/>
        <v>-2</v>
      </c>
      <c r="V1684" s="9">
        <f t="shared" ca="1" si="483"/>
        <v>4</v>
      </c>
      <c r="W1684" s="3">
        <f t="shared" si="484"/>
        <v>-1.2120493514876651E-3</v>
      </c>
      <c r="X1684" s="3">
        <f t="shared" si="485"/>
        <v>-5.3358167170589277E-2</v>
      </c>
      <c r="Y1684" s="3">
        <f t="shared" si="486"/>
        <v>-5.1277823577906001E-2</v>
      </c>
    </row>
    <row r="1685" spans="1:25" x14ac:dyDescent="0.25">
      <c r="A1685" s="1">
        <v>38462</v>
      </c>
      <c r="B1685" s="2">
        <v>5693.01</v>
      </c>
      <c r="C1685" s="2">
        <v>63718</v>
      </c>
      <c r="D1685" s="2">
        <v>5701</v>
      </c>
      <c r="E1685" s="2">
        <v>5679</v>
      </c>
      <c r="F1685" s="13">
        <f t="shared" si="474"/>
        <v>-2.4609125928112263E-3</v>
      </c>
      <c r="G1685" s="2">
        <f t="shared" si="469"/>
        <v>6022.7936666666656</v>
      </c>
      <c r="H1685" s="2">
        <f t="shared" ca="1" si="475"/>
        <v>66716.600000000006</v>
      </c>
      <c r="I1685">
        <f t="shared" ca="1" si="476"/>
        <v>-1</v>
      </c>
      <c r="J1685">
        <f t="shared" si="477"/>
        <v>-1</v>
      </c>
      <c r="K1685">
        <f t="shared" si="470"/>
        <v>-55.340000000000146</v>
      </c>
      <c r="L1685">
        <f t="shared" ca="1" si="471"/>
        <v>55.340000000000146</v>
      </c>
      <c r="M1685" s="14">
        <f t="shared" si="472"/>
        <v>8264.8500000000404</v>
      </c>
      <c r="N1685">
        <f t="shared" si="478"/>
        <v>-1</v>
      </c>
      <c r="O1685">
        <f t="shared" si="473"/>
        <v>2</v>
      </c>
      <c r="P1685">
        <f>COUNTIF(作圖資料!$A$3:$A$249,A1685)</f>
        <v>1</v>
      </c>
      <c r="R1685" s="7">
        <f t="shared" si="479"/>
        <v>-53</v>
      </c>
      <c r="S1685" s="8">
        <f t="shared" ca="1" si="480"/>
        <v>53</v>
      </c>
      <c r="T1685" s="8">
        <f t="shared" ca="1" si="481"/>
        <v>11791</v>
      </c>
      <c r="U1685" s="8">
        <f t="shared" ca="1" si="482"/>
        <v>-2</v>
      </c>
      <c r="V1685" s="9">
        <f t="shared" ca="1" si="483"/>
        <v>4</v>
      </c>
      <c r="W1685" s="3">
        <f t="shared" si="484"/>
        <v>-1.2120493514876651E-3</v>
      </c>
      <c r="X1685" s="3">
        <f t="shared" si="485"/>
        <v>-6.2471592593324465E-2</v>
      </c>
      <c r="Y1685" s="3">
        <f t="shared" si="486"/>
        <v>-6.001648804616655E-2</v>
      </c>
    </row>
    <row r="1686" spans="1:25" x14ac:dyDescent="0.25">
      <c r="A1686" s="1">
        <v>38463</v>
      </c>
      <c r="B1686" s="2">
        <v>5721.99</v>
      </c>
      <c r="C1686" s="2">
        <v>63640</v>
      </c>
      <c r="D1686" s="2">
        <v>5688</v>
      </c>
      <c r="E1686" s="2">
        <v>5680</v>
      </c>
      <c r="F1686" s="13">
        <f t="shared" si="474"/>
        <v>-5.94024106997737E-3</v>
      </c>
      <c r="G1686" s="2">
        <f t="shared" si="469"/>
        <v>6019.0723333333326</v>
      </c>
      <c r="H1686" s="2">
        <f t="shared" ca="1" si="475"/>
        <v>67362.600000000006</v>
      </c>
      <c r="I1686">
        <f t="shared" ca="1" si="476"/>
        <v>-1</v>
      </c>
      <c r="J1686">
        <f t="shared" si="477"/>
        <v>-1</v>
      </c>
      <c r="K1686">
        <f t="shared" si="470"/>
        <v>28.979999999999563</v>
      </c>
      <c r="L1686">
        <f t="shared" ca="1" si="471"/>
        <v>-28.979999999999563</v>
      </c>
      <c r="M1686" s="14">
        <f t="shared" si="472"/>
        <v>8235.8700000000408</v>
      </c>
      <c r="N1686">
        <f t="shared" si="478"/>
        <v>-1</v>
      </c>
      <c r="O1686">
        <f t="shared" si="473"/>
        <v>0</v>
      </c>
      <c r="P1686">
        <f>COUNTIF(作圖資料!$A$3:$A$249,A1686)</f>
        <v>0</v>
      </c>
      <c r="R1686" s="7">
        <f t="shared" si="479"/>
        <v>9</v>
      </c>
      <c r="S1686" s="8">
        <f t="shared" ca="1" si="480"/>
        <v>-9</v>
      </c>
      <c r="T1686" s="8">
        <f t="shared" ca="1" si="481"/>
        <v>11773</v>
      </c>
      <c r="U1686" s="8">
        <f t="shared" ca="1" si="482"/>
        <v>-2</v>
      </c>
      <c r="V1686" s="9">
        <f t="shared" ca="1" si="483"/>
        <v>0</v>
      </c>
      <c r="W1686" s="3">
        <f t="shared" si="484"/>
        <v>-2.4609125928112263E-3</v>
      </c>
      <c r="X1686" s="3">
        <f t="shared" si="485"/>
        <v>5.0904530292410453E-3</v>
      </c>
      <c r="Y1686" s="3">
        <f t="shared" si="486"/>
        <v>1.5847860538827259E-3</v>
      </c>
    </row>
    <row r="1687" spans="1:25" x14ac:dyDescent="0.25">
      <c r="A1687" s="1">
        <v>38464</v>
      </c>
      <c r="B1687" s="2">
        <v>5747.09</v>
      </c>
      <c r="C1687" s="2">
        <v>64459</v>
      </c>
      <c r="D1687" s="2">
        <v>5725</v>
      </c>
      <c r="E1687" s="2">
        <v>5711</v>
      </c>
      <c r="F1687" s="13">
        <f t="shared" si="474"/>
        <v>-3.8436843689588773E-3</v>
      </c>
      <c r="G1687" s="2">
        <f t="shared" si="469"/>
        <v>6015.9643333333333</v>
      </c>
      <c r="H1687" s="2">
        <f t="shared" ca="1" si="475"/>
        <v>64442.8</v>
      </c>
      <c r="I1687">
        <f t="shared" ca="1" si="476"/>
        <v>1</v>
      </c>
      <c r="J1687">
        <f t="shared" si="477"/>
        <v>-1</v>
      </c>
      <c r="K1687">
        <f t="shared" si="470"/>
        <v>25.100000000000364</v>
      </c>
      <c r="L1687">
        <f t="shared" ca="1" si="471"/>
        <v>-25.100000000000364</v>
      </c>
      <c r="M1687" s="14">
        <f t="shared" si="472"/>
        <v>8210.7700000000405</v>
      </c>
      <c r="N1687">
        <f t="shared" si="478"/>
        <v>-1</v>
      </c>
      <c r="O1687">
        <f t="shared" si="473"/>
        <v>0</v>
      </c>
      <c r="P1687">
        <f>COUNTIF(作圖資料!$A$3:$A$249,A1687)</f>
        <v>0</v>
      </c>
      <c r="R1687" s="7">
        <f t="shared" si="479"/>
        <v>37</v>
      </c>
      <c r="S1687" s="8">
        <f t="shared" ca="1" si="480"/>
        <v>-37</v>
      </c>
      <c r="T1687" s="8">
        <f t="shared" ca="1" si="481"/>
        <v>11699</v>
      </c>
      <c r="U1687" s="8">
        <f t="shared" ca="1" si="482"/>
        <v>2</v>
      </c>
      <c r="V1687" s="9">
        <f t="shared" ca="1" si="483"/>
        <v>4</v>
      </c>
      <c r="W1687" s="3">
        <f t="shared" si="484"/>
        <v>-2.4609125928112263E-3</v>
      </c>
      <c r="X1687" s="3">
        <f t="shared" si="485"/>
        <v>9.4993685238562442E-3</v>
      </c>
      <c r="Y1687" s="3">
        <f t="shared" si="486"/>
        <v>8.1000176087338005E-3</v>
      </c>
    </row>
    <row r="1688" spans="1:25" x14ac:dyDescent="0.25">
      <c r="A1688" s="1">
        <v>38467</v>
      </c>
      <c r="B1688" s="2">
        <v>5758.31</v>
      </c>
      <c r="C1688" s="2">
        <v>40754</v>
      </c>
      <c r="D1688" s="2">
        <v>5728</v>
      </c>
      <c r="E1688" s="2">
        <v>5711</v>
      </c>
      <c r="F1688" s="13">
        <f t="shared" si="474"/>
        <v>-5.2636971611462746E-3</v>
      </c>
      <c r="G1688" s="2">
        <f t="shared" si="469"/>
        <v>6013.6803333333328</v>
      </c>
      <c r="H1688" s="2">
        <f t="shared" ca="1" si="475"/>
        <v>58061</v>
      </c>
      <c r="I1688">
        <f t="shared" ca="1" si="476"/>
        <v>-1</v>
      </c>
      <c r="J1688">
        <f t="shared" si="477"/>
        <v>-1</v>
      </c>
      <c r="K1688">
        <f t="shared" si="470"/>
        <v>11.220000000000255</v>
      </c>
      <c r="L1688">
        <f t="shared" ca="1" si="471"/>
        <v>11.220000000000255</v>
      </c>
      <c r="M1688" s="14">
        <f t="shared" si="472"/>
        <v>8199.5500000000393</v>
      </c>
      <c r="N1688">
        <f t="shared" si="478"/>
        <v>-1</v>
      </c>
      <c r="O1688">
        <f t="shared" si="473"/>
        <v>0</v>
      </c>
      <c r="P1688">
        <f>COUNTIF(作圖資料!$A$3:$A$249,A1688)</f>
        <v>0</v>
      </c>
      <c r="R1688" s="7">
        <f t="shared" si="479"/>
        <v>3</v>
      </c>
      <c r="S1688" s="8">
        <f t="shared" ca="1" si="480"/>
        <v>3</v>
      </c>
      <c r="T1688" s="8">
        <f t="shared" ca="1" si="481"/>
        <v>11705</v>
      </c>
      <c r="U1688" s="8">
        <f t="shared" ca="1" si="482"/>
        <v>-2</v>
      </c>
      <c r="V1688" s="9">
        <f t="shared" ca="1" si="483"/>
        <v>4</v>
      </c>
      <c r="W1688" s="3">
        <f t="shared" si="484"/>
        <v>-2.4609125928112263E-3</v>
      </c>
      <c r="X1688" s="3">
        <f t="shared" si="485"/>
        <v>1.1470206446150488E-2</v>
      </c>
      <c r="Y1688" s="3">
        <f t="shared" si="486"/>
        <v>8.6282796266947681E-3</v>
      </c>
    </row>
    <row r="1689" spans="1:25" x14ac:dyDescent="0.25">
      <c r="A1689" s="1">
        <v>38468</v>
      </c>
      <c r="B1689" s="2">
        <v>5805.25</v>
      </c>
      <c r="C1689" s="2">
        <v>53293</v>
      </c>
      <c r="D1689" s="2">
        <v>5765</v>
      </c>
      <c r="E1689" s="2">
        <v>5745</v>
      </c>
      <c r="F1689" s="13">
        <f t="shared" si="474"/>
        <v>-6.9333792687653606E-3</v>
      </c>
      <c r="G1689" s="2">
        <f t="shared" si="469"/>
        <v>6012.2994999999992</v>
      </c>
      <c r="H1689" s="2">
        <f t="shared" ca="1" si="475"/>
        <v>57172.800000000003</v>
      </c>
      <c r="I1689">
        <f t="shared" ca="1" si="476"/>
        <v>-1</v>
      </c>
      <c r="J1689">
        <f t="shared" si="477"/>
        <v>-1</v>
      </c>
      <c r="K1689">
        <f t="shared" si="470"/>
        <v>46.9399999999996</v>
      </c>
      <c r="L1689">
        <f t="shared" ca="1" si="471"/>
        <v>-46.9399999999996</v>
      </c>
      <c r="M1689" s="14">
        <f t="shared" si="472"/>
        <v>8152.6100000000397</v>
      </c>
      <c r="N1689">
        <f t="shared" si="478"/>
        <v>-1</v>
      </c>
      <c r="O1689">
        <f t="shared" si="473"/>
        <v>0</v>
      </c>
      <c r="P1689">
        <f>COUNTIF(作圖資料!$A$3:$A$249,A1689)</f>
        <v>0</v>
      </c>
      <c r="R1689" s="7">
        <f t="shared" si="479"/>
        <v>37</v>
      </c>
      <c r="S1689" s="8">
        <f t="shared" ca="1" si="480"/>
        <v>-37</v>
      </c>
      <c r="T1689" s="8">
        <f t="shared" ca="1" si="481"/>
        <v>11631</v>
      </c>
      <c r="U1689" s="8">
        <f t="shared" ca="1" si="482"/>
        <v>-2</v>
      </c>
      <c r="V1689" s="9">
        <f t="shared" ca="1" si="483"/>
        <v>0</v>
      </c>
      <c r="W1689" s="3">
        <f t="shared" si="484"/>
        <v>-2.4609125928112263E-3</v>
      </c>
      <c r="X1689" s="3">
        <f t="shared" si="485"/>
        <v>1.9715405383092355E-2</v>
      </c>
      <c r="Y1689" s="3">
        <f t="shared" si="486"/>
        <v>1.5143511181545888E-2</v>
      </c>
    </row>
    <row r="1690" spans="1:25" x14ac:dyDescent="0.25">
      <c r="A1690" s="1">
        <v>38469</v>
      </c>
      <c r="B1690" s="2">
        <v>5778.27</v>
      </c>
      <c r="C1690" s="2">
        <v>46681</v>
      </c>
      <c r="D1690" s="2">
        <v>5745</v>
      </c>
      <c r="E1690" s="2">
        <v>5732</v>
      </c>
      <c r="F1690" s="13">
        <f t="shared" si="474"/>
        <v>-5.7577787123136437E-3</v>
      </c>
      <c r="G1690" s="2">
        <f t="shared" si="469"/>
        <v>6011.122166666667</v>
      </c>
      <c r="H1690" s="2">
        <f t="shared" ca="1" si="475"/>
        <v>53765.4</v>
      </c>
      <c r="I1690">
        <f t="shared" ca="1" si="476"/>
        <v>-1</v>
      </c>
      <c r="J1690">
        <f t="shared" si="477"/>
        <v>-1</v>
      </c>
      <c r="K1690">
        <f t="shared" si="470"/>
        <v>-26.979999999999563</v>
      </c>
      <c r="L1690">
        <f t="shared" ca="1" si="471"/>
        <v>26.979999999999563</v>
      </c>
      <c r="M1690" s="14">
        <f t="shared" si="472"/>
        <v>8179.5900000000393</v>
      </c>
      <c r="N1690">
        <f t="shared" si="478"/>
        <v>-1</v>
      </c>
      <c r="O1690">
        <f t="shared" si="473"/>
        <v>0</v>
      </c>
      <c r="P1690">
        <f>COUNTIF(作圖資料!$A$3:$A$249,A1690)</f>
        <v>0</v>
      </c>
      <c r="R1690" s="7">
        <f t="shared" si="479"/>
        <v>-20</v>
      </c>
      <c r="S1690" s="8">
        <f t="shared" ca="1" si="480"/>
        <v>20</v>
      </c>
      <c r="T1690" s="8">
        <f t="shared" ca="1" si="481"/>
        <v>11671</v>
      </c>
      <c r="U1690" s="8">
        <f t="shared" ca="1" si="482"/>
        <v>-2</v>
      </c>
      <c r="V1690" s="9">
        <f t="shared" ca="1" si="483"/>
        <v>0</v>
      </c>
      <c r="W1690" s="3">
        <f t="shared" si="484"/>
        <v>-2.4609125928112263E-3</v>
      </c>
      <c r="X1690" s="3">
        <f t="shared" si="485"/>
        <v>1.4976260361390326E-2</v>
      </c>
      <c r="Y1690" s="3">
        <f t="shared" si="486"/>
        <v>1.1621764395139955E-2</v>
      </c>
    </row>
    <row r="1691" spans="1:25" x14ac:dyDescent="0.25">
      <c r="A1691" s="1">
        <v>38470</v>
      </c>
      <c r="B1691" s="2">
        <v>5842.27</v>
      </c>
      <c r="C1691" s="2">
        <v>50209</v>
      </c>
      <c r="D1691" s="2">
        <v>5780</v>
      </c>
      <c r="E1691" s="2">
        <v>5764</v>
      </c>
      <c r="F1691" s="13">
        <f t="shared" si="474"/>
        <v>-1.0658528277535995E-2</v>
      </c>
      <c r="G1691" s="2">
        <f t="shared" si="469"/>
        <v>6012.3020000000006</v>
      </c>
      <c r="H1691" s="2">
        <f t="shared" ca="1" si="475"/>
        <v>51079.199999999997</v>
      </c>
      <c r="I1691">
        <f t="shared" ca="1" si="476"/>
        <v>-1</v>
      </c>
      <c r="J1691">
        <f t="shared" si="477"/>
        <v>-1</v>
      </c>
      <c r="K1691">
        <f t="shared" si="470"/>
        <v>64</v>
      </c>
      <c r="L1691">
        <f t="shared" ca="1" si="471"/>
        <v>-64</v>
      </c>
      <c r="M1691" s="14">
        <f t="shared" si="472"/>
        <v>8115.5900000000393</v>
      </c>
      <c r="N1691">
        <f t="shared" si="478"/>
        <v>-1</v>
      </c>
      <c r="O1691">
        <f t="shared" si="473"/>
        <v>0</v>
      </c>
      <c r="P1691">
        <f>COUNTIF(作圖資料!$A$3:$A$249,A1691)</f>
        <v>0</v>
      </c>
      <c r="R1691" s="7">
        <f t="shared" si="479"/>
        <v>35</v>
      </c>
      <c r="S1691" s="8">
        <f t="shared" ca="1" si="480"/>
        <v>-35</v>
      </c>
      <c r="T1691" s="8">
        <f t="shared" ca="1" si="481"/>
        <v>11601</v>
      </c>
      <c r="U1691" s="8">
        <f t="shared" ca="1" si="482"/>
        <v>-2</v>
      </c>
      <c r="V1691" s="9">
        <f t="shared" ca="1" si="483"/>
        <v>0</v>
      </c>
      <c r="W1691" s="3">
        <f t="shared" si="484"/>
        <v>-2.4609125928112263E-3</v>
      </c>
      <c r="X1691" s="3">
        <f t="shared" si="485"/>
        <v>2.6218116602640729E-2</v>
      </c>
      <c r="Y1691" s="3">
        <f t="shared" si="486"/>
        <v>1.7784821271350504E-2</v>
      </c>
    </row>
    <row r="1692" spans="1:25" x14ac:dyDescent="0.25">
      <c r="A1692" s="1">
        <v>38471</v>
      </c>
      <c r="B1692" s="2">
        <v>5818.07</v>
      </c>
      <c r="C1692" s="2">
        <v>48860</v>
      </c>
      <c r="D1692" s="2">
        <v>5770</v>
      </c>
      <c r="E1692" s="2">
        <v>5748</v>
      </c>
      <c r="F1692" s="13">
        <f t="shared" si="474"/>
        <v>-8.2621900389647784E-3</v>
      </c>
      <c r="G1692" s="2">
        <f t="shared" si="469"/>
        <v>6012.8906666666671</v>
      </c>
      <c r="H1692" s="2">
        <f t="shared" ca="1" si="475"/>
        <v>47959.4</v>
      </c>
      <c r="I1692">
        <f t="shared" ca="1" si="476"/>
        <v>1</v>
      </c>
      <c r="J1692">
        <f t="shared" si="477"/>
        <v>-1</v>
      </c>
      <c r="K1692">
        <f t="shared" si="470"/>
        <v>-24.200000000000728</v>
      </c>
      <c r="L1692">
        <f t="shared" ca="1" si="471"/>
        <v>24.200000000000728</v>
      </c>
      <c r="M1692" s="14">
        <f t="shared" si="472"/>
        <v>8139.79000000004</v>
      </c>
      <c r="N1692">
        <f t="shared" si="478"/>
        <v>-1</v>
      </c>
      <c r="O1692">
        <f t="shared" si="473"/>
        <v>0</v>
      </c>
      <c r="P1692">
        <f>COUNTIF(作圖資料!$A$3:$A$249,A1692)</f>
        <v>0</v>
      </c>
      <c r="R1692" s="7">
        <f t="shared" si="479"/>
        <v>-10</v>
      </c>
      <c r="S1692" s="8">
        <f t="shared" ca="1" si="480"/>
        <v>10</v>
      </c>
      <c r="T1692" s="8">
        <f t="shared" ca="1" si="481"/>
        <v>11621</v>
      </c>
      <c r="U1692" s="8">
        <f t="shared" ca="1" si="482"/>
        <v>2</v>
      </c>
      <c r="V1692" s="9">
        <f t="shared" ca="1" si="483"/>
        <v>4</v>
      </c>
      <c r="W1692" s="3">
        <f t="shared" si="484"/>
        <v>-2.4609125928112263E-3</v>
      </c>
      <c r="X1692" s="3">
        <f t="shared" si="485"/>
        <v>2.1967289711417815E-2</v>
      </c>
      <c r="Y1692" s="3">
        <f t="shared" si="486"/>
        <v>1.6023947878147426E-2</v>
      </c>
    </row>
    <row r="1693" spans="1:25" x14ac:dyDescent="0.25">
      <c r="A1693" s="1">
        <v>38475</v>
      </c>
      <c r="B1693" s="2">
        <v>5818.22</v>
      </c>
      <c r="C1693" s="2">
        <v>58379</v>
      </c>
      <c r="D1693" s="2">
        <v>5800</v>
      </c>
      <c r="E1693" s="2">
        <v>5786</v>
      </c>
      <c r="F1693" s="13">
        <f t="shared" si="474"/>
        <v>-3.1315419492560226E-3</v>
      </c>
      <c r="G1693" s="2">
        <f t="shared" si="469"/>
        <v>6012.6048333333329</v>
      </c>
      <c r="H1693" s="2">
        <f t="shared" ca="1" si="475"/>
        <v>51484.4</v>
      </c>
      <c r="I1693">
        <f t="shared" ca="1" si="476"/>
        <v>1</v>
      </c>
      <c r="J1693">
        <f t="shared" si="477"/>
        <v>-1</v>
      </c>
      <c r="K1693">
        <f t="shared" si="470"/>
        <v>0.1500000000005457</v>
      </c>
      <c r="L1693">
        <f t="shared" ca="1" si="471"/>
        <v>0.1500000000005457</v>
      </c>
      <c r="M1693" s="14">
        <f t="shared" si="472"/>
        <v>8139.6400000000394</v>
      </c>
      <c r="N1693">
        <f t="shared" si="478"/>
        <v>-1</v>
      </c>
      <c r="O1693">
        <f t="shared" si="473"/>
        <v>0</v>
      </c>
      <c r="P1693">
        <f>COUNTIF(作圖資料!$A$3:$A$249,A1693)</f>
        <v>0</v>
      </c>
      <c r="R1693" s="7">
        <f t="shared" si="479"/>
        <v>30</v>
      </c>
      <c r="S1693" s="8">
        <f t="shared" ca="1" si="480"/>
        <v>30</v>
      </c>
      <c r="T1693" s="8">
        <f t="shared" ca="1" si="481"/>
        <v>11681</v>
      </c>
      <c r="U1693" s="8">
        <f t="shared" ca="1" si="482"/>
        <v>2</v>
      </c>
      <c r="V1693" s="9">
        <f t="shared" ca="1" si="483"/>
        <v>0</v>
      </c>
      <c r="W1693" s="3">
        <f t="shared" si="484"/>
        <v>-2.4609125928112263E-3</v>
      </c>
      <c r="X1693" s="3">
        <f t="shared" si="485"/>
        <v>2.199363781198338E-2</v>
      </c>
      <c r="Y1693" s="3">
        <f t="shared" si="486"/>
        <v>2.1306568057756436E-2</v>
      </c>
    </row>
    <row r="1694" spans="1:25" x14ac:dyDescent="0.25">
      <c r="A1694" s="1">
        <v>38476</v>
      </c>
      <c r="B1694" s="2">
        <v>5803.68</v>
      </c>
      <c r="C1694" s="2">
        <v>52596</v>
      </c>
      <c r="D1694" s="2">
        <v>5806</v>
      </c>
      <c r="E1694" s="2">
        <v>5780</v>
      </c>
      <c r="F1694" s="13">
        <f t="shared" si="474"/>
        <v>3.9974636782180717E-4</v>
      </c>
      <c r="G1694" s="2">
        <f t="shared" si="469"/>
        <v>6011.9535000000005</v>
      </c>
      <c r="H1694" s="2">
        <f t="shared" ca="1" si="475"/>
        <v>51345</v>
      </c>
      <c r="I1694">
        <f t="shared" ca="1" si="476"/>
        <v>1</v>
      </c>
      <c r="J1694">
        <f t="shared" si="477"/>
        <v>1</v>
      </c>
      <c r="K1694">
        <f t="shared" si="470"/>
        <v>-14.539999999999964</v>
      </c>
      <c r="L1694">
        <f t="shared" ca="1" si="471"/>
        <v>-14.539999999999964</v>
      </c>
      <c r="M1694" s="14">
        <f t="shared" si="472"/>
        <v>8154.1800000000394</v>
      </c>
      <c r="N1694">
        <f t="shared" si="478"/>
        <v>1</v>
      </c>
      <c r="O1694">
        <f t="shared" si="473"/>
        <v>2</v>
      </c>
      <c r="P1694">
        <f>COUNTIF(作圖資料!$A$3:$A$249,A1694)</f>
        <v>0</v>
      </c>
      <c r="R1694" s="7">
        <f t="shared" si="479"/>
        <v>6</v>
      </c>
      <c r="S1694" s="8">
        <f t="shared" ca="1" si="480"/>
        <v>6</v>
      </c>
      <c r="T1694" s="8">
        <f t="shared" ca="1" si="481"/>
        <v>11693</v>
      </c>
      <c r="U1694" s="8">
        <f t="shared" ca="1" si="482"/>
        <v>2</v>
      </c>
      <c r="V1694" s="9">
        <f t="shared" ca="1" si="483"/>
        <v>0</v>
      </c>
      <c r="W1694" s="3">
        <f t="shared" si="484"/>
        <v>-2.4609125928112263E-3</v>
      </c>
      <c r="X1694" s="3">
        <f t="shared" si="485"/>
        <v>1.9439628597174297E-2</v>
      </c>
      <c r="Y1694" s="3">
        <f t="shared" si="486"/>
        <v>2.236309209367815E-2</v>
      </c>
    </row>
    <row r="1695" spans="1:25" x14ac:dyDescent="0.25">
      <c r="A1695" s="1">
        <v>38477</v>
      </c>
      <c r="B1695" s="2">
        <v>5927.5</v>
      </c>
      <c r="C1695" s="2">
        <v>90654</v>
      </c>
      <c r="D1695" s="2">
        <v>5902</v>
      </c>
      <c r="E1695" s="2">
        <v>5886</v>
      </c>
      <c r="F1695" s="13">
        <f t="shared" si="474"/>
        <v>-4.3019822859552415E-3</v>
      </c>
      <c r="G1695" s="2">
        <f t="shared" si="469"/>
        <v>6012.7463333333335</v>
      </c>
      <c r="H1695" s="2">
        <f t="shared" ca="1" si="475"/>
        <v>60139.6</v>
      </c>
      <c r="I1695">
        <f t="shared" ca="1" si="476"/>
        <v>1</v>
      </c>
      <c r="J1695">
        <f t="shared" si="477"/>
        <v>-1</v>
      </c>
      <c r="K1695">
        <f t="shared" si="470"/>
        <v>123.81999999999971</v>
      </c>
      <c r="L1695">
        <f t="shared" ca="1" si="471"/>
        <v>123.81999999999971</v>
      </c>
      <c r="M1695" s="14">
        <f t="shared" si="472"/>
        <v>8278.00000000004</v>
      </c>
      <c r="N1695">
        <f t="shared" si="478"/>
        <v>-1</v>
      </c>
      <c r="O1695">
        <f t="shared" si="473"/>
        <v>2</v>
      </c>
      <c r="P1695">
        <f>COUNTIF(作圖資料!$A$3:$A$249,A1695)</f>
        <v>0</v>
      </c>
      <c r="R1695" s="7">
        <f t="shared" si="479"/>
        <v>96</v>
      </c>
      <c r="S1695" s="8">
        <f t="shared" ca="1" si="480"/>
        <v>96</v>
      </c>
      <c r="T1695" s="8">
        <f t="shared" ca="1" si="481"/>
        <v>11885</v>
      </c>
      <c r="U1695" s="8">
        <f t="shared" ca="1" si="482"/>
        <v>2</v>
      </c>
      <c r="V1695" s="9">
        <f t="shared" ca="1" si="483"/>
        <v>0</v>
      </c>
      <c r="W1695" s="3">
        <f t="shared" si="484"/>
        <v>-2.4609125928112263E-3</v>
      </c>
      <c r="X1695" s="3">
        <f t="shared" si="485"/>
        <v>4.1189107343918119E-2</v>
      </c>
      <c r="Y1695" s="3">
        <f t="shared" si="486"/>
        <v>3.9267476668427115E-2</v>
      </c>
    </row>
    <row r="1696" spans="1:25" x14ac:dyDescent="0.25">
      <c r="A1696" s="1">
        <v>38478</v>
      </c>
      <c r="B1696" s="2">
        <v>5967.96</v>
      </c>
      <c r="C1696" s="2">
        <v>80277</v>
      </c>
      <c r="D1696" s="2">
        <v>5948</v>
      </c>
      <c r="E1696" s="2">
        <v>5920</v>
      </c>
      <c r="F1696" s="13">
        <f t="shared" si="474"/>
        <v>-3.3445264378447748E-3</v>
      </c>
      <c r="G1696" s="2">
        <f t="shared" si="469"/>
        <v>6012.3085000000001</v>
      </c>
      <c r="H1696" s="2">
        <f t="shared" ca="1" si="475"/>
        <v>66153.2</v>
      </c>
      <c r="I1696">
        <f t="shared" ca="1" si="476"/>
        <v>1</v>
      </c>
      <c r="J1696">
        <f t="shared" si="477"/>
        <v>-1</v>
      </c>
      <c r="K1696">
        <f t="shared" si="470"/>
        <v>40.460000000000036</v>
      </c>
      <c r="L1696">
        <f t="shared" ca="1" si="471"/>
        <v>40.460000000000036</v>
      </c>
      <c r="M1696" s="14">
        <f t="shared" si="472"/>
        <v>8237.5400000000409</v>
      </c>
      <c r="N1696">
        <f t="shared" si="478"/>
        <v>-1</v>
      </c>
      <c r="O1696">
        <f t="shared" si="473"/>
        <v>0</v>
      </c>
      <c r="P1696">
        <f>COUNTIF(作圖資料!$A$3:$A$249,A1696)</f>
        <v>0</v>
      </c>
      <c r="R1696" s="7">
        <f t="shared" si="479"/>
        <v>46</v>
      </c>
      <c r="S1696" s="8">
        <f t="shared" ca="1" si="480"/>
        <v>46</v>
      </c>
      <c r="T1696" s="8">
        <f t="shared" ca="1" si="481"/>
        <v>11977</v>
      </c>
      <c r="U1696" s="8">
        <f t="shared" ca="1" si="482"/>
        <v>2</v>
      </c>
      <c r="V1696" s="9">
        <f t="shared" ca="1" si="483"/>
        <v>0</v>
      </c>
      <c r="W1696" s="3">
        <f t="shared" si="484"/>
        <v>-2.4609125928112263E-3</v>
      </c>
      <c r="X1696" s="3">
        <f t="shared" si="485"/>
        <v>4.8296068336433517E-2</v>
      </c>
      <c r="Y1696" s="3">
        <f t="shared" si="486"/>
        <v>4.7367494277160915E-2</v>
      </c>
    </row>
    <row r="1697" spans="1:25" x14ac:dyDescent="0.25">
      <c r="A1697" s="1">
        <v>38481</v>
      </c>
      <c r="B1697" s="2">
        <v>5966.85</v>
      </c>
      <c r="C1697" s="2">
        <v>63979</v>
      </c>
      <c r="D1697" s="2">
        <v>5947</v>
      </c>
      <c r="E1697" s="2">
        <v>5932</v>
      </c>
      <c r="F1697" s="13">
        <f t="shared" si="474"/>
        <v>-3.3267134250065666E-3</v>
      </c>
      <c r="G1697" s="2">
        <f t="shared" si="469"/>
        <v>6012.0636666666669</v>
      </c>
      <c r="H1697" s="2">
        <f t="shared" ca="1" si="475"/>
        <v>69177</v>
      </c>
      <c r="I1697">
        <f t="shared" ca="1" si="476"/>
        <v>-1</v>
      </c>
      <c r="J1697">
        <f t="shared" si="477"/>
        <v>-1</v>
      </c>
      <c r="K1697">
        <f t="shared" si="470"/>
        <v>-1.1099999999996726</v>
      </c>
      <c r="L1697">
        <f t="shared" ca="1" si="471"/>
        <v>-1.1099999999996726</v>
      </c>
      <c r="M1697" s="14">
        <f t="shared" si="472"/>
        <v>8238.6500000000415</v>
      </c>
      <c r="N1697">
        <f t="shared" si="478"/>
        <v>-1</v>
      </c>
      <c r="O1697">
        <f t="shared" si="473"/>
        <v>0</v>
      </c>
      <c r="P1697">
        <f>COUNTIF(作圖資料!$A$3:$A$249,A1697)</f>
        <v>0</v>
      </c>
      <c r="R1697" s="7">
        <f t="shared" si="479"/>
        <v>-1</v>
      </c>
      <c r="S1697" s="8">
        <f t="shared" ca="1" si="480"/>
        <v>-1</v>
      </c>
      <c r="T1697" s="8">
        <f t="shared" ca="1" si="481"/>
        <v>11975</v>
      </c>
      <c r="U1697" s="8">
        <f t="shared" ca="1" si="482"/>
        <v>-2</v>
      </c>
      <c r="V1697" s="9">
        <f t="shared" ca="1" si="483"/>
        <v>4</v>
      </c>
      <c r="W1697" s="3">
        <f t="shared" si="484"/>
        <v>-2.4609125928112263E-3</v>
      </c>
      <c r="X1697" s="3">
        <f t="shared" si="485"/>
        <v>4.8101092392249356E-2</v>
      </c>
      <c r="Y1697" s="3">
        <f t="shared" si="486"/>
        <v>4.7191406937840741E-2</v>
      </c>
    </row>
    <row r="1698" spans="1:25" x14ac:dyDescent="0.25">
      <c r="A1698" s="1">
        <v>38482</v>
      </c>
      <c r="B1698" s="2">
        <v>5949.8</v>
      </c>
      <c r="C1698" s="2">
        <v>58234</v>
      </c>
      <c r="D1698" s="2">
        <v>5925</v>
      </c>
      <c r="E1698" s="2">
        <v>5910</v>
      </c>
      <c r="F1698" s="13">
        <f t="shared" si="474"/>
        <v>-4.1682073347003579E-3</v>
      </c>
      <c r="G1698" s="2">
        <f t="shared" si="469"/>
        <v>6010.9155000000001</v>
      </c>
      <c r="H1698" s="2">
        <f t="shared" ca="1" si="475"/>
        <v>69148</v>
      </c>
      <c r="I1698">
        <f t="shared" ca="1" si="476"/>
        <v>-1</v>
      </c>
      <c r="J1698">
        <f t="shared" si="477"/>
        <v>-1</v>
      </c>
      <c r="K1698">
        <f t="shared" si="470"/>
        <v>-17.050000000000182</v>
      </c>
      <c r="L1698">
        <f t="shared" ca="1" si="471"/>
        <v>17.050000000000182</v>
      </c>
      <c r="M1698" s="14">
        <f t="shared" si="472"/>
        <v>8255.7000000000407</v>
      </c>
      <c r="N1698">
        <f t="shared" si="478"/>
        <v>-1</v>
      </c>
      <c r="O1698">
        <f t="shared" si="473"/>
        <v>0</v>
      </c>
      <c r="P1698">
        <f>COUNTIF(作圖資料!$A$3:$A$249,A1698)</f>
        <v>0</v>
      </c>
      <c r="R1698" s="7">
        <f t="shared" si="479"/>
        <v>-22</v>
      </c>
      <c r="S1698" s="8">
        <f t="shared" ca="1" si="480"/>
        <v>22</v>
      </c>
      <c r="T1698" s="8">
        <f t="shared" ca="1" si="481"/>
        <v>12019</v>
      </c>
      <c r="U1698" s="8">
        <f t="shared" ca="1" si="482"/>
        <v>-2</v>
      </c>
      <c r="V1698" s="9">
        <f t="shared" ca="1" si="483"/>
        <v>0</v>
      </c>
      <c r="W1698" s="3">
        <f t="shared" si="484"/>
        <v>-2.4609125928112263E-3</v>
      </c>
      <c r="X1698" s="3">
        <f t="shared" si="485"/>
        <v>4.5106191627978687E-2</v>
      </c>
      <c r="Y1698" s="3">
        <f t="shared" si="486"/>
        <v>4.3317485472794237E-2</v>
      </c>
    </row>
    <row r="1699" spans="1:25" x14ac:dyDescent="0.25">
      <c r="A1699" s="1">
        <v>38483</v>
      </c>
      <c r="B1699" s="2">
        <v>5917.13</v>
      </c>
      <c r="C1699" s="2">
        <v>54504</v>
      </c>
      <c r="D1699" s="2">
        <v>5898</v>
      </c>
      <c r="E1699" s="2">
        <v>5880</v>
      </c>
      <c r="F1699" s="13">
        <f t="shared" si="474"/>
        <v>-3.2329862619209226E-3</v>
      </c>
      <c r="G1699" s="2">
        <f t="shared" si="469"/>
        <v>6008.9576666666662</v>
      </c>
      <c r="H1699" s="2">
        <f t="shared" ca="1" si="475"/>
        <v>69529.600000000006</v>
      </c>
      <c r="I1699">
        <f t="shared" ca="1" si="476"/>
        <v>-1</v>
      </c>
      <c r="J1699">
        <f t="shared" si="477"/>
        <v>-1</v>
      </c>
      <c r="K1699">
        <f t="shared" si="470"/>
        <v>-32.670000000000073</v>
      </c>
      <c r="L1699">
        <f t="shared" ca="1" si="471"/>
        <v>32.670000000000073</v>
      </c>
      <c r="M1699" s="14">
        <f t="shared" si="472"/>
        <v>8288.3700000000408</v>
      </c>
      <c r="N1699">
        <f t="shared" si="478"/>
        <v>-1</v>
      </c>
      <c r="O1699">
        <f t="shared" si="473"/>
        <v>0</v>
      </c>
      <c r="P1699">
        <f>COUNTIF(作圖資料!$A$3:$A$249,A1699)</f>
        <v>0</v>
      </c>
      <c r="R1699" s="7">
        <f t="shared" si="479"/>
        <v>-27</v>
      </c>
      <c r="S1699" s="8">
        <f t="shared" ca="1" si="480"/>
        <v>27</v>
      </c>
      <c r="T1699" s="8">
        <f t="shared" ca="1" si="481"/>
        <v>12073</v>
      </c>
      <c r="U1699" s="8">
        <f t="shared" ca="1" si="482"/>
        <v>-2</v>
      </c>
      <c r="V1699" s="9">
        <f t="shared" ca="1" si="483"/>
        <v>0</v>
      </c>
      <c r="W1699" s="3">
        <f t="shared" si="484"/>
        <v>-2.4609125928112263E-3</v>
      </c>
      <c r="X1699" s="3">
        <f t="shared" si="485"/>
        <v>3.936757532482793E-2</v>
      </c>
      <c r="Y1699" s="3">
        <f t="shared" si="486"/>
        <v>3.8563127311146195E-2</v>
      </c>
    </row>
    <row r="1700" spans="1:25" x14ac:dyDescent="0.25">
      <c r="A1700" s="1">
        <v>38484</v>
      </c>
      <c r="B1700" s="2">
        <v>5934.6</v>
      </c>
      <c r="C1700" s="2">
        <v>56101</v>
      </c>
      <c r="D1700" s="2">
        <v>5929</v>
      </c>
      <c r="E1700" s="2">
        <v>5909</v>
      </c>
      <c r="F1700" s="13">
        <f t="shared" si="474"/>
        <v>-9.4361877801374394E-4</v>
      </c>
      <c r="G1700" s="2">
        <f t="shared" si="469"/>
        <v>6005.9943333333331</v>
      </c>
      <c r="H1700" s="2">
        <f t="shared" ca="1" si="475"/>
        <v>62619</v>
      </c>
      <c r="I1700">
        <f t="shared" ca="1" si="476"/>
        <v>-1</v>
      </c>
      <c r="J1700">
        <f t="shared" si="477"/>
        <v>-1</v>
      </c>
      <c r="K1700">
        <f t="shared" si="470"/>
        <v>17.470000000000255</v>
      </c>
      <c r="L1700">
        <f t="shared" ca="1" si="471"/>
        <v>-17.470000000000255</v>
      </c>
      <c r="M1700" s="14">
        <f t="shared" si="472"/>
        <v>8270.9000000000415</v>
      </c>
      <c r="N1700">
        <f t="shared" si="478"/>
        <v>-1</v>
      </c>
      <c r="O1700">
        <f t="shared" si="473"/>
        <v>0</v>
      </c>
      <c r="P1700">
        <f>COUNTIF(作圖資料!$A$3:$A$249,A1700)</f>
        <v>0</v>
      </c>
      <c r="R1700" s="7">
        <f t="shared" si="479"/>
        <v>31</v>
      </c>
      <c r="S1700" s="8">
        <f t="shared" ca="1" si="480"/>
        <v>-31</v>
      </c>
      <c r="T1700" s="8">
        <f t="shared" ca="1" si="481"/>
        <v>12011</v>
      </c>
      <c r="U1700" s="8">
        <f t="shared" ca="1" si="482"/>
        <v>-2</v>
      </c>
      <c r="V1700" s="9">
        <f t="shared" ca="1" si="483"/>
        <v>0</v>
      </c>
      <c r="W1700" s="3">
        <f t="shared" si="484"/>
        <v>-2.4609125928112263E-3</v>
      </c>
      <c r="X1700" s="3">
        <f t="shared" si="485"/>
        <v>4.2436250770681694E-2</v>
      </c>
      <c r="Y1700" s="3">
        <f t="shared" si="486"/>
        <v>4.4021834830075601E-2</v>
      </c>
    </row>
    <row r="1701" spans="1:25" x14ac:dyDescent="0.25">
      <c r="A1701" s="1">
        <v>38485</v>
      </c>
      <c r="B1701" s="2">
        <v>5981.48</v>
      </c>
      <c r="C1701" s="2">
        <v>77345</v>
      </c>
      <c r="D1701" s="2">
        <v>5986</v>
      </c>
      <c r="E1701" s="2">
        <v>5972</v>
      </c>
      <c r="F1701" s="13">
        <f t="shared" si="474"/>
        <v>7.5566582183683728E-4</v>
      </c>
      <c r="G1701" s="2">
        <f t="shared" si="469"/>
        <v>6003.6458333333321</v>
      </c>
      <c r="H1701" s="2">
        <f t="shared" ca="1" si="475"/>
        <v>62032.6</v>
      </c>
      <c r="I1701">
        <f t="shared" ca="1" si="476"/>
        <v>1</v>
      </c>
      <c r="J1701">
        <f t="shared" si="477"/>
        <v>1</v>
      </c>
      <c r="K1701">
        <f t="shared" si="470"/>
        <v>46.8799999999992</v>
      </c>
      <c r="L1701">
        <f t="shared" ca="1" si="471"/>
        <v>-46.8799999999992</v>
      </c>
      <c r="M1701" s="14">
        <f t="shared" si="472"/>
        <v>8224.0200000000423</v>
      </c>
      <c r="N1701">
        <f t="shared" si="478"/>
        <v>1</v>
      </c>
      <c r="O1701">
        <f t="shared" si="473"/>
        <v>2</v>
      </c>
      <c r="P1701">
        <f>COUNTIF(作圖資料!$A$3:$A$249,A1701)</f>
        <v>0</v>
      </c>
      <c r="R1701" s="7">
        <f t="shared" si="479"/>
        <v>57</v>
      </c>
      <c r="S1701" s="8">
        <f t="shared" ca="1" si="480"/>
        <v>-57</v>
      </c>
      <c r="T1701" s="8">
        <f t="shared" ca="1" si="481"/>
        <v>11897</v>
      </c>
      <c r="U1701" s="8">
        <f t="shared" ca="1" si="482"/>
        <v>1</v>
      </c>
      <c r="V1701" s="9">
        <f t="shared" ca="1" si="483"/>
        <v>3</v>
      </c>
      <c r="W1701" s="3">
        <f t="shared" si="484"/>
        <v>-2.4609125928112263E-3</v>
      </c>
      <c r="X1701" s="3">
        <f t="shared" si="485"/>
        <v>5.0670910467397468E-2</v>
      </c>
      <c r="Y1701" s="3">
        <f t="shared" si="486"/>
        <v>5.4058813171332876E-2</v>
      </c>
    </row>
    <row r="1702" spans="1:25" x14ac:dyDescent="0.25">
      <c r="A1702" s="1">
        <v>38488</v>
      </c>
      <c r="B1702" s="2">
        <v>5925.88</v>
      </c>
      <c r="C1702" s="2">
        <v>65925</v>
      </c>
      <c r="D1702" s="2">
        <v>5931</v>
      </c>
      <c r="E1702" s="2">
        <v>5912</v>
      </c>
      <c r="F1702" s="13">
        <f t="shared" si="474"/>
        <v>8.6400669605191105E-4</v>
      </c>
      <c r="G1702" s="2">
        <f t="shared" si="469"/>
        <v>6000.0190000000002</v>
      </c>
      <c r="H1702" s="2">
        <f t="shared" ca="1" si="475"/>
        <v>62421.8</v>
      </c>
      <c r="I1702">
        <f t="shared" ca="1" si="476"/>
        <v>1</v>
      </c>
      <c r="J1702">
        <f t="shared" si="477"/>
        <v>1</v>
      </c>
      <c r="K1702">
        <f t="shared" si="470"/>
        <v>-55.599999999999454</v>
      </c>
      <c r="L1702">
        <f t="shared" ca="1" si="471"/>
        <v>-55.599999999999454</v>
      </c>
      <c r="M1702" s="14">
        <f t="shared" si="472"/>
        <v>8168.4200000000428</v>
      </c>
      <c r="N1702">
        <f t="shared" si="478"/>
        <v>1</v>
      </c>
      <c r="O1702">
        <f t="shared" si="473"/>
        <v>0</v>
      </c>
      <c r="P1702">
        <f>COUNTIF(作圖資料!$A$3:$A$249,A1702)</f>
        <v>0</v>
      </c>
      <c r="R1702" s="7">
        <f t="shared" si="479"/>
        <v>-55</v>
      </c>
      <c r="S1702" s="8">
        <f t="shared" ca="1" si="480"/>
        <v>-55</v>
      </c>
      <c r="T1702" s="8">
        <f t="shared" ca="1" si="481"/>
        <v>11842</v>
      </c>
      <c r="U1702" s="8">
        <f t="shared" ca="1" si="482"/>
        <v>1</v>
      </c>
      <c r="V1702" s="9">
        <f t="shared" ca="1" si="483"/>
        <v>0</v>
      </c>
      <c r="W1702" s="3">
        <f t="shared" si="484"/>
        <v>-2.4609125928112263E-3</v>
      </c>
      <c r="X1702" s="3">
        <f t="shared" si="485"/>
        <v>4.0904547857811391E-2</v>
      </c>
      <c r="Y1702" s="3">
        <f t="shared" si="486"/>
        <v>4.4374009508716172E-2</v>
      </c>
    </row>
    <row r="1703" spans="1:25" x14ac:dyDescent="0.25">
      <c r="A1703" s="1">
        <v>38489</v>
      </c>
      <c r="B1703" s="2">
        <v>5894.01</v>
      </c>
      <c r="C1703" s="2">
        <v>56513</v>
      </c>
      <c r="D1703" s="2">
        <v>5877</v>
      </c>
      <c r="E1703" s="2">
        <v>5855</v>
      </c>
      <c r="F1703" s="13">
        <f t="shared" si="474"/>
        <v>-2.8859808517461838E-3</v>
      </c>
      <c r="G1703" s="2">
        <f t="shared" si="469"/>
        <v>5997.0498333333335</v>
      </c>
      <c r="H1703" s="2">
        <f t="shared" ca="1" si="475"/>
        <v>62077.599999999999</v>
      </c>
      <c r="I1703">
        <f t="shared" ca="1" si="476"/>
        <v>-1</v>
      </c>
      <c r="J1703">
        <f t="shared" si="477"/>
        <v>-1</v>
      </c>
      <c r="K1703">
        <f t="shared" si="470"/>
        <v>-31.869999999999891</v>
      </c>
      <c r="L1703">
        <f t="shared" ca="1" si="471"/>
        <v>-31.869999999999891</v>
      </c>
      <c r="M1703" s="14">
        <f t="shared" si="472"/>
        <v>8136.5500000000429</v>
      </c>
      <c r="N1703">
        <f t="shared" si="478"/>
        <v>-1</v>
      </c>
      <c r="O1703">
        <f t="shared" si="473"/>
        <v>2</v>
      </c>
      <c r="P1703">
        <f>COUNTIF(作圖資料!$A$3:$A$249,A1703)</f>
        <v>0</v>
      </c>
      <c r="R1703" s="7">
        <f t="shared" si="479"/>
        <v>-54</v>
      </c>
      <c r="S1703" s="8">
        <f t="shared" ca="1" si="480"/>
        <v>-54</v>
      </c>
      <c r="T1703" s="8">
        <f t="shared" ca="1" si="481"/>
        <v>11788</v>
      </c>
      <c r="U1703" s="8">
        <f t="shared" ca="1" si="482"/>
        <v>-2</v>
      </c>
      <c r="V1703" s="9">
        <f t="shared" ca="1" si="483"/>
        <v>3</v>
      </c>
      <c r="W1703" s="3">
        <f t="shared" si="484"/>
        <v>-2.4609125928112263E-3</v>
      </c>
      <c r="X1703" s="3">
        <f t="shared" si="485"/>
        <v>3.5306454757676242E-2</v>
      </c>
      <c r="Y1703" s="3">
        <f t="shared" si="486"/>
        <v>3.4865293185419866E-2</v>
      </c>
    </row>
    <row r="1704" spans="1:25" x14ac:dyDescent="0.25">
      <c r="A1704" s="1">
        <v>38490</v>
      </c>
      <c r="B1704" s="2">
        <v>5890.83</v>
      </c>
      <c r="C1704" s="2">
        <v>53061</v>
      </c>
      <c r="D1704" s="2">
        <v>5880</v>
      </c>
      <c r="E1704" s="2">
        <v>5870</v>
      </c>
      <c r="F1704" s="13">
        <f t="shared" si="474"/>
        <v>-3.5360042642548217E-3</v>
      </c>
      <c r="G1704" s="2">
        <f t="shared" si="469"/>
        <v>5993.3065000000006</v>
      </c>
      <c r="H1704" s="2">
        <f t="shared" ca="1" si="475"/>
        <v>61789</v>
      </c>
      <c r="I1704">
        <f t="shared" ca="1" si="476"/>
        <v>-1</v>
      </c>
      <c r="J1704">
        <f t="shared" si="477"/>
        <v>-1</v>
      </c>
      <c r="K1704">
        <f t="shared" si="470"/>
        <v>-3.180000000000291</v>
      </c>
      <c r="L1704">
        <f t="shared" ca="1" si="471"/>
        <v>3.180000000000291</v>
      </c>
      <c r="M1704" s="14">
        <f t="shared" si="472"/>
        <v>8139.7300000000432</v>
      </c>
      <c r="N1704">
        <f t="shared" si="478"/>
        <v>-1</v>
      </c>
      <c r="O1704">
        <f t="shared" si="473"/>
        <v>0</v>
      </c>
      <c r="P1704">
        <f>COUNTIF(作圖資料!$A$3:$A$249,A1704)</f>
        <v>1</v>
      </c>
      <c r="R1704" s="7">
        <f t="shared" si="479"/>
        <v>3</v>
      </c>
      <c r="S1704" s="8">
        <f t="shared" ca="1" si="480"/>
        <v>-3</v>
      </c>
      <c r="T1704" s="8">
        <f t="shared" ca="1" si="481"/>
        <v>11782</v>
      </c>
      <c r="U1704" s="8">
        <f t="shared" ca="1" si="482"/>
        <v>-2</v>
      </c>
      <c r="V1704" s="9">
        <f t="shared" ca="1" si="483"/>
        <v>4</v>
      </c>
      <c r="W1704" s="3">
        <f t="shared" si="484"/>
        <v>-2.4609125928112263E-3</v>
      </c>
      <c r="X1704" s="3">
        <f t="shared" si="485"/>
        <v>3.4747875025689101E-2</v>
      </c>
      <c r="Y1704" s="3">
        <f t="shared" si="486"/>
        <v>3.5393555203380833E-2</v>
      </c>
    </row>
    <row r="1705" spans="1:25" x14ac:dyDescent="0.25">
      <c r="A1705" s="1">
        <v>38491</v>
      </c>
      <c r="B1705" s="2">
        <v>5970.71</v>
      </c>
      <c r="C1705" s="2">
        <v>74635</v>
      </c>
      <c r="D1705" s="2">
        <v>5947</v>
      </c>
      <c r="E1705" s="2">
        <v>5860</v>
      </c>
      <c r="F1705" s="13">
        <f t="shared" si="474"/>
        <v>-3.971052018939103E-3</v>
      </c>
      <c r="G1705" s="2">
        <f t="shared" si="469"/>
        <v>5990.4386666666669</v>
      </c>
      <c r="H1705" s="2">
        <f t="shared" ca="1" si="475"/>
        <v>65495.8</v>
      </c>
      <c r="I1705">
        <f t="shared" ca="1" si="476"/>
        <v>1</v>
      </c>
      <c r="J1705">
        <f t="shared" si="477"/>
        <v>-1</v>
      </c>
      <c r="K1705">
        <f t="shared" si="470"/>
        <v>79.880000000000109</v>
      </c>
      <c r="L1705">
        <f t="shared" ca="1" si="471"/>
        <v>-79.880000000000109</v>
      </c>
      <c r="M1705" s="14">
        <f t="shared" si="472"/>
        <v>8059.8500000000431</v>
      </c>
      <c r="N1705">
        <f t="shared" si="478"/>
        <v>-1</v>
      </c>
      <c r="O1705">
        <f t="shared" si="473"/>
        <v>0</v>
      </c>
      <c r="P1705">
        <f>COUNTIF(作圖資料!$A$3:$A$249,A1705)</f>
        <v>0</v>
      </c>
      <c r="R1705" s="7">
        <f t="shared" si="479"/>
        <v>77</v>
      </c>
      <c r="S1705" s="8">
        <f t="shared" ca="1" si="480"/>
        <v>-77</v>
      </c>
      <c r="T1705" s="8">
        <f t="shared" ca="1" si="481"/>
        <v>11628</v>
      </c>
      <c r="U1705" s="8">
        <f t="shared" ca="1" si="482"/>
        <v>1</v>
      </c>
      <c r="V1705" s="9">
        <f t="shared" ca="1" si="483"/>
        <v>3</v>
      </c>
      <c r="W1705" s="3">
        <f t="shared" si="484"/>
        <v>-3.5360042642548217E-3</v>
      </c>
      <c r="X1705" s="3">
        <f t="shared" si="485"/>
        <v>1.3560058599552205E-2</v>
      </c>
      <c r="Y1705" s="3">
        <f t="shared" si="486"/>
        <v>1.3117546848381602E-2</v>
      </c>
    </row>
    <row r="1706" spans="1:25" x14ac:dyDescent="0.25">
      <c r="A1706" s="1">
        <v>38492</v>
      </c>
      <c r="B1706" s="2">
        <v>5954.69</v>
      </c>
      <c r="C1706" s="2">
        <v>60233</v>
      </c>
      <c r="D1706" s="2">
        <v>5920</v>
      </c>
      <c r="E1706" s="2">
        <v>5840</v>
      </c>
      <c r="F1706" s="13">
        <f t="shared" si="474"/>
        <v>-5.8256601099301308E-3</v>
      </c>
      <c r="G1706" s="2">
        <f t="shared" si="469"/>
        <v>5987.8973333333324</v>
      </c>
      <c r="H1706" s="2">
        <f t="shared" ca="1" si="475"/>
        <v>62073.4</v>
      </c>
      <c r="I1706">
        <f t="shared" ca="1" si="476"/>
        <v>-1</v>
      </c>
      <c r="J1706">
        <f t="shared" si="477"/>
        <v>-1</v>
      </c>
      <c r="K1706">
        <f t="shared" si="470"/>
        <v>-16.020000000000437</v>
      </c>
      <c r="L1706">
        <f t="shared" ca="1" si="471"/>
        <v>-16.020000000000437</v>
      </c>
      <c r="M1706" s="14">
        <f t="shared" si="472"/>
        <v>8075.8700000000435</v>
      </c>
      <c r="N1706">
        <f t="shared" si="478"/>
        <v>-1</v>
      </c>
      <c r="O1706">
        <f t="shared" si="473"/>
        <v>0</v>
      </c>
      <c r="P1706">
        <f>COUNTIF(作圖資料!$A$3:$A$249,A1706)</f>
        <v>0</v>
      </c>
      <c r="R1706" s="7">
        <f t="shared" si="479"/>
        <v>-27</v>
      </c>
      <c r="S1706" s="8">
        <f t="shared" ca="1" si="480"/>
        <v>-27</v>
      </c>
      <c r="T1706" s="8">
        <f t="shared" ca="1" si="481"/>
        <v>11601</v>
      </c>
      <c r="U1706" s="8">
        <f t="shared" ca="1" si="482"/>
        <v>-1</v>
      </c>
      <c r="V1706" s="9">
        <f t="shared" ca="1" si="483"/>
        <v>2</v>
      </c>
      <c r="W1706" s="3">
        <f t="shared" si="484"/>
        <v>-3.5360042642548217E-3</v>
      </c>
      <c r="X1706" s="3">
        <f t="shared" si="485"/>
        <v>1.0840577643557836E-2</v>
      </c>
      <c r="Y1706" s="3">
        <f t="shared" si="486"/>
        <v>8.5178875638840523E-3</v>
      </c>
    </row>
    <row r="1707" spans="1:25" x14ac:dyDescent="0.25">
      <c r="A1707" s="1">
        <v>38495</v>
      </c>
      <c r="B1707" s="2">
        <v>5885.45</v>
      </c>
      <c r="C1707" s="2">
        <v>42657</v>
      </c>
      <c r="D1707" s="2">
        <v>5878</v>
      </c>
      <c r="E1707" s="2">
        <v>5791</v>
      </c>
      <c r="F1707" s="13">
        <f t="shared" si="474"/>
        <v>-1.2658335386418473E-3</v>
      </c>
      <c r="G1707" s="2">
        <f t="shared" si="469"/>
        <v>5983.962833333333</v>
      </c>
      <c r="H1707" s="2">
        <f t="shared" ca="1" si="475"/>
        <v>57419.8</v>
      </c>
      <c r="I1707">
        <f t="shared" ca="1" si="476"/>
        <v>-1</v>
      </c>
      <c r="J1707">
        <f t="shared" si="477"/>
        <v>-1</v>
      </c>
      <c r="K1707">
        <f t="shared" si="470"/>
        <v>-69.239999999999782</v>
      </c>
      <c r="L1707">
        <f t="shared" ca="1" si="471"/>
        <v>69.239999999999782</v>
      </c>
      <c r="M1707" s="14">
        <f t="shared" si="472"/>
        <v>8145.1100000000433</v>
      </c>
      <c r="N1707">
        <f t="shared" si="478"/>
        <v>-1</v>
      </c>
      <c r="O1707">
        <f t="shared" si="473"/>
        <v>0</v>
      </c>
      <c r="P1707">
        <f>COUNTIF(作圖資料!$A$3:$A$249,A1707)</f>
        <v>0</v>
      </c>
      <c r="R1707" s="7">
        <f t="shared" si="479"/>
        <v>-42</v>
      </c>
      <c r="S1707" s="8">
        <f t="shared" ca="1" si="480"/>
        <v>42</v>
      </c>
      <c r="T1707" s="8">
        <f t="shared" ca="1" si="481"/>
        <v>11643</v>
      </c>
      <c r="U1707" s="8">
        <f t="shared" ca="1" si="482"/>
        <v>-1</v>
      </c>
      <c r="V1707" s="9">
        <f t="shared" ca="1" si="483"/>
        <v>0</v>
      </c>
      <c r="W1707" s="3">
        <f t="shared" si="484"/>
        <v>-3.5360042642548217E-3</v>
      </c>
      <c r="X1707" s="3">
        <f t="shared" si="485"/>
        <v>-9.1328386661981842E-4</v>
      </c>
      <c r="Y1707" s="3">
        <f t="shared" si="486"/>
        <v>1.3628620102212885E-3</v>
      </c>
    </row>
    <row r="1708" spans="1:25" x14ac:dyDescent="0.25">
      <c r="A1708" s="1">
        <v>38496</v>
      </c>
      <c r="B1708" s="2">
        <v>5909.1</v>
      </c>
      <c r="C1708" s="2">
        <v>48930</v>
      </c>
      <c r="D1708" s="2">
        <v>5875</v>
      </c>
      <c r="E1708" s="2">
        <v>5794</v>
      </c>
      <c r="F1708" s="13">
        <f t="shared" si="474"/>
        <v>-5.7707603526764295E-3</v>
      </c>
      <c r="G1708" s="2">
        <f t="shared" si="469"/>
        <v>5980.3088333333326</v>
      </c>
      <c r="H1708" s="2">
        <f t="shared" ca="1" si="475"/>
        <v>55903.199999999997</v>
      </c>
      <c r="I1708">
        <f t="shared" ca="1" si="476"/>
        <v>-1</v>
      </c>
      <c r="J1708">
        <f t="shared" si="477"/>
        <v>-1</v>
      </c>
      <c r="K1708">
        <f t="shared" si="470"/>
        <v>23.650000000000546</v>
      </c>
      <c r="L1708">
        <f t="shared" ca="1" si="471"/>
        <v>-23.650000000000546</v>
      </c>
      <c r="M1708" s="14">
        <f t="shared" si="472"/>
        <v>8121.4600000000428</v>
      </c>
      <c r="N1708">
        <f t="shared" si="478"/>
        <v>-1</v>
      </c>
      <c r="O1708">
        <f t="shared" si="473"/>
        <v>0</v>
      </c>
      <c r="P1708">
        <f>COUNTIF(作圖資料!$A$3:$A$249,A1708)</f>
        <v>0</v>
      </c>
      <c r="R1708" s="7">
        <f t="shared" si="479"/>
        <v>-3</v>
      </c>
      <c r="S1708" s="8">
        <f t="shared" ca="1" si="480"/>
        <v>3</v>
      </c>
      <c r="T1708" s="8">
        <f t="shared" ca="1" si="481"/>
        <v>11646</v>
      </c>
      <c r="U1708" s="8">
        <f t="shared" ca="1" si="482"/>
        <v>-1</v>
      </c>
      <c r="V1708" s="9">
        <f t="shared" ca="1" si="483"/>
        <v>0</v>
      </c>
      <c r="W1708" s="3">
        <f t="shared" si="484"/>
        <v>-3.5360042642548217E-3</v>
      </c>
      <c r="X1708" s="3">
        <f t="shared" si="485"/>
        <v>3.1014305284655652E-3</v>
      </c>
      <c r="Y1708" s="3">
        <f t="shared" si="486"/>
        <v>8.5178875638813878E-4</v>
      </c>
    </row>
    <row r="1709" spans="1:25" x14ac:dyDescent="0.25">
      <c r="A1709" s="1">
        <v>38497</v>
      </c>
      <c r="B1709" s="2">
        <v>5888.53</v>
      </c>
      <c r="C1709" s="2">
        <v>63787</v>
      </c>
      <c r="D1709" s="2">
        <v>5849</v>
      </c>
      <c r="E1709" s="2">
        <v>5763</v>
      </c>
      <c r="F1709" s="13">
        <f t="shared" si="474"/>
        <v>-6.713050625538064E-3</v>
      </c>
      <c r="G1709" s="2">
        <f t="shared" si="469"/>
        <v>5974.9871666666677</v>
      </c>
      <c r="H1709" s="2">
        <f t="shared" ca="1" si="475"/>
        <v>58048.4</v>
      </c>
      <c r="I1709">
        <f t="shared" ca="1" si="476"/>
        <v>1</v>
      </c>
      <c r="J1709">
        <f t="shared" si="477"/>
        <v>-1</v>
      </c>
      <c r="K1709">
        <f t="shared" si="470"/>
        <v>-20.570000000000618</v>
      </c>
      <c r="L1709">
        <f t="shared" ca="1" si="471"/>
        <v>20.570000000000618</v>
      </c>
      <c r="M1709" s="14">
        <f t="shared" si="472"/>
        <v>8142.0300000000434</v>
      </c>
      <c r="N1709">
        <f t="shared" si="478"/>
        <v>-1</v>
      </c>
      <c r="O1709">
        <f t="shared" si="473"/>
        <v>0</v>
      </c>
      <c r="P1709">
        <f>COUNTIF(作圖資料!$A$3:$A$249,A1709)</f>
        <v>0</v>
      </c>
      <c r="R1709" s="7">
        <f t="shared" si="479"/>
        <v>-26</v>
      </c>
      <c r="S1709" s="8">
        <f t="shared" ca="1" si="480"/>
        <v>26</v>
      </c>
      <c r="T1709" s="8">
        <f t="shared" ca="1" si="481"/>
        <v>11672</v>
      </c>
      <c r="U1709" s="8">
        <f t="shared" ca="1" si="482"/>
        <v>1</v>
      </c>
      <c r="V1709" s="9">
        <f t="shared" ca="1" si="483"/>
        <v>2</v>
      </c>
      <c r="W1709" s="3">
        <f t="shared" si="484"/>
        <v>-3.5360042642548217E-3</v>
      </c>
      <c r="X1709" s="3">
        <f t="shared" si="485"/>
        <v>-3.9043734074817316E-4</v>
      </c>
      <c r="Y1709" s="3">
        <f t="shared" si="486"/>
        <v>-3.577512776831604E-3</v>
      </c>
    </row>
    <row r="1710" spans="1:25" x14ac:dyDescent="0.25">
      <c r="A1710" s="1">
        <v>38498</v>
      </c>
      <c r="B1710" s="2">
        <v>5939.42</v>
      </c>
      <c r="C1710" s="2">
        <v>52246</v>
      </c>
      <c r="D1710" s="2">
        <v>5899</v>
      </c>
      <c r="E1710" s="2">
        <v>5810</v>
      </c>
      <c r="F1710" s="13">
        <f t="shared" si="474"/>
        <v>-6.8053783029319304E-3</v>
      </c>
      <c r="G1710" s="2">
        <f t="shared" si="469"/>
        <v>5969.6493333333337</v>
      </c>
      <c r="H1710" s="2">
        <f t="shared" ca="1" si="475"/>
        <v>53570.6</v>
      </c>
      <c r="I1710">
        <f t="shared" ca="1" si="476"/>
        <v>-1</v>
      </c>
      <c r="J1710">
        <f t="shared" si="477"/>
        <v>-1</v>
      </c>
      <c r="K1710">
        <f t="shared" si="470"/>
        <v>50.890000000000327</v>
      </c>
      <c r="L1710">
        <f t="shared" ca="1" si="471"/>
        <v>50.890000000000327</v>
      </c>
      <c r="M1710" s="14">
        <f t="shared" si="472"/>
        <v>8091.1400000000431</v>
      </c>
      <c r="N1710">
        <f t="shared" si="478"/>
        <v>-1</v>
      </c>
      <c r="O1710">
        <f t="shared" si="473"/>
        <v>0</v>
      </c>
      <c r="P1710">
        <f>COUNTIF(作圖資料!$A$3:$A$249,A1710)</f>
        <v>0</v>
      </c>
      <c r="R1710" s="7">
        <f t="shared" si="479"/>
        <v>50</v>
      </c>
      <c r="S1710" s="8">
        <f t="shared" ca="1" si="480"/>
        <v>50</v>
      </c>
      <c r="T1710" s="8">
        <f t="shared" ca="1" si="481"/>
        <v>11722</v>
      </c>
      <c r="U1710" s="8">
        <f t="shared" ca="1" si="482"/>
        <v>-1</v>
      </c>
      <c r="V1710" s="9">
        <f t="shared" ca="1" si="483"/>
        <v>2</v>
      </c>
      <c r="W1710" s="3">
        <f t="shared" si="484"/>
        <v>-3.5360042642548217E-3</v>
      </c>
      <c r="X1710" s="3">
        <f t="shared" si="485"/>
        <v>8.248413211720651E-3</v>
      </c>
      <c r="Y1710" s="3">
        <f t="shared" si="486"/>
        <v>4.9403747870526704E-3</v>
      </c>
    </row>
    <row r="1711" spans="1:25" x14ac:dyDescent="0.25">
      <c r="A1711" s="1">
        <v>38499</v>
      </c>
      <c r="B1711" s="2">
        <v>5991.55</v>
      </c>
      <c r="C1711" s="2">
        <v>71967</v>
      </c>
      <c r="D1711" s="2">
        <v>5950</v>
      </c>
      <c r="E1711" s="2">
        <v>5860</v>
      </c>
      <c r="F1711" s="13">
        <f t="shared" si="474"/>
        <v>-6.9347664627684713E-3</v>
      </c>
      <c r="G1711" s="2">
        <f t="shared" si="469"/>
        <v>5965.7543333333333</v>
      </c>
      <c r="H1711" s="2">
        <f t="shared" ca="1" si="475"/>
        <v>55917.4</v>
      </c>
      <c r="I1711">
        <f t="shared" ca="1" si="476"/>
        <v>1</v>
      </c>
      <c r="J1711">
        <f t="shared" si="477"/>
        <v>-1</v>
      </c>
      <c r="K1711">
        <f t="shared" si="470"/>
        <v>52.130000000000109</v>
      </c>
      <c r="L1711">
        <f t="shared" ca="1" si="471"/>
        <v>-52.130000000000109</v>
      </c>
      <c r="M1711" s="14">
        <f t="shared" si="472"/>
        <v>8039.010000000043</v>
      </c>
      <c r="N1711">
        <f t="shared" si="478"/>
        <v>-1</v>
      </c>
      <c r="O1711">
        <f t="shared" si="473"/>
        <v>0</v>
      </c>
      <c r="P1711">
        <f>COUNTIF(作圖資料!$A$3:$A$249,A1711)</f>
        <v>0</v>
      </c>
      <c r="R1711" s="7">
        <f t="shared" si="479"/>
        <v>51</v>
      </c>
      <c r="S1711" s="8">
        <f t="shared" ca="1" si="480"/>
        <v>-51</v>
      </c>
      <c r="T1711" s="8">
        <f t="shared" ca="1" si="481"/>
        <v>11671</v>
      </c>
      <c r="U1711" s="8">
        <f t="shared" ca="1" si="482"/>
        <v>1</v>
      </c>
      <c r="V1711" s="9">
        <f t="shared" ca="1" si="483"/>
        <v>2</v>
      </c>
      <c r="W1711" s="3">
        <f t="shared" si="484"/>
        <v>-3.5360042642548217E-3</v>
      </c>
      <c r="X1711" s="3">
        <f t="shared" si="485"/>
        <v>1.7097760417462693E-2</v>
      </c>
      <c r="Y1711" s="3">
        <f t="shared" si="486"/>
        <v>1.3628620102214439E-2</v>
      </c>
    </row>
    <row r="1712" spans="1:25" x14ac:dyDescent="0.25">
      <c r="A1712" s="1">
        <v>38502</v>
      </c>
      <c r="B1712" s="2">
        <v>6009.52</v>
      </c>
      <c r="C1712" s="2">
        <v>57524</v>
      </c>
      <c r="D1712" s="2">
        <v>5952</v>
      </c>
      <c r="E1712" s="2">
        <v>5869</v>
      </c>
      <c r="F1712" s="13">
        <f t="shared" si="474"/>
        <v>-9.5714799185293575E-3</v>
      </c>
      <c r="G1712" s="2">
        <f t="shared" si="469"/>
        <v>5962.54</v>
      </c>
      <c r="H1712" s="2">
        <f t="shared" ca="1" si="475"/>
        <v>58890.8</v>
      </c>
      <c r="I1712">
        <f t="shared" ca="1" si="476"/>
        <v>-1</v>
      </c>
      <c r="J1712">
        <f t="shared" si="477"/>
        <v>-1</v>
      </c>
      <c r="K1712">
        <f t="shared" si="470"/>
        <v>17.970000000000255</v>
      </c>
      <c r="L1712">
        <f t="shared" ca="1" si="471"/>
        <v>17.970000000000255</v>
      </c>
      <c r="M1712" s="14">
        <f t="shared" si="472"/>
        <v>8021.0400000000427</v>
      </c>
      <c r="N1712">
        <f t="shared" si="478"/>
        <v>-1</v>
      </c>
      <c r="O1712">
        <f t="shared" si="473"/>
        <v>0</v>
      </c>
      <c r="P1712">
        <f>COUNTIF(作圖資料!$A$3:$A$249,A1712)</f>
        <v>0</v>
      </c>
      <c r="R1712" s="7">
        <f t="shared" si="479"/>
        <v>2</v>
      </c>
      <c r="S1712" s="8">
        <f t="shared" ca="1" si="480"/>
        <v>2</v>
      </c>
      <c r="T1712" s="8">
        <f t="shared" ca="1" si="481"/>
        <v>11673</v>
      </c>
      <c r="U1712" s="8">
        <f t="shared" ca="1" si="482"/>
        <v>-1</v>
      </c>
      <c r="V1712" s="9">
        <f t="shared" ca="1" si="483"/>
        <v>2</v>
      </c>
      <c r="W1712" s="3">
        <f t="shared" si="484"/>
        <v>-3.5360042642548217E-3</v>
      </c>
      <c r="X1712" s="3">
        <f t="shared" si="485"/>
        <v>2.0148264336265376E-2</v>
      </c>
      <c r="Y1712" s="3">
        <f t="shared" si="486"/>
        <v>1.3969335604769872E-2</v>
      </c>
    </row>
    <row r="1713" spans="1:25" x14ac:dyDescent="0.25">
      <c r="A1713" s="1">
        <v>38503</v>
      </c>
      <c r="B1713" s="2">
        <v>6011.56</v>
      </c>
      <c r="C1713" s="2">
        <v>73757</v>
      </c>
      <c r="D1713" s="2">
        <v>5943</v>
      </c>
      <c r="E1713" s="2">
        <v>5852</v>
      </c>
      <c r="F1713" s="13">
        <f t="shared" si="474"/>
        <v>-1.1404693623618511E-2</v>
      </c>
      <c r="G1713" s="2">
        <f t="shared" si="469"/>
        <v>5959.5056666666669</v>
      </c>
      <c r="H1713" s="2">
        <f t="shared" ca="1" si="475"/>
        <v>63856.2</v>
      </c>
      <c r="I1713">
        <f t="shared" ca="1" si="476"/>
        <v>1</v>
      </c>
      <c r="J1713">
        <f t="shared" si="477"/>
        <v>-1</v>
      </c>
      <c r="K1713">
        <f t="shared" si="470"/>
        <v>2.0399999999999636</v>
      </c>
      <c r="L1713">
        <f t="shared" ca="1" si="471"/>
        <v>-2.0399999999999636</v>
      </c>
      <c r="M1713" s="14">
        <f t="shared" si="472"/>
        <v>8019.0000000000427</v>
      </c>
      <c r="N1713">
        <f t="shared" si="478"/>
        <v>-1</v>
      </c>
      <c r="O1713">
        <f t="shared" si="473"/>
        <v>0</v>
      </c>
      <c r="P1713">
        <f>COUNTIF(作圖資料!$A$3:$A$249,A1713)</f>
        <v>0</v>
      </c>
      <c r="R1713" s="7">
        <f t="shared" si="479"/>
        <v>-9</v>
      </c>
      <c r="S1713" s="8">
        <f t="shared" ca="1" si="480"/>
        <v>9</v>
      </c>
      <c r="T1713" s="8">
        <f t="shared" ca="1" si="481"/>
        <v>11682</v>
      </c>
      <c r="U1713" s="8">
        <f t="shared" ca="1" si="482"/>
        <v>1</v>
      </c>
      <c r="V1713" s="9">
        <f t="shared" ca="1" si="483"/>
        <v>2</v>
      </c>
      <c r="W1713" s="3">
        <f t="shared" si="484"/>
        <v>-3.5360042642548217E-3</v>
      </c>
      <c r="X1713" s="3">
        <f t="shared" si="485"/>
        <v>2.0494565281972354E-2</v>
      </c>
      <c r="Y1713" s="3">
        <f t="shared" si="486"/>
        <v>1.2436115843270867E-2</v>
      </c>
    </row>
    <row r="1714" spans="1:25" x14ac:dyDescent="0.25">
      <c r="A1714" s="1">
        <v>38504</v>
      </c>
      <c r="B1714" s="2">
        <v>5971.62</v>
      </c>
      <c r="C1714" s="2">
        <v>79251</v>
      </c>
      <c r="D1714" s="2">
        <v>5935</v>
      </c>
      <c r="E1714" s="2">
        <v>5838</v>
      </c>
      <c r="F1714" s="13">
        <f t="shared" si="474"/>
        <v>-6.1323392982138847E-3</v>
      </c>
      <c r="G1714" s="2">
        <f t="shared" si="469"/>
        <v>5955.3573333333334</v>
      </c>
      <c r="H1714" s="2">
        <f t="shared" ca="1" si="475"/>
        <v>66949</v>
      </c>
      <c r="I1714">
        <f t="shared" ca="1" si="476"/>
        <v>1</v>
      </c>
      <c r="J1714">
        <f t="shared" si="477"/>
        <v>-1</v>
      </c>
      <c r="K1714">
        <f t="shared" si="470"/>
        <v>-39.940000000000509</v>
      </c>
      <c r="L1714">
        <f t="shared" ca="1" si="471"/>
        <v>-39.940000000000509</v>
      </c>
      <c r="M1714" s="14">
        <f t="shared" si="472"/>
        <v>8058.9400000000433</v>
      </c>
      <c r="N1714">
        <f t="shared" si="478"/>
        <v>-1</v>
      </c>
      <c r="O1714">
        <f t="shared" si="473"/>
        <v>0</v>
      </c>
      <c r="P1714">
        <f>COUNTIF(作圖資料!$A$3:$A$249,A1714)</f>
        <v>0</v>
      </c>
      <c r="R1714" s="7">
        <f t="shared" si="479"/>
        <v>-8</v>
      </c>
      <c r="S1714" s="8">
        <f t="shared" ca="1" si="480"/>
        <v>-8</v>
      </c>
      <c r="T1714" s="8">
        <f t="shared" ca="1" si="481"/>
        <v>11674</v>
      </c>
      <c r="U1714" s="8">
        <f t="shared" ca="1" si="482"/>
        <v>1</v>
      </c>
      <c r="V1714" s="9">
        <f t="shared" ca="1" si="483"/>
        <v>0</v>
      </c>
      <c r="W1714" s="3">
        <f t="shared" si="484"/>
        <v>-3.5360042642548217E-3</v>
      </c>
      <c r="X1714" s="3">
        <f t="shared" si="485"/>
        <v>1.3714535982196185E-2</v>
      </c>
      <c r="Y1714" s="3">
        <f t="shared" si="486"/>
        <v>1.1073253833049357E-2</v>
      </c>
    </row>
    <row r="1715" spans="1:25" x14ac:dyDescent="0.25">
      <c r="A1715" s="1">
        <v>38505</v>
      </c>
      <c r="B1715" s="2">
        <v>6039.48</v>
      </c>
      <c r="C1715" s="2">
        <v>92347</v>
      </c>
      <c r="D1715" s="2">
        <v>5973</v>
      </c>
      <c r="E1715" s="2">
        <v>5870</v>
      </c>
      <c r="F1715" s="13">
        <f t="shared" si="474"/>
        <v>-1.1007570188161786E-2</v>
      </c>
      <c r="G1715" s="2">
        <f t="shared" si="469"/>
        <v>5953.1263333333336</v>
      </c>
      <c r="H1715" s="2">
        <f t="shared" ca="1" si="475"/>
        <v>74969.2</v>
      </c>
      <c r="I1715">
        <f t="shared" ca="1" si="476"/>
        <v>1</v>
      </c>
      <c r="J1715">
        <f t="shared" si="477"/>
        <v>-1</v>
      </c>
      <c r="K1715">
        <f t="shared" si="470"/>
        <v>67.859999999999673</v>
      </c>
      <c r="L1715">
        <f t="shared" ca="1" si="471"/>
        <v>67.859999999999673</v>
      </c>
      <c r="M1715" s="14">
        <f t="shared" si="472"/>
        <v>7991.0800000000436</v>
      </c>
      <c r="N1715">
        <f t="shared" si="478"/>
        <v>-1</v>
      </c>
      <c r="O1715">
        <f t="shared" si="473"/>
        <v>0</v>
      </c>
      <c r="P1715">
        <f>COUNTIF(作圖資料!$A$3:$A$249,A1715)</f>
        <v>0</v>
      </c>
      <c r="R1715" s="7">
        <f t="shared" si="479"/>
        <v>38</v>
      </c>
      <c r="S1715" s="8">
        <f t="shared" ca="1" si="480"/>
        <v>38</v>
      </c>
      <c r="T1715" s="8">
        <f t="shared" ca="1" si="481"/>
        <v>11712</v>
      </c>
      <c r="U1715" s="8">
        <f t="shared" ca="1" si="482"/>
        <v>1</v>
      </c>
      <c r="V1715" s="9">
        <f t="shared" ca="1" si="483"/>
        <v>0</v>
      </c>
      <c r="W1715" s="3">
        <f t="shared" si="484"/>
        <v>-3.5360042642548217E-3</v>
      </c>
      <c r="X1715" s="3">
        <f t="shared" si="485"/>
        <v>2.5234135087924825E-2</v>
      </c>
      <c r="Y1715" s="3">
        <f t="shared" si="486"/>
        <v>1.7546848381601254E-2</v>
      </c>
    </row>
    <row r="1716" spans="1:25" x14ac:dyDescent="0.25">
      <c r="A1716" s="1">
        <v>38506</v>
      </c>
      <c r="B1716" s="2">
        <v>6107.95</v>
      </c>
      <c r="C1716" s="2">
        <v>102530</v>
      </c>
      <c r="D1716" s="2">
        <v>6038</v>
      </c>
      <c r="E1716" s="2">
        <v>5933</v>
      </c>
      <c r="F1716" s="13">
        <f t="shared" si="474"/>
        <v>-1.1452287592400023E-2</v>
      </c>
      <c r="G1716" s="2">
        <f t="shared" si="469"/>
        <v>5951.3708333333343</v>
      </c>
      <c r="H1716" s="2">
        <f t="shared" ca="1" si="475"/>
        <v>81081.8</v>
      </c>
      <c r="I1716">
        <f t="shared" ca="1" si="476"/>
        <v>1</v>
      </c>
      <c r="J1716">
        <f t="shared" si="477"/>
        <v>-1</v>
      </c>
      <c r="K1716">
        <f t="shared" si="470"/>
        <v>68.470000000000255</v>
      </c>
      <c r="L1716">
        <f t="shared" ca="1" si="471"/>
        <v>68.470000000000255</v>
      </c>
      <c r="M1716" s="14">
        <f t="shared" si="472"/>
        <v>7922.6100000000433</v>
      </c>
      <c r="N1716">
        <f t="shared" si="478"/>
        <v>-1</v>
      </c>
      <c r="O1716">
        <f t="shared" si="473"/>
        <v>0</v>
      </c>
      <c r="P1716">
        <f>COUNTIF(作圖資料!$A$3:$A$249,A1716)</f>
        <v>0</v>
      </c>
      <c r="R1716" s="7">
        <f t="shared" si="479"/>
        <v>65</v>
      </c>
      <c r="S1716" s="8">
        <f t="shared" ca="1" si="480"/>
        <v>65</v>
      </c>
      <c r="T1716" s="8">
        <f t="shared" ca="1" si="481"/>
        <v>11777</v>
      </c>
      <c r="U1716" s="8">
        <f t="shared" ca="1" si="482"/>
        <v>1</v>
      </c>
      <c r="V1716" s="9">
        <f t="shared" ca="1" si="483"/>
        <v>0</v>
      </c>
      <c r="W1716" s="3">
        <f t="shared" si="484"/>
        <v>-3.5360042642548217E-3</v>
      </c>
      <c r="X1716" s="3">
        <f t="shared" si="485"/>
        <v>3.6857284966634651E-2</v>
      </c>
      <c r="Y1716" s="3">
        <f t="shared" si="486"/>
        <v>2.8620102214650611E-2</v>
      </c>
    </row>
    <row r="1717" spans="1:25" x14ac:dyDescent="0.25">
      <c r="A1717" s="1">
        <v>38509</v>
      </c>
      <c r="B1717" s="2">
        <v>6137.57</v>
      </c>
      <c r="C1717" s="2">
        <v>80422</v>
      </c>
      <c r="D1717" s="2">
        <v>6069</v>
      </c>
      <c r="E1717" s="2">
        <v>5957</v>
      </c>
      <c r="F1717" s="13">
        <f t="shared" si="474"/>
        <v>-1.1172174003718061E-2</v>
      </c>
      <c r="G1717" s="2">
        <f t="shared" si="469"/>
        <v>5950.4548333333341</v>
      </c>
      <c r="H1717" s="2">
        <f t="shared" ca="1" si="475"/>
        <v>85661.4</v>
      </c>
      <c r="I1717">
        <f t="shared" ca="1" si="476"/>
        <v>-1</v>
      </c>
      <c r="J1717">
        <f t="shared" si="477"/>
        <v>-1</v>
      </c>
      <c r="K1717">
        <f t="shared" si="470"/>
        <v>29.619999999999891</v>
      </c>
      <c r="L1717">
        <f t="shared" ca="1" si="471"/>
        <v>29.619999999999891</v>
      </c>
      <c r="M1717" s="14">
        <f t="shared" si="472"/>
        <v>7892.9900000000434</v>
      </c>
      <c r="N1717">
        <f t="shared" si="478"/>
        <v>-1</v>
      </c>
      <c r="O1717">
        <f t="shared" si="473"/>
        <v>0</v>
      </c>
      <c r="P1717">
        <f>COUNTIF(作圖資料!$A$3:$A$249,A1717)</f>
        <v>0</v>
      </c>
      <c r="R1717" s="7">
        <f t="shared" si="479"/>
        <v>31</v>
      </c>
      <c r="S1717" s="8">
        <f t="shared" ca="1" si="480"/>
        <v>31</v>
      </c>
      <c r="T1717" s="8">
        <f t="shared" ca="1" si="481"/>
        <v>11808</v>
      </c>
      <c r="U1717" s="8">
        <f t="shared" ca="1" si="482"/>
        <v>-1</v>
      </c>
      <c r="V1717" s="9">
        <f t="shared" ca="1" si="483"/>
        <v>2</v>
      </c>
      <c r="W1717" s="3">
        <f t="shared" si="484"/>
        <v>-3.5360042642548217E-3</v>
      </c>
      <c r="X1717" s="3">
        <f t="shared" si="485"/>
        <v>4.1885438894009974E-2</v>
      </c>
      <c r="Y1717" s="3">
        <f t="shared" si="486"/>
        <v>3.3901192504258715E-2</v>
      </c>
    </row>
    <row r="1718" spans="1:25" x14ac:dyDescent="0.25">
      <c r="A1718" s="1">
        <v>38510</v>
      </c>
      <c r="B1718" s="2">
        <v>6105.79</v>
      </c>
      <c r="C1718" s="2">
        <v>76468</v>
      </c>
      <c r="D1718" s="2">
        <v>6060</v>
      </c>
      <c r="E1718" s="2">
        <v>5953</v>
      </c>
      <c r="F1718" s="13">
        <f t="shared" si="474"/>
        <v>-7.4994390570262137E-3</v>
      </c>
      <c r="G1718" s="2">
        <f t="shared" si="469"/>
        <v>5948.8141666666661</v>
      </c>
      <c r="H1718" s="2">
        <f t="shared" ca="1" si="475"/>
        <v>86203.6</v>
      </c>
      <c r="I1718">
        <f t="shared" ca="1" si="476"/>
        <v>-1</v>
      </c>
      <c r="J1718">
        <f t="shared" si="477"/>
        <v>-1</v>
      </c>
      <c r="K1718">
        <f t="shared" si="470"/>
        <v>-31.779999999999745</v>
      </c>
      <c r="L1718">
        <f t="shared" ca="1" si="471"/>
        <v>31.779999999999745</v>
      </c>
      <c r="M1718" s="14">
        <f t="shared" si="472"/>
        <v>7924.7700000000432</v>
      </c>
      <c r="N1718">
        <f t="shared" si="478"/>
        <v>-1</v>
      </c>
      <c r="O1718">
        <f t="shared" si="473"/>
        <v>0</v>
      </c>
      <c r="P1718">
        <f>COUNTIF(作圖資料!$A$3:$A$249,A1718)</f>
        <v>0</v>
      </c>
      <c r="R1718" s="7">
        <f t="shared" si="479"/>
        <v>-9</v>
      </c>
      <c r="S1718" s="8">
        <f t="shared" ca="1" si="480"/>
        <v>9</v>
      </c>
      <c r="T1718" s="8">
        <f t="shared" ca="1" si="481"/>
        <v>11817</v>
      </c>
      <c r="U1718" s="8">
        <f t="shared" ca="1" si="482"/>
        <v>-1</v>
      </c>
      <c r="V1718" s="9">
        <f t="shared" ca="1" si="483"/>
        <v>0</v>
      </c>
      <c r="W1718" s="3">
        <f t="shared" si="484"/>
        <v>-3.5360042642548217E-3</v>
      </c>
      <c r="X1718" s="3">
        <f t="shared" si="485"/>
        <v>3.6490613377062386E-2</v>
      </c>
      <c r="Y1718" s="3">
        <f t="shared" si="486"/>
        <v>3.2367972742759488E-2</v>
      </c>
    </row>
    <row r="1719" spans="1:25" x14ac:dyDescent="0.25">
      <c r="A1719" s="1">
        <v>38511</v>
      </c>
      <c r="B1719" s="2">
        <v>6161.66</v>
      </c>
      <c r="C1719" s="2">
        <v>82457</v>
      </c>
      <c r="D1719" s="2">
        <v>6131</v>
      </c>
      <c r="E1719" s="2">
        <v>6027</v>
      </c>
      <c r="F1719" s="13">
        <f t="shared" si="474"/>
        <v>-4.9759318105835337E-3</v>
      </c>
      <c r="G1719" s="2">
        <f t="shared" si="469"/>
        <v>5948.916666666667</v>
      </c>
      <c r="H1719" s="2">
        <f t="shared" ca="1" si="475"/>
        <v>86844.800000000003</v>
      </c>
      <c r="I1719">
        <f t="shared" ca="1" si="476"/>
        <v>-1</v>
      </c>
      <c r="J1719">
        <f t="shared" si="477"/>
        <v>-1</v>
      </c>
      <c r="K1719">
        <f t="shared" si="470"/>
        <v>55.869999999999891</v>
      </c>
      <c r="L1719">
        <f t="shared" ca="1" si="471"/>
        <v>-55.869999999999891</v>
      </c>
      <c r="M1719" s="14">
        <f t="shared" si="472"/>
        <v>7868.9000000000433</v>
      </c>
      <c r="N1719">
        <f t="shared" si="478"/>
        <v>-1</v>
      </c>
      <c r="O1719">
        <f t="shared" si="473"/>
        <v>0</v>
      </c>
      <c r="P1719">
        <f>COUNTIF(作圖資料!$A$3:$A$249,A1719)</f>
        <v>0</v>
      </c>
      <c r="R1719" s="7">
        <f t="shared" si="479"/>
        <v>71</v>
      </c>
      <c r="S1719" s="8">
        <f t="shared" ca="1" si="480"/>
        <v>-71</v>
      </c>
      <c r="T1719" s="8">
        <f t="shared" ca="1" si="481"/>
        <v>11746</v>
      </c>
      <c r="U1719" s="8">
        <f t="shared" ca="1" si="482"/>
        <v>-1</v>
      </c>
      <c r="V1719" s="9">
        <f t="shared" ca="1" si="483"/>
        <v>0</v>
      </c>
      <c r="W1719" s="3">
        <f t="shared" si="484"/>
        <v>-3.5360042642548217E-3</v>
      </c>
      <c r="X1719" s="3">
        <f t="shared" si="485"/>
        <v>4.5974845649933815E-2</v>
      </c>
      <c r="Y1719" s="3">
        <f t="shared" si="486"/>
        <v>4.4463373083474922E-2</v>
      </c>
    </row>
    <row r="1720" spans="1:25" x14ac:dyDescent="0.25">
      <c r="A1720" s="1">
        <v>38512</v>
      </c>
      <c r="B1720" s="2">
        <v>6145.92</v>
      </c>
      <c r="C1720" s="2">
        <v>101906</v>
      </c>
      <c r="D1720" s="2">
        <v>6125</v>
      </c>
      <c r="E1720" s="2">
        <v>6012</v>
      </c>
      <c r="F1720" s="13">
        <f t="shared" si="474"/>
        <v>-3.4038842028533134E-3</v>
      </c>
      <c r="G1720" s="2">
        <f t="shared" si="469"/>
        <v>5950.2906666666659</v>
      </c>
      <c r="H1720" s="2">
        <f t="shared" ca="1" si="475"/>
        <v>88756.6</v>
      </c>
      <c r="I1720">
        <f t="shared" ca="1" si="476"/>
        <v>1</v>
      </c>
      <c r="J1720">
        <f t="shared" si="477"/>
        <v>-1</v>
      </c>
      <c r="K1720">
        <f t="shared" si="470"/>
        <v>-15.739999999999782</v>
      </c>
      <c r="L1720">
        <f t="shared" ca="1" si="471"/>
        <v>15.739999999999782</v>
      </c>
      <c r="M1720" s="14">
        <f t="shared" si="472"/>
        <v>7884.6400000000431</v>
      </c>
      <c r="N1720">
        <f t="shared" si="478"/>
        <v>-1</v>
      </c>
      <c r="O1720">
        <f t="shared" si="473"/>
        <v>0</v>
      </c>
      <c r="P1720">
        <f>COUNTIF(作圖資料!$A$3:$A$249,A1720)</f>
        <v>0</v>
      </c>
      <c r="R1720" s="7">
        <f t="shared" si="479"/>
        <v>-6</v>
      </c>
      <c r="S1720" s="8">
        <f t="shared" ca="1" si="480"/>
        <v>6</v>
      </c>
      <c r="T1720" s="8">
        <f t="shared" ca="1" si="481"/>
        <v>11752</v>
      </c>
      <c r="U1720" s="8">
        <f t="shared" ca="1" si="482"/>
        <v>1</v>
      </c>
      <c r="V1720" s="9">
        <f t="shared" ca="1" si="483"/>
        <v>2</v>
      </c>
      <c r="W1720" s="3">
        <f t="shared" si="484"/>
        <v>-3.5360042642548217E-3</v>
      </c>
      <c r="X1720" s="3">
        <f t="shared" si="485"/>
        <v>4.3302896196291574E-2</v>
      </c>
      <c r="Y1720" s="3">
        <f t="shared" si="486"/>
        <v>4.3441226575808845E-2</v>
      </c>
    </row>
    <row r="1721" spans="1:25" x14ac:dyDescent="0.25">
      <c r="A1721" s="1">
        <v>38513</v>
      </c>
      <c r="B1721" s="2">
        <v>6192.35</v>
      </c>
      <c r="C1721" s="2">
        <v>88617</v>
      </c>
      <c r="D1721" s="2">
        <v>6175</v>
      </c>
      <c r="E1721" s="2">
        <v>6065</v>
      </c>
      <c r="F1721" s="13">
        <f t="shared" si="474"/>
        <v>-2.80184421100238E-3</v>
      </c>
      <c r="G1721" s="2">
        <f t="shared" si="469"/>
        <v>5952.2904999999982</v>
      </c>
      <c r="H1721" s="2">
        <f t="shared" ca="1" si="475"/>
        <v>85974</v>
      </c>
      <c r="I1721">
        <f t="shared" ca="1" si="476"/>
        <v>1</v>
      </c>
      <c r="J1721">
        <f t="shared" si="477"/>
        <v>-1</v>
      </c>
      <c r="K1721">
        <f t="shared" si="470"/>
        <v>46.430000000000291</v>
      </c>
      <c r="L1721">
        <f t="shared" ca="1" si="471"/>
        <v>46.430000000000291</v>
      </c>
      <c r="M1721" s="14">
        <f t="shared" si="472"/>
        <v>7838.2100000000428</v>
      </c>
      <c r="N1721">
        <f t="shared" si="478"/>
        <v>-1</v>
      </c>
      <c r="O1721">
        <f t="shared" si="473"/>
        <v>0</v>
      </c>
      <c r="P1721">
        <f>COUNTIF(作圖資料!$A$3:$A$249,A1721)</f>
        <v>0</v>
      </c>
      <c r="R1721" s="7">
        <f t="shared" si="479"/>
        <v>50</v>
      </c>
      <c r="S1721" s="8">
        <f t="shared" ca="1" si="480"/>
        <v>50</v>
      </c>
      <c r="T1721" s="8">
        <f t="shared" ca="1" si="481"/>
        <v>11802</v>
      </c>
      <c r="U1721" s="8">
        <f t="shared" ca="1" si="482"/>
        <v>1</v>
      </c>
      <c r="V1721" s="9">
        <f t="shared" ca="1" si="483"/>
        <v>0</v>
      </c>
      <c r="W1721" s="3">
        <f t="shared" si="484"/>
        <v>-3.5360042642548217E-3</v>
      </c>
      <c r="X1721" s="3">
        <f t="shared" si="485"/>
        <v>5.118463781843996E-2</v>
      </c>
      <c r="Y1721" s="3">
        <f t="shared" si="486"/>
        <v>5.1959114139693119E-2</v>
      </c>
    </row>
    <row r="1722" spans="1:25" x14ac:dyDescent="0.25">
      <c r="A1722" s="1">
        <v>38516</v>
      </c>
      <c r="B1722" s="2">
        <v>6231.05</v>
      </c>
      <c r="C1722" s="2">
        <v>76315</v>
      </c>
      <c r="D1722" s="2">
        <v>6240</v>
      </c>
      <c r="E1722" s="2">
        <v>6130</v>
      </c>
      <c r="F1722" s="13">
        <f t="shared" si="474"/>
        <v>1.4363550284461901E-3</v>
      </c>
      <c r="G1722" s="2">
        <f t="shared" si="469"/>
        <v>5955.6001666666652</v>
      </c>
      <c r="H1722" s="2">
        <f t="shared" ca="1" si="475"/>
        <v>85152.6</v>
      </c>
      <c r="I1722">
        <f t="shared" ca="1" si="476"/>
        <v>-1</v>
      </c>
      <c r="J1722">
        <f t="shared" si="477"/>
        <v>1</v>
      </c>
      <c r="K1722">
        <f t="shared" si="470"/>
        <v>38.699999999999818</v>
      </c>
      <c r="L1722">
        <f t="shared" ca="1" si="471"/>
        <v>38.699999999999818</v>
      </c>
      <c r="M1722" s="14">
        <f t="shared" si="472"/>
        <v>7799.510000000043</v>
      </c>
      <c r="N1722">
        <f t="shared" si="478"/>
        <v>1</v>
      </c>
      <c r="O1722">
        <f t="shared" si="473"/>
        <v>2</v>
      </c>
      <c r="P1722">
        <f>COUNTIF(作圖資料!$A$3:$A$249,A1722)</f>
        <v>0</v>
      </c>
      <c r="R1722" s="7">
        <f t="shared" si="479"/>
        <v>65</v>
      </c>
      <c r="S1722" s="8">
        <f t="shared" ca="1" si="480"/>
        <v>65</v>
      </c>
      <c r="T1722" s="8">
        <f t="shared" ca="1" si="481"/>
        <v>11867</v>
      </c>
      <c r="U1722" s="8">
        <f t="shared" ca="1" si="482"/>
        <v>-1</v>
      </c>
      <c r="V1722" s="9">
        <f t="shared" ca="1" si="483"/>
        <v>2</v>
      </c>
      <c r="W1722" s="3">
        <f t="shared" si="484"/>
        <v>-3.5360042642548217E-3</v>
      </c>
      <c r="X1722" s="3">
        <f t="shared" si="485"/>
        <v>5.7754170464943133E-2</v>
      </c>
      <c r="Y1722" s="3">
        <f t="shared" si="486"/>
        <v>6.3032367972742476E-2</v>
      </c>
    </row>
    <row r="1723" spans="1:25" x14ac:dyDescent="0.25">
      <c r="A1723" s="1">
        <v>38517</v>
      </c>
      <c r="B1723" s="2">
        <v>6205.76</v>
      </c>
      <c r="C1723" s="2">
        <v>91039</v>
      </c>
      <c r="D1723" s="2">
        <v>6221</v>
      </c>
      <c r="E1723" s="2">
        <v>6120</v>
      </c>
      <c r="F1723" s="13">
        <f t="shared" si="474"/>
        <v>2.4557830144897874E-3</v>
      </c>
      <c r="G1723" s="2">
        <f t="shared" si="469"/>
        <v>5958.2969999999978</v>
      </c>
      <c r="H1723" s="2">
        <f t="shared" ca="1" si="475"/>
        <v>88066.8</v>
      </c>
      <c r="I1723">
        <f t="shared" ca="1" si="476"/>
        <v>1</v>
      </c>
      <c r="J1723">
        <f t="shared" si="477"/>
        <v>1</v>
      </c>
      <c r="K1723">
        <f t="shared" si="470"/>
        <v>-25.289999999999964</v>
      </c>
      <c r="L1723">
        <f t="shared" ca="1" si="471"/>
        <v>25.289999999999964</v>
      </c>
      <c r="M1723" s="14">
        <f t="shared" si="472"/>
        <v>7774.220000000043</v>
      </c>
      <c r="N1723">
        <f t="shared" si="478"/>
        <v>1</v>
      </c>
      <c r="O1723">
        <f t="shared" si="473"/>
        <v>0</v>
      </c>
      <c r="P1723">
        <f>COUNTIF(作圖資料!$A$3:$A$249,A1723)</f>
        <v>0</v>
      </c>
      <c r="R1723" s="7">
        <f t="shared" si="479"/>
        <v>-19</v>
      </c>
      <c r="S1723" s="8">
        <f t="shared" ca="1" si="480"/>
        <v>19</v>
      </c>
      <c r="T1723" s="8">
        <f t="shared" ca="1" si="481"/>
        <v>11886</v>
      </c>
      <c r="U1723" s="8">
        <f t="shared" ca="1" si="482"/>
        <v>1</v>
      </c>
      <c r="V1723" s="9">
        <f t="shared" ca="1" si="483"/>
        <v>2</v>
      </c>
      <c r="W1723" s="3">
        <f t="shared" si="484"/>
        <v>-3.5360042642548217E-3</v>
      </c>
      <c r="X1723" s="3">
        <f t="shared" si="485"/>
        <v>5.3461057270367762E-2</v>
      </c>
      <c r="Y1723" s="3">
        <f t="shared" si="486"/>
        <v>5.9795570698466527E-2</v>
      </c>
    </row>
    <row r="1724" spans="1:25" x14ac:dyDescent="0.25">
      <c r="A1724" s="1">
        <v>38518</v>
      </c>
      <c r="B1724" s="2">
        <v>6252.1</v>
      </c>
      <c r="C1724" s="2">
        <v>76305</v>
      </c>
      <c r="D1724" s="2">
        <v>6266</v>
      </c>
      <c r="E1724" s="2">
        <v>6148</v>
      </c>
      <c r="F1724" s="13">
        <f t="shared" si="474"/>
        <v>-1.6650405463764284E-2</v>
      </c>
      <c r="G1724" s="2">
        <f t="shared" si="469"/>
        <v>5961.5159999999987</v>
      </c>
      <c r="H1724" s="2">
        <f t="shared" ca="1" si="475"/>
        <v>86836.4</v>
      </c>
      <c r="I1724">
        <f t="shared" ca="1" si="476"/>
        <v>-1</v>
      </c>
      <c r="J1724">
        <f t="shared" si="477"/>
        <v>-1</v>
      </c>
      <c r="K1724">
        <f t="shared" si="470"/>
        <v>46.340000000000146</v>
      </c>
      <c r="L1724">
        <f t="shared" ca="1" si="471"/>
        <v>46.340000000000146</v>
      </c>
      <c r="M1724" s="14">
        <f t="shared" si="472"/>
        <v>7820.5600000000431</v>
      </c>
      <c r="N1724">
        <f t="shared" si="478"/>
        <v>-1</v>
      </c>
      <c r="O1724">
        <f t="shared" si="473"/>
        <v>2</v>
      </c>
      <c r="P1724">
        <f>COUNTIF(作圖資料!$A$3:$A$249,A1724)</f>
        <v>1</v>
      </c>
      <c r="R1724" s="7">
        <f t="shared" si="479"/>
        <v>45</v>
      </c>
      <c r="S1724" s="8">
        <f t="shared" ca="1" si="480"/>
        <v>45</v>
      </c>
      <c r="T1724" s="8">
        <f t="shared" ca="1" si="481"/>
        <v>11931</v>
      </c>
      <c r="U1724" s="8">
        <f t="shared" ca="1" si="482"/>
        <v>-1</v>
      </c>
      <c r="V1724" s="9">
        <f t="shared" ca="1" si="483"/>
        <v>2</v>
      </c>
      <c r="W1724" s="3">
        <f t="shared" si="484"/>
        <v>-3.5360042642548217E-3</v>
      </c>
      <c r="X1724" s="3">
        <f t="shared" si="485"/>
        <v>6.132752090961735E-2</v>
      </c>
      <c r="Y1724" s="3">
        <f t="shared" si="486"/>
        <v>6.7461669505962218E-2</v>
      </c>
    </row>
    <row r="1725" spans="1:25" x14ac:dyDescent="0.25">
      <c r="A1725" s="1">
        <v>38519</v>
      </c>
      <c r="B1725" s="2">
        <v>6282.41</v>
      </c>
      <c r="C1725" s="2">
        <v>82161</v>
      </c>
      <c r="D1725" s="2">
        <v>6180</v>
      </c>
      <c r="E1725" s="2">
        <v>6120</v>
      </c>
      <c r="F1725" s="13">
        <f t="shared" si="474"/>
        <v>-1.6301069175682525E-2</v>
      </c>
      <c r="G1725" s="2">
        <f t="shared" si="469"/>
        <v>5965.9096666666637</v>
      </c>
      <c r="H1725" s="2">
        <f t="shared" ca="1" si="475"/>
        <v>82887.399999999994</v>
      </c>
      <c r="I1725">
        <f t="shared" ca="1" si="476"/>
        <v>-1</v>
      </c>
      <c r="J1725">
        <f t="shared" si="477"/>
        <v>-1</v>
      </c>
      <c r="K1725">
        <f t="shared" si="470"/>
        <v>30.309999999999491</v>
      </c>
      <c r="L1725">
        <f t="shared" ca="1" si="471"/>
        <v>-30.309999999999491</v>
      </c>
      <c r="M1725" s="14">
        <f t="shared" si="472"/>
        <v>7790.2500000000437</v>
      </c>
      <c r="N1725">
        <f t="shared" si="478"/>
        <v>-1</v>
      </c>
      <c r="O1725">
        <f t="shared" si="473"/>
        <v>0</v>
      </c>
      <c r="P1725">
        <f>COUNTIF(作圖資料!$A$3:$A$249,A1725)</f>
        <v>0</v>
      </c>
      <c r="R1725" s="7">
        <f t="shared" si="479"/>
        <v>32</v>
      </c>
      <c r="S1725" s="8">
        <f t="shared" ca="1" si="480"/>
        <v>-32</v>
      </c>
      <c r="T1725" s="8">
        <f t="shared" ca="1" si="481"/>
        <v>11899</v>
      </c>
      <c r="U1725" s="8">
        <f t="shared" ca="1" si="482"/>
        <v>-1</v>
      </c>
      <c r="V1725" s="9">
        <f t="shared" ca="1" si="483"/>
        <v>0</v>
      </c>
      <c r="W1725" s="3">
        <f t="shared" si="484"/>
        <v>-1.6650405463764284E-2</v>
      </c>
      <c r="X1725" s="3">
        <f t="shared" si="485"/>
        <v>4.8479710817164613E-3</v>
      </c>
      <c r="Y1725" s="3">
        <f t="shared" si="486"/>
        <v>5.2049446974625898E-3</v>
      </c>
    </row>
    <row r="1726" spans="1:25" x14ac:dyDescent="0.25">
      <c r="A1726" s="1">
        <v>38520</v>
      </c>
      <c r="B1726" s="2">
        <v>6293.56</v>
      </c>
      <c r="C1726" s="2">
        <v>111056</v>
      </c>
      <c r="D1726" s="2">
        <v>6189</v>
      </c>
      <c r="E1726" s="2">
        <v>6130</v>
      </c>
      <c r="F1726" s="13">
        <f t="shared" si="474"/>
        <v>-1.661380840096871E-2</v>
      </c>
      <c r="G1726" s="2">
        <f t="shared" ref="G1726:G1789" si="487">AVERAGE(B1667:B1726)</f>
        <v>5970.4774999999981</v>
      </c>
      <c r="H1726" s="2">
        <f t="shared" ca="1" si="475"/>
        <v>87375.2</v>
      </c>
      <c r="I1726">
        <f t="shared" ca="1" si="476"/>
        <v>1</v>
      </c>
      <c r="J1726">
        <f t="shared" si="477"/>
        <v>-1</v>
      </c>
      <c r="K1726">
        <f t="shared" ref="K1726:K1789" si="488">B1726-B1725</f>
        <v>11.150000000000546</v>
      </c>
      <c r="L1726">
        <f t="shared" ref="L1726:L1789" ca="1" si="489">I1725*K1726</f>
        <v>-11.150000000000546</v>
      </c>
      <c r="M1726" s="14">
        <f t="shared" ref="M1726:M1789" si="490">M1725+K1726*N1725</f>
        <v>7779.1000000000431</v>
      </c>
      <c r="N1726">
        <f t="shared" si="478"/>
        <v>-1</v>
      </c>
      <c r="O1726">
        <f t="shared" ref="O1726:O1789" si="491">ABS(N1726-N1725)</f>
        <v>0</v>
      </c>
      <c r="P1726">
        <f>COUNTIF(作圖資料!$A$3:$A$249,A1726)</f>
        <v>0</v>
      </c>
      <c r="R1726" s="7">
        <f t="shared" si="479"/>
        <v>9</v>
      </c>
      <c r="S1726" s="8">
        <f t="shared" ca="1" si="480"/>
        <v>-9</v>
      </c>
      <c r="T1726" s="8">
        <f t="shared" ca="1" si="481"/>
        <v>11890</v>
      </c>
      <c r="U1726" s="8">
        <f t="shared" ca="1" si="482"/>
        <v>1</v>
      </c>
      <c r="V1726" s="9">
        <f t="shared" ca="1" si="483"/>
        <v>2</v>
      </c>
      <c r="W1726" s="3">
        <f t="shared" si="484"/>
        <v>-1.6650405463764284E-2</v>
      </c>
      <c r="X1726" s="3">
        <f t="shared" si="485"/>
        <v>6.6313718590553794E-3</v>
      </c>
      <c r="Y1726" s="3">
        <f t="shared" si="486"/>
        <v>6.6688353936241729E-3</v>
      </c>
    </row>
    <row r="1727" spans="1:25" x14ac:dyDescent="0.25">
      <c r="A1727" s="1">
        <v>38523</v>
      </c>
      <c r="B1727" s="2">
        <v>6296.89</v>
      </c>
      <c r="C1727" s="2">
        <v>65241</v>
      </c>
      <c r="D1727" s="2">
        <v>6188</v>
      </c>
      <c r="E1727" s="2">
        <v>6128</v>
      </c>
      <c r="F1727" s="13">
        <f t="shared" si="474"/>
        <v>-1.7292663521198626E-2</v>
      </c>
      <c r="G1727" s="2">
        <f t="shared" si="487"/>
        <v>5975.4089999999978</v>
      </c>
      <c r="H1727" s="2">
        <f t="shared" ca="1" si="475"/>
        <v>85160.4</v>
      </c>
      <c r="I1727">
        <f t="shared" ca="1" si="476"/>
        <v>-1</v>
      </c>
      <c r="J1727">
        <f t="shared" si="477"/>
        <v>-1</v>
      </c>
      <c r="K1727">
        <f t="shared" si="488"/>
        <v>3.3299999999999272</v>
      </c>
      <c r="L1727">
        <f t="shared" ca="1" si="489"/>
        <v>3.3299999999999272</v>
      </c>
      <c r="M1727" s="14">
        <f t="shared" si="490"/>
        <v>7775.7700000000432</v>
      </c>
      <c r="N1727">
        <f t="shared" si="478"/>
        <v>-1</v>
      </c>
      <c r="O1727">
        <f t="shared" si="491"/>
        <v>0</v>
      </c>
      <c r="P1727">
        <f>COUNTIF(作圖資料!$A$3:$A$249,A1727)</f>
        <v>0</v>
      </c>
      <c r="R1727" s="7">
        <f t="shared" si="479"/>
        <v>-1</v>
      </c>
      <c r="S1727" s="8">
        <f t="shared" ca="1" si="480"/>
        <v>-1</v>
      </c>
      <c r="T1727" s="8">
        <f t="shared" ca="1" si="481"/>
        <v>11889</v>
      </c>
      <c r="U1727" s="8">
        <f t="shared" ca="1" si="482"/>
        <v>-1</v>
      </c>
      <c r="V1727" s="9">
        <f t="shared" ca="1" si="483"/>
        <v>2</v>
      </c>
      <c r="W1727" s="3">
        <f t="shared" si="484"/>
        <v>-1.6650405463764284E-2</v>
      </c>
      <c r="X1727" s="3">
        <f t="shared" si="485"/>
        <v>7.1639928983862067E-3</v>
      </c>
      <c r="Y1727" s="3">
        <f t="shared" si="486"/>
        <v>6.5061808718285263E-3</v>
      </c>
    </row>
    <row r="1728" spans="1:25" x14ac:dyDescent="0.25">
      <c r="A1728" s="1">
        <v>38524</v>
      </c>
      <c r="B1728" s="2">
        <v>6278.46</v>
      </c>
      <c r="C1728" s="2">
        <v>74433</v>
      </c>
      <c r="D1728" s="2">
        <v>6197</v>
      </c>
      <c r="E1728" s="2">
        <v>6134</v>
      </c>
      <c r="F1728" s="13">
        <f t="shared" si="474"/>
        <v>-1.2974519229237758E-2</v>
      </c>
      <c r="G1728" s="2">
        <f t="shared" si="487"/>
        <v>5978.9514999999983</v>
      </c>
      <c r="H1728" s="2">
        <f t="shared" ca="1" si="475"/>
        <v>81839.199999999997</v>
      </c>
      <c r="I1728">
        <f t="shared" ca="1" si="476"/>
        <v>-1</v>
      </c>
      <c r="J1728">
        <f t="shared" si="477"/>
        <v>-1</v>
      </c>
      <c r="K1728">
        <f t="shared" si="488"/>
        <v>-18.430000000000291</v>
      </c>
      <c r="L1728">
        <f t="shared" ca="1" si="489"/>
        <v>18.430000000000291</v>
      </c>
      <c r="M1728" s="14">
        <f t="shared" si="490"/>
        <v>7794.2000000000435</v>
      </c>
      <c r="N1728">
        <f t="shared" si="478"/>
        <v>-1</v>
      </c>
      <c r="O1728">
        <f t="shared" si="491"/>
        <v>0</v>
      </c>
      <c r="P1728">
        <f>COUNTIF(作圖資料!$A$3:$A$249,A1728)</f>
        <v>0</v>
      </c>
      <c r="R1728" s="7">
        <f t="shared" si="479"/>
        <v>9</v>
      </c>
      <c r="S1728" s="8">
        <f t="shared" ca="1" si="480"/>
        <v>-9</v>
      </c>
      <c r="T1728" s="8">
        <f t="shared" ca="1" si="481"/>
        <v>11880</v>
      </c>
      <c r="U1728" s="8">
        <f t="shared" ca="1" si="482"/>
        <v>-1</v>
      </c>
      <c r="V1728" s="9">
        <f t="shared" ca="1" si="483"/>
        <v>0</v>
      </c>
      <c r="W1728" s="3">
        <f t="shared" si="484"/>
        <v>-1.6650405463764284E-2</v>
      </c>
      <c r="X1728" s="3">
        <f t="shared" si="485"/>
        <v>4.2161833623901579E-3</v>
      </c>
      <c r="Y1728" s="3">
        <f t="shared" si="486"/>
        <v>7.9700715679897893E-3</v>
      </c>
    </row>
    <row r="1729" spans="1:25" x14ac:dyDescent="0.25">
      <c r="A1729" s="1">
        <v>38525</v>
      </c>
      <c r="B1729" s="2">
        <v>6357.83</v>
      </c>
      <c r="C1729" s="2">
        <v>97003</v>
      </c>
      <c r="D1729" s="2">
        <v>6330</v>
      </c>
      <c r="E1729" s="2">
        <v>6250</v>
      </c>
      <c r="F1729" s="13">
        <f t="shared" si="474"/>
        <v>-4.3772796693211102E-3</v>
      </c>
      <c r="G1729" s="2">
        <f t="shared" si="487"/>
        <v>5984.1029999999992</v>
      </c>
      <c r="H1729" s="2">
        <f t="shared" ca="1" si="475"/>
        <v>85978.8</v>
      </c>
      <c r="I1729">
        <f t="shared" ca="1" si="476"/>
        <v>1</v>
      </c>
      <c r="J1729">
        <f t="shared" si="477"/>
        <v>-1</v>
      </c>
      <c r="K1729">
        <f t="shared" si="488"/>
        <v>79.369999999999891</v>
      </c>
      <c r="L1729">
        <f t="shared" ca="1" si="489"/>
        <v>-79.369999999999891</v>
      </c>
      <c r="M1729" s="14">
        <f t="shared" si="490"/>
        <v>7714.8300000000436</v>
      </c>
      <c r="N1729">
        <f t="shared" si="478"/>
        <v>-1</v>
      </c>
      <c r="O1729">
        <f t="shared" si="491"/>
        <v>0</v>
      </c>
      <c r="P1729">
        <f>COUNTIF(作圖資料!$A$3:$A$249,A1729)</f>
        <v>0</v>
      </c>
      <c r="R1729" s="7">
        <f t="shared" si="479"/>
        <v>133</v>
      </c>
      <c r="S1729" s="8">
        <f t="shared" ca="1" si="480"/>
        <v>-133</v>
      </c>
      <c r="T1729" s="8">
        <f t="shared" ca="1" si="481"/>
        <v>11747</v>
      </c>
      <c r="U1729" s="8">
        <f t="shared" ca="1" si="482"/>
        <v>1</v>
      </c>
      <c r="V1729" s="9">
        <f t="shared" ca="1" si="483"/>
        <v>2</v>
      </c>
      <c r="W1729" s="3">
        <f t="shared" si="484"/>
        <v>-1.6650405463764284E-2</v>
      </c>
      <c r="X1729" s="3">
        <f t="shared" si="485"/>
        <v>1.6911117864397252E-2</v>
      </c>
      <c r="Y1729" s="3">
        <f t="shared" si="486"/>
        <v>2.9603122966818773E-2</v>
      </c>
    </row>
    <row r="1730" spans="1:25" x14ac:dyDescent="0.25">
      <c r="A1730" s="1">
        <v>38526</v>
      </c>
      <c r="B1730" s="2">
        <v>6373.86</v>
      </c>
      <c r="C1730" s="2">
        <v>100793</v>
      </c>
      <c r="D1730" s="2">
        <v>6350</v>
      </c>
      <c r="E1730" s="2">
        <v>6280</v>
      </c>
      <c r="F1730" s="13">
        <f t="shared" si="474"/>
        <v>-3.7434145086336912E-3</v>
      </c>
      <c r="G1730" s="2">
        <f t="shared" si="487"/>
        <v>5990.9799999999987</v>
      </c>
      <c r="H1730" s="2">
        <f t="shared" ca="1" si="475"/>
        <v>89705.2</v>
      </c>
      <c r="I1730">
        <f t="shared" ca="1" si="476"/>
        <v>1</v>
      </c>
      <c r="J1730">
        <f t="shared" si="477"/>
        <v>-1</v>
      </c>
      <c r="K1730">
        <f t="shared" si="488"/>
        <v>16.029999999999745</v>
      </c>
      <c r="L1730">
        <f t="shared" ca="1" si="489"/>
        <v>16.029999999999745</v>
      </c>
      <c r="M1730" s="14">
        <f t="shared" si="490"/>
        <v>7698.8000000000438</v>
      </c>
      <c r="N1730">
        <f t="shared" si="478"/>
        <v>-1</v>
      </c>
      <c r="O1730">
        <f t="shared" si="491"/>
        <v>0</v>
      </c>
      <c r="P1730">
        <f>COUNTIF(作圖資料!$A$3:$A$249,A1730)</f>
        <v>0</v>
      </c>
      <c r="R1730" s="7">
        <f t="shared" si="479"/>
        <v>20</v>
      </c>
      <c r="S1730" s="8">
        <f t="shared" ca="1" si="480"/>
        <v>20</v>
      </c>
      <c r="T1730" s="8">
        <f t="shared" ca="1" si="481"/>
        <v>11767</v>
      </c>
      <c r="U1730" s="8">
        <f t="shared" ca="1" si="482"/>
        <v>1</v>
      </c>
      <c r="V1730" s="9">
        <f t="shared" ca="1" si="483"/>
        <v>0</v>
      </c>
      <c r="W1730" s="3">
        <f t="shared" si="484"/>
        <v>-1.6650405463764284E-2</v>
      </c>
      <c r="X1730" s="3">
        <f t="shared" si="485"/>
        <v>1.9475056381055511E-2</v>
      </c>
      <c r="Y1730" s="3">
        <f t="shared" si="486"/>
        <v>3.2856213402733037E-2</v>
      </c>
    </row>
    <row r="1731" spans="1:25" x14ac:dyDescent="0.25">
      <c r="A1731" s="1">
        <v>38527</v>
      </c>
      <c r="B1731" s="2">
        <v>6340.69</v>
      </c>
      <c r="C1731" s="2">
        <v>69542</v>
      </c>
      <c r="D1731" s="2">
        <v>6297</v>
      </c>
      <c r="E1731" s="2">
        <v>6230</v>
      </c>
      <c r="F1731" s="13">
        <f t="shared" ref="F1731:F1794" si="492">IF(P1731=1,E1731,D1731)/B1731-1</f>
        <v>-6.8904172889701076E-3</v>
      </c>
      <c r="G1731" s="2">
        <f t="shared" si="487"/>
        <v>5997.3584999999994</v>
      </c>
      <c r="H1731" s="2">
        <f t="shared" ref="H1731:H1794" ca="1" si="493">IF(ROW()&gt;$H$1,AVERAGE(OFFSET(C1731,-$H$1+1,,$H$1)),"")</f>
        <v>81402.399999999994</v>
      </c>
      <c r="I1731">
        <f t="shared" ref="I1731:I1794" ca="1" si="494">IF(H1731="",0,SIGN(C1731-H1731))</f>
        <v>-1</v>
      </c>
      <c r="J1731">
        <f t="shared" ref="J1731:J1794" si="495">SIGN(F1731)</f>
        <v>-1</v>
      </c>
      <c r="K1731">
        <f t="shared" si="488"/>
        <v>-33.170000000000073</v>
      </c>
      <c r="L1731">
        <f t="shared" ca="1" si="489"/>
        <v>-33.170000000000073</v>
      </c>
      <c r="M1731" s="14">
        <f t="shared" si="490"/>
        <v>7731.9700000000439</v>
      </c>
      <c r="N1731">
        <f t="shared" ref="N1731:N1794" si="496">INT(M1731*$Q$1/B1731)*CHOOSE($L$1,I1731,J1731)</f>
        <v>-1</v>
      </c>
      <c r="O1731">
        <f t="shared" si="491"/>
        <v>0</v>
      </c>
      <c r="P1731">
        <f>COUNTIF(作圖資料!$A$3:$A$249,A1731)</f>
        <v>0</v>
      </c>
      <c r="R1731" s="7">
        <f t="shared" si="479"/>
        <v>-53</v>
      </c>
      <c r="S1731" s="8">
        <f t="shared" ca="1" si="480"/>
        <v>-53</v>
      </c>
      <c r="T1731" s="8">
        <f t="shared" ca="1" si="481"/>
        <v>11714</v>
      </c>
      <c r="U1731" s="8">
        <f t="shared" ca="1" si="482"/>
        <v>-1</v>
      </c>
      <c r="V1731" s="9">
        <f t="shared" ca="1" si="483"/>
        <v>2</v>
      </c>
      <c r="W1731" s="3">
        <f t="shared" si="484"/>
        <v>-1.6650405463764284E-2</v>
      </c>
      <c r="X1731" s="3">
        <f t="shared" si="485"/>
        <v>1.4169639001295087E-2</v>
      </c>
      <c r="Y1731" s="3">
        <f t="shared" si="486"/>
        <v>2.4235523747560661E-2</v>
      </c>
    </row>
    <row r="1732" spans="1:25" x14ac:dyDescent="0.25">
      <c r="A1732" s="1">
        <v>38530</v>
      </c>
      <c r="B1732" s="2">
        <v>6302.99</v>
      </c>
      <c r="C1732" s="2">
        <v>69047</v>
      </c>
      <c r="D1732" s="2">
        <v>6257</v>
      </c>
      <c r="E1732" s="2">
        <v>6180</v>
      </c>
      <c r="F1732" s="13">
        <f t="shared" si="492"/>
        <v>-7.2965370403570429E-3</v>
      </c>
      <c r="G1732" s="2">
        <f t="shared" si="487"/>
        <v>6002.310333333332</v>
      </c>
      <c r="H1732" s="2">
        <f t="shared" ca="1" si="493"/>
        <v>82163.600000000006</v>
      </c>
      <c r="I1732">
        <f t="shared" ca="1" si="494"/>
        <v>-1</v>
      </c>
      <c r="J1732">
        <f t="shared" si="495"/>
        <v>-1</v>
      </c>
      <c r="K1732">
        <f t="shared" si="488"/>
        <v>-37.699999999999818</v>
      </c>
      <c r="L1732">
        <f t="shared" ca="1" si="489"/>
        <v>37.699999999999818</v>
      </c>
      <c r="M1732" s="14">
        <f t="shared" si="490"/>
        <v>7769.6700000000437</v>
      </c>
      <c r="N1732">
        <f t="shared" si="496"/>
        <v>-1</v>
      </c>
      <c r="O1732">
        <f t="shared" si="491"/>
        <v>0</v>
      </c>
      <c r="P1732">
        <f>COUNTIF(作圖資料!$A$3:$A$249,A1732)</f>
        <v>0</v>
      </c>
      <c r="R1732" s="7">
        <f t="shared" ref="R1732:R1795" si="497">D1732-IF(P1731=1,E1731,D1731)</f>
        <v>-40</v>
      </c>
      <c r="S1732" s="8">
        <f t="shared" ref="S1732:S1795" ca="1" si="498">I1731*R1732</f>
        <v>40</v>
      </c>
      <c r="T1732" s="8">
        <f t="shared" ref="T1732:T1795" ca="1" si="499">T1731+R1732*U1731</f>
        <v>11754</v>
      </c>
      <c r="U1732" s="8">
        <f t="shared" ref="U1732:U1795" ca="1" si="500">INT(T1732*$Q$1/IF(P1732=1,E1732,D1732))*I1732</f>
        <v>-1</v>
      </c>
      <c r="V1732" s="9">
        <f t="shared" ref="V1732:V1795" ca="1" si="501">IF(P1732=1,ABS(U1732)+ABS(U1731),ABS(U1732-U1731))</f>
        <v>0</v>
      </c>
      <c r="W1732" s="3">
        <f t="shared" ref="W1732:W1795" si="502">IF(P1731=1,F1731,W1731)</f>
        <v>-1.6650405463764284E-2</v>
      </c>
      <c r="X1732" s="3">
        <f t="shared" ref="X1732:X1795" si="503">IF(P1731=1,K1732/B1731,(1+K1732/B1731)*(1+X1731)-1)</f>
        <v>8.1396650725351627E-3</v>
      </c>
      <c r="Y1732" s="3">
        <f t="shared" ref="Y1732:Y1795" si="504">IF(P1731=1,R1732/E1731,(1+R1732/D1731)*(1+Y1731)-1)</f>
        <v>1.7729342875732357E-2</v>
      </c>
    </row>
    <row r="1733" spans="1:25" x14ac:dyDescent="0.25">
      <c r="A1733" s="1">
        <v>38531</v>
      </c>
      <c r="B1733" s="2">
        <v>6316.84</v>
      </c>
      <c r="C1733" s="2">
        <v>62003</v>
      </c>
      <c r="D1733" s="2">
        <v>6284</v>
      </c>
      <c r="E1733" s="2">
        <v>6207</v>
      </c>
      <c r="F1733" s="13">
        <f t="shared" si="492"/>
        <v>-5.1988019326119073E-3</v>
      </c>
      <c r="G1733" s="2">
        <f t="shared" si="487"/>
        <v>6007.1118333333325</v>
      </c>
      <c r="H1733" s="2">
        <f t="shared" ca="1" si="493"/>
        <v>79677.600000000006</v>
      </c>
      <c r="I1733">
        <f t="shared" ca="1" si="494"/>
        <v>-1</v>
      </c>
      <c r="J1733">
        <f t="shared" si="495"/>
        <v>-1</v>
      </c>
      <c r="K1733">
        <f t="shared" si="488"/>
        <v>13.850000000000364</v>
      </c>
      <c r="L1733">
        <f t="shared" ca="1" si="489"/>
        <v>-13.850000000000364</v>
      </c>
      <c r="M1733" s="14">
        <f t="shared" si="490"/>
        <v>7755.8200000000434</v>
      </c>
      <c r="N1733">
        <f t="shared" si="496"/>
        <v>-1</v>
      </c>
      <c r="O1733">
        <f t="shared" si="491"/>
        <v>0</v>
      </c>
      <c r="P1733">
        <f>COUNTIF(作圖資料!$A$3:$A$249,A1733)</f>
        <v>0</v>
      </c>
      <c r="R1733" s="7">
        <f t="shared" si="497"/>
        <v>27</v>
      </c>
      <c r="S1733" s="8">
        <f t="shared" ca="1" si="498"/>
        <v>-27</v>
      </c>
      <c r="T1733" s="8">
        <f t="shared" ca="1" si="499"/>
        <v>11727</v>
      </c>
      <c r="U1733" s="8">
        <f t="shared" ca="1" si="500"/>
        <v>-1</v>
      </c>
      <c r="V1733" s="9">
        <f t="shared" ca="1" si="501"/>
        <v>0</v>
      </c>
      <c r="W1733" s="3">
        <f t="shared" si="502"/>
        <v>-1.6650405463764284E-2</v>
      </c>
      <c r="X1733" s="3">
        <f t="shared" si="503"/>
        <v>1.0354920746628915E-2</v>
      </c>
      <c r="Y1733" s="3">
        <f t="shared" si="504"/>
        <v>2.2121014964216368E-2</v>
      </c>
    </row>
    <row r="1734" spans="1:25" x14ac:dyDescent="0.25">
      <c r="A1734" s="1">
        <v>38532</v>
      </c>
      <c r="B1734" s="2">
        <v>6231.65</v>
      </c>
      <c r="C1734" s="2">
        <v>90879</v>
      </c>
      <c r="D1734" s="2">
        <v>6199</v>
      </c>
      <c r="E1734" s="2">
        <v>6120</v>
      </c>
      <c r="F1734" s="13">
        <f t="shared" si="492"/>
        <v>-5.2393828279828636E-3</v>
      </c>
      <c r="G1734" s="2">
        <f t="shared" si="487"/>
        <v>6010.6404999999995</v>
      </c>
      <c r="H1734" s="2">
        <f t="shared" ca="1" si="493"/>
        <v>78452.800000000003</v>
      </c>
      <c r="I1734">
        <f t="shared" ca="1" si="494"/>
        <v>1</v>
      </c>
      <c r="J1734">
        <f t="shared" si="495"/>
        <v>-1</v>
      </c>
      <c r="K1734">
        <f t="shared" si="488"/>
        <v>-85.190000000000509</v>
      </c>
      <c r="L1734">
        <f t="shared" ca="1" si="489"/>
        <v>85.190000000000509</v>
      </c>
      <c r="M1734" s="14">
        <f t="shared" si="490"/>
        <v>7841.0100000000439</v>
      </c>
      <c r="N1734">
        <f t="shared" si="496"/>
        <v>-1</v>
      </c>
      <c r="O1734">
        <f t="shared" si="491"/>
        <v>0</v>
      </c>
      <c r="P1734">
        <f>COUNTIF(作圖資料!$A$3:$A$249,A1734)</f>
        <v>0</v>
      </c>
      <c r="R1734" s="7">
        <f t="shared" si="497"/>
        <v>-85</v>
      </c>
      <c r="S1734" s="8">
        <f t="shared" ca="1" si="498"/>
        <v>85</v>
      </c>
      <c r="T1734" s="8">
        <f t="shared" ca="1" si="499"/>
        <v>11812</v>
      </c>
      <c r="U1734" s="8">
        <f t="shared" ca="1" si="500"/>
        <v>1</v>
      </c>
      <c r="V1734" s="9">
        <f t="shared" ca="1" si="501"/>
        <v>2</v>
      </c>
      <c r="W1734" s="3">
        <f t="shared" si="502"/>
        <v>-1.6650405463764284E-2</v>
      </c>
      <c r="X1734" s="3">
        <f t="shared" si="503"/>
        <v>-3.2709009772720066E-3</v>
      </c>
      <c r="Y1734" s="3">
        <f t="shared" si="504"/>
        <v>8.2953806115813045E-3</v>
      </c>
    </row>
    <row r="1735" spans="1:25" x14ac:dyDescent="0.25">
      <c r="A1735" s="1">
        <v>38533</v>
      </c>
      <c r="B1735" s="2">
        <v>6241.94</v>
      </c>
      <c r="C1735" s="2">
        <v>56475</v>
      </c>
      <c r="D1735" s="2">
        <v>6199</v>
      </c>
      <c r="E1735" s="2">
        <v>6120</v>
      </c>
      <c r="F1735" s="13">
        <f t="shared" si="492"/>
        <v>-6.879271508537399E-3</v>
      </c>
      <c r="G1735" s="2">
        <f t="shared" si="487"/>
        <v>6014.4480000000012</v>
      </c>
      <c r="H1735" s="2">
        <f t="shared" ca="1" si="493"/>
        <v>69589.2</v>
      </c>
      <c r="I1735">
        <f t="shared" ca="1" si="494"/>
        <v>-1</v>
      </c>
      <c r="J1735">
        <f t="shared" si="495"/>
        <v>-1</v>
      </c>
      <c r="K1735">
        <f t="shared" si="488"/>
        <v>10.289999999999964</v>
      </c>
      <c r="L1735">
        <f t="shared" ca="1" si="489"/>
        <v>10.289999999999964</v>
      </c>
      <c r="M1735" s="14">
        <f t="shared" si="490"/>
        <v>7830.7200000000439</v>
      </c>
      <c r="N1735">
        <f t="shared" si="496"/>
        <v>-1</v>
      </c>
      <c r="O1735">
        <f t="shared" si="491"/>
        <v>0</v>
      </c>
      <c r="P1735">
        <f>COUNTIF(作圖資料!$A$3:$A$249,A1735)</f>
        <v>0</v>
      </c>
      <c r="R1735" s="7">
        <f t="shared" si="497"/>
        <v>0</v>
      </c>
      <c r="S1735" s="8">
        <f t="shared" ca="1" si="498"/>
        <v>0</v>
      </c>
      <c r="T1735" s="8">
        <f t="shared" ca="1" si="499"/>
        <v>11812</v>
      </c>
      <c r="U1735" s="8">
        <f t="shared" ca="1" si="500"/>
        <v>-1</v>
      </c>
      <c r="V1735" s="9">
        <f t="shared" ca="1" si="501"/>
        <v>2</v>
      </c>
      <c r="W1735" s="3">
        <f t="shared" si="502"/>
        <v>-1.6650405463764284E-2</v>
      </c>
      <c r="X1735" s="3">
        <f t="shared" si="503"/>
        <v>-1.6250539818624121E-3</v>
      </c>
      <c r="Y1735" s="3">
        <f t="shared" si="504"/>
        <v>8.2953806115813045E-3</v>
      </c>
    </row>
    <row r="1736" spans="1:25" x14ac:dyDescent="0.25">
      <c r="A1736" s="1">
        <v>38534</v>
      </c>
      <c r="B1736" s="2">
        <v>6272.14</v>
      </c>
      <c r="C1736" s="2">
        <v>57827</v>
      </c>
      <c r="D1736" s="2">
        <v>6227</v>
      </c>
      <c r="E1736" s="2">
        <v>6153</v>
      </c>
      <c r="F1736" s="13">
        <f t="shared" si="492"/>
        <v>-7.1969056813145915E-3</v>
      </c>
      <c r="G1736" s="2">
        <f t="shared" si="487"/>
        <v>6019.4543333333359</v>
      </c>
      <c r="H1736" s="2">
        <f t="shared" ca="1" si="493"/>
        <v>67246.2</v>
      </c>
      <c r="I1736">
        <f t="shared" ca="1" si="494"/>
        <v>-1</v>
      </c>
      <c r="J1736">
        <f t="shared" si="495"/>
        <v>-1</v>
      </c>
      <c r="K1736">
        <f t="shared" si="488"/>
        <v>30.200000000000728</v>
      </c>
      <c r="L1736">
        <f t="shared" ca="1" si="489"/>
        <v>-30.200000000000728</v>
      </c>
      <c r="M1736" s="14">
        <f t="shared" si="490"/>
        <v>7800.5200000000432</v>
      </c>
      <c r="N1736">
        <f t="shared" si="496"/>
        <v>-1</v>
      </c>
      <c r="O1736">
        <f t="shared" si="491"/>
        <v>0</v>
      </c>
      <c r="P1736">
        <f>COUNTIF(作圖資料!$A$3:$A$249,A1736)</f>
        <v>0</v>
      </c>
      <c r="R1736" s="7">
        <f t="shared" si="497"/>
        <v>28</v>
      </c>
      <c r="S1736" s="8">
        <f t="shared" ca="1" si="498"/>
        <v>-28</v>
      </c>
      <c r="T1736" s="8">
        <f t="shared" ca="1" si="499"/>
        <v>11784</v>
      </c>
      <c r="U1736" s="8">
        <f t="shared" ca="1" si="500"/>
        <v>-1</v>
      </c>
      <c r="V1736" s="9">
        <f t="shared" ca="1" si="501"/>
        <v>0</v>
      </c>
      <c r="W1736" s="3">
        <f t="shared" si="502"/>
        <v>-1.6650405463764284E-2</v>
      </c>
      <c r="X1736" s="3">
        <f t="shared" si="503"/>
        <v>3.2053230114679199E-3</v>
      </c>
      <c r="Y1736" s="3">
        <f t="shared" si="504"/>
        <v>1.2849707221861184E-2</v>
      </c>
    </row>
    <row r="1737" spans="1:25" x14ac:dyDescent="0.25">
      <c r="A1737" s="1">
        <v>38537</v>
      </c>
      <c r="B1737" s="2">
        <v>6271.2</v>
      </c>
      <c r="C1737" s="2">
        <v>63384</v>
      </c>
      <c r="D1737" s="2">
        <v>6211</v>
      </c>
      <c r="E1737" s="2">
        <v>6129</v>
      </c>
      <c r="F1737" s="13">
        <f t="shared" si="492"/>
        <v>-9.5994387039163298E-3</v>
      </c>
      <c r="G1737" s="2">
        <f t="shared" si="487"/>
        <v>6023.5731666666688</v>
      </c>
      <c r="H1737" s="2">
        <f t="shared" ca="1" si="493"/>
        <v>66113.600000000006</v>
      </c>
      <c r="I1737">
        <f t="shared" ca="1" si="494"/>
        <v>-1</v>
      </c>
      <c r="J1737">
        <f t="shared" si="495"/>
        <v>-1</v>
      </c>
      <c r="K1737">
        <f t="shared" si="488"/>
        <v>-0.94000000000050932</v>
      </c>
      <c r="L1737">
        <f t="shared" ca="1" si="489"/>
        <v>0.94000000000050932</v>
      </c>
      <c r="M1737" s="14">
        <f t="shared" si="490"/>
        <v>7801.4600000000437</v>
      </c>
      <c r="N1737">
        <f t="shared" si="496"/>
        <v>-1</v>
      </c>
      <c r="O1737">
        <f t="shared" si="491"/>
        <v>0</v>
      </c>
      <c r="P1737">
        <f>COUNTIF(作圖資料!$A$3:$A$249,A1737)</f>
        <v>0</v>
      </c>
      <c r="R1737" s="7">
        <f t="shared" si="497"/>
        <v>-16</v>
      </c>
      <c r="S1737" s="8">
        <f t="shared" ca="1" si="498"/>
        <v>16</v>
      </c>
      <c r="T1737" s="8">
        <f t="shared" ca="1" si="499"/>
        <v>11800</v>
      </c>
      <c r="U1737" s="8">
        <f t="shared" ca="1" si="500"/>
        <v>-1</v>
      </c>
      <c r="V1737" s="9">
        <f t="shared" ca="1" si="501"/>
        <v>0</v>
      </c>
      <c r="W1737" s="3">
        <f t="shared" si="502"/>
        <v>-1.6650405463764284E-2</v>
      </c>
      <c r="X1737" s="3">
        <f t="shared" si="503"/>
        <v>3.054973528894056E-3</v>
      </c>
      <c r="Y1737" s="3">
        <f t="shared" si="504"/>
        <v>1.0247234873129951E-2</v>
      </c>
    </row>
    <row r="1738" spans="1:25" x14ac:dyDescent="0.25">
      <c r="A1738" s="1">
        <v>38538</v>
      </c>
      <c r="B1738" s="2">
        <v>6232.04</v>
      </c>
      <c r="C1738" s="2">
        <v>68182</v>
      </c>
      <c r="D1738" s="2">
        <v>6163</v>
      </c>
      <c r="E1738" s="2">
        <v>6120</v>
      </c>
      <c r="F1738" s="13">
        <f t="shared" si="492"/>
        <v>-1.1078234414413246E-2</v>
      </c>
      <c r="G1738" s="2">
        <f t="shared" si="487"/>
        <v>6027.7835000000023</v>
      </c>
      <c r="H1738" s="2">
        <f t="shared" ca="1" si="493"/>
        <v>67349.399999999994</v>
      </c>
      <c r="I1738">
        <f t="shared" ca="1" si="494"/>
        <v>1</v>
      </c>
      <c r="J1738">
        <f t="shared" si="495"/>
        <v>-1</v>
      </c>
      <c r="K1738">
        <f t="shared" si="488"/>
        <v>-39.159999999999854</v>
      </c>
      <c r="L1738">
        <f t="shared" ca="1" si="489"/>
        <v>39.159999999999854</v>
      </c>
      <c r="M1738" s="14">
        <f t="shared" si="490"/>
        <v>7840.6200000000435</v>
      </c>
      <c r="N1738">
        <f t="shared" si="496"/>
        <v>-1</v>
      </c>
      <c r="O1738">
        <f t="shared" si="491"/>
        <v>0</v>
      </c>
      <c r="P1738">
        <f>COUNTIF(作圖資料!$A$3:$A$249,A1738)</f>
        <v>0</v>
      </c>
      <c r="R1738" s="7">
        <f t="shared" si="497"/>
        <v>-48</v>
      </c>
      <c r="S1738" s="8">
        <f t="shared" ca="1" si="498"/>
        <v>48</v>
      </c>
      <c r="T1738" s="8">
        <f t="shared" ca="1" si="499"/>
        <v>11848</v>
      </c>
      <c r="U1738" s="8">
        <f t="shared" ca="1" si="500"/>
        <v>1</v>
      </c>
      <c r="V1738" s="9">
        <f t="shared" ca="1" si="501"/>
        <v>2</v>
      </c>
      <c r="W1738" s="3">
        <f t="shared" si="502"/>
        <v>-1.6650405463764284E-2</v>
      </c>
      <c r="X1738" s="3">
        <f t="shared" si="503"/>
        <v>-3.2085219366294604E-3</v>
      </c>
      <c r="Y1738" s="3">
        <f t="shared" si="504"/>
        <v>2.4398178269360304E-3</v>
      </c>
    </row>
    <row r="1739" spans="1:25" x14ac:dyDescent="0.25">
      <c r="A1739" s="1">
        <v>38539</v>
      </c>
      <c r="B1739" s="2">
        <v>6222.05</v>
      </c>
      <c r="C1739" s="2">
        <v>80479</v>
      </c>
      <c r="D1739" s="2">
        <v>6182</v>
      </c>
      <c r="E1739" s="2">
        <v>6109</v>
      </c>
      <c r="F1739" s="13">
        <f t="shared" si="492"/>
        <v>-6.4367853038789224E-3</v>
      </c>
      <c r="G1739" s="2">
        <f t="shared" si="487"/>
        <v>6031.5861666666688</v>
      </c>
      <c r="H1739" s="2">
        <f t="shared" ca="1" si="493"/>
        <v>65269.4</v>
      </c>
      <c r="I1739">
        <f t="shared" ca="1" si="494"/>
        <v>1</v>
      </c>
      <c r="J1739">
        <f t="shared" si="495"/>
        <v>-1</v>
      </c>
      <c r="K1739">
        <f t="shared" si="488"/>
        <v>-9.9899999999997817</v>
      </c>
      <c r="L1739">
        <f t="shared" ca="1" si="489"/>
        <v>-9.9899999999997817</v>
      </c>
      <c r="M1739" s="14">
        <f t="shared" si="490"/>
        <v>7850.6100000000433</v>
      </c>
      <c r="N1739">
        <f t="shared" si="496"/>
        <v>-1</v>
      </c>
      <c r="O1739">
        <f t="shared" si="491"/>
        <v>0</v>
      </c>
      <c r="P1739">
        <f>COUNTIF(作圖資料!$A$3:$A$249,A1739)</f>
        <v>0</v>
      </c>
      <c r="R1739" s="7">
        <f t="shared" si="497"/>
        <v>19</v>
      </c>
      <c r="S1739" s="8">
        <f t="shared" ca="1" si="498"/>
        <v>19</v>
      </c>
      <c r="T1739" s="8">
        <f t="shared" ca="1" si="499"/>
        <v>11867</v>
      </c>
      <c r="U1739" s="8">
        <f t="shared" ca="1" si="500"/>
        <v>1</v>
      </c>
      <c r="V1739" s="9">
        <f t="shared" ca="1" si="501"/>
        <v>0</v>
      </c>
      <c r="W1739" s="3">
        <f t="shared" si="502"/>
        <v>-1.6650405463764284E-2</v>
      </c>
      <c r="X1739" s="3">
        <f t="shared" si="503"/>
        <v>-4.8063850546217202E-3</v>
      </c>
      <c r="Y1739" s="3">
        <f t="shared" si="504"/>
        <v>5.530253741054425E-3</v>
      </c>
    </row>
    <row r="1740" spans="1:25" x14ac:dyDescent="0.25">
      <c r="A1740" s="1">
        <v>38540</v>
      </c>
      <c r="B1740" s="2">
        <v>6212.6</v>
      </c>
      <c r="C1740" s="2">
        <v>76083</v>
      </c>
      <c r="D1740" s="2">
        <v>6166</v>
      </c>
      <c r="E1740" s="2">
        <v>6100</v>
      </c>
      <c r="F1740" s="13">
        <f t="shared" si="492"/>
        <v>-7.5008852976210516E-3</v>
      </c>
      <c r="G1740" s="2">
        <f t="shared" si="487"/>
        <v>6035.161500000002</v>
      </c>
      <c r="H1740" s="2">
        <f t="shared" ca="1" si="493"/>
        <v>69191</v>
      </c>
      <c r="I1740">
        <f t="shared" ca="1" si="494"/>
        <v>1</v>
      </c>
      <c r="J1740">
        <f t="shared" si="495"/>
        <v>-1</v>
      </c>
      <c r="K1740">
        <f t="shared" si="488"/>
        <v>-9.4499999999998181</v>
      </c>
      <c r="L1740">
        <f t="shared" ca="1" si="489"/>
        <v>-9.4499999999998181</v>
      </c>
      <c r="M1740" s="14">
        <f t="shared" si="490"/>
        <v>7860.0600000000431</v>
      </c>
      <c r="N1740">
        <f t="shared" si="496"/>
        <v>-1</v>
      </c>
      <c r="O1740">
        <f t="shared" si="491"/>
        <v>0</v>
      </c>
      <c r="P1740">
        <f>COUNTIF(作圖資料!$A$3:$A$249,A1740)</f>
        <v>0</v>
      </c>
      <c r="R1740" s="7">
        <f t="shared" si="497"/>
        <v>-16</v>
      </c>
      <c r="S1740" s="8">
        <f t="shared" ca="1" si="498"/>
        <v>-16</v>
      </c>
      <c r="T1740" s="8">
        <f t="shared" ca="1" si="499"/>
        <v>11851</v>
      </c>
      <c r="U1740" s="8">
        <f t="shared" ca="1" si="500"/>
        <v>1</v>
      </c>
      <c r="V1740" s="9">
        <f t="shared" ca="1" si="501"/>
        <v>0</v>
      </c>
      <c r="W1740" s="3">
        <f t="shared" si="502"/>
        <v>-1.6650405463764284E-2</v>
      </c>
      <c r="X1740" s="3">
        <f t="shared" si="503"/>
        <v>-6.317877193263155E-3</v>
      </c>
      <c r="Y1740" s="3">
        <f t="shared" si="504"/>
        <v>2.9277813923229701E-3</v>
      </c>
    </row>
    <row r="1741" spans="1:25" x14ac:dyDescent="0.25">
      <c r="A1741" s="1">
        <v>38541</v>
      </c>
      <c r="B1741" s="2">
        <v>6201.4</v>
      </c>
      <c r="C1741" s="2">
        <v>72434</v>
      </c>
      <c r="D1741" s="2">
        <v>6181</v>
      </c>
      <c r="E1741" s="2">
        <v>6112</v>
      </c>
      <c r="F1741" s="13">
        <f t="shared" si="492"/>
        <v>-3.28957977230937E-3</v>
      </c>
      <c r="G1741" s="2">
        <f t="shared" si="487"/>
        <v>6038.9068333333362</v>
      </c>
      <c r="H1741" s="2">
        <f t="shared" ca="1" si="493"/>
        <v>72112.399999999994</v>
      </c>
      <c r="I1741">
        <f t="shared" ca="1" si="494"/>
        <v>1</v>
      </c>
      <c r="J1741">
        <f t="shared" si="495"/>
        <v>-1</v>
      </c>
      <c r="K1741">
        <f t="shared" si="488"/>
        <v>-11.200000000000728</v>
      </c>
      <c r="L1741">
        <f t="shared" ca="1" si="489"/>
        <v>-11.200000000000728</v>
      </c>
      <c r="M1741" s="14">
        <f t="shared" si="490"/>
        <v>7871.2600000000439</v>
      </c>
      <c r="N1741">
        <f t="shared" si="496"/>
        <v>-1</v>
      </c>
      <c r="O1741">
        <f t="shared" si="491"/>
        <v>0</v>
      </c>
      <c r="P1741">
        <f>COUNTIF(作圖資料!$A$3:$A$249,A1741)</f>
        <v>0</v>
      </c>
      <c r="R1741" s="7">
        <f t="shared" si="497"/>
        <v>15</v>
      </c>
      <c r="S1741" s="8">
        <f t="shared" ca="1" si="498"/>
        <v>15</v>
      </c>
      <c r="T1741" s="8">
        <f t="shared" ca="1" si="499"/>
        <v>11866</v>
      </c>
      <c r="U1741" s="8">
        <f t="shared" ca="1" si="500"/>
        <v>1</v>
      </c>
      <c r="V1741" s="9">
        <f t="shared" ca="1" si="501"/>
        <v>0</v>
      </c>
      <c r="W1741" s="3">
        <f t="shared" si="502"/>
        <v>-1.6650405463764284E-2</v>
      </c>
      <c r="X1741" s="3">
        <f t="shared" si="503"/>
        <v>-8.1092752835050241E-3</v>
      </c>
      <c r="Y1741" s="3">
        <f t="shared" si="504"/>
        <v>5.3675992192585564E-3</v>
      </c>
    </row>
    <row r="1742" spans="1:25" x14ac:dyDescent="0.25">
      <c r="A1742" s="1">
        <v>38544</v>
      </c>
      <c r="B1742" s="2">
        <v>6298.86</v>
      </c>
      <c r="C1742" s="2">
        <v>93877</v>
      </c>
      <c r="D1742" s="2">
        <v>6302</v>
      </c>
      <c r="E1742" s="2">
        <v>6240</v>
      </c>
      <c r="F1742" s="13">
        <f t="shared" si="492"/>
        <v>4.9850290370012651E-4</v>
      </c>
      <c r="G1742" s="2">
        <f t="shared" si="487"/>
        <v>6045.7483333333366</v>
      </c>
      <c r="H1742" s="2">
        <f t="shared" ca="1" si="493"/>
        <v>78211</v>
      </c>
      <c r="I1742">
        <f t="shared" ca="1" si="494"/>
        <v>1</v>
      </c>
      <c r="J1742">
        <f t="shared" si="495"/>
        <v>1</v>
      </c>
      <c r="K1742">
        <f t="shared" si="488"/>
        <v>97.460000000000036</v>
      </c>
      <c r="L1742">
        <f t="shared" ca="1" si="489"/>
        <v>97.460000000000036</v>
      </c>
      <c r="M1742" s="14">
        <f t="shared" si="490"/>
        <v>7773.8000000000438</v>
      </c>
      <c r="N1742">
        <f t="shared" si="496"/>
        <v>1</v>
      </c>
      <c r="O1742">
        <f t="shared" si="491"/>
        <v>2</v>
      </c>
      <c r="P1742">
        <f>COUNTIF(作圖資料!$A$3:$A$249,A1742)</f>
        <v>0</v>
      </c>
      <c r="R1742" s="7">
        <f t="shared" si="497"/>
        <v>121</v>
      </c>
      <c r="S1742" s="8">
        <f t="shared" ca="1" si="498"/>
        <v>121</v>
      </c>
      <c r="T1742" s="8">
        <f t="shared" ca="1" si="499"/>
        <v>11987</v>
      </c>
      <c r="U1742" s="8">
        <f t="shared" ca="1" si="500"/>
        <v>1</v>
      </c>
      <c r="V1742" s="9">
        <f t="shared" ca="1" si="501"/>
        <v>0</v>
      </c>
      <c r="W1742" s="3">
        <f t="shared" si="502"/>
        <v>-1.6650405463764284E-2</v>
      </c>
      <c r="X1742" s="3">
        <f t="shared" si="503"/>
        <v>7.4790870267587017E-3</v>
      </c>
      <c r="Y1742" s="3">
        <f t="shared" si="504"/>
        <v>2.5048796356539116E-2</v>
      </c>
    </row>
    <row r="1743" spans="1:25" x14ac:dyDescent="0.25">
      <c r="A1743" s="1">
        <v>38545</v>
      </c>
      <c r="B1743" s="2">
        <v>6358.81</v>
      </c>
      <c r="C1743" s="2">
        <v>101703</v>
      </c>
      <c r="D1743" s="2">
        <v>6340</v>
      </c>
      <c r="E1743" s="2">
        <v>6283</v>
      </c>
      <c r="F1743" s="13">
        <f t="shared" si="492"/>
        <v>-2.9581006509080687E-3</v>
      </c>
      <c r="G1743" s="2">
        <f t="shared" si="487"/>
        <v>6056.4758333333357</v>
      </c>
      <c r="H1743" s="2">
        <f t="shared" ca="1" si="493"/>
        <v>84915.199999999997</v>
      </c>
      <c r="I1743">
        <f t="shared" ca="1" si="494"/>
        <v>1</v>
      </c>
      <c r="J1743">
        <f t="shared" si="495"/>
        <v>-1</v>
      </c>
      <c r="K1743">
        <f t="shared" si="488"/>
        <v>59.950000000000728</v>
      </c>
      <c r="L1743">
        <f t="shared" ca="1" si="489"/>
        <v>59.950000000000728</v>
      </c>
      <c r="M1743" s="14">
        <f t="shared" si="490"/>
        <v>7833.7500000000446</v>
      </c>
      <c r="N1743">
        <f t="shared" si="496"/>
        <v>-1</v>
      </c>
      <c r="O1743">
        <f t="shared" si="491"/>
        <v>2</v>
      </c>
      <c r="P1743">
        <f>COUNTIF(作圖資料!$A$3:$A$249,A1743)</f>
        <v>0</v>
      </c>
      <c r="R1743" s="7">
        <f t="shared" si="497"/>
        <v>38</v>
      </c>
      <c r="S1743" s="8">
        <f t="shared" ca="1" si="498"/>
        <v>38</v>
      </c>
      <c r="T1743" s="8">
        <f t="shared" ca="1" si="499"/>
        <v>12025</v>
      </c>
      <c r="U1743" s="8">
        <f t="shared" ca="1" si="500"/>
        <v>1</v>
      </c>
      <c r="V1743" s="9">
        <f t="shared" ca="1" si="501"/>
        <v>0</v>
      </c>
      <c r="W1743" s="3">
        <f t="shared" si="502"/>
        <v>-1.6650405463764284E-2</v>
      </c>
      <c r="X1743" s="3">
        <f t="shared" si="503"/>
        <v>1.706786519729353E-2</v>
      </c>
      <c r="Y1743" s="3">
        <f t="shared" si="504"/>
        <v>3.1229668184775905E-2</v>
      </c>
    </row>
    <row r="1744" spans="1:25" x14ac:dyDescent="0.25">
      <c r="A1744" s="1">
        <v>38546</v>
      </c>
      <c r="B1744" s="2">
        <v>6377.09</v>
      </c>
      <c r="C1744" s="2">
        <v>106134</v>
      </c>
      <c r="D1744" s="2">
        <v>6376</v>
      </c>
      <c r="E1744" s="2">
        <v>6319</v>
      </c>
      <c r="F1744" s="13">
        <f t="shared" si="492"/>
        <v>-1.7092435577981124E-4</v>
      </c>
      <c r="G1744" s="2">
        <f t="shared" si="487"/>
        <v>6066.954833333336</v>
      </c>
      <c r="H1744" s="2">
        <f t="shared" ca="1" si="493"/>
        <v>90046.2</v>
      </c>
      <c r="I1744">
        <f t="shared" ca="1" si="494"/>
        <v>1</v>
      </c>
      <c r="J1744">
        <f t="shared" si="495"/>
        <v>-1</v>
      </c>
      <c r="K1744">
        <f t="shared" si="488"/>
        <v>18.279999999999745</v>
      </c>
      <c r="L1744">
        <f t="shared" ca="1" si="489"/>
        <v>18.279999999999745</v>
      </c>
      <c r="M1744" s="14">
        <f t="shared" si="490"/>
        <v>7815.4700000000448</v>
      </c>
      <c r="N1744">
        <f t="shared" si="496"/>
        <v>-1</v>
      </c>
      <c r="O1744">
        <f t="shared" si="491"/>
        <v>0</v>
      </c>
      <c r="P1744">
        <f>COUNTIF(作圖資料!$A$3:$A$249,A1744)</f>
        <v>0</v>
      </c>
      <c r="R1744" s="7">
        <f t="shared" si="497"/>
        <v>36</v>
      </c>
      <c r="S1744" s="8">
        <f t="shared" ca="1" si="498"/>
        <v>36</v>
      </c>
      <c r="T1744" s="8">
        <f t="shared" ca="1" si="499"/>
        <v>12061</v>
      </c>
      <c r="U1744" s="8">
        <f t="shared" ca="1" si="500"/>
        <v>1</v>
      </c>
      <c r="V1744" s="9">
        <f t="shared" ca="1" si="501"/>
        <v>0</v>
      </c>
      <c r="W1744" s="3">
        <f t="shared" si="502"/>
        <v>-1.6650405463764284E-2</v>
      </c>
      <c r="X1744" s="3">
        <f t="shared" si="503"/>
        <v>1.9991682794580745E-2</v>
      </c>
      <c r="Y1744" s="3">
        <f t="shared" si="504"/>
        <v>3.7085230969421179E-2</v>
      </c>
    </row>
    <row r="1745" spans="1:25" x14ac:dyDescent="0.25">
      <c r="A1745" s="1">
        <v>38547</v>
      </c>
      <c r="B1745" s="2">
        <v>6418.35</v>
      </c>
      <c r="C1745" s="2">
        <v>106806</v>
      </c>
      <c r="D1745" s="2">
        <v>6435</v>
      </c>
      <c r="E1745" s="2">
        <v>6382</v>
      </c>
      <c r="F1745" s="13">
        <f t="shared" si="492"/>
        <v>2.5941246582064093E-3</v>
      </c>
      <c r="G1745" s="2">
        <f t="shared" si="487"/>
        <v>6079.0438333333341</v>
      </c>
      <c r="H1745" s="2">
        <f t="shared" ca="1" si="493"/>
        <v>96190.8</v>
      </c>
      <c r="I1745">
        <f t="shared" ca="1" si="494"/>
        <v>1</v>
      </c>
      <c r="J1745">
        <f t="shared" si="495"/>
        <v>1</v>
      </c>
      <c r="K1745">
        <f t="shared" si="488"/>
        <v>41.260000000000218</v>
      </c>
      <c r="L1745">
        <f t="shared" ca="1" si="489"/>
        <v>41.260000000000218</v>
      </c>
      <c r="M1745" s="14">
        <f t="shared" si="490"/>
        <v>7774.2100000000446</v>
      </c>
      <c r="N1745">
        <f t="shared" si="496"/>
        <v>1</v>
      </c>
      <c r="O1745">
        <f t="shared" si="491"/>
        <v>2</v>
      </c>
      <c r="P1745">
        <f>COUNTIF(作圖資料!$A$3:$A$249,A1745)</f>
        <v>0</v>
      </c>
      <c r="R1745" s="7">
        <f t="shared" si="497"/>
        <v>59</v>
      </c>
      <c r="S1745" s="8">
        <f t="shared" ca="1" si="498"/>
        <v>59</v>
      </c>
      <c r="T1745" s="8">
        <f t="shared" ca="1" si="499"/>
        <v>12120</v>
      </c>
      <c r="U1745" s="8">
        <f t="shared" ca="1" si="500"/>
        <v>1</v>
      </c>
      <c r="V1745" s="9">
        <f t="shared" ca="1" si="501"/>
        <v>0</v>
      </c>
      <c r="W1745" s="3">
        <f t="shared" si="502"/>
        <v>-1.6650405463764284E-2</v>
      </c>
      <c r="X1745" s="3">
        <f t="shared" si="503"/>
        <v>2.6591065402024494E-2</v>
      </c>
      <c r="Y1745" s="3">
        <f t="shared" si="504"/>
        <v>4.6681847755367878E-2</v>
      </c>
    </row>
    <row r="1746" spans="1:25" x14ac:dyDescent="0.25">
      <c r="A1746" s="1">
        <v>38548</v>
      </c>
      <c r="B1746" s="2">
        <v>6410.59</v>
      </c>
      <c r="C1746" s="2">
        <v>106727</v>
      </c>
      <c r="D1746" s="2">
        <v>6411</v>
      </c>
      <c r="E1746" s="2">
        <v>6369</v>
      </c>
      <c r="F1746" s="13">
        <f t="shared" si="492"/>
        <v>6.3956671694676004E-5</v>
      </c>
      <c r="G1746" s="2">
        <f t="shared" si="487"/>
        <v>6090.5205000000014</v>
      </c>
      <c r="H1746" s="2">
        <f t="shared" ca="1" si="493"/>
        <v>103049.4</v>
      </c>
      <c r="I1746">
        <f t="shared" ca="1" si="494"/>
        <v>1</v>
      </c>
      <c r="J1746">
        <f t="shared" si="495"/>
        <v>1</v>
      </c>
      <c r="K1746">
        <f t="shared" si="488"/>
        <v>-7.7600000000002183</v>
      </c>
      <c r="L1746">
        <f t="shared" ca="1" si="489"/>
        <v>-7.7600000000002183</v>
      </c>
      <c r="M1746" s="14">
        <f t="shared" si="490"/>
        <v>7766.4500000000444</v>
      </c>
      <c r="N1746">
        <f t="shared" si="496"/>
        <v>1</v>
      </c>
      <c r="O1746">
        <f t="shared" si="491"/>
        <v>0</v>
      </c>
      <c r="P1746">
        <f>COUNTIF(作圖資料!$A$3:$A$249,A1746)</f>
        <v>0</v>
      </c>
      <c r="R1746" s="7">
        <f t="shared" si="497"/>
        <v>-24</v>
      </c>
      <c r="S1746" s="8">
        <f t="shared" ca="1" si="498"/>
        <v>-24</v>
      </c>
      <c r="T1746" s="8">
        <f t="shared" ca="1" si="499"/>
        <v>12096</v>
      </c>
      <c r="U1746" s="8">
        <f t="shared" ca="1" si="500"/>
        <v>1</v>
      </c>
      <c r="V1746" s="9">
        <f t="shared" ca="1" si="501"/>
        <v>0</v>
      </c>
      <c r="W1746" s="3">
        <f t="shared" si="502"/>
        <v>-1.6650405463764284E-2</v>
      </c>
      <c r="X1746" s="3">
        <f t="shared" si="503"/>
        <v>2.5349882439499982E-2</v>
      </c>
      <c r="Y1746" s="3">
        <f t="shared" si="504"/>
        <v>4.2778139232271029E-2</v>
      </c>
    </row>
    <row r="1747" spans="1:25" x14ac:dyDescent="0.25">
      <c r="A1747" s="1">
        <v>38552</v>
      </c>
      <c r="B1747" s="2">
        <v>6416.34</v>
      </c>
      <c r="C1747" s="2">
        <v>93459</v>
      </c>
      <c r="D1747" s="2">
        <v>6430</v>
      </c>
      <c r="E1747" s="2">
        <v>6390</v>
      </c>
      <c r="F1747" s="13">
        <f t="shared" si="492"/>
        <v>2.1289395512082976E-3</v>
      </c>
      <c r="G1747" s="2">
        <f t="shared" si="487"/>
        <v>6101.6746666666686</v>
      </c>
      <c r="H1747" s="2">
        <f t="shared" ca="1" si="493"/>
        <v>102965.8</v>
      </c>
      <c r="I1747">
        <f t="shared" ca="1" si="494"/>
        <v>-1</v>
      </c>
      <c r="J1747">
        <f t="shared" si="495"/>
        <v>1</v>
      </c>
      <c r="K1747">
        <f t="shared" si="488"/>
        <v>5.75</v>
      </c>
      <c r="L1747">
        <f t="shared" ca="1" si="489"/>
        <v>5.75</v>
      </c>
      <c r="M1747" s="14">
        <f t="shared" si="490"/>
        <v>7772.2000000000444</v>
      </c>
      <c r="N1747">
        <f t="shared" si="496"/>
        <v>1</v>
      </c>
      <c r="O1747">
        <f t="shared" si="491"/>
        <v>0</v>
      </c>
      <c r="P1747">
        <f>COUNTIF(作圖資料!$A$3:$A$249,A1747)</f>
        <v>0</v>
      </c>
      <c r="R1747" s="7">
        <f t="shared" si="497"/>
        <v>19</v>
      </c>
      <c r="S1747" s="8">
        <f t="shared" ca="1" si="498"/>
        <v>19</v>
      </c>
      <c r="T1747" s="8">
        <f t="shared" ca="1" si="499"/>
        <v>12115</v>
      </c>
      <c r="U1747" s="8">
        <f t="shared" ca="1" si="500"/>
        <v>-1</v>
      </c>
      <c r="V1747" s="9">
        <f t="shared" ca="1" si="501"/>
        <v>2</v>
      </c>
      <c r="W1747" s="3">
        <f t="shared" si="502"/>
        <v>-1.6650405463764284E-2</v>
      </c>
      <c r="X1747" s="3">
        <f t="shared" si="503"/>
        <v>2.6269573423329362E-2</v>
      </c>
      <c r="Y1747" s="3">
        <f t="shared" si="504"/>
        <v>4.5868575146389423E-2</v>
      </c>
    </row>
    <row r="1748" spans="1:25" x14ac:dyDescent="0.25">
      <c r="A1748" s="1">
        <v>38553</v>
      </c>
      <c r="B1748" s="2">
        <v>6423.81</v>
      </c>
      <c r="C1748" s="2">
        <v>123609</v>
      </c>
      <c r="D1748" s="2">
        <v>6413</v>
      </c>
      <c r="E1748" s="2">
        <v>6384</v>
      </c>
      <c r="F1748" s="13">
        <f t="shared" si="492"/>
        <v>-6.1972567681797264E-3</v>
      </c>
      <c r="G1748" s="2">
        <f t="shared" si="487"/>
        <v>6112.7663333333348</v>
      </c>
      <c r="H1748" s="2">
        <f t="shared" ca="1" si="493"/>
        <v>107347</v>
      </c>
      <c r="I1748">
        <f t="shared" ca="1" si="494"/>
        <v>1</v>
      </c>
      <c r="J1748">
        <f t="shared" si="495"/>
        <v>-1</v>
      </c>
      <c r="K1748">
        <f t="shared" si="488"/>
        <v>7.4700000000002547</v>
      </c>
      <c r="L1748">
        <f t="shared" ca="1" si="489"/>
        <v>-7.4700000000002547</v>
      </c>
      <c r="M1748" s="14">
        <f t="shared" si="490"/>
        <v>7779.6700000000446</v>
      </c>
      <c r="N1748">
        <f t="shared" si="496"/>
        <v>-1</v>
      </c>
      <c r="O1748">
        <f t="shared" si="491"/>
        <v>2</v>
      </c>
      <c r="P1748">
        <f>COUNTIF(作圖資料!$A$3:$A$249,A1748)</f>
        <v>1</v>
      </c>
      <c r="R1748" s="7">
        <f t="shared" si="497"/>
        <v>-17</v>
      </c>
      <c r="S1748" s="8">
        <f t="shared" ca="1" si="498"/>
        <v>17</v>
      </c>
      <c r="T1748" s="8">
        <f t="shared" ca="1" si="499"/>
        <v>12132</v>
      </c>
      <c r="U1748" s="8">
        <f t="shared" ca="1" si="500"/>
        <v>1</v>
      </c>
      <c r="V1748" s="9">
        <f t="shared" ca="1" si="501"/>
        <v>2</v>
      </c>
      <c r="W1748" s="3">
        <f t="shared" si="502"/>
        <v>-1.6650405463764284E-2</v>
      </c>
      <c r="X1748" s="3">
        <f t="shared" si="503"/>
        <v>2.7464371971017254E-2</v>
      </c>
      <c r="Y1748" s="3">
        <f t="shared" si="504"/>
        <v>4.3103448275862544E-2</v>
      </c>
    </row>
    <row r="1749" spans="1:25" x14ac:dyDescent="0.25">
      <c r="A1749" s="1">
        <v>38554</v>
      </c>
      <c r="B1749" s="2">
        <v>6394.03</v>
      </c>
      <c r="C1749" s="2">
        <v>113587</v>
      </c>
      <c r="D1749" s="2">
        <v>6365</v>
      </c>
      <c r="E1749" s="2">
        <v>6357</v>
      </c>
      <c r="F1749" s="13">
        <f t="shared" si="492"/>
        <v>-4.5401726297811251E-3</v>
      </c>
      <c r="G1749" s="2">
        <f t="shared" si="487"/>
        <v>6122.5793333333359</v>
      </c>
      <c r="H1749" s="2">
        <f t="shared" ca="1" si="493"/>
        <v>108837.6</v>
      </c>
      <c r="I1749">
        <f t="shared" ca="1" si="494"/>
        <v>1</v>
      </c>
      <c r="J1749">
        <f t="shared" si="495"/>
        <v>-1</v>
      </c>
      <c r="K1749">
        <f t="shared" si="488"/>
        <v>-29.780000000000655</v>
      </c>
      <c r="L1749">
        <f t="shared" ca="1" si="489"/>
        <v>-29.780000000000655</v>
      </c>
      <c r="M1749" s="14">
        <f t="shared" si="490"/>
        <v>7809.4500000000453</v>
      </c>
      <c r="N1749">
        <f t="shared" si="496"/>
        <v>-1</v>
      </c>
      <c r="O1749">
        <f t="shared" si="491"/>
        <v>0</v>
      </c>
      <c r="P1749">
        <f>COUNTIF(作圖資料!$A$3:$A$249,A1749)</f>
        <v>0</v>
      </c>
      <c r="R1749" s="7">
        <f t="shared" si="497"/>
        <v>-19</v>
      </c>
      <c r="S1749" s="8">
        <f t="shared" ca="1" si="498"/>
        <v>-19</v>
      </c>
      <c r="T1749" s="8">
        <f t="shared" ca="1" si="499"/>
        <v>12113</v>
      </c>
      <c r="U1749" s="8">
        <f t="shared" ca="1" si="500"/>
        <v>1</v>
      </c>
      <c r="V1749" s="9">
        <f t="shared" ca="1" si="501"/>
        <v>0</v>
      </c>
      <c r="W1749" s="3">
        <f t="shared" si="502"/>
        <v>-6.1972567681797264E-3</v>
      </c>
      <c r="X1749" s="3">
        <f t="shared" si="503"/>
        <v>-4.6358780848126972E-3</v>
      </c>
      <c r="Y1749" s="3">
        <f t="shared" si="504"/>
        <v>-2.976190476190476E-3</v>
      </c>
    </row>
    <row r="1750" spans="1:25" x14ac:dyDescent="0.25">
      <c r="A1750" s="1">
        <v>38555</v>
      </c>
      <c r="B1750" s="2">
        <v>6380.73</v>
      </c>
      <c r="C1750" s="2">
        <v>97947</v>
      </c>
      <c r="D1750" s="2">
        <v>6342</v>
      </c>
      <c r="E1750" s="2">
        <v>6325</v>
      </c>
      <c r="F1750" s="13">
        <f t="shared" si="492"/>
        <v>-6.0698384040697162E-3</v>
      </c>
      <c r="G1750" s="2">
        <f t="shared" si="487"/>
        <v>6132.6203333333351</v>
      </c>
      <c r="H1750" s="2">
        <f t="shared" ca="1" si="493"/>
        <v>107065.8</v>
      </c>
      <c r="I1750">
        <f t="shared" ca="1" si="494"/>
        <v>-1</v>
      </c>
      <c r="J1750">
        <f t="shared" si="495"/>
        <v>-1</v>
      </c>
      <c r="K1750">
        <f t="shared" si="488"/>
        <v>-13.300000000000182</v>
      </c>
      <c r="L1750">
        <f t="shared" ca="1" si="489"/>
        <v>-13.300000000000182</v>
      </c>
      <c r="M1750" s="14">
        <f t="shared" si="490"/>
        <v>7822.7500000000455</v>
      </c>
      <c r="N1750">
        <f t="shared" si="496"/>
        <v>-1</v>
      </c>
      <c r="O1750">
        <f t="shared" si="491"/>
        <v>0</v>
      </c>
      <c r="P1750">
        <f>COUNTIF(作圖資料!$A$3:$A$249,A1750)</f>
        <v>0</v>
      </c>
      <c r="R1750" s="7">
        <f t="shared" si="497"/>
        <v>-23</v>
      </c>
      <c r="S1750" s="8">
        <f t="shared" ca="1" si="498"/>
        <v>-23</v>
      </c>
      <c r="T1750" s="8">
        <f t="shared" ca="1" si="499"/>
        <v>12090</v>
      </c>
      <c r="U1750" s="8">
        <f t="shared" ca="1" si="500"/>
        <v>-1</v>
      </c>
      <c r="V1750" s="9">
        <f t="shared" ca="1" si="501"/>
        <v>2</v>
      </c>
      <c r="W1750" s="3">
        <f t="shared" si="502"/>
        <v>-6.1972567681797264E-3</v>
      </c>
      <c r="X1750" s="3">
        <f t="shared" si="503"/>
        <v>-6.7063004665456338E-3</v>
      </c>
      <c r="Y1750" s="3">
        <f t="shared" si="504"/>
        <v>-6.5789473684210176E-3</v>
      </c>
    </row>
    <row r="1751" spans="1:25" x14ac:dyDescent="0.25">
      <c r="A1751" s="1">
        <v>38558</v>
      </c>
      <c r="B1751" s="2">
        <v>6420.45</v>
      </c>
      <c r="C1751" s="2">
        <v>92566</v>
      </c>
      <c r="D1751" s="2">
        <v>6406</v>
      </c>
      <c r="E1751" s="2">
        <v>6380</v>
      </c>
      <c r="F1751" s="13">
        <f t="shared" si="492"/>
        <v>-2.2506210623866041E-3</v>
      </c>
      <c r="G1751" s="2">
        <f t="shared" si="487"/>
        <v>6142.256666666668</v>
      </c>
      <c r="H1751" s="2">
        <f t="shared" ca="1" si="493"/>
        <v>104233.60000000001</v>
      </c>
      <c r="I1751">
        <f t="shared" ca="1" si="494"/>
        <v>-1</v>
      </c>
      <c r="J1751">
        <f t="shared" si="495"/>
        <v>-1</v>
      </c>
      <c r="K1751">
        <f t="shared" si="488"/>
        <v>39.720000000000255</v>
      </c>
      <c r="L1751">
        <f t="shared" ca="1" si="489"/>
        <v>-39.720000000000255</v>
      </c>
      <c r="M1751" s="14">
        <f t="shared" si="490"/>
        <v>7783.0300000000452</v>
      </c>
      <c r="N1751">
        <f t="shared" si="496"/>
        <v>-1</v>
      </c>
      <c r="O1751">
        <f t="shared" si="491"/>
        <v>0</v>
      </c>
      <c r="P1751">
        <f>COUNTIF(作圖資料!$A$3:$A$249,A1751)</f>
        <v>0</v>
      </c>
      <c r="R1751" s="7">
        <f t="shared" si="497"/>
        <v>64</v>
      </c>
      <c r="S1751" s="8">
        <f t="shared" ca="1" si="498"/>
        <v>-64</v>
      </c>
      <c r="T1751" s="8">
        <f t="shared" ca="1" si="499"/>
        <v>12026</v>
      </c>
      <c r="U1751" s="8">
        <f t="shared" ca="1" si="500"/>
        <v>-1</v>
      </c>
      <c r="V1751" s="9">
        <f t="shared" ca="1" si="501"/>
        <v>0</v>
      </c>
      <c r="W1751" s="3">
        <f t="shared" si="502"/>
        <v>-6.1972567681797264E-3</v>
      </c>
      <c r="X1751" s="3">
        <f t="shared" si="503"/>
        <v>-5.2305407538522086E-4</v>
      </c>
      <c r="Y1751" s="3">
        <f t="shared" si="504"/>
        <v>3.4461152882205859E-3</v>
      </c>
    </row>
    <row r="1752" spans="1:25" x14ac:dyDescent="0.25">
      <c r="A1752" s="1">
        <v>38559</v>
      </c>
      <c r="B1752" s="2">
        <v>6366.16</v>
      </c>
      <c r="C1752" s="2">
        <v>103605</v>
      </c>
      <c r="D1752" s="2">
        <v>6330</v>
      </c>
      <c r="E1752" s="2">
        <v>6293</v>
      </c>
      <c r="F1752" s="13">
        <f t="shared" si="492"/>
        <v>-5.6800331754149891E-3</v>
      </c>
      <c r="G1752" s="2">
        <f t="shared" si="487"/>
        <v>6151.3915000000006</v>
      </c>
      <c r="H1752" s="2">
        <f t="shared" ca="1" si="493"/>
        <v>106262.8</v>
      </c>
      <c r="I1752">
        <f t="shared" ca="1" si="494"/>
        <v>-1</v>
      </c>
      <c r="J1752">
        <f t="shared" si="495"/>
        <v>-1</v>
      </c>
      <c r="K1752">
        <f t="shared" si="488"/>
        <v>-54.289999999999964</v>
      </c>
      <c r="L1752">
        <f t="shared" ca="1" si="489"/>
        <v>54.289999999999964</v>
      </c>
      <c r="M1752" s="14">
        <f t="shared" si="490"/>
        <v>7837.3200000000452</v>
      </c>
      <c r="N1752">
        <f t="shared" si="496"/>
        <v>-1</v>
      </c>
      <c r="O1752">
        <f t="shared" si="491"/>
        <v>0</v>
      </c>
      <c r="P1752">
        <f>COUNTIF(作圖資料!$A$3:$A$249,A1752)</f>
        <v>0</v>
      </c>
      <c r="R1752" s="7">
        <f t="shared" si="497"/>
        <v>-76</v>
      </c>
      <c r="S1752" s="8">
        <f t="shared" ca="1" si="498"/>
        <v>76</v>
      </c>
      <c r="T1752" s="8">
        <f t="shared" ca="1" si="499"/>
        <v>12102</v>
      </c>
      <c r="U1752" s="8">
        <f t="shared" ca="1" si="500"/>
        <v>-1</v>
      </c>
      <c r="V1752" s="9">
        <f t="shared" ca="1" si="501"/>
        <v>0</v>
      </c>
      <c r="W1752" s="3">
        <f t="shared" si="502"/>
        <v>-6.1972567681797264E-3</v>
      </c>
      <c r="X1752" s="3">
        <f t="shared" si="503"/>
        <v>-8.9744248351056877E-3</v>
      </c>
      <c r="Y1752" s="3">
        <f t="shared" si="504"/>
        <v>-8.4586466165412766E-3</v>
      </c>
    </row>
    <row r="1753" spans="1:25" x14ac:dyDescent="0.25">
      <c r="A1753" s="1">
        <v>38560</v>
      </c>
      <c r="B1753" s="2">
        <v>6327.25</v>
      </c>
      <c r="C1753" s="2">
        <v>96148</v>
      </c>
      <c r="D1753" s="2">
        <v>6310</v>
      </c>
      <c r="E1753" s="2">
        <v>6298</v>
      </c>
      <c r="F1753" s="13">
        <f t="shared" si="492"/>
        <v>-2.7263028962029034E-3</v>
      </c>
      <c r="G1753" s="2">
        <f t="shared" si="487"/>
        <v>6159.8753333333334</v>
      </c>
      <c r="H1753" s="2">
        <f t="shared" ca="1" si="493"/>
        <v>100770.6</v>
      </c>
      <c r="I1753">
        <f t="shared" ca="1" si="494"/>
        <v>-1</v>
      </c>
      <c r="J1753">
        <f t="shared" si="495"/>
        <v>-1</v>
      </c>
      <c r="K1753">
        <f t="shared" si="488"/>
        <v>-38.909999999999854</v>
      </c>
      <c r="L1753">
        <f t="shared" ca="1" si="489"/>
        <v>38.909999999999854</v>
      </c>
      <c r="M1753" s="14">
        <f t="shared" si="490"/>
        <v>7876.230000000045</v>
      </c>
      <c r="N1753">
        <f t="shared" si="496"/>
        <v>-1</v>
      </c>
      <c r="O1753">
        <f t="shared" si="491"/>
        <v>0</v>
      </c>
      <c r="P1753">
        <f>COUNTIF(作圖資料!$A$3:$A$249,A1753)</f>
        <v>0</v>
      </c>
      <c r="R1753" s="7">
        <f t="shared" si="497"/>
        <v>-20</v>
      </c>
      <c r="S1753" s="8">
        <f t="shared" ca="1" si="498"/>
        <v>20</v>
      </c>
      <c r="T1753" s="8">
        <f t="shared" ca="1" si="499"/>
        <v>12122</v>
      </c>
      <c r="U1753" s="8">
        <f t="shared" ca="1" si="500"/>
        <v>-1</v>
      </c>
      <c r="V1753" s="9">
        <f t="shared" ca="1" si="501"/>
        <v>0</v>
      </c>
      <c r="W1753" s="3">
        <f t="shared" si="502"/>
        <v>-6.1972567681797264E-3</v>
      </c>
      <c r="X1753" s="3">
        <f t="shared" si="503"/>
        <v>-1.5031577833092835E-2</v>
      </c>
      <c r="Y1753" s="3">
        <f t="shared" si="504"/>
        <v>-1.1591478696741819E-2</v>
      </c>
    </row>
    <row r="1754" spans="1:25" x14ac:dyDescent="0.25">
      <c r="A1754" s="1">
        <v>38561</v>
      </c>
      <c r="B1754" s="2">
        <v>6375.64</v>
      </c>
      <c r="C1754" s="2">
        <v>114911</v>
      </c>
      <c r="D1754" s="2">
        <v>6350</v>
      </c>
      <c r="E1754" s="2">
        <v>6320</v>
      </c>
      <c r="F1754" s="13">
        <f t="shared" si="492"/>
        <v>-4.0215570515274024E-3</v>
      </c>
      <c r="G1754" s="2">
        <f t="shared" si="487"/>
        <v>6169.4079999999994</v>
      </c>
      <c r="H1754" s="2">
        <f t="shared" ca="1" si="493"/>
        <v>101035.4</v>
      </c>
      <c r="I1754">
        <f t="shared" ca="1" si="494"/>
        <v>1</v>
      </c>
      <c r="J1754">
        <f t="shared" si="495"/>
        <v>-1</v>
      </c>
      <c r="K1754">
        <f t="shared" si="488"/>
        <v>48.390000000000327</v>
      </c>
      <c r="L1754">
        <f t="shared" ca="1" si="489"/>
        <v>-48.390000000000327</v>
      </c>
      <c r="M1754" s="14">
        <f t="shared" si="490"/>
        <v>7827.8400000000447</v>
      </c>
      <c r="N1754">
        <f t="shared" si="496"/>
        <v>-1</v>
      </c>
      <c r="O1754">
        <f t="shared" si="491"/>
        <v>0</v>
      </c>
      <c r="P1754">
        <f>COUNTIF(作圖資料!$A$3:$A$249,A1754)</f>
        <v>0</v>
      </c>
      <c r="R1754" s="7">
        <f t="shared" si="497"/>
        <v>40</v>
      </c>
      <c r="S1754" s="8">
        <f t="shared" ca="1" si="498"/>
        <v>-40</v>
      </c>
      <c r="T1754" s="8">
        <f t="shared" ca="1" si="499"/>
        <v>12082</v>
      </c>
      <c r="U1754" s="8">
        <f t="shared" ca="1" si="500"/>
        <v>1</v>
      </c>
      <c r="V1754" s="9">
        <f t="shared" ca="1" si="501"/>
        <v>2</v>
      </c>
      <c r="W1754" s="3">
        <f t="shared" si="502"/>
        <v>-6.1972567681797264E-3</v>
      </c>
      <c r="X1754" s="3">
        <f t="shared" si="503"/>
        <v>-7.4986651224117074E-3</v>
      </c>
      <c r="Y1754" s="3">
        <f t="shared" si="504"/>
        <v>-5.3258145363407339E-3</v>
      </c>
    </row>
    <row r="1755" spans="1:25" x14ac:dyDescent="0.25">
      <c r="A1755" s="1">
        <v>38562</v>
      </c>
      <c r="B1755" s="2">
        <v>6311.98</v>
      </c>
      <c r="C1755" s="2">
        <v>127809</v>
      </c>
      <c r="D1755" s="2">
        <v>6277</v>
      </c>
      <c r="E1755" s="2">
        <v>6265</v>
      </c>
      <c r="F1755" s="13">
        <f t="shared" si="492"/>
        <v>-5.5418426547612087E-3</v>
      </c>
      <c r="G1755" s="2">
        <f t="shared" si="487"/>
        <v>6175.8160000000007</v>
      </c>
      <c r="H1755" s="2">
        <f t="shared" ca="1" si="493"/>
        <v>107007.8</v>
      </c>
      <c r="I1755">
        <f t="shared" ca="1" si="494"/>
        <v>1</v>
      </c>
      <c r="J1755">
        <f t="shared" si="495"/>
        <v>-1</v>
      </c>
      <c r="K1755">
        <f t="shared" si="488"/>
        <v>-63.660000000000764</v>
      </c>
      <c r="L1755">
        <f t="shared" ca="1" si="489"/>
        <v>-63.660000000000764</v>
      </c>
      <c r="M1755" s="14">
        <f t="shared" si="490"/>
        <v>7891.5000000000455</v>
      </c>
      <c r="N1755">
        <f t="shared" si="496"/>
        <v>-1</v>
      </c>
      <c r="O1755">
        <f t="shared" si="491"/>
        <v>0</v>
      </c>
      <c r="P1755">
        <f>COUNTIF(作圖資料!$A$3:$A$249,A1755)</f>
        <v>0</v>
      </c>
      <c r="R1755" s="7">
        <f t="shared" si="497"/>
        <v>-73</v>
      </c>
      <c r="S1755" s="8">
        <f t="shared" ca="1" si="498"/>
        <v>-73</v>
      </c>
      <c r="T1755" s="8">
        <f t="shared" ca="1" si="499"/>
        <v>12009</v>
      </c>
      <c r="U1755" s="8">
        <f t="shared" ca="1" si="500"/>
        <v>1</v>
      </c>
      <c r="V1755" s="9">
        <f t="shared" ca="1" si="501"/>
        <v>0</v>
      </c>
      <c r="W1755" s="3">
        <f t="shared" si="502"/>
        <v>-6.1972567681797264E-3</v>
      </c>
      <c r="X1755" s="3">
        <f t="shared" si="503"/>
        <v>-1.7408671800691611E-2</v>
      </c>
      <c r="Y1755" s="3">
        <f t="shared" si="504"/>
        <v>-1.6760651629072587E-2</v>
      </c>
    </row>
    <row r="1756" spans="1:25" x14ac:dyDescent="0.25">
      <c r="A1756" s="1">
        <v>38565</v>
      </c>
      <c r="B1756" s="2">
        <v>6307.93</v>
      </c>
      <c r="C1756" s="2">
        <v>76726</v>
      </c>
      <c r="D1756" s="2">
        <v>6297</v>
      </c>
      <c r="E1756" s="2">
        <v>6280</v>
      </c>
      <c r="F1756" s="13">
        <f t="shared" si="492"/>
        <v>-1.7327395833498516E-3</v>
      </c>
      <c r="G1756" s="2">
        <f t="shared" si="487"/>
        <v>6181.4821666666676</v>
      </c>
      <c r="H1756" s="2">
        <f t="shared" ca="1" si="493"/>
        <v>103839.8</v>
      </c>
      <c r="I1756">
        <f t="shared" ca="1" si="494"/>
        <v>-1</v>
      </c>
      <c r="J1756">
        <f t="shared" si="495"/>
        <v>-1</v>
      </c>
      <c r="K1756">
        <f t="shared" si="488"/>
        <v>-4.0499999999992724</v>
      </c>
      <c r="L1756">
        <f t="shared" ca="1" si="489"/>
        <v>-4.0499999999992724</v>
      </c>
      <c r="M1756" s="14">
        <f t="shared" si="490"/>
        <v>7895.5500000000447</v>
      </c>
      <c r="N1756">
        <f t="shared" si="496"/>
        <v>-1</v>
      </c>
      <c r="O1756">
        <f t="shared" si="491"/>
        <v>0</v>
      </c>
      <c r="P1756">
        <f>COUNTIF(作圖資料!$A$3:$A$249,A1756)</f>
        <v>0</v>
      </c>
      <c r="R1756" s="7">
        <f t="shared" si="497"/>
        <v>20</v>
      </c>
      <c r="S1756" s="8">
        <f t="shared" ca="1" si="498"/>
        <v>20</v>
      </c>
      <c r="T1756" s="8">
        <f t="shared" ca="1" si="499"/>
        <v>12029</v>
      </c>
      <c r="U1756" s="8">
        <f t="shared" ca="1" si="500"/>
        <v>-1</v>
      </c>
      <c r="V1756" s="9">
        <f t="shared" ca="1" si="501"/>
        <v>2</v>
      </c>
      <c r="W1756" s="3">
        <f t="shared" si="502"/>
        <v>-6.1972567681797264E-3</v>
      </c>
      <c r="X1756" s="3">
        <f t="shared" si="503"/>
        <v>-1.8039138766557494E-2</v>
      </c>
      <c r="Y1756" s="3">
        <f t="shared" si="504"/>
        <v>-1.3627819548872044E-2</v>
      </c>
    </row>
    <row r="1757" spans="1:25" x14ac:dyDescent="0.25">
      <c r="A1757" s="1">
        <v>38566</v>
      </c>
      <c r="B1757" s="2">
        <v>6343.54</v>
      </c>
      <c r="C1757" s="2">
        <v>89486</v>
      </c>
      <c r="D1757" s="2">
        <v>6340</v>
      </c>
      <c r="E1757" s="2">
        <v>6325</v>
      </c>
      <c r="F1757" s="13">
        <f t="shared" si="492"/>
        <v>-5.5804802996428648E-4</v>
      </c>
      <c r="G1757" s="2">
        <f t="shared" si="487"/>
        <v>6187.7603333333336</v>
      </c>
      <c r="H1757" s="2">
        <f t="shared" ca="1" si="493"/>
        <v>101016</v>
      </c>
      <c r="I1757">
        <f t="shared" ca="1" si="494"/>
        <v>-1</v>
      </c>
      <c r="J1757">
        <f t="shared" si="495"/>
        <v>-1</v>
      </c>
      <c r="K1757">
        <f t="shared" si="488"/>
        <v>35.609999999999673</v>
      </c>
      <c r="L1757">
        <f t="shared" ca="1" si="489"/>
        <v>-35.609999999999673</v>
      </c>
      <c r="M1757" s="14">
        <f t="shared" si="490"/>
        <v>7859.9400000000451</v>
      </c>
      <c r="N1757">
        <f t="shared" si="496"/>
        <v>-1</v>
      </c>
      <c r="O1757">
        <f t="shared" si="491"/>
        <v>0</v>
      </c>
      <c r="P1757">
        <f>COUNTIF(作圖資料!$A$3:$A$249,A1757)</f>
        <v>0</v>
      </c>
      <c r="R1757" s="7">
        <f t="shared" si="497"/>
        <v>43</v>
      </c>
      <c r="S1757" s="8">
        <f t="shared" ca="1" si="498"/>
        <v>-43</v>
      </c>
      <c r="T1757" s="8">
        <f t="shared" ca="1" si="499"/>
        <v>11986</v>
      </c>
      <c r="U1757" s="8">
        <f t="shared" ca="1" si="500"/>
        <v>-1</v>
      </c>
      <c r="V1757" s="9">
        <f t="shared" ca="1" si="501"/>
        <v>0</v>
      </c>
      <c r="W1757" s="3">
        <f t="shared" si="502"/>
        <v>-6.1972567681797264E-3</v>
      </c>
      <c r="X1757" s="3">
        <f t="shared" si="503"/>
        <v>-1.2495699592609322E-2</v>
      </c>
      <c r="Y1757" s="3">
        <f t="shared" si="504"/>
        <v>-6.8922305764409497E-3</v>
      </c>
    </row>
    <row r="1758" spans="1:25" x14ac:dyDescent="0.25">
      <c r="A1758" s="1">
        <v>38567</v>
      </c>
      <c r="B1758" s="2">
        <v>6455.57</v>
      </c>
      <c r="C1758" s="2">
        <v>107057</v>
      </c>
      <c r="D1758" s="2">
        <v>6431</v>
      </c>
      <c r="E1758" s="2">
        <v>6438</v>
      </c>
      <c r="F1758" s="13">
        <f t="shared" si="492"/>
        <v>-3.806015580343769E-3</v>
      </c>
      <c r="G1758" s="2">
        <f t="shared" si="487"/>
        <v>6196.1898333333338</v>
      </c>
      <c r="H1758" s="2">
        <f t="shared" ca="1" si="493"/>
        <v>103197.8</v>
      </c>
      <c r="I1758">
        <f t="shared" ca="1" si="494"/>
        <v>1</v>
      </c>
      <c r="J1758">
        <f t="shared" si="495"/>
        <v>-1</v>
      </c>
      <c r="K1758">
        <f t="shared" si="488"/>
        <v>112.02999999999975</v>
      </c>
      <c r="L1758">
        <f t="shared" ca="1" si="489"/>
        <v>-112.02999999999975</v>
      </c>
      <c r="M1758" s="14">
        <f t="shared" si="490"/>
        <v>7747.9100000000453</v>
      </c>
      <c r="N1758">
        <f t="shared" si="496"/>
        <v>-1</v>
      </c>
      <c r="O1758">
        <f t="shared" si="491"/>
        <v>0</v>
      </c>
      <c r="P1758">
        <f>COUNTIF(作圖資料!$A$3:$A$249,A1758)</f>
        <v>0</v>
      </c>
      <c r="R1758" s="7">
        <f t="shared" si="497"/>
        <v>91</v>
      </c>
      <c r="S1758" s="8">
        <f t="shared" ca="1" si="498"/>
        <v>-91</v>
      </c>
      <c r="T1758" s="8">
        <f t="shared" ca="1" si="499"/>
        <v>11895</v>
      </c>
      <c r="U1758" s="8">
        <f t="shared" ca="1" si="500"/>
        <v>1</v>
      </c>
      <c r="V1758" s="9">
        <f t="shared" ca="1" si="501"/>
        <v>2</v>
      </c>
      <c r="W1758" s="3">
        <f t="shared" si="502"/>
        <v>-6.1972567681797264E-3</v>
      </c>
      <c r="X1758" s="3">
        <f t="shared" si="503"/>
        <v>4.9441063792361462E-3</v>
      </c>
      <c r="Y1758" s="3">
        <f t="shared" si="504"/>
        <v>7.3621553884715141E-3</v>
      </c>
    </row>
    <row r="1759" spans="1:25" x14ac:dyDescent="0.25">
      <c r="A1759" s="1">
        <v>38568</v>
      </c>
      <c r="B1759" s="2">
        <v>6446.01</v>
      </c>
      <c r="C1759" s="2">
        <v>108961</v>
      </c>
      <c r="D1759" s="2">
        <v>6445</v>
      </c>
      <c r="E1759" s="2">
        <v>6433</v>
      </c>
      <c r="F1759" s="13">
        <f t="shared" si="492"/>
        <v>-1.5668607402097301E-4</v>
      </c>
      <c r="G1759" s="2">
        <f t="shared" si="487"/>
        <v>6205.0045</v>
      </c>
      <c r="H1759" s="2">
        <f t="shared" ca="1" si="493"/>
        <v>102007.8</v>
      </c>
      <c r="I1759">
        <f t="shared" ca="1" si="494"/>
        <v>1</v>
      </c>
      <c r="J1759">
        <f t="shared" si="495"/>
        <v>-1</v>
      </c>
      <c r="K1759">
        <f t="shared" si="488"/>
        <v>-9.5599999999994907</v>
      </c>
      <c r="L1759">
        <f t="shared" ca="1" si="489"/>
        <v>-9.5599999999994907</v>
      </c>
      <c r="M1759" s="14">
        <f t="shared" si="490"/>
        <v>7757.4700000000448</v>
      </c>
      <c r="N1759">
        <f t="shared" si="496"/>
        <v>-1</v>
      </c>
      <c r="O1759">
        <f t="shared" si="491"/>
        <v>0</v>
      </c>
      <c r="P1759">
        <f>COUNTIF(作圖資料!$A$3:$A$249,A1759)</f>
        <v>0</v>
      </c>
      <c r="R1759" s="7">
        <f t="shared" si="497"/>
        <v>14</v>
      </c>
      <c r="S1759" s="8">
        <f t="shared" ca="1" si="498"/>
        <v>14</v>
      </c>
      <c r="T1759" s="8">
        <f t="shared" ca="1" si="499"/>
        <v>11909</v>
      </c>
      <c r="U1759" s="8">
        <f t="shared" ca="1" si="500"/>
        <v>1</v>
      </c>
      <c r="V1759" s="9">
        <f t="shared" ca="1" si="501"/>
        <v>0</v>
      </c>
      <c r="W1759" s="3">
        <f t="shared" si="502"/>
        <v>-6.1972567681797264E-3</v>
      </c>
      <c r="X1759" s="3">
        <f t="shared" si="503"/>
        <v>3.4558929980808006E-3</v>
      </c>
      <c r="Y1759" s="3">
        <f t="shared" si="504"/>
        <v>9.5551378446119273E-3</v>
      </c>
    </row>
    <row r="1760" spans="1:25" x14ac:dyDescent="0.25">
      <c r="A1760" s="1">
        <v>38572</v>
      </c>
      <c r="B1760" s="2">
        <v>6380.03</v>
      </c>
      <c r="C1760" s="2">
        <v>92683</v>
      </c>
      <c r="D1760" s="2">
        <v>6370</v>
      </c>
      <c r="E1760" s="2">
        <v>6362</v>
      </c>
      <c r="F1760" s="13">
        <f t="shared" si="492"/>
        <v>-1.5720929211930912E-3</v>
      </c>
      <c r="G1760" s="2">
        <f t="shared" si="487"/>
        <v>6212.4283333333333</v>
      </c>
      <c r="H1760" s="2">
        <f t="shared" ca="1" si="493"/>
        <v>94982.6</v>
      </c>
      <c r="I1760">
        <f t="shared" ca="1" si="494"/>
        <v>-1</v>
      </c>
      <c r="J1760">
        <f t="shared" si="495"/>
        <v>-1</v>
      </c>
      <c r="K1760">
        <f t="shared" si="488"/>
        <v>-65.980000000000473</v>
      </c>
      <c r="L1760">
        <f t="shared" ca="1" si="489"/>
        <v>-65.980000000000473</v>
      </c>
      <c r="M1760" s="14">
        <f t="shared" si="490"/>
        <v>7823.4500000000453</v>
      </c>
      <c r="N1760">
        <f t="shared" si="496"/>
        <v>-1</v>
      </c>
      <c r="O1760">
        <f t="shared" si="491"/>
        <v>0</v>
      </c>
      <c r="P1760">
        <f>COUNTIF(作圖資料!$A$3:$A$249,A1760)</f>
        <v>0</v>
      </c>
      <c r="R1760" s="7">
        <f t="shared" si="497"/>
        <v>-75</v>
      </c>
      <c r="S1760" s="8">
        <f t="shared" ca="1" si="498"/>
        <v>-75</v>
      </c>
      <c r="T1760" s="8">
        <f t="shared" ca="1" si="499"/>
        <v>11834</v>
      </c>
      <c r="U1760" s="8">
        <f t="shared" ca="1" si="500"/>
        <v>-1</v>
      </c>
      <c r="V1760" s="9">
        <f t="shared" ca="1" si="501"/>
        <v>2</v>
      </c>
      <c r="W1760" s="3">
        <f t="shared" si="502"/>
        <v>-6.1972567681797264E-3</v>
      </c>
      <c r="X1760" s="3">
        <f t="shared" si="503"/>
        <v>-6.8152700655839116E-3</v>
      </c>
      <c r="Y1760" s="3">
        <f t="shared" si="504"/>
        <v>-2.1929824561399691E-3</v>
      </c>
    </row>
    <row r="1761" spans="1:25" x14ac:dyDescent="0.25">
      <c r="A1761" s="1">
        <v>38573</v>
      </c>
      <c r="B1761" s="2">
        <v>6380</v>
      </c>
      <c r="C1761" s="2">
        <v>89065</v>
      </c>
      <c r="D1761" s="2">
        <v>6394</v>
      </c>
      <c r="E1761" s="2">
        <v>6382</v>
      </c>
      <c r="F1761" s="13">
        <f t="shared" si="492"/>
        <v>2.1943573667710936E-3</v>
      </c>
      <c r="G1761" s="2">
        <f t="shared" si="487"/>
        <v>6219.070333333334</v>
      </c>
      <c r="H1761" s="2">
        <f t="shared" ca="1" si="493"/>
        <v>97450.4</v>
      </c>
      <c r="I1761">
        <f t="shared" ca="1" si="494"/>
        <v>-1</v>
      </c>
      <c r="J1761">
        <f t="shared" si="495"/>
        <v>1</v>
      </c>
      <c r="K1761">
        <f t="shared" si="488"/>
        <v>-2.9999999999745341E-2</v>
      </c>
      <c r="L1761">
        <f t="shared" ca="1" si="489"/>
        <v>2.9999999999745341E-2</v>
      </c>
      <c r="M1761" s="14">
        <f t="shared" si="490"/>
        <v>7823.480000000045</v>
      </c>
      <c r="N1761">
        <f t="shared" si="496"/>
        <v>1</v>
      </c>
      <c r="O1761">
        <f t="shared" si="491"/>
        <v>2</v>
      </c>
      <c r="P1761">
        <f>COUNTIF(作圖資料!$A$3:$A$249,A1761)</f>
        <v>0</v>
      </c>
      <c r="R1761" s="7">
        <f t="shared" si="497"/>
        <v>24</v>
      </c>
      <c r="S1761" s="8">
        <f t="shared" ca="1" si="498"/>
        <v>-24</v>
      </c>
      <c r="T1761" s="8">
        <f t="shared" ca="1" si="499"/>
        <v>11810</v>
      </c>
      <c r="U1761" s="8">
        <f t="shared" ca="1" si="500"/>
        <v>-1</v>
      </c>
      <c r="V1761" s="9">
        <f t="shared" ca="1" si="501"/>
        <v>0</v>
      </c>
      <c r="W1761" s="3">
        <f t="shared" si="502"/>
        <v>-6.1972567681797264E-3</v>
      </c>
      <c r="X1761" s="3">
        <f t="shared" si="503"/>
        <v>-6.819940191256979E-3</v>
      </c>
      <c r="Y1761" s="3">
        <f t="shared" si="504"/>
        <v>1.5664160401005489E-3</v>
      </c>
    </row>
    <row r="1762" spans="1:25" x14ac:dyDescent="0.25">
      <c r="A1762" s="1">
        <v>38574</v>
      </c>
      <c r="B1762" s="2">
        <v>6356.84</v>
      </c>
      <c r="C1762" s="2">
        <v>106505</v>
      </c>
      <c r="D1762" s="2">
        <v>6345</v>
      </c>
      <c r="E1762" s="2">
        <v>6342</v>
      </c>
      <c r="F1762" s="13">
        <f t="shared" si="492"/>
        <v>-1.8625606433385622E-3</v>
      </c>
      <c r="G1762" s="2">
        <f t="shared" si="487"/>
        <v>6226.2530000000006</v>
      </c>
      <c r="H1762" s="2">
        <f t="shared" ca="1" si="493"/>
        <v>100854.2</v>
      </c>
      <c r="I1762">
        <f t="shared" ca="1" si="494"/>
        <v>1</v>
      </c>
      <c r="J1762">
        <f t="shared" si="495"/>
        <v>-1</v>
      </c>
      <c r="K1762">
        <f t="shared" si="488"/>
        <v>-23.159999999999854</v>
      </c>
      <c r="L1762">
        <f t="shared" ca="1" si="489"/>
        <v>23.159999999999854</v>
      </c>
      <c r="M1762" s="14">
        <f t="shared" si="490"/>
        <v>7800.3200000000452</v>
      </c>
      <c r="N1762">
        <f t="shared" si="496"/>
        <v>-1</v>
      </c>
      <c r="O1762">
        <f t="shared" si="491"/>
        <v>2</v>
      </c>
      <c r="P1762">
        <f>COUNTIF(作圖資料!$A$3:$A$249,A1762)</f>
        <v>0</v>
      </c>
      <c r="R1762" s="7">
        <f t="shared" si="497"/>
        <v>-49</v>
      </c>
      <c r="S1762" s="8">
        <f t="shared" ca="1" si="498"/>
        <v>49</v>
      </c>
      <c r="T1762" s="8">
        <f t="shared" ca="1" si="499"/>
        <v>11859</v>
      </c>
      <c r="U1762" s="8">
        <f t="shared" ca="1" si="500"/>
        <v>1</v>
      </c>
      <c r="V1762" s="9">
        <f t="shared" ca="1" si="501"/>
        <v>2</v>
      </c>
      <c r="W1762" s="3">
        <f t="shared" si="502"/>
        <v>-6.1972567681797264E-3</v>
      </c>
      <c r="X1762" s="3">
        <f t="shared" si="503"/>
        <v>-1.042527721087616E-2</v>
      </c>
      <c r="Y1762" s="3">
        <f t="shared" si="504"/>
        <v>-6.1090225563906753E-3</v>
      </c>
    </row>
    <row r="1763" spans="1:25" x14ac:dyDescent="0.25">
      <c r="A1763" s="1">
        <v>38575</v>
      </c>
      <c r="B1763" s="2">
        <v>6353.71</v>
      </c>
      <c r="C1763" s="2">
        <v>93384</v>
      </c>
      <c r="D1763" s="2">
        <v>6389</v>
      </c>
      <c r="E1763" s="2">
        <v>6388</v>
      </c>
      <c r="F1763" s="13">
        <f t="shared" si="492"/>
        <v>5.5542352420869801E-3</v>
      </c>
      <c r="G1763" s="2">
        <f t="shared" si="487"/>
        <v>6233.9146666666675</v>
      </c>
      <c r="H1763" s="2">
        <f t="shared" ca="1" si="493"/>
        <v>98119.6</v>
      </c>
      <c r="I1763">
        <f t="shared" ca="1" si="494"/>
        <v>-1</v>
      </c>
      <c r="J1763">
        <f t="shared" si="495"/>
        <v>1</v>
      </c>
      <c r="K1763">
        <f t="shared" si="488"/>
        <v>-3.1300000000001091</v>
      </c>
      <c r="L1763">
        <f t="shared" ca="1" si="489"/>
        <v>-3.1300000000001091</v>
      </c>
      <c r="M1763" s="14">
        <f t="shared" si="490"/>
        <v>7803.4500000000453</v>
      </c>
      <c r="N1763">
        <f t="shared" si="496"/>
        <v>1</v>
      </c>
      <c r="O1763">
        <f t="shared" si="491"/>
        <v>2</v>
      </c>
      <c r="P1763">
        <f>COUNTIF(作圖資料!$A$3:$A$249,A1763)</f>
        <v>0</v>
      </c>
      <c r="R1763" s="7">
        <f t="shared" si="497"/>
        <v>44</v>
      </c>
      <c r="S1763" s="8">
        <f t="shared" ca="1" si="498"/>
        <v>44</v>
      </c>
      <c r="T1763" s="8">
        <f t="shared" ca="1" si="499"/>
        <v>11903</v>
      </c>
      <c r="U1763" s="8">
        <f t="shared" ca="1" si="500"/>
        <v>-1</v>
      </c>
      <c r="V1763" s="9">
        <f t="shared" ca="1" si="501"/>
        <v>2</v>
      </c>
      <c r="W1763" s="3">
        <f t="shared" si="502"/>
        <v>-6.1972567681797264E-3</v>
      </c>
      <c r="X1763" s="3">
        <f t="shared" si="503"/>
        <v>-1.0912526989434457E-2</v>
      </c>
      <c r="Y1763" s="3">
        <f t="shared" si="504"/>
        <v>7.832080200504965E-4</v>
      </c>
    </row>
    <row r="1764" spans="1:25" x14ac:dyDescent="0.25">
      <c r="A1764" s="1">
        <v>38576</v>
      </c>
      <c r="B1764" s="2">
        <v>6350.9</v>
      </c>
      <c r="C1764" s="2">
        <v>91031</v>
      </c>
      <c r="D1764" s="2">
        <v>6352</v>
      </c>
      <c r="E1764" s="2">
        <v>6360</v>
      </c>
      <c r="F1764" s="13">
        <f t="shared" si="492"/>
        <v>1.7320379788698936E-4</v>
      </c>
      <c r="G1764" s="2">
        <f t="shared" si="487"/>
        <v>6241.5825000000013</v>
      </c>
      <c r="H1764" s="2">
        <f t="shared" ca="1" si="493"/>
        <v>94533.6</v>
      </c>
      <c r="I1764">
        <f t="shared" ca="1" si="494"/>
        <v>-1</v>
      </c>
      <c r="J1764">
        <f t="shared" si="495"/>
        <v>1</v>
      </c>
      <c r="K1764">
        <f t="shared" si="488"/>
        <v>-2.8100000000004002</v>
      </c>
      <c r="L1764">
        <f t="shared" ca="1" si="489"/>
        <v>2.8100000000004002</v>
      </c>
      <c r="M1764" s="14">
        <f t="shared" si="490"/>
        <v>7800.6400000000449</v>
      </c>
      <c r="N1764">
        <f t="shared" si="496"/>
        <v>1</v>
      </c>
      <c r="O1764">
        <f t="shared" si="491"/>
        <v>0</v>
      </c>
      <c r="P1764">
        <f>COUNTIF(作圖資料!$A$3:$A$249,A1764)</f>
        <v>0</v>
      </c>
      <c r="R1764" s="7">
        <f t="shared" si="497"/>
        <v>-37</v>
      </c>
      <c r="S1764" s="8">
        <f t="shared" ca="1" si="498"/>
        <v>37</v>
      </c>
      <c r="T1764" s="8">
        <f t="shared" ca="1" si="499"/>
        <v>11940</v>
      </c>
      <c r="U1764" s="8">
        <f t="shared" ca="1" si="500"/>
        <v>-1</v>
      </c>
      <c r="V1764" s="9">
        <f t="shared" ca="1" si="501"/>
        <v>0</v>
      </c>
      <c r="W1764" s="3">
        <f t="shared" si="502"/>
        <v>-6.1972567681797264E-3</v>
      </c>
      <c r="X1764" s="3">
        <f t="shared" si="503"/>
        <v>-1.1349962094146515E-2</v>
      </c>
      <c r="Y1764" s="3">
        <f t="shared" si="504"/>
        <v>-5.0125313283204687E-3</v>
      </c>
    </row>
    <row r="1765" spans="1:25" x14ac:dyDescent="0.25">
      <c r="A1765" s="1">
        <v>38579</v>
      </c>
      <c r="B1765" s="2">
        <v>6245.13</v>
      </c>
      <c r="C1765" s="2">
        <v>76457</v>
      </c>
      <c r="D1765" s="2">
        <v>6240</v>
      </c>
      <c r="E1765" s="2">
        <v>6239</v>
      </c>
      <c r="F1765" s="13">
        <f t="shared" si="492"/>
        <v>-8.2144006609952136E-4</v>
      </c>
      <c r="G1765" s="2">
        <f t="shared" si="487"/>
        <v>6246.1561666666676</v>
      </c>
      <c r="H1765" s="2">
        <f t="shared" ca="1" si="493"/>
        <v>91288.4</v>
      </c>
      <c r="I1765">
        <f t="shared" ca="1" si="494"/>
        <v>-1</v>
      </c>
      <c r="J1765">
        <f t="shared" si="495"/>
        <v>-1</v>
      </c>
      <c r="K1765">
        <f t="shared" si="488"/>
        <v>-105.76999999999953</v>
      </c>
      <c r="L1765">
        <f t="shared" ca="1" si="489"/>
        <v>105.76999999999953</v>
      </c>
      <c r="M1765" s="14">
        <f t="shared" si="490"/>
        <v>7694.8700000000454</v>
      </c>
      <c r="N1765">
        <f t="shared" si="496"/>
        <v>-1</v>
      </c>
      <c r="O1765">
        <f t="shared" si="491"/>
        <v>2</v>
      </c>
      <c r="P1765">
        <f>COUNTIF(作圖資料!$A$3:$A$249,A1765)</f>
        <v>0</v>
      </c>
      <c r="R1765" s="7">
        <f t="shared" si="497"/>
        <v>-112</v>
      </c>
      <c r="S1765" s="8">
        <f t="shared" ca="1" si="498"/>
        <v>112</v>
      </c>
      <c r="T1765" s="8">
        <f t="shared" ca="1" si="499"/>
        <v>12052</v>
      </c>
      <c r="U1765" s="8">
        <f t="shared" ca="1" si="500"/>
        <v>-1</v>
      </c>
      <c r="V1765" s="9">
        <f t="shared" ca="1" si="501"/>
        <v>0</v>
      </c>
      <c r="W1765" s="3">
        <f t="shared" si="502"/>
        <v>-6.1972567681797264E-3</v>
      </c>
      <c r="X1765" s="3">
        <f t="shared" si="503"/>
        <v>-2.781526850887539E-2</v>
      </c>
      <c r="Y1765" s="3">
        <f t="shared" si="504"/>
        <v>-2.255639097744333E-2</v>
      </c>
    </row>
    <row r="1766" spans="1:25" x14ac:dyDescent="0.25">
      <c r="A1766" s="1">
        <v>38580</v>
      </c>
      <c r="B1766" s="2">
        <v>6242.4</v>
      </c>
      <c r="C1766" s="2">
        <v>64589</v>
      </c>
      <c r="D1766" s="2">
        <v>6235</v>
      </c>
      <c r="E1766" s="2">
        <v>6238</v>
      </c>
      <c r="F1766" s="13">
        <f t="shared" si="492"/>
        <v>-1.1854414968601734E-3</v>
      </c>
      <c r="G1766" s="2">
        <f t="shared" si="487"/>
        <v>6250.9513333333343</v>
      </c>
      <c r="H1766" s="2">
        <f t="shared" ca="1" si="493"/>
        <v>86393.2</v>
      </c>
      <c r="I1766">
        <f t="shared" ca="1" si="494"/>
        <v>-1</v>
      </c>
      <c r="J1766">
        <f t="shared" si="495"/>
        <v>-1</v>
      </c>
      <c r="K1766">
        <f t="shared" si="488"/>
        <v>-2.7300000000004729</v>
      </c>
      <c r="L1766">
        <f t="shared" ca="1" si="489"/>
        <v>2.7300000000004729</v>
      </c>
      <c r="M1766" s="14">
        <f t="shared" si="490"/>
        <v>7697.6000000000458</v>
      </c>
      <c r="N1766">
        <f t="shared" si="496"/>
        <v>-1</v>
      </c>
      <c r="O1766">
        <f t="shared" si="491"/>
        <v>0</v>
      </c>
      <c r="P1766">
        <f>COUNTIF(作圖資料!$A$3:$A$249,A1766)</f>
        <v>0</v>
      </c>
      <c r="R1766" s="7">
        <f t="shared" si="497"/>
        <v>-5</v>
      </c>
      <c r="S1766" s="8">
        <f t="shared" ca="1" si="498"/>
        <v>5</v>
      </c>
      <c r="T1766" s="8">
        <f t="shared" ca="1" si="499"/>
        <v>12057</v>
      </c>
      <c r="U1766" s="8">
        <f t="shared" ca="1" si="500"/>
        <v>-1</v>
      </c>
      <c r="V1766" s="9">
        <f t="shared" ca="1" si="501"/>
        <v>0</v>
      </c>
      <c r="W1766" s="3">
        <f t="shared" si="502"/>
        <v>-6.1972567681797264E-3</v>
      </c>
      <c r="X1766" s="3">
        <f t="shared" si="503"/>
        <v>-2.8240249945125862E-2</v>
      </c>
      <c r="Y1766" s="3">
        <f t="shared" si="504"/>
        <v>-2.3339598997493494E-2</v>
      </c>
    </row>
    <row r="1767" spans="1:25" x14ac:dyDescent="0.25">
      <c r="A1767" s="1">
        <v>38581</v>
      </c>
      <c r="B1767" s="2">
        <v>6241.92</v>
      </c>
      <c r="C1767" s="2">
        <v>68612</v>
      </c>
      <c r="D1767" s="2">
        <v>6220</v>
      </c>
      <c r="E1767" s="2">
        <v>6218</v>
      </c>
      <c r="F1767" s="13">
        <f t="shared" si="492"/>
        <v>-3.8321542089613247E-3</v>
      </c>
      <c r="G1767" s="2">
        <f t="shared" si="487"/>
        <v>6256.8925000000008</v>
      </c>
      <c r="H1767" s="2">
        <f t="shared" ca="1" si="493"/>
        <v>78814.600000000006</v>
      </c>
      <c r="I1767">
        <f t="shared" ca="1" si="494"/>
        <v>-1</v>
      </c>
      <c r="J1767">
        <f t="shared" si="495"/>
        <v>-1</v>
      </c>
      <c r="K1767">
        <f t="shared" si="488"/>
        <v>-0.47999999999956344</v>
      </c>
      <c r="L1767">
        <f t="shared" ca="1" si="489"/>
        <v>0.47999999999956344</v>
      </c>
      <c r="M1767" s="14">
        <f t="shared" si="490"/>
        <v>7698.0800000000454</v>
      </c>
      <c r="N1767">
        <f t="shared" si="496"/>
        <v>-1</v>
      </c>
      <c r="O1767">
        <f t="shared" si="491"/>
        <v>0</v>
      </c>
      <c r="P1767">
        <f>COUNTIF(作圖資料!$A$3:$A$249,A1767)</f>
        <v>1</v>
      </c>
      <c r="R1767" s="7">
        <f t="shared" si="497"/>
        <v>-15</v>
      </c>
      <c r="S1767" s="8">
        <f t="shared" ca="1" si="498"/>
        <v>15</v>
      </c>
      <c r="T1767" s="8">
        <f t="shared" ca="1" si="499"/>
        <v>12072</v>
      </c>
      <c r="U1767" s="8">
        <f t="shared" ca="1" si="500"/>
        <v>-1</v>
      </c>
      <c r="V1767" s="9">
        <f t="shared" ca="1" si="501"/>
        <v>2</v>
      </c>
      <c r="W1767" s="3">
        <f t="shared" si="502"/>
        <v>-6.1972567681797264E-3</v>
      </c>
      <c r="X1767" s="3">
        <f t="shared" si="503"/>
        <v>-2.8314971955895052E-2</v>
      </c>
      <c r="Y1767" s="3">
        <f t="shared" si="504"/>
        <v>-2.5689223057643873E-2</v>
      </c>
    </row>
    <row r="1768" spans="1:25" x14ac:dyDescent="0.25">
      <c r="A1768" s="1">
        <v>38582</v>
      </c>
      <c r="B1768" s="2">
        <v>6205.09</v>
      </c>
      <c r="C1768" s="2">
        <v>73152</v>
      </c>
      <c r="D1768" s="2">
        <v>6190</v>
      </c>
      <c r="E1768" s="2">
        <v>6191</v>
      </c>
      <c r="F1768" s="13">
        <f t="shared" si="492"/>
        <v>-2.4318744772436895E-3</v>
      </c>
      <c r="G1768" s="2">
        <f t="shared" si="487"/>
        <v>6261.8256666666684</v>
      </c>
      <c r="H1768" s="2">
        <f t="shared" ca="1" si="493"/>
        <v>74768.2</v>
      </c>
      <c r="I1768">
        <f t="shared" ca="1" si="494"/>
        <v>-1</v>
      </c>
      <c r="J1768">
        <f t="shared" si="495"/>
        <v>-1</v>
      </c>
      <c r="K1768">
        <f t="shared" si="488"/>
        <v>-36.829999999999927</v>
      </c>
      <c r="L1768">
        <f t="shared" ca="1" si="489"/>
        <v>36.829999999999927</v>
      </c>
      <c r="M1768" s="14">
        <f t="shared" si="490"/>
        <v>7734.9100000000453</v>
      </c>
      <c r="N1768">
        <f t="shared" si="496"/>
        <v>-1</v>
      </c>
      <c r="O1768">
        <f t="shared" si="491"/>
        <v>0</v>
      </c>
      <c r="P1768">
        <f>COUNTIF(作圖資料!$A$3:$A$249,A1768)</f>
        <v>0</v>
      </c>
      <c r="R1768" s="7">
        <f t="shared" si="497"/>
        <v>-28</v>
      </c>
      <c r="S1768" s="8">
        <f t="shared" ca="1" si="498"/>
        <v>28</v>
      </c>
      <c r="T1768" s="8">
        <f t="shared" ca="1" si="499"/>
        <v>12100</v>
      </c>
      <c r="U1768" s="8">
        <f t="shared" ca="1" si="500"/>
        <v>-1</v>
      </c>
      <c r="V1768" s="9">
        <f t="shared" ca="1" si="501"/>
        <v>0</v>
      </c>
      <c r="W1768" s="3">
        <f t="shared" si="502"/>
        <v>-3.8321542089613247E-3</v>
      </c>
      <c r="X1768" s="3">
        <f t="shared" si="503"/>
        <v>-5.9004280734132972E-3</v>
      </c>
      <c r="Y1768" s="3">
        <f t="shared" si="504"/>
        <v>-4.5030556449018981E-3</v>
      </c>
    </row>
    <row r="1769" spans="1:25" x14ac:dyDescent="0.25">
      <c r="A1769" s="1">
        <v>38583</v>
      </c>
      <c r="B1769" s="2">
        <v>6158.94</v>
      </c>
      <c r="C1769" s="2">
        <v>63424</v>
      </c>
      <c r="D1769" s="2">
        <v>6164</v>
      </c>
      <c r="E1769" s="2">
        <v>6160</v>
      </c>
      <c r="F1769" s="13">
        <f t="shared" si="492"/>
        <v>8.215699454776626E-4</v>
      </c>
      <c r="G1769" s="2">
        <f t="shared" si="487"/>
        <v>6266.3325000000023</v>
      </c>
      <c r="H1769" s="2">
        <f t="shared" ca="1" si="493"/>
        <v>69246.8</v>
      </c>
      <c r="I1769">
        <f t="shared" ca="1" si="494"/>
        <v>-1</v>
      </c>
      <c r="J1769">
        <f t="shared" si="495"/>
        <v>1</v>
      </c>
      <c r="K1769">
        <f t="shared" si="488"/>
        <v>-46.150000000000546</v>
      </c>
      <c r="L1769">
        <f t="shared" ca="1" si="489"/>
        <v>46.150000000000546</v>
      </c>
      <c r="M1769" s="14">
        <f t="shared" si="490"/>
        <v>7781.0600000000459</v>
      </c>
      <c r="N1769">
        <f t="shared" si="496"/>
        <v>1</v>
      </c>
      <c r="O1769">
        <f t="shared" si="491"/>
        <v>2</v>
      </c>
      <c r="P1769">
        <f>COUNTIF(作圖資料!$A$3:$A$249,A1769)</f>
        <v>0</v>
      </c>
      <c r="R1769" s="7">
        <f t="shared" si="497"/>
        <v>-26</v>
      </c>
      <c r="S1769" s="8">
        <f t="shared" ca="1" si="498"/>
        <v>26</v>
      </c>
      <c r="T1769" s="8">
        <f t="shared" ca="1" si="499"/>
        <v>12126</v>
      </c>
      <c r="U1769" s="8">
        <f t="shared" ca="1" si="500"/>
        <v>-1</v>
      </c>
      <c r="V1769" s="9">
        <f t="shared" ca="1" si="501"/>
        <v>0</v>
      </c>
      <c r="W1769" s="3">
        <f t="shared" si="502"/>
        <v>-3.8321542089613247E-3</v>
      </c>
      <c r="X1769" s="3">
        <f t="shared" si="503"/>
        <v>-1.3293986465702901E-2</v>
      </c>
      <c r="Y1769" s="3">
        <f t="shared" si="504"/>
        <v>-8.6844644580251762E-3</v>
      </c>
    </row>
    <row r="1770" spans="1:25" x14ac:dyDescent="0.25">
      <c r="A1770" s="1">
        <v>38586</v>
      </c>
      <c r="B1770" s="2">
        <v>6206.65</v>
      </c>
      <c r="C1770" s="2">
        <v>50243</v>
      </c>
      <c r="D1770" s="2">
        <v>6215</v>
      </c>
      <c r="E1770" s="2">
        <v>6205</v>
      </c>
      <c r="F1770" s="13">
        <f t="shared" si="492"/>
        <v>1.3453312173234977E-3</v>
      </c>
      <c r="G1770" s="2">
        <f t="shared" si="487"/>
        <v>6270.7863333333362</v>
      </c>
      <c r="H1770" s="2">
        <f t="shared" ca="1" si="493"/>
        <v>64004</v>
      </c>
      <c r="I1770">
        <f t="shared" ca="1" si="494"/>
        <v>-1</v>
      </c>
      <c r="J1770">
        <f t="shared" si="495"/>
        <v>1</v>
      </c>
      <c r="K1770">
        <f t="shared" si="488"/>
        <v>47.710000000000036</v>
      </c>
      <c r="L1770">
        <f t="shared" ca="1" si="489"/>
        <v>-47.710000000000036</v>
      </c>
      <c r="M1770" s="14">
        <f t="shared" si="490"/>
        <v>7828.7700000000459</v>
      </c>
      <c r="N1770">
        <f t="shared" si="496"/>
        <v>1</v>
      </c>
      <c r="O1770">
        <f t="shared" si="491"/>
        <v>0</v>
      </c>
      <c r="P1770">
        <f>COUNTIF(作圖資料!$A$3:$A$249,A1770)</f>
        <v>0</v>
      </c>
      <c r="R1770" s="7">
        <f t="shared" si="497"/>
        <v>51</v>
      </c>
      <c r="S1770" s="8">
        <f t="shared" ca="1" si="498"/>
        <v>-51</v>
      </c>
      <c r="T1770" s="8">
        <f t="shared" ca="1" si="499"/>
        <v>12075</v>
      </c>
      <c r="U1770" s="8">
        <f t="shared" ca="1" si="500"/>
        <v>-1</v>
      </c>
      <c r="V1770" s="9">
        <f t="shared" ca="1" si="501"/>
        <v>0</v>
      </c>
      <c r="W1770" s="3">
        <f t="shared" si="502"/>
        <v>-3.8321542089613247E-3</v>
      </c>
      <c r="X1770" s="3">
        <f t="shared" si="503"/>
        <v>-5.6505049728289292E-3</v>
      </c>
      <c r="Y1770" s="3">
        <f t="shared" si="504"/>
        <v>-4.8247024766823188E-4</v>
      </c>
    </row>
    <row r="1771" spans="1:25" x14ac:dyDescent="0.25">
      <c r="A1771" s="1">
        <v>38587</v>
      </c>
      <c r="B1771" s="2">
        <v>6195.18</v>
      </c>
      <c r="C1771" s="2">
        <v>66853</v>
      </c>
      <c r="D1771" s="2">
        <v>6185</v>
      </c>
      <c r="E1771" s="2">
        <v>6188</v>
      </c>
      <c r="F1771" s="13">
        <f t="shared" si="492"/>
        <v>-1.643212949422046E-3</v>
      </c>
      <c r="G1771" s="2">
        <f t="shared" si="487"/>
        <v>6274.1801666666697</v>
      </c>
      <c r="H1771" s="2">
        <f t="shared" ca="1" si="493"/>
        <v>64456.800000000003</v>
      </c>
      <c r="I1771">
        <f t="shared" ca="1" si="494"/>
        <v>1</v>
      </c>
      <c r="J1771">
        <f t="shared" si="495"/>
        <v>-1</v>
      </c>
      <c r="K1771">
        <f t="shared" si="488"/>
        <v>-11.469999999999345</v>
      </c>
      <c r="L1771">
        <f t="shared" ca="1" si="489"/>
        <v>11.469999999999345</v>
      </c>
      <c r="M1771" s="14">
        <f t="shared" si="490"/>
        <v>7817.3000000000466</v>
      </c>
      <c r="N1771">
        <f t="shared" si="496"/>
        <v>-1</v>
      </c>
      <c r="O1771">
        <f t="shared" si="491"/>
        <v>2</v>
      </c>
      <c r="P1771">
        <f>COUNTIF(作圖資料!$A$3:$A$249,A1771)</f>
        <v>0</v>
      </c>
      <c r="R1771" s="7">
        <f t="shared" si="497"/>
        <v>-30</v>
      </c>
      <c r="S1771" s="8">
        <f t="shared" ca="1" si="498"/>
        <v>30</v>
      </c>
      <c r="T1771" s="8">
        <f t="shared" ca="1" si="499"/>
        <v>12105</v>
      </c>
      <c r="U1771" s="8">
        <f t="shared" ca="1" si="500"/>
        <v>1</v>
      </c>
      <c r="V1771" s="9">
        <f t="shared" ca="1" si="501"/>
        <v>2</v>
      </c>
      <c r="W1771" s="3">
        <f t="shared" si="502"/>
        <v>-3.8321542089613247E-3</v>
      </c>
      <c r="X1771" s="3">
        <f t="shared" si="503"/>
        <v>-7.4880805905874759E-3</v>
      </c>
      <c r="Y1771" s="3">
        <f t="shared" si="504"/>
        <v>-5.3071727243488853E-3</v>
      </c>
    </row>
    <row r="1772" spans="1:25" x14ac:dyDescent="0.25">
      <c r="A1772" s="1">
        <v>38588</v>
      </c>
      <c r="B1772" s="2">
        <v>6127.24</v>
      </c>
      <c r="C1772" s="2">
        <v>67892</v>
      </c>
      <c r="D1772" s="2">
        <v>6147</v>
      </c>
      <c r="E1772" s="2">
        <v>6145</v>
      </c>
      <c r="F1772" s="13">
        <f t="shared" si="492"/>
        <v>3.2249430412387703E-3</v>
      </c>
      <c r="G1772" s="2">
        <f t="shared" si="487"/>
        <v>6276.1421666666693</v>
      </c>
      <c r="H1772" s="2">
        <f t="shared" ca="1" si="493"/>
        <v>64312.800000000003</v>
      </c>
      <c r="I1772">
        <f t="shared" ca="1" si="494"/>
        <v>1</v>
      </c>
      <c r="J1772">
        <f t="shared" si="495"/>
        <v>1</v>
      </c>
      <c r="K1772">
        <f t="shared" si="488"/>
        <v>-67.940000000000509</v>
      </c>
      <c r="L1772">
        <f t="shared" ca="1" si="489"/>
        <v>-67.940000000000509</v>
      </c>
      <c r="M1772" s="14">
        <f t="shared" si="490"/>
        <v>7885.2400000000471</v>
      </c>
      <c r="N1772">
        <f t="shared" si="496"/>
        <v>1</v>
      </c>
      <c r="O1772">
        <f t="shared" si="491"/>
        <v>2</v>
      </c>
      <c r="P1772">
        <f>COUNTIF(作圖資料!$A$3:$A$249,A1772)</f>
        <v>0</v>
      </c>
      <c r="R1772" s="7">
        <f t="shared" si="497"/>
        <v>-38</v>
      </c>
      <c r="S1772" s="8">
        <f t="shared" ca="1" si="498"/>
        <v>-38</v>
      </c>
      <c r="T1772" s="8">
        <f t="shared" ca="1" si="499"/>
        <v>12067</v>
      </c>
      <c r="U1772" s="8">
        <f t="shared" ca="1" si="500"/>
        <v>1</v>
      </c>
      <c r="V1772" s="9">
        <f t="shared" ca="1" si="501"/>
        <v>0</v>
      </c>
      <c r="W1772" s="3">
        <f t="shared" si="502"/>
        <v>-3.8321542089613247E-3</v>
      </c>
      <c r="X1772" s="3">
        <f t="shared" si="503"/>
        <v>-1.8372552035271217E-2</v>
      </c>
      <c r="Y1772" s="3">
        <f t="shared" si="504"/>
        <v>-1.141846252814438E-2</v>
      </c>
    </row>
    <row r="1773" spans="1:25" x14ac:dyDescent="0.25">
      <c r="A1773" s="1">
        <v>38589</v>
      </c>
      <c r="B1773" s="2">
        <v>6109.66</v>
      </c>
      <c r="C1773" s="2">
        <v>74790</v>
      </c>
      <c r="D1773" s="2">
        <v>6126</v>
      </c>
      <c r="E1773" s="2">
        <v>6134</v>
      </c>
      <c r="F1773" s="13">
        <f t="shared" si="492"/>
        <v>2.6744532428972789E-3</v>
      </c>
      <c r="G1773" s="2">
        <f t="shared" si="487"/>
        <v>6277.7771666666686</v>
      </c>
      <c r="H1773" s="2">
        <f t="shared" ca="1" si="493"/>
        <v>64640.4</v>
      </c>
      <c r="I1773">
        <f t="shared" ca="1" si="494"/>
        <v>1</v>
      </c>
      <c r="J1773">
        <f t="shared" si="495"/>
        <v>1</v>
      </c>
      <c r="K1773">
        <f t="shared" si="488"/>
        <v>-17.579999999999927</v>
      </c>
      <c r="L1773">
        <f t="shared" ca="1" si="489"/>
        <v>-17.579999999999927</v>
      </c>
      <c r="M1773" s="14">
        <f t="shared" si="490"/>
        <v>7867.6600000000471</v>
      </c>
      <c r="N1773">
        <f t="shared" si="496"/>
        <v>1</v>
      </c>
      <c r="O1773">
        <f t="shared" si="491"/>
        <v>0</v>
      </c>
      <c r="P1773">
        <f>COUNTIF(作圖資料!$A$3:$A$249,A1773)</f>
        <v>0</v>
      </c>
      <c r="R1773" s="7">
        <f t="shared" si="497"/>
        <v>-21</v>
      </c>
      <c r="S1773" s="8">
        <f t="shared" ca="1" si="498"/>
        <v>-21</v>
      </c>
      <c r="T1773" s="8">
        <f t="shared" ca="1" si="499"/>
        <v>12046</v>
      </c>
      <c r="U1773" s="8">
        <f t="shared" ca="1" si="500"/>
        <v>1</v>
      </c>
      <c r="V1773" s="9">
        <f t="shared" ca="1" si="501"/>
        <v>0</v>
      </c>
      <c r="W1773" s="3">
        <f t="shared" si="502"/>
        <v>-3.8321542089613247E-3</v>
      </c>
      <c r="X1773" s="3">
        <f t="shared" si="503"/>
        <v>-2.1188993130318967E-2</v>
      </c>
      <c r="Y1773" s="3">
        <f t="shared" si="504"/>
        <v>-1.4795754261820782E-2</v>
      </c>
    </row>
    <row r="1774" spans="1:25" x14ac:dyDescent="0.25">
      <c r="A1774" s="1">
        <v>38590</v>
      </c>
      <c r="B1774" s="2">
        <v>6136.55</v>
      </c>
      <c r="C1774" s="2">
        <v>62955</v>
      </c>
      <c r="D1774" s="2">
        <v>6150</v>
      </c>
      <c r="E1774" s="2">
        <v>6152</v>
      </c>
      <c r="F1774" s="13">
        <f t="shared" si="492"/>
        <v>2.1917852865209753E-3</v>
      </c>
      <c r="G1774" s="2">
        <f t="shared" si="487"/>
        <v>6280.5260000000026</v>
      </c>
      <c r="H1774" s="2">
        <f t="shared" ca="1" si="493"/>
        <v>64546.6</v>
      </c>
      <c r="I1774">
        <f t="shared" ca="1" si="494"/>
        <v>-1</v>
      </c>
      <c r="J1774">
        <f t="shared" si="495"/>
        <v>1</v>
      </c>
      <c r="K1774">
        <f t="shared" si="488"/>
        <v>26.890000000000327</v>
      </c>
      <c r="L1774">
        <f t="shared" ca="1" si="489"/>
        <v>26.890000000000327</v>
      </c>
      <c r="M1774" s="14">
        <f t="shared" si="490"/>
        <v>7894.5500000000475</v>
      </c>
      <c r="N1774">
        <f t="shared" si="496"/>
        <v>1</v>
      </c>
      <c r="O1774">
        <f t="shared" si="491"/>
        <v>0</v>
      </c>
      <c r="P1774">
        <f>COUNTIF(作圖資料!$A$3:$A$249,A1774)</f>
        <v>0</v>
      </c>
      <c r="R1774" s="7">
        <f t="shared" si="497"/>
        <v>24</v>
      </c>
      <c r="S1774" s="8">
        <f t="shared" ca="1" si="498"/>
        <v>24</v>
      </c>
      <c r="T1774" s="8">
        <f t="shared" ca="1" si="499"/>
        <v>12070</v>
      </c>
      <c r="U1774" s="8">
        <f t="shared" ca="1" si="500"/>
        <v>-1</v>
      </c>
      <c r="V1774" s="9">
        <f t="shared" ca="1" si="501"/>
        <v>2</v>
      </c>
      <c r="W1774" s="3">
        <f t="shared" si="502"/>
        <v>-3.8321542089613247E-3</v>
      </c>
      <c r="X1774" s="3">
        <f t="shared" si="503"/>
        <v>-1.6881023787552629E-2</v>
      </c>
      <c r="Y1774" s="3">
        <f t="shared" si="504"/>
        <v>-1.0935992280476259E-2</v>
      </c>
    </row>
    <row r="1775" spans="1:25" x14ac:dyDescent="0.25">
      <c r="A1775" s="1">
        <v>38593</v>
      </c>
      <c r="B1775" s="2">
        <v>6049.44</v>
      </c>
      <c r="C1775" s="2">
        <v>60063</v>
      </c>
      <c r="D1775" s="2">
        <v>6046</v>
      </c>
      <c r="E1775" s="2">
        <v>6035</v>
      </c>
      <c r="F1775" s="13">
        <f t="shared" si="492"/>
        <v>-5.6864767647912817E-4</v>
      </c>
      <c r="G1775" s="2">
        <f t="shared" si="487"/>
        <v>6280.6920000000018</v>
      </c>
      <c r="H1775" s="2">
        <f t="shared" ca="1" si="493"/>
        <v>66510.600000000006</v>
      </c>
      <c r="I1775">
        <f t="shared" ca="1" si="494"/>
        <v>-1</v>
      </c>
      <c r="J1775">
        <f t="shared" si="495"/>
        <v>-1</v>
      </c>
      <c r="K1775">
        <f t="shared" si="488"/>
        <v>-87.110000000000582</v>
      </c>
      <c r="L1775">
        <f t="shared" ca="1" si="489"/>
        <v>87.110000000000582</v>
      </c>
      <c r="M1775" s="14">
        <f t="shared" si="490"/>
        <v>7807.4400000000469</v>
      </c>
      <c r="N1775">
        <f t="shared" si="496"/>
        <v>-1</v>
      </c>
      <c r="O1775">
        <f t="shared" si="491"/>
        <v>2</v>
      </c>
      <c r="P1775">
        <f>COUNTIF(作圖資料!$A$3:$A$249,A1775)</f>
        <v>0</v>
      </c>
      <c r="R1775" s="7">
        <f t="shared" si="497"/>
        <v>-104</v>
      </c>
      <c r="S1775" s="8">
        <f t="shared" ca="1" si="498"/>
        <v>104</v>
      </c>
      <c r="T1775" s="8">
        <f t="shared" ca="1" si="499"/>
        <v>12174</v>
      </c>
      <c r="U1775" s="8">
        <f t="shared" ca="1" si="500"/>
        <v>-2</v>
      </c>
      <c r="V1775" s="9">
        <f t="shared" ca="1" si="501"/>
        <v>1</v>
      </c>
      <c r="W1775" s="3">
        <f t="shared" si="502"/>
        <v>-3.8321542089613247E-3</v>
      </c>
      <c r="X1775" s="3">
        <f t="shared" si="503"/>
        <v>-3.0836665641341243E-2</v>
      </c>
      <c r="Y1775" s="3">
        <f t="shared" si="504"/>
        <v>-2.766162753296908E-2</v>
      </c>
    </row>
    <row r="1776" spans="1:25" x14ac:dyDescent="0.25">
      <c r="A1776" s="1">
        <v>38594</v>
      </c>
      <c r="B1776" s="2">
        <v>6032.12</v>
      </c>
      <c r="C1776" s="2">
        <v>65889</v>
      </c>
      <c r="D1776" s="2">
        <v>6055</v>
      </c>
      <c r="E1776" s="2">
        <v>6058</v>
      </c>
      <c r="F1776" s="13">
        <f t="shared" si="492"/>
        <v>3.7930279901594588E-3</v>
      </c>
      <c r="G1776" s="2">
        <f t="shared" si="487"/>
        <v>6279.4281666666684</v>
      </c>
      <c r="H1776" s="2">
        <f t="shared" ca="1" si="493"/>
        <v>66317.8</v>
      </c>
      <c r="I1776">
        <f t="shared" ca="1" si="494"/>
        <v>-1</v>
      </c>
      <c r="J1776">
        <f t="shared" si="495"/>
        <v>1</v>
      </c>
      <c r="K1776">
        <f t="shared" si="488"/>
        <v>-17.319999999999709</v>
      </c>
      <c r="L1776">
        <f t="shared" ca="1" si="489"/>
        <v>17.319999999999709</v>
      </c>
      <c r="M1776" s="14">
        <f t="shared" si="490"/>
        <v>7824.7600000000466</v>
      </c>
      <c r="N1776">
        <f t="shared" si="496"/>
        <v>1</v>
      </c>
      <c r="O1776">
        <f t="shared" si="491"/>
        <v>2</v>
      </c>
      <c r="P1776">
        <f>COUNTIF(作圖資料!$A$3:$A$249,A1776)</f>
        <v>0</v>
      </c>
      <c r="R1776" s="7">
        <f t="shared" si="497"/>
        <v>9</v>
      </c>
      <c r="S1776" s="8">
        <f t="shared" ca="1" si="498"/>
        <v>-9</v>
      </c>
      <c r="T1776" s="8">
        <f t="shared" ca="1" si="499"/>
        <v>12156</v>
      </c>
      <c r="U1776" s="8">
        <f t="shared" ca="1" si="500"/>
        <v>-2</v>
      </c>
      <c r="V1776" s="9">
        <f t="shared" ca="1" si="501"/>
        <v>0</v>
      </c>
      <c r="W1776" s="3">
        <f t="shared" si="502"/>
        <v>-3.8321542089613247E-3</v>
      </c>
      <c r="X1776" s="3">
        <f t="shared" si="503"/>
        <v>-3.3611452886291526E-2</v>
      </c>
      <c r="Y1776" s="3">
        <f t="shared" si="504"/>
        <v>-2.6214216789964939E-2</v>
      </c>
    </row>
    <row r="1777" spans="1:25" x14ac:dyDescent="0.25">
      <c r="A1777" s="1">
        <v>38595</v>
      </c>
      <c r="B1777" s="2">
        <v>6033.47</v>
      </c>
      <c r="C1777" s="2">
        <v>73605</v>
      </c>
      <c r="D1777" s="2">
        <v>6050</v>
      </c>
      <c r="E1777" s="2">
        <v>6050</v>
      </c>
      <c r="F1777" s="13">
        <f t="shared" si="492"/>
        <v>2.7397169456382375E-3</v>
      </c>
      <c r="G1777" s="2">
        <f t="shared" si="487"/>
        <v>6277.6931666666678</v>
      </c>
      <c r="H1777" s="2">
        <f t="shared" ca="1" si="493"/>
        <v>67460.399999999994</v>
      </c>
      <c r="I1777">
        <f t="shared" ca="1" si="494"/>
        <v>1</v>
      </c>
      <c r="J1777">
        <f t="shared" si="495"/>
        <v>1</v>
      </c>
      <c r="K1777">
        <f t="shared" si="488"/>
        <v>1.3500000000003638</v>
      </c>
      <c r="L1777">
        <f t="shared" ca="1" si="489"/>
        <v>-1.3500000000003638</v>
      </c>
      <c r="M1777" s="14">
        <f t="shared" si="490"/>
        <v>7826.110000000047</v>
      </c>
      <c r="N1777">
        <f t="shared" si="496"/>
        <v>1</v>
      </c>
      <c r="O1777">
        <f t="shared" si="491"/>
        <v>0</v>
      </c>
      <c r="P1777">
        <f>COUNTIF(作圖資料!$A$3:$A$249,A1777)</f>
        <v>0</v>
      </c>
      <c r="R1777" s="7">
        <f t="shared" si="497"/>
        <v>-5</v>
      </c>
      <c r="S1777" s="8">
        <f t="shared" ca="1" si="498"/>
        <v>5</v>
      </c>
      <c r="T1777" s="8">
        <f t="shared" ca="1" si="499"/>
        <v>12166</v>
      </c>
      <c r="U1777" s="8">
        <f t="shared" ca="1" si="500"/>
        <v>2</v>
      </c>
      <c r="V1777" s="9">
        <f t="shared" ca="1" si="501"/>
        <v>4</v>
      </c>
      <c r="W1777" s="3">
        <f t="shared" si="502"/>
        <v>-3.8321542089613247E-3</v>
      </c>
      <c r="X1777" s="3">
        <f t="shared" si="503"/>
        <v>-3.339517328001651E-2</v>
      </c>
      <c r="Y1777" s="3">
        <f t="shared" si="504"/>
        <v>-2.701833386941177E-2</v>
      </c>
    </row>
    <row r="1778" spans="1:25" x14ac:dyDescent="0.25">
      <c r="A1778" s="1">
        <v>38597</v>
      </c>
      <c r="B1778" s="2">
        <v>6116.05</v>
      </c>
      <c r="C1778" s="2">
        <v>72337</v>
      </c>
      <c r="D1778" s="2">
        <v>6119</v>
      </c>
      <c r="E1778" s="2">
        <v>6111</v>
      </c>
      <c r="F1778" s="13">
        <f t="shared" si="492"/>
        <v>4.8233745636472314E-4</v>
      </c>
      <c r="G1778" s="2">
        <f t="shared" si="487"/>
        <v>6277.8641666666681</v>
      </c>
      <c r="H1778" s="2">
        <f t="shared" ca="1" si="493"/>
        <v>66969.8</v>
      </c>
      <c r="I1778">
        <f t="shared" ca="1" si="494"/>
        <v>1</v>
      </c>
      <c r="J1778">
        <f t="shared" si="495"/>
        <v>1</v>
      </c>
      <c r="K1778">
        <f t="shared" si="488"/>
        <v>82.579999999999927</v>
      </c>
      <c r="L1778">
        <f t="shared" ca="1" si="489"/>
        <v>82.579999999999927</v>
      </c>
      <c r="M1778" s="14">
        <f t="shared" si="490"/>
        <v>7908.6900000000469</v>
      </c>
      <c r="N1778">
        <f t="shared" si="496"/>
        <v>1</v>
      </c>
      <c r="O1778">
        <f t="shared" si="491"/>
        <v>0</v>
      </c>
      <c r="P1778">
        <f>COUNTIF(作圖資料!$A$3:$A$249,A1778)</f>
        <v>0</v>
      </c>
      <c r="R1778" s="7">
        <f t="shared" si="497"/>
        <v>69</v>
      </c>
      <c r="S1778" s="8">
        <f t="shared" ca="1" si="498"/>
        <v>69</v>
      </c>
      <c r="T1778" s="8">
        <f t="shared" ca="1" si="499"/>
        <v>12304</v>
      </c>
      <c r="U1778" s="8">
        <f t="shared" ca="1" si="500"/>
        <v>2</v>
      </c>
      <c r="V1778" s="9">
        <f t="shared" ca="1" si="501"/>
        <v>0</v>
      </c>
      <c r="W1778" s="3">
        <f t="shared" si="502"/>
        <v>-3.8321542089613247E-3</v>
      </c>
      <c r="X1778" s="3">
        <f t="shared" si="503"/>
        <v>-2.0165269660617269E-2</v>
      </c>
      <c r="Y1778" s="3">
        <f t="shared" si="504"/>
        <v>-1.5921518173046434E-2</v>
      </c>
    </row>
    <row r="1779" spans="1:25" x14ac:dyDescent="0.25">
      <c r="A1779" s="1">
        <v>38600</v>
      </c>
      <c r="B1779" s="2">
        <v>6098.78</v>
      </c>
      <c r="C1779" s="2">
        <v>58139</v>
      </c>
      <c r="D1779" s="2">
        <v>6108</v>
      </c>
      <c r="E1779" s="2">
        <v>6110</v>
      </c>
      <c r="F1779" s="13">
        <f t="shared" si="492"/>
        <v>1.5117777653892439E-3</v>
      </c>
      <c r="G1779" s="2">
        <f t="shared" si="487"/>
        <v>6276.8161666666683</v>
      </c>
      <c r="H1779" s="2">
        <f t="shared" ca="1" si="493"/>
        <v>66006.600000000006</v>
      </c>
      <c r="I1779">
        <f t="shared" ca="1" si="494"/>
        <v>-1</v>
      </c>
      <c r="J1779">
        <f t="shared" si="495"/>
        <v>1</v>
      </c>
      <c r="K1779">
        <f t="shared" si="488"/>
        <v>-17.270000000000437</v>
      </c>
      <c r="L1779">
        <f t="shared" ca="1" si="489"/>
        <v>-17.270000000000437</v>
      </c>
      <c r="M1779" s="14">
        <f t="shared" si="490"/>
        <v>7891.4200000000465</v>
      </c>
      <c r="N1779">
        <f t="shared" si="496"/>
        <v>1</v>
      </c>
      <c r="O1779">
        <f t="shared" si="491"/>
        <v>0</v>
      </c>
      <c r="P1779">
        <f>COUNTIF(作圖資料!$A$3:$A$249,A1779)</f>
        <v>0</v>
      </c>
      <c r="R1779" s="7">
        <f t="shared" si="497"/>
        <v>-11</v>
      </c>
      <c r="S1779" s="8">
        <f t="shared" ca="1" si="498"/>
        <v>-11</v>
      </c>
      <c r="T1779" s="8">
        <f t="shared" ca="1" si="499"/>
        <v>12282</v>
      </c>
      <c r="U1779" s="8">
        <f t="shared" ca="1" si="500"/>
        <v>-2</v>
      </c>
      <c r="V1779" s="9">
        <f t="shared" ca="1" si="501"/>
        <v>4</v>
      </c>
      <c r="W1779" s="3">
        <f t="shared" si="502"/>
        <v>-3.8321542089613247E-3</v>
      </c>
      <c r="X1779" s="3">
        <f t="shared" si="503"/>
        <v>-2.293204654977965E-2</v>
      </c>
      <c r="Y1779" s="3">
        <f t="shared" si="504"/>
        <v>-1.7690575747829396E-2</v>
      </c>
    </row>
    <row r="1780" spans="1:25" x14ac:dyDescent="0.25">
      <c r="A1780" s="1">
        <v>38601</v>
      </c>
      <c r="B1780" s="2">
        <v>6140.14</v>
      </c>
      <c r="C1780" s="2">
        <v>60370</v>
      </c>
      <c r="D1780" s="2">
        <v>6150</v>
      </c>
      <c r="E1780" s="2">
        <v>6148</v>
      </c>
      <c r="F1780" s="13">
        <f t="shared" si="492"/>
        <v>1.6058265772440627E-3</v>
      </c>
      <c r="G1780" s="2">
        <f t="shared" si="487"/>
        <v>6276.7198333333354</v>
      </c>
      <c r="H1780" s="2">
        <f t="shared" ca="1" si="493"/>
        <v>66068</v>
      </c>
      <c r="I1780">
        <f t="shared" ca="1" si="494"/>
        <v>-1</v>
      </c>
      <c r="J1780">
        <f t="shared" si="495"/>
        <v>1</v>
      </c>
      <c r="K1780">
        <f t="shared" si="488"/>
        <v>41.360000000000582</v>
      </c>
      <c r="L1780">
        <f t="shared" ca="1" si="489"/>
        <v>-41.360000000000582</v>
      </c>
      <c r="M1780" s="14">
        <f t="shared" si="490"/>
        <v>7932.780000000047</v>
      </c>
      <c r="N1780">
        <f t="shared" si="496"/>
        <v>1</v>
      </c>
      <c r="O1780">
        <f t="shared" si="491"/>
        <v>0</v>
      </c>
      <c r="P1780">
        <f>COUNTIF(作圖資料!$A$3:$A$249,A1780)</f>
        <v>0</v>
      </c>
      <c r="R1780" s="7">
        <f t="shared" si="497"/>
        <v>42</v>
      </c>
      <c r="S1780" s="8">
        <f t="shared" ca="1" si="498"/>
        <v>-42</v>
      </c>
      <c r="T1780" s="8">
        <f t="shared" ca="1" si="499"/>
        <v>12198</v>
      </c>
      <c r="U1780" s="8">
        <f t="shared" ca="1" si="500"/>
        <v>-1</v>
      </c>
      <c r="V1780" s="9">
        <f t="shared" ca="1" si="501"/>
        <v>1</v>
      </c>
      <c r="W1780" s="3">
        <f t="shared" si="502"/>
        <v>-3.8321542089613247E-3</v>
      </c>
      <c r="X1780" s="3">
        <f t="shared" si="503"/>
        <v>-1.6305880241976989E-2</v>
      </c>
      <c r="Y1780" s="3">
        <f t="shared" si="504"/>
        <v>-1.0935992280476481E-2</v>
      </c>
    </row>
    <row r="1781" spans="1:25" x14ac:dyDescent="0.25">
      <c r="A1781" s="1">
        <v>38602</v>
      </c>
      <c r="B1781" s="2">
        <v>6141.14</v>
      </c>
      <c r="C1781" s="2">
        <v>66101</v>
      </c>
      <c r="D1781" s="2">
        <v>6164</v>
      </c>
      <c r="E1781" s="2">
        <v>6160</v>
      </c>
      <c r="F1781" s="13">
        <f t="shared" si="492"/>
        <v>3.7224358995235907E-3</v>
      </c>
      <c r="G1781" s="2">
        <f t="shared" si="487"/>
        <v>6275.8663333333352</v>
      </c>
      <c r="H1781" s="2">
        <f t="shared" ca="1" si="493"/>
        <v>66110.399999999994</v>
      </c>
      <c r="I1781">
        <f t="shared" ca="1" si="494"/>
        <v>-1</v>
      </c>
      <c r="J1781">
        <f t="shared" si="495"/>
        <v>1</v>
      </c>
      <c r="K1781">
        <f t="shared" si="488"/>
        <v>1</v>
      </c>
      <c r="L1781">
        <f t="shared" ca="1" si="489"/>
        <v>-1</v>
      </c>
      <c r="M1781" s="14">
        <f t="shared" si="490"/>
        <v>7933.780000000047</v>
      </c>
      <c r="N1781">
        <f t="shared" si="496"/>
        <v>1</v>
      </c>
      <c r="O1781">
        <f t="shared" si="491"/>
        <v>0</v>
      </c>
      <c r="P1781">
        <f>COUNTIF(作圖資料!$A$3:$A$249,A1781)</f>
        <v>0</v>
      </c>
      <c r="R1781" s="7">
        <f t="shared" si="497"/>
        <v>14</v>
      </c>
      <c r="S1781" s="8">
        <f t="shared" ca="1" si="498"/>
        <v>-14</v>
      </c>
      <c r="T1781" s="8">
        <f t="shared" ca="1" si="499"/>
        <v>12184</v>
      </c>
      <c r="U1781" s="8">
        <f t="shared" ca="1" si="500"/>
        <v>-1</v>
      </c>
      <c r="V1781" s="9">
        <f t="shared" ca="1" si="501"/>
        <v>0</v>
      </c>
      <c r="W1781" s="3">
        <f t="shared" si="502"/>
        <v>-3.8321542089613247E-3</v>
      </c>
      <c r="X1781" s="3">
        <f t="shared" si="503"/>
        <v>-1.614567312621773E-2</v>
      </c>
      <c r="Y1781" s="3">
        <f t="shared" si="504"/>
        <v>-8.6844644580256203E-3</v>
      </c>
    </row>
    <row r="1782" spans="1:25" x14ac:dyDescent="0.25">
      <c r="A1782" s="1">
        <v>38603</v>
      </c>
      <c r="B1782" s="2">
        <v>6149.88</v>
      </c>
      <c r="C1782" s="2">
        <v>64220</v>
      </c>
      <c r="D1782" s="2">
        <v>6154</v>
      </c>
      <c r="E1782" s="2">
        <v>6155</v>
      </c>
      <c r="F1782" s="13">
        <f t="shared" si="492"/>
        <v>6.6993177102636636E-4</v>
      </c>
      <c r="G1782" s="2">
        <f t="shared" si="487"/>
        <v>6274.5135000000009</v>
      </c>
      <c r="H1782" s="2">
        <f t="shared" ca="1" si="493"/>
        <v>64233.4</v>
      </c>
      <c r="I1782">
        <f t="shared" ca="1" si="494"/>
        <v>-1</v>
      </c>
      <c r="J1782">
        <f t="shared" si="495"/>
        <v>1</v>
      </c>
      <c r="K1782">
        <f t="shared" si="488"/>
        <v>8.7399999999997817</v>
      </c>
      <c r="L1782">
        <f t="shared" ca="1" si="489"/>
        <v>-8.7399999999997817</v>
      </c>
      <c r="M1782" s="14">
        <f t="shared" si="490"/>
        <v>7942.5200000000468</v>
      </c>
      <c r="N1782">
        <f t="shared" si="496"/>
        <v>1</v>
      </c>
      <c r="O1782">
        <f t="shared" si="491"/>
        <v>0</v>
      </c>
      <c r="P1782">
        <f>COUNTIF(作圖資料!$A$3:$A$249,A1782)</f>
        <v>0</v>
      </c>
      <c r="R1782" s="7">
        <f t="shared" si="497"/>
        <v>-10</v>
      </c>
      <c r="S1782" s="8">
        <f t="shared" ca="1" si="498"/>
        <v>10</v>
      </c>
      <c r="T1782" s="8">
        <f t="shared" ca="1" si="499"/>
        <v>12194</v>
      </c>
      <c r="U1782" s="8">
        <f t="shared" ca="1" si="500"/>
        <v>-1</v>
      </c>
      <c r="V1782" s="9">
        <f t="shared" ca="1" si="501"/>
        <v>0</v>
      </c>
      <c r="W1782" s="3">
        <f t="shared" si="502"/>
        <v>-3.8321542089613247E-3</v>
      </c>
      <c r="X1782" s="3">
        <f t="shared" si="503"/>
        <v>-1.4745462934481757E-2</v>
      </c>
      <c r="Y1782" s="3">
        <f t="shared" si="504"/>
        <v>-1.0292698616919171E-2</v>
      </c>
    </row>
    <row r="1783" spans="1:25" x14ac:dyDescent="0.25">
      <c r="A1783" s="1">
        <v>38604</v>
      </c>
      <c r="B1783" s="2">
        <v>6119.06</v>
      </c>
      <c r="C1783" s="2">
        <v>57239</v>
      </c>
      <c r="D1783" s="2">
        <v>6114</v>
      </c>
      <c r="E1783" s="2">
        <v>6111</v>
      </c>
      <c r="F1783" s="13">
        <f t="shared" si="492"/>
        <v>-8.2692439688458741E-4</v>
      </c>
      <c r="G1783" s="2">
        <f t="shared" si="487"/>
        <v>6273.0685000000003</v>
      </c>
      <c r="H1783" s="2">
        <f t="shared" ca="1" si="493"/>
        <v>61213.8</v>
      </c>
      <c r="I1783">
        <f t="shared" ca="1" si="494"/>
        <v>-1</v>
      </c>
      <c r="J1783">
        <f t="shared" si="495"/>
        <v>-1</v>
      </c>
      <c r="K1783">
        <f t="shared" si="488"/>
        <v>-30.819999999999709</v>
      </c>
      <c r="L1783">
        <f t="shared" ca="1" si="489"/>
        <v>30.819999999999709</v>
      </c>
      <c r="M1783" s="14">
        <f t="shared" si="490"/>
        <v>7911.7000000000471</v>
      </c>
      <c r="N1783">
        <f t="shared" si="496"/>
        <v>-1</v>
      </c>
      <c r="O1783">
        <f t="shared" si="491"/>
        <v>2</v>
      </c>
      <c r="P1783">
        <f>COUNTIF(作圖資料!$A$3:$A$249,A1783)</f>
        <v>0</v>
      </c>
      <c r="R1783" s="7">
        <f t="shared" si="497"/>
        <v>-40</v>
      </c>
      <c r="S1783" s="8">
        <f t="shared" ca="1" si="498"/>
        <v>40</v>
      </c>
      <c r="T1783" s="8">
        <f t="shared" ca="1" si="499"/>
        <v>12234</v>
      </c>
      <c r="U1783" s="8">
        <f t="shared" ca="1" si="500"/>
        <v>-2</v>
      </c>
      <c r="V1783" s="9">
        <f t="shared" ca="1" si="501"/>
        <v>1</v>
      </c>
      <c r="W1783" s="3">
        <f t="shared" si="502"/>
        <v>-3.8321542089613247E-3</v>
      </c>
      <c r="X1783" s="3">
        <f t="shared" si="503"/>
        <v>-1.9683046242181867E-2</v>
      </c>
      <c r="Y1783" s="3">
        <f t="shared" si="504"/>
        <v>-1.6725635252493265E-2</v>
      </c>
    </row>
    <row r="1784" spans="1:25" x14ac:dyDescent="0.25">
      <c r="A1784" s="1">
        <v>38607</v>
      </c>
      <c r="B1784" s="2">
        <v>6164.98</v>
      </c>
      <c r="C1784" s="2">
        <v>66475</v>
      </c>
      <c r="D1784" s="2">
        <v>6165</v>
      </c>
      <c r="E1784" s="2">
        <v>6161</v>
      </c>
      <c r="F1784" s="13">
        <f t="shared" si="492"/>
        <v>3.2441305568564616E-6</v>
      </c>
      <c r="G1784" s="2">
        <f t="shared" si="487"/>
        <v>6271.6165000000001</v>
      </c>
      <c r="H1784" s="2">
        <f t="shared" ca="1" si="493"/>
        <v>62881</v>
      </c>
      <c r="I1784">
        <f t="shared" ca="1" si="494"/>
        <v>1</v>
      </c>
      <c r="J1784">
        <f t="shared" si="495"/>
        <v>1</v>
      </c>
      <c r="K1784">
        <f t="shared" si="488"/>
        <v>45.919999999999163</v>
      </c>
      <c r="L1784">
        <f t="shared" ca="1" si="489"/>
        <v>-45.919999999999163</v>
      </c>
      <c r="M1784" s="14">
        <f t="shared" si="490"/>
        <v>7865.7800000000479</v>
      </c>
      <c r="N1784">
        <f t="shared" si="496"/>
        <v>1</v>
      </c>
      <c r="O1784">
        <f t="shared" si="491"/>
        <v>2</v>
      </c>
      <c r="P1784">
        <f>COUNTIF(作圖資料!$A$3:$A$249,A1784)</f>
        <v>0</v>
      </c>
      <c r="R1784" s="7">
        <f t="shared" si="497"/>
        <v>51</v>
      </c>
      <c r="S1784" s="8">
        <f t="shared" ca="1" si="498"/>
        <v>-51</v>
      </c>
      <c r="T1784" s="8">
        <f t="shared" ca="1" si="499"/>
        <v>12132</v>
      </c>
      <c r="U1784" s="8">
        <f t="shared" ca="1" si="500"/>
        <v>1</v>
      </c>
      <c r="V1784" s="9">
        <f t="shared" ca="1" si="501"/>
        <v>3</v>
      </c>
      <c r="W1784" s="3">
        <f t="shared" si="502"/>
        <v>-3.8321542089613247E-3</v>
      </c>
      <c r="X1784" s="3">
        <f t="shared" si="503"/>
        <v>-1.2326335486517181E-2</v>
      </c>
      <c r="Y1784" s="3">
        <f t="shared" si="504"/>
        <v>-8.5236410421363207E-3</v>
      </c>
    </row>
    <row r="1785" spans="1:25" x14ac:dyDescent="0.25">
      <c r="A1785" s="1">
        <v>38608</v>
      </c>
      <c r="B1785" s="2">
        <v>6169.08</v>
      </c>
      <c r="C1785" s="2">
        <v>65612</v>
      </c>
      <c r="D1785" s="2">
        <v>6164</v>
      </c>
      <c r="E1785" s="2">
        <v>6163</v>
      </c>
      <c r="F1785" s="13">
        <f t="shared" si="492"/>
        <v>-8.2346152100476466E-4</v>
      </c>
      <c r="G1785" s="2">
        <f t="shared" si="487"/>
        <v>6269.7276666666676</v>
      </c>
      <c r="H1785" s="2">
        <f t="shared" ca="1" si="493"/>
        <v>63929.4</v>
      </c>
      <c r="I1785">
        <f t="shared" ca="1" si="494"/>
        <v>1</v>
      </c>
      <c r="J1785">
        <f t="shared" si="495"/>
        <v>-1</v>
      </c>
      <c r="K1785">
        <f t="shared" si="488"/>
        <v>4.1000000000003638</v>
      </c>
      <c r="L1785">
        <f t="shared" ca="1" si="489"/>
        <v>4.1000000000003638</v>
      </c>
      <c r="M1785" s="14">
        <f t="shared" si="490"/>
        <v>7869.8800000000483</v>
      </c>
      <c r="N1785">
        <f t="shared" si="496"/>
        <v>-1</v>
      </c>
      <c r="O1785">
        <f t="shared" si="491"/>
        <v>2</v>
      </c>
      <c r="P1785">
        <f>COUNTIF(作圖資料!$A$3:$A$249,A1785)</f>
        <v>0</v>
      </c>
      <c r="R1785" s="7">
        <f t="shared" si="497"/>
        <v>-1</v>
      </c>
      <c r="S1785" s="8">
        <f t="shared" ca="1" si="498"/>
        <v>-1</v>
      </c>
      <c r="T1785" s="8">
        <f t="shared" ca="1" si="499"/>
        <v>12131</v>
      </c>
      <c r="U1785" s="8">
        <f t="shared" ca="1" si="500"/>
        <v>1</v>
      </c>
      <c r="V1785" s="9">
        <f t="shared" ca="1" si="501"/>
        <v>0</v>
      </c>
      <c r="W1785" s="3">
        <f t="shared" si="502"/>
        <v>-3.8321542089613247E-3</v>
      </c>
      <c r="X1785" s="3">
        <f t="shared" si="503"/>
        <v>-1.1669486311904231E-2</v>
      </c>
      <c r="Y1785" s="3">
        <f t="shared" si="504"/>
        <v>-8.6844644580257313E-3</v>
      </c>
    </row>
    <row r="1786" spans="1:25" x14ac:dyDescent="0.25">
      <c r="A1786" s="1">
        <v>38609</v>
      </c>
      <c r="B1786" s="2">
        <v>6148.7</v>
      </c>
      <c r="C1786" s="2">
        <v>53452</v>
      </c>
      <c r="D1786" s="2">
        <v>6155</v>
      </c>
      <c r="E1786" s="2">
        <v>6156</v>
      </c>
      <c r="F1786" s="13">
        <f t="shared" si="492"/>
        <v>1.0246068274595288E-3</v>
      </c>
      <c r="G1786" s="2">
        <f t="shared" si="487"/>
        <v>6267.3133333333344</v>
      </c>
      <c r="H1786" s="2">
        <f t="shared" ca="1" si="493"/>
        <v>61399.6</v>
      </c>
      <c r="I1786">
        <f t="shared" ca="1" si="494"/>
        <v>-1</v>
      </c>
      <c r="J1786">
        <f t="shared" si="495"/>
        <v>1</v>
      </c>
      <c r="K1786">
        <f t="shared" si="488"/>
        <v>-20.380000000000109</v>
      </c>
      <c r="L1786">
        <f t="shared" ca="1" si="489"/>
        <v>-20.380000000000109</v>
      </c>
      <c r="M1786" s="14">
        <f t="shared" si="490"/>
        <v>7890.2600000000484</v>
      </c>
      <c r="N1786">
        <f t="shared" si="496"/>
        <v>1</v>
      </c>
      <c r="O1786">
        <f t="shared" si="491"/>
        <v>2</v>
      </c>
      <c r="P1786">
        <f>COUNTIF(作圖資料!$A$3:$A$249,A1786)</f>
        <v>0</v>
      </c>
      <c r="R1786" s="7">
        <f t="shared" si="497"/>
        <v>-9</v>
      </c>
      <c r="S1786" s="8">
        <f t="shared" ca="1" si="498"/>
        <v>-9</v>
      </c>
      <c r="T1786" s="8">
        <f t="shared" ca="1" si="499"/>
        <v>12122</v>
      </c>
      <c r="U1786" s="8">
        <f t="shared" ca="1" si="500"/>
        <v>-1</v>
      </c>
      <c r="V1786" s="9">
        <f t="shared" ca="1" si="501"/>
        <v>2</v>
      </c>
      <c r="W1786" s="3">
        <f t="shared" si="502"/>
        <v>-3.8321542089613247E-3</v>
      </c>
      <c r="X1786" s="3">
        <f t="shared" si="503"/>
        <v>-1.4934507331077818E-2</v>
      </c>
      <c r="Y1786" s="3">
        <f t="shared" si="504"/>
        <v>-1.0131875201029872E-2</v>
      </c>
    </row>
    <row r="1787" spans="1:25" x14ac:dyDescent="0.25">
      <c r="A1787" s="1">
        <v>38610</v>
      </c>
      <c r="B1787" s="2">
        <v>6082.56</v>
      </c>
      <c r="C1787" s="2">
        <v>58697</v>
      </c>
      <c r="D1787" s="2">
        <v>6080</v>
      </c>
      <c r="E1787" s="2">
        <v>6087</v>
      </c>
      <c r="F1787" s="13">
        <f t="shared" si="492"/>
        <v>-4.2087542087543284E-4</v>
      </c>
      <c r="G1787" s="2">
        <f t="shared" si="487"/>
        <v>6263.7411666666676</v>
      </c>
      <c r="H1787" s="2">
        <f t="shared" ca="1" si="493"/>
        <v>60295</v>
      </c>
      <c r="I1787">
        <f t="shared" ca="1" si="494"/>
        <v>-1</v>
      </c>
      <c r="J1787">
        <f t="shared" si="495"/>
        <v>-1</v>
      </c>
      <c r="K1787">
        <f t="shared" si="488"/>
        <v>-66.139999999999418</v>
      </c>
      <c r="L1787">
        <f t="shared" ca="1" si="489"/>
        <v>66.139999999999418</v>
      </c>
      <c r="M1787" s="14">
        <f t="shared" si="490"/>
        <v>7824.120000000049</v>
      </c>
      <c r="N1787">
        <f t="shared" si="496"/>
        <v>-1</v>
      </c>
      <c r="O1787">
        <f t="shared" si="491"/>
        <v>2</v>
      </c>
      <c r="P1787">
        <f>COUNTIF(作圖資料!$A$3:$A$249,A1787)</f>
        <v>0</v>
      </c>
      <c r="R1787" s="7">
        <f t="shared" si="497"/>
        <v>-75</v>
      </c>
      <c r="S1787" s="8">
        <f t="shared" ca="1" si="498"/>
        <v>75</v>
      </c>
      <c r="T1787" s="8">
        <f t="shared" ca="1" si="499"/>
        <v>12197</v>
      </c>
      <c r="U1787" s="8">
        <f t="shared" ca="1" si="500"/>
        <v>-2</v>
      </c>
      <c r="V1787" s="9">
        <f t="shared" ca="1" si="501"/>
        <v>1</v>
      </c>
      <c r="W1787" s="3">
        <f t="shared" si="502"/>
        <v>-3.8321542089613247E-3</v>
      </c>
      <c r="X1787" s="3">
        <f t="shared" si="503"/>
        <v>-2.5530605967394759E-2</v>
      </c>
      <c r="Y1787" s="3">
        <f t="shared" si="504"/>
        <v>-2.2193631392731339E-2</v>
      </c>
    </row>
    <row r="1788" spans="1:25" x14ac:dyDescent="0.25">
      <c r="A1788" s="1">
        <v>38611</v>
      </c>
      <c r="B1788" s="2">
        <v>6031.24</v>
      </c>
      <c r="C1788" s="2">
        <v>60609</v>
      </c>
      <c r="D1788" s="2">
        <v>6045</v>
      </c>
      <c r="E1788" s="2">
        <v>6040</v>
      </c>
      <c r="F1788" s="13">
        <f t="shared" si="492"/>
        <v>2.2814545599247893E-3</v>
      </c>
      <c r="G1788" s="2">
        <f t="shared" si="487"/>
        <v>6259.6208333333334</v>
      </c>
      <c r="H1788" s="2">
        <f t="shared" ca="1" si="493"/>
        <v>60969</v>
      </c>
      <c r="I1788">
        <f t="shared" ca="1" si="494"/>
        <v>-1</v>
      </c>
      <c r="J1788">
        <f t="shared" si="495"/>
        <v>1</v>
      </c>
      <c r="K1788">
        <f t="shared" si="488"/>
        <v>-51.320000000000618</v>
      </c>
      <c r="L1788">
        <f t="shared" ca="1" si="489"/>
        <v>51.320000000000618</v>
      </c>
      <c r="M1788" s="14">
        <f t="shared" si="490"/>
        <v>7875.4400000000496</v>
      </c>
      <c r="N1788">
        <f t="shared" si="496"/>
        <v>1</v>
      </c>
      <c r="O1788">
        <f t="shared" si="491"/>
        <v>2</v>
      </c>
      <c r="P1788">
        <f>COUNTIF(作圖資料!$A$3:$A$249,A1788)</f>
        <v>0</v>
      </c>
      <c r="R1788" s="7">
        <f t="shared" si="497"/>
        <v>-35</v>
      </c>
      <c r="S1788" s="8">
        <f t="shared" ca="1" si="498"/>
        <v>35</v>
      </c>
      <c r="T1788" s="8">
        <f t="shared" ca="1" si="499"/>
        <v>12267</v>
      </c>
      <c r="U1788" s="8">
        <f t="shared" ca="1" si="500"/>
        <v>-2</v>
      </c>
      <c r="V1788" s="9">
        <f t="shared" ca="1" si="501"/>
        <v>0</v>
      </c>
      <c r="W1788" s="3">
        <f t="shared" si="502"/>
        <v>-3.8321542089613247E-3</v>
      </c>
      <c r="X1788" s="3">
        <f t="shared" si="503"/>
        <v>-3.3752435148159732E-2</v>
      </c>
      <c r="Y1788" s="3">
        <f t="shared" si="504"/>
        <v>-2.7822450948858712E-2</v>
      </c>
    </row>
    <row r="1789" spans="1:25" x14ac:dyDescent="0.25">
      <c r="A1789" s="1">
        <v>38614</v>
      </c>
      <c r="B1789" s="2">
        <v>6035.59</v>
      </c>
      <c r="C1789" s="2">
        <v>46209</v>
      </c>
      <c r="D1789" s="2">
        <v>6030</v>
      </c>
      <c r="E1789" s="2">
        <v>6023</v>
      </c>
      <c r="F1789" s="13">
        <f t="shared" si="492"/>
        <v>-9.2617291764351961E-4</v>
      </c>
      <c r="G1789" s="2">
        <f t="shared" si="487"/>
        <v>6254.2501666666667</v>
      </c>
      <c r="H1789" s="2">
        <f t="shared" ca="1" si="493"/>
        <v>56915.8</v>
      </c>
      <c r="I1789">
        <f t="shared" ca="1" si="494"/>
        <v>-1</v>
      </c>
      <c r="J1789">
        <f t="shared" si="495"/>
        <v>-1</v>
      </c>
      <c r="K1789">
        <f t="shared" si="488"/>
        <v>4.3500000000003638</v>
      </c>
      <c r="L1789">
        <f t="shared" ca="1" si="489"/>
        <v>-4.3500000000003638</v>
      </c>
      <c r="M1789" s="14">
        <f t="shared" si="490"/>
        <v>7879.79000000005</v>
      </c>
      <c r="N1789">
        <f t="shared" si="496"/>
        <v>-1</v>
      </c>
      <c r="O1789">
        <f t="shared" si="491"/>
        <v>2</v>
      </c>
      <c r="P1789">
        <f>COUNTIF(作圖資料!$A$3:$A$249,A1789)</f>
        <v>0</v>
      </c>
      <c r="R1789" s="7">
        <f t="shared" si="497"/>
        <v>-15</v>
      </c>
      <c r="S1789" s="8">
        <f t="shared" ca="1" si="498"/>
        <v>15</v>
      </c>
      <c r="T1789" s="8">
        <f t="shared" ca="1" si="499"/>
        <v>12297</v>
      </c>
      <c r="U1789" s="8">
        <f t="shared" ca="1" si="500"/>
        <v>-2</v>
      </c>
      <c r="V1789" s="9">
        <f t="shared" ca="1" si="501"/>
        <v>0</v>
      </c>
      <c r="W1789" s="3">
        <f t="shared" si="502"/>
        <v>-3.8321542089613247E-3</v>
      </c>
      <c r="X1789" s="3">
        <f t="shared" si="503"/>
        <v>-3.3055534194606939E-2</v>
      </c>
      <c r="Y1789" s="3">
        <f t="shared" si="504"/>
        <v>-3.0234802187198984E-2</v>
      </c>
    </row>
    <row r="1790" spans="1:25" x14ac:dyDescent="0.25">
      <c r="A1790" s="1">
        <v>38615</v>
      </c>
      <c r="B1790" s="2">
        <v>6105.35</v>
      </c>
      <c r="C1790" s="2">
        <v>83540</v>
      </c>
      <c r="D1790" s="2">
        <v>6106</v>
      </c>
      <c r="E1790" s="2">
        <v>6120</v>
      </c>
      <c r="F1790" s="13">
        <f t="shared" si="492"/>
        <v>1.064640028827224E-4</v>
      </c>
      <c r="G1790" s="2">
        <f t="shared" ref="G1790:G1853" si="505">AVERAGE(B1731:B1790)</f>
        <v>6249.7749999999996</v>
      </c>
      <c r="H1790" s="2">
        <f t="shared" ca="1" si="493"/>
        <v>60501.4</v>
      </c>
      <c r="I1790">
        <f t="shared" ca="1" si="494"/>
        <v>1</v>
      </c>
      <c r="J1790">
        <f t="shared" si="495"/>
        <v>1</v>
      </c>
      <c r="K1790">
        <f t="shared" ref="K1790:K1853" si="506">B1790-B1789</f>
        <v>69.760000000000218</v>
      </c>
      <c r="L1790">
        <f t="shared" ref="L1790:L1853" ca="1" si="507">I1789*K1790</f>
        <v>-69.760000000000218</v>
      </c>
      <c r="M1790" s="14">
        <f t="shared" ref="M1790:M1853" si="508">M1789+K1790*N1789</f>
        <v>7810.0300000000498</v>
      </c>
      <c r="N1790">
        <f t="shared" si="496"/>
        <v>1</v>
      </c>
      <c r="O1790">
        <f t="shared" ref="O1790:O1853" si="509">ABS(N1790-N1789)</f>
        <v>2</v>
      </c>
      <c r="P1790">
        <f>COUNTIF(作圖資料!$A$3:$A$249,A1790)</f>
        <v>0</v>
      </c>
      <c r="R1790" s="7">
        <f t="shared" si="497"/>
        <v>76</v>
      </c>
      <c r="S1790" s="8">
        <f t="shared" ca="1" si="498"/>
        <v>-76</v>
      </c>
      <c r="T1790" s="8">
        <f t="shared" ca="1" si="499"/>
        <v>12145</v>
      </c>
      <c r="U1790" s="8">
        <f t="shared" ca="1" si="500"/>
        <v>1</v>
      </c>
      <c r="V1790" s="9">
        <f t="shared" ca="1" si="501"/>
        <v>3</v>
      </c>
      <c r="W1790" s="3">
        <f t="shared" si="502"/>
        <v>-3.8321542089613247E-3</v>
      </c>
      <c r="X1790" s="3">
        <f t="shared" si="503"/>
        <v>-2.1879485799241372E-2</v>
      </c>
      <c r="Y1790" s="3">
        <f t="shared" si="504"/>
        <v>-1.8012222579608106E-2</v>
      </c>
    </row>
    <row r="1791" spans="1:25" x14ac:dyDescent="0.25">
      <c r="A1791" s="1">
        <v>38616</v>
      </c>
      <c r="B1791" s="2">
        <v>6067.34</v>
      </c>
      <c r="C1791" s="2">
        <v>74839</v>
      </c>
      <c r="D1791" s="2">
        <v>6059</v>
      </c>
      <c r="E1791" s="2">
        <v>6064</v>
      </c>
      <c r="F1791" s="13">
        <f t="shared" si="492"/>
        <v>-5.5048835239168703E-4</v>
      </c>
      <c r="G1791" s="2">
        <f t="shared" si="505"/>
        <v>6245.2191666666668</v>
      </c>
      <c r="H1791" s="2">
        <f t="shared" ca="1" si="493"/>
        <v>64778.8</v>
      </c>
      <c r="I1791">
        <f t="shared" ca="1" si="494"/>
        <v>1</v>
      </c>
      <c r="J1791">
        <f t="shared" si="495"/>
        <v>-1</v>
      </c>
      <c r="K1791">
        <f t="shared" si="506"/>
        <v>-38.010000000000218</v>
      </c>
      <c r="L1791">
        <f t="shared" ca="1" si="507"/>
        <v>-38.010000000000218</v>
      </c>
      <c r="M1791" s="14">
        <f t="shared" si="508"/>
        <v>7772.0200000000495</v>
      </c>
      <c r="N1791">
        <f t="shared" si="496"/>
        <v>-1</v>
      </c>
      <c r="O1791">
        <f t="shared" si="509"/>
        <v>2</v>
      </c>
      <c r="P1791">
        <f>COUNTIF(作圖資料!$A$3:$A$249,A1791)</f>
        <v>1</v>
      </c>
      <c r="R1791" s="7">
        <f t="shared" si="497"/>
        <v>-47</v>
      </c>
      <c r="S1791" s="8">
        <f t="shared" ca="1" si="498"/>
        <v>-47</v>
      </c>
      <c r="T1791" s="8">
        <f t="shared" ca="1" si="499"/>
        <v>12098</v>
      </c>
      <c r="U1791" s="8">
        <f t="shared" ca="1" si="500"/>
        <v>1</v>
      </c>
      <c r="V1791" s="9">
        <f t="shared" ca="1" si="501"/>
        <v>2</v>
      </c>
      <c r="W1791" s="3">
        <f t="shared" si="502"/>
        <v>-3.8321542089613247E-3</v>
      </c>
      <c r="X1791" s="3">
        <f t="shared" si="503"/>
        <v>-2.796895826925061E-2</v>
      </c>
      <c r="Y1791" s="3">
        <f t="shared" si="504"/>
        <v>-2.5570923126407741E-2</v>
      </c>
    </row>
    <row r="1792" spans="1:25" x14ac:dyDescent="0.25">
      <c r="A1792" s="1">
        <v>38617</v>
      </c>
      <c r="B1792" s="2">
        <v>5972.06</v>
      </c>
      <c r="C1792" s="2">
        <v>73151</v>
      </c>
      <c r="D1792" s="2">
        <v>5979</v>
      </c>
      <c r="E1792" s="2">
        <v>5990</v>
      </c>
      <c r="F1792" s="13">
        <f t="shared" si="492"/>
        <v>1.162078076911488E-3</v>
      </c>
      <c r="G1792" s="2">
        <f t="shared" si="505"/>
        <v>6239.7036666666672</v>
      </c>
      <c r="H1792" s="2">
        <f t="shared" ca="1" si="493"/>
        <v>67669.600000000006</v>
      </c>
      <c r="I1792">
        <f t="shared" ca="1" si="494"/>
        <v>1</v>
      </c>
      <c r="J1792">
        <f t="shared" si="495"/>
        <v>1</v>
      </c>
      <c r="K1792">
        <f t="shared" si="506"/>
        <v>-95.279999999999745</v>
      </c>
      <c r="L1792">
        <f t="shared" ca="1" si="507"/>
        <v>-95.279999999999745</v>
      </c>
      <c r="M1792" s="14">
        <f t="shared" si="508"/>
        <v>7867.3000000000493</v>
      </c>
      <c r="N1792">
        <f t="shared" si="496"/>
        <v>1</v>
      </c>
      <c r="O1792">
        <f t="shared" si="509"/>
        <v>2</v>
      </c>
      <c r="P1792">
        <f>COUNTIF(作圖資料!$A$3:$A$249,A1792)</f>
        <v>0</v>
      </c>
      <c r="R1792" s="7">
        <f t="shared" si="497"/>
        <v>-85</v>
      </c>
      <c r="S1792" s="8">
        <f t="shared" ca="1" si="498"/>
        <v>-85</v>
      </c>
      <c r="T1792" s="8">
        <f t="shared" ca="1" si="499"/>
        <v>12013</v>
      </c>
      <c r="U1792" s="8">
        <f t="shared" ca="1" si="500"/>
        <v>2</v>
      </c>
      <c r="V1792" s="9">
        <f t="shared" ca="1" si="501"/>
        <v>1</v>
      </c>
      <c r="W1792" s="3">
        <f t="shared" si="502"/>
        <v>-5.5048835239168703E-4</v>
      </c>
      <c r="X1792" s="3">
        <f t="shared" si="503"/>
        <v>-1.570375156163982E-2</v>
      </c>
      <c r="Y1792" s="3">
        <f t="shared" si="504"/>
        <v>-1.4017150395778364E-2</v>
      </c>
    </row>
    <row r="1793" spans="1:25" x14ac:dyDescent="0.25">
      <c r="A1793" s="1">
        <v>38618</v>
      </c>
      <c r="B1793" s="2">
        <v>5925.54</v>
      </c>
      <c r="C1793" s="2">
        <v>68613</v>
      </c>
      <c r="D1793" s="2">
        <v>5931</v>
      </c>
      <c r="E1793" s="2">
        <v>5930</v>
      </c>
      <c r="F1793" s="13">
        <f t="shared" si="492"/>
        <v>9.2143500845498494E-4</v>
      </c>
      <c r="G1793" s="2">
        <f t="shared" si="505"/>
        <v>6233.1819999999998</v>
      </c>
      <c r="H1793" s="2">
        <f t="shared" ca="1" si="493"/>
        <v>69270.399999999994</v>
      </c>
      <c r="I1793">
        <f t="shared" ca="1" si="494"/>
        <v>-1</v>
      </c>
      <c r="J1793">
        <f t="shared" si="495"/>
        <v>1</v>
      </c>
      <c r="K1793">
        <f t="shared" si="506"/>
        <v>-46.520000000000437</v>
      </c>
      <c r="L1793">
        <f t="shared" ca="1" si="507"/>
        <v>-46.520000000000437</v>
      </c>
      <c r="M1793" s="14">
        <f t="shared" si="508"/>
        <v>7820.7800000000489</v>
      </c>
      <c r="N1793">
        <f t="shared" si="496"/>
        <v>1</v>
      </c>
      <c r="O1793">
        <f t="shared" si="509"/>
        <v>0</v>
      </c>
      <c r="P1793">
        <f>COUNTIF(作圖資料!$A$3:$A$249,A1793)</f>
        <v>0</v>
      </c>
      <c r="R1793" s="7">
        <f t="shared" si="497"/>
        <v>-48</v>
      </c>
      <c r="S1793" s="8">
        <f t="shared" ca="1" si="498"/>
        <v>-48</v>
      </c>
      <c r="T1793" s="8">
        <f t="shared" ca="1" si="499"/>
        <v>11917</v>
      </c>
      <c r="U1793" s="8">
        <f t="shared" ca="1" si="500"/>
        <v>-2</v>
      </c>
      <c r="V1793" s="9">
        <f t="shared" ca="1" si="501"/>
        <v>4</v>
      </c>
      <c r="W1793" s="3">
        <f t="shared" si="502"/>
        <v>-5.5048835239168703E-4</v>
      </c>
      <c r="X1793" s="3">
        <f t="shared" si="503"/>
        <v>-2.3371032445849482E-2</v>
      </c>
      <c r="Y1793" s="3">
        <f t="shared" si="504"/>
        <v>-2.1932717678100233E-2</v>
      </c>
    </row>
    <row r="1794" spans="1:25" x14ac:dyDescent="0.25">
      <c r="A1794" s="1">
        <v>38621</v>
      </c>
      <c r="B1794" s="2">
        <v>5930.2</v>
      </c>
      <c r="C1794" s="2">
        <v>52088</v>
      </c>
      <c r="D1794" s="2">
        <v>5950</v>
      </c>
      <c r="E1794" s="2">
        <v>5949</v>
      </c>
      <c r="F1794" s="13">
        <f t="shared" si="492"/>
        <v>3.3388418603081949E-3</v>
      </c>
      <c r="G1794" s="2">
        <f t="shared" si="505"/>
        <v>6228.1578333333337</v>
      </c>
      <c r="H1794" s="2">
        <f t="shared" ca="1" si="493"/>
        <v>70446.2</v>
      </c>
      <c r="I1794">
        <f t="shared" ca="1" si="494"/>
        <v>-1</v>
      </c>
      <c r="J1794">
        <f t="shared" si="495"/>
        <v>1</v>
      </c>
      <c r="K1794">
        <f t="shared" si="506"/>
        <v>4.6599999999998545</v>
      </c>
      <c r="L1794">
        <f t="shared" ca="1" si="507"/>
        <v>-4.6599999999998545</v>
      </c>
      <c r="M1794" s="14">
        <f t="shared" si="508"/>
        <v>7825.4400000000487</v>
      </c>
      <c r="N1794">
        <f t="shared" si="496"/>
        <v>1</v>
      </c>
      <c r="O1794">
        <f t="shared" si="509"/>
        <v>0</v>
      </c>
      <c r="P1794">
        <f>COUNTIF(作圖資料!$A$3:$A$249,A1794)</f>
        <v>0</v>
      </c>
      <c r="R1794" s="7">
        <f t="shared" si="497"/>
        <v>19</v>
      </c>
      <c r="S1794" s="8">
        <f t="shared" ca="1" si="498"/>
        <v>-19</v>
      </c>
      <c r="T1794" s="8">
        <f t="shared" ca="1" si="499"/>
        <v>11879</v>
      </c>
      <c r="U1794" s="8">
        <f t="shared" ca="1" si="500"/>
        <v>-1</v>
      </c>
      <c r="V1794" s="9">
        <f t="shared" ca="1" si="501"/>
        <v>1</v>
      </c>
      <c r="W1794" s="3">
        <f t="shared" si="502"/>
        <v>-5.5048835239168703E-4</v>
      </c>
      <c r="X1794" s="3">
        <f t="shared" si="503"/>
        <v>-2.2602985822452681E-2</v>
      </c>
      <c r="Y1794" s="3">
        <f t="shared" si="504"/>
        <v>-1.8799472295514486E-2</v>
      </c>
    </row>
    <row r="1795" spans="1:25" x14ac:dyDescent="0.25">
      <c r="A1795" s="1">
        <v>38622</v>
      </c>
      <c r="B1795" s="2">
        <v>5945.05</v>
      </c>
      <c r="C1795" s="2">
        <v>55111</v>
      </c>
      <c r="D1795" s="2">
        <v>5935</v>
      </c>
      <c r="E1795" s="2">
        <v>5930</v>
      </c>
      <c r="F1795" s="13">
        <f t="shared" ref="F1795:F1858" si="510">IF(P1795=1,E1795,D1795)/B1795-1</f>
        <v>-1.6904819976283347E-3</v>
      </c>
      <c r="G1795" s="2">
        <f t="shared" si="505"/>
        <v>6223.2096666666666</v>
      </c>
      <c r="H1795" s="2">
        <f t="shared" ref="H1795:H1858" ca="1" si="511">IF(ROW()&gt;$H$1,AVERAGE(OFFSET(C1795,-$H$1+1,,$H$1)),"")</f>
        <v>64760.4</v>
      </c>
      <c r="I1795">
        <f t="shared" ref="I1795:I1858" ca="1" si="512">IF(H1795="",0,SIGN(C1795-H1795))</f>
        <v>-1</v>
      </c>
      <c r="J1795">
        <f t="shared" ref="J1795:J1858" si="513">SIGN(F1795)</f>
        <v>-1</v>
      </c>
      <c r="K1795">
        <f t="shared" si="506"/>
        <v>14.850000000000364</v>
      </c>
      <c r="L1795">
        <f t="shared" ca="1" si="507"/>
        <v>-14.850000000000364</v>
      </c>
      <c r="M1795" s="14">
        <f t="shared" si="508"/>
        <v>7840.2900000000491</v>
      </c>
      <c r="N1795">
        <f t="shared" ref="N1795:N1858" si="514">INT(M1795*$Q$1/B1795)*CHOOSE($L$1,I1795,J1795)</f>
        <v>-1</v>
      </c>
      <c r="O1795">
        <f t="shared" si="509"/>
        <v>2</v>
      </c>
      <c r="P1795">
        <f>COUNTIF(作圖資料!$A$3:$A$249,A1795)</f>
        <v>0</v>
      </c>
      <c r="R1795" s="7">
        <f t="shared" si="497"/>
        <v>-15</v>
      </c>
      <c r="S1795" s="8">
        <f t="shared" ca="1" si="498"/>
        <v>15</v>
      </c>
      <c r="T1795" s="8">
        <f t="shared" ca="1" si="499"/>
        <v>11894</v>
      </c>
      <c r="U1795" s="8">
        <f t="shared" ca="1" si="500"/>
        <v>-2</v>
      </c>
      <c r="V1795" s="9">
        <f t="shared" ca="1" si="501"/>
        <v>1</v>
      </c>
      <c r="W1795" s="3">
        <f t="shared" si="502"/>
        <v>-5.5048835239168703E-4</v>
      </c>
      <c r="X1795" s="3">
        <f t="shared" si="503"/>
        <v>-2.0155455273645484E-2</v>
      </c>
      <c r="Y1795" s="3">
        <f t="shared" si="504"/>
        <v>-2.1273087071240093E-2</v>
      </c>
    </row>
    <row r="1796" spans="1:25" x14ac:dyDescent="0.25">
      <c r="A1796" s="1">
        <v>38623</v>
      </c>
      <c r="B1796" s="2">
        <v>5931.38</v>
      </c>
      <c r="C1796" s="2">
        <v>65767</v>
      </c>
      <c r="D1796" s="2">
        <v>5933</v>
      </c>
      <c r="E1796" s="2">
        <v>5930</v>
      </c>
      <c r="F1796" s="13">
        <f t="shared" si="510"/>
        <v>2.7312362384468436E-4</v>
      </c>
      <c r="G1796" s="2">
        <f t="shared" si="505"/>
        <v>6217.5303333333341</v>
      </c>
      <c r="H1796" s="2">
        <f t="shared" ca="1" si="511"/>
        <v>62946</v>
      </c>
      <c r="I1796">
        <f t="shared" ca="1" si="512"/>
        <v>1</v>
      </c>
      <c r="J1796">
        <f t="shared" si="513"/>
        <v>1</v>
      </c>
      <c r="K1796">
        <f t="shared" si="506"/>
        <v>-13.670000000000073</v>
      </c>
      <c r="L1796">
        <f t="shared" ca="1" si="507"/>
        <v>13.670000000000073</v>
      </c>
      <c r="M1796" s="14">
        <f t="shared" si="508"/>
        <v>7853.9600000000491</v>
      </c>
      <c r="N1796">
        <f t="shared" si="514"/>
        <v>1</v>
      </c>
      <c r="O1796">
        <f t="shared" si="509"/>
        <v>2</v>
      </c>
      <c r="P1796">
        <f>COUNTIF(作圖資料!$A$3:$A$249,A1796)</f>
        <v>0</v>
      </c>
      <c r="R1796" s="7">
        <f t="shared" ref="R1796:R1859" si="515">D1796-IF(P1795=1,E1795,D1795)</f>
        <v>-2</v>
      </c>
      <c r="S1796" s="8">
        <f t="shared" ref="S1796:S1859" ca="1" si="516">I1795*R1796</f>
        <v>2</v>
      </c>
      <c r="T1796" s="8">
        <f t="shared" ref="T1796:T1859" ca="1" si="517">T1795+R1796*U1795</f>
        <v>11898</v>
      </c>
      <c r="U1796" s="8">
        <f t="shared" ref="U1796:U1859" ca="1" si="518">INT(T1796*$Q$1/IF(P1796=1,E1796,D1796))*I1796</f>
        <v>2</v>
      </c>
      <c r="V1796" s="9">
        <f t="shared" ref="V1796:V1859" ca="1" si="519">IF(P1796=1,ABS(U1796)+ABS(U1795),ABS(U1796-U1795))</f>
        <v>4</v>
      </c>
      <c r="W1796" s="3">
        <f t="shared" ref="W1796:W1859" si="520">IF(P1795=1,F1795,W1795)</f>
        <v>-5.5048835239168703E-4</v>
      </c>
      <c r="X1796" s="3">
        <f t="shared" ref="X1796:X1859" si="521">IF(P1795=1,K1796/B1795,(1+K1796/B1795)*(1+X1795)-1)</f>
        <v>-2.2408501913523948E-2</v>
      </c>
      <c r="Y1796" s="3">
        <f t="shared" ref="Y1796:Y1859" si="522">IF(P1795=1,R1796/E1795,(1+R1796/D1795)*(1+Y1795)-1)</f>
        <v>-2.1602902374670219E-2</v>
      </c>
    </row>
    <row r="1797" spans="1:25" x14ac:dyDescent="0.25">
      <c r="A1797" s="1">
        <v>38624</v>
      </c>
      <c r="B1797" s="2">
        <v>6009.99</v>
      </c>
      <c r="C1797" s="2">
        <v>81016</v>
      </c>
      <c r="D1797" s="2">
        <v>6022</v>
      </c>
      <c r="E1797" s="2">
        <v>5988</v>
      </c>
      <c r="F1797" s="13">
        <f t="shared" si="510"/>
        <v>1.9983394315132852E-3</v>
      </c>
      <c r="G1797" s="2">
        <f t="shared" si="505"/>
        <v>6213.176833333333</v>
      </c>
      <c r="H1797" s="2">
        <f t="shared" ca="1" si="511"/>
        <v>64519</v>
      </c>
      <c r="I1797">
        <f t="shared" ca="1" si="512"/>
        <v>1</v>
      </c>
      <c r="J1797">
        <f t="shared" si="513"/>
        <v>1</v>
      </c>
      <c r="K1797">
        <f t="shared" si="506"/>
        <v>78.609999999999673</v>
      </c>
      <c r="L1797">
        <f t="shared" ca="1" si="507"/>
        <v>78.609999999999673</v>
      </c>
      <c r="M1797" s="14">
        <f t="shared" si="508"/>
        <v>7932.5700000000488</v>
      </c>
      <c r="N1797">
        <f t="shared" si="514"/>
        <v>1</v>
      </c>
      <c r="O1797">
        <f t="shared" si="509"/>
        <v>0</v>
      </c>
      <c r="P1797">
        <f>COUNTIF(作圖資料!$A$3:$A$249,A1797)</f>
        <v>0</v>
      </c>
      <c r="R1797" s="7">
        <f t="shared" si="515"/>
        <v>89</v>
      </c>
      <c r="S1797" s="8">
        <f t="shared" ca="1" si="516"/>
        <v>89</v>
      </c>
      <c r="T1797" s="8">
        <f t="shared" ca="1" si="517"/>
        <v>12076</v>
      </c>
      <c r="U1797" s="8">
        <f t="shared" ca="1" si="518"/>
        <v>2</v>
      </c>
      <c r="V1797" s="9">
        <f t="shared" ca="1" si="519"/>
        <v>0</v>
      </c>
      <c r="W1797" s="3">
        <f t="shared" si="520"/>
        <v>-5.5048835239168703E-4</v>
      </c>
      <c r="X1797" s="3">
        <f t="shared" si="521"/>
        <v>-9.4522476076832618E-3</v>
      </c>
      <c r="Y1797" s="3">
        <f t="shared" si="522"/>
        <v>-6.926121372031746E-3</v>
      </c>
    </row>
    <row r="1798" spans="1:25" x14ac:dyDescent="0.25">
      <c r="A1798" s="1">
        <v>38625</v>
      </c>
      <c r="B1798" s="2">
        <v>6118.61</v>
      </c>
      <c r="C1798" s="2">
        <v>95618</v>
      </c>
      <c r="D1798" s="2">
        <v>6095</v>
      </c>
      <c r="E1798" s="2">
        <v>6090</v>
      </c>
      <c r="F1798" s="13">
        <f t="shared" si="510"/>
        <v>-3.858719545779099E-3</v>
      </c>
      <c r="G1798" s="2">
        <f t="shared" si="505"/>
        <v>6211.2863333333325</v>
      </c>
      <c r="H1798" s="2">
        <f t="shared" ca="1" si="511"/>
        <v>69920</v>
      </c>
      <c r="I1798">
        <f t="shared" ca="1" si="512"/>
        <v>1</v>
      </c>
      <c r="J1798">
        <f t="shared" si="513"/>
        <v>-1</v>
      </c>
      <c r="K1798">
        <f t="shared" si="506"/>
        <v>108.61999999999989</v>
      </c>
      <c r="L1798">
        <f t="shared" ca="1" si="507"/>
        <v>108.61999999999989</v>
      </c>
      <c r="M1798" s="14">
        <f t="shared" si="508"/>
        <v>8041.1900000000487</v>
      </c>
      <c r="N1798">
        <f t="shared" si="514"/>
        <v>-1</v>
      </c>
      <c r="O1798">
        <f t="shared" si="509"/>
        <v>2</v>
      </c>
      <c r="P1798">
        <f>COUNTIF(作圖資料!$A$3:$A$249,A1798)</f>
        <v>0</v>
      </c>
      <c r="R1798" s="7">
        <f t="shared" si="515"/>
        <v>73</v>
      </c>
      <c r="S1798" s="8">
        <f t="shared" ca="1" si="516"/>
        <v>73</v>
      </c>
      <c r="T1798" s="8">
        <f t="shared" ca="1" si="517"/>
        <v>12222</v>
      </c>
      <c r="U1798" s="8">
        <f t="shared" ca="1" si="518"/>
        <v>2</v>
      </c>
      <c r="V1798" s="9">
        <f t="shared" ca="1" si="519"/>
        <v>0</v>
      </c>
      <c r="W1798" s="3">
        <f t="shared" si="520"/>
        <v>-5.5048835239168703E-4</v>
      </c>
      <c r="X1798" s="3">
        <f t="shared" si="521"/>
        <v>8.4501610260836468E-3</v>
      </c>
      <c r="Y1798" s="3">
        <f t="shared" si="522"/>
        <v>5.1121372031661672E-3</v>
      </c>
    </row>
    <row r="1799" spans="1:25" x14ac:dyDescent="0.25">
      <c r="A1799" s="1">
        <v>38628</v>
      </c>
      <c r="B1799" s="2">
        <v>6123.92</v>
      </c>
      <c r="C1799" s="2">
        <v>80667</v>
      </c>
      <c r="D1799" s="2">
        <v>6118</v>
      </c>
      <c r="E1799" s="2">
        <v>6125</v>
      </c>
      <c r="F1799" s="13">
        <f t="shared" si="510"/>
        <v>-9.6670106729024319E-4</v>
      </c>
      <c r="G1799" s="2">
        <f t="shared" si="505"/>
        <v>6209.6508333333322</v>
      </c>
      <c r="H1799" s="2">
        <f t="shared" ca="1" si="511"/>
        <v>75635.8</v>
      </c>
      <c r="I1799">
        <f t="shared" ca="1" si="512"/>
        <v>1</v>
      </c>
      <c r="J1799">
        <f t="shared" si="513"/>
        <v>-1</v>
      </c>
      <c r="K1799">
        <f t="shared" si="506"/>
        <v>5.3100000000004002</v>
      </c>
      <c r="L1799">
        <f t="shared" ca="1" si="507"/>
        <v>5.3100000000004002</v>
      </c>
      <c r="M1799" s="14">
        <f t="shared" si="508"/>
        <v>8035.8800000000483</v>
      </c>
      <c r="N1799">
        <f t="shared" si="514"/>
        <v>-1</v>
      </c>
      <c r="O1799">
        <f t="shared" si="509"/>
        <v>0</v>
      </c>
      <c r="P1799">
        <f>COUNTIF(作圖資料!$A$3:$A$249,A1799)</f>
        <v>0</v>
      </c>
      <c r="R1799" s="7">
        <f t="shared" si="515"/>
        <v>23</v>
      </c>
      <c r="S1799" s="8">
        <f t="shared" ca="1" si="516"/>
        <v>23</v>
      </c>
      <c r="T1799" s="8">
        <f t="shared" ca="1" si="517"/>
        <v>12268</v>
      </c>
      <c r="U1799" s="8">
        <f t="shared" ca="1" si="518"/>
        <v>2</v>
      </c>
      <c r="V1799" s="9">
        <f t="shared" ca="1" si="519"/>
        <v>0</v>
      </c>
      <c r="W1799" s="3">
        <f t="shared" si="520"/>
        <v>-5.5048835239168703E-4</v>
      </c>
      <c r="X1799" s="3">
        <f t="shared" si="521"/>
        <v>9.325338616263279E-3</v>
      </c>
      <c r="Y1799" s="3">
        <f t="shared" si="522"/>
        <v>8.9050131926120546E-3</v>
      </c>
    </row>
    <row r="1800" spans="1:25" x14ac:dyDescent="0.25">
      <c r="A1800" s="1">
        <v>38629</v>
      </c>
      <c r="B1800" s="2">
        <v>6142.12</v>
      </c>
      <c r="C1800" s="2">
        <v>86715</v>
      </c>
      <c r="D1800" s="2">
        <v>6142</v>
      </c>
      <c r="E1800" s="2">
        <v>6144</v>
      </c>
      <c r="F1800" s="13">
        <f t="shared" si="510"/>
        <v>-1.9537228188259981E-5</v>
      </c>
      <c r="G1800" s="2">
        <f t="shared" si="505"/>
        <v>6208.4761666666645</v>
      </c>
      <c r="H1800" s="2">
        <f t="shared" ca="1" si="511"/>
        <v>81956.600000000006</v>
      </c>
      <c r="I1800">
        <f t="shared" ca="1" si="512"/>
        <v>1</v>
      </c>
      <c r="J1800">
        <f t="shared" si="513"/>
        <v>-1</v>
      </c>
      <c r="K1800">
        <f t="shared" si="506"/>
        <v>18.199999999999818</v>
      </c>
      <c r="L1800">
        <f t="shared" ca="1" si="507"/>
        <v>18.199999999999818</v>
      </c>
      <c r="M1800" s="14">
        <f t="shared" si="508"/>
        <v>8017.6800000000485</v>
      </c>
      <c r="N1800">
        <f t="shared" si="514"/>
        <v>-1</v>
      </c>
      <c r="O1800">
        <f t="shared" si="509"/>
        <v>0</v>
      </c>
      <c r="P1800">
        <f>COUNTIF(作圖資料!$A$3:$A$249,A1800)</f>
        <v>0</v>
      </c>
      <c r="R1800" s="7">
        <f t="shared" si="515"/>
        <v>24</v>
      </c>
      <c r="S1800" s="8">
        <f t="shared" ca="1" si="516"/>
        <v>24</v>
      </c>
      <c r="T1800" s="8">
        <f t="shared" ca="1" si="517"/>
        <v>12316</v>
      </c>
      <c r="U1800" s="8">
        <f t="shared" ca="1" si="518"/>
        <v>2</v>
      </c>
      <c r="V1800" s="9">
        <f t="shared" ca="1" si="519"/>
        <v>0</v>
      </c>
      <c r="W1800" s="3">
        <f t="shared" si="520"/>
        <v>-5.5048835239168703E-4</v>
      </c>
      <c r="X1800" s="3">
        <f t="shared" si="521"/>
        <v>1.2325005686181667E-2</v>
      </c>
      <c r="Y1800" s="3">
        <f t="shared" si="522"/>
        <v>1.2862796833773116E-2</v>
      </c>
    </row>
    <row r="1801" spans="1:25" x14ac:dyDescent="0.25">
      <c r="A1801" s="1">
        <v>38630</v>
      </c>
      <c r="B1801" s="2">
        <v>6135.01</v>
      </c>
      <c r="C1801" s="2">
        <v>95541</v>
      </c>
      <c r="D1801" s="2">
        <v>6130</v>
      </c>
      <c r="E1801" s="2">
        <v>6129</v>
      </c>
      <c r="F1801" s="13">
        <f t="shared" si="510"/>
        <v>-8.1662458577902441E-4</v>
      </c>
      <c r="G1801" s="2">
        <f t="shared" si="505"/>
        <v>6207.3696666666656</v>
      </c>
      <c r="H1801" s="2">
        <f t="shared" ca="1" si="511"/>
        <v>87911.4</v>
      </c>
      <c r="I1801">
        <f t="shared" ca="1" si="512"/>
        <v>1</v>
      </c>
      <c r="J1801">
        <f t="shared" si="513"/>
        <v>-1</v>
      </c>
      <c r="K1801">
        <f t="shared" si="506"/>
        <v>-7.1099999999996726</v>
      </c>
      <c r="L1801">
        <f t="shared" ca="1" si="507"/>
        <v>-7.1099999999996726</v>
      </c>
      <c r="M1801" s="14">
        <f t="shared" si="508"/>
        <v>8024.7900000000482</v>
      </c>
      <c r="N1801">
        <f t="shared" si="514"/>
        <v>-1</v>
      </c>
      <c r="O1801">
        <f t="shared" si="509"/>
        <v>0</v>
      </c>
      <c r="P1801">
        <f>COUNTIF(作圖資料!$A$3:$A$249,A1801)</f>
        <v>0</v>
      </c>
      <c r="R1801" s="7">
        <f t="shared" si="515"/>
        <v>-12</v>
      </c>
      <c r="S1801" s="8">
        <f t="shared" ca="1" si="516"/>
        <v>-12</v>
      </c>
      <c r="T1801" s="8">
        <f t="shared" ca="1" si="517"/>
        <v>12292</v>
      </c>
      <c r="U1801" s="8">
        <f t="shared" ca="1" si="518"/>
        <v>2</v>
      </c>
      <c r="V1801" s="9">
        <f t="shared" ca="1" si="519"/>
        <v>0</v>
      </c>
      <c r="W1801" s="3">
        <f t="shared" si="520"/>
        <v>-5.5048835239168703E-4</v>
      </c>
      <c r="X1801" s="3">
        <f t="shared" si="521"/>
        <v>1.1153157726449869E-2</v>
      </c>
      <c r="Y1801" s="3">
        <f t="shared" si="522"/>
        <v>1.0883905013192585E-2</v>
      </c>
    </row>
    <row r="1802" spans="1:25" x14ac:dyDescent="0.25">
      <c r="A1802" s="1">
        <v>38631</v>
      </c>
      <c r="B1802" s="2">
        <v>6095.81</v>
      </c>
      <c r="C1802" s="2">
        <v>77250</v>
      </c>
      <c r="D1802" s="2">
        <v>6100</v>
      </c>
      <c r="E1802" s="2">
        <v>6097</v>
      </c>
      <c r="F1802" s="13">
        <f t="shared" si="510"/>
        <v>6.8735738154557247E-4</v>
      </c>
      <c r="G1802" s="2">
        <f t="shared" si="505"/>
        <v>6203.9854999999989</v>
      </c>
      <c r="H1802" s="2">
        <f t="shared" ca="1" si="511"/>
        <v>87158.2</v>
      </c>
      <c r="I1802">
        <f t="shared" ca="1" si="512"/>
        <v>-1</v>
      </c>
      <c r="J1802">
        <f t="shared" si="513"/>
        <v>1</v>
      </c>
      <c r="K1802">
        <f t="shared" si="506"/>
        <v>-39.199999999999818</v>
      </c>
      <c r="L1802">
        <f t="shared" ca="1" si="507"/>
        <v>-39.199999999999818</v>
      </c>
      <c r="M1802" s="14">
        <f t="shared" si="508"/>
        <v>8063.990000000048</v>
      </c>
      <c r="N1802">
        <f t="shared" si="514"/>
        <v>1</v>
      </c>
      <c r="O1802">
        <f t="shared" si="509"/>
        <v>2</v>
      </c>
      <c r="P1802">
        <f>COUNTIF(作圖資料!$A$3:$A$249,A1802)</f>
        <v>0</v>
      </c>
      <c r="R1802" s="7">
        <f t="shared" si="515"/>
        <v>-30</v>
      </c>
      <c r="S1802" s="8">
        <f t="shared" ca="1" si="516"/>
        <v>-30</v>
      </c>
      <c r="T1802" s="8">
        <f t="shared" ca="1" si="517"/>
        <v>12232</v>
      </c>
      <c r="U1802" s="8">
        <f t="shared" ca="1" si="518"/>
        <v>-2</v>
      </c>
      <c r="V1802" s="9">
        <f t="shared" ca="1" si="519"/>
        <v>4</v>
      </c>
      <c r="W1802" s="3">
        <f t="shared" si="520"/>
        <v>-5.5048835239168703E-4</v>
      </c>
      <c r="X1802" s="3">
        <f t="shared" si="521"/>
        <v>4.6923363450868116E-3</v>
      </c>
      <c r="Y1802" s="3">
        <f t="shared" si="522"/>
        <v>5.9366754617413697E-3</v>
      </c>
    </row>
    <row r="1803" spans="1:25" x14ac:dyDescent="0.25">
      <c r="A1803" s="1">
        <v>38632</v>
      </c>
      <c r="B1803" s="2">
        <v>6081.84</v>
      </c>
      <c r="C1803" s="2">
        <v>67509</v>
      </c>
      <c r="D1803" s="2">
        <v>6095</v>
      </c>
      <c r="E1803" s="2">
        <v>6100</v>
      </c>
      <c r="F1803" s="13">
        <f t="shared" si="510"/>
        <v>2.1638188442971718E-3</v>
      </c>
      <c r="G1803" s="2">
        <f t="shared" si="505"/>
        <v>6199.3693333333331</v>
      </c>
      <c r="H1803" s="2">
        <f t="shared" ca="1" si="511"/>
        <v>81536.399999999994</v>
      </c>
      <c r="I1803">
        <f t="shared" ca="1" si="512"/>
        <v>-1</v>
      </c>
      <c r="J1803">
        <f t="shared" si="513"/>
        <v>1</v>
      </c>
      <c r="K1803">
        <f t="shared" si="506"/>
        <v>-13.970000000000255</v>
      </c>
      <c r="L1803">
        <f t="shared" ca="1" si="507"/>
        <v>13.970000000000255</v>
      </c>
      <c r="M1803" s="14">
        <f t="shared" si="508"/>
        <v>8050.0200000000477</v>
      </c>
      <c r="N1803">
        <f t="shared" si="514"/>
        <v>1</v>
      </c>
      <c r="O1803">
        <f t="shared" si="509"/>
        <v>0</v>
      </c>
      <c r="P1803">
        <f>COUNTIF(作圖資料!$A$3:$A$249,A1803)</f>
        <v>0</v>
      </c>
      <c r="R1803" s="7">
        <f t="shared" si="515"/>
        <v>-5</v>
      </c>
      <c r="S1803" s="8">
        <f t="shared" ca="1" si="516"/>
        <v>5</v>
      </c>
      <c r="T1803" s="8">
        <f t="shared" ca="1" si="517"/>
        <v>12242</v>
      </c>
      <c r="U1803" s="8">
        <f t="shared" ca="1" si="518"/>
        <v>-2</v>
      </c>
      <c r="V1803" s="9">
        <f t="shared" ca="1" si="519"/>
        <v>0</v>
      </c>
      <c r="W1803" s="3">
        <f t="shared" si="520"/>
        <v>-5.5048835239168703E-4</v>
      </c>
      <c r="X1803" s="3">
        <f t="shared" si="521"/>
        <v>2.3898446436163567E-3</v>
      </c>
      <c r="Y1803" s="3">
        <f t="shared" si="522"/>
        <v>5.1121372031661672E-3</v>
      </c>
    </row>
    <row r="1804" spans="1:25" x14ac:dyDescent="0.25">
      <c r="A1804" s="1">
        <v>38636</v>
      </c>
      <c r="B1804" s="2">
        <v>6066.59</v>
      </c>
      <c r="C1804" s="2">
        <v>55945</v>
      </c>
      <c r="D1804" s="2">
        <v>6099</v>
      </c>
      <c r="E1804" s="2">
        <v>6099</v>
      </c>
      <c r="F1804" s="13">
        <f t="shared" si="510"/>
        <v>5.3423752058405771E-3</v>
      </c>
      <c r="G1804" s="2">
        <f t="shared" si="505"/>
        <v>6194.1943333333329</v>
      </c>
      <c r="H1804" s="2">
        <f t="shared" ca="1" si="511"/>
        <v>76592</v>
      </c>
      <c r="I1804">
        <f t="shared" ca="1" si="512"/>
        <v>-1</v>
      </c>
      <c r="J1804">
        <f t="shared" si="513"/>
        <v>1</v>
      </c>
      <c r="K1804">
        <f t="shared" si="506"/>
        <v>-15.25</v>
      </c>
      <c r="L1804">
        <f t="shared" ca="1" si="507"/>
        <v>15.25</v>
      </c>
      <c r="M1804" s="14">
        <f t="shared" si="508"/>
        <v>8034.7700000000477</v>
      </c>
      <c r="N1804">
        <f t="shared" si="514"/>
        <v>1</v>
      </c>
      <c r="O1804">
        <f t="shared" si="509"/>
        <v>0</v>
      </c>
      <c r="P1804">
        <f>COUNTIF(作圖資料!$A$3:$A$249,A1804)</f>
        <v>0</v>
      </c>
      <c r="R1804" s="7">
        <f t="shared" si="515"/>
        <v>4</v>
      </c>
      <c r="S1804" s="8">
        <f t="shared" ca="1" si="516"/>
        <v>-4</v>
      </c>
      <c r="T1804" s="8">
        <f t="shared" ca="1" si="517"/>
        <v>12234</v>
      </c>
      <c r="U1804" s="8">
        <f t="shared" ca="1" si="518"/>
        <v>-2</v>
      </c>
      <c r="V1804" s="9">
        <f t="shared" ca="1" si="519"/>
        <v>0</v>
      </c>
      <c r="W1804" s="3">
        <f t="shared" si="520"/>
        <v>-5.5048835239168703E-4</v>
      </c>
      <c r="X1804" s="3">
        <f t="shared" si="521"/>
        <v>-1.2361265398019849E-4</v>
      </c>
      <c r="Y1804" s="3">
        <f t="shared" si="522"/>
        <v>5.771767810026418E-3</v>
      </c>
    </row>
    <row r="1805" spans="1:25" x14ac:dyDescent="0.25">
      <c r="A1805" s="1">
        <v>38637</v>
      </c>
      <c r="B1805" s="2">
        <v>5987.4</v>
      </c>
      <c r="C1805" s="2">
        <v>72669</v>
      </c>
      <c r="D1805" s="2">
        <v>6004</v>
      </c>
      <c r="E1805" s="2">
        <v>6006</v>
      </c>
      <c r="F1805" s="13">
        <f t="shared" si="510"/>
        <v>2.772488893342695E-3</v>
      </c>
      <c r="G1805" s="2">
        <f t="shared" si="505"/>
        <v>6187.0118333333339</v>
      </c>
      <c r="H1805" s="2">
        <f t="shared" ca="1" si="511"/>
        <v>73782.8</v>
      </c>
      <c r="I1805">
        <f t="shared" ca="1" si="512"/>
        <v>-1</v>
      </c>
      <c r="J1805">
        <f t="shared" si="513"/>
        <v>1</v>
      </c>
      <c r="K1805">
        <f t="shared" si="506"/>
        <v>-79.190000000000509</v>
      </c>
      <c r="L1805">
        <f t="shared" ca="1" si="507"/>
        <v>79.190000000000509</v>
      </c>
      <c r="M1805" s="14">
        <f t="shared" si="508"/>
        <v>7955.5800000000472</v>
      </c>
      <c r="N1805">
        <f t="shared" si="514"/>
        <v>1</v>
      </c>
      <c r="O1805">
        <f t="shared" si="509"/>
        <v>0</v>
      </c>
      <c r="P1805">
        <f>COUNTIF(作圖資料!$A$3:$A$249,A1805)</f>
        <v>0</v>
      </c>
      <c r="R1805" s="7">
        <f t="shared" si="515"/>
        <v>-95</v>
      </c>
      <c r="S1805" s="8">
        <f t="shared" ca="1" si="516"/>
        <v>95</v>
      </c>
      <c r="T1805" s="8">
        <f t="shared" ca="1" si="517"/>
        <v>12424</v>
      </c>
      <c r="U1805" s="8">
        <f t="shared" ca="1" si="518"/>
        <v>-2</v>
      </c>
      <c r="V1805" s="9">
        <f t="shared" ca="1" si="519"/>
        <v>0</v>
      </c>
      <c r="W1805" s="3">
        <f t="shared" si="520"/>
        <v>-5.5048835239168703E-4</v>
      </c>
      <c r="X1805" s="3">
        <f t="shared" si="521"/>
        <v>-1.3175460745565748E-2</v>
      </c>
      <c r="Y1805" s="3">
        <f t="shared" si="522"/>
        <v>-9.8944591029023199E-3</v>
      </c>
    </row>
    <row r="1806" spans="1:25" x14ac:dyDescent="0.25">
      <c r="A1806" s="1">
        <v>38638</v>
      </c>
      <c r="B1806" s="2">
        <v>5960.11</v>
      </c>
      <c r="C1806" s="2">
        <v>69763</v>
      </c>
      <c r="D1806" s="2">
        <v>5985</v>
      </c>
      <c r="E1806" s="2">
        <v>5987</v>
      </c>
      <c r="F1806" s="13">
        <f t="shared" si="510"/>
        <v>4.1760974210207635E-3</v>
      </c>
      <c r="G1806" s="2">
        <f t="shared" si="505"/>
        <v>6179.5038333333332</v>
      </c>
      <c r="H1806" s="2">
        <f t="shared" ca="1" si="511"/>
        <v>68627.199999999997</v>
      </c>
      <c r="I1806">
        <f t="shared" ca="1" si="512"/>
        <v>1</v>
      </c>
      <c r="J1806">
        <f t="shared" si="513"/>
        <v>1</v>
      </c>
      <c r="K1806">
        <f t="shared" si="506"/>
        <v>-27.289999999999964</v>
      </c>
      <c r="L1806">
        <f t="shared" ca="1" si="507"/>
        <v>27.289999999999964</v>
      </c>
      <c r="M1806" s="14">
        <f t="shared" si="508"/>
        <v>7928.2900000000473</v>
      </c>
      <c r="N1806">
        <f t="shared" si="514"/>
        <v>1</v>
      </c>
      <c r="O1806">
        <f t="shared" si="509"/>
        <v>0</v>
      </c>
      <c r="P1806">
        <f>COUNTIF(作圖資料!$A$3:$A$249,A1806)</f>
        <v>0</v>
      </c>
      <c r="R1806" s="7">
        <f t="shared" si="515"/>
        <v>-19</v>
      </c>
      <c r="S1806" s="8">
        <f t="shared" ca="1" si="516"/>
        <v>19</v>
      </c>
      <c r="T1806" s="8">
        <f t="shared" ca="1" si="517"/>
        <v>12462</v>
      </c>
      <c r="U1806" s="8">
        <f t="shared" ca="1" si="518"/>
        <v>2</v>
      </c>
      <c r="V1806" s="9">
        <f t="shared" ca="1" si="519"/>
        <v>4</v>
      </c>
      <c r="W1806" s="3">
        <f t="shared" si="520"/>
        <v>-5.5048835239168703E-4</v>
      </c>
      <c r="X1806" s="3">
        <f t="shared" si="521"/>
        <v>-1.7673313181723938E-2</v>
      </c>
      <c r="Y1806" s="3">
        <f t="shared" si="522"/>
        <v>-1.3027704485488067E-2</v>
      </c>
    </row>
    <row r="1807" spans="1:25" x14ac:dyDescent="0.25">
      <c r="A1807" s="1">
        <v>38639</v>
      </c>
      <c r="B1807" s="2">
        <v>5969.07</v>
      </c>
      <c r="C1807" s="2">
        <v>59565</v>
      </c>
      <c r="D1807" s="2">
        <v>5968</v>
      </c>
      <c r="E1807" s="2">
        <v>5969</v>
      </c>
      <c r="F1807" s="13">
        <f t="shared" si="510"/>
        <v>-1.7925740525737144E-4</v>
      </c>
      <c r="G1807" s="2">
        <f t="shared" si="505"/>
        <v>6172.0493333333334</v>
      </c>
      <c r="H1807" s="2">
        <f t="shared" ca="1" si="511"/>
        <v>65090.2</v>
      </c>
      <c r="I1807">
        <f t="shared" ca="1" si="512"/>
        <v>-1</v>
      </c>
      <c r="J1807">
        <f t="shared" si="513"/>
        <v>-1</v>
      </c>
      <c r="K1807">
        <f t="shared" si="506"/>
        <v>8.9600000000000364</v>
      </c>
      <c r="L1807">
        <f t="shared" ca="1" si="507"/>
        <v>8.9600000000000364</v>
      </c>
      <c r="M1807" s="14">
        <f t="shared" si="508"/>
        <v>7937.2500000000473</v>
      </c>
      <c r="N1807">
        <f t="shared" si="514"/>
        <v>-1</v>
      </c>
      <c r="O1807">
        <f t="shared" si="509"/>
        <v>2</v>
      </c>
      <c r="P1807">
        <f>COUNTIF(作圖資料!$A$3:$A$249,A1807)</f>
        <v>0</v>
      </c>
      <c r="R1807" s="7">
        <f t="shared" si="515"/>
        <v>-17</v>
      </c>
      <c r="S1807" s="8">
        <f t="shared" ca="1" si="516"/>
        <v>-17</v>
      </c>
      <c r="T1807" s="8">
        <f t="shared" ca="1" si="517"/>
        <v>12428</v>
      </c>
      <c r="U1807" s="8">
        <f t="shared" ca="1" si="518"/>
        <v>-2</v>
      </c>
      <c r="V1807" s="9">
        <f t="shared" ca="1" si="519"/>
        <v>4</v>
      </c>
      <c r="W1807" s="3">
        <f t="shared" si="520"/>
        <v>-5.5048835239168703E-4</v>
      </c>
      <c r="X1807" s="3">
        <f t="shared" si="521"/>
        <v>-1.6196554008840902E-2</v>
      </c>
      <c r="Y1807" s="3">
        <f t="shared" si="522"/>
        <v>-1.583113456464369E-2</v>
      </c>
    </row>
    <row r="1808" spans="1:25" x14ac:dyDescent="0.25">
      <c r="A1808" s="1">
        <v>38642</v>
      </c>
      <c r="B1808" s="2">
        <v>5826.27</v>
      </c>
      <c r="C1808" s="2">
        <v>69207</v>
      </c>
      <c r="D1808" s="2">
        <v>5815</v>
      </c>
      <c r="E1808" s="2">
        <v>5820</v>
      </c>
      <c r="F1808" s="13">
        <f t="shared" si="510"/>
        <v>-1.9343422120843279E-3</v>
      </c>
      <c r="G1808" s="2">
        <f t="shared" si="505"/>
        <v>6162.0903333333345</v>
      </c>
      <c r="H1808" s="2">
        <f t="shared" ca="1" si="511"/>
        <v>65429.8</v>
      </c>
      <c r="I1808">
        <f t="shared" ca="1" si="512"/>
        <v>1</v>
      </c>
      <c r="J1808">
        <f t="shared" si="513"/>
        <v>-1</v>
      </c>
      <c r="K1808">
        <f t="shared" si="506"/>
        <v>-142.79999999999927</v>
      </c>
      <c r="L1808">
        <f t="shared" ca="1" si="507"/>
        <v>142.79999999999927</v>
      </c>
      <c r="M1808" s="14">
        <f t="shared" si="508"/>
        <v>8080.0500000000466</v>
      </c>
      <c r="N1808">
        <f t="shared" si="514"/>
        <v>-1</v>
      </c>
      <c r="O1808">
        <f t="shared" si="509"/>
        <v>0</v>
      </c>
      <c r="P1808">
        <f>COUNTIF(作圖資料!$A$3:$A$249,A1808)</f>
        <v>0</v>
      </c>
      <c r="R1808" s="7">
        <f t="shared" si="515"/>
        <v>-153</v>
      </c>
      <c r="S1808" s="8">
        <f t="shared" ca="1" si="516"/>
        <v>153</v>
      </c>
      <c r="T1808" s="8">
        <f t="shared" ca="1" si="517"/>
        <v>12734</v>
      </c>
      <c r="U1808" s="8">
        <f t="shared" ca="1" si="518"/>
        <v>2</v>
      </c>
      <c r="V1808" s="9">
        <f t="shared" ca="1" si="519"/>
        <v>4</v>
      </c>
      <c r="W1808" s="3">
        <f t="shared" si="520"/>
        <v>-5.5048835239168703E-4</v>
      </c>
      <c r="X1808" s="3">
        <f t="shared" si="521"/>
        <v>-3.9732403326663723E-2</v>
      </c>
      <c r="Y1808" s="3">
        <f t="shared" si="522"/>
        <v>-4.1062005277044733E-2</v>
      </c>
    </row>
    <row r="1809" spans="1:25" x14ac:dyDescent="0.25">
      <c r="A1809" s="1">
        <v>38643</v>
      </c>
      <c r="B1809" s="2">
        <v>5830.79</v>
      </c>
      <c r="C1809" s="2">
        <v>62591</v>
      </c>
      <c r="D1809" s="2">
        <v>5839</v>
      </c>
      <c r="E1809" s="2">
        <v>5849</v>
      </c>
      <c r="F1809" s="13">
        <f t="shared" si="510"/>
        <v>1.4080424779490119E-3</v>
      </c>
      <c r="G1809" s="2">
        <f t="shared" si="505"/>
        <v>6152.7029999999995</v>
      </c>
      <c r="H1809" s="2">
        <f t="shared" ca="1" si="511"/>
        <v>66759</v>
      </c>
      <c r="I1809">
        <f t="shared" ca="1" si="512"/>
        <v>-1</v>
      </c>
      <c r="J1809">
        <f t="shared" si="513"/>
        <v>1</v>
      </c>
      <c r="K1809">
        <f t="shared" si="506"/>
        <v>4.5199999999995271</v>
      </c>
      <c r="L1809">
        <f t="shared" ca="1" si="507"/>
        <v>4.5199999999995271</v>
      </c>
      <c r="M1809" s="14">
        <f t="shared" si="508"/>
        <v>8075.530000000047</v>
      </c>
      <c r="N1809">
        <f t="shared" si="514"/>
        <v>1</v>
      </c>
      <c r="O1809">
        <f t="shared" si="509"/>
        <v>2</v>
      </c>
      <c r="P1809">
        <f>COUNTIF(作圖資料!$A$3:$A$249,A1809)</f>
        <v>0</v>
      </c>
      <c r="R1809" s="7">
        <f t="shared" si="515"/>
        <v>24</v>
      </c>
      <c r="S1809" s="8">
        <f t="shared" ca="1" si="516"/>
        <v>24</v>
      </c>
      <c r="T1809" s="8">
        <f t="shared" ca="1" si="517"/>
        <v>12782</v>
      </c>
      <c r="U1809" s="8">
        <f t="shared" ca="1" si="518"/>
        <v>-2</v>
      </c>
      <c r="V1809" s="9">
        <f t="shared" ca="1" si="519"/>
        <v>4</v>
      </c>
      <c r="W1809" s="3">
        <f t="shared" si="520"/>
        <v>-5.5048835239168703E-4</v>
      </c>
      <c r="X1809" s="3">
        <f t="shared" si="521"/>
        <v>-3.8987431065343414E-2</v>
      </c>
      <c r="Y1809" s="3">
        <f t="shared" si="522"/>
        <v>-3.7104221635883672E-2</v>
      </c>
    </row>
    <row r="1810" spans="1:25" x14ac:dyDescent="0.25">
      <c r="A1810" s="1">
        <v>38644</v>
      </c>
      <c r="B1810" s="2">
        <v>5694.16</v>
      </c>
      <c r="C1810" s="2">
        <v>72653</v>
      </c>
      <c r="D1810" s="2">
        <v>5678</v>
      </c>
      <c r="E1810" s="2">
        <v>5688</v>
      </c>
      <c r="F1810" s="13">
        <f t="shared" si="510"/>
        <v>-1.0818101352965126E-3</v>
      </c>
      <c r="G1810" s="2">
        <f t="shared" si="505"/>
        <v>6141.260166666666</v>
      </c>
      <c r="H1810" s="2">
        <f t="shared" ca="1" si="511"/>
        <v>66755.8</v>
      </c>
      <c r="I1810">
        <f t="shared" ca="1" si="512"/>
        <v>1</v>
      </c>
      <c r="J1810">
        <f t="shared" si="513"/>
        <v>-1</v>
      </c>
      <c r="K1810">
        <f t="shared" si="506"/>
        <v>-136.63000000000011</v>
      </c>
      <c r="L1810">
        <f t="shared" ca="1" si="507"/>
        <v>136.63000000000011</v>
      </c>
      <c r="M1810" s="14">
        <f t="shared" si="508"/>
        <v>7938.9000000000469</v>
      </c>
      <c r="N1810">
        <f t="shared" si="514"/>
        <v>-1</v>
      </c>
      <c r="O1810">
        <f t="shared" si="509"/>
        <v>2</v>
      </c>
      <c r="P1810">
        <f>COUNTIF(作圖資料!$A$3:$A$249,A1810)</f>
        <v>1</v>
      </c>
      <c r="R1810" s="7">
        <f t="shared" si="515"/>
        <v>-161</v>
      </c>
      <c r="S1810" s="8">
        <f t="shared" ca="1" si="516"/>
        <v>161</v>
      </c>
      <c r="T1810" s="8">
        <f t="shared" ca="1" si="517"/>
        <v>13104</v>
      </c>
      <c r="U1810" s="8">
        <f t="shared" ca="1" si="518"/>
        <v>2</v>
      </c>
      <c r="V1810" s="9">
        <f t="shared" ca="1" si="519"/>
        <v>4</v>
      </c>
      <c r="W1810" s="3">
        <f t="shared" si="520"/>
        <v>-5.5048835239168703E-4</v>
      </c>
      <c r="X1810" s="3">
        <f t="shared" si="521"/>
        <v>-6.1506360283089645E-2</v>
      </c>
      <c r="Y1810" s="3">
        <f t="shared" si="522"/>
        <v>-6.3654353562004995E-2</v>
      </c>
    </row>
    <row r="1811" spans="1:25" x14ac:dyDescent="0.25">
      <c r="A1811" s="1">
        <v>38645</v>
      </c>
      <c r="B1811" s="2">
        <v>5748</v>
      </c>
      <c r="C1811" s="2">
        <v>86129</v>
      </c>
      <c r="D1811" s="2">
        <v>5772</v>
      </c>
      <c r="E1811" s="2">
        <v>5770</v>
      </c>
      <c r="F1811" s="13">
        <f t="shared" si="510"/>
        <v>4.1753653444676075E-3</v>
      </c>
      <c r="G1811" s="2">
        <f t="shared" si="505"/>
        <v>6130.0526666666665</v>
      </c>
      <c r="H1811" s="2">
        <f t="shared" ca="1" si="511"/>
        <v>70029</v>
      </c>
      <c r="I1811">
        <f t="shared" ca="1" si="512"/>
        <v>1</v>
      </c>
      <c r="J1811">
        <f t="shared" si="513"/>
        <v>1</v>
      </c>
      <c r="K1811">
        <f t="shared" si="506"/>
        <v>53.840000000000146</v>
      </c>
      <c r="L1811">
        <f t="shared" ca="1" si="507"/>
        <v>53.840000000000146</v>
      </c>
      <c r="M1811" s="14">
        <f t="shared" si="508"/>
        <v>7885.0600000000468</v>
      </c>
      <c r="N1811">
        <f t="shared" si="514"/>
        <v>1</v>
      </c>
      <c r="O1811">
        <f t="shared" si="509"/>
        <v>2</v>
      </c>
      <c r="P1811">
        <f>COUNTIF(作圖資料!$A$3:$A$249,A1811)</f>
        <v>0</v>
      </c>
      <c r="R1811" s="7">
        <f t="shared" si="515"/>
        <v>84</v>
      </c>
      <c r="S1811" s="8">
        <f t="shared" ca="1" si="516"/>
        <v>84</v>
      </c>
      <c r="T1811" s="8">
        <f t="shared" ca="1" si="517"/>
        <v>13272</v>
      </c>
      <c r="U1811" s="8">
        <f t="shared" ca="1" si="518"/>
        <v>2</v>
      </c>
      <c r="V1811" s="9">
        <f t="shared" ca="1" si="519"/>
        <v>0</v>
      </c>
      <c r="W1811" s="3">
        <f t="shared" si="520"/>
        <v>-1.0818101352965126E-3</v>
      </c>
      <c r="X1811" s="3">
        <f t="shared" si="521"/>
        <v>9.4553015721370922E-3</v>
      </c>
      <c r="Y1811" s="3">
        <f t="shared" si="522"/>
        <v>1.4767932489451477E-2</v>
      </c>
    </row>
    <row r="1812" spans="1:25" x14ac:dyDescent="0.25">
      <c r="A1812" s="1">
        <v>38646</v>
      </c>
      <c r="B1812" s="2">
        <v>5738.76</v>
      </c>
      <c r="C1812" s="2">
        <v>67145</v>
      </c>
      <c r="D1812" s="2">
        <v>5735</v>
      </c>
      <c r="E1812" s="2">
        <v>5736</v>
      </c>
      <c r="F1812" s="13">
        <f t="shared" si="510"/>
        <v>-6.551938049335071E-4</v>
      </c>
      <c r="G1812" s="2">
        <f t="shared" si="505"/>
        <v>6119.5960000000005</v>
      </c>
      <c r="H1812" s="2">
        <f t="shared" ca="1" si="511"/>
        <v>71545</v>
      </c>
      <c r="I1812">
        <f t="shared" ca="1" si="512"/>
        <v>-1</v>
      </c>
      <c r="J1812">
        <f t="shared" si="513"/>
        <v>-1</v>
      </c>
      <c r="K1812">
        <f t="shared" si="506"/>
        <v>-9.2399999999997817</v>
      </c>
      <c r="L1812">
        <f t="shared" ca="1" si="507"/>
        <v>-9.2399999999997817</v>
      </c>
      <c r="M1812" s="14">
        <f t="shared" si="508"/>
        <v>7875.820000000047</v>
      </c>
      <c r="N1812">
        <f t="shared" si="514"/>
        <v>-1</v>
      </c>
      <c r="O1812">
        <f t="shared" si="509"/>
        <v>2</v>
      </c>
      <c r="P1812">
        <f>COUNTIF(作圖資料!$A$3:$A$249,A1812)</f>
        <v>0</v>
      </c>
      <c r="R1812" s="7">
        <f t="shared" si="515"/>
        <v>-37</v>
      </c>
      <c r="S1812" s="8">
        <f t="shared" ca="1" si="516"/>
        <v>-37</v>
      </c>
      <c r="T1812" s="8">
        <f t="shared" ca="1" si="517"/>
        <v>13198</v>
      </c>
      <c r="U1812" s="8">
        <f t="shared" ca="1" si="518"/>
        <v>-2</v>
      </c>
      <c r="V1812" s="9">
        <f t="shared" ca="1" si="519"/>
        <v>4</v>
      </c>
      <c r="W1812" s="3">
        <f t="shared" si="520"/>
        <v>-1.0818101352965126E-3</v>
      </c>
      <c r="X1812" s="3">
        <f t="shared" si="521"/>
        <v>7.8325863691923736E-3</v>
      </c>
      <c r="Y1812" s="3">
        <f t="shared" si="522"/>
        <v>8.2630098452882716E-3</v>
      </c>
    </row>
    <row r="1813" spans="1:25" x14ac:dyDescent="0.25">
      <c r="A1813" s="1">
        <v>38649</v>
      </c>
      <c r="B1813" s="2">
        <v>5717.28</v>
      </c>
      <c r="C1813" s="2">
        <v>56969</v>
      </c>
      <c r="D1813" s="2">
        <v>5712</v>
      </c>
      <c r="E1813" s="2">
        <v>5707</v>
      </c>
      <c r="F1813" s="13">
        <f t="shared" si="510"/>
        <v>-9.2351607757534815E-4</v>
      </c>
      <c r="G1813" s="2">
        <f t="shared" si="505"/>
        <v>6109.4298333333336</v>
      </c>
      <c r="H1813" s="2">
        <f t="shared" ca="1" si="511"/>
        <v>69097.399999999994</v>
      </c>
      <c r="I1813">
        <f t="shared" ca="1" si="512"/>
        <v>-1</v>
      </c>
      <c r="J1813">
        <f t="shared" si="513"/>
        <v>-1</v>
      </c>
      <c r="K1813">
        <f t="shared" si="506"/>
        <v>-21.480000000000473</v>
      </c>
      <c r="L1813">
        <f t="shared" ca="1" si="507"/>
        <v>21.480000000000473</v>
      </c>
      <c r="M1813" s="14">
        <f t="shared" si="508"/>
        <v>7897.3000000000475</v>
      </c>
      <c r="N1813">
        <f t="shared" si="514"/>
        <v>-1</v>
      </c>
      <c r="O1813">
        <f t="shared" si="509"/>
        <v>0</v>
      </c>
      <c r="P1813">
        <f>COUNTIF(作圖資料!$A$3:$A$249,A1813)</f>
        <v>0</v>
      </c>
      <c r="R1813" s="7">
        <f t="shared" si="515"/>
        <v>-23</v>
      </c>
      <c r="S1813" s="8">
        <f t="shared" ca="1" si="516"/>
        <v>23</v>
      </c>
      <c r="T1813" s="8">
        <f t="shared" ca="1" si="517"/>
        <v>13244</v>
      </c>
      <c r="U1813" s="8">
        <f t="shared" ca="1" si="518"/>
        <v>-2</v>
      </c>
      <c r="V1813" s="9">
        <f t="shared" ca="1" si="519"/>
        <v>0</v>
      </c>
      <c r="W1813" s="3">
        <f t="shared" si="520"/>
        <v>-1.0818101352965126E-3</v>
      </c>
      <c r="X1813" s="3">
        <f t="shared" si="521"/>
        <v>4.0603003779309255E-3</v>
      </c>
      <c r="Y1813" s="3">
        <f t="shared" si="522"/>
        <v>4.2194092827003704E-3</v>
      </c>
    </row>
    <row r="1814" spans="1:25" x14ac:dyDescent="0.25">
      <c r="A1814" s="1">
        <v>38650</v>
      </c>
      <c r="B1814" s="2">
        <v>5721.31</v>
      </c>
      <c r="C1814" s="2">
        <v>66014</v>
      </c>
      <c r="D1814" s="2">
        <v>5718</v>
      </c>
      <c r="E1814" s="2">
        <v>5725</v>
      </c>
      <c r="F1814" s="13">
        <f t="shared" si="510"/>
        <v>-5.7853883114189486E-4</v>
      </c>
      <c r="G1814" s="2">
        <f t="shared" si="505"/>
        <v>6098.5243333333347</v>
      </c>
      <c r="H1814" s="2">
        <f t="shared" ca="1" si="511"/>
        <v>69782</v>
      </c>
      <c r="I1814">
        <f t="shared" ca="1" si="512"/>
        <v>-1</v>
      </c>
      <c r="J1814">
        <f t="shared" si="513"/>
        <v>-1</v>
      </c>
      <c r="K1814">
        <f t="shared" si="506"/>
        <v>4.0300000000006548</v>
      </c>
      <c r="L1814">
        <f t="shared" ca="1" si="507"/>
        <v>-4.0300000000006548</v>
      </c>
      <c r="M1814" s="14">
        <f t="shared" si="508"/>
        <v>7893.2700000000468</v>
      </c>
      <c r="N1814">
        <f t="shared" si="514"/>
        <v>-1</v>
      </c>
      <c r="O1814">
        <f t="shared" si="509"/>
        <v>0</v>
      </c>
      <c r="P1814">
        <f>COUNTIF(作圖資料!$A$3:$A$249,A1814)</f>
        <v>0</v>
      </c>
      <c r="R1814" s="7">
        <f t="shared" si="515"/>
        <v>6</v>
      </c>
      <c r="S1814" s="8">
        <f t="shared" ca="1" si="516"/>
        <v>-6</v>
      </c>
      <c r="T1814" s="8">
        <f t="shared" ca="1" si="517"/>
        <v>13232</v>
      </c>
      <c r="U1814" s="8">
        <f t="shared" ca="1" si="518"/>
        <v>-2</v>
      </c>
      <c r="V1814" s="9">
        <f t="shared" ca="1" si="519"/>
        <v>0</v>
      </c>
      <c r="W1814" s="3">
        <f t="shared" si="520"/>
        <v>-1.0818101352965126E-3</v>
      </c>
      <c r="X1814" s="3">
        <f t="shared" si="521"/>
        <v>4.7680430476135793E-3</v>
      </c>
      <c r="Y1814" s="3">
        <f t="shared" si="522"/>
        <v>5.2742616033754075E-3</v>
      </c>
    </row>
    <row r="1815" spans="1:25" x14ac:dyDescent="0.25">
      <c r="A1815" s="1">
        <v>38651</v>
      </c>
      <c r="B1815" s="2">
        <v>5700.72</v>
      </c>
      <c r="C1815" s="2">
        <v>73048</v>
      </c>
      <c r="D1815" s="2">
        <v>5704</v>
      </c>
      <c r="E1815" s="2">
        <v>5704</v>
      </c>
      <c r="F1815" s="13">
        <f t="shared" si="510"/>
        <v>5.7536591869089548E-4</v>
      </c>
      <c r="G1815" s="2">
        <f t="shared" si="505"/>
        <v>6088.336666666668</v>
      </c>
      <c r="H1815" s="2">
        <f t="shared" ca="1" si="511"/>
        <v>69861</v>
      </c>
      <c r="I1815">
        <f t="shared" ca="1" si="512"/>
        <v>1</v>
      </c>
      <c r="J1815">
        <f t="shared" si="513"/>
        <v>1</v>
      </c>
      <c r="K1815">
        <f t="shared" si="506"/>
        <v>-20.590000000000146</v>
      </c>
      <c r="L1815">
        <f t="shared" ca="1" si="507"/>
        <v>20.590000000000146</v>
      </c>
      <c r="M1815" s="14">
        <f t="shared" si="508"/>
        <v>7913.860000000047</v>
      </c>
      <c r="N1815">
        <f t="shared" si="514"/>
        <v>1</v>
      </c>
      <c r="O1815">
        <f t="shared" si="509"/>
        <v>2</v>
      </c>
      <c r="P1815">
        <f>COUNTIF(作圖資料!$A$3:$A$249,A1815)</f>
        <v>0</v>
      </c>
      <c r="R1815" s="7">
        <f t="shared" si="515"/>
        <v>-14</v>
      </c>
      <c r="S1815" s="8">
        <f t="shared" ca="1" si="516"/>
        <v>14</v>
      </c>
      <c r="T1815" s="8">
        <f t="shared" ca="1" si="517"/>
        <v>13260</v>
      </c>
      <c r="U1815" s="8">
        <f t="shared" ca="1" si="518"/>
        <v>2</v>
      </c>
      <c r="V1815" s="9">
        <f t="shared" ca="1" si="519"/>
        <v>4</v>
      </c>
      <c r="W1815" s="3">
        <f t="shared" si="520"/>
        <v>-1.0818101352965126E-3</v>
      </c>
      <c r="X1815" s="3">
        <f t="shared" si="521"/>
        <v>1.1520575466792415E-3</v>
      </c>
      <c r="Y1815" s="3">
        <f t="shared" si="522"/>
        <v>2.8129395218001729E-3</v>
      </c>
    </row>
    <row r="1816" spans="1:25" x14ac:dyDescent="0.25">
      <c r="A1816" s="1">
        <v>38652</v>
      </c>
      <c r="B1816" s="2">
        <v>5661.18</v>
      </c>
      <c r="C1816" s="2">
        <v>65663</v>
      </c>
      <c r="D1816" s="2">
        <v>5675</v>
      </c>
      <c r="E1816" s="2">
        <v>5681</v>
      </c>
      <c r="F1816" s="13">
        <f t="shared" si="510"/>
        <v>2.4411871729921319E-3</v>
      </c>
      <c r="G1816" s="2">
        <f t="shared" si="505"/>
        <v>6077.5575000000008</v>
      </c>
      <c r="H1816" s="2">
        <f t="shared" ca="1" si="511"/>
        <v>65767.8</v>
      </c>
      <c r="I1816">
        <f t="shared" ca="1" si="512"/>
        <v>-1</v>
      </c>
      <c r="J1816">
        <f t="shared" si="513"/>
        <v>1</v>
      </c>
      <c r="K1816">
        <f t="shared" si="506"/>
        <v>-39.539999999999964</v>
      </c>
      <c r="L1816">
        <f t="shared" ca="1" si="507"/>
        <v>-39.539999999999964</v>
      </c>
      <c r="M1816" s="14">
        <f t="shared" si="508"/>
        <v>7874.320000000047</v>
      </c>
      <c r="N1816">
        <f t="shared" si="514"/>
        <v>1</v>
      </c>
      <c r="O1816">
        <f t="shared" si="509"/>
        <v>0</v>
      </c>
      <c r="P1816">
        <f>COUNTIF(作圖資料!$A$3:$A$249,A1816)</f>
        <v>0</v>
      </c>
      <c r="R1816" s="7">
        <f t="shared" si="515"/>
        <v>-29</v>
      </c>
      <c r="S1816" s="8">
        <f t="shared" ca="1" si="516"/>
        <v>-29</v>
      </c>
      <c r="T1816" s="8">
        <f t="shared" ca="1" si="517"/>
        <v>13202</v>
      </c>
      <c r="U1816" s="8">
        <f t="shared" ca="1" si="518"/>
        <v>-2</v>
      </c>
      <c r="V1816" s="9">
        <f t="shared" ca="1" si="519"/>
        <v>4</v>
      </c>
      <c r="W1816" s="3">
        <f t="shared" si="520"/>
        <v>-1.0818101352965126E-3</v>
      </c>
      <c r="X1816" s="3">
        <f t="shared" si="521"/>
        <v>-5.7918990685195126E-3</v>
      </c>
      <c r="Y1816" s="3">
        <f t="shared" si="522"/>
        <v>-2.2855133614627654E-3</v>
      </c>
    </row>
    <row r="1817" spans="1:25" x14ac:dyDescent="0.25">
      <c r="A1817" s="1">
        <v>38653</v>
      </c>
      <c r="B1817" s="2">
        <v>5632.97</v>
      </c>
      <c r="C1817" s="2">
        <v>68191</v>
      </c>
      <c r="D1817" s="2">
        <v>5660</v>
      </c>
      <c r="E1817" s="2">
        <v>5657</v>
      </c>
      <c r="F1817" s="13">
        <f t="shared" si="510"/>
        <v>4.7985343433392114E-3</v>
      </c>
      <c r="G1817" s="2">
        <f t="shared" si="505"/>
        <v>6065.7146666666677</v>
      </c>
      <c r="H1817" s="2">
        <f t="shared" ca="1" si="511"/>
        <v>65977</v>
      </c>
      <c r="I1817">
        <f t="shared" ca="1" si="512"/>
        <v>1</v>
      </c>
      <c r="J1817">
        <f t="shared" si="513"/>
        <v>1</v>
      </c>
      <c r="K1817">
        <f t="shared" si="506"/>
        <v>-28.210000000000036</v>
      </c>
      <c r="L1817">
        <f t="shared" ca="1" si="507"/>
        <v>28.210000000000036</v>
      </c>
      <c r="M1817" s="14">
        <f t="shared" si="508"/>
        <v>7846.110000000047</v>
      </c>
      <c r="N1817">
        <f t="shared" si="514"/>
        <v>1</v>
      </c>
      <c r="O1817">
        <f t="shared" si="509"/>
        <v>0</v>
      </c>
      <c r="P1817">
        <f>COUNTIF(作圖資料!$A$3:$A$249,A1817)</f>
        <v>0</v>
      </c>
      <c r="R1817" s="7">
        <f t="shared" si="515"/>
        <v>-15</v>
      </c>
      <c r="S1817" s="8">
        <f t="shared" ca="1" si="516"/>
        <v>15</v>
      </c>
      <c r="T1817" s="8">
        <f t="shared" ca="1" si="517"/>
        <v>13232</v>
      </c>
      <c r="U1817" s="8">
        <f t="shared" ca="1" si="518"/>
        <v>2</v>
      </c>
      <c r="V1817" s="9">
        <f t="shared" ca="1" si="519"/>
        <v>4</v>
      </c>
      <c r="W1817" s="3">
        <f t="shared" si="520"/>
        <v>-1.0818101352965126E-3</v>
      </c>
      <c r="X1817" s="3">
        <f t="shared" si="521"/>
        <v>-1.0746097756297868E-2</v>
      </c>
      <c r="Y1817" s="3">
        <f t="shared" si="522"/>
        <v>-4.9226441631504692E-3</v>
      </c>
    </row>
    <row r="1818" spans="1:25" x14ac:dyDescent="0.25">
      <c r="A1818" s="1">
        <v>38656</v>
      </c>
      <c r="B1818" s="2">
        <v>5764.3</v>
      </c>
      <c r="C1818" s="2">
        <v>73183</v>
      </c>
      <c r="D1818" s="2">
        <v>5775</v>
      </c>
      <c r="E1818" s="2">
        <v>5772</v>
      </c>
      <c r="F1818" s="13">
        <f t="shared" si="510"/>
        <v>1.8562531443540031E-3</v>
      </c>
      <c r="G1818" s="2">
        <f t="shared" si="505"/>
        <v>6054.1934999999994</v>
      </c>
      <c r="H1818" s="2">
        <f t="shared" ca="1" si="511"/>
        <v>69219.8</v>
      </c>
      <c r="I1818">
        <f t="shared" ca="1" si="512"/>
        <v>1</v>
      </c>
      <c r="J1818">
        <f t="shared" si="513"/>
        <v>1</v>
      </c>
      <c r="K1818">
        <f t="shared" si="506"/>
        <v>131.32999999999993</v>
      </c>
      <c r="L1818">
        <f t="shared" ca="1" si="507"/>
        <v>131.32999999999993</v>
      </c>
      <c r="M1818" s="14">
        <f t="shared" si="508"/>
        <v>7977.4400000000469</v>
      </c>
      <c r="N1818">
        <f t="shared" si="514"/>
        <v>1</v>
      </c>
      <c r="O1818">
        <f t="shared" si="509"/>
        <v>0</v>
      </c>
      <c r="P1818">
        <f>COUNTIF(作圖資料!$A$3:$A$249,A1818)</f>
        <v>0</v>
      </c>
      <c r="R1818" s="7">
        <f t="shared" si="515"/>
        <v>115</v>
      </c>
      <c r="S1818" s="8">
        <f t="shared" ca="1" si="516"/>
        <v>115</v>
      </c>
      <c r="T1818" s="8">
        <f t="shared" ca="1" si="517"/>
        <v>13462</v>
      </c>
      <c r="U1818" s="8">
        <f t="shared" ca="1" si="518"/>
        <v>2</v>
      </c>
      <c r="V1818" s="9">
        <f t="shared" ca="1" si="519"/>
        <v>0</v>
      </c>
      <c r="W1818" s="3">
        <f t="shared" si="520"/>
        <v>-1.0818101352965126E-3</v>
      </c>
      <c r="X1818" s="3">
        <f t="shared" si="521"/>
        <v>1.231788358598962E-2</v>
      </c>
      <c r="Y1818" s="3">
        <f t="shared" si="522"/>
        <v>1.5295358649789037E-2</v>
      </c>
    </row>
    <row r="1819" spans="1:25" x14ac:dyDescent="0.25">
      <c r="A1819" s="1">
        <v>38657</v>
      </c>
      <c r="B1819" s="2">
        <v>5798.41</v>
      </c>
      <c r="C1819" s="2">
        <v>77001</v>
      </c>
      <c r="D1819" s="2">
        <v>5798</v>
      </c>
      <c r="E1819" s="2">
        <v>5795</v>
      </c>
      <c r="F1819" s="13">
        <f t="shared" si="510"/>
        <v>-7.0709039202143664E-5</v>
      </c>
      <c r="G1819" s="2">
        <f t="shared" si="505"/>
        <v>6043.4001666666672</v>
      </c>
      <c r="H1819" s="2">
        <f t="shared" ca="1" si="511"/>
        <v>71417.2</v>
      </c>
      <c r="I1819">
        <f t="shared" ca="1" si="512"/>
        <v>1</v>
      </c>
      <c r="J1819">
        <f t="shared" si="513"/>
        <v>-1</v>
      </c>
      <c r="K1819">
        <f t="shared" si="506"/>
        <v>34.109999999999673</v>
      </c>
      <c r="L1819">
        <f t="shared" ca="1" si="507"/>
        <v>34.109999999999673</v>
      </c>
      <c r="M1819" s="14">
        <f t="shared" si="508"/>
        <v>8011.5500000000466</v>
      </c>
      <c r="N1819">
        <f t="shared" si="514"/>
        <v>-1</v>
      </c>
      <c r="O1819">
        <f t="shared" si="509"/>
        <v>2</v>
      </c>
      <c r="P1819">
        <f>COUNTIF(作圖資料!$A$3:$A$249,A1819)</f>
        <v>0</v>
      </c>
      <c r="R1819" s="7">
        <f t="shared" si="515"/>
        <v>23</v>
      </c>
      <c r="S1819" s="8">
        <f t="shared" ca="1" si="516"/>
        <v>23</v>
      </c>
      <c r="T1819" s="8">
        <f t="shared" ca="1" si="517"/>
        <v>13508</v>
      </c>
      <c r="U1819" s="8">
        <f t="shared" ca="1" si="518"/>
        <v>2</v>
      </c>
      <c r="V1819" s="9">
        <f t="shared" ca="1" si="519"/>
        <v>0</v>
      </c>
      <c r="W1819" s="3">
        <f t="shared" si="520"/>
        <v>-1.0818101352965126E-3</v>
      </c>
      <c r="X1819" s="3">
        <f t="shared" si="521"/>
        <v>1.8308231591665391E-2</v>
      </c>
      <c r="Y1819" s="3">
        <f t="shared" si="522"/>
        <v>1.9338959212376938E-2</v>
      </c>
    </row>
    <row r="1820" spans="1:25" x14ac:dyDescent="0.25">
      <c r="A1820" s="1">
        <v>38658</v>
      </c>
      <c r="B1820" s="2">
        <v>5870.37</v>
      </c>
      <c r="C1820" s="2">
        <v>74532</v>
      </c>
      <c r="D1820" s="2">
        <v>5853</v>
      </c>
      <c r="E1820" s="2">
        <v>5856</v>
      </c>
      <c r="F1820" s="13">
        <f t="shared" si="510"/>
        <v>-2.9589276314780921E-3</v>
      </c>
      <c r="G1820" s="2">
        <f t="shared" si="505"/>
        <v>6034.9058333333332</v>
      </c>
      <c r="H1820" s="2">
        <f t="shared" ca="1" si="511"/>
        <v>71714</v>
      </c>
      <c r="I1820">
        <f t="shared" ca="1" si="512"/>
        <v>1</v>
      </c>
      <c r="J1820">
        <f t="shared" si="513"/>
        <v>-1</v>
      </c>
      <c r="K1820">
        <f t="shared" si="506"/>
        <v>71.960000000000036</v>
      </c>
      <c r="L1820">
        <f t="shared" ca="1" si="507"/>
        <v>71.960000000000036</v>
      </c>
      <c r="M1820" s="14">
        <f t="shared" si="508"/>
        <v>7939.5900000000465</v>
      </c>
      <c r="N1820">
        <f t="shared" si="514"/>
        <v>-1</v>
      </c>
      <c r="O1820">
        <f t="shared" si="509"/>
        <v>0</v>
      </c>
      <c r="P1820">
        <f>COUNTIF(作圖資料!$A$3:$A$249,A1820)</f>
        <v>0</v>
      </c>
      <c r="R1820" s="7">
        <f t="shared" si="515"/>
        <v>55</v>
      </c>
      <c r="S1820" s="8">
        <f t="shared" ca="1" si="516"/>
        <v>55</v>
      </c>
      <c r="T1820" s="8">
        <f t="shared" ca="1" si="517"/>
        <v>13618</v>
      </c>
      <c r="U1820" s="8">
        <f t="shared" ca="1" si="518"/>
        <v>2</v>
      </c>
      <c r="V1820" s="9">
        <f t="shared" ca="1" si="519"/>
        <v>0</v>
      </c>
      <c r="W1820" s="3">
        <f t="shared" si="520"/>
        <v>-1.0818101352965126E-3</v>
      </c>
      <c r="X1820" s="3">
        <f t="shared" si="521"/>
        <v>3.0945740899447349E-2</v>
      </c>
      <c r="Y1820" s="3">
        <f t="shared" si="522"/>
        <v>2.9008438818565407E-2</v>
      </c>
    </row>
    <row r="1821" spans="1:25" x14ac:dyDescent="0.25">
      <c r="A1821" s="1">
        <v>38659</v>
      </c>
      <c r="B1821" s="2">
        <v>5858.01</v>
      </c>
      <c r="C1821" s="2">
        <v>76600</v>
      </c>
      <c r="D1821" s="2">
        <v>5842</v>
      </c>
      <c r="E1821" s="2">
        <v>5846</v>
      </c>
      <c r="F1821" s="13">
        <f t="shared" si="510"/>
        <v>-2.7330100153465375E-3</v>
      </c>
      <c r="G1821" s="2">
        <f t="shared" si="505"/>
        <v>6026.2059999999992</v>
      </c>
      <c r="H1821" s="2">
        <f t="shared" ca="1" si="511"/>
        <v>73901.399999999994</v>
      </c>
      <c r="I1821">
        <f t="shared" ca="1" si="512"/>
        <v>1</v>
      </c>
      <c r="J1821">
        <f t="shared" si="513"/>
        <v>-1</v>
      </c>
      <c r="K1821">
        <f t="shared" si="506"/>
        <v>-12.359999999999673</v>
      </c>
      <c r="L1821">
        <f t="shared" ca="1" si="507"/>
        <v>-12.359999999999673</v>
      </c>
      <c r="M1821" s="14">
        <f t="shared" si="508"/>
        <v>7951.9500000000462</v>
      </c>
      <c r="N1821">
        <f t="shared" si="514"/>
        <v>-1</v>
      </c>
      <c r="O1821">
        <f t="shared" si="509"/>
        <v>0</v>
      </c>
      <c r="P1821">
        <f>COUNTIF(作圖資料!$A$3:$A$249,A1821)</f>
        <v>0</v>
      </c>
      <c r="R1821" s="7">
        <f t="shared" si="515"/>
        <v>-11</v>
      </c>
      <c r="S1821" s="8">
        <f t="shared" ca="1" si="516"/>
        <v>-11</v>
      </c>
      <c r="T1821" s="8">
        <f t="shared" ca="1" si="517"/>
        <v>13596</v>
      </c>
      <c r="U1821" s="8">
        <f t="shared" ca="1" si="518"/>
        <v>2</v>
      </c>
      <c r="V1821" s="9">
        <f t="shared" ca="1" si="519"/>
        <v>0</v>
      </c>
      <c r="W1821" s="3">
        <f t="shared" si="520"/>
        <v>-1.0818101352965126E-3</v>
      </c>
      <c r="X1821" s="3">
        <f t="shared" si="521"/>
        <v>2.8775095887715985E-2</v>
      </c>
      <c r="Y1821" s="3">
        <f t="shared" si="522"/>
        <v>2.707454289732758E-2</v>
      </c>
    </row>
    <row r="1822" spans="1:25" x14ac:dyDescent="0.25">
      <c r="A1822" s="1">
        <v>38660</v>
      </c>
      <c r="B1822" s="2">
        <v>5911.74</v>
      </c>
      <c r="C1822" s="2">
        <v>78472</v>
      </c>
      <c r="D1822" s="2">
        <v>5885</v>
      </c>
      <c r="E1822" s="2">
        <v>5892</v>
      </c>
      <c r="F1822" s="13">
        <f t="shared" si="510"/>
        <v>-4.5232029825398312E-3</v>
      </c>
      <c r="G1822" s="2">
        <f t="shared" si="505"/>
        <v>6018.7876666666652</v>
      </c>
      <c r="H1822" s="2">
        <f t="shared" ca="1" si="511"/>
        <v>75957.600000000006</v>
      </c>
      <c r="I1822">
        <f t="shared" ca="1" si="512"/>
        <v>1</v>
      </c>
      <c r="J1822">
        <f t="shared" si="513"/>
        <v>-1</v>
      </c>
      <c r="K1822">
        <f t="shared" si="506"/>
        <v>53.729999999999563</v>
      </c>
      <c r="L1822">
        <f t="shared" ca="1" si="507"/>
        <v>53.729999999999563</v>
      </c>
      <c r="M1822" s="14">
        <f t="shared" si="508"/>
        <v>7898.2200000000466</v>
      </c>
      <c r="N1822">
        <f t="shared" si="514"/>
        <v>-1</v>
      </c>
      <c r="O1822">
        <f t="shared" si="509"/>
        <v>0</v>
      </c>
      <c r="P1822">
        <f>COUNTIF(作圖資料!$A$3:$A$249,A1822)</f>
        <v>0</v>
      </c>
      <c r="R1822" s="7">
        <f t="shared" si="515"/>
        <v>43</v>
      </c>
      <c r="S1822" s="8">
        <f t="shared" ca="1" si="516"/>
        <v>43</v>
      </c>
      <c r="T1822" s="8">
        <f t="shared" ca="1" si="517"/>
        <v>13682</v>
      </c>
      <c r="U1822" s="8">
        <f t="shared" ca="1" si="518"/>
        <v>2</v>
      </c>
      <c r="V1822" s="9">
        <f t="shared" ca="1" si="519"/>
        <v>0</v>
      </c>
      <c r="W1822" s="3">
        <f t="shared" si="520"/>
        <v>-1.0818101352965126E-3</v>
      </c>
      <c r="X1822" s="3">
        <f t="shared" si="521"/>
        <v>3.8211079421722527E-2</v>
      </c>
      <c r="Y1822" s="3">
        <f t="shared" si="522"/>
        <v>3.4634317862165975E-2</v>
      </c>
    </row>
    <row r="1823" spans="1:25" x14ac:dyDescent="0.25">
      <c r="A1823" s="1">
        <v>38663</v>
      </c>
      <c r="B1823" s="2">
        <v>5860.39</v>
      </c>
      <c r="C1823" s="2">
        <v>54500</v>
      </c>
      <c r="D1823" s="2">
        <v>5832</v>
      </c>
      <c r="E1823" s="2">
        <v>5835</v>
      </c>
      <c r="F1823" s="13">
        <f t="shared" si="510"/>
        <v>-4.8443874895698347E-3</v>
      </c>
      <c r="G1823" s="2">
        <f t="shared" si="505"/>
        <v>6010.5656666666646</v>
      </c>
      <c r="H1823" s="2">
        <f t="shared" ca="1" si="511"/>
        <v>72221</v>
      </c>
      <c r="I1823">
        <f t="shared" ca="1" si="512"/>
        <v>-1</v>
      </c>
      <c r="J1823">
        <f t="shared" si="513"/>
        <v>-1</v>
      </c>
      <c r="K1823">
        <f t="shared" si="506"/>
        <v>-51.349999999999454</v>
      </c>
      <c r="L1823">
        <f t="shared" ca="1" si="507"/>
        <v>-51.349999999999454</v>
      </c>
      <c r="M1823" s="14">
        <f t="shared" si="508"/>
        <v>7949.5700000000461</v>
      </c>
      <c r="N1823">
        <f t="shared" si="514"/>
        <v>-1</v>
      </c>
      <c r="O1823">
        <f t="shared" si="509"/>
        <v>0</v>
      </c>
      <c r="P1823">
        <f>COUNTIF(作圖資料!$A$3:$A$249,A1823)</f>
        <v>0</v>
      </c>
      <c r="R1823" s="7">
        <f t="shared" si="515"/>
        <v>-53</v>
      </c>
      <c r="S1823" s="8">
        <f t="shared" ca="1" si="516"/>
        <v>-53</v>
      </c>
      <c r="T1823" s="8">
        <f t="shared" ca="1" si="517"/>
        <v>13576</v>
      </c>
      <c r="U1823" s="8">
        <f t="shared" ca="1" si="518"/>
        <v>-2</v>
      </c>
      <c r="V1823" s="9">
        <f t="shared" ca="1" si="519"/>
        <v>4</v>
      </c>
      <c r="W1823" s="3">
        <f t="shared" si="520"/>
        <v>-1.0818101352965126E-3</v>
      </c>
      <c r="X1823" s="3">
        <f t="shared" si="521"/>
        <v>2.9193067985443966E-2</v>
      </c>
      <c r="Y1823" s="3">
        <f t="shared" si="522"/>
        <v>2.5316455696202667E-2</v>
      </c>
    </row>
    <row r="1824" spans="1:25" x14ac:dyDescent="0.25">
      <c r="A1824" s="1">
        <v>38664</v>
      </c>
      <c r="B1824" s="2">
        <v>5849.63</v>
      </c>
      <c r="C1824" s="2">
        <v>52914</v>
      </c>
      <c r="D1824" s="2">
        <v>5840</v>
      </c>
      <c r="E1824" s="2">
        <v>5842</v>
      </c>
      <c r="F1824" s="13">
        <f t="shared" si="510"/>
        <v>-1.6462579684527467E-3</v>
      </c>
      <c r="G1824" s="2">
        <f t="shared" si="505"/>
        <v>6002.2111666666642</v>
      </c>
      <c r="H1824" s="2">
        <f t="shared" ca="1" si="511"/>
        <v>67403.600000000006</v>
      </c>
      <c r="I1824">
        <f t="shared" ca="1" si="512"/>
        <v>-1</v>
      </c>
      <c r="J1824">
        <f t="shared" si="513"/>
        <v>-1</v>
      </c>
      <c r="K1824">
        <f t="shared" si="506"/>
        <v>-10.760000000000218</v>
      </c>
      <c r="L1824">
        <f t="shared" ca="1" si="507"/>
        <v>10.760000000000218</v>
      </c>
      <c r="M1824" s="14">
        <f t="shared" si="508"/>
        <v>7960.3300000000463</v>
      </c>
      <c r="N1824">
        <f t="shared" si="514"/>
        <v>-1</v>
      </c>
      <c r="O1824">
        <f t="shared" si="509"/>
        <v>0</v>
      </c>
      <c r="P1824">
        <f>COUNTIF(作圖資料!$A$3:$A$249,A1824)</f>
        <v>0</v>
      </c>
      <c r="R1824" s="7">
        <f t="shared" si="515"/>
        <v>8</v>
      </c>
      <c r="S1824" s="8">
        <f t="shared" ca="1" si="516"/>
        <v>-8</v>
      </c>
      <c r="T1824" s="8">
        <f t="shared" ca="1" si="517"/>
        <v>13560</v>
      </c>
      <c r="U1824" s="8">
        <f t="shared" ca="1" si="518"/>
        <v>-2</v>
      </c>
      <c r="V1824" s="9">
        <f t="shared" ca="1" si="519"/>
        <v>0</v>
      </c>
      <c r="W1824" s="3">
        <f t="shared" si="520"/>
        <v>-1.0818101352965126E-3</v>
      </c>
      <c r="X1824" s="3">
        <f t="shared" si="521"/>
        <v>2.7303412619244183E-2</v>
      </c>
      <c r="Y1824" s="3">
        <f t="shared" si="522"/>
        <v>2.6722925457102864E-2</v>
      </c>
    </row>
    <row r="1825" spans="1:25" x14ac:dyDescent="0.25">
      <c r="A1825" s="1">
        <v>38665</v>
      </c>
      <c r="B1825" s="2">
        <v>5971.06</v>
      </c>
      <c r="C1825" s="2">
        <v>82654</v>
      </c>
      <c r="D1825" s="2">
        <v>5973</v>
      </c>
      <c r="E1825" s="2">
        <v>5980</v>
      </c>
      <c r="F1825" s="13">
        <f t="shared" si="510"/>
        <v>3.2490043643829125E-4</v>
      </c>
      <c r="G1825" s="2">
        <f t="shared" si="505"/>
        <v>5997.6433333333307</v>
      </c>
      <c r="H1825" s="2">
        <f t="shared" ca="1" si="511"/>
        <v>69028</v>
      </c>
      <c r="I1825">
        <f t="shared" ca="1" si="512"/>
        <v>1</v>
      </c>
      <c r="J1825">
        <f t="shared" si="513"/>
        <v>1</v>
      </c>
      <c r="K1825">
        <f t="shared" si="506"/>
        <v>121.43000000000029</v>
      </c>
      <c r="L1825">
        <f t="shared" ca="1" si="507"/>
        <v>-121.43000000000029</v>
      </c>
      <c r="M1825" s="14">
        <f t="shared" si="508"/>
        <v>7838.900000000046</v>
      </c>
      <c r="N1825">
        <f t="shared" si="514"/>
        <v>1</v>
      </c>
      <c r="O1825">
        <f t="shared" si="509"/>
        <v>2</v>
      </c>
      <c r="P1825">
        <f>COUNTIF(作圖資料!$A$3:$A$249,A1825)</f>
        <v>0</v>
      </c>
      <c r="R1825" s="7">
        <f t="shared" si="515"/>
        <v>133</v>
      </c>
      <c r="S1825" s="8">
        <f t="shared" ca="1" si="516"/>
        <v>-133</v>
      </c>
      <c r="T1825" s="8">
        <f t="shared" ca="1" si="517"/>
        <v>13294</v>
      </c>
      <c r="U1825" s="8">
        <f t="shared" ca="1" si="518"/>
        <v>2</v>
      </c>
      <c r="V1825" s="9">
        <f t="shared" ca="1" si="519"/>
        <v>4</v>
      </c>
      <c r="W1825" s="3">
        <f t="shared" si="520"/>
        <v>-1.0818101352965126E-3</v>
      </c>
      <c r="X1825" s="3">
        <f t="shared" si="521"/>
        <v>4.8628770529805188E-2</v>
      </c>
      <c r="Y1825" s="3">
        <f t="shared" si="522"/>
        <v>5.0105485232067926E-2</v>
      </c>
    </row>
    <row r="1826" spans="1:25" x14ac:dyDescent="0.25">
      <c r="A1826" s="1">
        <v>38666</v>
      </c>
      <c r="B1826" s="2">
        <v>5988.37</v>
      </c>
      <c r="C1826" s="2">
        <v>85703</v>
      </c>
      <c r="D1826" s="2">
        <v>6000</v>
      </c>
      <c r="E1826" s="2">
        <v>5997</v>
      </c>
      <c r="F1826" s="13">
        <f t="shared" si="510"/>
        <v>1.9420977661701588E-3</v>
      </c>
      <c r="G1826" s="2">
        <f t="shared" si="505"/>
        <v>5993.4094999999979</v>
      </c>
      <c r="H1826" s="2">
        <f t="shared" ca="1" si="511"/>
        <v>70848.600000000006</v>
      </c>
      <c r="I1826">
        <f t="shared" ca="1" si="512"/>
        <v>1</v>
      </c>
      <c r="J1826">
        <f t="shared" si="513"/>
        <v>1</v>
      </c>
      <c r="K1826">
        <f t="shared" si="506"/>
        <v>17.309999999999491</v>
      </c>
      <c r="L1826">
        <f t="shared" ca="1" si="507"/>
        <v>17.309999999999491</v>
      </c>
      <c r="M1826" s="14">
        <f t="shared" si="508"/>
        <v>7856.2100000000455</v>
      </c>
      <c r="N1826">
        <f t="shared" si="514"/>
        <v>1</v>
      </c>
      <c r="O1826">
        <f t="shared" si="509"/>
        <v>0</v>
      </c>
      <c r="P1826">
        <f>COUNTIF(作圖資料!$A$3:$A$249,A1826)</f>
        <v>0</v>
      </c>
      <c r="R1826" s="7">
        <f t="shared" si="515"/>
        <v>27</v>
      </c>
      <c r="S1826" s="8">
        <f t="shared" ca="1" si="516"/>
        <v>27</v>
      </c>
      <c r="T1826" s="8">
        <f t="shared" ca="1" si="517"/>
        <v>13348</v>
      </c>
      <c r="U1826" s="8">
        <f t="shared" ca="1" si="518"/>
        <v>2</v>
      </c>
      <c r="V1826" s="9">
        <f t="shared" ca="1" si="519"/>
        <v>0</v>
      </c>
      <c r="W1826" s="3">
        <f t="shared" si="520"/>
        <v>-1.0818101352965126E-3</v>
      </c>
      <c r="X1826" s="3">
        <f t="shared" si="521"/>
        <v>5.1668727257399683E-2</v>
      </c>
      <c r="Y1826" s="3">
        <f t="shared" si="522"/>
        <v>5.4852320675105926E-2</v>
      </c>
    </row>
    <row r="1827" spans="1:25" x14ac:dyDescent="0.25">
      <c r="A1827" s="1">
        <v>38667</v>
      </c>
      <c r="B1827" s="2">
        <v>6075.26</v>
      </c>
      <c r="C1827" s="2">
        <v>92732</v>
      </c>
      <c r="D1827" s="2">
        <v>6096</v>
      </c>
      <c r="E1827" s="2">
        <v>6090</v>
      </c>
      <c r="F1827" s="13">
        <f t="shared" si="510"/>
        <v>3.4138456625725233E-3</v>
      </c>
      <c r="G1827" s="2">
        <f t="shared" si="505"/>
        <v>5990.6318333333329</v>
      </c>
      <c r="H1827" s="2">
        <f t="shared" ca="1" si="511"/>
        <v>73700.600000000006</v>
      </c>
      <c r="I1827">
        <f t="shared" ca="1" si="512"/>
        <v>1</v>
      </c>
      <c r="J1827">
        <f t="shared" si="513"/>
        <v>1</v>
      </c>
      <c r="K1827">
        <f t="shared" si="506"/>
        <v>86.890000000000327</v>
      </c>
      <c r="L1827">
        <f t="shared" ca="1" si="507"/>
        <v>86.890000000000327</v>
      </c>
      <c r="M1827" s="14">
        <f t="shared" si="508"/>
        <v>7943.1000000000458</v>
      </c>
      <c r="N1827">
        <f t="shared" si="514"/>
        <v>1</v>
      </c>
      <c r="O1827">
        <f t="shared" si="509"/>
        <v>0</v>
      </c>
      <c r="P1827">
        <f>COUNTIF(作圖資料!$A$3:$A$249,A1827)</f>
        <v>0</v>
      </c>
      <c r="R1827" s="7">
        <f t="shared" si="515"/>
        <v>96</v>
      </c>
      <c r="S1827" s="8">
        <f t="shared" ca="1" si="516"/>
        <v>96</v>
      </c>
      <c r="T1827" s="8">
        <f t="shared" ca="1" si="517"/>
        <v>13540</v>
      </c>
      <c r="U1827" s="8">
        <f t="shared" ca="1" si="518"/>
        <v>2</v>
      </c>
      <c r="V1827" s="9">
        <f t="shared" ca="1" si="519"/>
        <v>0</v>
      </c>
      <c r="W1827" s="3">
        <f t="shared" si="520"/>
        <v>-1.0818101352965126E-3</v>
      </c>
      <c r="X1827" s="3">
        <f t="shared" si="521"/>
        <v>6.6928221195048154E-2</v>
      </c>
      <c r="Y1827" s="3">
        <f t="shared" si="522"/>
        <v>7.1729957805907629E-2</v>
      </c>
    </row>
    <row r="1828" spans="1:25" x14ac:dyDescent="0.25">
      <c r="A1828" s="1">
        <v>38670</v>
      </c>
      <c r="B1828" s="2">
        <v>6083.62</v>
      </c>
      <c r="C1828" s="2">
        <v>70322</v>
      </c>
      <c r="D1828" s="2">
        <v>6090</v>
      </c>
      <c r="E1828" s="2">
        <v>6105</v>
      </c>
      <c r="F1828" s="13">
        <f t="shared" si="510"/>
        <v>1.0487177042615148E-3</v>
      </c>
      <c r="G1828" s="2">
        <f t="shared" si="505"/>
        <v>5988.6073333333325</v>
      </c>
      <c r="H1828" s="2">
        <f t="shared" ca="1" si="511"/>
        <v>76865</v>
      </c>
      <c r="I1828">
        <f t="shared" ca="1" si="512"/>
        <v>-1</v>
      </c>
      <c r="J1828">
        <f t="shared" si="513"/>
        <v>1</v>
      </c>
      <c r="K1828">
        <f t="shared" si="506"/>
        <v>8.3599999999996726</v>
      </c>
      <c r="L1828">
        <f t="shared" ca="1" si="507"/>
        <v>8.3599999999996726</v>
      </c>
      <c r="M1828" s="14">
        <f t="shared" si="508"/>
        <v>7951.4600000000455</v>
      </c>
      <c r="N1828">
        <f t="shared" si="514"/>
        <v>1</v>
      </c>
      <c r="O1828">
        <f t="shared" si="509"/>
        <v>0</v>
      </c>
      <c r="P1828">
        <f>COUNTIF(作圖資料!$A$3:$A$249,A1828)</f>
        <v>0</v>
      </c>
      <c r="R1828" s="7">
        <f t="shared" si="515"/>
        <v>-6</v>
      </c>
      <c r="S1828" s="8">
        <f t="shared" ca="1" si="516"/>
        <v>-6</v>
      </c>
      <c r="T1828" s="8">
        <f t="shared" ca="1" si="517"/>
        <v>13528</v>
      </c>
      <c r="U1828" s="8">
        <f t="shared" ca="1" si="518"/>
        <v>-2</v>
      </c>
      <c r="V1828" s="9">
        <f t="shared" ca="1" si="519"/>
        <v>4</v>
      </c>
      <c r="W1828" s="3">
        <f t="shared" si="520"/>
        <v>-1.0818101352965126E-3</v>
      </c>
      <c r="X1828" s="3">
        <f t="shared" si="521"/>
        <v>6.8396392092950453E-2</v>
      </c>
      <c r="Y1828" s="3">
        <f t="shared" si="522"/>
        <v>7.0675105485232592E-2</v>
      </c>
    </row>
    <row r="1829" spans="1:25" x14ac:dyDescent="0.25">
      <c r="A1829" s="1">
        <v>38671</v>
      </c>
      <c r="B1829" s="2">
        <v>6030.74</v>
      </c>
      <c r="C1829" s="2">
        <v>64943</v>
      </c>
      <c r="D1829" s="2">
        <v>6030</v>
      </c>
      <c r="E1829" s="2">
        <v>6033</v>
      </c>
      <c r="F1829" s="13">
        <f t="shared" si="510"/>
        <v>-1.2270467637465199E-4</v>
      </c>
      <c r="G1829" s="2">
        <f t="shared" si="505"/>
        <v>5986.4706666666652</v>
      </c>
      <c r="H1829" s="2">
        <f t="shared" ca="1" si="511"/>
        <v>79270.8</v>
      </c>
      <c r="I1829">
        <f t="shared" ca="1" si="512"/>
        <v>-1</v>
      </c>
      <c r="J1829">
        <f t="shared" si="513"/>
        <v>-1</v>
      </c>
      <c r="K1829">
        <f t="shared" si="506"/>
        <v>-52.880000000000109</v>
      </c>
      <c r="L1829">
        <f t="shared" ca="1" si="507"/>
        <v>52.880000000000109</v>
      </c>
      <c r="M1829" s="14">
        <f t="shared" si="508"/>
        <v>7898.5800000000454</v>
      </c>
      <c r="N1829">
        <f t="shared" si="514"/>
        <v>-1</v>
      </c>
      <c r="O1829">
        <f t="shared" si="509"/>
        <v>2</v>
      </c>
      <c r="P1829">
        <f>COUNTIF(作圖資料!$A$3:$A$249,A1829)</f>
        <v>0</v>
      </c>
      <c r="R1829" s="7">
        <f t="shared" si="515"/>
        <v>-60</v>
      </c>
      <c r="S1829" s="8">
        <f t="shared" ca="1" si="516"/>
        <v>60</v>
      </c>
      <c r="T1829" s="8">
        <f t="shared" ca="1" si="517"/>
        <v>13648</v>
      </c>
      <c r="U1829" s="8">
        <f t="shared" ca="1" si="518"/>
        <v>-2</v>
      </c>
      <c r="V1829" s="9">
        <f t="shared" ca="1" si="519"/>
        <v>0</v>
      </c>
      <c r="W1829" s="3">
        <f t="shared" si="520"/>
        <v>-1.0818101352965126E-3</v>
      </c>
      <c r="X1829" s="3">
        <f t="shared" si="521"/>
        <v>5.9109684308132238E-2</v>
      </c>
      <c r="Y1829" s="3">
        <f t="shared" si="522"/>
        <v>6.0126582278481555E-2</v>
      </c>
    </row>
    <row r="1830" spans="1:25" x14ac:dyDescent="0.25">
      <c r="A1830" s="1">
        <v>38672</v>
      </c>
      <c r="B1830" s="2">
        <v>6046.2</v>
      </c>
      <c r="C1830" s="2">
        <v>76577</v>
      </c>
      <c r="D1830" s="2">
        <v>6039</v>
      </c>
      <c r="E1830" s="2">
        <v>6050</v>
      </c>
      <c r="F1830" s="13">
        <f t="shared" si="510"/>
        <v>6.284939300718051E-4</v>
      </c>
      <c r="G1830" s="2">
        <f t="shared" si="505"/>
        <v>5983.7964999999986</v>
      </c>
      <c r="H1830" s="2">
        <f t="shared" ca="1" si="511"/>
        <v>78055.399999999994</v>
      </c>
      <c r="I1830">
        <f t="shared" ca="1" si="512"/>
        <v>-1</v>
      </c>
      <c r="J1830">
        <f t="shared" si="513"/>
        <v>1</v>
      </c>
      <c r="K1830">
        <f t="shared" si="506"/>
        <v>15.460000000000036</v>
      </c>
      <c r="L1830">
        <f t="shared" ca="1" si="507"/>
        <v>-15.460000000000036</v>
      </c>
      <c r="M1830" s="14">
        <f t="shared" si="508"/>
        <v>7883.1200000000454</v>
      </c>
      <c r="N1830">
        <f t="shared" si="514"/>
        <v>1</v>
      </c>
      <c r="O1830">
        <f t="shared" si="509"/>
        <v>2</v>
      </c>
      <c r="P1830">
        <f>COUNTIF(作圖資料!$A$3:$A$249,A1830)</f>
        <v>1</v>
      </c>
      <c r="R1830" s="7">
        <f t="shared" si="515"/>
        <v>9</v>
      </c>
      <c r="S1830" s="8">
        <f t="shared" ca="1" si="516"/>
        <v>-9</v>
      </c>
      <c r="T1830" s="8">
        <f t="shared" ca="1" si="517"/>
        <v>13630</v>
      </c>
      <c r="U1830" s="8">
        <f t="shared" ca="1" si="518"/>
        <v>-2</v>
      </c>
      <c r="V1830" s="9">
        <f t="shared" ca="1" si="519"/>
        <v>4</v>
      </c>
      <c r="W1830" s="3">
        <f t="shared" si="520"/>
        <v>-1.0818101352965126E-3</v>
      </c>
      <c r="X1830" s="3">
        <f t="shared" si="521"/>
        <v>6.1824746758080806E-2</v>
      </c>
      <c r="Y1830" s="3">
        <f t="shared" si="522"/>
        <v>6.1708860759494222E-2</v>
      </c>
    </row>
    <row r="1831" spans="1:25" x14ac:dyDescent="0.25">
      <c r="A1831" s="1">
        <v>38673</v>
      </c>
      <c r="B1831" s="2">
        <v>6020.94</v>
      </c>
      <c r="C1831" s="2">
        <v>73229</v>
      </c>
      <c r="D1831" s="2">
        <v>6023</v>
      </c>
      <c r="E1831" s="2">
        <v>6023</v>
      </c>
      <c r="F1831" s="13">
        <f t="shared" si="510"/>
        <v>3.4213926729065314E-4</v>
      </c>
      <c r="G1831" s="2">
        <f t="shared" si="505"/>
        <v>5980.892499999999</v>
      </c>
      <c r="H1831" s="2">
        <f t="shared" ca="1" si="511"/>
        <v>75560.600000000006</v>
      </c>
      <c r="I1831">
        <f t="shared" ca="1" si="512"/>
        <v>-1</v>
      </c>
      <c r="J1831">
        <f t="shared" si="513"/>
        <v>1</v>
      </c>
      <c r="K1831">
        <f t="shared" si="506"/>
        <v>-25.260000000000218</v>
      </c>
      <c r="L1831">
        <f t="shared" ca="1" si="507"/>
        <v>25.260000000000218</v>
      </c>
      <c r="M1831" s="14">
        <f t="shared" si="508"/>
        <v>7857.8600000000451</v>
      </c>
      <c r="N1831">
        <f t="shared" si="514"/>
        <v>1</v>
      </c>
      <c r="O1831">
        <f t="shared" si="509"/>
        <v>0</v>
      </c>
      <c r="P1831">
        <f>COUNTIF(作圖資料!$A$3:$A$249,A1831)</f>
        <v>0</v>
      </c>
      <c r="R1831" s="7">
        <f t="shared" si="515"/>
        <v>-27</v>
      </c>
      <c r="S1831" s="8">
        <f t="shared" ca="1" si="516"/>
        <v>27</v>
      </c>
      <c r="T1831" s="8">
        <f t="shared" ca="1" si="517"/>
        <v>13684</v>
      </c>
      <c r="U1831" s="8">
        <f t="shared" ca="1" si="518"/>
        <v>-2</v>
      </c>
      <c r="V1831" s="9">
        <f t="shared" ca="1" si="519"/>
        <v>0</v>
      </c>
      <c r="W1831" s="3">
        <f t="shared" si="520"/>
        <v>6.284939300718051E-4</v>
      </c>
      <c r="X1831" s="3">
        <f t="shared" si="521"/>
        <v>-4.1778307035824514E-3</v>
      </c>
      <c r="Y1831" s="3">
        <f t="shared" si="522"/>
        <v>-4.4628099173553721E-3</v>
      </c>
    </row>
    <row r="1832" spans="1:25" x14ac:dyDescent="0.25">
      <c r="A1832" s="1">
        <v>38674</v>
      </c>
      <c r="B1832" s="2">
        <v>6106.74</v>
      </c>
      <c r="C1832" s="2">
        <v>117790</v>
      </c>
      <c r="D1832" s="2">
        <v>6110</v>
      </c>
      <c r="E1832" s="2">
        <v>6119</v>
      </c>
      <c r="F1832" s="13">
        <f t="shared" si="510"/>
        <v>5.3383638406101497E-4</v>
      </c>
      <c r="G1832" s="2">
        <f t="shared" si="505"/>
        <v>5980.5508333333319</v>
      </c>
      <c r="H1832" s="2">
        <f t="shared" ca="1" si="511"/>
        <v>80572.2</v>
      </c>
      <c r="I1832">
        <f t="shared" ca="1" si="512"/>
        <v>1</v>
      </c>
      <c r="J1832">
        <f t="shared" si="513"/>
        <v>1</v>
      </c>
      <c r="K1832">
        <f t="shared" si="506"/>
        <v>85.800000000000182</v>
      </c>
      <c r="L1832">
        <f t="shared" ca="1" si="507"/>
        <v>-85.800000000000182</v>
      </c>
      <c r="M1832" s="14">
        <f t="shared" si="508"/>
        <v>7943.6600000000453</v>
      </c>
      <c r="N1832">
        <f t="shared" si="514"/>
        <v>1</v>
      </c>
      <c r="O1832">
        <f t="shared" si="509"/>
        <v>0</v>
      </c>
      <c r="P1832">
        <f>COUNTIF(作圖資料!$A$3:$A$249,A1832)</f>
        <v>0</v>
      </c>
      <c r="R1832" s="7">
        <f t="shared" si="515"/>
        <v>87</v>
      </c>
      <c r="S1832" s="8">
        <f t="shared" ca="1" si="516"/>
        <v>-87</v>
      </c>
      <c r="T1832" s="8">
        <f t="shared" ca="1" si="517"/>
        <v>13510</v>
      </c>
      <c r="U1832" s="8">
        <f t="shared" ca="1" si="518"/>
        <v>2</v>
      </c>
      <c r="V1832" s="9">
        <f t="shared" ca="1" si="519"/>
        <v>4</v>
      </c>
      <c r="W1832" s="3">
        <f t="shared" si="520"/>
        <v>6.284939300718051E-4</v>
      </c>
      <c r="X1832" s="3">
        <f t="shared" si="521"/>
        <v>1.0012900664880364E-2</v>
      </c>
      <c r="Y1832" s="3">
        <f t="shared" si="522"/>
        <v>9.917355371900749E-3</v>
      </c>
    </row>
    <row r="1833" spans="1:25" x14ac:dyDescent="0.25">
      <c r="A1833" s="1">
        <v>38677</v>
      </c>
      <c r="B1833" s="2">
        <v>6103.42</v>
      </c>
      <c r="C1833" s="2">
        <v>81716</v>
      </c>
      <c r="D1833" s="2">
        <v>6117</v>
      </c>
      <c r="E1833" s="2">
        <v>6117</v>
      </c>
      <c r="F1833" s="13">
        <f t="shared" si="510"/>
        <v>2.2249820592388225E-3</v>
      </c>
      <c r="G1833" s="2">
        <f t="shared" si="505"/>
        <v>5980.4468333333316</v>
      </c>
      <c r="H1833" s="2">
        <f t="shared" ca="1" si="511"/>
        <v>82851</v>
      </c>
      <c r="I1833">
        <f t="shared" ca="1" si="512"/>
        <v>-1</v>
      </c>
      <c r="J1833">
        <f t="shared" si="513"/>
        <v>1</v>
      </c>
      <c r="K1833">
        <f t="shared" si="506"/>
        <v>-3.319999999999709</v>
      </c>
      <c r="L1833">
        <f t="shared" ca="1" si="507"/>
        <v>-3.319999999999709</v>
      </c>
      <c r="M1833" s="14">
        <f t="shared" si="508"/>
        <v>7940.3400000000456</v>
      </c>
      <c r="N1833">
        <f t="shared" si="514"/>
        <v>1</v>
      </c>
      <c r="O1833">
        <f t="shared" si="509"/>
        <v>0</v>
      </c>
      <c r="P1833">
        <f>COUNTIF(作圖資料!$A$3:$A$249,A1833)</f>
        <v>0</v>
      </c>
      <c r="R1833" s="7">
        <f t="shared" si="515"/>
        <v>7</v>
      </c>
      <c r="S1833" s="8">
        <f t="shared" ca="1" si="516"/>
        <v>7</v>
      </c>
      <c r="T1833" s="8">
        <f t="shared" ca="1" si="517"/>
        <v>13524</v>
      </c>
      <c r="U1833" s="8">
        <f t="shared" ca="1" si="518"/>
        <v>-2</v>
      </c>
      <c r="V1833" s="9">
        <f t="shared" ca="1" si="519"/>
        <v>4</v>
      </c>
      <c r="W1833" s="3">
        <f t="shared" si="520"/>
        <v>6.284939300718051E-4</v>
      </c>
      <c r="X1833" s="3">
        <f t="shared" si="521"/>
        <v>9.4637954417651216E-3</v>
      </c>
      <c r="Y1833" s="3">
        <f t="shared" si="522"/>
        <v>1.1074380165289277E-2</v>
      </c>
    </row>
    <row r="1834" spans="1:25" x14ac:dyDescent="0.25">
      <c r="A1834" s="1">
        <v>38678</v>
      </c>
      <c r="B1834" s="2">
        <v>6059.19</v>
      </c>
      <c r="C1834" s="2">
        <v>66512</v>
      </c>
      <c r="D1834" s="2">
        <v>6075</v>
      </c>
      <c r="E1834" s="2">
        <v>6076</v>
      </c>
      <c r="F1834" s="13">
        <f t="shared" si="510"/>
        <v>2.6092596535181034E-3</v>
      </c>
      <c r="G1834" s="2">
        <f t="shared" si="505"/>
        <v>5979.1574999999993</v>
      </c>
      <c r="H1834" s="2">
        <f t="shared" ca="1" si="511"/>
        <v>83164.800000000003</v>
      </c>
      <c r="I1834">
        <f t="shared" ca="1" si="512"/>
        <v>-1</v>
      </c>
      <c r="J1834">
        <f t="shared" si="513"/>
        <v>1</v>
      </c>
      <c r="K1834">
        <f t="shared" si="506"/>
        <v>-44.230000000000473</v>
      </c>
      <c r="L1834">
        <f t="shared" ca="1" si="507"/>
        <v>44.230000000000473</v>
      </c>
      <c r="M1834" s="14">
        <f t="shared" si="508"/>
        <v>7896.1100000000451</v>
      </c>
      <c r="N1834">
        <f t="shared" si="514"/>
        <v>1</v>
      </c>
      <c r="O1834">
        <f t="shared" si="509"/>
        <v>0</v>
      </c>
      <c r="P1834">
        <f>COUNTIF(作圖資料!$A$3:$A$249,A1834)</f>
        <v>0</v>
      </c>
      <c r="R1834" s="7">
        <f t="shared" si="515"/>
        <v>-42</v>
      </c>
      <c r="S1834" s="8">
        <f t="shared" ca="1" si="516"/>
        <v>42</v>
      </c>
      <c r="T1834" s="8">
        <f t="shared" ca="1" si="517"/>
        <v>13608</v>
      </c>
      <c r="U1834" s="8">
        <f t="shared" ca="1" si="518"/>
        <v>-2</v>
      </c>
      <c r="V1834" s="9">
        <f t="shared" ca="1" si="519"/>
        <v>0</v>
      </c>
      <c r="W1834" s="3">
        <f t="shared" si="520"/>
        <v>6.284939300718051E-4</v>
      </c>
      <c r="X1834" s="3">
        <f t="shared" si="521"/>
        <v>2.1484568820084871E-3</v>
      </c>
      <c r="Y1834" s="3">
        <f t="shared" si="522"/>
        <v>4.1322314049587749E-3</v>
      </c>
    </row>
    <row r="1835" spans="1:25" x14ac:dyDescent="0.25">
      <c r="A1835" s="1">
        <v>38679</v>
      </c>
      <c r="B1835" s="2">
        <v>6123.52</v>
      </c>
      <c r="C1835" s="2">
        <v>77483</v>
      </c>
      <c r="D1835" s="2">
        <v>6123</v>
      </c>
      <c r="E1835" s="2">
        <v>6120</v>
      </c>
      <c r="F1835" s="13">
        <f t="shared" si="510"/>
        <v>-8.491847826097576E-5</v>
      </c>
      <c r="G1835" s="2">
        <f t="shared" si="505"/>
        <v>5980.3921666666665</v>
      </c>
      <c r="H1835" s="2">
        <f t="shared" ca="1" si="511"/>
        <v>83346</v>
      </c>
      <c r="I1835">
        <f t="shared" ca="1" si="512"/>
        <v>-1</v>
      </c>
      <c r="J1835">
        <f t="shared" si="513"/>
        <v>-1</v>
      </c>
      <c r="K1835">
        <f t="shared" si="506"/>
        <v>64.330000000000837</v>
      </c>
      <c r="L1835">
        <f t="shared" ca="1" si="507"/>
        <v>-64.330000000000837</v>
      </c>
      <c r="M1835" s="14">
        <f t="shared" si="508"/>
        <v>7960.440000000046</v>
      </c>
      <c r="N1835">
        <f t="shared" si="514"/>
        <v>-1</v>
      </c>
      <c r="O1835">
        <f t="shared" si="509"/>
        <v>2</v>
      </c>
      <c r="P1835">
        <f>COUNTIF(作圖資料!$A$3:$A$249,A1835)</f>
        <v>0</v>
      </c>
      <c r="R1835" s="7">
        <f t="shared" si="515"/>
        <v>48</v>
      </c>
      <c r="S1835" s="8">
        <f t="shared" ca="1" si="516"/>
        <v>-48</v>
      </c>
      <c r="T1835" s="8">
        <f t="shared" ca="1" si="517"/>
        <v>13512</v>
      </c>
      <c r="U1835" s="8">
        <f t="shared" ca="1" si="518"/>
        <v>-2</v>
      </c>
      <c r="V1835" s="9">
        <f t="shared" ca="1" si="519"/>
        <v>0</v>
      </c>
      <c r="W1835" s="3">
        <f t="shared" si="520"/>
        <v>6.284939300718051E-4</v>
      </c>
      <c r="X1835" s="3">
        <f t="shared" si="521"/>
        <v>1.2788197545565927E-2</v>
      </c>
      <c r="Y1835" s="3">
        <f t="shared" si="522"/>
        <v>1.2066115702479507E-2</v>
      </c>
    </row>
    <row r="1836" spans="1:25" x14ac:dyDescent="0.25">
      <c r="A1836" s="1">
        <v>38680</v>
      </c>
      <c r="B1836" s="2">
        <v>6111.89</v>
      </c>
      <c r="C1836" s="2">
        <v>77836</v>
      </c>
      <c r="D1836" s="2">
        <v>6096</v>
      </c>
      <c r="E1836" s="2">
        <v>6100</v>
      </c>
      <c r="F1836" s="13">
        <f t="shared" si="510"/>
        <v>-2.5998504554238799E-3</v>
      </c>
      <c r="G1836" s="2">
        <f t="shared" si="505"/>
        <v>5981.7216666666673</v>
      </c>
      <c r="H1836" s="2">
        <f t="shared" ca="1" si="511"/>
        <v>84267.4</v>
      </c>
      <c r="I1836">
        <f t="shared" ca="1" si="512"/>
        <v>-1</v>
      </c>
      <c r="J1836">
        <f t="shared" si="513"/>
        <v>-1</v>
      </c>
      <c r="K1836">
        <f t="shared" si="506"/>
        <v>-11.630000000000109</v>
      </c>
      <c r="L1836">
        <f t="shared" ca="1" si="507"/>
        <v>11.630000000000109</v>
      </c>
      <c r="M1836" s="14">
        <f t="shared" si="508"/>
        <v>7972.0700000000461</v>
      </c>
      <c r="N1836">
        <f t="shared" si="514"/>
        <v>-1</v>
      </c>
      <c r="O1836">
        <f t="shared" si="509"/>
        <v>0</v>
      </c>
      <c r="P1836">
        <f>COUNTIF(作圖資料!$A$3:$A$249,A1836)</f>
        <v>0</v>
      </c>
      <c r="R1836" s="7">
        <f t="shared" si="515"/>
        <v>-27</v>
      </c>
      <c r="S1836" s="8">
        <f t="shared" ca="1" si="516"/>
        <v>27</v>
      </c>
      <c r="T1836" s="8">
        <f t="shared" ca="1" si="517"/>
        <v>13566</v>
      </c>
      <c r="U1836" s="8">
        <f t="shared" ca="1" si="518"/>
        <v>-2</v>
      </c>
      <c r="V1836" s="9">
        <f t="shared" ca="1" si="519"/>
        <v>0</v>
      </c>
      <c r="W1836" s="3">
        <f t="shared" si="520"/>
        <v>6.284939300718051E-4</v>
      </c>
      <c r="X1836" s="3">
        <f t="shared" si="521"/>
        <v>1.0864675333267293E-2</v>
      </c>
      <c r="Y1836" s="3">
        <f t="shared" si="522"/>
        <v>7.603305785124137E-3</v>
      </c>
    </row>
    <row r="1837" spans="1:25" x14ac:dyDescent="0.25">
      <c r="A1837" s="1">
        <v>38681</v>
      </c>
      <c r="B1837" s="2">
        <v>6128.2</v>
      </c>
      <c r="C1837" s="2">
        <v>78786</v>
      </c>
      <c r="D1837" s="2">
        <v>6110</v>
      </c>
      <c r="E1837" s="2">
        <v>6114</v>
      </c>
      <c r="F1837" s="13">
        <f t="shared" si="510"/>
        <v>-2.9698769622401588E-3</v>
      </c>
      <c r="G1837" s="2">
        <f t="shared" si="505"/>
        <v>5983.3005000000003</v>
      </c>
      <c r="H1837" s="2">
        <f t="shared" ca="1" si="511"/>
        <v>76466.600000000006</v>
      </c>
      <c r="I1837">
        <f t="shared" ca="1" si="512"/>
        <v>1</v>
      </c>
      <c r="J1837">
        <f t="shared" si="513"/>
        <v>-1</v>
      </c>
      <c r="K1837">
        <f t="shared" si="506"/>
        <v>16.309999999999491</v>
      </c>
      <c r="L1837">
        <f t="shared" ca="1" si="507"/>
        <v>-16.309999999999491</v>
      </c>
      <c r="M1837" s="14">
        <f t="shared" si="508"/>
        <v>7955.7600000000466</v>
      </c>
      <c r="N1837">
        <f t="shared" si="514"/>
        <v>-1</v>
      </c>
      <c r="O1837">
        <f t="shared" si="509"/>
        <v>0</v>
      </c>
      <c r="P1837">
        <f>COUNTIF(作圖資料!$A$3:$A$249,A1837)</f>
        <v>0</v>
      </c>
      <c r="R1837" s="7">
        <f t="shared" si="515"/>
        <v>14</v>
      </c>
      <c r="S1837" s="8">
        <f t="shared" ca="1" si="516"/>
        <v>-14</v>
      </c>
      <c r="T1837" s="8">
        <f t="shared" ca="1" si="517"/>
        <v>13538</v>
      </c>
      <c r="U1837" s="8">
        <f t="shared" ca="1" si="518"/>
        <v>2</v>
      </c>
      <c r="V1837" s="9">
        <f t="shared" ca="1" si="519"/>
        <v>4</v>
      </c>
      <c r="W1837" s="3">
        <f t="shared" si="520"/>
        <v>6.284939300718051E-4</v>
      </c>
      <c r="X1837" s="3">
        <f t="shared" si="521"/>
        <v>1.3562237438391023E-2</v>
      </c>
      <c r="Y1837" s="3">
        <f t="shared" si="522"/>
        <v>9.9173553719009711E-3</v>
      </c>
    </row>
    <row r="1838" spans="1:25" x14ac:dyDescent="0.25">
      <c r="A1838" s="1">
        <v>38684</v>
      </c>
      <c r="B1838" s="2">
        <v>6203.84</v>
      </c>
      <c r="C1838" s="2">
        <v>101895</v>
      </c>
      <c r="D1838" s="2">
        <v>6213</v>
      </c>
      <c r="E1838" s="2">
        <v>6212</v>
      </c>
      <c r="F1838" s="13">
        <f t="shared" si="510"/>
        <v>1.4765048744003195E-3</v>
      </c>
      <c r="G1838" s="2">
        <f t="shared" si="505"/>
        <v>5984.7636666666676</v>
      </c>
      <c r="H1838" s="2">
        <f t="shared" ca="1" si="511"/>
        <v>80502.399999999994</v>
      </c>
      <c r="I1838">
        <f t="shared" ca="1" si="512"/>
        <v>1</v>
      </c>
      <c r="J1838">
        <f t="shared" si="513"/>
        <v>1</v>
      </c>
      <c r="K1838">
        <f t="shared" si="506"/>
        <v>75.640000000000327</v>
      </c>
      <c r="L1838">
        <f t="shared" ca="1" si="507"/>
        <v>75.640000000000327</v>
      </c>
      <c r="M1838" s="14">
        <f t="shared" si="508"/>
        <v>7880.1200000000463</v>
      </c>
      <c r="N1838">
        <f t="shared" si="514"/>
        <v>1</v>
      </c>
      <c r="O1838">
        <f t="shared" si="509"/>
        <v>2</v>
      </c>
      <c r="P1838">
        <f>COUNTIF(作圖資料!$A$3:$A$249,A1838)</f>
        <v>0</v>
      </c>
      <c r="R1838" s="7">
        <f t="shared" si="515"/>
        <v>103</v>
      </c>
      <c r="S1838" s="8">
        <f t="shared" ca="1" si="516"/>
        <v>103</v>
      </c>
      <c r="T1838" s="8">
        <f t="shared" ca="1" si="517"/>
        <v>13744</v>
      </c>
      <c r="U1838" s="8">
        <f t="shared" ca="1" si="518"/>
        <v>2</v>
      </c>
      <c r="V1838" s="9">
        <f t="shared" ca="1" si="519"/>
        <v>0</v>
      </c>
      <c r="W1838" s="3">
        <f t="shared" si="520"/>
        <v>6.284939300718051E-4</v>
      </c>
      <c r="X1838" s="3">
        <f t="shared" si="521"/>
        <v>2.6072574509609314E-2</v>
      </c>
      <c r="Y1838" s="3">
        <f t="shared" si="522"/>
        <v>2.6942148760330742E-2</v>
      </c>
    </row>
    <row r="1839" spans="1:25" x14ac:dyDescent="0.25">
      <c r="A1839" s="1">
        <v>38685</v>
      </c>
      <c r="B1839" s="2">
        <v>6139.51</v>
      </c>
      <c r="C1839" s="2">
        <v>83506</v>
      </c>
      <c r="D1839" s="2">
        <v>6145</v>
      </c>
      <c r="E1839" s="2">
        <v>6153</v>
      </c>
      <c r="F1839" s="13">
        <f t="shared" si="510"/>
        <v>8.9420816970742223E-4</v>
      </c>
      <c r="G1839" s="2">
        <f t="shared" si="505"/>
        <v>5985.442500000001</v>
      </c>
      <c r="H1839" s="2">
        <f t="shared" ca="1" si="511"/>
        <v>83901.2</v>
      </c>
      <c r="I1839">
        <f t="shared" ca="1" si="512"/>
        <v>-1</v>
      </c>
      <c r="J1839">
        <f t="shared" si="513"/>
        <v>1</v>
      </c>
      <c r="K1839">
        <f t="shared" si="506"/>
        <v>-64.329999999999927</v>
      </c>
      <c r="L1839">
        <f t="shared" ca="1" si="507"/>
        <v>-64.329999999999927</v>
      </c>
      <c r="M1839" s="14">
        <f t="shared" si="508"/>
        <v>7815.7900000000463</v>
      </c>
      <c r="N1839">
        <f t="shared" si="514"/>
        <v>1</v>
      </c>
      <c r="O1839">
        <f t="shared" si="509"/>
        <v>0</v>
      </c>
      <c r="P1839">
        <f>COUNTIF(作圖資料!$A$3:$A$249,A1839)</f>
        <v>0</v>
      </c>
      <c r="R1839" s="7">
        <f t="shared" si="515"/>
        <v>-68</v>
      </c>
      <c r="S1839" s="8">
        <f t="shared" ca="1" si="516"/>
        <v>-68</v>
      </c>
      <c r="T1839" s="8">
        <f t="shared" ca="1" si="517"/>
        <v>13608</v>
      </c>
      <c r="U1839" s="8">
        <f t="shared" ca="1" si="518"/>
        <v>-2</v>
      </c>
      <c r="V1839" s="9">
        <f t="shared" ca="1" si="519"/>
        <v>4</v>
      </c>
      <c r="W1839" s="3">
        <f t="shared" si="520"/>
        <v>6.284939300718051E-4</v>
      </c>
      <c r="X1839" s="3">
        <f t="shared" si="521"/>
        <v>1.5432833846052096E-2</v>
      </c>
      <c r="Y1839" s="3">
        <f t="shared" si="522"/>
        <v>1.5702479338843167E-2</v>
      </c>
    </row>
    <row r="1840" spans="1:25" x14ac:dyDescent="0.25">
      <c r="A1840" s="1">
        <v>38686</v>
      </c>
      <c r="B1840" s="2">
        <v>6203.47</v>
      </c>
      <c r="C1840" s="2">
        <v>94899</v>
      </c>
      <c r="D1840" s="2">
        <v>6187</v>
      </c>
      <c r="E1840" s="2">
        <v>6181</v>
      </c>
      <c r="F1840" s="13">
        <f t="shared" si="510"/>
        <v>-2.6549656885581641E-3</v>
      </c>
      <c r="G1840" s="2">
        <f t="shared" si="505"/>
        <v>5986.4980000000005</v>
      </c>
      <c r="H1840" s="2">
        <f t="shared" ca="1" si="511"/>
        <v>87384.4</v>
      </c>
      <c r="I1840">
        <f t="shared" ca="1" si="512"/>
        <v>1</v>
      </c>
      <c r="J1840">
        <f t="shared" si="513"/>
        <v>-1</v>
      </c>
      <c r="K1840">
        <f t="shared" si="506"/>
        <v>63.960000000000036</v>
      </c>
      <c r="L1840">
        <f t="shared" ca="1" si="507"/>
        <v>-63.960000000000036</v>
      </c>
      <c r="M1840" s="14">
        <f t="shared" si="508"/>
        <v>7879.7500000000464</v>
      </c>
      <c r="N1840">
        <f t="shared" si="514"/>
        <v>-1</v>
      </c>
      <c r="O1840">
        <f t="shared" si="509"/>
        <v>2</v>
      </c>
      <c r="P1840">
        <f>COUNTIF(作圖資料!$A$3:$A$249,A1840)</f>
        <v>0</v>
      </c>
      <c r="R1840" s="7">
        <f t="shared" si="515"/>
        <v>42</v>
      </c>
      <c r="S1840" s="8">
        <f t="shared" ca="1" si="516"/>
        <v>-42</v>
      </c>
      <c r="T1840" s="8">
        <f t="shared" ca="1" si="517"/>
        <v>13524</v>
      </c>
      <c r="U1840" s="8">
        <f t="shared" ca="1" si="518"/>
        <v>2</v>
      </c>
      <c r="V1840" s="9">
        <f t="shared" ca="1" si="519"/>
        <v>4</v>
      </c>
      <c r="W1840" s="3">
        <f t="shared" si="520"/>
        <v>6.284939300718051E-4</v>
      </c>
      <c r="X1840" s="3">
        <f t="shared" si="521"/>
        <v>2.6011379047997218E-2</v>
      </c>
      <c r="Y1840" s="3">
        <f t="shared" si="522"/>
        <v>2.2644628099173891E-2</v>
      </c>
    </row>
    <row r="1841" spans="1:25" x14ac:dyDescent="0.25">
      <c r="A1841" s="1">
        <v>38687</v>
      </c>
      <c r="B1841" s="2">
        <v>6179.82</v>
      </c>
      <c r="C1841" s="2">
        <v>80472</v>
      </c>
      <c r="D1841" s="2">
        <v>6174</v>
      </c>
      <c r="E1841" s="2">
        <v>6170</v>
      </c>
      <c r="F1841" s="13">
        <f t="shared" si="510"/>
        <v>-9.4177500315539842E-4</v>
      </c>
      <c r="G1841" s="2">
        <f t="shared" si="505"/>
        <v>5987.1426666666675</v>
      </c>
      <c r="H1841" s="2">
        <f t="shared" ca="1" si="511"/>
        <v>87911.6</v>
      </c>
      <c r="I1841">
        <f t="shared" ca="1" si="512"/>
        <v>-1</v>
      </c>
      <c r="J1841">
        <f t="shared" si="513"/>
        <v>-1</v>
      </c>
      <c r="K1841">
        <f t="shared" si="506"/>
        <v>-23.650000000000546</v>
      </c>
      <c r="L1841">
        <f t="shared" ca="1" si="507"/>
        <v>-23.650000000000546</v>
      </c>
      <c r="M1841" s="14">
        <f t="shared" si="508"/>
        <v>7903.4000000000469</v>
      </c>
      <c r="N1841">
        <f t="shared" si="514"/>
        <v>-1</v>
      </c>
      <c r="O1841">
        <f t="shared" si="509"/>
        <v>0</v>
      </c>
      <c r="P1841">
        <f>COUNTIF(作圖資料!$A$3:$A$249,A1841)</f>
        <v>0</v>
      </c>
      <c r="R1841" s="7">
        <f t="shared" si="515"/>
        <v>-13</v>
      </c>
      <c r="S1841" s="8">
        <f t="shared" ca="1" si="516"/>
        <v>-13</v>
      </c>
      <c r="T1841" s="8">
        <f t="shared" ca="1" si="517"/>
        <v>13498</v>
      </c>
      <c r="U1841" s="8">
        <f t="shared" ca="1" si="518"/>
        <v>-2</v>
      </c>
      <c r="V1841" s="9">
        <f t="shared" ca="1" si="519"/>
        <v>4</v>
      </c>
      <c r="W1841" s="3">
        <f t="shared" si="520"/>
        <v>6.284939300718051E-4</v>
      </c>
      <c r="X1841" s="3">
        <f t="shared" si="521"/>
        <v>2.209983129899773E-2</v>
      </c>
      <c r="Y1841" s="3">
        <f t="shared" si="522"/>
        <v>2.0495867768595355E-2</v>
      </c>
    </row>
    <row r="1842" spans="1:25" x14ac:dyDescent="0.25">
      <c r="A1842" s="1">
        <v>38688</v>
      </c>
      <c r="B1842" s="2">
        <v>6228.95</v>
      </c>
      <c r="C1842" s="2">
        <v>112305</v>
      </c>
      <c r="D1842" s="2">
        <v>6223</v>
      </c>
      <c r="E1842" s="2">
        <v>6225</v>
      </c>
      <c r="F1842" s="13">
        <f t="shared" si="510"/>
        <v>-9.5521717143332019E-4</v>
      </c>
      <c r="G1842" s="2">
        <f t="shared" si="505"/>
        <v>5988.4605000000001</v>
      </c>
      <c r="H1842" s="2">
        <f t="shared" ca="1" si="511"/>
        <v>94615.4</v>
      </c>
      <c r="I1842">
        <f t="shared" ca="1" si="512"/>
        <v>1</v>
      </c>
      <c r="J1842">
        <f t="shared" si="513"/>
        <v>-1</v>
      </c>
      <c r="K1842">
        <f t="shared" si="506"/>
        <v>49.130000000000109</v>
      </c>
      <c r="L1842">
        <f t="shared" ca="1" si="507"/>
        <v>-49.130000000000109</v>
      </c>
      <c r="M1842" s="14">
        <f t="shared" si="508"/>
        <v>7854.2700000000468</v>
      </c>
      <c r="N1842">
        <f t="shared" si="514"/>
        <v>-1</v>
      </c>
      <c r="O1842">
        <f t="shared" si="509"/>
        <v>0</v>
      </c>
      <c r="P1842">
        <f>COUNTIF(作圖資料!$A$3:$A$249,A1842)</f>
        <v>0</v>
      </c>
      <c r="R1842" s="7">
        <f t="shared" si="515"/>
        <v>49</v>
      </c>
      <c r="S1842" s="8">
        <f t="shared" ca="1" si="516"/>
        <v>-49</v>
      </c>
      <c r="T1842" s="8">
        <f t="shared" ca="1" si="517"/>
        <v>13400</v>
      </c>
      <c r="U1842" s="8">
        <f t="shared" ca="1" si="518"/>
        <v>2</v>
      </c>
      <c r="V1842" s="9">
        <f t="shared" ca="1" si="519"/>
        <v>4</v>
      </c>
      <c r="W1842" s="3">
        <f t="shared" si="520"/>
        <v>6.284939300718051E-4</v>
      </c>
      <c r="X1842" s="3">
        <f t="shared" si="521"/>
        <v>3.0225596242267727E-2</v>
      </c>
      <c r="Y1842" s="3">
        <f t="shared" si="522"/>
        <v>2.8595041322314385E-2</v>
      </c>
    </row>
    <row r="1843" spans="1:25" x14ac:dyDescent="0.25">
      <c r="A1843" s="1">
        <v>38691</v>
      </c>
      <c r="B1843" s="2">
        <v>6348.31</v>
      </c>
      <c r="C1843" s="2">
        <v>120289</v>
      </c>
      <c r="D1843" s="2">
        <v>6363</v>
      </c>
      <c r="E1843" s="2">
        <v>6360</v>
      </c>
      <c r="F1843" s="13">
        <f t="shared" si="510"/>
        <v>2.3140016791869389E-3</v>
      </c>
      <c r="G1843" s="2">
        <f t="shared" si="505"/>
        <v>5992.2813333333343</v>
      </c>
      <c r="H1843" s="2">
        <f t="shared" ca="1" si="511"/>
        <v>98294.2</v>
      </c>
      <c r="I1843">
        <f t="shared" ca="1" si="512"/>
        <v>1</v>
      </c>
      <c r="J1843">
        <f t="shared" si="513"/>
        <v>1</v>
      </c>
      <c r="K1843">
        <f t="shared" si="506"/>
        <v>119.36000000000058</v>
      </c>
      <c r="L1843">
        <f t="shared" ca="1" si="507"/>
        <v>119.36000000000058</v>
      </c>
      <c r="M1843" s="14">
        <f t="shared" si="508"/>
        <v>7734.9100000000462</v>
      </c>
      <c r="N1843">
        <f t="shared" si="514"/>
        <v>1</v>
      </c>
      <c r="O1843">
        <f t="shared" si="509"/>
        <v>2</v>
      </c>
      <c r="P1843">
        <f>COUNTIF(作圖資料!$A$3:$A$249,A1843)</f>
        <v>0</v>
      </c>
      <c r="R1843" s="7">
        <f t="shared" si="515"/>
        <v>140</v>
      </c>
      <c r="S1843" s="8">
        <f t="shared" ca="1" si="516"/>
        <v>140</v>
      </c>
      <c r="T1843" s="8">
        <f t="shared" ca="1" si="517"/>
        <v>13680</v>
      </c>
      <c r="U1843" s="8">
        <f t="shared" ca="1" si="518"/>
        <v>2</v>
      </c>
      <c r="V1843" s="9">
        <f t="shared" ca="1" si="519"/>
        <v>0</v>
      </c>
      <c r="W1843" s="3">
        <f t="shared" si="520"/>
        <v>6.284939300718051E-4</v>
      </c>
      <c r="X1843" s="3">
        <f t="shared" si="521"/>
        <v>4.9966921372101458E-2</v>
      </c>
      <c r="Y1843" s="3">
        <f t="shared" si="522"/>
        <v>5.1735537190082947E-2</v>
      </c>
    </row>
    <row r="1844" spans="1:25" x14ac:dyDescent="0.25">
      <c r="A1844" s="1">
        <v>38692</v>
      </c>
      <c r="B1844" s="2">
        <v>6350.52</v>
      </c>
      <c r="C1844" s="2">
        <v>114208</v>
      </c>
      <c r="D1844" s="2">
        <v>6369</v>
      </c>
      <c r="E1844" s="2">
        <v>6369</v>
      </c>
      <c r="F1844" s="13">
        <f t="shared" si="510"/>
        <v>2.9099979214299854E-3</v>
      </c>
      <c r="G1844" s="2">
        <f t="shared" si="505"/>
        <v>5995.3736666666673</v>
      </c>
      <c r="H1844" s="2">
        <f t="shared" ca="1" si="511"/>
        <v>104434.6</v>
      </c>
      <c r="I1844">
        <f t="shared" ca="1" si="512"/>
        <v>1</v>
      </c>
      <c r="J1844">
        <f t="shared" si="513"/>
        <v>1</v>
      </c>
      <c r="K1844">
        <f t="shared" si="506"/>
        <v>2.2100000000000364</v>
      </c>
      <c r="L1844">
        <f t="shared" ca="1" si="507"/>
        <v>2.2100000000000364</v>
      </c>
      <c r="M1844" s="14">
        <f t="shared" si="508"/>
        <v>7737.1200000000463</v>
      </c>
      <c r="N1844">
        <f t="shared" si="514"/>
        <v>1</v>
      </c>
      <c r="O1844">
        <f t="shared" si="509"/>
        <v>0</v>
      </c>
      <c r="P1844">
        <f>COUNTIF(作圖資料!$A$3:$A$249,A1844)</f>
        <v>0</v>
      </c>
      <c r="R1844" s="7">
        <f t="shared" si="515"/>
        <v>6</v>
      </c>
      <c r="S1844" s="8">
        <f t="shared" ca="1" si="516"/>
        <v>6</v>
      </c>
      <c r="T1844" s="8">
        <f t="shared" ca="1" si="517"/>
        <v>13692</v>
      </c>
      <c r="U1844" s="8">
        <f t="shared" ca="1" si="518"/>
        <v>2</v>
      </c>
      <c r="V1844" s="9">
        <f t="shared" ca="1" si="519"/>
        <v>0</v>
      </c>
      <c r="W1844" s="3">
        <f t="shared" si="520"/>
        <v>6.284939300718051E-4</v>
      </c>
      <c r="X1844" s="3">
        <f t="shared" si="521"/>
        <v>5.0332440210380192E-2</v>
      </c>
      <c r="Y1844" s="3">
        <f t="shared" si="522"/>
        <v>5.2727272727273178E-2</v>
      </c>
    </row>
    <row r="1845" spans="1:25" x14ac:dyDescent="0.25">
      <c r="A1845" s="1">
        <v>38693</v>
      </c>
      <c r="B1845" s="2">
        <v>6329.52</v>
      </c>
      <c r="C1845" s="2">
        <v>112329</v>
      </c>
      <c r="D1845" s="2">
        <v>6347</v>
      </c>
      <c r="E1845" s="2">
        <v>6346</v>
      </c>
      <c r="F1845" s="13">
        <f t="shared" si="510"/>
        <v>2.7616628117139719E-3</v>
      </c>
      <c r="G1845" s="2">
        <f t="shared" si="505"/>
        <v>5998.0476666666673</v>
      </c>
      <c r="H1845" s="2">
        <f t="shared" ca="1" si="511"/>
        <v>107920.6</v>
      </c>
      <c r="I1845">
        <f t="shared" ca="1" si="512"/>
        <v>1</v>
      </c>
      <c r="J1845">
        <f t="shared" si="513"/>
        <v>1</v>
      </c>
      <c r="K1845">
        <f t="shared" si="506"/>
        <v>-21</v>
      </c>
      <c r="L1845">
        <f t="shared" ca="1" si="507"/>
        <v>-21</v>
      </c>
      <c r="M1845" s="14">
        <f t="shared" si="508"/>
        <v>7716.1200000000463</v>
      </c>
      <c r="N1845">
        <f t="shared" si="514"/>
        <v>1</v>
      </c>
      <c r="O1845">
        <f t="shared" si="509"/>
        <v>0</v>
      </c>
      <c r="P1845">
        <f>COUNTIF(作圖資料!$A$3:$A$249,A1845)</f>
        <v>0</v>
      </c>
      <c r="R1845" s="7">
        <f t="shared" si="515"/>
        <v>-22</v>
      </c>
      <c r="S1845" s="8">
        <f t="shared" ca="1" si="516"/>
        <v>-22</v>
      </c>
      <c r="T1845" s="8">
        <f t="shared" ca="1" si="517"/>
        <v>13648</v>
      </c>
      <c r="U1845" s="8">
        <f t="shared" ca="1" si="518"/>
        <v>2</v>
      </c>
      <c r="V1845" s="9">
        <f t="shared" ca="1" si="519"/>
        <v>0</v>
      </c>
      <c r="W1845" s="3">
        <f t="shared" si="520"/>
        <v>6.284939300718051E-4</v>
      </c>
      <c r="X1845" s="3">
        <f t="shared" si="521"/>
        <v>4.6859184281036192E-2</v>
      </c>
      <c r="Y1845" s="3">
        <f t="shared" si="522"/>
        <v>4.9090909090909518E-2</v>
      </c>
    </row>
    <row r="1846" spans="1:25" x14ac:dyDescent="0.25">
      <c r="A1846" s="1">
        <v>38694</v>
      </c>
      <c r="B1846" s="2">
        <v>6249.19</v>
      </c>
      <c r="C1846" s="2">
        <v>93391</v>
      </c>
      <c r="D1846" s="2">
        <v>6240</v>
      </c>
      <c r="E1846" s="2">
        <v>6237</v>
      </c>
      <c r="F1846" s="13">
        <f t="shared" si="510"/>
        <v>-1.4705905885402659E-3</v>
      </c>
      <c r="G1846" s="2">
        <f t="shared" si="505"/>
        <v>5999.7225000000008</v>
      </c>
      <c r="H1846" s="2">
        <f t="shared" ca="1" si="511"/>
        <v>110504.4</v>
      </c>
      <c r="I1846">
        <f t="shared" ca="1" si="512"/>
        <v>-1</v>
      </c>
      <c r="J1846">
        <f t="shared" si="513"/>
        <v>-1</v>
      </c>
      <c r="K1846">
        <f t="shared" si="506"/>
        <v>-80.330000000000837</v>
      </c>
      <c r="L1846">
        <f t="shared" ca="1" si="507"/>
        <v>-80.330000000000837</v>
      </c>
      <c r="M1846" s="14">
        <f t="shared" si="508"/>
        <v>7635.7900000000454</v>
      </c>
      <c r="N1846">
        <f t="shared" si="514"/>
        <v>-1</v>
      </c>
      <c r="O1846">
        <f t="shared" si="509"/>
        <v>2</v>
      </c>
      <c r="P1846">
        <f>COUNTIF(作圖資料!$A$3:$A$249,A1846)</f>
        <v>0</v>
      </c>
      <c r="R1846" s="7">
        <f t="shared" si="515"/>
        <v>-107</v>
      </c>
      <c r="S1846" s="8">
        <f t="shared" ca="1" si="516"/>
        <v>-107</v>
      </c>
      <c r="T1846" s="8">
        <f t="shared" ca="1" si="517"/>
        <v>13434</v>
      </c>
      <c r="U1846" s="8">
        <f t="shared" ca="1" si="518"/>
        <v>-2</v>
      </c>
      <c r="V1846" s="9">
        <f t="shared" ca="1" si="519"/>
        <v>4</v>
      </c>
      <c r="W1846" s="3">
        <f t="shared" si="520"/>
        <v>6.284939300718051E-4</v>
      </c>
      <c r="X1846" s="3">
        <f t="shared" si="521"/>
        <v>3.3573153385597632E-2</v>
      </c>
      <c r="Y1846" s="3">
        <f t="shared" si="522"/>
        <v>3.1404958677686334E-2</v>
      </c>
    </row>
    <row r="1847" spans="1:25" x14ac:dyDescent="0.25">
      <c r="A1847" s="1">
        <v>38695</v>
      </c>
      <c r="B1847" s="2">
        <v>6264.36</v>
      </c>
      <c r="C1847" s="2">
        <v>83728</v>
      </c>
      <c r="D1847" s="2">
        <v>6240</v>
      </c>
      <c r="E1847" s="2">
        <v>6251</v>
      </c>
      <c r="F1847" s="13">
        <f t="shared" si="510"/>
        <v>-3.8886654023714273E-3</v>
      </c>
      <c r="G1847" s="2">
        <f t="shared" si="505"/>
        <v>6002.7525000000014</v>
      </c>
      <c r="H1847" s="2">
        <f t="shared" ca="1" si="511"/>
        <v>104789</v>
      </c>
      <c r="I1847">
        <f t="shared" ca="1" si="512"/>
        <v>-1</v>
      </c>
      <c r="J1847">
        <f t="shared" si="513"/>
        <v>-1</v>
      </c>
      <c r="K1847">
        <f t="shared" si="506"/>
        <v>15.170000000000073</v>
      </c>
      <c r="L1847">
        <f t="shared" ca="1" si="507"/>
        <v>-15.170000000000073</v>
      </c>
      <c r="M1847" s="14">
        <f t="shared" si="508"/>
        <v>7620.6200000000454</v>
      </c>
      <c r="N1847">
        <f t="shared" si="514"/>
        <v>-1</v>
      </c>
      <c r="O1847">
        <f t="shared" si="509"/>
        <v>0</v>
      </c>
      <c r="P1847">
        <f>COUNTIF(作圖資料!$A$3:$A$249,A1847)</f>
        <v>0</v>
      </c>
      <c r="R1847" s="7">
        <f t="shared" si="515"/>
        <v>0</v>
      </c>
      <c r="S1847" s="8">
        <f t="shared" ca="1" si="516"/>
        <v>0</v>
      </c>
      <c r="T1847" s="8">
        <f t="shared" ca="1" si="517"/>
        <v>13434</v>
      </c>
      <c r="U1847" s="8">
        <f t="shared" ca="1" si="518"/>
        <v>-2</v>
      </c>
      <c r="V1847" s="9">
        <f t="shared" ca="1" si="519"/>
        <v>0</v>
      </c>
      <c r="W1847" s="3">
        <f t="shared" si="520"/>
        <v>6.284939300718051E-4</v>
      </c>
      <c r="X1847" s="3">
        <f t="shared" si="521"/>
        <v>3.6082167311699997E-2</v>
      </c>
      <c r="Y1847" s="3">
        <f t="shared" si="522"/>
        <v>3.1404958677686334E-2</v>
      </c>
    </row>
    <row r="1848" spans="1:25" x14ac:dyDescent="0.25">
      <c r="A1848" s="1">
        <v>38698</v>
      </c>
      <c r="B1848" s="2">
        <v>6266.29</v>
      </c>
      <c r="C1848" s="2">
        <v>83774</v>
      </c>
      <c r="D1848" s="2">
        <v>6273</v>
      </c>
      <c r="E1848" s="2">
        <v>6276</v>
      </c>
      <c r="F1848" s="13">
        <f t="shared" si="510"/>
        <v>1.070809043309584E-3</v>
      </c>
      <c r="G1848" s="2">
        <f t="shared" si="505"/>
        <v>6006.670000000001</v>
      </c>
      <c r="H1848" s="2">
        <f t="shared" ca="1" si="511"/>
        <v>97486</v>
      </c>
      <c r="I1848">
        <f t="shared" ca="1" si="512"/>
        <v>-1</v>
      </c>
      <c r="J1848">
        <f t="shared" si="513"/>
        <v>1</v>
      </c>
      <c r="K1848">
        <f t="shared" si="506"/>
        <v>1.930000000000291</v>
      </c>
      <c r="L1848">
        <f t="shared" ca="1" si="507"/>
        <v>-1.930000000000291</v>
      </c>
      <c r="M1848" s="14">
        <f t="shared" si="508"/>
        <v>7618.6900000000451</v>
      </c>
      <c r="N1848">
        <f t="shared" si="514"/>
        <v>1</v>
      </c>
      <c r="O1848">
        <f t="shared" si="509"/>
        <v>2</v>
      </c>
      <c r="P1848">
        <f>COUNTIF(作圖資料!$A$3:$A$249,A1848)</f>
        <v>0</v>
      </c>
      <c r="R1848" s="7">
        <f t="shared" si="515"/>
        <v>33</v>
      </c>
      <c r="S1848" s="8">
        <f t="shared" ca="1" si="516"/>
        <v>-33</v>
      </c>
      <c r="T1848" s="8">
        <f t="shared" ca="1" si="517"/>
        <v>13368</v>
      </c>
      <c r="U1848" s="8">
        <f t="shared" ca="1" si="518"/>
        <v>-2</v>
      </c>
      <c r="V1848" s="9">
        <f t="shared" ca="1" si="519"/>
        <v>0</v>
      </c>
      <c r="W1848" s="3">
        <f t="shared" si="520"/>
        <v>6.284939300718051E-4</v>
      </c>
      <c r="X1848" s="3">
        <f t="shared" si="521"/>
        <v>3.6401376070920755E-2</v>
      </c>
      <c r="Y1848" s="3">
        <f t="shared" si="522"/>
        <v>3.6859504132231935E-2</v>
      </c>
    </row>
    <row r="1849" spans="1:25" x14ac:dyDescent="0.25">
      <c r="A1849" s="1">
        <v>38699</v>
      </c>
      <c r="B1849" s="2">
        <v>6261.18</v>
      </c>
      <c r="C1849" s="2">
        <v>90284</v>
      </c>
      <c r="D1849" s="2">
        <v>6241</v>
      </c>
      <c r="E1849" s="2">
        <v>6250</v>
      </c>
      <c r="F1849" s="13">
        <f t="shared" si="510"/>
        <v>-3.2230346356437733E-3</v>
      </c>
      <c r="G1849" s="2">
        <f t="shared" si="505"/>
        <v>6010.4298333333336</v>
      </c>
      <c r="H1849" s="2">
        <f t="shared" ca="1" si="511"/>
        <v>92701.2</v>
      </c>
      <c r="I1849">
        <f t="shared" ca="1" si="512"/>
        <v>-1</v>
      </c>
      <c r="J1849">
        <f t="shared" si="513"/>
        <v>-1</v>
      </c>
      <c r="K1849">
        <f t="shared" si="506"/>
        <v>-5.1099999999996726</v>
      </c>
      <c r="L1849">
        <f t="shared" ca="1" si="507"/>
        <v>5.1099999999996726</v>
      </c>
      <c r="M1849" s="14">
        <f t="shared" si="508"/>
        <v>7613.5800000000454</v>
      </c>
      <c r="N1849">
        <f t="shared" si="514"/>
        <v>-1</v>
      </c>
      <c r="O1849">
        <f t="shared" si="509"/>
        <v>2</v>
      </c>
      <c r="P1849">
        <f>COUNTIF(作圖資料!$A$3:$A$249,A1849)</f>
        <v>0</v>
      </c>
      <c r="R1849" s="7">
        <f t="shared" si="515"/>
        <v>-32</v>
      </c>
      <c r="S1849" s="8">
        <f t="shared" ca="1" si="516"/>
        <v>32</v>
      </c>
      <c r="T1849" s="8">
        <f t="shared" ca="1" si="517"/>
        <v>13432</v>
      </c>
      <c r="U1849" s="8">
        <f t="shared" ca="1" si="518"/>
        <v>-2</v>
      </c>
      <c r="V1849" s="9">
        <f t="shared" ca="1" si="519"/>
        <v>0</v>
      </c>
      <c r="W1849" s="3">
        <f t="shared" si="520"/>
        <v>6.284939300718051E-4</v>
      </c>
      <c r="X1849" s="3">
        <f t="shared" si="521"/>
        <v>3.5556217128113854E-2</v>
      </c>
      <c r="Y1849" s="3">
        <f t="shared" si="522"/>
        <v>3.1570247933884854E-2</v>
      </c>
    </row>
    <row r="1850" spans="1:25" x14ac:dyDescent="0.25">
      <c r="A1850" s="1">
        <v>38700</v>
      </c>
      <c r="B1850" s="2">
        <v>6235.35</v>
      </c>
      <c r="C1850" s="2">
        <v>84733</v>
      </c>
      <c r="D1850" s="2">
        <v>6215</v>
      </c>
      <c r="E1850" s="2">
        <v>6217</v>
      </c>
      <c r="F1850" s="13">
        <f t="shared" si="510"/>
        <v>-3.2636499955897014E-3</v>
      </c>
      <c r="G1850" s="2">
        <f t="shared" si="505"/>
        <v>6012.5965000000006</v>
      </c>
      <c r="H1850" s="2">
        <f t="shared" ca="1" si="511"/>
        <v>87182</v>
      </c>
      <c r="I1850">
        <f t="shared" ca="1" si="512"/>
        <v>-1</v>
      </c>
      <c r="J1850">
        <f t="shared" si="513"/>
        <v>-1</v>
      </c>
      <c r="K1850">
        <f t="shared" si="506"/>
        <v>-25.829999999999927</v>
      </c>
      <c r="L1850">
        <f t="shared" ca="1" si="507"/>
        <v>25.829999999999927</v>
      </c>
      <c r="M1850" s="14">
        <f t="shared" si="508"/>
        <v>7639.4100000000453</v>
      </c>
      <c r="N1850">
        <f t="shared" si="514"/>
        <v>-1</v>
      </c>
      <c r="O1850">
        <f t="shared" si="509"/>
        <v>0</v>
      </c>
      <c r="P1850">
        <f>COUNTIF(作圖資料!$A$3:$A$249,A1850)</f>
        <v>0</v>
      </c>
      <c r="R1850" s="7">
        <f t="shared" si="515"/>
        <v>-26</v>
      </c>
      <c r="S1850" s="8">
        <f t="shared" ca="1" si="516"/>
        <v>26</v>
      </c>
      <c r="T1850" s="8">
        <f t="shared" ca="1" si="517"/>
        <v>13484</v>
      </c>
      <c r="U1850" s="8">
        <f t="shared" ca="1" si="518"/>
        <v>-2</v>
      </c>
      <c r="V1850" s="9">
        <f t="shared" ca="1" si="519"/>
        <v>0</v>
      </c>
      <c r="W1850" s="3">
        <f t="shared" si="520"/>
        <v>6.284939300718051E-4</v>
      </c>
      <c r="X1850" s="3">
        <f t="shared" si="521"/>
        <v>3.1284112335020708E-2</v>
      </c>
      <c r="Y1850" s="3">
        <f t="shared" si="522"/>
        <v>2.7272727272727781E-2</v>
      </c>
    </row>
    <row r="1851" spans="1:25" x14ac:dyDescent="0.25">
      <c r="A1851" s="1">
        <v>38701</v>
      </c>
      <c r="B1851" s="2">
        <v>6258.47</v>
      </c>
      <c r="C1851" s="2">
        <v>74343</v>
      </c>
      <c r="D1851" s="2">
        <v>6270</v>
      </c>
      <c r="E1851" s="2">
        <v>6270</v>
      </c>
      <c r="F1851" s="13">
        <f t="shared" si="510"/>
        <v>1.8423033105534614E-3</v>
      </c>
      <c r="G1851" s="2">
        <f t="shared" si="505"/>
        <v>6015.7820000000002</v>
      </c>
      <c r="H1851" s="2">
        <f t="shared" ca="1" si="511"/>
        <v>83372.399999999994</v>
      </c>
      <c r="I1851">
        <f t="shared" ca="1" si="512"/>
        <v>-1</v>
      </c>
      <c r="J1851">
        <f t="shared" si="513"/>
        <v>1</v>
      </c>
      <c r="K1851">
        <f t="shared" si="506"/>
        <v>23.119999999999891</v>
      </c>
      <c r="L1851">
        <f t="shared" ca="1" si="507"/>
        <v>-23.119999999999891</v>
      </c>
      <c r="M1851" s="14">
        <f t="shared" si="508"/>
        <v>7616.2900000000454</v>
      </c>
      <c r="N1851">
        <f t="shared" si="514"/>
        <v>1</v>
      </c>
      <c r="O1851">
        <f t="shared" si="509"/>
        <v>2</v>
      </c>
      <c r="P1851">
        <f>COUNTIF(作圖資料!$A$3:$A$249,A1851)</f>
        <v>0</v>
      </c>
      <c r="R1851" s="7">
        <f t="shared" si="515"/>
        <v>55</v>
      </c>
      <c r="S1851" s="8">
        <f t="shared" ca="1" si="516"/>
        <v>-55</v>
      </c>
      <c r="T1851" s="8">
        <f t="shared" ca="1" si="517"/>
        <v>13374</v>
      </c>
      <c r="U1851" s="8">
        <f t="shared" ca="1" si="518"/>
        <v>-2</v>
      </c>
      <c r="V1851" s="9">
        <f t="shared" ca="1" si="519"/>
        <v>0</v>
      </c>
      <c r="W1851" s="3">
        <f t="shared" si="520"/>
        <v>6.284939300718051E-4</v>
      </c>
      <c r="X1851" s="3">
        <f t="shared" si="521"/>
        <v>3.5108001720089099E-2</v>
      </c>
      <c r="Y1851" s="3">
        <f t="shared" si="522"/>
        <v>3.636363636363682E-2</v>
      </c>
    </row>
    <row r="1852" spans="1:25" x14ac:dyDescent="0.25">
      <c r="A1852" s="1">
        <v>38702</v>
      </c>
      <c r="B1852" s="2">
        <v>6350.69</v>
      </c>
      <c r="C1852" s="2">
        <v>129981</v>
      </c>
      <c r="D1852" s="2">
        <v>6356</v>
      </c>
      <c r="E1852" s="2">
        <v>6368</v>
      </c>
      <c r="F1852" s="13">
        <f t="shared" si="510"/>
        <v>8.3612961741175162E-4</v>
      </c>
      <c r="G1852" s="2">
        <f t="shared" si="505"/>
        <v>6022.0924999999988</v>
      </c>
      <c r="H1852" s="2">
        <f t="shared" ca="1" si="511"/>
        <v>92623</v>
      </c>
      <c r="I1852">
        <f t="shared" ca="1" si="512"/>
        <v>1</v>
      </c>
      <c r="J1852">
        <f t="shared" si="513"/>
        <v>1</v>
      </c>
      <c r="K1852">
        <f t="shared" si="506"/>
        <v>92.219999999999345</v>
      </c>
      <c r="L1852">
        <f t="shared" ca="1" si="507"/>
        <v>-92.219999999999345</v>
      </c>
      <c r="M1852" s="14">
        <f t="shared" si="508"/>
        <v>7708.5100000000448</v>
      </c>
      <c r="N1852">
        <f t="shared" si="514"/>
        <v>1</v>
      </c>
      <c r="O1852">
        <f t="shared" si="509"/>
        <v>0</v>
      </c>
      <c r="P1852">
        <f>COUNTIF(作圖資料!$A$3:$A$249,A1852)</f>
        <v>0</v>
      </c>
      <c r="R1852" s="7">
        <f t="shared" si="515"/>
        <v>86</v>
      </c>
      <c r="S1852" s="8">
        <f t="shared" ca="1" si="516"/>
        <v>-86</v>
      </c>
      <c r="T1852" s="8">
        <f t="shared" ca="1" si="517"/>
        <v>13202</v>
      </c>
      <c r="U1852" s="8">
        <f t="shared" ca="1" si="518"/>
        <v>2</v>
      </c>
      <c r="V1852" s="9">
        <f t="shared" ca="1" si="519"/>
        <v>4</v>
      </c>
      <c r="W1852" s="3">
        <f t="shared" si="520"/>
        <v>6.284939300718051E-4</v>
      </c>
      <c r="X1852" s="3">
        <f t="shared" si="521"/>
        <v>5.0360557044094145E-2</v>
      </c>
      <c r="Y1852" s="3">
        <f t="shared" si="522"/>
        <v>5.0578512396694641E-2</v>
      </c>
    </row>
    <row r="1853" spans="1:25" x14ac:dyDescent="0.25">
      <c r="A1853" s="1">
        <v>38705</v>
      </c>
      <c r="B1853" s="2">
        <v>6431.42</v>
      </c>
      <c r="C1853" s="2">
        <v>115197</v>
      </c>
      <c r="D1853" s="2">
        <v>6450</v>
      </c>
      <c r="E1853" s="2">
        <v>6450</v>
      </c>
      <c r="F1853" s="13">
        <f t="shared" si="510"/>
        <v>2.8889420998783333E-3</v>
      </c>
      <c r="G1853" s="2">
        <f t="shared" si="505"/>
        <v>6030.5238333333336</v>
      </c>
      <c r="H1853" s="2">
        <f t="shared" ca="1" si="511"/>
        <v>98907.6</v>
      </c>
      <c r="I1853">
        <f t="shared" ca="1" si="512"/>
        <v>1</v>
      </c>
      <c r="J1853">
        <f t="shared" si="513"/>
        <v>1</v>
      </c>
      <c r="K1853">
        <f t="shared" si="506"/>
        <v>80.730000000000473</v>
      </c>
      <c r="L1853">
        <f t="shared" ca="1" si="507"/>
        <v>80.730000000000473</v>
      </c>
      <c r="M1853" s="14">
        <f t="shared" si="508"/>
        <v>7789.2400000000453</v>
      </c>
      <c r="N1853">
        <f t="shared" si="514"/>
        <v>1</v>
      </c>
      <c r="O1853">
        <f t="shared" si="509"/>
        <v>0</v>
      </c>
      <c r="P1853">
        <f>COUNTIF(作圖資料!$A$3:$A$249,A1853)</f>
        <v>0</v>
      </c>
      <c r="R1853" s="7">
        <f t="shared" si="515"/>
        <v>94</v>
      </c>
      <c r="S1853" s="8">
        <f t="shared" ca="1" si="516"/>
        <v>94</v>
      </c>
      <c r="T1853" s="8">
        <f t="shared" ca="1" si="517"/>
        <v>13390</v>
      </c>
      <c r="U1853" s="8">
        <f t="shared" ca="1" si="518"/>
        <v>2</v>
      </c>
      <c r="V1853" s="9">
        <f t="shared" ca="1" si="519"/>
        <v>0</v>
      </c>
      <c r="W1853" s="3">
        <f t="shared" si="520"/>
        <v>6.284939300718051E-4</v>
      </c>
      <c r="X1853" s="3">
        <f t="shared" si="521"/>
        <v>6.3712745195329656E-2</v>
      </c>
      <c r="Y1853" s="3">
        <f t="shared" si="522"/>
        <v>6.6115702479339289E-2</v>
      </c>
    </row>
    <row r="1854" spans="1:25" x14ac:dyDescent="0.25">
      <c r="A1854" s="1">
        <v>38706</v>
      </c>
      <c r="B1854" s="2">
        <v>6427.84</v>
      </c>
      <c r="C1854" s="2">
        <v>95282</v>
      </c>
      <c r="D1854" s="2">
        <v>6433</v>
      </c>
      <c r="E1854" s="2">
        <v>6443</v>
      </c>
      <c r="F1854" s="13">
        <f t="shared" si="510"/>
        <v>8.0275800268836406E-4</v>
      </c>
      <c r="G1854" s="2">
        <f t="shared" ref="G1854:G1917" si="523">AVERAGE(B1795:B1854)</f>
        <v>6038.8178333333326</v>
      </c>
      <c r="H1854" s="2">
        <f t="shared" ca="1" si="511"/>
        <v>99907.199999999997</v>
      </c>
      <c r="I1854">
        <f t="shared" ca="1" si="512"/>
        <v>-1</v>
      </c>
      <c r="J1854">
        <f t="shared" si="513"/>
        <v>1</v>
      </c>
      <c r="K1854">
        <f t="shared" ref="K1854:K1917" si="524">B1854-B1853</f>
        <v>-3.5799999999999272</v>
      </c>
      <c r="L1854">
        <f t="shared" ref="L1854:L1917" ca="1" si="525">I1853*K1854</f>
        <v>-3.5799999999999272</v>
      </c>
      <c r="M1854" s="14">
        <f t="shared" ref="M1854:M1917" si="526">M1853+K1854*N1853</f>
        <v>7785.6600000000453</v>
      </c>
      <c r="N1854">
        <f t="shared" si="514"/>
        <v>1</v>
      </c>
      <c r="O1854">
        <f t="shared" ref="O1854:O1917" si="527">ABS(N1854-N1853)</f>
        <v>0</v>
      </c>
      <c r="P1854">
        <f>COUNTIF(作圖資料!$A$3:$A$249,A1854)</f>
        <v>0</v>
      </c>
      <c r="R1854" s="7">
        <f t="shared" si="515"/>
        <v>-17</v>
      </c>
      <c r="S1854" s="8">
        <f t="shared" ca="1" si="516"/>
        <v>-17</v>
      </c>
      <c r="T1854" s="8">
        <f t="shared" ca="1" si="517"/>
        <v>13356</v>
      </c>
      <c r="U1854" s="8">
        <f t="shared" ca="1" si="518"/>
        <v>-2</v>
      </c>
      <c r="V1854" s="9">
        <f t="shared" ca="1" si="519"/>
        <v>4</v>
      </c>
      <c r="W1854" s="3">
        <f t="shared" si="520"/>
        <v>6.284939300718051E-4</v>
      </c>
      <c r="X1854" s="3">
        <f t="shared" si="521"/>
        <v>6.3120637755946118E-2</v>
      </c>
      <c r="Y1854" s="3">
        <f t="shared" si="522"/>
        <v>6.330578512396734E-2</v>
      </c>
    </row>
    <row r="1855" spans="1:25" x14ac:dyDescent="0.25">
      <c r="A1855" s="1">
        <v>38707</v>
      </c>
      <c r="B1855" s="2">
        <v>6471.89</v>
      </c>
      <c r="C1855" s="2">
        <v>105197</v>
      </c>
      <c r="D1855" s="2">
        <v>6469</v>
      </c>
      <c r="E1855" s="2">
        <v>6482</v>
      </c>
      <c r="F1855" s="13">
        <f t="shared" si="510"/>
        <v>1.562140271234469E-3</v>
      </c>
      <c r="G1855" s="2">
        <f t="shared" si="523"/>
        <v>6047.5984999999991</v>
      </c>
      <c r="H1855" s="2">
        <f t="shared" ca="1" si="511"/>
        <v>104000</v>
      </c>
      <c r="I1855">
        <f t="shared" ca="1" si="512"/>
        <v>1</v>
      </c>
      <c r="J1855">
        <f t="shared" si="513"/>
        <v>1</v>
      </c>
      <c r="K1855">
        <f t="shared" si="524"/>
        <v>44.050000000000182</v>
      </c>
      <c r="L1855">
        <f t="shared" ca="1" si="525"/>
        <v>-44.050000000000182</v>
      </c>
      <c r="M1855" s="14">
        <f t="shared" si="526"/>
        <v>7829.7100000000455</v>
      </c>
      <c r="N1855">
        <f t="shared" si="514"/>
        <v>1</v>
      </c>
      <c r="O1855">
        <f t="shared" si="527"/>
        <v>0</v>
      </c>
      <c r="P1855">
        <f>COUNTIF(作圖資料!$A$3:$A$249,A1855)</f>
        <v>1</v>
      </c>
      <c r="R1855" s="7">
        <f t="shared" si="515"/>
        <v>36</v>
      </c>
      <c r="S1855" s="8">
        <f t="shared" ca="1" si="516"/>
        <v>-36</v>
      </c>
      <c r="T1855" s="8">
        <f t="shared" ca="1" si="517"/>
        <v>13284</v>
      </c>
      <c r="U1855" s="8">
        <f t="shared" ca="1" si="518"/>
        <v>2</v>
      </c>
      <c r="V1855" s="9">
        <f t="shared" ca="1" si="519"/>
        <v>4</v>
      </c>
      <c r="W1855" s="3">
        <f t="shared" si="520"/>
        <v>6.284939300718051E-4</v>
      </c>
      <c r="X1855" s="3">
        <f t="shared" si="521"/>
        <v>7.040620555059407E-2</v>
      </c>
      <c r="Y1855" s="3">
        <f t="shared" si="522"/>
        <v>6.9256198347107834E-2</v>
      </c>
    </row>
    <row r="1856" spans="1:25" x14ac:dyDescent="0.25">
      <c r="A1856" s="1">
        <v>38708</v>
      </c>
      <c r="B1856" s="2">
        <v>6417.2</v>
      </c>
      <c r="C1856" s="2">
        <v>95232</v>
      </c>
      <c r="D1856" s="2">
        <v>6430</v>
      </c>
      <c r="E1856" s="2">
        <v>6431</v>
      </c>
      <c r="F1856" s="13">
        <f t="shared" si="510"/>
        <v>1.9946394065948336E-3</v>
      </c>
      <c r="G1856" s="2">
        <f t="shared" si="523"/>
        <v>6055.6954999999998</v>
      </c>
      <c r="H1856" s="2">
        <f t="shared" ca="1" si="511"/>
        <v>108177.8</v>
      </c>
      <c r="I1856">
        <f t="shared" ca="1" si="512"/>
        <v>-1</v>
      </c>
      <c r="J1856">
        <f t="shared" si="513"/>
        <v>1</v>
      </c>
      <c r="K1856">
        <f t="shared" si="524"/>
        <v>-54.690000000000509</v>
      </c>
      <c r="L1856">
        <f t="shared" ca="1" si="525"/>
        <v>-54.690000000000509</v>
      </c>
      <c r="M1856" s="14">
        <f t="shared" si="526"/>
        <v>7775.020000000045</v>
      </c>
      <c r="N1856">
        <f t="shared" si="514"/>
        <v>1</v>
      </c>
      <c r="O1856">
        <f t="shared" si="527"/>
        <v>0</v>
      </c>
      <c r="P1856">
        <f>COUNTIF(作圖資料!$A$3:$A$249,A1856)</f>
        <v>0</v>
      </c>
      <c r="R1856" s="7">
        <f t="shared" si="515"/>
        <v>-52</v>
      </c>
      <c r="S1856" s="8">
        <f t="shared" ca="1" si="516"/>
        <v>-52</v>
      </c>
      <c r="T1856" s="8">
        <f t="shared" ca="1" si="517"/>
        <v>13180</v>
      </c>
      <c r="U1856" s="8">
        <f t="shared" ca="1" si="518"/>
        <v>-2</v>
      </c>
      <c r="V1856" s="9">
        <f t="shared" ca="1" si="519"/>
        <v>4</v>
      </c>
      <c r="W1856" s="3">
        <f t="shared" si="520"/>
        <v>1.562140271234469E-3</v>
      </c>
      <c r="X1856" s="3">
        <f t="shared" si="521"/>
        <v>-8.4503908440966245E-3</v>
      </c>
      <c r="Y1856" s="3">
        <f t="shared" si="522"/>
        <v>-8.0222153656278935E-3</v>
      </c>
    </row>
    <row r="1857" spans="1:25" x14ac:dyDescent="0.25">
      <c r="A1857" s="1">
        <v>38709</v>
      </c>
      <c r="B1857" s="2">
        <v>6512.63</v>
      </c>
      <c r="C1857" s="2">
        <v>113971</v>
      </c>
      <c r="D1857" s="2">
        <v>6544</v>
      </c>
      <c r="E1857" s="2">
        <v>6538</v>
      </c>
      <c r="F1857" s="13">
        <f t="shared" si="510"/>
        <v>4.8167944440264954E-3</v>
      </c>
      <c r="G1857" s="2">
        <f t="shared" si="523"/>
        <v>6064.0728333333345</v>
      </c>
      <c r="H1857" s="2">
        <f t="shared" ca="1" si="511"/>
        <v>104975.8</v>
      </c>
      <c r="I1857">
        <f t="shared" ca="1" si="512"/>
        <v>1</v>
      </c>
      <c r="J1857">
        <f t="shared" si="513"/>
        <v>1</v>
      </c>
      <c r="K1857">
        <f t="shared" si="524"/>
        <v>95.430000000000291</v>
      </c>
      <c r="L1857">
        <f t="shared" ca="1" si="525"/>
        <v>-95.430000000000291</v>
      </c>
      <c r="M1857" s="14">
        <f t="shared" si="526"/>
        <v>7870.4500000000453</v>
      </c>
      <c r="N1857">
        <f t="shared" si="514"/>
        <v>1</v>
      </c>
      <c r="O1857">
        <f t="shared" si="527"/>
        <v>0</v>
      </c>
      <c r="P1857">
        <f>COUNTIF(作圖資料!$A$3:$A$249,A1857)</f>
        <v>0</v>
      </c>
      <c r="R1857" s="7">
        <f t="shared" si="515"/>
        <v>114</v>
      </c>
      <c r="S1857" s="8">
        <f t="shared" ca="1" si="516"/>
        <v>-114</v>
      </c>
      <c r="T1857" s="8">
        <f t="shared" ca="1" si="517"/>
        <v>12952</v>
      </c>
      <c r="U1857" s="8">
        <f t="shared" ca="1" si="518"/>
        <v>1</v>
      </c>
      <c r="V1857" s="9">
        <f t="shared" ca="1" si="519"/>
        <v>3</v>
      </c>
      <c r="W1857" s="3">
        <f t="shared" si="520"/>
        <v>1.562140271234469E-3</v>
      </c>
      <c r="X1857" s="3">
        <f t="shared" si="521"/>
        <v>6.2949153956570747E-3</v>
      </c>
      <c r="Y1857" s="3">
        <f t="shared" si="522"/>
        <v>9.5649490897871114E-3</v>
      </c>
    </row>
    <row r="1858" spans="1:25" x14ac:dyDescent="0.25">
      <c r="A1858" s="1">
        <v>38712</v>
      </c>
      <c r="B1858" s="2">
        <v>6534.77</v>
      </c>
      <c r="C1858" s="2">
        <v>110998</v>
      </c>
      <c r="D1858" s="2">
        <v>6578</v>
      </c>
      <c r="E1858" s="2">
        <v>6580</v>
      </c>
      <c r="F1858" s="13">
        <f t="shared" si="510"/>
        <v>6.6153820256871221E-3</v>
      </c>
      <c r="G1858" s="2">
        <f t="shared" si="523"/>
        <v>6071.0088333333342</v>
      </c>
      <c r="H1858" s="2">
        <f t="shared" ca="1" si="511"/>
        <v>104136</v>
      </c>
      <c r="I1858">
        <f t="shared" ca="1" si="512"/>
        <v>1</v>
      </c>
      <c r="J1858">
        <f t="shared" si="513"/>
        <v>1</v>
      </c>
      <c r="K1858">
        <f t="shared" si="524"/>
        <v>22.140000000000327</v>
      </c>
      <c r="L1858">
        <f t="shared" ca="1" si="525"/>
        <v>22.140000000000327</v>
      </c>
      <c r="M1858" s="14">
        <f t="shared" si="526"/>
        <v>7892.5900000000456</v>
      </c>
      <c r="N1858">
        <f t="shared" si="514"/>
        <v>1</v>
      </c>
      <c r="O1858">
        <f t="shared" si="527"/>
        <v>0</v>
      </c>
      <c r="P1858">
        <f>COUNTIF(作圖資料!$A$3:$A$249,A1858)</f>
        <v>0</v>
      </c>
      <c r="R1858" s="7">
        <f t="shared" si="515"/>
        <v>34</v>
      </c>
      <c r="S1858" s="8">
        <f t="shared" ca="1" si="516"/>
        <v>34</v>
      </c>
      <c r="T1858" s="8">
        <f t="shared" ca="1" si="517"/>
        <v>12986</v>
      </c>
      <c r="U1858" s="8">
        <f t="shared" ca="1" si="518"/>
        <v>1</v>
      </c>
      <c r="V1858" s="9">
        <f t="shared" ca="1" si="519"/>
        <v>0</v>
      </c>
      <c r="W1858" s="3">
        <f t="shared" si="520"/>
        <v>1.562140271234469E-3</v>
      </c>
      <c r="X1858" s="3">
        <f t="shared" si="521"/>
        <v>9.7158635267284854E-3</v>
      </c>
      <c r="Y1858" s="3">
        <f t="shared" si="522"/>
        <v>1.4810243751928409E-2</v>
      </c>
    </row>
    <row r="1859" spans="1:25" x14ac:dyDescent="0.25">
      <c r="A1859" s="1">
        <v>38713</v>
      </c>
      <c r="B1859" s="2">
        <v>6531.59</v>
      </c>
      <c r="C1859" s="2">
        <v>113222</v>
      </c>
      <c r="D1859" s="2">
        <v>6567</v>
      </c>
      <c r="E1859" s="2">
        <v>6563</v>
      </c>
      <c r="F1859" s="13">
        <f t="shared" ref="F1859:F1922" si="528">IF(P1859=1,E1859,D1859)/B1859-1</f>
        <v>5.4213445730670884E-3</v>
      </c>
      <c r="G1859" s="2">
        <f t="shared" si="523"/>
        <v>6077.8033333333342</v>
      </c>
      <c r="H1859" s="2">
        <f t="shared" ref="H1859:H1922" ca="1" si="529">IF(ROW()&gt;$H$1,AVERAGE(OFFSET(C1859,-$H$1+1,,$H$1)),"")</f>
        <v>107724</v>
      </c>
      <c r="I1859">
        <f t="shared" ref="I1859:I1922" ca="1" si="530">IF(H1859="",0,SIGN(C1859-H1859))</f>
        <v>1</v>
      </c>
      <c r="J1859">
        <f t="shared" ref="J1859:J1922" si="531">SIGN(F1859)</f>
        <v>1</v>
      </c>
      <c r="K1859">
        <f t="shared" si="524"/>
        <v>-3.180000000000291</v>
      </c>
      <c r="L1859">
        <f t="shared" ca="1" si="525"/>
        <v>-3.180000000000291</v>
      </c>
      <c r="M1859" s="14">
        <f t="shared" si="526"/>
        <v>7889.4100000000453</v>
      </c>
      <c r="N1859">
        <f t="shared" ref="N1859:N1922" si="532">INT(M1859*$Q$1/B1859)*CHOOSE($L$1,I1859,J1859)</f>
        <v>1</v>
      </c>
      <c r="O1859">
        <f t="shared" si="527"/>
        <v>0</v>
      </c>
      <c r="P1859">
        <f>COUNTIF(作圖資料!$A$3:$A$249,A1859)</f>
        <v>0</v>
      </c>
      <c r="R1859" s="7">
        <f t="shared" si="515"/>
        <v>-11</v>
      </c>
      <c r="S1859" s="8">
        <f t="shared" ca="1" si="516"/>
        <v>-11</v>
      </c>
      <c r="T1859" s="8">
        <f t="shared" ca="1" si="517"/>
        <v>12975</v>
      </c>
      <c r="U1859" s="8">
        <f t="shared" ca="1" si="518"/>
        <v>1</v>
      </c>
      <c r="V1859" s="9">
        <f t="shared" ca="1" si="519"/>
        <v>0</v>
      </c>
      <c r="W1859" s="3">
        <f t="shared" si="520"/>
        <v>1.562140271234469E-3</v>
      </c>
      <c r="X1859" s="3">
        <f t="shared" si="521"/>
        <v>9.2245078331056884E-3</v>
      </c>
      <c r="Y1859" s="3">
        <f t="shared" si="522"/>
        <v>1.3113236655353244E-2</v>
      </c>
    </row>
    <row r="1860" spans="1:25" x14ac:dyDescent="0.25">
      <c r="A1860" s="1">
        <v>38714</v>
      </c>
      <c r="B1860" s="2">
        <v>6524.4</v>
      </c>
      <c r="C1860" s="2">
        <v>97497</v>
      </c>
      <c r="D1860" s="2">
        <v>6550</v>
      </c>
      <c r="E1860" s="2">
        <v>6555</v>
      </c>
      <c r="F1860" s="13">
        <f t="shared" si="528"/>
        <v>3.923732450493489E-3</v>
      </c>
      <c r="G1860" s="2">
        <f t="shared" si="523"/>
        <v>6084.1746666666686</v>
      </c>
      <c r="H1860" s="2">
        <f t="shared" ca="1" si="529"/>
        <v>106184</v>
      </c>
      <c r="I1860">
        <f t="shared" ca="1" si="530"/>
        <v>-1</v>
      </c>
      <c r="J1860">
        <f t="shared" si="531"/>
        <v>1</v>
      </c>
      <c r="K1860">
        <f t="shared" si="524"/>
        <v>-7.1900000000005093</v>
      </c>
      <c r="L1860">
        <f t="shared" ca="1" si="525"/>
        <v>-7.1900000000005093</v>
      </c>
      <c r="M1860" s="14">
        <f t="shared" si="526"/>
        <v>7882.2200000000448</v>
      </c>
      <c r="N1860">
        <f t="shared" si="532"/>
        <v>1</v>
      </c>
      <c r="O1860">
        <f t="shared" si="527"/>
        <v>0</v>
      </c>
      <c r="P1860">
        <f>COUNTIF(作圖資料!$A$3:$A$249,A1860)</f>
        <v>0</v>
      </c>
      <c r="R1860" s="7">
        <f t="shared" ref="R1860:R1923" si="533">D1860-IF(P1859=1,E1859,D1859)</f>
        <v>-17</v>
      </c>
      <c r="S1860" s="8">
        <f t="shared" ref="S1860:S1923" ca="1" si="534">I1859*R1860</f>
        <v>-17</v>
      </c>
      <c r="T1860" s="8">
        <f t="shared" ref="T1860:T1923" ca="1" si="535">T1859+R1860*U1859</f>
        <v>12958</v>
      </c>
      <c r="U1860" s="8">
        <f t="shared" ref="U1860:U1923" ca="1" si="536">INT(T1860*$Q$1/IF(P1860=1,E1860,D1860))*I1860</f>
        <v>-1</v>
      </c>
      <c r="V1860" s="9">
        <f t="shared" ref="V1860:V1923" ca="1" si="537">IF(P1860=1,ABS(U1860)+ABS(U1859),ABS(U1860-U1859))</f>
        <v>2</v>
      </c>
      <c r="W1860" s="3">
        <f t="shared" ref="W1860:W1923" si="538">IF(P1859=1,F1859,W1859)</f>
        <v>1.562140271234469E-3</v>
      </c>
      <c r="X1860" s="3">
        <f t="shared" ref="X1860:X1923" si="539">IF(P1859=1,K1860/B1859,(1+K1860/B1859)*(1+X1859)-1)</f>
        <v>8.1135495195372442E-3</v>
      </c>
      <c r="Y1860" s="3">
        <f t="shared" ref="Y1860:Y1923" si="540">IF(P1859=1,R1860/E1859,(1+R1860/D1859)*(1+Y1859)-1)</f>
        <v>1.0490589324282595E-2</v>
      </c>
    </row>
    <row r="1861" spans="1:25" x14ac:dyDescent="0.25">
      <c r="A1861" s="1">
        <v>38715</v>
      </c>
      <c r="B1861" s="2">
        <v>6575.53</v>
      </c>
      <c r="C1861" s="2">
        <v>152472</v>
      </c>
      <c r="D1861" s="2">
        <v>6605</v>
      </c>
      <c r="E1861" s="2">
        <v>6615</v>
      </c>
      <c r="F1861" s="13">
        <f t="shared" si="528"/>
        <v>4.4817680095750045E-3</v>
      </c>
      <c r="G1861" s="2">
        <f t="shared" si="523"/>
        <v>6091.5166666666682</v>
      </c>
      <c r="H1861" s="2">
        <f t="shared" ca="1" si="529"/>
        <v>117632</v>
      </c>
      <c r="I1861">
        <f t="shared" ca="1" si="530"/>
        <v>1</v>
      </c>
      <c r="J1861">
        <f t="shared" si="531"/>
        <v>1</v>
      </c>
      <c r="K1861">
        <f t="shared" si="524"/>
        <v>51.130000000000109</v>
      </c>
      <c r="L1861">
        <f t="shared" ca="1" si="525"/>
        <v>-51.130000000000109</v>
      </c>
      <c r="M1861" s="14">
        <f t="shared" si="526"/>
        <v>7933.3500000000449</v>
      </c>
      <c r="N1861">
        <f t="shared" si="532"/>
        <v>1</v>
      </c>
      <c r="O1861">
        <f t="shared" si="527"/>
        <v>0</v>
      </c>
      <c r="P1861">
        <f>COUNTIF(作圖資料!$A$3:$A$249,A1861)</f>
        <v>0</v>
      </c>
      <c r="R1861" s="7">
        <f t="shared" si="533"/>
        <v>55</v>
      </c>
      <c r="S1861" s="8">
        <f t="shared" ca="1" si="534"/>
        <v>-55</v>
      </c>
      <c r="T1861" s="8">
        <f t="shared" ca="1" si="535"/>
        <v>12903</v>
      </c>
      <c r="U1861" s="8">
        <f t="shared" ca="1" si="536"/>
        <v>1</v>
      </c>
      <c r="V1861" s="9">
        <f t="shared" ca="1" si="537"/>
        <v>2</v>
      </c>
      <c r="W1861" s="3">
        <f t="shared" si="538"/>
        <v>1.562140271234469E-3</v>
      </c>
      <c r="X1861" s="3">
        <f t="shared" si="539"/>
        <v>1.6013869209766884E-2</v>
      </c>
      <c r="Y1861" s="3">
        <f t="shared" si="540"/>
        <v>1.8975624807158198E-2</v>
      </c>
    </row>
    <row r="1862" spans="1:25" x14ac:dyDescent="0.25">
      <c r="A1862" s="1">
        <v>38716</v>
      </c>
      <c r="B1862" s="2">
        <v>6548.34</v>
      </c>
      <c r="C1862" s="2">
        <v>133545</v>
      </c>
      <c r="D1862" s="2">
        <v>6595</v>
      </c>
      <c r="E1862" s="2">
        <v>6580</v>
      </c>
      <c r="F1862" s="13">
        <f t="shared" si="528"/>
        <v>7.1254699664342613E-3</v>
      </c>
      <c r="G1862" s="2">
        <f t="shared" si="523"/>
        <v>6099.0588333333344</v>
      </c>
      <c r="H1862" s="2">
        <f t="shared" ca="1" si="529"/>
        <v>121546.8</v>
      </c>
      <c r="I1862">
        <f t="shared" ca="1" si="530"/>
        <v>1</v>
      </c>
      <c r="J1862">
        <f t="shared" si="531"/>
        <v>1</v>
      </c>
      <c r="K1862">
        <f t="shared" si="524"/>
        <v>-27.1899999999996</v>
      </c>
      <c r="L1862">
        <f t="shared" ca="1" si="525"/>
        <v>-27.1899999999996</v>
      </c>
      <c r="M1862" s="14">
        <f t="shared" si="526"/>
        <v>7906.1600000000453</v>
      </c>
      <c r="N1862">
        <f t="shared" si="532"/>
        <v>1</v>
      </c>
      <c r="O1862">
        <f t="shared" si="527"/>
        <v>0</v>
      </c>
      <c r="P1862">
        <f>COUNTIF(作圖資料!$A$3:$A$249,A1862)</f>
        <v>0</v>
      </c>
      <c r="R1862" s="7">
        <f t="shared" si="533"/>
        <v>-10</v>
      </c>
      <c r="S1862" s="8">
        <f t="shared" ca="1" si="534"/>
        <v>-10</v>
      </c>
      <c r="T1862" s="8">
        <f t="shared" ca="1" si="535"/>
        <v>12893</v>
      </c>
      <c r="U1862" s="8">
        <f t="shared" ca="1" si="536"/>
        <v>1</v>
      </c>
      <c r="V1862" s="9">
        <f t="shared" ca="1" si="537"/>
        <v>0</v>
      </c>
      <c r="W1862" s="3">
        <f t="shared" si="538"/>
        <v>1.562140271234469E-3</v>
      </c>
      <c r="X1862" s="3">
        <f t="shared" si="539"/>
        <v>1.1812623514923626E-2</v>
      </c>
      <c r="Y1862" s="3">
        <f t="shared" si="540"/>
        <v>1.7432891082998836E-2</v>
      </c>
    </row>
    <row r="1863" spans="1:25" x14ac:dyDescent="0.25">
      <c r="A1863" s="1">
        <v>38719</v>
      </c>
      <c r="B1863" s="2">
        <v>6462.06</v>
      </c>
      <c r="C1863" s="2">
        <v>115813</v>
      </c>
      <c r="D1863" s="2">
        <v>6478</v>
      </c>
      <c r="E1863" s="2">
        <v>6483</v>
      </c>
      <c r="F1863" s="13">
        <f t="shared" si="528"/>
        <v>2.466705663519031E-3</v>
      </c>
      <c r="G1863" s="2">
        <f t="shared" si="523"/>
        <v>6105.3958333333348</v>
      </c>
      <c r="H1863" s="2">
        <f t="shared" ca="1" si="529"/>
        <v>122509.8</v>
      </c>
      <c r="I1863">
        <f t="shared" ca="1" si="530"/>
        <v>-1</v>
      </c>
      <c r="J1863">
        <f t="shared" si="531"/>
        <v>1</v>
      </c>
      <c r="K1863">
        <f t="shared" si="524"/>
        <v>-86.279999999999745</v>
      </c>
      <c r="L1863">
        <f t="shared" ca="1" si="525"/>
        <v>-86.279999999999745</v>
      </c>
      <c r="M1863" s="14">
        <f t="shared" si="526"/>
        <v>7819.8800000000456</v>
      </c>
      <c r="N1863">
        <f t="shared" si="532"/>
        <v>1</v>
      </c>
      <c r="O1863">
        <f t="shared" si="527"/>
        <v>0</v>
      </c>
      <c r="P1863">
        <f>COUNTIF(作圖資料!$A$3:$A$249,A1863)</f>
        <v>0</v>
      </c>
      <c r="R1863" s="7">
        <f t="shared" si="533"/>
        <v>-117</v>
      </c>
      <c r="S1863" s="8">
        <f t="shared" ca="1" si="534"/>
        <v>-117</v>
      </c>
      <c r="T1863" s="8">
        <f t="shared" ca="1" si="535"/>
        <v>12776</v>
      </c>
      <c r="U1863" s="8">
        <f t="shared" ca="1" si="536"/>
        <v>-1</v>
      </c>
      <c r="V1863" s="9">
        <f t="shared" ca="1" si="537"/>
        <v>2</v>
      </c>
      <c r="W1863" s="3">
        <f t="shared" si="538"/>
        <v>1.562140271234469E-3</v>
      </c>
      <c r="X1863" s="3">
        <f t="shared" si="539"/>
        <v>-1.5188762478968165E-3</v>
      </c>
      <c r="Y1863" s="3">
        <f t="shared" si="540"/>
        <v>-6.17093489663878E-4</v>
      </c>
    </row>
    <row r="1864" spans="1:25" x14ac:dyDescent="0.25">
      <c r="A1864" s="1">
        <v>38720</v>
      </c>
      <c r="B1864" s="2">
        <v>6591.77</v>
      </c>
      <c r="C1864" s="2">
        <v>153445</v>
      </c>
      <c r="D1864" s="2">
        <v>6641</v>
      </c>
      <c r="E1864" s="2">
        <v>6643</v>
      </c>
      <c r="F1864" s="13">
        <f t="shared" si="528"/>
        <v>7.4684037822920768E-3</v>
      </c>
      <c r="G1864" s="2">
        <f t="shared" si="523"/>
        <v>6114.1488333333355</v>
      </c>
      <c r="H1864" s="2">
        <f t="shared" ca="1" si="529"/>
        <v>130554.4</v>
      </c>
      <c r="I1864">
        <f t="shared" ca="1" si="530"/>
        <v>1</v>
      </c>
      <c r="J1864">
        <f t="shared" si="531"/>
        <v>1</v>
      </c>
      <c r="K1864">
        <f t="shared" si="524"/>
        <v>129.71000000000004</v>
      </c>
      <c r="L1864">
        <f t="shared" ca="1" si="525"/>
        <v>-129.71000000000004</v>
      </c>
      <c r="M1864" s="14">
        <f t="shared" si="526"/>
        <v>7949.5900000000456</v>
      </c>
      <c r="N1864">
        <f t="shared" si="532"/>
        <v>1</v>
      </c>
      <c r="O1864">
        <f t="shared" si="527"/>
        <v>0</v>
      </c>
      <c r="P1864">
        <f>COUNTIF(作圖資料!$A$3:$A$249,A1864)</f>
        <v>0</v>
      </c>
      <c r="R1864" s="7">
        <f t="shared" si="533"/>
        <v>163</v>
      </c>
      <c r="S1864" s="8">
        <f t="shared" ca="1" si="534"/>
        <v>-163</v>
      </c>
      <c r="T1864" s="8">
        <f t="shared" ca="1" si="535"/>
        <v>12613</v>
      </c>
      <c r="U1864" s="8">
        <f t="shared" ca="1" si="536"/>
        <v>1</v>
      </c>
      <c r="V1864" s="9">
        <f t="shared" ca="1" si="537"/>
        <v>2</v>
      </c>
      <c r="W1864" s="3">
        <f t="shared" si="538"/>
        <v>1.562140271234469E-3</v>
      </c>
      <c r="X1864" s="3">
        <f t="shared" si="539"/>
        <v>1.8523182563362495E-2</v>
      </c>
      <c r="Y1864" s="3">
        <f t="shared" si="540"/>
        <v>2.4529466214131324E-2</v>
      </c>
    </row>
    <row r="1865" spans="1:25" x14ac:dyDescent="0.25">
      <c r="A1865" s="1">
        <v>38721</v>
      </c>
      <c r="B1865" s="2">
        <v>6616.44</v>
      </c>
      <c r="C1865" s="2">
        <v>180520</v>
      </c>
      <c r="D1865" s="2">
        <v>6655</v>
      </c>
      <c r="E1865" s="2">
        <v>6650</v>
      </c>
      <c r="F1865" s="13">
        <f t="shared" si="528"/>
        <v>5.8279074547642473E-3</v>
      </c>
      <c r="G1865" s="2">
        <f t="shared" si="523"/>
        <v>6124.6328333333358</v>
      </c>
      <c r="H1865" s="2">
        <f t="shared" ca="1" si="529"/>
        <v>147159</v>
      </c>
      <c r="I1865">
        <f t="shared" ca="1" si="530"/>
        <v>1</v>
      </c>
      <c r="J1865">
        <f t="shared" si="531"/>
        <v>1</v>
      </c>
      <c r="K1865">
        <f t="shared" si="524"/>
        <v>24.669999999999163</v>
      </c>
      <c r="L1865">
        <f t="shared" ca="1" si="525"/>
        <v>24.669999999999163</v>
      </c>
      <c r="M1865" s="14">
        <f t="shared" si="526"/>
        <v>7974.2600000000448</v>
      </c>
      <c r="N1865">
        <f t="shared" si="532"/>
        <v>1</v>
      </c>
      <c r="O1865">
        <f t="shared" si="527"/>
        <v>0</v>
      </c>
      <c r="P1865">
        <f>COUNTIF(作圖資料!$A$3:$A$249,A1865)</f>
        <v>0</v>
      </c>
      <c r="R1865" s="7">
        <f t="shared" si="533"/>
        <v>14</v>
      </c>
      <c r="S1865" s="8">
        <f t="shared" ca="1" si="534"/>
        <v>14</v>
      </c>
      <c r="T1865" s="8">
        <f t="shared" ca="1" si="535"/>
        <v>12627</v>
      </c>
      <c r="U1865" s="8">
        <f t="shared" ca="1" si="536"/>
        <v>1</v>
      </c>
      <c r="V1865" s="9">
        <f t="shared" ca="1" si="537"/>
        <v>0</v>
      </c>
      <c r="W1865" s="3">
        <f t="shared" si="538"/>
        <v>1.562140271234469E-3</v>
      </c>
      <c r="X1865" s="3">
        <f t="shared" si="539"/>
        <v>2.2335052048165105E-2</v>
      </c>
      <c r="Y1865" s="3">
        <f t="shared" si="540"/>
        <v>2.6689293427954341E-2</v>
      </c>
    </row>
    <row r="1866" spans="1:25" x14ac:dyDescent="0.25">
      <c r="A1866" s="1">
        <v>38722</v>
      </c>
      <c r="B1866" s="2">
        <v>6709.87</v>
      </c>
      <c r="C1866" s="2">
        <v>165894</v>
      </c>
      <c r="D1866" s="2">
        <v>6723</v>
      </c>
      <c r="E1866" s="2">
        <v>6730</v>
      </c>
      <c r="F1866" s="13">
        <f t="shared" si="528"/>
        <v>1.9568188355363336E-3</v>
      </c>
      <c r="G1866" s="2">
        <f t="shared" si="523"/>
        <v>6137.1288333333359</v>
      </c>
      <c r="H1866" s="2">
        <f t="shared" ca="1" si="529"/>
        <v>149843.4</v>
      </c>
      <c r="I1866">
        <f t="shared" ca="1" si="530"/>
        <v>1</v>
      </c>
      <c r="J1866">
        <f t="shared" si="531"/>
        <v>1</v>
      </c>
      <c r="K1866">
        <f t="shared" si="524"/>
        <v>93.430000000000291</v>
      </c>
      <c r="L1866">
        <f t="shared" ca="1" si="525"/>
        <v>93.430000000000291</v>
      </c>
      <c r="M1866" s="14">
        <f t="shared" si="526"/>
        <v>8067.6900000000451</v>
      </c>
      <c r="N1866">
        <f t="shared" si="532"/>
        <v>1</v>
      </c>
      <c r="O1866">
        <f t="shared" si="527"/>
        <v>0</v>
      </c>
      <c r="P1866">
        <f>COUNTIF(作圖資料!$A$3:$A$249,A1866)</f>
        <v>0</v>
      </c>
      <c r="R1866" s="7">
        <f t="shared" si="533"/>
        <v>68</v>
      </c>
      <c r="S1866" s="8">
        <f t="shared" ca="1" si="534"/>
        <v>68</v>
      </c>
      <c r="T1866" s="8">
        <f t="shared" ca="1" si="535"/>
        <v>12695</v>
      </c>
      <c r="U1866" s="8">
        <f t="shared" ca="1" si="536"/>
        <v>1</v>
      </c>
      <c r="V1866" s="9">
        <f t="shared" ca="1" si="537"/>
        <v>0</v>
      </c>
      <c r="W1866" s="3">
        <f t="shared" si="538"/>
        <v>1.562140271234469E-3</v>
      </c>
      <c r="X1866" s="3">
        <f t="shared" si="539"/>
        <v>3.6771329549791565E-2</v>
      </c>
      <c r="Y1866" s="3">
        <f t="shared" si="540"/>
        <v>3.7179882752236937E-2</v>
      </c>
    </row>
    <row r="1867" spans="1:25" x14ac:dyDescent="0.25">
      <c r="A1867" s="1">
        <v>38723</v>
      </c>
      <c r="B1867" s="2">
        <v>6694.82</v>
      </c>
      <c r="C1867" s="2">
        <v>169829</v>
      </c>
      <c r="D1867" s="2">
        <v>6717</v>
      </c>
      <c r="E1867" s="2">
        <v>6718</v>
      </c>
      <c r="F1867" s="13">
        <f t="shared" si="528"/>
        <v>3.3130091623077007E-3</v>
      </c>
      <c r="G1867" s="2">
        <f t="shared" si="523"/>
        <v>6149.2246666666706</v>
      </c>
      <c r="H1867" s="2">
        <f t="shared" ca="1" si="529"/>
        <v>157100.20000000001</v>
      </c>
      <c r="I1867">
        <f t="shared" ca="1" si="530"/>
        <v>1</v>
      </c>
      <c r="J1867">
        <f t="shared" si="531"/>
        <v>1</v>
      </c>
      <c r="K1867">
        <f t="shared" si="524"/>
        <v>-15.050000000000182</v>
      </c>
      <c r="L1867">
        <f t="shared" ca="1" si="525"/>
        <v>-15.050000000000182</v>
      </c>
      <c r="M1867" s="14">
        <f t="shared" si="526"/>
        <v>8052.6400000000449</v>
      </c>
      <c r="N1867">
        <f t="shared" si="532"/>
        <v>1</v>
      </c>
      <c r="O1867">
        <f t="shared" si="527"/>
        <v>0</v>
      </c>
      <c r="P1867">
        <f>COUNTIF(作圖資料!$A$3:$A$249,A1867)</f>
        <v>0</v>
      </c>
      <c r="R1867" s="7">
        <f t="shared" si="533"/>
        <v>-6</v>
      </c>
      <c r="S1867" s="8">
        <f t="shared" ca="1" si="534"/>
        <v>-6</v>
      </c>
      <c r="T1867" s="8">
        <f t="shared" ca="1" si="535"/>
        <v>12689</v>
      </c>
      <c r="U1867" s="8">
        <f t="shared" ca="1" si="536"/>
        <v>1</v>
      </c>
      <c r="V1867" s="9">
        <f t="shared" ca="1" si="537"/>
        <v>0</v>
      </c>
      <c r="W1867" s="3">
        <f t="shared" si="538"/>
        <v>1.562140271234469E-3</v>
      </c>
      <c r="X1867" s="3">
        <f t="shared" si="539"/>
        <v>3.4445888295381977E-2</v>
      </c>
      <c r="Y1867" s="3">
        <f t="shared" si="540"/>
        <v>3.6254242517741453E-2</v>
      </c>
    </row>
    <row r="1868" spans="1:25" x14ac:dyDescent="0.25">
      <c r="A1868" s="1">
        <v>38726</v>
      </c>
      <c r="B1868" s="2">
        <v>6742.39</v>
      </c>
      <c r="C1868" s="2">
        <v>139142</v>
      </c>
      <c r="D1868" s="2">
        <v>6760</v>
      </c>
      <c r="E1868" s="2">
        <v>6770</v>
      </c>
      <c r="F1868" s="13">
        <f t="shared" si="528"/>
        <v>2.6118334893117101E-3</v>
      </c>
      <c r="G1868" s="2">
        <f t="shared" si="523"/>
        <v>6164.4933333333365</v>
      </c>
      <c r="H1868" s="2">
        <f t="shared" ca="1" si="529"/>
        <v>161766</v>
      </c>
      <c r="I1868">
        <f t="shared" ca="1" si="530"/>
        <v>-1</v>
      </c>
      <c r="J1868">
        <f t="shared" si="531"/>
        <v>1</v>
      </c>
      <c r="K1868">
        <f t="shared" si="524"/>
        <v>47.570000000000618</v>
      </c>
      <c r="L1868">
        <f t="shared" ca="1" si="525"/>
        <v>47.570000000000618</v>
      </c>
      <c r="M1868" s="14">
        <f t="shared" si="526"/>
        <v>8100.2100000000455</v>
      </c>
      <c r="N1868">
        <f t="shared" si="532"/>
        <v>1</v>
      </c>
      <c r="O1868">
        <f t="shared" si="527"/>
        <v>0</v>
      </c>
      <c r="P1868">
        <f>COUNTIF(作圖資料!$A$3:$A$249,A1868)</f>
        <v>0</v>
      </c>
      <c r="R1868" s="7">
        <f t="shared" si="533"/>
        <v>43</v>
      </c>
      <c r="S1868" s="8">
        <f t="shared" ca="1" si="534"/>
        <v>43</v>
      </c>
      <c r="T1868" s="8">
        <f t="shared" ca="1" si="535"/>
        <v>12732</v>
      </c>
      <c r="U1868" s="8">
        <f t="shared" ca="1" si="536"/>
        <v>-1</v>
      </c>
      <c r="V1868" s="9">
        <f t="shared" ca="1" si="537"/>
        <v>2</v>
      </c>
      <c r="W1868" s="3">
        <f t="shared" si="538"/>
        <v>1.562140271234469E-3</v>
      </c>
      <c r="X1868" s="3">
        <f t="shared" si="539"/>
        <v>4.1796136831744768E-2</v>
      </c>
      <c r="Y1868" s="3">
        <f t="shared" si="540"/>
        <v>4.2887997531626088E-2</v>
      </c>
    </row>
    <row r="1869" spans="1:25" x14ac:dyDescent="0.25">
      <c r="A1869" s="1">
        <v>38727</v>
      </c>
      <c r="B1869" s="2">
        <v>6707.4</v>
      </c>
      <c r="C1869" s="2">
        <v>114657</v>
      </c>
      <c r="D1869" s="2">
        <v>6739</v>
      </c>
      <c r="E1869" s="2">
        <v>6736</v>
      </c>
      <c r="F1869" s="13">
        <f t="shared" si="528"/>
        <v>4.7112144795300459E-3</v>
      </c>
      <c r="G1869" s="2">
        <f t="shared" si="523"/>
        <v>6179.1035000000038</v>
      </c>
      <c r="H1869" s="2">
        <f t="shared" ca="1" si="529"/>
        <v>154008.4</v>
      </c>
      <c r="I1869">
        <f t="shared" ca="1" si="530"/>
        <v>-1</v>
      </c>
      <c r="J1869">
        <f t="shared" si="531"/>
        <v>1</v>
      </c>
      <c r="K1869">
        <f t="shared" si="524"/>
        <v>-34.990000000000691</v>
      </c>
      <c r="L1869">
        <f t="shared" ca="1" si="525"/>
        <v>34.990000000000691</v>
      </c>
      <c r="M1869" s="14">
        <f t="shared" si="526"/>
        <v>8065.2200000000448</v>
      </c>
      <c r="N1869">
        <f t="shared" si="532"/>
        <v>1</v>
      </c>
      <c r="O1869">
        <f t="shared" si="527"/>
        <v>0</v>
      </c>
      <c r="P1869">
        <f>COUNTIF(作圖資料!$A$3:$A$249,A1869)</f>
        <v>0</v>
      </c>
      <c r="R1869" s="7">
        <f t="shared" si="533"/>
        <v>-21</v>
      </c>
      <c r="S1869" s="8">
        <f t="shared" ca="1" si="534"/>
        <v>21</v>
      </c>
      <c r="T1869" s="8">
        <f t="shared" ca="1" si="535"/>
        <v>12753</v>
      </c>
      <c r="U1869" s="8">
        <f t="shared" ca="1" si="536"/>
        <v>-1</v>
      </c>
      <c r="V1869" s="9">
        <f t="shared" ca="1" si="537"/>
        <v>0</v>
      </c>
      <c r="W1869" s="3">
        <f t="shared" si="538"/>
        <v>1.562140271234469E-3</v>
      </c>
      <c r="X1869" s="3">
        <f t="shared" si="539"/>
        <v>3.6389679058204116E-2</v>
      </c>
      <c r="Y1869" s="3">
        <f t="shared" si="540"/>
        <v>3.9648256710891783E-2</v>
      </c>
    </row>
    <row r="1870" spans="1:25" x14ac:dyDescent="0.25">
      <c r="A1870" s="1">
        <v>38728</v>
      </c>
      <c r="B1870" s="2">
        <v>6735.89</v>
      </c>
      <c r="C1870" s="2">
        <v>133576</v>
      </c>
      <c r="D1870" s="2">
        <v>6760</v>
      </c>
      <c r="E1870" s="2">
        <v>6765</v>
      </c>
      <c r="F1870" s="13">
        <f t="shared" si="528"/>
        <v>3.579333985560984E-3</v>
      </c>
      <c r="G1870" s="2">
        <f t="shared" si="523"/>
        <v>6196.4656666666715</v>
      </c>
      <c r="H1870" s="2">
        <f t="shared" ca="1" si="529"/>
        <v>144619.6</v>
      </c>
      <c r="I1870">
        <f t="shared" ca="1" si="530"/>
        <v>-1</v>
      </c>
      <c r="J1870">
        <f t="shared" si="531"/>
        <v>1</v>
      </c>
      <c r="K1870">
        <f t="shared" si="524"/>
        <v>28.490000000000691</v>
      </c>
      <c r="L1870">
        <f t="shared" ca="1" si="525"/>
        <v>-28.490000000000691</v>
      </c>
      <c r="M1870" s="14">
        <f t="shared" si="526"/>
        <v>8093.7100000000455</v>
      </c>
      <c r="N1870">
        <f t="shared" si="532"/>
        <v>1</v>
      </c>
      <c r="O1870">
        <f t="shared" si="527"/>
        <v>0</v>
      </c>
      <c r="P1870">
        <f>COUNTIF(作圖資料!$A$3:$A$249,A1870)</f>
        <v>0</v>
      </c>
      <c r="R1870" s="7">
        <f t="shared" si="533"/>
        <v>21</v>
      </c>
      <c r="S1870" s="8">
        <f t="shared" ca="1" si="534"/>
        <v>-21</v>
      </c>
      <c r="T1870" s="8">
        <f t="shared" ca="1" si="535"/>
        <v>12732</v>
      </c>
      <c r="U1870" s="8">
        <f t="shared" ca="1" si="536"/>
        <v>-1</v>
      </c>
      <c r="V1870" s="9">
        <f t="shared" ca="1" si="537"/>
        <v>0</v>
      </c>
      <c r="W1870" s="3">
        <f t="shared" si="538"/>
        <v>1.562140271234469E-3</v>
      </c>
      <c r="X1870" s="3">
        <f t="shared" si="539"/>
        <v>4.079179343283057E-2</v>
      </c>
      <c r="Y1870" s="3">
        <f t="shared" si="540"/>
        <v>4.2887997531626088E-2</v>
      </c>
    </row>
    <row r="1871" spans="1:25" x14ac:dyDescent="0.25">
      <c r="A1871" s="1">
        <v>38729</v>
      </c>
      <c r="B1871" s="2">
        <v>6725.61</v>
      </c>
      <c r="C1871" s="2">
        <v>143400</v>
      </c>
      <c r="D1871" s="2">
        <v>6705</v>
      </c>
      <c r="E1871" s="2">
        <v>6706</v>
      </c>
      <c r="F1871" s="13">
        <f t="shared" si="528"/>
        <v>-3.064406053874591E-3</v>
      </c>
      <c r="G1871" s="2">
        <f t="shared" si="523"/>
        <v>6212.7591666666704</v>
      </c>
      <c r="H1871" s="2">
        <f t="shared" ca="1" si="529"/>
        <v>140120.79999999999</v>
      </c>
      <c r="I1871">
        <f t="shared" ca="1" si="530"/>
        <v>1</v>
      </c>
      <c r="J1871">
        <f t="shared" si="531"/>
        <v>-1</v>
      </c>
      <c r="K1871">
        <f t="shared" si="524"/>
        <v>-10.280000000000655</v>
      </c>
      <c r="L1871">
        <f t="shared" ca="1" si="525"/>
        <v>10.280000000000655</v>
      </c>
      <c r="M1871" s="14">
        <f t="shared" si="526"/>
        <v>8083.4300000000449</v>
      </c>
      <c r="N1871">
        <f t="shared" si="532"/>
        <v>-1</v>
      </c>
      <c r="O1871">
        <f t="shared" si="527"/>
        <v>2</v>
      </c>
      <c r="P1871">
        <f>COUNTIF(作圖資料!$A$3:$A$249,A1871)</f>
        <v>0</v>
      </c>
      <c r="R1871" s="7">
        <f t="shared" si="533"/>
        <v>-55</v>
      </c>
      <c r="S1871" s="8">
        <f t="shared" ca="1" si="534"/>
        <v>55</v>
      </c>
      <c r="T1871" s="8">
        <f t="shared" ca="1" si="535"/>
        <v>12787</v>
      </c>
      <c r="U1871" s="8">
        <f t="shared" ca="1" si="536"/>
        <v>1</v>
      </c>
      <c r="V1871" s="9">
        <f t="shared" ca="1" si="537"/>
        <v>2</v>
      </c>
      <c r="W1871" s="3">
        <f t="shared" si="538"/>
        <v>1.562140271234469E-3</v>
      </c>
      <c r="X1871" s="3">
        <f t="shared" si="539"/>
        <v>3.9203385718855177E-2</v>
      </c>
      <c r="Y1871" s="3">
        <f t="shared" si="540"/>
        <v>3.4402962048750485E-2</v>
      </c>
    </row>
    <row r="1872" spans="1:25" x14ac:dyDescent="0.25">
      <c r="A1872" s="1">
        <v>38730</v>
      </c>
      <c r="B1872" s="2">
        <v>6682.35</v>
      </c>
      <c r="C1872" s="2">
        <v>97241</v>
      </c>
      <c r="D1872" s="2">
        <v>6712</v>
      </c>
      <c r="E1872" s="2">
        <v>6712</v>
      </c>
      <c r="F1872" s="13">
        <f t="shared" si="528"/>
        <v>4.4370618120870287E-3</v>
      </c>
      <c r="G1872" s="2">
        <f t="shared" si="523"/>
        <v>6228.4856666666701</v>
      </c>
      <c r="H1872" s="2">
        <f t="shared" ca="1" si="529"/>
        <v>125603.2</v>
      </c>
      <c r="I1872">
        <f t="shared" ca="1" si="530"/>
        <v>-1</v>
      </c>
      <c r="J1872">
        <f t="shared" si="531"/>
        <v>1</v>
      </c>
      <c r="K1872">
        <f t="shared" si="524"/>
        <v>-43.259999999999309</v>
      </c>
      <c r="L1872">
        <f t="shared" ca="1" si="525"/>
        <v>-43.259999999999309</v>
      </c>
      <c r="M1872" s="14">
        <f t="shared" si="526"/>
        <v>8126.6900000000442</v>
      </c>
      <c r="N1872">
        <f t="shared" si="532"/>
        <v>1</v>
      </c>
      <c r="O1872">
        <f t="shared" si="527"/>
        <v>2</v>
      </c>
      <c r="P1872">
        <f>COUNTIF(作圖資料!$A$3:$A$249,A1872)</f>
        <v>0</v>
      </c>
      <c r="R1872" s="7">
        <f t="shared" si="533"/>
        <v>7</v>
      </c>
      <c r="S1872" s="8">
        <f t="shared" ca="1" si="534"/>
        <v>7</v>
      </c>
      <c r="T1872" s="8">
        <f t="shared" ca="1" si="535"/>
        <v>12794</v>
      </c>
      <c r="U1872" s="8">
        <f t="shared" ca="1" si="536"/>
        <v>-1</v>
      </c>
      <c r="V1872" s="9">
        <f t="shared" ca="1" si="537"/>
        <v>2</v>
      </c>
      <c r="W1872" s="3">
        <f t="shared" si="538"/>
        <v>1.562140271234469E-3</v>
      </c>
      <c r="X1872" s="3">
        <f t="shared" si="539"/>
        <v>3.2519094113157454E-2</v>
      </c>
      <c r="Y1872" s="3">
        <f t="shared" si="540"/>
        <v>3.5482875655661994E-2</v>
      </c>
    </row>
    <row r="1873" spans="1:25" x14ac:dyDescent="0.25">
      <c r="A1873" s="1">
        <v>38733</v>
      </c>
      <c r="B1873" s="2">
        <v>6724.18</v>
      </c>
      <c r="C1873" s="2">
        <v>88638</v>
      </c>
      <c r="D1873" s="2">
        <v>6729</v>
      </c>
      <c r="E1873" s="2">
        <v>6740</v>
      </c>
      <c r="F1873" s="13">
        <f t="shared" si="528"/>
        <v>7.1681602812523337E-4</v>
      </c>
      <c r="G1873" s="2">
        <f t="shared" si="523"/>
        <v>6245.2673333333369</v>
      </c>
      <c r="H1873" s="2">
        <f t="shared" ca="1" si="529"/>
        <v>115502.39999999999</v>
      </c>
      <c r="I1873">
        <f t="shared" ca="1" si="530"/>
        <v>-1</v>
      </c>
      <c r="J1873">
        <f t="shared" si="531"/>
        <v>1</v>
      </c>
      <c r="K1873">
        <f t="shared" si="524"/>
        <v>41.829999999999927</v>
      </c>
      <c r="L1873">
        <f t="shared" ca="1" si="525"/>
        <v>-41.829999999999927</v>
      </c>
      <c r="M1873" s="14">
        <f t="shared" si="526"/>
        <v>8168.5200000000441</v>
      </c>
      <c r="N1873">
        <f t="shared" si="532"/>
        <v>1</v>
      </c>
      <c r="O1873">
        <f t="shared" si="527"/>
        <v>0</v>
      </c>
      <c r="P1873">
        <f>COUNTIF(作圖資料!$A$3:$A$249,A1873)</f>
        <v>0</v>
      </c>
      <c r="R1873" s="7">
        <f t="shared" si="533"/>
        <v>17</v>
      </c>
      <c r="S1873" s="8">
        <f t="shared" ca="1" si="534"/>
        <v>-17</v>
      </c>
      <c r="T1873" s="8">
        <f t="shared" ca="1" si="535"/>
        <v>12777</v>
      </c>
      <c r="U1873" s="8">
        <f t="shared" ca="1" si="536"/>
        <v>-1</v>
      </c>
      <c r="V1873" s="9">
        <f t="shared" ca="1" si="537"/>
        <v>0</v>
      </c>
      <c r="W1873" s="3">
        <f t="shared" si="538"/>
        <v>1.562140271234469E-3</v>
      </c>
      <c r="X1873" s="3">
        <f t="shared" si="539"/>
        <v>3.8982430171094151E-2</v>
      </c>
      <c r="Y1873" s="3">
        <f t="shared" si="540"/>
        <v>3.8105522986732643E-2</v>
      </c>
    </row>
    <row r="1874" spans="1:25" x14ac:dyDescent="0.25">
      <c r="A1874" s="1">
        <v>38734</v>
      </c>
      <c r="B1874" s="2">
        <v>6711.04</v>
      </c>
      <c r="C1874" s="2">
        <v>118199</v>
      </c>
      <c r="D1874" s="2">
        <v>6689</v>
      </c>
      <c r="E1874" s="2">
        <v>6694</v>
      </c>
      <c r="F1874" s="13">
        <f t="shared" si="528"/>
        <v>-3.2841407591073235E-3</v>
      </c>
      <c r="G1874" s="2">
        <f t="shared" si="523"/>
        <v>6261.7628333333359</v>
      </c>
      <c r="H1874" s="2">
        <f t="shared" ca="1" si="529"/>
        <v>116210.8</v>
      </c>
      <c r="I1874">
        <f t="shared" ca="1" si="530"/>
        <v>1</v>
      </c>
      <c r="J1874">
        <f t="shared" si="531"/>
        <v>-1</v>
      </c>
      <c r="K1874">
        <f t="shared" si="524"/>
        <v>-13.140000000000327</v>
      </c>
      <c r="L1874">
        <f t="shared" ca="1" si="525"/>
        <v>13.140000000000327</v>
      </c>
      <c r="M1874" s="14">
        <f t="shared" si="526"/>
        <v>8155.3800000000438</v>
      </c>
      <c r="N1874">
        <f t="shared" si="532"/>
        <v>-1</v>
      </c>
      <c r="O1874">
        <f t="shared" si="527"/>
        <v>2</v>
      </c>
      <c r="P1874">
        <f>COUNTIF(作圖資料!$A$3:$A$249,A1874)</f>
        <v>0</v>
      </c>
      <c r="R1874" s="7">
        <f t="shared" si="533"/>
        <v>-40</v>
      </c>
      <c r="S1874" s="8">
        <f t="shared" ca="1" si="534"/>
        <v>40</v>
      </c>
      <c r="T1874" s="8">
        <f t="shared" ca="1" si="535"/>
        <v>12817</v>
      </c>
      <c r="U1874" s="8">
        <f t="shared" ca="1" si="536"/>
        <v>1</v>
      </c>
      <c r="V1874" s="9">
        <f t="shared" ca="1" si="537"/>
        <v>2</v>
      </c>
      <c r="W1874" s="3">
        <f t="shared" si="538"/>
        <v>1.562140271234469E-3</v>
      </c>
      <c r="X1874" s="3">
        <f t="shared" si="539"/>
        <v>3.6952111361596485E-2</v>
      </c>
      <c r="Y1874" s="3">
        <f t="shared" si="540"/>
        <v>3.1934588090095861E-2</v>
      </c>
    </row>
    <row r="1875" spans="1:25" x14ac:dyDescent="0.25">
      <c r="A1875" s="1">
        <v>38735</v>
      </c>
      <c r="B1875" s="2">
        <v>6498.92</v>
      </c>
      <c r="C1875" s="2">
        <v>133233</v>
      </c>
      <c r="D1875" s="2">
        <v>6490</v>
      </c>
      <c r="E1875" s="2">
        <v>6491</v>
      </c>
      <c r="F1875" s="13">
        <f t="shared" si="528"/>
        <v>-1.2186640241763635E-3</v>
      </c>
      <c r="G1875" s="2">
        <f t="shared" si="523"/>
        <v>6275.0661666666692</v>
      </c>
      <c r="H1875" s="2">
        <f t="shared" ca="1" si="529"/>
        <v>116142.2</v>
      </c>
      <c r="I1875">
        <f t="shared" ca="1" si="530"/>
        <v>1</v>
      </c>
      <c r="J1875">
        <f t="shared" si="531"/>
        <v>-1</v>
      </c>
      <c r="K1875">
        <f t="shared" si="524"/>
        <v>-212.11999999999989</v>
      </c>
      <c r="L1875">
        <f t="shared" ca="1" si="525"/>
        <v>-212.11999999999989</v>
      </c>
      <c r="M1875" s="14">
        <f t="shared" si="526"/>
        <v>8367.5000000000437</v>
      </c>
      <c r="N1875">
        <f t="shared" si="532"/>
        <v>-1</v>
      </c>
      <c r="O1875">
        <f t="shared" si="527"/>
        <v>0</v>
      </c>
      <c r="P1875">
        <f>COUNTIF(作圖資料!$A$3:$A$249,A1875)</f>
        <v>1</v>
      </c>
      <c r="R1875" s="7">
        <f t="shared" si="533"/>
        <v>-199</v>
      </c>
      <c r="S1875" s="8">
        <f t="shared" ca="1" si="534"/>
        <v>-199</v>
      </c>
      <c r="T1875" s="8">
        <f t="shared" ca="1" si="535"/>
        <v>12618</v>
      </c>
      <c r="U1875" s="8">
        <f t="shared" ca="1" si="536"/>
        <v>1</v>
      </c>
      <c r="V1875" s="9">
        <f t="shared" ca="1" si="537"/>
        <v>2</v>
      </c>
      <c r="W1875" s="3">
        <f t="shared" si="538"/>
        <v>1.562140271234469E-3</v>
      </c>
      <c r="X1875" s="3">
        <f t="shared" si="539"/>
        <v>4.1765233957935521E-3</v>
      </c>
      <c r="Y1875" s="3">
        <f t="shared" si="540"/>
        <v>1.234186979327534E-3</v>
      </c>
    </row>
    <row r="1876" spans="1:25" x14ac:dyDescent="0.25">
      <c r="A1876" s="1">
        <v>38736</v>
      </c>
      <c r="B1876" s="2">
        <v>6512.29</v>
      </c>
      <c r="C1876" s="2">
        <v>116318</v>
      </c>
      <c r="D1876" s="2">
        <v>6513</v>
      </c>
      <c r="E1876" s="2">
        <v>6516</v>
      </c>
      <c r="F1876" s="13">
        <f t="shared" si="528"/>
        <v>1.090246288171226E-4</v>
      </c>
      <c r="G1876" s="2">
        <f t="shared" si="523"/>
        <v>6289.2513333333345</v>
      </c>
      <c r="H1876" s="2">
        <f t="shared" ca="1" si="529"/>
        <v>110725.8</v>
      </c>
      <c r="I1876">
        <f t="shared" ca="1" si="530"/>
        <v>1</v>
      </c>
      <c r="J1876">
        <f t="shared" si="531"/>
        <v>1</v>
      </c>
      <c r="K1876">
        <f t="shared" si="524"/>
        <v>13.369999999999891</v>
      </c>
      <c r="L1876">
        <f t="shared" ca="1" si="525"/>
        <v>13.369999999999891</v>
      </c>
      <c r="M1876" s="14">
        <f t="shared" si="526"/>
        <v>8354.1300000000447</v>
      </c>
      <c r="N1876">
        <f t="shared" si="532"/>
        <v>1</v>
      </c>
      <c r="O1876">
        <f t="shared" si="527"/>
        <v>2</v>
      </c>
      <c r="P1876">
        <f>COUNTIF(作圖資料!$A$3:$A$249,A1876)</f>
        <v>0</v>
      </c>
      <c r="R1876" s="7">
        <f t="shared" si="533"/>
        <v>22</v>
      </c>
      <c r="S1876" s="8">
        <f t="shared" ca="1" si="534"/>
        <v>22</v>
      </c>
      <c r="T1876" s="8">
        <f t="shared" ca="1" si="535"/>
        <v>12640</v>
      </c>
      <c r="U1876" s="8">
        <f t="shared" ca="1" si="536"/>
        <v>1</v>
      </c>
      <c r="V1876" s="9">
        <f t="shared" ca="1" si="537"/>
        <v>0</v>
      </c>
      <c r="W1876" s="3">
        <f t="shared" si="538"/>
        <v>-1.2186640241763635E-3</v>
      </c>
      <c r="X1876" s="3">
        <f t="shared" si="539"/>
        <v>2.0572648993986524E-3</v>
      </c>
      <c r="Y1876" s="3">
        <f t="shared" si="540"/>
        <v>3.3893082729933755E-3</v>
      </c>
    </row>
    <row r="1877" spans="1:25" x14ac:dyDescent="0.25">
      <c r="A1877" s="1">
        <v>38737</v>
      </c>
      <c r="B1877" s="2">
        <v>6486.63</v>
      </c>
      <c r="C1877" s="2">
        <v>81007</v>
      </c>
      <c r="D1877" s="2">
        <v>6472</v>
      </c>
      <c r="E1877" s="2">
        <v>6451</v>
      </c>
      <c r="F1877" s="13">
        <f t="shared" si="528"/>
        <v>-2.2554084324217794E-3</v>
      </c>
      <c r="G1877" s="2">
        <f t="shared" si="523"/>
        <v>6303.4790000000012</v>
      </c>
      <c r="H1877" s="2">
        <f t="shared" ca="1" si="529"/>
        <v>107479</v>
      </c>
      <c r="I1877">
        <f t="shared" ca="1" si="530"/>
        <v>-1</v>
      </c>
      <c r="J1877">
        <f t="shared" si="531"/>
        <v>-1</v>
      </c>
      <c r="K1877">
        <f t="shared" si="524"/>
        <v>-25.659999999999854</v>
      </c>
      <c r="L1877">
        <f t="shared" ca="1" si="525"/>
        <v>-25.659999999999854</v>
      </c>
      <c r="M1877" s="14">
        <f t="shared" si="526"/>
        <v>8328.4700000000448</v>
      </c>
      <c r="N1877">
        <f t="shared" si="532"/>
        <v>-1</v>
      </c>
      <c r="O1877">
        <f t="shared" si="527"/>
        <v>2</v>
      </c>
      <c r="P1877">
        <f>COUNTIF(作圖資料!$A$3:$A$249,A1877)</f>
        <v>0</v>
      </c>
      <c r="R1877" s="7">
        <f t="shared" si="533"/>
        <v>-41</v>
      </c>
      <c r="S1877" s="8">
        <f t="shared" ca="1" si="534"/>
        <v>-41</v>
      </c>
      <c r="T1877" s="8">
        <f t="shared" ca="1" si="535"/>
        <v>12599</v>
      </c>
      <c r="U1877" s="8">
        <f t="shared" ca="1" si="536"/>
        <v>-1</v>
      </c>
      <c r="V1877" s="9">
        <f t="shared" ca="1" si="537"/>
        <v>2</v>
      </c>
      <c r="W1877" s="3">
        <f t="shared" si="538"/>
        <v>-1.2186640241763635E-3</v>
      </c>
      <c r="X1877" s="3">
        <f t="shared" si="539"/>
        <v>-1.8910834415565292E-3</v>
      </c>
      <c r="Y1877" s="3">
        <f t="shared" si="540"/>
        <v>-2.9271298721306183E-3</v>
      </c>
    </row>
    <row r="1878" spans="1:25" x14ac:dyDescent="0.25">
      <c r="A1878" s="1">
        <v>38740</v>
      </c>
      <c r="B1878" s="2">
        <v>6381.97</v>
      </c>
      <c r="C1878" s="2">
        <v>74378</v>
      </c>
      <c r="D1878" s="2">
        <v>6380</v>
      </c>
      <c r="E1878" s="2">
        <v>6385</v>
      </c>
      <c r="F1878" s="13">
        <f t="shared" si="528"/>
        <v>-3.0868211539702983E-4</v>
      </c>
      <c r="G1878" s="2">
        <f t="shared" si="523"/>
        <v>6313.7734999999993</v>
      </c>
      <c r="H1878" s="2">
        <f t="shared" ca="1" si="529"/>
        <v>104627</v>
      </c>
      <c r="I1878">
        <f t="shared" ca="1" si="530"/>
        <v>-1</v>
      </c>
      <c r="J1878">
        <f t="shared" si="531"/>
        <v>-1</v>
      </c>
      <c r="K1878">
        <f t="shared" si="524"/>
        <v>-104.65999999999985</v>
      </c>
      <c r="L1878">
        <f t="shared" ca="1" si="525"/>
        <v>104.65999999999985</v>
      </c>
      <c r="M1878" s="14">
        <f t="shared" si="526"/>
        <v>8433.1300000000447</v>
      </c>
      <c r="N1878">
        <f t="shared" si="532"/>
        <v>-1</v>
      </c>
      <c r="O1878">
        <f t="shared" si="527"/>
        <v>0</v>
      </c>
      <c r="P1878">
        <f>COUNTIF(作圖資料!$A$3:$A$249,A1878)</f>
        <v>0</v>
      </c>
      <c r="R1878" s="7">
        <f t="shared" si="533"/>
        <v>-92</v>
      </c>
      <c r="S1878" s="8">
        <f t="shared" ca="1" si="534"/>
        <v>92</v>
      </c>
      <c r="T1878" s="8">
        <f t="shared" ca="1" si="535"/>
        <v>12691</v>
      </c>
      <c r="U1878" s="8">
        <f t="shared" ca="1" si="536"/>
        <v>-1</v>
      </c>
      <c r="V1878" s="9">
        <f t="shared" ca="1" si="537"/>
        <v>0</v>
      </c>
      <c r="W1878" s="3">
        <f t="shared" si="538"/>
        <v>-1.2186640241763635E-3</v>
      </c>
      <c r="X1878" s="3">
        <f t="shared" si="539"/>
        <v>-1.7995297680230005E-2</v>
      </c>
      <c r="Y1878" s="3">
        <f t="shared" si="540"/>
        <v>-1.7100600831921109E-2</v>
      </c>
    </row>
    <row r="1879" spans="1:25" x14ac:dyDescent="0.25">
      <c r="A1879" s="1">
        <v>38741</v>
      </c>
      <c r="B1879" s="2">
        <v>6451.94</v>
      </c>
      <c r="C1879" s="2">
        <v>74480</v>
      </c>
      <c r="D1879" s="2">
        <v>6450</v>
      </c>
      <c r="E1879" s="2">
        <v>6450</v>
      </c>
      <c r="F1879" s="13">
        <f t="shared" si="528"/>
        <v>-3.0068475528288729E-4</v>
      </c>
      <c r="G1879" s="2">
        <f t="shared" si="523"/>
        <v>6324.6656666666668</v>
      </c>
      <c r="H1879" s="2">
        <f t="shared" ca="1" si="529"/>
        <v>95883.199999999997</v>
      </c>
      <c r="I1879">
        <f t="shared" ca="1" si="530"/>
        <v>-1</v>
      </c>
      <c r="J1879">
        <f t="shared" si="531"/>
        <v>-1</v>
      </c>
      <c r="K1879">
        <f t="shared" si="524"/>
        <v>69.969999999999345</v>
      </c>
      <c r="L1879">
        <f t="shared" ca="1" si="525"/>
        <v>-69.969999999999345</v>
      </c>
      <c r="M1879" s="14">
        <f t="shared" si="526"/>
        <v>8363.1600000000453</v>
      </c>
      <c r="N1879">
        <f t="shared" si="532"/>
        <v>-1</v>
      </c>
      <c r="O1879">
        <f t="shared" si="527"/>
        <v>0</v>
      </c>
      <c r="P1879">
        <f>COUNTIF(作圖資料!$A$3:$A$249,A1879)</f>
        <v>0</v>
      </c>
      <c r="R1879" s="7">
        <f t="shared" si="533"/>
        <v>70</v>
      </c>
      <c r="S1879" s="8">
        <f t="shared" ca="1" si="534"/>
        <v>-70</v>
      </c>
      <c r="T1879" s="8">
        <f t="shared" ca="1" si="535"/>
        <v>12621</v>
      </c>
      <c r="U1879" s="8">
        <f t="shared" ca="1" si="536"/>
        <v>-1</v>
      </c>
      <c r="V1879" s="9">
        <f t="shared" ca="1" si="537"/>
        <v>0</v>
      </c>
      <c r="W1879" s="3">
        <f t="shared" si="538"/>
        <v>-1.2186640241763635E-3</v>
      </c>
      <c r="X1879" s="3">
        <f t="shared" si="539"/>
        <v>-7.2288934161370832E-3</v>
      </c>
      <c r="Y1879" s="3">
        <f t="shared" si="540"/>
        <v>-6.3164381451240592E-3</v>
      </c>
    </row>
    <row r="1880" spans="1:25" x14ac:dyDescent="0.25">
      <c r="A1880" s="1">
        <v>38742</v>
      </c>
      <c r="B1880" s="2">
        <v>6532.18</v>
      </c>
      <c r="C1880" s="2">
        <v>79084</v>
      </c>
      <c r="D1880" s="2">
        <v>6532</v>
      </c>
      <c r="E1880" s="2">
        <v>6525</v>
      </c>
      <c r="F1880" s="13">
        <f t="shared" si="528"/>
        <v>-2.7555884865471114E-5</v>
      </c>
      <c r="G1880" s="2">
        <f t="shared" si="523"/>
        <v>6335.6958333333323</v>
      </c>
      <c r="H1880" s="2">
        <f t="shared" ca="1" si="529"/>
        <v>85053.4</v>
      </c>
      <c r="I1880">
        <f t="shared" ca="1" si="530"/>
        <v>-1</v>
      </c>
      <c r="J1880">
        <f t="shared" si="531"/>
        <v>-1</v>
      </c>
      <c r="K1880">
        <f t="shared" si="524"/>
        <v>80.240000000000691</v>
      </c>
      <c r="L1880">
        <f t="shared" ca="1" si="525"/>
        <v>-80.240000000000691</v>
      </c>
      <c r="M1880" s="14">
        <f t="shared" si="526"/>
        <v>8282.9200000000455</v>
      </c>
      <c r="N1880">
        <f t="shared" si="532"/>
        <v>-1</v>
      </c>
      <c r="O1880">
        <f t="shared" si="527"/>
        <v>0</v>
      </c>
      <c r="P1880">
        <f>COUNTIF(作圖資料!$A$3:$A$249,A1880)</f>
        <v>0</v>
      </c>
      <c r="R1880" s="7">
        <f t="shared" si="533"/>
        <v>82</v>
      </c>
      <c r="S1880" s="8">
        <f t="shared" ca="1" si="534"/>
        <v>-82</v>
      </c>
      <c r="T1880" s="8">
        <f t="shared" ca="1" si="535"/>
        <v>12539</v>
      </c>
      <c r="U1880" s="8">
        <f t="shared" ca="1" si="536"/>
        <v>-1</v>
      </c>
      <c r="V1880" s="9">
        <f t="shared" ca="1" si="537"/>
        <v>0</v>
      </c>
      <c r="W1880" s="3">
        <f t="shared" si="538"/>
        <v>-1.2186640241763635E-3</v>
      </c>
      <c r="X1880" s="3">
        <f t="shared" si="539"/>
        <v>5.1177734146594656E-3</v>
      </c>
      <c r="Y1880" s="3">
        <f t="shared" si="540"/>
        <v>6.3164381451241702E-3</v>
      </c>
    </row>
    <row r="1881" spans="1:25" x14ac:dyDescent="0.25">
      <c r="A1881" s="1">
        <v>38751</v>
      </c>
      <c r="B1881" s="2">
        <v>6594.6</v>
      </c>
      <c r="C1881" s="2">
        <v>108499</v>
      </c>
      <c r="D1881" s="2">
        <v>6585</v>
      </c>
      <c r="E1881" s="2">
        <v>6588</v>
      </c>
      <c r="F1881" s="13">
        <f t="shared" si="528"/>
        <v>-1.4557365116913967E-3</v>
      </c>
      <c r="G1881" s="2">
        <f t="shared" si="523"/>
        <v>6347.9723333333322</v>
      </c>
      <c r="H1881" s="2">
        <f t="shared" ca="1" si="529"/>
        <v>83489.600000000006</v>
      </c>
      <c r="I1881">
        <f t="shared" ca="1" si="530"/>
        <v>1</v>
      </c>
      <c r="J1881">
        <f t="shared" si="531"/>
        <v>-1</v>
      </c>
      <c r="K1881">
        <f t="shared" si="524"/>
        <v>62.420000000000073</v>
      </c>
      <c r="L1881">
        <f t="shared" ca="1" si="525"/>
        <v>-62.420000000000073</v>
      </c>
      <c r="M1881" s="14">
        <f t="shared" si="526"/>
        <v>8220.5000000000455</v>
      </c>
      <c r="N1881">
        <f t="shared" si="532"/>
        <v>-1</v>
      </c>
      <c r="O1881">
        <f t="shared" si="527"/>
        <v>0</v>
      </c>
      <c r="P1881">
        <f>COUNTIF(作圖資料!$A$3:$A$249,A1881)</f>
        <v>0</v>
      </c>
      <c r="R1881" s="7">
        <f t="shared" si="533"/>
        <v>53</v>
      </c>
      <c r="S1881" s="8">
        <f t="shared" ca="1" si="534"/>
        <v>-53</v>
      </c>
      <c r="T1881" s="8">
        <f t="shared" ca="1" si="535"/>
        <v>12486</v>
      </c>
      <c r="U1881" s="8">
        <f t="shared" ca="1" si="536"/>
        <v>1</v>
      </c>
      <c r="V1881" s="9">
        <f t="shared" ca="1" si="537"/>
        <v>2</v>
      </c>
      <c r="W1881" s="3">
        <f t="shared" si="538"/>
        <v>-1.2186640241763635E-3</v>
      </c>
      <c r="X1881" s="3">
        <f t="shared" si="539"/>
        <v>1.4722446191059335E-2</v>
      </c>
      <c r="Y1881" s="3">
        <f t="shared" si="540"/>
        <v>1.4481589893699187E-2</v>
      </c>
    </row>
    <row r="1882" spans="1:25" x14ac:dyDescent="0.25">
      <c r="A1882" s="1">
        <v>38754</v>
      </c>
      <c r="B1882" s="2">
        <v>6719.96</v>
      </c>
      <c r="C1882" s="2">
        <v>102693</v>
      </c>
      <c r="D1882" s="2">
        <v>6700</v>
      </c>
      <c r="E1882" s="2">
        <v>6703</v>
      </c>
      <c r="F1882" s="13">
        <f t="shared" si="528"/>
        <v>-2.9702557753320535E-3</v>
      </c>
      <c r="G1882" s="2">
        <f t="shared" si="523"/>
        <v>6361.4426666666659</v>
      </c>
      <c r="H1882" s="2">
        <f t="shared" ca="1" si="529"/>
        <v>87826.8</v>
      </c>
      <c r="I1882">
        <f t="shared" ca="1" si="530"/>
        <v>1</v>
      </c>
      <c r="J1882">
        <f t="shared" si="531"/>
        <v>-1</v>
      </c>
      <c r="K1882">
        <f t="shared" si="524"/>
        <v>125.35999999999967</v>
      </c>
      <c r="L1882">
        <f t="shared" ca="1" si="525"/>
        <v>125.35999999999967</v>
      </c>
      <c r="M1882" s="14">
        <f t="shared" si="526"/>
        <v>8095.1400000000458</v>
      </c>
      <c r="N1882">
        <f t="shared" si="532"/>
        <v>-1</v>
      </c>
      <c r="O1882">
        <f t="shared" si="527"/>
        <v>0</v>
      </c>
      <c r="P1882">
        <f>COUNTIF(作圖資料!$A$3:$A$249,A1882)</f>
        <v>0</v>
      </c>
      <c r="R1882" s="7">
        <f t="shared" si="533"/>
        <v>115</v>
      </c>
      <c r="S1882" s="8">
        <f t="shared" ca="1" si="534"/>
        <v>115</v>
      </c>
      <c r="T1882" s="8">
        <f t="shared" ca="1" si="535"/>
        <v>12601</v>
      </c>
      <c r="U1882" s="8">
        <f t="shared" ca="1" si="536"/>
        <v>1</v>
      </c>
      <c r="V1882" s="9">
        <f t="shared" ca="1" si="537"/>
        <v>0</v>
      </c>
      <c r="W1882" s="3">
        <f t="shared" si="538"/>
        <v>-1.2186640241763635E-3</v>
      </c>
      <c r="X1882" s="3">
        <f t="shared" si="539"/>
        <v>3.4011805038375531E-2</v>
      </c>
      <c r="Y1882" s="3">
        <f t="shared" si="540"/>
        <v>3.2198428593437134E-2</v>
      </c>
    </row>
    <row r="1883" spans="1:25" x14ac:dyDescent="0.25">
      <c r="A1883" s="1">
        <v>38755</v>
      </c>
      <c r="B1883" s="2">
        <v>6720.08</v>
      </c>
      <c r="C1883" s="2">
        <v>117056</v>
      </c>
      <c r="D1883" s="2">
        <v>6705</v>
      </c>
      <c r="E1883" s="2">
        <v>6700</v>
      </c>
      <c r="F1883" s="13">
        <f t="shared" si="528"/>
        <v>-2.2440209045130333E-3</v>
      </c>
      <c r="G1883" s="2">
        <f t="shared" si="523"/>
        <v>6375.7708333333312</v>
      </c>
      <c r="H1883" s="2">
        <f t="shared" ca="1" si="529"/>
        <v>96362.4</v>
      </c>
      <c r="I1883">
        <f t="shared" ca="1" si="530"/>
        <v>1</v>
      </c>
      <c r="J1883">
        <f t="shared" si="531"/>
        <v>-1</v>
      </c>
      <c r="K1883">
        <f t="shared" si="524"/>
        <v>0.11999999999989086</v>
      </c>
      <c r="L1883">
        <f t="shared" ca="1" si="525"/>
        <v>0.11999999999989086</v>
      </c>
      <c r="M1883" s="14">
        <f t="shared" si="526"/>
        <v>8095.0200000000459</v>
      </c>
      <c r="N1883">
        <f t="shared" si="532"/>
        <v>-1</v>
      </c>
      <c r="O1883">
        <f t="shared" si="527"/>
        <v>0</v>
      </c>
      <c r="P1883">
        <f>COUNTIF(作圖資料!$A$3:$A$249,A1883)</f>
        <v>0</v>
      </c>
      <c r="R1883" s="7">
        <f t="shared" si="533"/>
        <v>5</v>
      </c>
      <c r="S1883" s="8">
        <f t="shared" ca="1" si="534"/>
        <v>5</v>
      </c>
      <c r="T1883" s="8">
        <f t="shared" ca="1" si="535"/>
        <v>12606</v>
      </c>
      <c r="U1883" s="8">
        <f t="shared" ca="1" si="536"/>
        <v>1</v>
      </c>
      <c r="V1883" s="9">
        <f t="shared" ca="1" si="537"/>
        <v>0</v>
      </c>
      <c r="W1883" s="3">
        <f t="shared" si="538"/>
        <v>-1.2186640241763635E-3</v>
      </c>
      <c r="X1883" s="3">
        <f t="shared" si="539"/>
        <v>3.4030269644802491E-2</v>
      </c>
      <c r="Y1883" s="3">
        <f t="shared" si="540"/>
        <v>3.296872592820832E-2</v>
      </c>
    </row>
    <row r="1884" spans="1:25" x14ac:dyDescent="0.25">
      <c r="A1884" s="1">
        <v>38756</v>
      </c>
      <c r="B1884" s="2">
        <v>6624.11</v>
      </c>
      <c r="C1884" s="2">
        <v>84170</v>
      </c>
      <c r="D1884" s="2">
        <v>6619</v>
      </c>
      <c r="E1884" s="2">
        <v>6617</v>
      </c>
      <c r="F1884" s="13">
        <f t="shared" si="528"/>
        <v>-7.7142438757804577E-4</v>
      </c>
      <c r="G1884" s="2">
        <f t="shared" si="523"/>
        <v>6388.6788333333325</v>
      </c>
      <c r="H1884" s="2">
        <f t="shared" ca="1" si="529"/>
        <v>98300.4</v>
      </c>
      <c r="I1884">
        <f t="shared" ca="1" si="530"/>
        <v>-1</v>
      </c>
      <c r="J1884">
        <f t="shared" si="531"/>
        <v>-1</v>
      </c>
      <c r="K1884">
        <f t="shared" si="524"/>
        <v>-95.970000000000255</v>
      </c>
      <c r="L1884">
        <f t="shared" ca="1" si="525"/>
        <v>-95.970000000000255</v>
      </c>
      <c r="M1884" s="14">
        <f t="shared" si="526"/>
        <v>8190.9900000000462</v>
      </c>
      <c r="N1884">
        <f t="shared" si="532"/>
        <v>-1</v>
      </c>
      <c r="O1884">
        <f t="shared" si="527"/>
        <v>0</v>
      </c>
      <c r="P1884">
        <f>COUNTIF(作圖資料!$A$3:$A$249,A1884)</f>
        <v>0</v>
      </c>
      <c r="R1884" s="7">
        <f t="shared" si="533"/>
        <v>-86</v>
      </c>
      <c r="S1884" s="8">
        <f t="shared" ca="1" si="534"/>
        <v>-86</v>
      </c>
      <c r="T1884" s="8">
        <f t="shared" ca="1" si="535"/>
        <v>12520</v>
      </c>
      <c r="U1884" s="8">
        <f t="shared" ca="1" si="536"/>
        <v>-1</v>
      </c>
      <c r="V1884" s="9">
        <f t="shared" ca="1" si="537"/>
        <v>2</v>
      </c>
      <c r="W1884" s="3">
        <f t="shared" si="538"/>
        <v>-1.2186640241763635E-3</v>
      </c>
      <c r="X1884" s="3">
        <f t="shared" si="539"/>
        <v>1.9263200654878077E-2</v>
      </c>
      <c r="Y1884" s="3">
        <f t="shared" si="540"/>
        <v>1.9719611770143253E-2</v>
      </c>
    </row>
    <row r="1885" spans="1:25" x14ac:dyDescent="0.25">
      <c r="A1885" s="1">
        <v>38757</v>
      </c>
      <c r="B1885" s="2">
        <v>6630.13</v>
      </c>
      <c r="C1885" s="2">
        <v>105274</v>
      </c>
      <c r="D1885" s="2">
        <v>6593</v>
      </c>
      <c r="E1885" s="2">
        <v>6592</v>
      </c>
      <c r="F1885" s="13">
        <f t="shared" si="528"/>
        <v>-5.6001918514418936E-3</v>
      </c>
      <c r="G1885" s="2">
        <f t="shared" si="523"/>
        <v>6399.663333333332</v>
      </c>
      <c r="H1885" s="2">
        <f t="shared" ca="1" si="529"/>
        <v>103538.4</v>
      </c>
      <c r="I1885">
        <f t="shared" ca="1" si="530"/>
        <v>1</v>
      </c>
      <c r="J1885">
        <f t="shared" si="531"/>
        <v>-1</v>
      </c>
      <c r="K1885">
        <f t="shared" si="524"/>
        <v>6.0200000000004366</v>
      </c>
      <c r="L1885">
        <f t="shared" ca="1" si="525"/>
        <v>-6.0200000000004366</v>
      </c>
      <c r="M1885" s="14">
        <f t="shared" si="526"/>
        <v>8184.9700000000457</v>
      </c>
      <c r="N1885">
        <f t="shared" si="532"/>
        <v>-1</v>
      </c>
      <c r="O1885">
        <f t="shared" si="527"/>
        <v>0</v>
      </c>
      <c r="P1885">
        <f>COUNTIF(作圖資料!$A$3:$A$249,A1885)</f>
        <v>0</v>
      </c>
      <c r="R1885" s="7">
        <f t="shared" si="533"/>
        <v>-26</v>
      </c>
      <c r="S1885" s="8">
        <f t="shared" ca="1" si="534"/>
        <v>26</v>
      </c>
      <c r="T1885" s="8">
        <f t="shared" ca="1" si="535"/>
        <v>12546</v>
      </c>
      <c r="U1885" s="8">
        <f t="shared" ca="1" si="536"/>
        <v>1</v>
      </c>
      <c r="V1885" s="9">
        <f t="shared" ca="1" si="537"/>
        <v>2</v>
      </c>
      <c r="W1885" s="3">
        <f t="shared" si="538"/>
        <v>-1.2186640241763635E-3</v>
      </c>
      <c r="X1885" s="3">
        <f t="shared" si="539"/>
        <v>2.0189508410628276E-2</v>
      </c>
      <c r="Y1885" s="3">
        <f t="shared" si="540"/>
        <v>1.5714065629332863E-2</v>
      </c>
    </row>
    <row r="1886" spans="1:25" x14ac:dyDescent="0.25">
      <c r="A1886" s="1">
        <v>38758</v>
      </c>
      <c r="B1886" s="2">
        <v>6594.92</v>
      </c>
      <c r="C1886" s="2">
        <v>101368</v>
      </c>
      <c r="D1886" s="2">
        <v>6563</v>
      </c>
      <c r="E1886" s="2">
        <v>6563</v>
      </c>
      <c r="F1886" s="13">
        <f t="shared" si="528"/>
        <v>-4.8400890382294115E-3</v>
      </c>
      <c r="G1886" s="2">
        <f t="shared" si="523"/>
        <v>6409.7724999999982</v>
      </c>
      <c r="H1886" s="2">
        <f t="shared" ca="1" si="529"/>
        <v>102112.2</v>
      </c>
      <c r="I1886">
        <f t="shared" ca="1" si="530"/>
        <v>-1</v>
      </c>
      <c r="J1886">
        <f t="shared" si="531"/>
        <v>-1</v>
      </c>
      <c r="K1886">
        <f t="shared" si="524"/>
        <v>-35.210000000000036</v>
      </c>
      <c r="L1886">
        <f t="shared" ca="1" si="525"/>
        <v>-35.210000000000036</v>
      </c>
      <c r="M1886" s="14">
        <f t="shared" si="526"/>
        <v>8220.1800000000458</v>
      </c>
      <c r="N1886">
        <f t="shared" si="532"/>
        <v>-1</v>
      </c>
      <c r="O1886">
        <f t="shared" si="527"/>
        <v>0</v>
      </c>
      <c r="P1886">
        <f>COUNTIF(作圖資料!$A$3:$A$249,A1886)</f>
        <v>0</v>
      </c>
      <c r="R1886" s="7">
        <f t="shared" si="533"/>
        <v>-30</v>
      </c>
      <c r="S1886" s="8">
        <f t="shared" ca="1" si="534"/>
        <v>-30</v>
      </c>
      <c r="T1886" s="8">
        <f t="shared" ca="1" si="535"/>
        <v>12516</v>
      </c>
      <c r="U1886" s="8">
        <f t="shared" ca="1" si="536"/>
        <v>-1</v>
      </c>
      <c r="V1886" s="9">
        <f t="shared" ca="1" si="537"/>
        <v>2</v>
      </c>
      <c r="W1886" s="3">
        <f t="shared" si="538"/>
        <v>-1.2186640241763635E-3</v>
      </c>
      <c r="X1886" s="3">
        <f t="shared" si="539"/>
        <v>1.4771685141531377E-2</v>
      </c>
      <c r="Y1886" s="3">
        <f t="shared" si="540"/>
        <v>1.1092281620705524E-2</v>
      </c>
    </row>
    <row r="1887" spans="1:25" x14ac:dyDescent="0.25">
      <c r="A1887" s="1">
        <v>38761</v>
      </c>
      <c r="B1887" s="2">
        <v>6562.29</v>
      </c>
      <c r="C1887" s="2">
        <v>80971</v>
      </c>
      <c r="D1887" s="2">
        <v>6541</v>
      </c>
      <c r="E1887" s="2">
        <v>6531</v>
      </c>
      <c r="F1887" s="13">
        <f t="shared" si="528"/>
        <v>-3.2442942936078412E-3</v>
      </c>
      <c r="G1887" s="2">
        <f t="shared" si="523"/>
        <v>6417.8896666666651</v>
      </c>
      <c r="H1887" s="2">
        <f t="shared" ca="1" si="529"/>
        <v>97767.8</v>
      </c>
      <c r="I1887">
        <f t="shared" ca="1" si="530"/>
        <v>-1</v>
      </c>
      <c r="J1887">
        <f t="shared" si="531"/>
        <v>-1</v>
      </c>
      <c r="K1887">
        <f t="shared" si="524"/>
        <v>-32.630000000000109</v>
      </c>
      <c r="L1887">
        <f t="shared" ca="1" si="525"/>
        <v>32.630000000000109</v>
      </c>
      <c r="M1887" s="14">
        <f t="shared" si="526"/>
        <v>8252.810000000045</v>
      </c>
      <c r="N1887">
        <f t="shared" si="532"/>
        <v>-1</v>
      </c>
      <c r="O1887">
        <f t="shared" si="527"/>
        <v>0</v>
      </c>
      <c r="P1887">
        <f>COUNTIF(作圖資料!$A$3:$A$249,A1887)</f>
        <v>0</v>
      </c>
      <c r="R1887" s="7">
        <f t="shared" si="533"/>
        <v>-22</v>
      </c>
      <c r="S1887" s="8">
        <f t="shared" ca="1" si="534"/>
        <v>22</v>
      </c>
      <c r="T1887" s="8">
        <f t="shared" ca="1" si="535"/>
        <v>12538</v>
      </c>
      <c r="U1887" s="8">
        <f t="shared" ca="1" si="536"/>
        <v>-1</v>
      </c>
      <c r="V1887" s="9">
        <f t="shared" ca="1" si="537"/>
        <v>0</v>
      </c>
      <c r="W1887" s="3">
        <f t="shared" si="538"/>
        <v>-1.2186640241763635E-3</v>
      </c>
      <c r="X1887" s="3">
        <f t="shared" si="539"/>
        <v>9.750850910613007E-3</v>
      </c>
      <c r="Y1887" s="3">
        <f t="shared" si="540"/>
        <v>7.7029733477120832E-3</v>
      </c>
    </row>
    <row r="1888" spans="1:25" x14ac:dyDescent="0.25">
      <c r="A1888" s="1">
        <v>38762</v>
      </c>
      <c r="B1888" s="2">
        <v>6612.97</v>
      </c>
      <c r="C1888" s="2">
        <v>85155</v>
      </c>
      <c r="D1888" s="2">
        <v>6610</v>
      </c>
      <c r="E1888" s="2">
        <v>6615</v>
      </c>
      <c r="F1888" s="13">
        <f t="shared" si="528"/>
        <v>-4.4911741622910561E-4</v>
      </c>
      <c r="G1888" s="2">
        <f t="shared" si="523"/>
        <v>6426.7121666666635</v>
      </c>
      <c r="H1888" s="2">
        <f t="shared" ca="1" si="529"/>
        <v>91387.6</v>
      </c>
      <c r="I1888">
        <f t="shared" ca="1" si="530"/>
        <v>-1</v>
      </c>
      <c r="J1888">
        <f t="shared" si="531"/>
        <v>-1</v>
      </c>
      <c r="K1888">
        <f t="shared" si="524"/>
        <v>50.680000000000291</v>
      </c>
      <c r="L1888">
        <f t="shared" ca="1" si="525"/>
        <v>-50.680000000000291</v>
      </c>
      <c r="M1888" s="14">
        <f t="shared" si="526"/>
        <v>8202.1300000000447</v>
      </c>
      <c r="N1888">
        <f t="shared" si="532"/>
        <v>-1</v>
      </c>
      <c r="O1888">
        <f t="shared" si="527"/>
        <v>0</v>
      </c>
      <c r="P1888">
        <f>COUNTIF(作圖資料!$A$3:$A$249,A1888)</f>
        <v>0</v>
      </c>
      <c r="R1888" s="7">
        <f t="shared" si="533"/>
        <v>69</v>
      </c>
      <c r="S1888" s="8">
        <f t="shared" ca="1" si="534"/>
        <v>-69</v>
      </c>
      <c r="T1888" s="8">
        <f t="shared" ca="1" si="535"/>
        <v>12469</v>
      </c>
      <c r="U1888" s="8">
        <f t="shared" ca="1" si="536"/>
        <v>-1</v>
      </c>
      <c r="V1888" s="9">
        <f t="shared" ca="1" si="537"/>
        <v>0</v>
      </c>
      <c r="W1888" s="3">
        <f t="shared" si="538"/>
        <v>-1.2186640241763635E-3</v>
      </c>
      <c r="X1888" s="3">
        <f t="shared" si="539"/>
        <v>1.7549069691579877E-2</v>
      </c>
      <c r="Y1888" s="3">
        <f t="shared" si="540"/>
        <v>1.8333076567555118E-2</v>
      </c>
    </row>
    <row r="1889" spans="1:25" x14ac:dyDescent="0.25">
      <c r="A1889" s="1">
        <v>38763</v>
      </c>
      <c r="B1889" s="2">
        <v>6598.49</v>
      </c>
      <c r="C1889" s="2">
        <v>104653</v>
      </c>
      <c r="D1889" s="2">
        <v>6590</v>
      </c>
      <c r="E1889" s="2">
        <v>6567</v>
      </c>
      <c r="F1889" s="13">
        <f t="shared" si="528"/>
        <v>-4.7723039665135136E-3</v>
      </c>
      <c r="G1889" s="2">
        <f t="shared" si="523"/>
        <v>6436.1746666666641</v>
      </c>
      <c r="H1889" s="2">
        <f t="shared" ca="1" si="529"/>
        <v>95484.2</v>
      </c>
      <c r="I1889">
        <f t="shared" ca="1" si="530"/>
        <v>1</v>
      </c>
      <c r="J1889">
        <f t="shared" si="531"/>
        <v>-1</v>
      </c>
      <c r="K1889">
        <f t="shared" si="524"/>
        <v>-14.480000000000473</v>
      </c>
      <c r="L1889">
        <f t="shared" ca="1" si="525"/>
        <v>14.480000000000473</v>
      </c>
      <c r="M1889" s="14">
        <f t="shared" si="526"/>
        <v>8216.6100000000442</v>
      </c>
      <c r="N1889">
        <f t="shared" si="532"/>
        <v>-1</v>
      </c>
      <c r="O1889">
        <f t="shared" si="527"/>
        <v>0</v>
      </c>
      <c r="P1889">
        <f>COUNTIF(作圖資料!$A$3:$A$249,A1889)</f>
        <v>1</v>
      </c>
      <c r="R1889" s="7">
        <f t="shared" si="533"/>
        <v>-20</v>
      </c>
      <c r="S1889" s="8">
        <f t="shared" ca="1" si="534"/>
        <v>20</v>
      </c>
      <c r="T1889" s="8">
        <f t="shared" ca="1" si="535"/>
        <v>12489</v>
      </c>
      <c r="U1889" s="8">
        <f t="shared" ca="1" si="536"/>
        <v>1</v>
      </c>
      <c r="V1889" s="9">
        <f t="shared" ca="1" si="537"/>
        <v>2</v>
      </c>
      <c r="W1889" s="3">
        <f t="shared" si="538"/>
        <v>-1.2186640241763635E-3</v>
      </c>
      <c r="X1889" s="3">
        <f t="shared" si="539"/>
        <v>1.5321007182732105E-2</v>
      </c>
      <c r="Y1889" s="3">
        <f t="shared" si="540"/>
        <v>1.5251887228470151E-2</v>
      </c>
    </row>
    <row r="1890" spans="1:25" x14ac:dyDescent="0.25">
      <c r="A1890" s="1">
        <v>38764</v>
      </c>
      <c r="B1890" s="2">
        <v>6683.93</v>
      </c>
      <c r="C1890" s="2">
        <v>104216</v>
      </c>
      <c r="D1890" s="2">
        <v>6669</v>
      </c>
      <c r="E1890" s="2">
        <v>6670</v>
      </c>
      <c r="F1890" s="13">
        <f t="shared" si="528"/>
        <v>-2.2337157929541718E-3</v>
      </c>
      <c r="G1890" s="2">
        <f t="shared" si="523"/>
        <v>6446.8034999999973</v>
      </c>
      <c r="H1890" s="2">
        <f t="shared" ca="1" si="529"/>
        <v>95272.6</v>
      </c>
      <c r="I1890">
        <f t="shared" ca="1" si="530"/>
        <v>1</v>
      </c>
      <c r="J1890">
        <f t="shared" si="531"/>
        <v>-1</v>
      </c>
      <c r="K1890">
        <f t="shared" si="524"/>
        <v>85.440000000000509</v>
      </c>
      <c r="L1890">
        <f t="shared" ca="1" si="525"/>
        <v>85.440000000000509</v>
      </c>
      <c r="M1890" s="14">
        <f t="shared" si="526"/>
        <v>8131.1700000000437</v>
      </c>
      <c r="N1890">
        <f t="shared" si="532"/>
        <v>-1</v>
      </c>
      <c r="O1890">
        <f t="shared" si="527"/>
        <v>0</v>
      </c>
      <c r="P1890">
        <f>COUNTIF(作圖資料!$A$3:$A$249,A1890)</f>
        <v>0</v>
      </c>
      <c r="R1890" s="7">
        <f t="shared" si="533"/>
        <v>102</v>
      </c>
      <c r="S1890" s="8">
        <f t="shared" ca="1" si="534"/>
        <v>102</v>
      </c>
      <c r="T1890" s="8">
        <f t="shared" ca="1" si="535"/>
        <v>12591</v>
      </c>
      <c r="U1890" s="8">
        <f t="shared" ca="1" si="536"/>
        <v>1</v>
      </c>
      <c r="V1890" s="9">
        <f t="shared" ca="1" si="537"/>
        <v>0</v>
      </c>
      <c r="W1890" s="3">
        <f t="shared" si="538"/>
        <v>-4.7723039665135136E-3</v>
      </c>
      <c r="X1890" s="3">
        <f t="shared" si="539"/>
        <v>1.2948416986310583E-2</v>
      </c>
      <c r="Y1890" s="3">
        <f t="shared" si="540"/>
        <v>1.5532206486980357E-2</v>
      </c>
    </row>
    <row r="1891" spans="1:25" x14ac:dyDescent="0.25">
      <c r="A1891" s="1">
        <v>38765</v>
      </c>
      <c r="B1891" s="2">
        <v>6673.75</v>
      </c>
      <c r="C1891" s="2">
        <v>94294</v>
      </c>
      <c r="D1891" s="2">
        <v>6682</v>
      </c>
      <c r="E1891" s="2">
        <v>6680</v>
      </c>
      <c r="F1891" s="13">
        <f t="shared" si="528"/>
        <v>1.2361865517886983E-3</v>
      </c>
      <c r="G1891" s="2">
        <f t="shared" si="523"/>
        <v>6457.6836666666641</v>
      </c>
      <c r="H1891" s="2">
        <f t="shared" ca="1" si="529"/>
        <v>93857.8</v>
      </c>
      <c r="I1891">
        <f t="shared" ca="1" si="530"/>
        <v>1</v>
      </c>
      <c r="J1891">
        <f t="shared" si="531"/>
        <v>1</v>
      </c>
      <c r="K1891">
        <f t="shared" si="524"/>
        <v>-10.180000000000291</v>
      </c>
      <c r="L1891">
        <f t="shared" ca="1" si="525"/>
        <v>-10.180000000000291</v>
      </c>
      <c r="M1891" s="14">
        <f t="shared" si="526"/>
        <v>8141.350000000044</v>
      </c>
      <c r="N1891">
        <f t="shared" si="532"/>
        <v>1</v>
      </c>
      <c r="O1891">
        <f t="shared" si="527"/>
        <v>2</v>
      </c>
      <c r="P1891">
        <f>COUNTIF(作圖資料!$A$3:$A$249,A1891)</f>
        <v>0</v>
      </c>
      <c r="R1891" s="7">
        <f t="shared" si="533"/>
        <v>13</v>
      </c>
      <c r="S1891" s="8">
        <f t="shared" ca="1" si="534"/>
        <v>13</v>
      </c>
      <c r="T1891" s="8">
        <f t="shared" ca="1" si="535"/>
        <v>12604</v>
      </c>
      <c r="U1891" s="8">
        <f t="shared" ca="1" si="536"/>
        <v>1</v>
      </c>
      <c r="V1891" s="9">
        <f t="shared" ca="1" si="537"/>
        <v>0</v>
      </c>
      <c r="W1891" s="3">
        <f t="shared" si="538"/>
        <v>-4.7723039665135136E-3</v>
      </c>
      <c r="X1891" s="3">
        <f t="shared" si="539"/>
        <v>1.1405639775160736E-2</v>
      </c>
      <c r="Y1891" s="3">
        <f t="shared" si="540"/>
        <v>1.7511801431399299E-2</v>
      </c>
    </row>
    <row r="1892" spans="1:25" x14ac:dyDescent="0.25">
      <c r="A1892" s="1">
        <v>38768</v>
      </c>
      <c r="B1892" s="2">
        <v>6686.55</v>
      </c>
      <c r="C1892" s="2">
        <v>73474</v>
      </c>
      <c r="D1892" s="2">
        <v>6677</v>
      </c>
      <c r="E1892" s="2">
        <v>6672</v>
      </c>
      <c r="F1892" s="13">
        <f t="shared" si="528"/>
        <v>-1.4282402733846178E-3</v>
      </c>
      <c r="G1892" s="2">
        <f t="shared" si="523"/>
        <v>6467.3471666666637</v>
      </c>
      <c r="H1892" s="2">
        <f t="shared" ca="1" si="529"/>
        <v>92358.399999999994</v>
      </c>
      <c r="I1892">
        <f t="shared" ca="1" si="530"/>
        <v>-1</v>
      </c>
      <c r="J1892">
        <f t="shared" si="531"/>
        <v>-1</v>
      </c>
      <c r="K1892">
        <f t="shared" si="524"/>
        <v>12.800000000000182</v>
      </c>
      <c r="L1892">
        <f t="shared" ca="1" si="525"/>
        <v>12.800000000000182</v>
      </c>
      <c r="M1892" s="14">
        <f t="shared" si="526"/>
        <v>8154.1500000000442</v>
      </c>
      <c r="N1892">
        <f t="shared" si="532"/>
        <v>-1</v>
      </c>
      <c r="O1892">
        <f t="shared" si="527"/>
        <v>2</v>
      </c>
      <c r="P1892">
        <f>COUNTIF(作圖資料!$A$3:$A$249,A1892)</f>
        <v>0</v>
      </c>
      <c r="R1892" s="7">
        <f t="shared" si="533"/>
        <v>-5</v>
      </c>
      <c r="S1892" s="8">
        <f t="shared" ca="1" si="534"/>
        <v>-5</v>
      </c>
      <c r="T1892" s="8">
        <f t="shared" ca="1" si="535"/>
        <v>12599</v>
      </c>
      <c r="U1892" s="8">
        <f t="shared" ca="1" si="536"/>
        <v>-1</v>
      </c>
      <c r="V1892" s="9">
        <f t="shared" ca="1" si="537"/>
        <v>2</v>
      </c>
      <c r="W1892" s="3">
        <f t="shared" si="538"/>
        <v>-4.7723039665135136E-3</v>
      </c>
      <c r="X1892" s="3">
        <f t="shared" si="539"/>
        <v>1.3345477525918747E-2</v>
      </c>
      <c r="Y1892" s="3">
        <f t="shared" si="540"/>
        <v>1.6750418760468788E-2</v>
      </c>
    </row>
    <row r="1893" spans="1:25" x14ac:dyDescent="0.25">
      <c r="A1893" s="1">
        <v>38769</v>
      </c>
      <c r="B1893" s="2">
        <v>6631.51</v>
      </c>
      <c r="C1893" s="2">
        <v>75589</v>
      </c>
      <c r="D1893" s="2">
        <v>6628</v>
      </c>
      <c r="E1893" s="2">
        <v>6630</v>
      </c>
      <c r="F1893" s="13">
        <f t="shared" si="528"/>
        <v>-5.2929121723410688E-4</v>
      </c>
      <c r="G1893" s="2">
        <f t="shared" si="523"/>
        <v>6476.1486666666642</v>
      </c>
      <c r="H1893" s="2">
        <f t="shared" ca="1" si="529"/>
        <v>90445.2</v>
      </c>
      <c r="I1893">
        <f t="shared" ca="1" si="530"/>
        <v>-1</v>
      </c>
      <c r="J1893">
        <f t="shared" si="531"/>
        <v>-1</v>
      </c>
      <c r="K1893">
        <f t="shared" si="524"/>
        <v>-55.039999999999964</v>
      </c>
      <c r="L1893">
        <f t="shared" ca="1" si="525"/>
        <v>55.039999999999964</v>
      </c>
      <c r="M1893" s="14">
        <f t="shared" si="526"/>
        <v>8209.1900000000442</v>
      </c>
      <c r="N1893">
        <f t="shared" si="532"/>
        <v>-1</v>
      </c>
      <c r="O1893">
        <f t="shared" si="527"/>
        <v>0</v>
      </c>
      <c r="P1893">
        <f>COUNTIF(作圖資料!$A$3:$A$249,A1893)</f>
        <v>0</v>
      </c>
      <c r="R1893" s="7">
        <f t="shared" si="533"/>
        <v>-49</v>
      </c>
      <c r="S1893" s="8">
        <f t="shared" ca="1" si="534"/>
        <v>49</v>
      </c>
      <c r="T1893" s="8">
        <f t="shared" ca="1" si="535"/>
        <v>12648</v>
      </c>
      <c r="U1893" s="8">
        <f t="shared" ca="1" si="536"/>
        <v>-1</v>
      </c>
      <c r="V1893" s="9">
        <f t="shared" ca="1" si="537"/>
        <v>0</v>
      </c>
      <c r="W1893" s="3">
        <f t="shared" si="538"/>
        <v>-4.7723039665135136E-3</v>
      </c>
      <c r="X1893" s="3">
        <f t="shared" si="539"/>
        <v>5.0041751976588333E-3</v>
      </c>
      <c r="Y1893" s="3">
        <f t="shared" si="540"/>
        <v>9.288868585350718E-3</v>
      </c>
    </row>
    <row r="1894" spans="1:25" x14ac:dyDescent="0.25">
      <c r="A1894" s="1">
        <v>38770</v>
      </c>
      <c r="B1894" s="2">
        <v>6530.7</v>
      </c>
      <c r="C1894" s="2">
        <v>95722</v>
      </c>
      <c r="D1894" s="2">
        <v>6528</v>
      </c>
      <c r="E1894" s="2">
        <v>6523</v>
      </c>
      <c r="F1894" s="13">
        <f t="shared" si="528"/>
        <v>-4.1343194450826903E-4</v>
      </c>
      <c r="G1894" s="2">
        <f t="shared" si="523"/>
        <v>6484.0071666666645</v>
      </c>
      <c r="H1894" s="2">
        <f t="shared" ca="1" si="529"/>
        <v>88659</v>
      </c>
      <c r="I1894">
        <f t="shared" ca="1" si="530"/>
        <v>1</v>
      </c>
      <c r="J1894">
        <f t="shared" si="531"/>
        <v>-1</v>
      </c>
      <c r="K1894">
        <f t="shared" si="524"/>
        <v>-100.8100000000004</v>
      </c>
      <c r="L1894">
        <f t="shared" ca="1" si="525"/>
        <v>100.8100000000004</v>
      </c>
      <c r="M1894" s="14">
        <f t="shared" si="526"/>
        <v>8310.0000000000437</v>
      </c>
      <c r="N1894">
        <f t="shared" si="532"/>
        <v>-1</v>
      </c>
      <c r="O1894">
        <f t="shared" si="527"/>
        <v>0</v>
      </c>
      <c r="P1894">
        <f>COUNTIF(作圖資料!$A$3:$A$249,A1894)</f>
        <v>0</v>
      </c>
      <c r="R1894" s="7">
        <f t="shared" si="533"/>
        <v>-100</v>
      </c>
      <c r="S1894" s="8">
        <f t="shared" ca="1" si="534"/>
        <v>100</v>
      </c>
      <c r="T1894" s="8">
        <f t="shared" ca="1" si="535"/>
        <v>12748</v>
      </c>
      <c r="U1894" s="8">
        <f t="shared" ca="1" si="536"/>
        <v>1</v>
      </c>
      <c r="V1894" s="9">
        <f t="shared" ca="1" si="537"/>
        <v>2</v>
      </c>
      <c r="W1894" s="3">
        <f t="shared" si="538"/>
        <v>-4.7723039665135136E-3</v>
      </c>
      <c r="X1894" s="3">
        <f t="shared" si="539"/>
        <v>-1.0273562587804319E-2</v>
      </c>
      <c r="Y1894" s="3">
        <f t="shared" si="540"/>
        <v>-5.9387848332574933E-3</v>
      </c>
    </row>
    <row r="1895" spans="1:25" x14ac:dyDescent="0.25">
      <c r="A1895" s="1">
        <v>38771</v>
      </c>
      <c r="B1895" s="2">
        <v>6474.69</v>
      </c>
      <c r="C1895" s="2">
        <v>87488</v>
      </c>
      <c r="D1895" s="2">
        <v>6493</v>
      </c>
      <c r="E1895" s="2">
        <v>6487</v>
      </c>
      <c r="F1895" s="13">
        <f t="shared" si="528"/>
        <v>2.8279346192636723E-3</v>
      </c>
      <c r="G1895" s="2">
        <f t="shared" si="523"/>
        <v>6489.8599999999988</v>
      </c>
      <c r="H1895" s="2">
        <f t="shared" ca="1" si="529"/>
        <v>85313.4</v>
      </c>
      <c r="I1895">
        <f t="shared" ca="1" si="530"/>
        <v>1</v>
      </c>
      <c r="J1895">
        <f t="shared" si="531"/>
        <v>1</v>
      </c>
      <c r="K1895">
        <f t="shared" si="524"/>
        <v>-56.010000000000218</v>
      </c>
      <c r="L1895">
        <f t="shared" ca="1" si="525"/>
        <v>-56.010000000000218</v>
      </c>
      <c r="M1895" s="14">
        <f t="shared" si="526"/>
        <v>8366.0100000000439</v>
      </c>
      <c r="N1895">
        <f t="shared" si="532"/>
        <v>1</v>
      </c>
      <c r="O1895">
        <f t="shared" si="527"/>
        <v>2</v>
      </c>
      <c r="P1895">
        <f>COUNTIF(作圖資料!$A$3:$A$249,A1895)</f>
        <v>0</v>
      </c>
      <c r="R1895" s="7">
        <f t="shared" si="533"/>
        <v>-35</v>
      </c>
      <c r="S1895" s="8">
        <f t="shared" ca="1" si="534"/>
        <v>-35</v>
      </c>
      <c r="T1895" s="8">
        <f t="shared" ca="1" si="535"/>
        <v>12713</v>
      </c>
      <c r="U1895" s="8">
        <f t="shared" ca="1" si="536"/>
        <v>1</v>
      </c>
      <c r="V1895" s="9">
        <f t="shared" ca="1" si="537"/>
        <v>0</v>
      </c>
      <c r="W1895" s="3">
        <f t="shared" si="538"/>
        <v>-4.7723039665135136E-3</v>
      </c>
      <c r="X1895" s="3">
        <f t="shared" si="539"/>
        <v>-1.8761868245613877E-2</v>
      </c>
      <c r="Y1895" s="3">
        <f t="shared" si="540"/>
        <v>-1.1268463529770401E-2</v>
      </c>
    </row>
    <row r="1896" spans="1:25" x14ac:dyDescent="0.25">
      <c r="A1896" s="1">
        <v>38772</v>
      </c>
      <c r="B1896" s="2">
        <v>6538.22</v>
      </c>
      <c r="C1896" s="2">
        <v>81742</v>
      </c>
      <c r="D1896" s="2">
        <v>6527</v>
      </c>
      <c r="E1896" s="2">
        <v>6525</v>
      </c>
      <c r="F1896" s="13">
        <f t="shared" si="528"/>
        <v>-1.7160633934006908E-3</v>
      </c>
      <c r="G1896" s="2">
        <f t="shared" si="523"/>
        <v>6496.9654999999975</v>
      </c>
      <c r="H1896" s="2">
        <f t="shared" ca="1" si="529"/>
        <v>82803</v>
      </c>
      <c r="I1896">
        <f t="shared" ca="1" si="530"/>
        <v>-1</v>
      </c>
      <c r="J1896">
        <f t="shared" si="531"/>
        <v>-1</v>
      </c>
      <c r="K1896">
        <f t="shared" si="524"/>
        <v>63.530000000000655</v>
      </c>
      <c r="L1896">
        <f t="shared" ca="1" si="525"/>
        <v>63.530000000000655</v>
      </c>
      <c r="M1896" s="14">
        <f t="shared" si="526"/>
        <v>8429.5400000000445</v>
      </c>
      <c r="N1896">
        <f t="shared" si="532"/>
        <v>-1</v>
      </c>
      <c r="O1896">
        <f t="shared" si="527"/>
        <v>2</v>
      </c>
      <c r="P1896">
        <f>COUNTIF(作圖資料!$A$3:$A$249,A1896)</f>
        <v>0</v>
      </c>
      <c r="R1896" s="7">
        <f t="shared" si="533"/>
        <v>34</v>
      </c>
      <c r="S1896" s="8">
        <f t="shared" ca="1" si="534"/>
        <v>34</v>
      </c>
      <c r="T1896" s="8">
        <f t="shared" ca="1" si="535"/>
        <v>12747</v>
      </c>
      <c r="U1896" s="8">
        <f t="shared" ca="1" si="536"/>
        <v>-1</v>
      </c>
      <c r="V1896" s="9">
        <f t="shared" ca="1" si="537"/>
        <v>2</v>
      </c>
      <c r="W1896" s="3">
        <f t="shared" si="538"/>
        <v>-4.7723039665135136E-3</v>
      </c>
      <c r="X1896" s="3">
        <f t="shared" si="539"/>
        <v>-9.1339079092337405E-3</v>
      </c>
      <c r="Y1896" s="3">
        <f t="shared" si="540"/>
        <v>-6.0910613674435288E-3</v>
      </c>
    </row>
    <row r="1897" spans="1:25" x14ac:dyDescent="0.25">
      <c r="A1897" s="1">
        <v>38775</v>
      </c>
      <c r="B1897" s="2">
        <v>6561.63</v>
      </c>
      <c r="C1897" s="2">
        <v>79344</v>
      </c>
      <c r="D1897" s="2">
        <v>6530</v>
      </c>
      <c r="E1897" s="2">
        <v>6530</v>
      </c>
      <c r="F1897" s="13">
        <f t="shared" si="528"/>
        <v>-4.8204485775638073E-3</v>
      </c>
      <c r="G1897" s="2">
        <f t="shared" si="523"/>
        <v>6504.1893333333319</v>
      </c>
      <c r="H1897" s="2">
        <f t="shared" ca="1" si="529"/>
        <v>83977</v>
      </c>
      <c r="I1897">
        <f t="shared" ca="1" si="530"/>
        <v>-1</v>
      </c>
      <c r="J1897">
        <f t="shared" si="531"/>
        <v>-1</v>
      </c>
      <c r="K1897">
        <f t="shared" si="524"/>
        <v>23.409999999999854</v>
      </c>
      <c r="L1897">
        <f t="shared" ca="1" si="525"/>
        <v>-23.409999999999854</v>
      </c>
      <c r="M1897" s="14">
        <f t="shared" si="526"/>
        <v>8406.1300000000447</v>
      </c>
      <c r="N1897">
        <f t="shared" si="532"/>
        <v>-1</v>
      </c>
      <c r="O1897">
        <f t="shared" si="527"/>
        <v>0</v>
      </c>
      <c r="P1897">
        <f>COUNTIF(作圖資料!$A$3:$A$249,A1897)</f>
        <v>0</v>
      </c>
      <c r="R1897" s="7">
        <f t="shared" si="533"/>
        <v>3</v>
      </c>
      <c r="S1897" s="8">
        <f t="shared" ca="1" si="534"/>
        <v>-3</v>
      </c>
      <c r="T1897" s="8">
        <f t="shared" ca="1" si="535"/>
        <v>12744</v>
      </c>
      <c r="U1897" s="8">
        <f t="shared" ca="1" si="536"/>
        <v>-1</v>
      </c>
      <c r="V1897" s="9">
        <f t="shared" ca="1" si="537"/>
        <v>0</v>
      </c>
      <c r="W1897" s="3">
        <f t="shared" si="538"/>
        <v>-4.7723039665135136E-3</v>
      </c>
      <c r="X1897" s="3">
        <f t="shared" si="539"/>
        <v>-5.5861265228862589E-3</v>
      </c>
      <c r="Y1897" s="3">
        <f t="shared" si="540"/>
        <v>-5.6342317648852003E-3</v>
      </c>
    </row>
    <row r="1898" spans="1:25" x14ac:dyDescent="0.25">
      <c r="A1898" s="1">
        <v>38777</v>
      </c>
      <c r="B1898" s="2">
        <v>6613.39</v>
      </c>
      <c r="C1898" s="2">
        <v>106659</v>
      </c>
      <c r="D1898" s="2">
        <v>6582</v>
      </c>
      <c r="E1898" s="2">
        <v>6578</v>
      </c>
      <c r="F1898" s="13">
        <f t="shared" si="528"/>
        <v>-4.7464311041690577E-3</v>
      </c>
      <c r="G1898" s="2">
        <f t="shared" si="523"/>
        <v>6511.0151666666661</v>
      </c>
      <c r="H1898" s="2">
        <f t="shared" ca="1" si="529"/>
        <v>90191</v>
      </c>
      <c r="I1898">
        <f t="shared" ca="1" si="530"/>
        <v>1</v>
      </c>
      <c r="J1898">
        <f t="shared" si="531"/>
        <v>-1</v>
      </c>
      <c r="K1898">
        <f t="shared" si="524"/>
        <v>51.760000000000218</v>
      </c>
      <c r="L1898">
        <f t="shared" ca="1" si="525"/>
        <v>-51.760000000000218</v>
      </c>
      <c r="M1898" s="14">
        <f t="shared" si="526"/>
        <v>8354.3700000000445</v>
      </c>
      <c r="N1898">
        <f t="shared" si="532"/>
        <v>-1</v>
      </c>
      <c r="O1898">
        <f t="shared" si="527"/>
        <v>0</v>
      </c>
      <c r="P1898">
        <f>COUNTIF(作圖資料!$A$3:$A$249,A1898)</f>
        <v>0</v>
      </c>
      <c r="R1898" s="7">
        <f t="shared" si="533"/>
        <v>52</v>
      </c>
      <c r="S1898" s="8">
        <f t="shared" ca="1" si="534"/>
        <v>-52</v>
      </c>
      <c r="T1898" s="8">
        <f t="shared" ca="1" si="535"/>
        <v>12692</v>
      </c>
      <c r="U1898" s="8">
        <f t="shared" ca="1" si="536"/>
        <v>1</v>
      </c>
      <c r="V1898" s="9">
        <f t="shared" ca="1" si="537"/>
        <v>2</v>
      </c>
      <c r="W1898" s="3">
        <f t="shared" si="538"/>
        <v>-4.7723039665135136E-3</v>
      </c>
      <c r="X1898" s="3">
        <f t="shared" si="539"/>
        <v>2.2580923817419052E-3</v>
      </c>
      <c r="Y1898" s="3">
        <f t="shared" si="540"/>
        <v>2.2841480127910874E-3</v>
      </c>
    </row>
    <row r="1899" spans="1:25" x14ac:dyDescent="0.25">
      <c r="A1899" s="1">
        <v>38778</v>
      </c>
      <c r="B1899" s="2">
        <v>6642.96</v>
      </c>
      <c r="C1899" s="2">
        <v>105080</v>
      </c>
      <c r="D1899" s="2">
        <v>6617</v>
      </c>
      <c r="E1899" s="2">
        <v>6616</v>
      </c>
      <c r="F1899" s="13">
        <f t="shared" si="528"/>
        <v>-3.9078964798824334E-3</v>
      </c>
      <c r="G1899" s="2">
        <f t="shared" si="523"/>
        <v>6519.4059999999999</v>
      </c>
      <c r="H1899" s="2">
        <f t="shared" ca="1" si="529"/>
        <v>92062.6</v>
      </c>
      <c r="I1899">
        <f t="shared" ca="1" si="530"/>
        <v>1</v>
      </c>
      <c r="J1899">
        <f t="shared" si="531"/>
        <v>-1</v>
      </c>
      <c r="K1899">
        <f t="shared" si="524"/>
        <v>29.569999999999709</v>
      </c>
      <c r="L1899">
        <f t="shared" ca="1" si="525"/>
        <v>29.569999999999709</v>
      </c>
      <c r="M1899" s="14">
        <f t="shared" si="526"/>
        <v>8324.8000000000447</v>
      </c>
      <c r="N1899">
        <f t="shared" si="532"/>
        <v>-1</v>
      </c>
      <c r="O1899">
        <f t="shared" si="527"/>
        <v>0</v>
      </c>
      <c r="P1899">
        <f>COUNTIF(作圖資料!$A$3:$A$249,A1899)</f>
        <v>0</v>
      </c>
      <c r="R1899" s="7">
        <f t="shared" si="533"/>
        <v>35</v>
      </c>
      <c r="S1899" s="8">
        <f t="shared" ca="1" si="534"/>
        <v>35</v>
      </c>
      <c r="T1899" s="8">
        <f t="shared" ca="1" si="535"/>
        <v>12727</v>
      </c>
      <c r="U1899" s="8">
        <f t="shared" ca="1" si="536"/>
        <v>1</v>
      </c>
      <c r="V1899" s="9">
        <f t="shared" ca="1" si="537"/>
        <v>0</v>
      </c>
      <c r="W1899" s="3">
        <f t="shared" si="538"/>
        <v>-4.7723039665135136E-3</v>
      </c>
      <c r="X1899" s="3">
        <f t="shared" si="539"/>
        <v>6.739420685641706E-3</v>
      </c>
      <c r="Y1899" s="3">
        <f t="shared" si="540"/>
        <v>7.6138267093039946E-3</v>
      </c>
    </row>
    <row r="1900" spans="1:25" x14ac:dyDescent="0.25">
      <c r="A1900" s="1">
        <v>38779</v>
      </c>
      <c r="B1900" s="2">
        <v>6553.66</v>
      </c>
      <c r="C1900" s="2">
        <v>99746</v>
      </c>
      <c r="D1900" s="2">
        <v>6503</v>
      </c>
      <c r="E1900" s="2">
        <v>6505</v>
      </c>
      <c r="F1900" s="13">
        <f t="shared" si="528"/>
        <v>-7.73003176850795E-3</v>
      </c>
      <c r="G1900" s="2">
        <f t="shared" si="523"/>
        <v>6525.2424999999994</v>
      </c>
      <c r="H1900" s="2">
        <f t="shared" ca="1" si="529"/>
        <v>94514.2</v>
      </c>
      <c r="I1900">
        <f t="shared" ca="1" si="530"/>
        <v>1</v>
      </c>
      <c r="J1900">
        <f t="shared" si="531"/>
        <v>-1</v>
      </c>
      <c r="K1900">
        <f t="shared" si="524"/>
        <v>-89.300000000000182</v>
      </c>
      <c r="L1900">
        <f t="shared" ca="1" si="525"/>
        <v>-89.300000000000182</v>
      </c>
      <c r="M1900" s="14">
        <f t="shared" si="526"/>
        <v>8414.1000000000458</v>
      </c>
      <c r="N1900">
        <f t="shared" si="532"/>
        <v>-1</v>
      </c>
      <c r="O1900">
        <f t="shared" si="527"/>
        <v>0</v>
      </c>
      <c r="P1900">
        <f>COUNTIF(作圖資料!$A$3:$A$249,A1900)</f>
        <v>0</v>
      </c>
      <c r="R1900" s="7">
        <f t="shared" si="533"/>
        <v>-114</v>
      </c>
      <c r="S1900" s="8">
        <f t="shared" ca="1" si="534"/>
        <v>-114</v>
      </c>
      <c r="T1900" s="8">
        <f t="shared" ca="1" si="535"/>
        <v>12613</v>
      </c>
      <c r="U1900" s="8">
        <f t="shared" ca="1" si="536"/>
        <v>1</v>
      </c>
      <c r="V1900" s="9">
        <f t="shared" ca="1" si="537"/>
        <v>0</v>
      </c>
      <c r="W1900" s="3">
        <f t="shared" si="538"/>
        <v>-4.7723039665135136E-3</v>
      </c>
      <c r="X1900" s="3">
        <f t="shared" si="539"/>
        <v>-6.7939786223818466E-3</v>
      </c>
      <c r="Y1900" s="3">
        <f t="shared" si="540"/>
        <v>-9.7456981879093796E-3</v>
      </c>
    </row>
    <row r="1901" spans="1:25" x14ac:dyDescent="0.25">
      <c r="A1901" s="1">
        <v>38782</v>
      </c>
      <c r="B1901" s="2">
        <v>6575.78</v>
      </c>
      <c r="C1901" s="2">
        <v>84285</v>
      </c>
      <c r="D1901" s="2">
        <v>6548</v>
      </c>
      <c r="E1901" s="2">
        <v>6540</v>
      </c>
      <c r="F1901" s="13">
        <f t="shared" si="528"/>
        <v>-4.2245938884816203E-3</v>
      </c>
      <c r="G1901" s="2">
        <f t="shared" si="523"/>
        <v>6531.8418333333339</v>
      </c>
      <c r="H1901" s="2">
        <f t="shared" ca="1" si="529"/>
        <v>95022.8</v>
      </c>
      <c r="I1901">
        <f t="shared" ca="1" si="530"/>
        <v>-1</v>
      </c>
      <c r="J1901">
        <f t="shared" si="531"/>
        <v>-1</v>
      </c>
      <c r="K1901">
        <f t="shared" si="524"/>
        <v>22.119999999999891</v>
      </c>
      <c r="L1901">
        <f t="shared" ca="1" si="525"/>
        <v>22.119999999999891</v>
      </c>
      <c r="M1901" s="14">
        <f t="shared" si="526"/>
        <v>8391.9800000000469</v>
      </c>
      <c r="N1901">
        <f t="shared" si="532"/>
        <v>-1</v>
      </c>
      <c r="O1901">
        <f t="shared" si="527"/>
        <v>0</v>
      </c>
      <c r="P1901">
        <f>COUNTIF(作圖資料!$A$3:$A$249,A1901)</f>
        <v>0</v>
      </c>
      <c r="R1901" s="7">
        <f t="shared" si="533"/>
        <v>45</v>
      </c>
      <c r="S1901" s="8">
        <f t="shared" ca="1" si="534"/>
        <v>45</v>
      </c>
      <c r="T1901" s="8">
        <f t="shared" ca="1" si="535"/>
        <v>12658</v>
      </c>
      <c r="U1901" s="8">
        <f t="shared" ca="1" si="536"/>
        <v>-1</v>
      </c>
      <c r="V1901" s="9">
        <f t="shared" ca="1" si="537"/>
        <v>2</v>
      </c>
      <c r="W1901" s="3">
        <f t="shared" si="538"/>
        <v>-4.7723039665135136E-3</v>
      </c>
      <c r="X1901" s="3">
        <f t="shared" si="539"/>
        <v>-3.4416965093528873E-3</v>
      </c>
      <c r="Y1901" s="3">
        <f t="shared" si="540"/>
        <v>-2.8932541495355624E-3</v>
      </c>
    </row>
    <row r="1902" spans="1:25" x14ac:dyDescent="0.25">
      <c r="A1902" s="1">
        <v>38783</v>
      </c>
      <c r="B1902" s="2">
        <v>6494.15</v>
      </c>
      <c r="C1902" s="2">
        <v>83273</v>
      </c>
      <c r="D1902" s="2">
        <v>6475</v>
      </c>
      <c r="E1902" s="2">
        <v>6463</v>
      </c>
      <c r="F1902" s="13">
        <f t="shared" si="528"/>
        <v>-2.9488077731496531E-3</v>
      </c>
      <c r="G1902" s="2">
        <f t="shared" si="523"/>
        <v>6536.261833333333</v>
      </c>
      <c r="H1902" s="2">
        <f t="shared" ca="1" si="529"/>
        <v>95808.6</v>
      </c>
      <c r="I1902">
        <f t="shared" ca="1" si="530"/>
        <v>-1</v>
      </c>
      <c r="J1902">
        <f t="shared" si="531"/>
        <v>-1</v>
      </c>
      <c r="K1902">
        <f t="shared" si="524"/>
        <v>-81.630000000000109</v>
      </c>
      <c r="L1902">
        <f t="shared" ca="1" si="525"/>
        <v>81.630000000000109</v>
      </c>
      <c r="M1902" s="14">
        <f t="shared" si="526"/>
        <v>8473.6100000000479</v>
      </c>
      <c r="N1902">
        <f t="shared" si="532"/>
        <v>-1</v>
      </c>
      <c r="O1902">
        <f t="shared" si="527"/>
        <v>0</v>
      </c>
      <c r="P1902">
        <f>COUNTIF(作圖資料!$A$3:$A$249,A1902)</f>
        <v>0</v>
      </c>
      <c r="R1902" s="7">
        <f t="shared" si="533"/>
        <v>-73</v>
      </c>
      <c r="S1902" s="8">
        <f t="shared" ca="1" si="534"/>
        <v>73</v>
      </c>
      <c r="T1902" s="8">
        <f t="shared" ca="1" si="535"/>
        <v>12731</v>
      </c>
      <c r="U1902" s="8">
        <f t="shared" ca="1" si="536"/>
        <v>-1</v>
      </c>
      <c r="V1902" s="9">
        <f t="shared" ca="1" si="537"/>
        <v>0</v>
      </c>
      <c r="W1902" s="3">
        <f t="shared" si="538"/>
        <v>-4.7723039665135136E-3</v>
      </c>
      <c r="X1902" s="3">
        <f t="shared" si="539"/>
        <v>-1.5812708665164266E-2</v>
      </c>
      <c r="Y1902" s="3">
        <f t="shared" si="540"/>
        <v>-1.4009441145119594E-2</v>
      </c>
    </row>
    <row r="1903" spans="1:25" x14ac:dyDescent="0.25">
      <c r="A1903" s="1">
        <v>38784</v>
      </c>
      <c r="B1903" s="2">
        <v>6459.57</v>
      </c>
      <c r="C1903" s="2">
        <v>90453</v>
      </c>
      <c r="D1903" s="2">
        <v>6455</v>
      </c>
      <c r="E1903" s="2">
        <v>6445</v>
      </c>
      <c r="F1903" s="13">
        <f t="shared" si="528"/>
        <v>-7.0747743270827002E-4</v>
      </c>
      <c r="G1903" s="2">
        <f t="shared" si="523"/>
        <v>6538.1161666666658</v>
      </c>
      <c r="H1903" s="2">
        <f t="shared" ca="1" si="529"/>
        <v>92567.4</v>
      </c>
      <c r="I1903">
        <f t="shared" ca="1" si="530"/>
        <v>-1</v>
      </c>
      <c r="J1903">
        <f t="shared" si="531"/>
        <v>-1</v>
      </c>
      <c r="K1903">
        <f t="shared" si="524"/>
        <v>-34.579999999999927</v>
      </c>
      <c r="L1903">
        <f t="shared" ca="1" si="525"/>
        <v>34.579999999999927</v>
      </c>
      <c r="M1903" s="14">
        <f t="shared" si="526"/>
        <v>8508.1900000000478</v>
      </c>
      <c r="N1903">
        <f t="shared" si="532"/>
        <v>-1</v>
      </c>
      <c r="O1903">
        <f t="shared" si="527"/>
        <v>0</v>
      </c>
      <c r="P1903">
        <f>COUNTIF(作圖資料!$A$3:$A$249,A1903)</f>
        <v>0</v>
      </c>
      <c r="R1903" s="7">
        <f t="shared" si="533"/>
        <v>-20</v>
      </c>
      <c r="S1903" s="8">
        <f t="shared" ca="1" si="534"/>
        <v>20</v>
      </c>
      <c r="T1903" s="8">
        <f t="shared" ca="1" si="535"/>
        <v>12751</v>
      </c>
      <c r="U1903" s="8">
        <f t="shared" ca="1" si="536"/>
        <v>-1</v>
      </c>
      <c r="V1903" s="9">
        <f t="shared" ca="1" si="537"/>
        <v>0</v>
      </c>
      <c r="W1903" s="3">
        <f t="shared" si="538"/>
        <v>-4.7723039665135136E-3</v>
      </c>
      <c r="X1903" s="3">
        <f t="shared" si="539"/>
        <v>-2.1053301588696782E-2</v>
      </c>
      <c r="Y1903" s="3">
        <f t="shared" si="540"/>
        <v>-1.7054971828841303E-2</v>
      </c>
    </row>
    <row r="1904" spans="1:25" x14ac:dyDescent="0.25">
      <c r="A1904" s="1">
        <v>38785</v>
      </c>
      <c r="B1904" s="2">
        <v>6486.47</v>
      </c>
      <c r="C1904" s="2">
        <v>66843</v>
      </c>
      <c r="D1904" s="2">
        <v>6477</v>
      </c>
      <c r="E1904" s="2">
        <v>6466</v>
      </c>
      <c r="F1904" s="13">
        <f t="shared" si="528"/>
        <v>-1.4599620440702843E-3</v>
      </c>
      <c r="G1904" s="2">
        <f t="shared" si="523"/>
        <v>6540.3819999999987</v>
      </c>
      <c r="H1904" s="2">
        <f t="shared" ca="1" si="529"/>
        <v>84920</v>
      </c>
      <c r="I1904">
        <f t="shared" ca="1" si="530"/>
        <v>-1</v>
      </c>
      <c r="J1904">
        <f t="shared" si="531"/>
        <v>-1</v>
      </c>
      <c r="K1904">
        <f t="shared" si="524"/>
        <v>26.900000000000546</v>
      </c>
      <c r="L1904">
        <f t="shared" ca="1" si="525"/>
        <v>-26.900000000000546</v>
      </c>
      <c r="M1904" s="14">
        <f t="shared" si="526"/>
        <v>8481.2900000000482</v>
      </c>
      <c r="N1904">
        <f t="shared" si="532"/>
        <v>-1</v>
      </c>
      <c r="O1904">
        <f t="shared" si="527"/>
        <v>0</v>
      </c>
      <c r="P1904">
        <f>COUNTIF(作圖資料!$A$3:$A$249,A1904)</f>
        <v>0</v>
      </c>
      <c r="R1904" s="7">
        <f t="shared" si="533"/>
        <v>22</v>
      </c>
      <c r="S1904" s="8">
        <f t="shared" ca="1" si="534"/>
        <v>-22</v>
      </c>
      <c r="T1904" s="8">
        <f t="shared" ca="1" si="535"/>
        <v>12729</v>
      </c>
      <c r="U1904" s="8">
        <f t="shared" ca="1" si="536"/>
        <v>-1</v>
      </c>
      <c r="V1904" s="9">
        <f t="shared" ca="1" si="537"/>
        <v>0</v>
      </c>
      <c r="W1904" s="3">
        <f t="shared" si="538"/>
        <v>-4.7723039665135136E-3</v>
      </c>
      <c r="X1904" s="3">
        <f t="shared" si="539"/>
        <v>-1.6976611315619006E-2</v>
      </c>
      <c r="Y1904" s="3">
        <f t="shared" si="540"/>
        <v>-1.3704888076747523E-2</v>
      </c>
    </row>
    <row r="1905" spans="1:25" x14ac:dyDescent="0.25">
      <c r="A1905" s="1">
        <v>38786</v>
      </c>
      <c r="B1905" s="2">
        <v>6490.68</v>
      </c>
      <c r="C1905" s="2">
        <v>83861</v>
      </c>
      <c r="D1905" s="2">
        <v>6467</v>
      </c>
      <c r="E1905" s="2">
        <v>6457</v>
      </c>
      <c r="F1905" s="13">
        <f t="shared" si="528"/>
        <v>-3.6483080355217412E-3</v>
      </c>
      <c r="G1905" s="2">
        <f t="shared" si="523"/>
        <v>6543.0679999999993</v>
      </c>
      <c r="H1905" s="2">
        <f t="shared" ca="1" si="529"/>
        <v>81743</v>
      </c>
      <c r="I1905">
        <f t="shared" ca="1" si="530"/>
        <v>1</v>
      </c>
      <c r="J1905">
        <f t="shared" si="531"/>
        <v>-1</v>
      </c>
      <c r="K1905">
        <f t="shared" si="524"/>
        <v>4.2100000000000364</v>
      </c>
      <c r="L1905">
        <f t="shared" ca="1" si="525"/>
        <v>-4.2100000000000364</v>
      </c>
      <c r="M1905" s="14">
        <f t="shared" si="526"/>
        <v>8477.080000000049</v>
      </c>
      <c r="N1905">
        <f t="shared" si="532"/>
        <v>-1</v>
      </c>
      <c r="O1905">
        <f t="shared" si="527"/>
        <v>0</v>
      </c>
      <c r="P1905">
        <f>COUNTIF(作圖資料!$A$3:$A$249,A1905)</f>
        <v>0</v>
      </c>
      <c r="R1905" s="7">
        <f t="shared" si="533"/>
        <v>-10</v>
      </c>
      <c r="S1905" s="8">
        <f t="shared" ca="1" si="534"/>
        <v>10</v>
      </c>
      <c r="T1905" s="8">
        <f t="shared" ca="1" si="535"/>
        <v>12739</v>
      </c>
      <c r="U1905" s="8">
        <f t="shared" ca="1" si="536"/>
        <v>1</v>
      </c>
      <c r="V1905" s="9">
        <f t="shared" ca="1" si="537"/>
        <v>2</v>
      </c>
      <c r="W1905" s="3">
        <f t="shared" si="538"/>
        <v>-4.7723039665135136E-3</v>
      </c>
      <c r="X1905" s="3">
        <f t="shared" si="539"/>
        <v>-1.6338586555408763E-2</v>
      </c>
      <c r="Y1905" s="3">
        <f t="shared" si="540"/>
        <v>-1.5227653418608322E-2</v>
      </c>
    </row>
    <row r="1906" spans="1:25" x14ac:dyDescent="0.25">
      <c r="A1906" s="1">
        <v>38789</v>
      </c>
      <c r="B1906" s="2">
        <v>6544.63</v>
      </c>
      <c r="C1906" s="2">
        <v>83395</v>
      </c>
      <c r="D1906" s="2">
        <v>6535</v>
      </c>
      <c r="E1906" s="2">
        <v>6520</v>
      </c>
      <c r="F1906" s="13">
        <f t="shared" si="528"/>
        <v>-1.4714353599821761E-3</v>
      </c>
      <c r="G1906" s="2">
        <f t="shared" si="523"/>
        <v>6547.9920000000002</v>
      </c>
      <c r="H1906" s="2">
        <f t="shared" ca="1" si="529"/>
        <v>81565</v>
      </c>
      <c r="I1906">
        <f t="shared" ca="1" si="530"/>
        <v>1</v>
      </c>
      <c r="J1906">
        <f t="shared" si="531"/>
        <v>-1</v>
      </c>
      <c r="K1906">
        <f t="shared" si="524"/>
        <v>53.949999999999818</v>
      </c>
      <c r="L1906">
        <f t="shared" ca="1" si="525"/>
        <v>53.949999999999818</v>
      </c>
      <c r="M1906" s="14">
        <f t="shared" si="526"/>
        <v>8423.1300000000483</v>
      </c>
      <c r="N1906">
        <f t="shared" si="532"/>
        <v>-1</v>
      </c>
      <c r="O1906">
        <f t="shared" si="527"/>
        <v>0</v>
      </c>
      <c r="P1906">
        <f>COUNTIF(作圖資料!$A$3:$A$249,A1906)</f>
        <v>0</v>
      </c>
      <c r="R1906" s="7">
        <f t="shared" si="533"/>
        <v>68</v>
      </c>
      <c r="S1906" s="8">
        <f t="shared" ca="1" si="534"/>
        <v>68</v>
      </c>
      <c r="T1906" s="8">
        <f t="shared" ca="1" si="535"/>
        <v>12807</v>
      </c>
      <c r="U1906" s="8">
        <f t="shared" ca="1" si="536"/>
        <v>1</v>
      </c>
      <c r="V1906" s="9">
        <f t="shared" ca="1" si="537"/>
        <v>0</v>
      </c>
      <c r="W1906" s="3">
        <f t="shared" si="538"/>
        <v>-4.7723039665135136E-3</v>
      </c>
      <c r="X1906" s="3">
        <f t="shared" si="539"/>
        <v>-8.1624735356117251E-3</v>
      </c>
      <c r="Y1906" s="3">
        <f t="shared" si="540"/>
        <v>-4.8728490939546898E-3</v>
      </c>
    </row>
    <row r="1907" spans="1:25" x14ac:dyDescent="0.25">
      <c r="A1907" s="1">
        <v>38790</v>
      </c>
      <c r="B1907" s="2">
        <v>6460.01</v>
      </c>
      <c r="C1907" s="2">
        <v>87266</v>
      </c>
      <c r="D1907" s="2">
        <v>6454</v>
      </c>
      <c r="E1907" s="2">
        <v>6419</v>
      </c>
      <c r="F1907" s="13">
        <f t="shared" si="528"/>
        <v>-9.3033911712214756E-4</v>
      </c>
      <c r="G1907" s="2">
        <f t="shared" si="523"/>
        <v>6551.2528333333339</v>
      </c>
      <c r="H1907" s="2">
        <f t="shared" ca="1" si="529"/>
        <v>82363.600000000006</v>
      </c>
      <c r="I1907">
        <f t="shared" ca="1" si="530"/>
        <v>1</v>
      </c>
      <c r="J1907">
        <f t="shared" si="531"/>
        <v>-1</v>
      </c>
      <c r="K1907">
        <f t="shared" si="524"/>
        <v>-84.619999999999891</v>
      </c>
      <c r="L1907">
        <f t="shared" ca="1" si="525"/>
        <v>-84.619999999999891</v>
      </c>
      <c r="M1907" s="14">
        <f t="shared" si="526"/>
        <v>8507.7500000000473</v>
      </c>
      <c r="N1907">
        <f t="shared" si="532"/>
        <v>-1</v>
      </c>
      <c r="O1907">
        <f t="shared" si="527"/>
        <v>0</v>
      </c>
      <c r="P1907">
        <f>COUNTIF(作圖資料!$A$3:$A$249,A1907)</f>
        <v>0</v>
      </c>
      <c r="R1907" s="7">
        <f t="shared" si="533"/>
        <v>-81</v>
      </c>
      <c r="S1907" s="8">
        <f t="shared" ca="1" si="534"/>
        <v>-81</v>
      </c>
      <c r="T1907" s="8">
        <f t="shared" ca="1" si="535"/>
        <v>12726</v>
      </c>
      <c r="U1907" s="8">
        <f t="shared" ca="1" si="536"/>
        <v>1</v>
      </c>
      <c r="V1907" s="9">
        <f t="shared" ca="1" si="537"/>
        <v>0</v>
      </c>
      <c r="W1907" s="3">
        <f t="shared" si="538"/>
        <v>-4.7723039665135136E-3</v>
      </c>
      <c r="X1907" s="3">
        <f t="shared" si="539"/>
        <v>-2.0986619666014228E-2</v>
      </c>
      <c r="Y1907" s="3">
        <f t="shared" si="540"/>
        <v>-1.7207248363027339E-2</v>
      </c>
    </row>
    <row r="1908" spans="1:25" x14ac:dyDescent="0.25">
      <c r="A1908" s="1">
        <v>38791</v>
      </c>
      <c r="B1908" s="2">
        <v>6518.7</v>
      </c>
      <c r="C1908" s="2">
        <v>96031</v>
      </c>
      <c r="D1908" s="2">
        <v>6510</v>
      </c>
      <c r="E1908" s="2">
        <v>6482</v>
      </c>
      <c r="F1908" s="13">
        <f t="shared" si="528"/>
        <v>-5.6299568932455246E-3</v>
      </c>
      <c r="G1908" s="2">
        <f t="shared" si="523"/>
        <v>6555.4596666666675</v>
      </c>
      <c r="H1908" s="2">
        <f t="shared" ca="1" si="529"/>
        <v>83479.199999999997</v>
      </c>
      <c r="I1908">
        <f t="shared" ca="1" si="530"/>
        <v>1</v>
      </c>
      <c r="J1908">
        <f t="shared" si="531"/>
        <v>-1</v>
      </c>
      <c r="K1908">
        <f t="shared" si="524"/>
        <v>58.6899999999996</v>
      </c>
      <c r="L1908">
        <f t="shared" ca="1" si="525"/>
        <v>58.6899999999996</v>
      </c>
      <c r="M1908" s="14">
        <f t="shared" si="526"/>
        <v>8449.0600000000486</v>
      </c>
      <c r="N1908">
        <f t="shared" si="532"/>
        <v>-1</v>
      </c>
      <c r="O1908">
        <f t="shared" si="527"/>
        <v>0</v>
      </c>
      <c r="P1908">
        <f>COUNTIF(作圖資料!$A$3:$A$249,A1908)</f>
        <v>1</v>
      </c>
      <c r="R1908" s="7">
        <f t="shared" si="533"/>
        <v>56</v>
      </c>
      <c r="S1908" s="8">
        <f t="shared" ca="1" si="534"/>
        <v>56</v>
      </c>
      <c r="T1908" s="8">
        <f t="shared" ca="1" si="535"/>
        <v>12782</v>
      </c>
      <c r="U1908" s="8">
        <f t="shared" ca="1" si="536"/>
        <v>1</v>
      </c>
      <c r="V1908" s="9">
        <f t="shared" ca="1" si="537"/>
        <v>2</v>
      </c>
      <c r="W1908" s="3">
        <f t="shared" si="538"/>
        <v>-4.7723039665135136E-3</v>
      </c>
      <c r="X1908" s="3">
        <f t="shared" si="539"/>
        <v>-1.2092160479139746E-2</v>
      </c>
      <c r="Y1908" s="3">
        <f t="shared" si="540"/>
        <v>-8.6797624486066871E-3</v>
      </c>
    </row>
    <row r="1909" spans="1:25" x14ac:dyDescent="0.25">
      <c r="A1909" s="1">
        <v>38792</v>
      </c>
      <c r="B1909" s="2">
        <v>6504.98</v>
      </c>
      <c r="C1909" s="2">
        <v>129769</v>
      </c>
      <c r="D1909" s="2">
        <v>6448</v>
      </c>
      <c r="E1909" s="2">
        <v>6448</v>
      </c>
      <c r="F1909" s="13">
        <f t="shared" si="528"/>
        <v>-8.7594427653888696E-3</v>
      </c>
      <c r="G1909" s="2">
        <f t="shared" si="523"/>
        <v>6559.5230000000001</v>
      </c>
      <c r="H1909" s="2">
        <f t="shared" ca="1" si="529"/>
        <v>96064.4</v>
      </c>
      <c r="I1909">
        <f t="shared" ca="1" si="530"/>
        <v>1</v>
      </c>
      <c r="J1909">
        <f t="shared" si="531"/>
        <v>-1</v>
      </c>
      <c r="K1909">
        <f t="shared" si="524"/>
        <v>-13.720000000000255</v>
      </c>
      <c r="L1909">
        <f t="shared" ca="1" si="525"/>
        <v>-13.720000000000255</v>
      </c>
      <c r="M1909" s="14">
        <f t="shared" si="526"/>
        <v>8462.7800000000498</v>
      </c>
      <c r="N1909">
        <f t="shared" si="532"/>
        <v>-1</v>
      </c>
      <c r="O1909">
        <f t="shared" si="527"/>
        <v>0</v>
      </c>
      <c r="P1909">
        <f>COUNTIF(作圖資料!$A$3:$A$249,A1909)</f>
        <v>0</v>
      </c>
      <c r="R1909" s="7">
        <f t="shared" si="533"/>
        <v>-34</v>
      </c>
      <c r="S1909" s="8">
        <f t="shared" ca="1" si="534"/>
        <v>-34</v>
      </c>
      <c r="T1909" s="8">
        <f t="shared" ca="1" si="535"/>
        <v>12748</v>
      </c>
      <c r="U1909" s="8">
        <f t="shared" ca="1" si="536"/>
        <v>1</v>
      </c>
      <c r="V1909" s="9">
        <f t="shared" ca="1" si="537"/>
        <v>0</v>
      </c>
      <c r="W1909" s="3">
        <f t="shared" si="538"/>
        <v>-5.6299568932455246E-3</v>
      </c>
      <c r="X1909" s="3">
        <f t="shared" si="539"/>
        <v>-2.1047141301180072E-3</v>
      </c>
      <c r="Y1909" s="3">
        <f t="shared" si="540"/>
        <v>-5.2452946621413142E-3</v>
      </c>
    </row>
    <row r="1910" spans="1:25" x14ac:dyDescent="0.25">
      <c r="A1910" s="1">
        <v>38793</v>
      </c>
      <c r="B1910" s="2">
        <v>6528.57</v>
      </c>
      <c r="C1910" s="2">
        <v>90805</v>
      </c>
      <c r="D1910" s="2">
        <v>6478</v>
      </c>
      <c r="E1910" s="2">
        <v>6465</v>
      </c>
      <c r="F1910" s="13">
        <f t="shared" si="528"/>
        <v>-7.7459535549132541E-3</v>
      </c>
      <c r="G1910" s="2">
        <f t="shared" si="523"/>
        <v>6564.4100000000008</v>
      </c>
      <c r="H1910" s="2">
        <f t="shared" ca="1" si="529"/>
        <v>97453.2</v>
      </c>
      <c r="I1910">
        <f t="shared" ca="1" si="530"/>
        <v>-1</v>
      </c>
      <c r="J1910">
        <f t="shared" si="531"/>
        <v>-1</v>
      </c>
      <c r="K1910">
        <f t="shared" si="524"/>
        <v>23.590000000000146</v>
      </c>
      <c r="L1910">
        <f t="shared" ca="1" si="525"/>
        <v>23.590000000000146</v>
      </c>
      <c r="M1910" s="14">
        <f t="shared" si="526"/>
        <v>8439.1900000000496</v>
      </c>
      <c r="N1910">
        <f t="shared" si="532"/>
        <v>-1</v>
      </c>
      <c r="O1910">
        <f t="shared" si="527"/>
        <v>0</v>
      </c>
      <c r="P1910">
        <f>COUNTIF(作圖資料!$A$3:$A$249,A1910)</f>
        <v>0</v>
      </c>
      <c r="R1910" s="7">
        <f t="shared" si="533"/>
        <v>30</v>
      </c>
      <c r="S1910" s="8">
        <f t="shared" ca="1" si="534"/>
        <v>30</v>
      </c>
      <c r="T1910" s="8">
        <f t="shared" ca="1" si="535"/>
        <v>12778</v>
      </c>
      <c r="U1910" s="8">
        <f t="shared" ca="1" si="536"/>
        <v>-1</v>
      </c>
      <c r="V1910" s="9">
        <f t="shared" ca="1" si="537"/>
        <v>2</v>
      </c>
      <c r="W1910" s="3">
        <f t="shared" si="538"/>
        <v>-5.6299568932455246E-3</v>
      </c>
      <c r="X1910" s="3">
        <f t="shared" si="539"/>
        <v>1.5141055731970887E-3</v>
      </c>
      <c r="Y1910" s="3">
        <f t="shared" si="540"/>
        <v>-6.1709348966376698E-4</v>
      </c>
    </row>
    <row r="1911" spans="1:25" x14ac:dyDescent="0.25">
      <c r="A1911" s="1">
        <v>38796</v>
      </c>
      <c r="B1911" s="2">
        <v>6516.52</v>
      </c>
      <c r="C1911" s="2">
        <v>98207</v>
      </c>
      <c r="D1911" s="2">
        <v>6496</v>
      </c>
      <c r="E1911" s="2">
        <v>6480</v>
      </c>
      <c r="F1911" s="13">
        <f t="shared" si="528"/>
        <v>-3.1489199756926656E-3</v>
      </c>
      <c r="G1911" s="2">
        <f t="shared" si="523"/>
        <v>6568.7108333333344</v>
      </c>
      <c r="H1911" s="2">
        <f t="shared" ca="1" si="529"/>
        <v>100415.6</v>
      </c>
      <c r="I1911">
        <f t="shared" ca="1" si="530"/>
        <v>-1</v>
      </c>
      <c r="J1911">
        <f t="shared" si="531"/>
        <v>-1</v>
      </c>
      <c r="K1911">
        <f t="shared" si="524"/>
        <v>-12.049999999999272</v>
      </c>
      <c r="L1911">
        <f t="shared" ca="1" si="525"/>
        <v>12.049999999999272</v>
      </c>
      <c r="M1911" s="14">
        <f t="shared" si="526"/>
        <v>8451.2400000000489</v>
      </c>
      <c r="N1911">
        <f t="shared" si="532"/>
        <v>-1</v>
      </c>
      <c r="O1911">
        <f t="shared" si="527"/>
        <v>0</v>
      </c>
      <c r="P1911">
        <f>COUNTIF(作圖資料!$A$3:$A$249,A1911)</f>
        <v>0</v>
      </c>
      <c r="R1911" s="7">
        <f t="shared" si="533"/>
        <v>18</v>
      </c>
      <c r="S1911" s="8">
        <f t="shared" ca="1" si="534"/>
        <v>-18</v>
      </c>
      <c r="T1911" s="8">
        <f t="shared" ca="1" si="535"/>
        <v>12760</v>
      </c>
      <c r="U1911" s="8">
        <f t="shared" ca="1" si="536"/>
        <v>-1</v>
      </c>
      <c r="V1911" s="9">
        <f t="shared" ca="1" si="537"/>
        <v>0</v>
      </c>
      <c r="W1911" s="3">
        <f t="shared" si="538"/>
        <v>-5.6299568932455246E-3</v>
      </c>
      <c r="X1911" s="3">
        <f t="shared" si="539"/>
        <v>-3.3442250755510994E-4</v>
      </c>
      <c r="Y1911" s="3">
        <f t="shared" si="540"/>
        <v>2.1598272138227959E-3</v>
      </c>
    </row>
    <row r="1912" spans="1:25" x14ac:dyDescent="0.25">
      <c r="A1912" s="1">
        <v>38797</v>
      </c>
      <c r="B1912" s="2">
        <v>6458.03</v>
      </c>
      <c r="C1912" s="2">
        <v>90007</v>
      </c>
      <c r="D1912" s="2">
        <v>6450</v>
      </c>
      <c r="E1912" s="2">
        <v>6440</v>
      </c>
      <c r="F1912" s="13">
        <f t="shared" si="528"/>
        <v>-1.2434132390217734E-3</v>
      </c>
      <c r="G1912" s="2">
        <f t="shared" si="523"/>
        <v>6570.4998333333351</v>
      </c>
      <c r="H1912" s="2">
        <f t="shared" ca="1" si="529"/>
        <v>100963.8</v>
      </c>
      <c r="I1912">
        <f t="shared" ca="1" si="530"/>
        <v>-1</v>
      </c>
      <c r="J1912">
        <f t="shared" si="531"/>
        <v>-1</v>
      </c>
      <c r="K1912">
        <f t="shared" si="524"/>
        <v>-58.490000000000691</v>
      </c>
      <c r="L1912">
        <f t="shared" ca="1" si="525"/>
        <v>58.490000000000691</v>
      </c>
      <c r="M1912" s="14">
        <f t="shared" si="526"/>
        <v>8509.7300000000505</v>
      </c>
      <c r="N1912">
        <f t="shared" si="532"/>
        <v>-1</v>
      </c>
      <c r="O1912">
        <f t="shared" si="527"/>
        <v>0</v>
      </c>
      <c r="P1912">
        <f>COUNTIF(作圖資料!$A$3:$A$249,A1912)</f>
        <v>0</v>
      </c>
      <c r="R1912" s="7">
        <f t="shared" si="533"/>
        <v>-46</v>
      </c>
      <c r="S1912" s="8">
        <f t="shared" ca="1" si="534"/>
        <v>46</v>
      </c>
      <c r="T1912" s="8">
        <f t="shared" ca="1" si="535"/>
        <v>12806</v>
      </c>
      <c r="U1912" s="8">
        <f t="shared" ca="1" si="536"/>
        <v>-1</v>
      </c>
      <c r="V1912" s="9">
        <f t="shared" ca="1" si="537"/>
        <v>0</v>
      </c>
      <c r="W1912" s="3">
        <f t="shared" si="538"/>
        <v>-5.6299568932455246E-3</v>
      </c>
      <c r="X1912" s="3">
        <f t="shared" si="539"/>
        <v>-9.3070704281529304E-3</v>
      </c>
      <c r="Y1912" s="3">
        <f t="shared" si="540"/>
        <v>-4.9367479173095807E-3</v>
      </c>
    </row>
    <row r="1913" spans="1:25" x14ac:dyDescent="0.25">
      <c r="A1913" s="1">
        <v>38798</v>
      </c>
      <c r="B1913" s="2">
        <v>6391.26</v>
      </c>
      <c r="C1913" s="2">
        <v>80517</v>
      </c>
      <c r="D1913" s="2">
        <v>6361</v>
      </c>
      <c r="E1913" s="2">
        <v>6350</v>
      </c>
      <c r="F1913" s="13">
        <f t="shared" si="528"/>
        <v>-4.7345906753911704E-3</v>
      </c>
      <c r="G1913" s="2">
        <f t="shared" si="523"/>
        <v>6569.8305000000009</v>
      </c>
      <c r="H1913" s="2">
        <f t="shared" ca="1" si="529"/>
        <v>97861</v>
      </c>
      <c r="I1913">
        <f t="shared" ca="1" si="530"/>
        <v>-1</v>
      </c>
      <c r="J1913">
        <f t="shared" si="531"/>
        <v>-1</v>
      </c>
      <c r="K1913">
        <f t="shared" si="524"/>
        <v>-66.769999999999527</v>
      </c>
      <c r="L1913">
        <f t="shared" ca="1" si="525"/>
        <v>66.769999999999527</v>
      </c>
      <c r="M1913" s="14">
        <f t="shared" si="526"/>
        <v>8576.5000000000509</v>
      </c>
      <c r="N1913">
        <f t="shared" si="532"/>
        <v>-1</v>
      </c>
      <c r="O1913">
        <f t="shared" si="527"/>
        <v>0</v>
      </c>
      <c r="P1913">
        <f>COUNTIF(作圖資料!$A$3:$A$249,A1913)</f>
        <v>0</v>
      </c>
      <c r="R1913" s="7">
        <f t="shared" si="533"/>
        <v>-89</v>
      </c>
      <c r="S1913" s="8">
        <f t="shared" ca="1" si="534"/>
        <v>89</v>
      </c>
      <c r="T1913" s="8">
        <f t="shared" ca="1" si="535"/>
        <v>12895</v>
      </c>
      <c r="U1913" s="8">
        <f t="shared" ca="1" si="536"/>
        <v>-2</v>
      </c>
      <c r="V1913" s="9">
        <f t="shared" ca="1" si="537"/>
        <v>1</v>
      </c>
      <c r="W1913" s="3">
        <f t="shared" si="538"/>
        <v>-5.6299568932455246E-3</v>
      </c>
      <c r="X1913" s="3">
        <f t="shared" si="539"/>
        <v>-1.9549910258180314E-2</v>
      </c>
      <c r="Y1913" s="3">
        <f t="shared" si="540"/>
        <v>-1.8667078062326481E-2</v>
      </c>
    </row>
    <row r="1914" spans="1:25" x14ac:dyDescent="0.25">
      <c r="A1914" s="1">
        <v>38799</v>
      </c>
      <c r="B1914" s="2">
        <v>6364.6</v>
      </c>
      <c r="C1914" s="2">
        <v>85320</v>
      </c>
      <c r="D1914" s="2">
        <v>6358</v>
      </c>
      <c r="E1914" s="2">
        <v>6350</v>
      </c>
      <c r="F1914" s="13">
        <f t="shared" si="528"/>
        <v>-1.0369858278603816E-3</v>
      </c>
      <c r="G1914" s="2">
        <f t="shared" si="523"/>
        <v>6568.7765000000018</v>
      </c>
      <c r="H1914" s="2">
        <f t="shared" ca="1" si="529"/>
        <v>88971.199999999997</v>
      </c>
      <c r="I1914">
        <f t="shared" ca="1" si="530"/>
        <v>-1</v>
      </c>
      <c r="J1914">
        <f t="shared" si="531"/>
        <v>-1</v>
      </c>
      <c r="K1914">
        <f t="shared" si="524"/>
        <v>-26.659999999999854</v>
      </c>
      <c r="L1914">
        <f t="shared" ca="1" si="525"/>
        <v>26.659999999999854</v>
      </c>
      <c r="M1914" s="14">
        <f t="shared" si="526"/>
        <v>8603.1600000000508</v>
      </c>
      <c r="N1914">
        <f t="shared" si="532"/>
        <v>-1</v>
      </c>
      <c r="O1914">
        <f t="shared" si="527"/>
        <v>0</v>
      </c>
      <c r="P1914">
        <f>COUNTIF(作圖資料!$A$3:$A$249,A1914)</f>
        <v>0</v>
      </c>
      <c r="R1914" s="7">
        <f t="shared" si="533"/>
        <v>-3</v>
      </c>
      <c r="S1914" s="8">
        <f t="shared" ca="1" si="534"/>
        <v>3</v>
      </c>
      <c r="T1914" s="8">
        <f t="shared" ca="1" si="535"/>
        <v>12901</v>
      </c>
      <c r="U1914" s="8">
        <f t="shared" ca="1" si="536"/>
        <v>-2</v>
      </c>
      <c r="V1914" s="9">
        <f t="shared" ca="1" si="537"/>
        <v>0</v>
      </c>
      <c r="W1914" s="3">
        <f t="shared" si="538"/>
        <v>-5.6299568932455246E-3</v>
      </c>
      <c r="X1914" s="3">
        <f t="shared" si="539"/>
        <v>-2.3639682758832214E-2</v>
      </c>
      <c r="Y1914" s="3">
        <f t="shared" si="540"/>
        <v>-1.9129898179574223E-2</v>
      </c>
    </row>
    <row r="1915" spans="1:25" x14ac:dyDescent="0.25">
      <c r="A1915" s="1">
        <v>38800</v>
      </c>
      <c r="B1915" s="2">
        <v>6376.62</v>
      </c>
      <c r="C1915" s="2">
        <v>76855</v>
      </c>
      <c r="D1915" s="2">
        <v>6366</v>
      </c>
      <c r="E1915" s="2">
        <v>6355</v>
      </c>
      <c r="F1915" s="13">
        <f t="shared" si="528"/>
        <v>-1.665459130385627E-3</v>
      </c>
      <c r="G1915" s="2">
        <f t="shared" si="523"/>
        <v>6567.1886666666669</v>
      </c>
      <c r="H1915" s="2">
        <f t="shared" ca="1" si="529"/>
        <v>86181.2</v>
      </c>
      <c r="I1915">
        <f t="shared" ca="1" si="530"/>
        <v>-1</v>
      </c>
      <c r="J1915">
        <f t="shared" si="531"/>
        <v>-1</v>
      </c>
      <c r="K1915">
        <f t="shared" si="524"/>
        <v>12.019999999999527</v>
      </c>
      <c r="L1915">
        <f t="shared" ca="1" si="525"/>
        <v>-12.019999999999527</v>
      </c>
      <c r="M1915" s="14">
        <f t="shared" si="526"/>
        <v>8591.1400000000503</v>
      </c>
      <c r="N1915">
        <f t="shared" si="532"/>
        <v>-1</v>
      </c>
      <c r="O1915">
        <f t="shared" si="527"/>
        <v>0</v>
      </c>
      <c r="P1915">
        <f>COUNTIF(作圖資料!$A$3:$A$249,A1915)</f>
        <v>0</v>
      </c>
      <c r="R1915" s="7">
        <f t="shared" si="533"/>
        <v>8</v>
      </c>
      <c r="S1915" s="8">
        <f t="shared" ca="1" si="534"/>
        <v>-8</v>
      </c>
      <c r="T1915" s="8">
        <f t="shared" ca="1" si="535"/>
        <v>12885</v>
      </c>
      <c r="U1915" s="8">
        <f t="shared" ca="1" si="536"/>
        <v>-2</v>
      </c>
      <c r="V1915" s="9">
        <f t="shared" ca="1" si="537"/>
        <v>0</v>
      </c>
      <c r="W1915" s="3">
        <f t="shared" si="538"/>
        <v>-5.6299568932455246E-3</v>
      </c>
      <c r="X1915" s="3">
        <f t="shared" si="539"/>
        <v>-2.1795756822679313E-2</v>
      </c>
      <c r="Y1915" s="3">
        <f t="shared" si="540"/>
        <v>-1.7895711200246911E-2</v>
      </c>
    </row>
    <row r="1916" spans="1:25" x14ac:dyDescent="0.25">
      <c r="A1916" s="1">
        <v>38803</v>
      </c>
      <c r="B1916" s="2">
        <v>6421.85</v>
      </c>
      <c r="C1916" s="2">
        <v>65006</v>
      </c>
      <c r="D1916" s="2">
        <v>6390</v>
      </c>
      <c r="E1916" s="2">
        <v>6380</v>
      </c>
      <c r="F1916" s="13">
        <f t="shared" si="528"/>
        <v>-4.9596300131582449E-3</v>
      </c>
      <c r="G1916" s="2">
        <f t="shared" si="523"/>
        <v>6567.2661666666672</v>
      </c>
      <c r="H1916" s="2">
        <f t="shared" ca="1" si="529"/>
        <v>79541</v>
      </c>
      <c r="I1916">
        <f t="shared" ca="1" si="530"/>
        <v>-1</v>
      </c>
      <c r="J1916">
        <f t="shared" si="531"/>
        <v>-1</v>
      </c>
      <c r="K1916">
        <f t="shared" si="524"/>
        <v>45.230000000000473</v>
      </c>
      <c r="L1916">
        <f t="shared" ca="1" si="525"/>
        <v>-45.230000000000473</v>
      </c>
      <c r="M1916" s="14">
        <f t="shared" si="526"/>
        <v>8545.9100000000508</v>
      </c>
      <c r="N1916">
        <f t="shared" si="532"/>
        <v>-1</v>
      </c>
      <c r="O1916">
        <f t="shared" si="527"/>
        <v>0</v>
      </c>
      <c r="P1916">
        <f>COUNTIF(作圖資料!$A$3:$A$249,A1916)</f>
        <v>0</v>
      </c>
      <c r="R1916" s="7">
        <f t="shared" si="533"/>
        <v>24</v>
      </c>
      <c r="S1916" s="8">
        <f t="shared" ca="1" si="534"/>
        <v>-24</v>
      </c>
      <c r="T1916" s="8">
        <f t="shared" ca="1" si="535"/>
        <v>12837</v>
      </c>
      <c r="U1916" s="8">
        <f t="shared" ca="1" si="536"/>
        <v>-2</v>
      </c>
      <c r="V1916" s="9">
        <f t="shared" ca="1" si="537"/>
        <v>0</v>
      </c>
      <c r="W1916" s="3">
        <f t="shared" si="538"/>
        <v>-5.6299568932455246E-3</v>
      </c>
      <c r="X1916" s="3">
        <f t="shared" si="539"/>
        <v>-1.4857256815009046E-2</v>
      </c>
      <c r="Y1916" s="3">
        <f t="shared" si="540"/>
        <v>-1.4193150262264864E-2</v>
      </c>
    </row>
    <row r="1917" spans="1:25" x14ac:dyDescent="0.25">
      <c r="A1917" s="1">
        <v>38804</v>
      </c>
      <c r="B1917" s="2">
        <v>6453.85</v>
      </c>
      <c r="C1917" s="2">
        <v>70163</v>
      </c>
      <c r="D1917" s="2">
        <v>6405</v>
      </c>
      <c r="E1917" s="2">
        <v>6395</v>
      </c>
      <c r="F1917" s="13">
        <f t="shared" si="528"/>
        <v>-7.5691254057655977E-3</v>
      </c>
      <c r="G1917" s="2">
        <f t="shared" si="523"/>
        <v>6566.2865000000002</v>
      </c>
      <c r="H1917" s="2">
        <f t="shared" ca="1" si="529"/>
        <v>75572.2</v>
      </c>
      <c r="I1917">
        <f t="shared" ca="1" si="530"/>
        <v>-1</v>
      </c>
      <c r="J1917">
        <f t="shared" si="531"/>
        <v>-1</v>
      </c>
      <c r="K1917">
        <f t="shared" si="524"/>
        <v>32</v>
      </c>
      <c r="L1917">
        <f t="shared" ca="1" si="525"/>
        <v>-32</v>
      </c>
      <c r="M1917" s="14">
        <f t="shared" si="526"/>
        <v>8513.9100000000508</v>
      </c>
      <c r="N1917">
        <f t="shared" si="532"/>
        <v>-1</v>
      </c>
      <c r="O1917">
        <f t="shared" si="527"/>
        <v>0</v>
      </c>
      <c r="P1917">
        <f>COUNTIF(作圖資料!$A$3:$A$249,A1917)</f>
        <v>0</v>
      </c>
      <c r="R1917" s="7">
        <f t="shared" si="533"/>
        <v>15</v>
      </c>
      <c r="S1917" s="8">
        <f t="shared" ca="1" si="534"/>
        <v>-15</v>
      </c>
      <c r="T1917" s="8">
        <f t="shared" ca="1" si="535"/>
        <v>12807</v>
      </c>
      <c r="U1917" s="8">
        <f t="shared" ca="1" si="536"/>
        <v>-1</v>
      </c>
      <c r="V1917" s="9">
        <f t="shared" ca="1" si="537"/>
        <v>1</v>
      </c>
      <c r="W1917" s="3">
        <f t="shared" si="538"/>
        <v>-5.6299568932455246E-3</v>
      </c>
      <c r="X1917" s="3">
        <f t="shared" si="539"/>
        <v>-9.948302575666812E-3</v>
      </c>
      <c r="Y1917" s="3">
        <f t="shared" si="540"/>
        <v>-1.1879049676026154E-2</v>
      </c>
    </row>
    <row r="1918" spans="1:25" x14ac:dyDescent="0.25">
      <c r="A1918" s="1">
        <v>38805</v>
      </c>
      <c r="B1918" s="2">
        <v>6498.03</v>
      </c>
      <c r="C1918" s="2">
        <v>81301</v>
      </c>
      <c r="D1918" s="2">
        <v>6440</v>
      </c>
      <c r="E1918" s="2">
        <v>6432</v>
      </c>
      <c r="F1918" s="13">
        <f t="shared" si="528"/>
        <v>-8.9303989055143917E-3</v>
      </c>
      <c r="G1918" s="2">
        <f t="shared" ref="G1918:G1981" si="541">AVERAGE(B1859:B1918)</f>
        <v>6565.6741666666667</v>
      </c>
      <c r="H1918" s="2">
        <f t="shared" ca="1" si="529"/>
        <v>75729</v>
      </c>
      <c r="I1918">
        <f t="shared" ca="1" si="530"/>
        <v>1</v>
      </c>
      <c r="J1918">
        <f t="shared" si="531"/>
        <v>-1</v>
      </c>
      <c r="K1918">
        <f t="shared" ref="K1918:K1981" si="542">B1918-B1917</f>
        <v>44.179999999999382</v>
      </c>
      <c r="L1918">
        <f t="shared" ref="L1918:L1981" ca="1" si="543">I1917*K1918</f>
        <v>-44.179999999999382</v>
      </c>
      <c r="M1918" s="14">
        <f t="shared" ref="M1918:M1981" si="544">M1917+K1918*N1917</f>
        <v>8469.7300000000505</v>
      </c>
      <c r="N1918">
        <f t="shared" si="532"/>
        <v>-1</v>
      </c>
      <c r="O1918">
        <f t="shared" ref="O1918:O1981" si="545">ABS(N1918-N1917)</f>
        <v>0</v>
      </c>
      <c r="P1918">
        <f>COUNTIF(作圖資料!$A$3:$A$249,A1918)</f>
        <v>0</v>
      </c>
      <c r="R1918" s="7">
        <f t="shared" si="533"/>
        <v>35</v>
      </c>
      <c r="S1918" s="8">
        <f t="shared" ca="1" si="534"/>
        <v>-35</v>
      </c>
      <c r="T1918" s="8">
        <f t="shared" ca="1" si="535"/>
        <v>12772</v>
      </c>
      <c r="U1918" s="8">
        <f t="shared" ca="1" si="536"/>
        <v>1</v>
      </c>
      <c r="V1918" s="9">
        <f t="shared" ca="1" si="537"/>
        <v>2</v>
      </c>
      <c r="W1918" s="3">
        <f t="shared" si="538"/>
        <v>-5.6299568932455246E-3</v>
      </c>
      <c r="X1918" s="3">
        <f t="shared" si="539"/>
        <v>-3.1708776289751661E-3</v>
      </c>
      <c r="Y1918" s="3">
        <f t="shared" si="540"/>
        <v>-6.4794816414689427E-3</v>
      </c>
    </row>
    <row r="1919" spans="1:25" x14ac:dyDescent="0.25">
      <c r="A1919" s="1">
        <v>38806</v>
      </c>
      <c r="B1919" s="2">
        <v>6546.06</v>
      </c>
      <c r="C1919" s="2">
        <v>107199</v>
      </c>
      <c r="D1919" s="2">
        <v>6487</v>
      </c>
      <c r="E1919" s="2">
        <v>6470</v>
      </c>
      <c r="F1919" s="13">
        <f t="shared" si="528"/>
        <v>-9.0222210001130732E-3</v>
      </c>
      <c r="G1919" s="2">
        <f t="shared" si="541"/>
        <v>6565.9153333333343</v>
      </c>
      <c r="H1919" s="2">
        <f t="shared" ca="1" si="529"/>
        <v>80104.800000000003</v>
      </c>
      <c r="I1919">
        <f t="shared" ca="1" si="530"/>
        <v>1</v>
      </c>
      <c r="J1919">
        <f t="shared" si="531"/>
        <v>-1</v>
      </c>
      <c r="K1919">
        <f t="shared" si="542"/>
        <v>48.030000000000655</v>
      </c>
      <c r="L1919">
        <f t="shared" ca="1" si="543"/>
        <v>48.030000000000655</v>
      </c>
      <c r="M1919" s="14">
        <f t="shared" si="544"/>
        <v>8421.7000000000498</v>
      </c>
      <c r="N1919">
        <f t="shared" si="532"/>
        <v>-1</v>
      </c>
      <c r="O1919">
        <f t="shared" si="545"/>
        <v>0</v>
      </c>
      <c r="P1919">
        <f>COUNTIF(作圖資料!$A$3:$A$249,A1919)</f>
        <v>0</v>
      </c>
      <c r="R1919" s="7">
        <f t="shared" si="533"/>
        <v>47</v>
      </c>
      <c r="S1919" s="8">
        <f t="shared" ca="1" si="534"/>
        <v>47</v>
      </c>
      <c r="T1919" s="8">
        <f t="shared" ca="1" si="535"/>
        <v>12819</v>
      </c>
      <c r="U1919" s="8">
        <f t="shared" ca="1" si="536"/>
        <v>1</v>
      </c>
      <c r="V1919" s="9">
        <f t="shared" ca="1" si="537"/>
        <v>0</v>
      </c>
      <c r="W1919" s="3">
        <f t="shared" si="538"/>
        <v>-5.6299568932455246E-3</v>
      </c>
      <c r="X1919" s="3">
        <f t="shared" si="539"/>
        <v>4.1971558746376481E-3</v>
      </c>
      <c r="Y1919" s="3">
        <f t="shared" si="540"/>
        <v>7.7136686207945893E-4</v>
      </c>
    </row>
    <row r="1920" spans="1:25" x14ac:dyDescent="0.25">
      <c r="A1920" s="1">
        <v>38807</v>
      </c>
      <c r="B1920" s="2">
        <v>6613.97</v>
      </c>
      <c r="C1920" s="2">
        <v>110422</v>
      </c>
      <c r="D1920" s="2">
        <v>6561</v>
      </c>
      <c r="E1920" s="2">
        <v>6563</v>
      </c>
      <c r="F1920" s="13">
        <f t="shared" si="528"/>
        <v>-8.008805603896052E-3</v>
      </c>
      <c r="G1920" s="2">
        <f t="shared" si="541"/>
        <v>6567.4081666666671</v>
      </c>
      <c r="H1920" s="2">
        <f t="shared" ca="1" si="529"/>
        <v>86818.2</v>
      </c>
      <c r="I1920">
        <f t="shared" ca="1" si="530"/>
        <v>1</v>
      </c>
      <c r="J1920">
        <f t="shared" si="531"/>
        <v>-1</v>
      </c>
      <c r="K1920">
        <f t="shared" si="542"/>
        <v>67.909999999999854</v>
      </c>
      <c r="L1920">
        <f t="shared" ca="1" si="543"/>
        <v>67.909999999999854</v>
      </c>
      <c r="M1920" s="14">
        <f t="shared" si="544"/>
        <v>8353.79000000005</v>
      </c>
      <c r="N1920">
        <f t="shared" si="532"/>
        <v>-1</v>
      </c>
      <c r="O1920">
        <f t="shared" si="545"/>
        <v>0</v>
      </c>
      <c r="P1920">
        <f>COUNTIF(作圖資料!$A$3:$A$249,A1920)</f>
        <v>0</v>
      </c>
      <c r="R1920" s="7">
        <f t="shared" si="533"/>
        <v>74</v>
      </c>
      <c r="S1920" s="8">
        <f t="shared" ca="1" si="534"/>
        <v>74</v>
      </c>
      <c r="T1920" s="8">
        <f t="shared" ca="1" si="535"/>
        <v>12893</v>
      </c>
      <c r="U1920" s="8">
        <f t="shared" ca="1" si="536"/>
        <v>1</v>
      </c>
      <c r="V1920" s="9">
        <f t="shared" ca="1" si="537"/>
        <v>0</v>
      </c>
      <c r="W1920" s="3">
        <f t="shared" si="538"/>
        <v>-5.6299568932455246E-3</v>
      </c>
      <c r="X1920" s="3">
        <f t="shared" si="539"/>
        <v>1.4614877199441656E-2</v>
      </c>
      <c r="Y1920" s="3">
        <f t="shared" si="540"/>
        <v>1.2187596420857538E-2</v>
      </c>
    </row>
    <row r="1921" spans="1:25" x14ac:dyDescent="0.25">
      <c r="A1921" s="1">
        <v>38810</v>
      </c>
      <c r="B1921" s="2">
        <v>6660.76</v>
      </c>
      <c r="C1921" s="2">
        <v>100295</v>
      </c>
      <c r="D1921" s="2">
        <v>6638</v>
      </c>
      <c r="E1921" s="2">
        <v>6620</v>
      </c>
      <c r="F1921" s="13">
        <f t="shared" si="528"/>
        <v>-3.4170274863529748E-3</v>
      </c>
      <c r="G1921" s="2">
        <f t="shared" si="541"/>
        <v>6568.8286666666672</v>
      </c>
      <c r="H1921" s="2">
        <f t="shared" ca="1" si="529"/>
        <v>93876</v>
      </c>
      <c r="I1921">
        <f t="shared" ca="1" si="530"/>
        <v>1</v>
      </c>
      <c r="J1921">
        <f t="shared" si="531"/>
        <v>-1</v>
      </c>
      <c r="K1921">
        <f t="shared" si="542"/>
        <v>46.789999999999964</v>
      </c>
      <c r="L1921">
        <f t="shared" ca="1" si="543"/>
        <v>46.789999999999964</v>
      </c>
      <c r="M1921" s="14">
        <f t="shared" si="544"/>
        <v>8307.0000000000509</v>
      </c>
      <c r="N1921">
        <f t="shared" si="532"/>
        <v>-1</v>
      </c>
      <c r="O1921">
        <f t="shared" si="545"/>
        <v>0</v>
      </c>
      <c r="P1921">
        <f>COUNTIF(作圖資料!$A$3:$A$249,A1921)</f>
        <v>0</v>
      </c>
      <c r="R1921" s="7">
        <f t="shared" si="533"/>
        <v>77</v>
      </c>
      <c r="S1921" s="8">
        <f t="shared" ca="1" si="534"/>
        <v>77</v>
      </c>
      <c r="T1921" s="8">
        <f t="shared" ca="1" si="535"/>
        <v>12970</v>
      </c>
      <c r="U1921" s="8">
        <f t="shared" ca="1" si="536"/>
        <v>1</v>
      </c>
      <c r="V1921" s="9">
        <f t="shared" ca="1" si="537"/>
        <v>0</v>
      </c>
      <c r="W1921" s="3">
        <f t="shared" si="538"/>
        <v>-5.6299568932455246E-3</v>
      </c>
      <c r="X1921" s="3">
        <f t="shared" si="539"/>
        <v>2.1792688726279819E-2</v>
      </c>
      <c r="Y1921" s="3">
        <f t="shared" si="540"/>
        <v>2.4066646096883471E-2</v>
      </c>
    </row>
    <row r="1922" spans="1:25" x14ac:dyDescent="0.25">
      <c r="A1922" s="1">
        <v>38811</v>
      </c>
      <c r="B1922" s="2">
        <v>6665.6</v>
      </c>
      <c r="C1922" s="2">
        <v>100776</v>
      </c>
      <c r="D1922" s="2">
        <v>6630</v>
      </c>
      <c r="E1922" s="2">
        <v>6620</v>
      </c>
      <c r="F1922" s="13">
        <f t="shared" si="528"/>
        <v>-5.3408545367259475E-3</v>
      </c>
      <c r="G1922" s="2">
        <f t="shared" si="541"/>
        <v>6570.7829999999994</v>
      </c>
      <c r="H1922" s="2">
        <f t="shared" ca="1" si="529"/>
        <v>99998.6</v>
      </c>
      <c r="I1922">
        <f t="shared" ca="1" si="530"/>
        <v>1</v>
      </c>
      <c r="J1922">
        <f t="shared" si="531"/>
        <v>-1</v>
      </c>
      <c r="K1922">
        <f t="shared" si="542"/>
        <v>4.8400000000001455</v>
      </c>
      <c r="L1922">
        <f t="shared" ca="1" si="543"/>
        <v>4.8400000000001455</v>
      </c>
      <c r="M1922" s="14">
        <f t="shared" si="544"/>
        <v>8302.1600000000508</v>
      </c>
      <c r="N1922">
        <f t="shared" si="532"/>
        <v>-1</v>
      </c>
      <c r="O1922">
        <f t="shared" si="545"/>
        <v>0</v>
      </c>
      <c r="P1922">
        <f>COUNTIF(作圖資料!$A$3:$A$249,A1922)</f>
        <v>0</v>
      </c>
      <c r="R1922" s="7">
        <f t="shared" si="533"/>
        <v>-8</v>
      </c>
      <c r="S1922" s="8">
        <f t="shared" ca="1" si="534"/>
        <v>-8</v>
      </c>
      <c r="T1922" s="8">
        <f t="shared" ca="1" si="535"/>
        <v>12962</v>
      </c>
      <c r="U1922" s="8">
        <f t="shared" ca="1" si="536"/>
        <v>1</v>
      </c>
      <c r="V1922" s="9">
        <f t="shared" ca="1" si="537"/>
        <v>0</v>
      </c>
      <c r="W1922" s="3">
        <f t="shared" si="538"/>
        <v>-5.6299568932455246E-3</v>
      </c>
      <c r="X1922" s="3">
        <f t="shared" si="539"/>
        <v>2.2535168054980348E-2</v>
      </c>
      <c r="Y1922" s="3">
        <f t="shared" si="540"/>
        <v>2.2832459117556159E-2</v>
      </c>
    </row>
    <row r="1923" spans="1:25" x14ac:dyDescent="0.25">
      <c r="A1923" s="1">
        <v>38813</v>
      </c>
      <c r="B1923" s="2">
        <v>6760.82</v>
      </c>
      <c r="C1923" s="2">
        <v>115070</v>
      </c>
      <c r="D1923" s="2">
        <v>6727</v>
      </c>
      <c r="E1923" s="2">
        <v>6725</v>
      </c>
      <c r="F1923" s="13">
        <f t="shared" ref="F1923:F1986" si="546">IF(P1923=1,E1923,D1923)/B1923-1</f>
        <v>-5.0023517857300526E-3</v>
      </c>
      <c r="G1923" s="2">
        <f t="shared" si="541"/>
        <v>6575.7623333333331</v>
      </c>
      <c r="H1923" s="2">
        <f t="shared" ref="H1923:H1986" ca="1" si="547">IF(ROW()&gt;$H$1,AVERAGE(OFFSET(C1923,-$H$1+1,,$H$1)),"")</f>
        <v>106752.4</v>
      </c>
      <c r="I1923">
        <f t="shared" ref="I1923:I1986" ca="1" si="548">IF(H1923="",0,SIGN(C1923-H1923))</f>
        <v>1</v>
      </c>
      <c r="J1923">
        <f t="shared" ref="J1923:J1986" si="549">SIGN(F1923)</f>
        <v>-1</v>
      </c>
      <c r="K1923">
        <f t="shared" si="542"/>
        <v>95.219999999999345</v>
      </c>
      <c r="L1923">
        <f t="shared" ca="1" si="543"/>
        <v>95.219999999999345</v>
      </c>
      <c r="M1923" s="14">
        <f t="shared" si="544"/>
        <v>8206.9400000000514</v>
      </c>
      <c r="N1923">
        <f t="shared" ref="N1923:N1986" si="550">INT(M1923*$Q$1/B1923)*CHOOSE($L$1,I1923,J1923)</f>
        <v>-1</v>
      </c>
      <c r="O1923">
        <f t="shared" si="545"/>
        <v>0</v>
      </c>
      <c r="P1923">
        <f>COUNTIF(作圖資料!$A$3:$A$249,A1923)</f>
        <v>0</v>
      </c>
      <c r="R1923" s="7">
        <f t="shared" si="533"/>
        <v>97</v>
      </c>
      <c r="S1923" s="8">
        <f t="shared" ca="1" si="534"/>
        <v>97</v>
      </c>
      <c r="T1923" s="8">
        <f t="shared" ca="1" si="535"/>
        <v>13059</v>
      </c>
      <c r="U1923" s="8">
        <f t="shared" ca="1" si="536"/>
        <v>1</v>
      </c>
      <c r="V1923" s="9">
        <f t="shared" ca="1" si="537"/>
        <v>0</v>
      </c>
      <c r="W1923" s="3">
        <f t="shared" si="538"/>
        <v>-5.6299568932455246E-3</v>
      </c>
      <c r="X1923" s="3">
        <f t="shared" si="539"/>
        <v>3.7142375013422768E-2</v>
      </c>
      <c r="Y1923" s="3">
        <f t="shared" si="540"/>
        <v>3.7796976241900371E-2</v>
      </c>
    </row>
    <row r="1924" spans="1:25" x14ac:dyDescent="0.25">
      <c r="A1924" s="1">
        <v>38814</v>
      </c>
      <c r="B1924" s="2">
        <v>6781.94</v>
      </c>
      <c r="C1924" s="2">
        <v>121604</v>
      </c>
      <c r="D1924" s="2">
        <v>6751</v>
      </c>
      <c r="E1924" s="2">
        <v>6748</v>
      </c>
      <c r="F1924" s="13">
        <f t="shared" si="546"/>
        <v>-4.5621164445570628E-3</v>
      </c>
      <c r="G1924" s="2">
        <f t="shared" si="541"/>
        <v>6578.9318333333331</v>
      </c>
      <c r="H1924" s="2">
        <f t="shared" ca="1" si="547"/>
        <v>109633.4</v>
      </c>
      <c r="I1924">
        <f t="shared" ca="1" si="548"/>
        <v>1</v>
      </c>
      <c r="J1924">
        <f t="shared" si="549"/>
        <v>-1</v>
      </c>
      <c r="K1924">
        <f t="shared" si="542"/>
        <v>21.119999999999891</v>
      </c>
      <c r="L1924">
        <f t="shared" ca="1" si="543"/>
        <v>21.119999999999891</v>
      </c>
      <c r="M1924" s="14">
        <f t="shared" si="544"/>
        <v>8185.8200000000516</v>
      </c>
      <c r="N1924">
        <f t="shared" si="550"/>
        <v>-1</v>
      </c>
      <c r="O1924">
        <f t="shared" si="545"/>
        <v>0</v>
      </c>
      <c r="P1924">
        <f>COUNTIF(作圖資料!$A$3:$A$249,A1924)</f>
        <v>0</v>
      </c>
      <c r="R1924" s="7">
        <f t="shared" ref="R1924:R1987" si="551">D1924-IF(P1923=1,E1923,D1923)</f>
        <v>24</v>
      </c>
      <c r="S1924" s="8">
        <f t="shared" ref="S1924:S1987" ca="1" si="552">I1923*R1924</f>
        <v>24</v>
      </c>
      <c r="T1924" s="8">
        <f t="shared" ref="T1924:T1987" ca="1" si="553">T1923+R1924*U1923</f>
        <v>13083</v>
      </c>
      <c r="U1924" s="8">
        <f t="shared" ref="U1924:U1987" ca="1" si="554">INT(T1924*$Q$1/IF(P1924=1,E1924,D1924))*I1924</f>
        <v>1</v>
      </c>
      <c r="V1924" s="9">
        <f t="shared" ref="V1924:V1987" ca="1" si="555">IF(P1924=1,ABS(U1924)+ABS(U1923),ABS(U1924-U1923))</f>
        <v>0</v>
      </c>
      <c r="W1924" s="3">
        <f t="shared" ref="W1924:W1987" si="556">IF(P1923=1,F1923,W1923)</f>
        <v>-5.6299568932455246E-3</v>
      </c>
      <c r="X1924" s="3">
        <f t="shared" ref="X1924:X1987" si="557">IF(P1923=1,K1924/B1923,(1+K1924/B1923)*(1+X1923)-1)</f>
        <v>4.0382284811388613E-2</v>
      </c>
      <c r="Y1924" s="3">
        <f t="shared" ref="Y1924:Y1987" si="558">IF(P1923=1,R1924/E1923,(1+R1924/D1923)*(1+Y1923)-1)</f>
        <v>4.1499537179882307E-2</v>
      </c>
    </row>
    <row r="1925" spans="1:25" x14ac:dyDescent="0.25">
      <c r="A1925" s="1">
        <v>38817</v>
      </c>
      <c r="B1925" s="2">
        <v>6780.64</v>
      </c>
      <c r="C1925" s="2">
        <v>91991</v>
      </c>
      <c r="D1925" s="2">
        <v>6779</v>
      </c>
      <c r="E1925" s="2">
        <v>6772</v>
      </c>
      <c r="F1925" s="13">
        <f t="shared" si="546"/>
        <v>-2.4186507468326734E-4</v>
      </c>
      <c r="G1925" s="2">
        <f t="shared" si="541"/>
        <v>6581.6685000000007</v>
      </c>
      <c r="H1925" s="2">
        <f t="shared" ca="1" si="547"/>
        <v>105947.2</v>
      </c>
      <c r="I1925">
        <f t="shared" ca="1" si="548"/>
        <v>-1</v>
      </c>
      <c r="J1925">
        <f t="shared" si="549"/>
        <v>-1</v>
      </c>
      <c r="K1925">
        <f t="shared" si="542"/>
        <v>-1.2999999999992724</v>
      </c>
      <c r="L1925">
        <f t="shared" ca="1" si="543"/>
        <v>-1.2999999999992724</v>
      </c>
      <c r="M1925" s="14">
        <f t="shared" si="544"/>
        <v>8187.1200000000508</v>
      </c>
      <c r="N1925">
        <f t="shared" si="550"/>
        <v>-1</v>
      </c>
      <c r="O1925">
        <f t="shared" si="545"/>
        <v>0</v>
      </c>
      <c r="P1925">
        <f>COUNTIF(作圖資料!$A$3:$A$249,A1925)</f>
        <v>0</v>
      </c>
      <c r="R1925" s="7">
        <f t="shared" si="551"/>
        <v>28</v>
      </c>
      <c r="S1925" s="8">
        <f t="shared" ca="1" si="552"/>
        <v>28</v>
      </c>
      <c r="T1925" s="8">
        <f t="shared" ca="1" si="553"/>
        <v>13111</v>
      </c>
      <c r="U1925" s="8">
        <f t="shared" ca="1" si="554"/>
        <v>-1</v>
      </c>
      <c r="V1925" s="9">
        <f t="shared" ca="1" si="555"/>
        <v>2</v>
      </c>
      <c r="W1925" s="3">
        <f t="shared" si="556"/>
        <v>-5.6299568932455246E-3</v>
      </c>
      <c r="X1925" s="3">
        <f t="shared" si="557"/>
        <v>4.0182858545415368E-2</v>
      </c>
      <c r="Y1925" s="3">
        <f t="shared" si="558"/>
        <v>4.581919160752812E-2</v>
      </c>
    </row>
    <row r="1926" spans="1:25" x14ac:dyDescent="0.25">
      <c r="A1926" s="1">
        <v>38818</v>
      </c>
      <c r="B1926" s="2">
        <v>6757.17</v>
      </c>
      <c r="C1926" s="2">
        <v>86086</v>
      </c>
      <c r="D1926" s="2">
        <v>6755</v>
      </c>
      <c r="E1926" s="2">
        <v>6748</v>
      </c>
      <c r="F1926" s="13">
        <f t="shared" si="546"/>
        <v>-3.2114035905561611E-4</v>
      </c>
      <c r="G1926" s="2">
        <f t="shared" si="541"/>
        <v>6582.4568333333336</v>
      </c>
      <c r="H1926" s="2">
        <f t="shared" ca="1" si="547"/>
        <v>103105.4</v>
      </c>
      <c r="I1926">
        <f t="shared" ca="1" si="548"/>
        <v>-1</v>
      </c>
      <c r="J1926">
        <f t="shared" si="549"/>
        <v>-1</v>
      </c>
      <c r="K1926">
        <f t="shared" si="542"/>
        <v>-23.470000000000255</v>
      </c>
      <c r="L1926">
        <f t="shared" ca="1" si="543"/>
        <v>23.470000000000255</v>
      </c>
      <c r="M1926" s="14">
        <f t="shared" si="544"/>
        <v>8210.5900000000511</v>
      </c>
      <c r="N1926">
        <f t="shared" si="550"/>
        <v>-1</v>
      </c>
      <c r="O1926">
        <f t="shared" si="545"/>
        <v>0</v>
      </c>
      <c r="P1926">
        <f>COUNTIF(作圖資料!$A$3:$A$249,A1926)</f>
        <v>0</v>
      </c>
      <c r="R1926" s="7">
        <f t="shared" si="551"/>
        <v>-24</v>
      </c>
      <c r="S1926" s="8">
        <f t="shared" ca="1" si="552"/>
        <v>24</v>
      </c>
      <c r="T1926" s="8">
        <f t="shared" ca="1" si="553"/>
        <v>13135</v>
      </c>
      <c r="U1926" s="8">
        <f t="shared" ca="1" si="554"/>
        <v>-1</v>
      </c>
      <c r="V1926" s="9">
        <f t="shared" ca="1" si="555"/>
        <v>0</v>
      </c>
      <c r="W1926" s="3">
        <f t="shared" si="556"/>
        <v>-5.6299568932455246E-3</v>
      </c>
      <c r="X1926" s="3">
        <f t="shared" si="557"/>
        <v>3.6582447420497877E-2</v>
      </c>
      <c r="Y1926" s="3">
        <f t="shared" si="558"/>
        <v>4.2116630669545962E-2</v>
      </c>
    </row>
    <row r="1927" spans="1:25" x14ac:dyDescent="0.25">
      <c r="A1927" s="1">
        <v>38819</v>
      </c>
      <c r="B1927" s="2">
        <v>6808.5</v>
      </c>
      <c r="C1927" s="2">
        <v>109016</v>
      </c>
      <c r="D1927" s="2">
        <v>6808</v>
      </c>
      <c r="E1927" s="2">
        <v>6795</v>
      </c>
      <c r="F1927" s="13">
        <f t="shared" si="546"/>
        <v>-7.3437614746318935E-5</v>
      </c>
      <c r="G1927" s="2">
        <f t="shared" si="541"/>
        <v>6584.3515000000007</v>
      </c>
      <c r="H1927" s="2">
        <f t="shared" ca="1" si="547"/>
        <v>104753.4</v>
      </c>
      <c r="I1927">
        <f t="shared" ca="1" si="548"/>
        <v>1</v>
      </c>
      <c r="J1927">
        <f t="shared" si="549"/>
        <v>-1</v>
      </c>
      <c r="K1927">
        <f t="shared" si="542"/>
        <v>51.329999999999927</v>
      </c>
      <c r="L1927">
        <f t="shared" ca="1" si="543"/>
        <v>-51.329999999999927</v>
      </c>
      <c r="M1927" s="14">
        <f t="shared" si="544"/>
        <v>8159.2600000000511</v>
      </c>
      <c r="N1927">
        <f t="shared" si="550"/>
        <v>-1</v>
      </c>
      <c r="O1927">
        <f t="shared" si="545"/>
        <v>0</v>
      </c>
      <c r="P1927">
        <f>COUNTIF(作圖資料!$A$3:$A$249,A1927)</f>
        <v>0</v>
      </c>
      <c r="R1927" s="7">
        <f t="shared" si="551"/>
        <v>53</v>
      </c>
      <c r="S1927" s="8">
        <f t="shared" ca="1" si="552"/>
        <v>-53</v>
      </c>
      <c r="T1927" s="8">
        <f t="shared" ca="1" si="553"/>
        <v>13082</v>
      </c>
      <c r="U1927" s="8">
        <f t="shared" ca="1" si="554"/>
        <v>1</v>
      </c>
      <c r="V1927" s="9">
        <f t="shared" ca="1" si="555"/>
        <v>2</v>
      </c>
      <c r="W1927" s="3">
        <f t="shared" si="556"/>
        <v>-5.6299568932455246E-3</v>
      </c>
      <c r="X1927" s="3">
        <f t="shared" si="557"/>
        <v>4.4456716830042708E-2</v>
      </c>
      <c r="Y1927" s="3">
        <f t="shared" si="558"/>
        <v>5.0293119407589737E-2</v>
      </c>
    </row>
    <row r="1928" spans="1:25" x14ac:dyDescent="0.25">
      <c r="A1928" s="1">
        <v>38820</v>
      </c>
      <c r="B1928" s="2">
        <v>6855.74</v>
      </c>
      <c r="C1928" s="2">
        <v>130771</v>
      </c>
      <c r="D1928" s="2">
        <v>6866</v>
      </c>
      <c r="E1928" s="2">
        <v>6850</v>
      </c>
      <c r="F1928" s="13">
        <f t="shared" si="546"/>
        <v>1.4965561704498587E-3</v>
      </c>
      <c r="G1928" s="2">
        <f t="shared" si="541"/>
        <v>6586.2406666666657</v>
      </c>
      <c r="H1928" s="2">
        <f t="shared" ca="1" si="547"/>
        <v>107893.6</v>
      </c>
      <c r="I1928">
        <f t="shared" ca="1" si="548"/>
        <v>1</v>
      </c>
      <c r="J1928">
        <f t="shared" si="549"/>
        <v>1</v>
      </c>
      <c r="K1928">
        <f t="shared" si="542"/>
        <v>47.239999999999782</v>
      </c>
      <c r="L1928">
        <f t="shared" ca="1" si="543"/>
        <v>47.239999999999782</v>
      </c>
      <c r="M1928" s="14">
        <f t="shared" si="544"/>
        <v>8112.0200000000514</v>
      </c>
      <c r="N1928">
        <f t="shared" si="550"/>
        <v>1</v>
      </c>
      <c r="O1928">
        <f t="shared" si="545"/>
        <v>2</v>
      </c>
      <c r="P1928">
        <f>COUNTIF(作圖資料!$A$3:$A$249,A1928)</f>
        <v>0</v>
      </c>
      <c r="R1928" s="7">
        <f t="shared" si="551"/>
        <v>58</v>
      </c>
      <c r="S1928" s="8">
        <f t="shared" ca="1" si="552"/>
        <v>58</v>
      </c>
      <c r="T1928" s="8">
        <f t="shared" ca="1" si="553"/>
        <v>13140</v>
      </c>
      <c r="U1928" s="8">
        <f t="shared" ca="1" si="554"/>
        <v>1</v>
      </c>
      <c r="V1928" s="9">
        <f t="shared" ca="1" si="555"/>
        <v>0</v>
      </c>
      <c r="W1928" s="3">
        <f t="shared" si="556"/>
        <v>-5.6299568932455246E-3</v>
      </c>
      <c r="X1928" s="3">
        <f t="shared" si="557"/>
        <v>5.170356052587155E-2</v>
      </c>
      <c r="Y1928" s="3">
        <f t="shared" si="558"/>
        <v>5.924097500771297E-2</v>
      </c>
    </row>
    <row r="1929" spans="1:25" x14ac:dyDescent="0.25">
      <c r="A1929" s="1">
        <v>38821</v>
      </c>
      <c r="B1929" s="2">
        <v>6952.54</v>
      </c>
      <c r="C1929" s="2">
        <v>118801</v>
      </c>
      <c r="D1929" s="2">
        <v>6984</v>
      </c>
      <c r="E1929" s="2">
        <v>6986</v>
      </c>
      <c r="F1929" s="13">
        <f t="shared" si="546"/>
        <v>4.5249649768286382E-3</v>
      </c>
      <c r="G1929" s="2">
        <f t="shared" si="541"/>
        <v>6590.3263333333334</v>
      </c>
      <c r="H1929" s="2">
        <f t="shared" ca="1" si="547"/>
        <v>107333</v>
      </c>
      <c r="I1929">
        <f t="shared" ca="1" si="548"/>
        <v>1</v>
      </c>
      <c r="J1929">
        <f t="shared" si="549"/>
        <v>1</v>
      </c>
      <c r="K1929">
        <f t="shared" si="542"/>
        <v>96.800000000000182</v>
      </c>
      <c r="L1929">
        <f t="shared" ca="1" si="543"/>
        <v>96.800000000000182</v>
      </c>
      <c r="M1929" s="14">
        <f t="shared" si="544"/>
        <v>8208.8200000000506</v>
      </c>
      <c r="N1929">
        <f t="shared" si="550"/>
        <v>1</v>
      </c>
      <c r="O1929">
        <f t="shared" si="545"/>
        <v>0</v>
      </c>
      <c r="P1929">
        <f>COUNTIF(作圖資料!$A$3:$A$249,A1929)</f>
        <v>0</v>
      </c>
      <c r="R1929" s="7">
        <f t="shared" si="551"/>
        <v>118</v>
      </c>
      <c r="S1929" s="8">
        <f t="shared" ca="1" si="552"/>
        <v>118</v>
      </c>
      <c r="T1929" s="8">
        <f t="shared" ca="1" si="553"/>
        <v>13258</v>
      </c>
      <c r="U1929" s="8">
        <f t="shared" ca="1" si="554"/>
        <v>1</v>
      </c>
      <c r="V1929" s="9">
        <f t="shared" ca="1" si="555"/>
        <v>0</v>
      </c>
      <c r="W1929" s="3">
        <f t="shared" si="556"/>
        <v>-5.6299568932455246E-3</v>
      </c>
      <c r="X1929" s="3">
        <f t="shared" si="557"/>
        <v>6.6553147099881693E-2</v>
      </c>
      <c r="Y1929" s="3">
        <f t="shared" si="558"/>
        <v>7.7445232952791487E-2</v>
      </c>
    </row>
    <row r="1930" spans="1:25" x14ac:dyDescent="0.25">
      <c r="A1930" s="1">
        <v>38824</v>
      </c>
      <c r="B1930" s="2">
        <v>7000.09</v>
      </c>
      <c r="C1930" s="2">
        <v>126374</v>
      </c>
      <c r="D1930" s="2">
        <v>6986</v>
      </c>
      <c r="E1930" s="2">
        <v>6985</v>
      </c>
      <c r="F1930" s="13">
        <f t="shared" si="546"/>
        <v>-2.0128312635980805E-3</v>
      </c>
      <c r="G1930" s="2">
        <f t="shared" si="541"/>
        <v>6594.7296666666671</v>
      </c>
      <c r="H1930" s="2">
        <f t="shared" ca="1" si="547"/>
        <v>114209.60000000001</v>
      </c>
      <c r="I1930">
        <f t="shared" ca="1" si="548"/>
        <v>1</v>
      </c>
      <c r="J1930">
        <f t="shared" si="549"/>
        <v>-1</v>
      </c>
      <c r="K1930">
        <f t="shared" si="542"/>
        <v>47.550000000000182</v>
      </c>
      <c r="L1930">
        <f t="shared" ca="1" si="543"/>
        <v>47.550000000000182</v>
      </c>
      <c r="M1930" s="14">
        <f t="shared" si="544"/>
        <v>8256.3700000000499</v>
      </c>
      <c r="N1930">
        <f t="shared" si="550"/>
        <v>-1</v>
      </c>
      <c r="O1930">
        <f t="shared" si="545"/>
        <v>2</v>
      </c>
      <c r="P1930">
        <f>COUNTIF(作圖資料!$A$3:$A$249,A1930)</f>
        <v>0</v>
      </c>
      <c r="R1930" s="7">
        <f t="shared" si="551"/>
        <v>2</v>
      </c>
      <c r="S1930" s="8">
        <f t="shared" ca="1" si="552"/>
        <v>2</v>
      </c>
      <c r="T1930" s="8">
        <f t="shared" ca="1" si="553"/>
        <v>13260</v>
      </c>
      <c r="U1930" s="8">
        <f t="shared" ca="1" si="554"/>
        <v>1</v>
      </c>
      <c r="V1930" s="9">
        <f t="shared" ca="1" si="555"/>
        <v>0</v>
      </c>
      <c r="W1930" s="3">
        <f t="shared" si="556"/>
        <v>-5.6299568932455246E-3</v>
      </c>
      <c r="X1930" s="3">
        <f t="shared" si="557"/>
        <v>7.384754628990442E-2</v>
      </c>
      <c r="Y1930" s="3">
        <f t="shared" si="558"/>
        <v>7.7753779697623315E-2</v>
      </c>
    </row>
    <row r="1931" spans="1:25" x14ac:dyDescent="0.25">
      <c r="A1931" s="1">
        <v>38825</v>
      </c>
      <c r="B1931" s="2">
        <v>6989.46</v>
      </c>
      <c r="C1931" s="2">
        <v>110115</v>
      </c>
      <c r="D1931" s="2">
        <v>6983</v>
      </c>
      <c r="E1931" s="2">
        <v>6982</v>
      </c>
      <c r="F1931" s="13">
        <f t="shared" si="546"/>
        <v>-9.2424879747510236E-4</v>
      </c>
      <c r="G1931" s="2">
        <f t="shared" si="541"/>
        <v>6599.127166666668</v>
      </c>
      <c r="H1931" s="2">
        <f t="shared" ca="1" si="547"/>
        <v>119015.4</v>
      </c>
      <c r="I1931">
        <f t="shared" ca="1" si="548"/>
        <v>-1</v>
      </c>
      <c r="J1931">
        <f t="shared" si="549"/>
        <v>-1</v>
      </c>
      <c r="K1931">
        <f t="shared" si="542"/>
        <v>-10.630000000000109</v>
      </c>
      <c r="L1931">
        <f t="shared" ca="1" si="543"/>
        <v>-10.630000000000109</v>
      </c>
      <c r="M1931" s="14">
        <f t="shared" si="544"/>
        <v>8267.0000000000509</v>
      </c>
      <c r="N1931">
        <f t="shared" si="550"/>
        <v>-1</v>
      </c>
      <c r="O1931">
        <f t="shared" si="545"/>
        <v>0</v>
      </c>
      <c r="P1931">
        <f>COUNTIF(作圖資料!$A$3:$A$249,A1931)</f>
        <v>0</v>
      </c>
      <c r="R1931" s="7">
        <f t="shared" si="551"/>
        <v>-3</v>
      </c>
      <c r="S1931" s="8">
        <f t="shared" ca="1" si="552"/>
        <v>-3</v>
      </c>
      <c r="T1931" s="8">
        <f t="shared" ca="1" si="553"/>
        <v>13257</v>
      </c>
      <c r="U1931" s="8">
        <f t="shared" ca="1" si="554"/>
        <v>-1</v>
      </c>
      <c r="V1931" s="9">
        <f t="shared" ca="1" si="555"/>
        <v>2</v>
      </c>
      <c r="W1931" s="3">
        <f t="shared" si="556"/>
        <v>-5.6299568932455246E-3</v>
      </c>
      <c r="X1931" s="3">
        <f t="shared" si="557"/>
        <v>7.2216853053522989E-2</v>
      </c>
      <c r="Y1931" s="3">
        <f t="shared" si="558"/>
        <v>7.7290959580375462E-2</v>
      </c>
    </row>
    <row r="1932" spans="1:25" x14ac:dyDescent="0.25">
      <c r="A1932" s="1">
        <v>38826</v>
      </c>
      <c r="B1932" s="2">
        <v>7038.78</v>
      </c>
      <c r="C1932" s="2">
        <v>143586</v>
      </c>
      <c r="D1932" s="2">
        <v>7042</v>
      </c>
      <c r="E1932" s="2">
        <v>7053</v>
      </c>
      <c r="F1932" s="13">
        <f t="shared" si="546"/>
        <v>2.0202364614323454E-3</v>
      </c>
      <c r="G1932" s="2">
        <f t="shared" si="541"/>
        <v>6605.0676666666677</v>
      </c>
      <c r="H1932" s="2">
        <f t="shared" ca="1" si="547"/>
        <v>125929.4</v>
      </c>
      <c r="I1932">
        <f t="shared" ca="1" si="548"/>
        <v>1</v>
      </c>
      <c r="J1932">
        <f t="shared" si="549"/>
        <v>1</v>
      </c>
      <c r="K1932">
        <f t="shared" si="542"/>
        <v>49.319999999999709</v>
      </c>
      <c r="L1932">
        <f t="shared" ca="1" si="543"/>
        <v>-49.319999999999709</v>
      </c>
      <c r="M1932" s="14">
        <f t="shared" si="544"/>
        <v>8217.6800000000512</v>
      </c>
      <c r="N1932">
        <f t="shared" si="550"/>
        <v>1</v>
      </c>
      <c r="O1932">
        <f t="shared" si="545"/>
        <v>2</v>
      </c>
      <c r="P1932">
        <f>COUNTIF(作圖資料!$A$3:$A$249,A1932)</f>
        <v>1</v>
      </c>
      <c r="R1932" s="7">
        <f t="shared" si="551"/>
        <v>59</v>
      </c>
      <c r="S1932" s="8">
        <f t="shared" ca="1" si="552"/>
        <v>-59</v>
      </c>
      <c r="T1932" s="8">
        <f t="shared" ca="1" si="553"/>
        <v>13198</v>
      </c>
      <c r="U1932" s="8">
        <f t="shared" ca="1" si="554"/>
        <v>1</v>
      </c>
      <c r="V1932" s="9">
        <f t="shared" ca="1" si="555"/>
        <v>2</v>
      </c>
      <c r="W1932" s="3">
        <f t="shared" si="556"/>
        <v>-5.6299568932455246E-3</v>
      </c>
      <c r="X1932" s="3">
        <f t="shared" si="557"/>
        <v>7.9782778774909024E-2</v>
      </c>
      <c r="Y1932" s="3">
        <f t="shared" si="558"/>
        <v>8.6393088552914721E-2</v>
      </c>
    </row>
    <row r="1933" spans="1:25" x14ac:dyDescent="0.25">
      <c r="A1933" s="1">
        <v>38827</v>
      </c>
      <c r="B1933" s="2">
        <v>7102.74</v>
      </c>
      <c r="C1933" s="2">
        <v>136613</v>
      </c>
      <c r="D1933" s="2">
        <v>7121</v>
      </c>
      <c r="E1933" s="2">
        <v>7106</v>
      </c>
      <c r="F1933" s="13">
        <f t="shared" si="546"/>
        <v>2.5708388593697062E-3</v>
      </c>
      <c r="G1933" s="2">
        <f t="shared" si="541"/>
        <v>6611.3769999999995</v>
      </c>
      <c r="H1933" s="2">
        <f t="shared" ca="1" si="547"/>
        <v>127097.8</v>
      </c>
      <c r="I1933">
        <f t="shared" ca="1" si="548"/>
        <v>1</v>
      </c>
      <c r="J1933">
        <f t="shared" si="549"/>
        <v>1</v>
      </c>
      <c r="K1933">
        <f t="shared" si="542"/>
        <v>63.960000000000036</v>
      </c>
      <c r="L1933">
        <f t="shared" ca="1" si="543"/>
        <v>63.960000000000036</v>
      </c>
      <c r="M1933" s="14">
        <f t="shared" si="544"/>
        <v>8281.6400000000503</v>
      </c>
      <c r="N1933">
        <f t="shared" si="550"/>
        <v>1</v>
      </c>
      <c r="O1933">
        <f t="shared" si="545"/>
        <v>0</v>
      </c>
      <c r="P1933">
        <f>COUNTIF(作圖資料!$A$3:$A$249,A1933)</f>
        <v>0</v>
      </c>
      <c r="R1933" s="7">
        <f t="shared" si="551"/>
        <v>68</v>
      </c>
      <c r="S1933" s="8">
        <f t="shared" ca="1" si="552"/>
        <v>68</v>
      </c>
      <c r="T1933" s="8">
        <f t="shared" ca="1" si="553"/>
        <v>13266</v>
      </c>
      <c r="U1933" s="8">
        <f t="shared" ca="1" si="554"/>
        <v>1</v>
      </c>
      <c r="V1933" s="9">
        <f t="shared" ca="1" si="555"/>
        <v>0</v>
      </c>
      <c r="W1933" s="3">
        <f t="shared" si="556"/>
        <v>2.0202364614323454E-3</v>
      </c>
      <c r="X1933" s="3">
        <f t="shared" si="557"/>
        <v>9.0868019742057632E-3</v>
      </c>
      <c r="Y1933" s="3">
        <f t="shared" si="558"/>
        <v>9.6412873954345672E-3</v>
      </c>
    </row>
    <row r="1934" spans="1:25" x14ac:dyDescent="0.25">
      <c r="A1934" s="1">
        <v>38828</v>
      </c>
      <c r="B1934" s="2">
        <v>7093.05</v>
      </c>
      <c r="C1934" s="2">
        <v>167779</v>
      </c>
      <c r="D1934" s="2">
        <v>7105</v>
      </c>
      <c r="E1934" s="2">
        <v>7084</v>
      </c>
      <c r="F1934" s="13">
        <f t="shared" si="546"/>
        <v>1.6847477460331106E-3</v>
      </c>
      <c r="G1934" s="2">
        <f t="shared" si="541"/>
        <v>6617.7438333333348</v>
      </c>
      <c r="H1934" s="2">
        <f t="shared" ca="1" si="547"/>
        <v>136893.4</v>
      </c>
      <c r="I1934">
        <f t="shared" ca="1" si="548"/>
        <v>1</v>
      </c>
      <c r="J1934">
        <f t="shared" si="549"/>
        <v>1</v>
      </c>
      <c r="K1934">
        <f t="shared" si="542"/>
        <v>-9.6899999999995998</v>
      </c>
      <c r="L1934">
        <f t="shared" ca="1" si="543"/>
        <v>-9.6899999999995998</v>
      </c>
      <c r="M1934" s="14">
        <f t="shared" si="544"/>
        <v>8271.9500000000517</v>
      </c>
      <c r="N1934">
        <f t="shared" si="550"/>
        <v>1</v>
      </c>
      <c r="O1934">
        <f t="shared" si="545"/>
        <v>0</v>
      </c>
      <c r="P1934">
        <f>COUNTIF(作圖資料!$A$3:$A$249,A1934)</f>
        <v>0</v>
      </c>
      <c r="R1934" s="7">
        <f t="shared" si="551"/>
        <v>-16</v>
      </c>
      <c r="S1934" s="8">
        <f t="shared" ca="1" si="552"/>
        <v>-16</v>
      </c>
      <c r="T1934" s="8">
        <f t="shared" ca="1" si="553"/>
        <v>13250</v>
      </c>
      <c r="U1934" s="8">
        <f t="shared" ca="1" si="554"/>
        <v>1</v>
      </c>
      <c r="V1934" s="9">
        <f t="shared" ca="1" si="555"/>
        <v>0</v>
      </c>
      <c r="W1934" s="3">
        <f t="shared" si="556"/>
        <v>2.0202364614323454E-3</v>
      </c>
      <c r="X1934" s="3">
        <f t="shared" si="557"/>
        <v>7.7101429509092156E-3</v>
      </c>
      <c r="Y1934" s="3">
        <f t="shared" si="558"/>
        <v>7.3727491847441762E-3</v>
      </c>
    </row>
    <row r="1935" spans="1:25" x14ac:dyDescent="0.25">
      <c r="A1935" s="1">
        <v>38831</v>
      </c>
      <c r="B1935" s="2">
        <v>7096.04</v>
      </c>
      <c r="C1935" s="2">
        <v>117879</v>
      </c>
      <c r="D1935" s="2">
        <v>7081</v>
      </c>
      <c r="E1935" s="2">
        <v>7072</v>
      </c>
      <c r="F1935" s="13">
        <f t="shared" si="546"/>
        <v>-2.1194919983540395E-3</v>
      </c>
      <c r="G1935" s="2">
        <f t="shared" si="541"/>
        <v>6627.6958333333332</v>
      </c>
      <c r="H1935" s="2">
        <f t="shared" ca="1" si="547"/>
        <v>135194.4</v>
      </c>
      <c r="I1935">
        <f t="shared" ca="1" si="548"/>
        <v>-1</v>
      </c>
      <c r="J1935">
        <f t="shared" si="549"/>
        <v>-1</v>
      </c>
      <c r="K1935">
        <f t="shared" si="542"/>
        <v>2.9899999999997817</v>
      </c>
      <c r="L1935">
        <f t="shared" ca="1" si="543"/>
        <v>2.9899999999997817</v>
      </c>
      <c r="M1935" s="14">
        <f t="shared" si="544"/>
        <v>8274.9400000000514</v>
      </c>
      <c r="N1935">
        <f t="shared" si="550"/>
        <v>-1</v>
      </c>
      <c r="O1935">
        <f t="shared" si="545"/>
        <v>2</v>
      </c>
      <c r="P1935">
        <f>COUNTIF(作圖資料!$A$3:$A$249,A1935)</f>
        <v>0</v>
      </c>
      <c r="R1935" s="7">
        <f t="shared" si="551"/>
        <v>-24</v>
      </c>
      <c r="S1935" s="8">
        <f t="shared" ca="1" si="552"/>
        <v>-24</v>
      </c>
      <c r="T1935" s="8">
        <f t="shared" ca="1" si="553"/>
        <v>13226</v>
      </c>
      <c r="U1935" s="8">
        <f t="shared" ca="1" si="554"/>
        <v>-1</v>
      </c>
      <c r="V1935" s="9">
        <f t="shared" ca="1" si="555"/>
        <v>2</v>
      </c>
      <c r="W1935" s="3">
        <f t="shared" si="556"/>
        <v>2.0202364614323454E-3</v>
      </c>
      <c r="X1935" s="3">
        <f t="shared" si="557"/>
        <v>8.1349324740935813E-3</v>
      </c>
      <c r="Y1935" s="3">
        <f t="shared" si="558"/>
        <v>3.9699418687084709E-3</v>
      </c>
    </row>
    <row r="1936" spans="1:25" x14ac:dyDescent="0.25">
      <c r="A1936" s="1">
        <v>38832</v>
      </c>
      <c r="B1936" s="2">
        <v>7059.94</v>
      </c>
      <c r="C1936" s="2">
        <v>134909</v>
      </c>
      <c r="D1936" s="2">
        <v>7053</v>
      </c>
      <c r="E1936" s="2">
        <v>7042</v>
      </c>
      <c r="F1936" s="13">
        <f t="shared" si="546"/>
        <v>-9.8301118706389801E-4</v>
      </c>
      <c r="G1936" s="2">
        <f t="shared" si="541"/>
        <v>6636.8233333333337</v>
      </c>
      <c r="H1936" s="2">
        <f t="shared" ca="1" si="547"/>
        <v>140153.20000000001</v>
      </c>
      <c r="I1936">
        <f t="shared" ca="1" si="548"/>
        <v>-1</v>
      </c>
      <c r="J1936">
        <f t="shared" si="549"/>
        <v>-1</v>
      </c>
      <c r="K1936">
        <f t="shared" si="542"/>
        <v>-36.100000000000364</v>
      </c>
      <c r="L1936">
        <f t="shared" ca="1" si="543"/>
        <v>36.100000000000364</v>
      </c>
      <c r="M1936" s="14">
        <f t="shared" si="544"/>
        <v>8311.0400000000518</v>
      </c>
      <c r="N1936">
        <f t="shared" si="550"/>
        <v>-1</v>
      </c>
      <c r="O1936">
        <f t="shared" si="545"/>
        <v>0</v>
      </c>
      <c r="P1936">
        <f>COUNTIF(作圖資料!$A$3:$A$249,A1936)</f>
        <v>0</v>
      </c>
      <c r="R1936" s="7">
        <f t="shared" si="551"/>
        <v>-28</v>
      </c>
      <c r="S1936" s="8">
        <f t="shared" ca="1" si="552"/>
        <v>28</v>
      </c>
      <c r="T1936" s="8">
        <f t="shared" ca="1" si="553"/>
        <v>13254</v>
      </c>
      <c r="U1936" s="8">
        <f t="shared" ca="1" si="554"/>
        <v>-1</v>
      </c>
      <c r="V1936" s="9">
        <f t="shared" ca="1" si="555"/>
        <v>0</v>
      </c>
      <c r="W1936" s="3">
        <f t="shared" si="556"/>
        <v>2.0202364614323454E-3</v>
      </c>
      <c r="X1936" s="3">
        <f t="shared" si="557"/>
        <v>3.0062027794588442E-3</v>
      </c>
      <c r="Y1936" s="3">
        <f t="shared" si="558"/>
        <v>2.2204460492503131E-16</v>
      </c>
    </row>
    <row r="1937" spans="1:25" x14ac:dyDescent="0.25">
      <c r="A1937" s="1">
        <v>38833</v>
      </c>
      <c r="B1937" s="2">
        <v>7168.98</v>
      </c>
      <c r="C1937" s="2">
        <v>124157</v>
      </c>
      <c r="D1937" s="2">
        <v>7208</v>
      </c>
      <c r="E1937" s="2">
        <v>7193</v>
      </c>
      <c r="F1937" s="13">
        <f t="shared" si="546"/>
        <v>5.44289424715938E-3</v>
      </c>
      <c r="G1937" s="2">
        <f t="shared" si="541"/>
        <v>6648.1958333333332</v>
      </c>
      <c r="H1937" s="2">
        <f t="shared" ca="1" si="547"/>
        <v>136267.4</v>
      </c>
      <c r="I1937">
        <f t="shared" ca="1" si="548"/>
        <v>-1</v>
      </c>
      <c r="J1937">
        <f t="shared" si="549"/>
        <v>1</v>
      </c>
      <c r="K1937">
        <f t="shared" si="542"/>
        <v>109.03999999999996</v>
      </c>
      <c r="L1937">
        <f t="shared" ca="1" si="543"/>
        <v>-109.03999999999996</v>
      </c>
      <c r="M1937" s="14">
        <f t="shared" si="544"/>
        <v>8202.0000000000509</v>
      </c>
      <c r="N1937">
        <f t="shared" si="550"/>
        <v>1</v>
      </c>
      <c r="O1937">
        <f t="shared" si="545"/>
        <v>2</v>
      </c>
      <c r="P1937">
        <f>COUNTIF(作圖資料!$A$3:$A$249,A1937)</f>
        <v>0</v>
      </c>
      <c r="R1937" s="7">
        <f t="shared" si="551"/>
        <v>155</v>
      </c>
      <c r="S1937" s="8">
        <f t="shared" ca="1" si="552"/>
        <v>-155</v>
      </c>
      <c r="T1937" s="8">
        <f t="shared" ca="1" si="553"/>
        <v>13099</v>
      </c>
      <c r="U1937" s="8">
        <f t="shared" ca="1" si="554"/>
        <v>-1</v>
      </c>
      <c r="V1937" s="9">
        <f t="shared" ca="1" si="555"/>
        <v>0</v>
      </c>
      <c r="W1937" s="3">
        <f t="shared" si="556"/>
        <v>2.0202364614323454E-3</v>
      </c>
      <c r="X1937" s="3">
        <f t="shared" si="557"/>
        <v>1.8497523718598918E-2</v>
      </c>
      <c r="Y1937" s="3">
        <f t="shared" si="558"/>
        <v>2.1976463916064226E-2</v>
      </c>
    </row>
    <row r="1938" spans="1:25" x14ac:dyDescent="0.25">
      <c r="A1938" s="1">
        <v>38834</v>
      </c>
      <c r="B1938" s="2">
        <v>7136.21</v>
      </c>
      <c r="C1938" s="2">
        <v>170707</v>
      </c>
      <c r="D1938" s="2">
        <v>7176</v>
      </c>
      <c r="E1938" s="2">
        <v>7161</v>
      </c>
      <c r="F1938" s="13">
        <f t="shared" si="546"/>
        <v>5.5757888290843827E-3</v>
      </c>
      <c r="G1938" s="2">
        <f t="shared" si="541"/>
        <v>6660.7665000000006</v>
      </c>
      <c r="H1938" s="2">
        <f t="shared" ca="1" si="547"/>
        <v>143086.20000000001</v>
      </c>
      <c r="I1938">
        <f t="shared" ca="1" si="548"/>
        <v>1</v>
      </c>
      <c r="J1938">
        <f t="shared" si="549"/>
        <v>1</v>
      </c>
      <c r="K1938">
        <f t="shared" si="542"/>
        <v>-32.769999999999527</v>
      </c>
      <c r="L1938">
        <f t="shared" ca="1" si="543"/>
        <v>32.769999999999527</v>
      </c>
      <c r="M1938" s="14">
        <f t="shared" si="544"/>
        <v>8169.2300000000514</v>
      </c>
      <c r="N1938">
        <f t="shared" si="550"/>
        <v>1</v>
      </c>
      <c r="O1938">
        <f t="shared" si="545"/>
        <v>0</v>
      </c>
      <c r="P1938">
        <f>COUNTIF(作圖資料!$A$3:$A$249,A1938)</f>
        <v>0</v>
      </c>
      <c r="R1938" s="7">
        <f t="shared" si="551"/>
        <v>-32</v>
      </c>
      <c r="S1938" s="8">
        <f t="shared" ca="1" si="552"/>
        <v>32</v>
      </c>
      <c r="T1938" s="8">
        <f t="shared" ca="1" si="553"/>
        <v>13131</v>
      </c>
      <c r="U1938" s="8">
        <f t="shared" ca="1" si="554"/>
        <v>1</v>
      </c>
      <c r="V1938" s="9">
        <f t="shared" ca="1" si="555"/>
        <v>2</v>
      </c>
      <c r="W1938" s="3">
        <f t="shared" si="556"/>
        <v>2.0202364614323454E-3</v>
      </c>
      <c r="X1938" s="3">
        <f t="shared" si="557"/>
        <v>1.3841887372527673E-2</v>
      </c>
      <c r="Y1938" s="3">
        <f t="shared" si="558"/>
        <v>1.7439387494683212E-2</v>
      </c>
    </row>
    <row r="1939" spans="1:25" x14ac:dyDescent="0.25">
      <c r="A1939" s="1">
        <v>38835</v>
      </c>
      <c r="B1939" s="2">
        <v>7171.77</v>
      </c>
      <c r="C1939" s="2">
        <v>132969</v>
      </c>
      <c r="D1939" s="2">
        <v>7180</v>
      </c>
      <c r="E1939" s="2">
        <v>7087</v>
      </c>
      <c r="F1939" s="13">
        <f t="shared" si="546"/>
        <v>1.1475549271657837E-3</v>
      </c>
      <c r="G1939" s="2">
        <f t="shared" si="541"/>
        <v>6672.7636666666676</v>
      </c>
      <c r="H1939" s="2">
        <f t="shared" ca="1" si="547"/>
        <v>136124.20000000001</v>
      </c>
      <c r="I1939">
        <f t="shared" ca="1" si="548"/>
        <v>-1</v>
      </c>
      <c r="J1939">
        <f t="shared" si="549"/>
        <v>1</v>
      </c>
      <c r="K1939">
        <f t="shared" si="542"/>
        <v>35.5600000000004</v>
      </c>
      <c r="L1939">
        <f t="shared" ca="1" si="543"/>
        <v>35.5600000000004</v>
      </c>
      <c r="M1939" s="14">
        <f t="shared" si="544"/>
        <v>8204.7900000000518</v>
      </c>
      <c r="N1939">
        <f t="shared" si="550"/>
        <v>1</v>
      </c>
      <c r="O1939">
        <f t="shared" si="545"/>
        <v>0</v>
      </c>
      <c r="P1939">
        <f>COUNTIF(作圖資料!$A$3:$A$249,A1939)</f>
        <v>0</v>
      </c>
      <c r="R1939" s="7">
        <f t="shared" si="551"/>
        <v>4</v>
      </c>
      <c r="S1939" s="8">
        <f t="shared" ca="1" si="552"/>
        <v>4</v>
      </c>
      <c r="T1939" s="8">
        <f t="shared" ca="1" si="553"/>
        <v>13135</v>
      </c>
      <c r="U1939" s="8">
        <f t="shared" ca="1" si="554"/>
        <v>-1</v>
      </c>
      <c r="V1939" s="9">
        <f t="shared" ca="1" si="555"/>
        <v>2</v>
      </c>
      <c r="W1939" s="3">
        <f t="shared" si="556"/>
        <v>2.0202364614323454E-3</v>
      </c>
      <c r="X1939" s="3">
        <f t="shared" si="557"/>
        <v>1.8893899226854582E-2</v>
      </c>
      <c r="Y1939" s="3">
        <f t="shared" si="558"/>
        <v>1.8006522047355977E-2</v>
      </c>
    </row>
    <row r="1940" spans="1:25" x14ac:dyDescent="0.25">
      <c r="A1940" s="1">
        <v>38839</v>
      </c>
      <c r="B1940" s="2">
        <v>7199.6</v>
      </c>
      <c r="C1940" s="2">
        <v>142483</v>
      </c>
      <c r="D1940" s="2">
        <v>7219</v>
      </c>
      <c r="E1940" s="2">
        <v>7199</v>
      </c>
      <c r="F1940" s="13">
        <f t="shared" si="546"/>
        <v>2.6945941441189891E-3</v>
      </c>
      <c r="G1940" s="2">
        <f t="shared" si="541"/>
        <v>6683.887333333334</v>
      </c>
      <c r="H1940" s="2">
        <f t="shared" ca="1" si="547"/>
        <v>141045</v>
      </c>
      <c r="I1940">
        <f t="shared" ca="1" si="548"/>
        <v>1</v>
      </c>
      <c r="J1940">
        <f t="shared" si="549"/>
        <v>1</v>
      </c>
      <c r="K1940">
        <f t="shared" si="542"/>
        <v>27.829999999999927</v>
      </c>
      <c r="L1940">
        <f t="shared" ca="1" si="543"/>
        <v>-27.829999999999927</v>
      </c>
      <c r="M1940" s="14">
        <f t="shared" si="544"/>
        <v>8232.6200000000517</v>
      </c>
      <c r="N1940">
        <f t="shared" si="550"/>
        <v>1</v>
      </c>
      <c r="O1940">
        <f t="shared" si="545"/>
        <v>0</v>
      </c>
      <c r="P1940">
        <f>COUNTIF(作圖資料!$A$3:$A$249,A1940)</f>
        <v>0</v>
      </c>
      <c r="R1940" s="7">
        <f t="shared" si="551"/>
        <v>39</v>
      </c>
      <c r="S1940" s="8">
        <f t="shared" ca="1" si="552"/>
        <v>-39</v>
      </c>
      <c r="T1940" s="8">
        <f t="shared" ca="1" si="553"/>
        <v>13096</v>
      </c>
      <c r="U1940" s="8">
        <f t="shared" ca="1" si="554"/>
        <v>1</v>
      </c>
      <c r="V1940" s="9">
        <f t="shared" ca="1" si="555"/>
        <v>2</v>
      </c>
      <c r="W1940" s="3">
        <f t="shared" si="556"/>
        <v>2.0202364614323454E-3</v>
      </c>
      <c r="X1940" s="3">
        <f t="shared" si="557"/>
        <v>2.2847709404186345E-2</v>
      </c>
      <c r="Y1940" s="3">
        <f t="shared" si="558"/>
        <v>2.3536083935913998E-2</v>
      </c>
    </row>
    <row r="1941" spans="1:25" x14ac:dyDescent="0.25">
      <c r="A1941" s="1">
        <v>38840</v>
      </c>
      <c r="B1941" s="2">
        <v>7242.37</v>
      </c>
      <c r="C1941" s="2">
        <v>154613</v>
      </c>
      <c r="D1941" s="2">
        <v>7267</v>
      </c>
      <c r="E1941" s="2">
        <v>7256</v>
      </c>
      <c r="F1941" s="13">
        <f t="shared" si="546"/>
        <v>3.4008204496593919E-3</v>
      </c>
      <c r="G1941" s="2">
        <f t="shared" si="541"/>
        <v>6694.683500000001</v>
      </c>
      <c r="H1941" s="2">
        <f t="shared" ca="1" si="547"/>
        <v>144985.79999999999</v>
      </c>
      <c r="I1941">
        <f t="shared" ca="1" si="548"/>
        <v>1</v>
      </c>
      <c r="J1941">
        <f t="shared" si="549"/>
        <v>1</v>
      </c>
      <c r="K1941">
        <f t="shared" si="542"/>
        <v>42.769999999999527</v>
      </c>
      <c r="L1941">
        <f t="shared" ca="1" si="543"/>
        <v>42.769999999999527</v>
      </c>
      <c r="M1941" s="14">
        <f t="shared" si="544"/>
        <v>8275.3900000000503</v>
      </c>
      <c r="N1941">
        <f t="shared" si="550"/>
        <v>1</v>
      </c>
      <c r="O1941">
        <f t="shared" si="545"/>
        <v>0</v>
      </c>
      <c r="P1941">
        <f>COUNTIF(作圖資料!$A$3:$A$249,A1941)</f>
        <v>0</v>
      </c>
      <c r="R1941" s="7">
        <f t="shared" si="551"/>
        <v>48</v>
      </c>
      <c r="S1941" s="8">
        <f t="shared" ca="1" si="552"/>
        <v>48</v>
      </c>
      <c r="T1941" s="8">
        <f t="shared" ca="1" si="553"/>
        <v>13144</v>
      </c>
      <c r="U1941" s="8">
        <f t="shared" ca="1" si="554"/>
        <v>1</v>
      </c>
      <c r="V1941" s="9">
        <f t="shared" ca="1" si="555"/>
        <v>0</v>
      </c>
      <c r="W1941" s="3">
        <f t="shared" si="556"/>
        <v>2.0202364614323454E-3</v>
      </c>
      <c r="X1941" s="3">
        <f t="shared" si="557"/>
        <v>2.8924046496693778E-2</v>
      </c>
      <c r="Y1941" s="3">
        <f t="shared" si="558"/>
        <v>3.0341698567985631E-2</v>
      </c>
    </row>
    <row r="1942" spans="1:25" x14ac:dyDescent="0.25">
      <c r="A1942" s="1">
        <v>38841</v>
      </c>
      <c r="B1942" s="2">
        <v>7345.04</v>
      </c>
      <c r="C1942" s="2">
        <v>175003</v>
      </c>
      <c r="D1942" s="2">
        <v>7375</v>
      </c>
      <c r="E1942" s="2">
        <v>7359</v>
      </c>
      <c r="F1942" s="13">
        <f t="shared" si="546"/>
        <v>4.0789430690642003E-3</v>
      </c>
      <c r="G1942" s="2">
        <f t="shared" si="541"/>
        <v>6705.1015000000007</v>
      </c>
      <c r="H1942" s="2">
        <f t="shared" ca="1" si="547"/>
        <v>155155</v>
      </c>
      <c r="I1942">
        <f t="shared" ca="1" si="548"/>
        <v>1</v>
      </c>
      <c r="J1942">
        <f t="shared" si="549"/>
        <v>1</v>
      </c>
      <c r="K1942">
        <f t="shared" si="542"/>
        <v>102.67000000000007</v>
      </c>
      <c r="L1942">
        <f t="shared" ca="1" si="543"/>
        <v>102.67000000000007</v>
      </c>
      <c r="M1942" s="14">
        <f t="shared" si="544"/>
        <v>8378.0600000000504</v>
      </c>
      <c r="N1942">
        <f t="shared" si="550"/>
        <v>1</v>
      </c>
      <c r="O1942">
        <f t="shared" si="545"/>
        <v>0</v>
      </c>
      <c r="P1942">
        <f>COUNTIF(作圖資料!$A$3:$A$249,A1942)</f>
        <v>0</v>
      </c>
      <c r="R1942" s="7">
        <f t="shared" si="551"/>
        <v>108</v>
      </c>
      <c r="S1942" s="8">
        <f t="shared" ca="1" si="552"/>
        <v>108</v>
      </c>
      <c r="T1942" s="8">
        <f t="shared" ca="1" si="553"/>
        <v>13252</v>
      </c>
      <c r="U1942" s="8">
        <f t="shared" ca="1" si="554"/>
        <v>1</v>
      </c>
      <c r="V1942" s="9">
        <f t="shared" ca="1" si="555"/>
        <v>0</v>
      </c>
      <c r="W1942" s="3">
        <f t="shared" si="556"/>
        <v>2.0202364614323454E-3</v>
      </c>
      <c r="X1942" s="3">
        <f t="shared" si="557"/>
        <v>4.3510381060354097E-2</v>
      </c>
      <c r="Y1942" s="3">
        <f t="shared" si="558"/>
        <v>4.5654331490146305E-2</v>
      </c>
    </row>
    <row r="1943" spans="1:25" x14ac:dyDescent="0.25">
      <c r="A1943" s="1">
        <v>38842</v>
      </c>
      <c r="B1943" s="2">
        <v>7370.44</v>
      </c>
      <c r="C1943" s="2">
        <v>190349</v>
      </c>
      <c r="D1943" s="2">
        <v>7421</v>
      </c>
      <c r="E1943" s="2">
        <v>7415</v>
      </c>
      <c r="F1943" s="13">
        <f t="shared" si="546"/>
        <v>6.8598346910089258E-3</v>
      </c>
      <c r="G1943" s="2">
        <f t="shared" si="541"/>
        <v>6715.9408333333331</v>
      </c>
      <c r="H1943" s="2">
        <f t="shared" ca="1" si="547"/>
        <v>159083.4</v>
      </c>
      <c r="I1943">
        <f t="shared" ca="1" si="548"/>
        <v>1</v>
      </c>
      <c r="J1943">
        <f t="shared" si="549"/>
        <v>1</v>
      </c>
      <c r="K1943">
        <f t="shared" si="542"/>
        <v>25.399999999999636</v>
      </c>
      <c r="L1943">
        <f t="shared" ca="1" si="543"/>
        <v>25.399999999999636</v>
      </c>
      <c r="M1943" s="14">
        <f t="shared" si="544"/>
        <v>8403.4600000000501</v>
      </c>
      <c r="N1943">
        <f t="shared" si="550"/>
        <v>1</v>
      </c>
      <c r="O1943">
        <f t="shared" si="545"/>
        <v>0</v>
      </c>
      <c r="P1943">
        <f>COUNTIF(作圖資料!$A$3:$A$249,A1943)</f>
        <v>0</v>
      </c>
      <c r="R1943" s="7">
        <f t="shared" si="551"/>
        <v>46</v>
      </c>
      <c r="S1943" s="8">
        <f t="shared" ca="1" si="552"/>
        <v>46</v>
      </c>
      <c r="T1943" s="8">
        <f t="shared" ca="1" si="553"/>
        <v>13298</v>
      </c>
      <c r="U1943" s="8">
        <f t="shared" ca="1" si="554"/>
        <v>1</v>
      </c>
      <c r="V1943" s="9">
        <f t="shared" ca="1" si="555"/>
        <v>0</v>
      </c>
      <c r="W1943" s="3">
        <f t="shared" si="556"/>
        <v>2.0202364614323454E-3</v>
      </c>
      <c r="X1943" s="3">
        <f t="shared" si="557"/>
        <v>4.7118960956301859E-2</v>
      </c>
      <c r="Y1943" s="3">
        <f t="shared" si="558"/>
        <v>5.2176378845881555E-2</v>
      </c>
    </row>
    <row r="1944" spans="1:25" x14ac:dyDescent="0.25">
      <c r="A1944" s="1">
        <v>38845</v>
      </c>
      <c r="B1944" s="2">
        <v>7474.05</v>
      </c>
      <c r="C1944" s="2">
        <v>156793</v>
      </c>
      <c r="D1944" s="2">
        <v>7518</v>
      </c>
      <c r="E1944" s="2">
        <v>7510</v>
      </c>
      <c r="F1944" s="13">
        <f t="shared" si="546"/>
        <v>5.8803459971501493E-3</v>
      </c>
      <c r="G1944" s="2">
        <f t="shared" si="541"/>
        <v>6730.1064999999999</v>
      </c>
      <c r="H1944" s="2">
        <f t="shared" ca="1" si="547"/>
        <v>163848.20000000001</v>
      </c>
      <c r="I1944">
        <f t="shared" ca="1" si="548"/>
        <v>-1</v>
      </c>
      <c r="J1944">
        <f t="shared" si="549"/>
        <v>1</v>
      </c>
      <c r="K1944">
        <f t="shared" si="542"/>
        <v>103.61000000000058</v>
      </c>
      <c r="L1944">
        <f t="shared" ca="1" si="543"/>
        <v>103.61000000000058</v>
      </c>
      <c r="M1944" s="14">
        <f t="shared" si="544"/>
        <v>8507.0700000000506</v>
      </c>
      <c r="N1944">
        <f t="shared" si="550"/>
        <v>1</v>
      </c>
      <c r="O1944">
        <f t="shared" si="545"/>
        <v>0</v>
      </c>
      <c r="P1944">
        <f>COUNTIF(作圖資料!$A$3:$A$249,A1944)</f>
        <v>0</v>
      </c>
      <c r="R1944" s="7">
        <f t="shared" si="551"/>
        <v>97</v>
      </c>
      <c r="S1944" s="8">
        <f t="shared" ca="1" si="552"/>
        <v>97</v>
      </c>
      <c r="T1944" s="8">
        <f t="shared" ca="1" si="553"/>
        <v>13395</v>
      </c>
      <c r="U1944" s="8">
        <f t="shared" ca="1" si="554"/>
        <v>-1</v>
      </c>
      <c r="V1944" s="9">
        <f t="shared" ca="1" si="555"/>
        <v>2</v>
      </c>
      <c r="W1944" s="3">
        <f t="shared" si="556"/>
        <v>2.0202364614323454E-3</v>
      </c>
      <c r="X1944" s="3">
        <f t="shared" si="557"/>
        <v>6.1838841390127186E-2</v>
      </c>
      <c r="Y1944" s="3">
        <f t="shared" si="558"/>
        <v>6.5929391748192678E-2</v>
      </c>
    </row>
    <row r="1945" spans="1:25" x14ac:dyDescent="0.25">
      <c r="A1945" s="1">
        <v>38846</v>
      </c>
      <c r="B1945" s="2">
        <v>7388.94</v>
      </c>
      <c r="C1945" s="2">
        <v>160777</v>
      </c>
      <c r="D1945" s="2">
        <v>7392</v>
      </c>
      <c r="E1945" s="2">
        <v>7398</v>
      </c>
      <c r="F1945" s="13">
        <f t="shared" si="546"/>
        <v>4.1413247367017014E-4</v>
      </c>
      <c r="G1945" s="2">
        <f t="shared" si="541"/>
        <v>6742.7533333333331</v>
      </c>
      <c r="H1945" s="2">
        <f t="shared" ca="1" si="547"/>
        <v>167507</v>
      </c>
      <c r="I1945">
        <f t="shared" ca="1" si="548"/>
        <v>-1</v>
      </c>
      <c r="J1945">
        <f t="shared" si="549"/>
        <v>1</v>
      </c>
      <c r="K1945">
        <f t="shared" si="542"/>
        <v>-85.110000000000582</v>
      </c>
      <c r="L1945">
        <f t="shared" ca="1" si="543"/>
        <v>85.110000000000582</v>
      </c>
      <c r="M1945" s="14">
        <f t="shared" si="544"/>
        <v>8421.9600000000501</v>
      </c>
      <c r="N1945">
        <f t="shared" si="550"/>
        <v>1</v>
      </c>
      <c r="O1945">
        <f t="shared" si="545"/>
        <v>0</v>
      </c>
      <c r="P1945">
        <f>COUNTIF(作圖資料!$A$3:$A$249,A1945)</f>
        <v>0</v>
      </c>
      <c r="R1945" s="7">
        <f t="shared" si="551"/>
        <v>-126</v>
      </c>
      <c r="S1945" s="8">
        <f t="shared" ca="1" si="552"/>
        <v>126</v>
      </c>
      <c r="T1945" s="8">
        <f t="shared" ca="1" si="553"/>
        <v>13521</v>
      </c>
      <c r="U1945" s="8">
        <f t="shared" ca="1" si="554"/>
        <v>-1</v>
      </c>
      <c r="V1945" s="9">
        <f t="shared" ca="1" si="555"/>
        <v>0</v>
      </c>
      <c r="W1945" s="3">
        <f t="shared" si="556"/>
        <v>2.0202364614323454E-3</v>
      </c>
      <c r="X1945" s="3">
        <f t="shared" si="557"/>
        <v>4.9747257337208861E-2</v>
      </c>
      <c r="Y1945" s="3">
        <f t="shared" si="558"/>
        <v>4.8064653339005003E-2</v>
      </c>
    </row>
    <row r="1946" spans="1:25" x14ac:dyDescent="0.25">
      <c r="A1946" s="1">
        <v>38847</v>
      </c>
      <c r="B1946" s="2">
        <v>7324.71</v>
      </c>
      <c r="C1946" s="2">
        <v>176236</v>
      </c>
      <c r="D1946" s="2">
        <v>7318</v>
      </c>
      <c r="E1946" s="2">
        <v>7325</v>
      </c>
      <c r="F1946" s="13">
        <f t="shared" si="546"/>
        <v>-9.1607722353514998E-4</v>
      </c>
      <c r="G1946" s="2">
        <f t="shared" si="541"/>
        <v>6754.9165000000021</v>
      </c>
      <c r="H1946" s="2">
        <f t="shared" ca="1" si="547"/>
        <v>171831.6</v>
      </c>
      <c r="I1946">
        <f t="shared" ca="1" si="548"/>
        <v>1</v>
      </c>
      <c r="J1946">
        <f t="shared" si="549"/>
        <v>-1</v>
      </c>
      <c r="K1946">
        <f t="shared" si="542"/>
        <v>-64.229999999999563</v>
      </c>
      <c r="L1946">
        <f t="shared" ca="1" si="543"/>
        <v>64.229999999999563</v>
      </c>
      <c r="M1946" s="14">
        <f t="shared" si="544"/>
        <v>8357.7300000000505</v>
      </c>
      <c r="N1946">
        <f t="shared" si="550"/>
        <v>-1</v>
      </c>
      <c r="O1946">
        <f t="shared" si="545"/>
        <v>2</v>
      </c>
      <c r="P1946">
        <f>COUNTIF(作圖資料!$A$3:$A$249,A1946)</f>
        <v>0</v>
      </c>
      <c r="R1946" s="7">
        <f t="shared" si="551"/>
        <v>-74</v>
      </c>
      <c r="S1946" s="8">
        <f t="shared" ca="1" si="552"/>
        <v>74</v>
      </c>
      <c r="T1946" s="8">
        <f t="shared" ca="1" si="553"/>
        <v>13595</v>
      </c>
      <c r="U1946" s="8">
        <f t="shared" ca="1" si="554"/>
        <v>1</v>
      </c>
      <c r="V1946" s="9">
        <f t="shared" ca="1" si="555"/>
        <v>2</v>
      </c>
      <c r="W1946" s="3">
        <f t="shared" si="556"/>
        <v>2.0202364614323454E-3</v>
      </c>
      <c r="X1946" s="3">
        <f t="shared" si="557"/>
        <v>4.062209644284942E-2</v>
      </c>
      <c r="Y1946" s="3">
        <f t="shared" si="558"/>
        <v>3.7572664114561505E-2</v>
      </c>
    </row>
    <row r="1947" spans="1:25" x14ac:dyDescent="0.25">
      <c r="A1947" s="1">
        <v>38848</v>
      </c>
      <c r="B1947" s="2">
        <v>7361.45</v>
      </c>
      <c r="C1947" s="2">
        <v>137556</v>
      </c>
      <c r="D1947" s="2">
        <v>7369</v>
      </c>
      <c r="E1947" s="2">
        <v>7370</v>
      </c>
      <c r="F1947" s="13">
        <f t="shared" si="546"/>
        <v>1.0256131604506891E-3</v>
      </c>
      <c r="G1947" s="2">
        <f t="shared" si="541"/>
        <v>6768.235833333335</v>
      </c>
      <c r="H1947" s="2">
        <f t="shared" ca="1" si="547"/>
        <v>164342.20000000001</v>
      </c>
      <c r="I1947">
        <f t="shared" ca="1" si="548"/>
        <v>-1</v>
      </c>
      <c r="J1947">
        <f t="shared" si="549"/>
        <v>1</v>
      </c>
      <c r="K1947">
        <f t="shared" si="542"/>
        <v>36.739999999999782</v>
      </c>
      <c r="L1947">
        <f t="shared" ca="1" si="543"/>
        <v>36.739999999999782</v>
      </c>
      <c r="M1947" s="14">
        <f t="shared" si="544"/>
        <v>8320.9900000000507</v>
      </c>
      <c r="N1947">
        <f t="shared" si="550"/>
        <v>1</v>
      </c>
      <c r="O1947">
        <f t="shared" si="545"/>
        <v>2</v>
      </c>
      <c r="P1947">
        <f>COUNTIF(作圖資料!$A$3:$A$249,A1947)</f>
        <v>0</v>
      </c>
      <c r="R1947" s="7">
        <f t="shared" si="551"/>
        <v>51</v>
      </c>
      <c r="S1947" s="8">
        <f t="shared" ca="1" si="552"/>
        <v>51</v>
      </c>
      <c r="T1947" s="8">
        <f t="shared" ca="1" si="553"/>
        <v>13646</v>
      </c>
      <c r="U1947" s="8">
        <f t="shared" ca="1" si="554"/>
        <v>-1</v>
      </c>
      <c r="V1947" s="9">
        <f t="shared" ca="1" si="555"/>
        <v>2</v>
      </c>
      <c r="W1947" s="3">
        <f t="shared" si="556"/>
        <v>2.0202364614323454E-3</v>
      </c>
      <c r="X1947" s="3">
        <f t="shared" si="557"/>
        <v>4.5841750985256002E-2</v>
      </c>
      <c r="Y1947" s="3">
        <f t="shared" si="558"/>
        <v>4.4803629661137379E-2</v>
      </c>
    </row>
    <row r="1948" spans="1:25" x14ac:dyDescent="0.25">
      <c r="A1948" s="1">
        <v>38849</v>
      </c>
      <c r="B1948" s="2">
        <v>7278.96</v>
      </c>
      <c r="C1948" s="2">
        <v>127723</v>
      </c>
      <c r="D1948" s="2">
        <v>7257</v>
      </c>
      <c r="E1948" s="2">
        <v>7259</v>
      </c>
      <c r="F1948" s="13">
        <f t="shared" si="546"/>
        <v>-3.0169145042698853E-3</v>
      </c>
      <c r="G1948" s="2">
        <f t="shared" si="541"/>
        <v>6779.3356666666687</v>
      </c>
      <c r="H1948" s="2">
        <f t="shared" ca="1" si="547"/>
        <v>151817</v>
      </c>
      <c r="I1948">
        <f t="shared" ca="1" si="548"/>
        <v>-1</v>
      </c>
      <c r="J1948">
        <f t="shared" si="549"/>
        <v>-1</v>
      </c>
      <c r="K1948">
        <f t="shared" si="542"/>
        <v>-82.489999999999782</v>
      </c>
      <c r="L1948">
        <f t="shared" ca="1" si="543"/>
        <v>82.489999999999782</v>
      </c>
      <c r="M1948" s="14">
        <f t="shared" si="544"/>
        <v>8238.5000000000509</v>
      </c>
      <c r="N1948">
        <f t="shared" si="550"/>
        <v>-1</v>
      </c>
      <c r="O1948">
        <f t="shared" si="545"/>
        <v>2</v>
      </c>
      <c r="P1948">
        <f>COUNTIF(作圖資料!$A$3:$A$249,A1948)</f>
        <v>0</v>
      </c>
      <c r="R1948" s="7">
        <f t="shared" si="551"/>
        <v>-112</v>
      </c>
      <c r="S1948" s="8">
        <f t="shared" ca="1" si="552"/>
        <v>112</v>
      </c>
      <c r="T1948" s="8">
        <f t="shared" ca="1" si="553"/>
        <v>13758</v>
      </c>
      <c r="U1948" s="8">
        <f t="shared" ca="1" si="554"/>
        <v>-1</v>
      </c>
      <c r="V1948" s="9">
        <f t="shared" ca="1" si="555"/>
        <v>0</v>
      </c>
      <c r="W1948" s="3">
        <f t="shared" si="556"/>
        <v>2.0202364614323454E-3</v>
      </c>
      <c r="X1948" s="3">
        <f t="shared" si="557"/>
        <v>3.4122390527904001E-2</v>
      </c>
      <c r="Y1948" s="3">
        <f t="shared" si="558"/>
        <v>2.8923862186303939E-2</v>
      </c>
    </row>
    <row r="1949" spans="1:25" x14ac:dyDescent="0.25">
      <c r="A1949" s="1">
        <v>38852</v>
      </c>
      <c r="B1949" s="2">
        <v>7176.35</v>
      </c>
      <c r="C1949" s="2">
        <v>123368</v>
      </c>
      <c r="D1949" s="2">
        <v>7153</v>
      </c>
      <c r="E1949" s="2">
        <v>7152</v>
      </c>
      <c r="F1949" s="13">
        <f t="shared" si="546"/>
        <v>-3.2537431981439768E-3</v>
      </c>
      <c r="G1949" s="2">
        <f t="shared" si="541"/>
        <v>6788.9666666666681</v>
      </c>
      <c r="H1949" s="2">
        <f t="shared" ca="1" si="547"/>
        <v>145132</v>
      </c>
      <c r="I1949">
        <f t="shared" ca="1" si="548"/>
        <v>-1</v>
      </c>
      <c r="J1949">
        <f t="shared" si="549"/>
        <v>-1</v>
      </c>
      <c r="K1949">
        <f t="shared" si="542"/>
        <v>-102.60999999999967</v>
      </c>
      <c r="L1949">
        <f t="shared" ca="1" si="543"/>
        <v>102.60999999999967</v>
      </c>
      <c r="M1949" s="14">
        <f t="shared" si="544"/>
        <v>8341.1100000000515</v>
      </c>
      <c r="N1949">
        <f t="shared" si="550"/>
        <v>-1</v>
      </c>
      <c r="O1949">
        <f t="shared" si="545"/>
        <v>0</v>
      </c>
      <c r="P1949">
        <f>COUNTIF(作圖資料!$A$3:$A$249,A1949)</f>
        <v>0</v>
      </c>
      <c r="R1949" s="7">
        <f t="shared" si="551"/>
        <v>-104</v>
      </c>
      <c r="S1949" s="8">
        <f t="shared" ca="1" si="552"/>
        <v>104</v>
      </c>
      <c r="T1949" s="8">
        <f t="shared" ca="1" si="553"/>
        <v>13862</v>
      </c>
      <c r="U1949" s="8">
        <f t="shared" ca="1" si="554"/>
        <v>-1</v>
      </c>
      <c r="V1949" s="9">
        <f t="shared" ca="1" si="555"/>
        <v>0</v>
      </c>
      <c r="W1949" s="3">
        <f t="shared" si="556"/>
        <v>2.0202364614323454E-3</v>
      </c>
      <c r="X1949" s="3">
        <f t="shared" si="557"/>
        <v>1.9544580168722625E-2</v>
      </c>
      <c r="Y1949" s="3">
        <f t="shared" si="558"/>
        <v>1.4178363816815809E-2</v>
      </c>
    </row>
    <row r="1950" spans="1:25" x14ac:dyDescent="0.25">
      <c r="A1950" s="1">
        <v>38853</v>
      </c>
      <c r="B1950" s="2">
        <v>7069.9</v>
      </c>
      <c r="C1950" s="2">
        <v>125193</v>
      </c>
      <c r="D1950" s="2">
        <v>7022</v>
      </c>
      <c r="E1950" s="2">
        <v>7005</v>
      </c>
      <c r="F1950" s="13">
        <f t="shared" si="546"/>
        <v>-6.7752019123324958E-3</v>
      </c>
      <c r="G1950" s="2">
        <f t="shared" si="541"/>
        <v>6795.3995000000014</v>
      </c>
      <c r="H1950" s="2">
        <f t="shared" ca="1" si="547"/>
        <v>138015.20000000001</v>
      </c>
      <c r="I1950">
        <f t="shared" ca="1" si="548"/>
        <v>-1</v>
      </c>
      <c r="J1950">
        <f t="shared" si="549"/>
        <v>-1</v>
      </c>
      <c r="K1950">
        <f t="shared" si="542"/>
        <v>-106.45000000000073</v>
      </c>
      <c r="L1950">
        <f t="shared" ca="1" si="543"/>
        <v>106.45000000000073</v>
      </c>
      <c r="M1950" s="14">
        <f t="shared" si="544"/>
        <v>8447.5600000000522</v>
      </c>
      <c r="N1950">
        <f t="shared" si="550"/>
        <v>-1</v>
      </c>
      <c r="O1950">
        <f t="shared" si="545"/>
        <v>0</v>
      </c>
      <c r="P1950">
        <f>COUNTIF(作圖資料!$A$3:$A$249,A1950)</f>
        <v>0</v>
      </c>
      <c r="R1950" s="7">
        <f t="shared" si="551"/>
        <v>-131</v>
      </c>
      <c r="S1950" s="8">
        <f t="shared" ca="1" si="552"/>
        <v>131</v>
      </c>
      <c r="T1950" s="8">
        <f t="shared" ca="1" si="553"/>
        <v>13993</v>
      </c>
      <c r="U1950" s="8">
        <f t="shared" ca="1" si="554"/>
        <v>-1</v>
      </c>
      <c r="V1950" s="9">
        <f t="shared" ca="1" si="555"/>
        <v>0</v>
      </c>
      <c r="W1950" s="3">
        <f t="shared" si="556"/>
        <v>2.0202364614323454E-3</v>
      </c>
      <c r="X1950" s="3">
        <f t="shared" si="557"/>
        <v>4.4212207229095135E-3</v>
      </c>
      <c r="Y1950" s="3">
        <f t="shared" si="558"/>
        <v>-4.395292783212601E-3</v>
      </c>
    </row>
    <row r="1951" spans="1:25" x14ac:dyDescent="0.25">
      <c r="A1951" s="1">
        <v>38854</v>
      </c>
      <c r="B1951" s="2">
        <v>7116.83</v>
      </c>
      <c r="C1951" s="2">
        <v>110146</v>
      </c>
      <c r="D1951" s="2">
        <v>7111</v>
      </c>
      <c r="E1951" s="2">
        <v>7104</v>
      </c>
      <c r="F1951" s="13">
        <f t="shared" si="546"/>
        <v>-1.8027689294249916E-3</v>
      </c>
      <c r="G1951" s="2">
        <f t="shared" si="541"/>
        <v>6802.7841666666682</v>
      </c>
      <c r="H1951" s="2">
        <f t="shared" ca="1" si="547"/>
        <v>124797.2</v>
      </c>
      <c r="I1951">
        <f t="shared" ca="1" si="548"/>
        <v>-1</v>
      </c>
      <c r="J1951">
        <f t="shared" si="549"/>
        <v>-1</v>
      </c>
      <c r="K1951">
        <f t="shared" si="542"/>
        <v>46.930000000000291</v>
      </c>
      <c r="L1951">
        <f t="shared" ca="1" si="543"/>
        <v>-46.930000000000291</v>
      </c>
      <c r="M1951" s="14">
        <f t="shared" si="544"/>
        <v>8400.630000000052</v>
      </c>
      <c r="N1951">
        <f t="shared" si="550"/>
        <v>-1</v>
      </c>
      <c r="O1951">
        <f t="shared" si="545"/>
        <v>0</v>
      </c>
      <c r="P1951">
        <f>COUNTIF(作圖資料!$A$3:$A$249,A1951)</f>
        <v>1</v>
      </c>
      <c r="R1951" s="7">
        <f t="shared" si="551"/>
        <v>89</v>
      </c>
      <c r="S1951" s="8">
        <f t="shared" ca="1" si="552"/>
        <v>-89</v>
      </c>
      <c r="T1951" s="8">
        <f t="shared" ca="1" si="553"/>
        <v>13904</v>
      </c>
      <c r="U1951" s="8">
        <f t="shared" ca="1" si="554"/>
        <v>-1</v>
      </c>
      <c r="V1951" s="9">
        <f t="shared" ca="1" si="555"/>
        <v>2</v>
      </c>
      <c r="W1951" s="3">
        <f t="shared" si="556"/>
        <v>2.0202364614323454E-3</v>
      </c>
      <c r="X1951" s="3">
        <f t="shared" si="557"/>
        <v>1.1088569325934605E-2</v>
      </c>
      <c r="Y1951" s="3">
        <f t="shared" si="558"/>
        <v>8.2234510137533245E-3</v>
      </c>
    </row>
    <row r="1952" spans="1:25" x14ac:dyDescent="0.25">
      <c r="A1952" s="1">
        <v>38855</v>
      </c>
      <c r="B1952" s="2">
        <v>7034.03</v>
      </c>
      <c r="C1952" s="2">
        <v>114123</v>
      </c>
      <c r="D1952" s="2">
        <v>7000</v>
      </c>
      <c r="E1952" s="2">
        <v>6960</v>
      </c>
      <c r="F1952" s="13">
        <f t="shared" si="546"/>
        <v>-4.8379094203464534E-3</v>
      </c>
      <c r="G1952" s="2">
        <f t="shared" si="541"/>
        <v>6808.5755000000008</v>
      </c>
      <c r="H1952" s="2">
        <f t="shared" ca="1" si="547"/>
        <v>120110.6</v>
      </c>
      <c r="I1952">
        <f t="shared" ca="1" si="548"/>
        <v>-1</v>
      </c>
      <c r="J1952">
        <f t="shared" si="549"/>
        <v>-1</v>
      </c>
      <c r="K1952">
        <f t="shared" si="542"/>
        <v>-82.800000000000182</v>
      </c>
      <c r="L1952">
        <f t="shared" ca="1" si="543"/>
        <v>82.800000000000182</v>
      </c>
      <c r="M1952" s="14">
        <f t="shared" si="544"/>
        <v>8483.4300000000512</v>
      </c>
      <c r="N1952">
        <f t="shared" si="550"/>
        <v>-1</v>
      </c>
      <c r="O1952">
        <f t="shared" si="545"/>
        <v>0</v>
      </c>
      <c r="P1952">
        <f>COUNTIF(作圖資料!$A$3:$A$249,A1952)</f>
        <v>0</v>
      </c>
      <c r="R1952" s="7">
        <f t="shared" si="551"/>
        <v>-104</v>
      </c>
      <c r="S1952" s="8">
        <f t="shared" ca="1" si="552"/>
        <v>104</v>
      </c>
      <c r="T1952" s="8">
        <f t="shared" ca="1" si="553"/>
        <v>14008</v>
      </c>
      <c r="U1952" s="8">
        <f t="shared" ca="1" si="554"/>
        <v>-2</v>
      </c>
      <c r="V1952" s="9">
        <f t="shared" ca="1" si="555"/>
        <v>1</v>
      </c>
      <c r="W1952" s="3">
        <f t="shared" si="556"/>
        <v>-1.8027689294249916E-3</v>
      </c>
      <c r="X1952" s="3">
        <f t="shared" si="557"/>
        <v>-1.1634393402680713E-2</v>
      </c>
      <c r="Y1952" s="3">
        <f t="shared" si="558"/>
        <v>-1.4639639639639639E-2</v>
      </c>
    </row>
    <row r="1953" spans="1:25" x14ac:dyDescent="0.25">
      <c r="A1953" s="1">
        <v>38856</v>
      </c>
      <c r="B1953" s="2">
        <v>7074.15</v>
      </c>
      <c r="C1953" s="2">
        <v>106420</v>
      </c>
      <c r="D1953" s="2">
        <v>7042</v>
      </c>
      <c r="E1953" s="2">
        <v>6995</v>
      </c>
      <c r="F1953" s="13">
        <f t="shared" si="546"/>
        <v>-4.5447156195443927E-3</v>
      </c>
      <c r="G1953" s="2">
        <f t="shared" si="541"/>
        <v>6815.9528333333346</v>
      </c>
      <c r="H1953" s="2">
        <f t="shared" ca="1" si="547"/>
        <v>115850</v>
      </c>
      <c r="I1953">
        <f t="shared" ca="1" si="548"/>
        <v>-1</v>
      </c>
      <c r="J1953">
        <f t="shared" si="549"/>
        <v>-1</v>
      </c>
      <c r="K1953">
        <f t="shared" si="542"/>
        <v>40.119999999999891</v>
      </c>
      <c r="L1953">
        <f t="shared" ca="1" si="543"/>
        <v>-40.119999999999891</v>
      </c>
      <c r="M1953" s="14">
        <f t="shared" si="544"/>
        <v>8443.3100000000522</v>
      </c>
      <c r="N1953">
        <f t="shared" si="550"/>
        <v>-1</v>
      </c>
      <c r="O1953">
        <f t="shared" si="545"/>
        <v>0</v>
      </c>
      <c r="P1953">
        <f>COUNTIF(作圖資料!$A$3:$A$249,A1953)</f>
        <v>0</v>
      </c>
      <c r="R1953" s="7">
        <f t="shared" si="551"/>
        <v>42</v>
      </c>
      <c r="S1953" s="8">
        <f t="shared" ca="1" si="552"/>
        <v>-42</v>
      </c>
      <c r="T1953" s="8">
        <f t="shared" ca="1" si="553"/>
        <v>13924</v>
      </c>
      <c r="U1953" s="8">
        <f t="shared" ca="1" si="554"/>
        <v>-1</v>
      </c>
      <c r="V1953" s="9">
        <f t="shared" ca="1" si="555"/>
        <v>1</v>
      </c>
      <c r="W1953" s="3">
        <f t="shared" si="556"/>
        <v>-1.8027689294249916E-3</v>
      </c>
      <c r="X1953" s="3">
        <f t="shared" si="557"/>
        <v>-5.9970520582901532E-3</v>
      </c>
      <c r="Y1953" s="3">
        <f t="shared" si="558"/>
        <v>-8.7274774774774855E-3</v>
      </c>
    </row>
    <row r="1954" spans="1:25" x14ac:dyDescent="0.25">
      <c r="A1954" s="1">
        <v>38859</v>
      </c>
      <c r="B1954" s="2">
        <v>6938.26</v>
      </c>
      <c r="C1954" s="2">
        <v>121567</v>
      </c>
      <c r="D1954" s="2">
        <v>6868</v>
      </c>
      <c r="E1954" s="2">
        <v>6808</v>
      </c>
      <c r="F1954" s="13">
        <f t="shared" si="546"/>
        <v>-1.0126458218631229E-2</v>
      </c>
      <c r="G1954" s="2">
        <f t="shared" si="541"/>
        <v>6822.7455000000018</v>
      </c>
      <c r="H1954" s="2">
        <f t="shared" ca="1" si="547"/>
        <v>115489.8</v>
      </c>
      <c r="I1954">
        <f t="shared" ca="1" si="548"/>
        <v>1</v>
      </c>
      <c r="J1954">
        <f t="shared" si="549"/>
        <v>-1</v>
      </c>
      <c r="K1954">
        <f t="shared" si="542"/>
        <v>-135.88999999999942</v>
      </c>
      <c r="L1954">
        <f t="shared" ca="1" si="543"/>
        <v>135.88999999999942</v>
      </c>
      <c r="M1954" s="14">
        <f t="shared" si="544"/>
        <v>8579.2000000000517</v>
      </c>
      <c r="N1954">
        <f t="shared" si="550"/>
        <v>-1</v>
      </c>
      <c r="O1954">
        <f t="shared" si="545"/>
        <v>0</v>
      </c>
      <c r="P1954">
        <f>COUNTIF(作圖資料!$A$3:$A$249,A1954)</f>
        <v>0</v>
      </c>
      <c r="R1954" s="7">
        <f t="shared" si="551"/>
        <v>-174</v>
      </c>
      <c r="S1954" s="8">
        <f t="shared" ca="1" si="552"/>
        <v>174</v>
      </c>
      <c r="T1954" s="8">
        <f t="shared" ca="1" si="553"/>
        <v>14098</v>
      </c>
      <c r="U1954" s="8">
        <f t="shared" ca="1" si="554"/>
        <v>2</v>
      </c>
      <c r="V1954" s="9">
        <f t="shared" ca="1" si="555"/>
        <v>3</v>
      </c>
      <c r="W1954" s="3">
        <f t="shared" si="556"/>
        <v>-1.8027689294249916E-3</v>
      </c>
      <c r="X1954" s="3">
        <f t="shared" si="557"/>
        <v>-2.5091227414452799E-2</v>
      </c>
      <c r="Y1954" s="3">
        <f t="shared" si="558"/>
        <v>-3.3220720720720687E-2</v>
      </c>
    </row>
    <row r="1955" spans="1:25" x14ac:dyDescent="0.25">
      <c r="A1955" s="1">
        <v>38860</v>
      </c>
      <c r="B1955" s="2">
        <v>6843.98</v>
      </c>
      <c r="C1955" s="2">
        <v>104331</v>
      </c>
      <c r="D1955" s="2">
        <v>6844</v>
      </c>
      <c r="E1955" s="2">
        <v>6787</v>
      </c>
      <c r="F1955" s="13">
        <f t="shared" si="546"/>
        <v>2.9222762194525131E-6</v>
      </c>
      <c r="G1955" s="2">
        <f t="shared" si="541"/>
        <v>6828.9003333333349</v>
      </c>
      <c r="H1955" s="2">
        <f t="shared" ca="1" si="547"/>
        <v>111317.4</v>
      </c>
      <c r="I1955">
        <f t="shared" ca="1" si="548"/>
        <v>-1</v>
      </c>
      <c r="J1955">
        <f t="shared" si="549"/>
        <v>1</v>
      </c>
      <c r="K1955">
        <f t="shared" si="542"/>
        <v>-94.280000000000655</v>
      </c>
      <c r="L1955">
        <f t="shared" ca="1" si="543"/>
        <v>-94.280000000000655</v>
      </c>
      <c r="M1955" s="14">
        <f t="shared" si="544"/>
        <v>8673.4800000000523</v>
      </c>
      <c r="N1955">
        <f t="shared" si="550"/>
        <v>1</v>
      </c>
      <c r="O1955">
        <f t="shared" si="545"/>
        <v>2</v>
      </c>
      <c r="P1955">
        <f>COUNTIF(作圖資料!$A$3:$A$249,A1955)</f>
        <v>0</v>
      </c>
      <c r="R1955" s="7">
        <f t="shared" si="551"/>
        <v>-24</v>
      </c>
      <c r="S1955" s="8">
        <f t="shared" ca="1" si="552"/>
        <v>-24</v>
      </c>
      <c r="T1955" s="8">
        <f t="shared" ca="1" si="553"/>
        <v>14050</v>
      </c>
      <c r="U1955" s="8">
        <f t="shared" ca="1" si="554"/>
        <v>-2</v>
      </c>
      <c r="V1955" s="9">
        <f t="shared" ca="1" si="555"/>
        <v>4</v>
      </c>
      <c r="W1955" s="3">
        <f t="shared" si="556"/>
        <v>-1.8027689294249916E-3</v>
      </c>
      <c r="X1955" s="3">
        <f t="shared" si="557"/>
        <v>-3.8338698549775785E-2</v>
      </c>
      <c r="Y1955" s="3">
        <f t="shared" si="558"/>
        <v>-3.6599099099099086E-2</v>
      </c>
    </row>
    <row r="1956" spans="1:25" x14ac:dyDescent="0.25">
      <c r="A1956" s="1">
        <v>38861</v>
      </c>
      <c r="B1956" s="2">
        <v>6877.01</v>
      </c>
      <c r="C1956" s="2">
        <v>129068</v>
      </c>
      <c r="D1956" s="2">
        <v>6890</v>
      </c>
      <c r="E1956" s="2">
        <v>6828</v>
      </c>
      <c r="F1956" s="13">
        <f t="shared" si="546"/>
        <v>1.8889022991095406E-3</v>
      </c>
      <c r="G1956" s="2">
        <f t="shared" si="541"/>
        <v>6834.5468333333356</v>
      </c>
      <c r="H1956" s="2">
        <f t="shared" ca="1" si="547"/>
        <v>115101.8</v>
      </c>
      <c r="I1956">
        <f t="shared" ca="1" si="548"/>
        <v>1</v>
      </c>
      <c r="J1956">
        <f t="shared" si="549"/>
        <v>1</v>
      </c>
      <c r="K1956">
        <f t="shared" si="542"/>
        <v>33.030000000000655</v>
      </c>
      <c r="L1956">
        <f t="shared" ca="1" si="543"/>
        <v>-33.030000000000655</v>
      </c>
      <c r="M1956" s="14">
        <f t="shared" si="544"/>
        <v>8706.510000000053</v>
      </c>
      <c r="N1956">
        <f t="shared" si="550"/>
        <v>1</v>
      </c>
      <c r="O1956">
        <f t="shared" si="545"/>
        <v>0</v>
      </c>
      <c r="P1956">
        <f>COUNTIF(作圖資料!$A$3:$A$249,A1956)</f>
        <v>0</v>
      </c>
      <c r="R1956" s="7">
        <f t="shared" si="551"/>
        <v>46</v>
      </c>
      <c r="S1956" s="8">
        <f t="shared" ca="1" si="552"/>
        <v>-46</v>
      </c>
      <c r="T1956" s="8">
        <f t="shared" ca="1" si="553"/>
        <v>13958</v>
      </c>
      <c r="U1956" s="8">
        <f t="shared" ca="1" si="554"/>
        <v>2</v>
      </c>
      <c r="V1956" s="9">
        <f t="shared" ca="1" si="555"/>
        <v>4</v>
      </c>
      <c r="W1956" s="3">
        <f t="shared" si="556"/>
        <v>-1.8027689294249916E-3</v>
      </c>
      <c r="X1956" s="3">
        <f t="shared" si="557"/>
        <v>-3.3697587268488927E-2</v>
      </c>
      <c r="Y1956" s="3">
        <f t="shared" si="558"/>
        <v>-3.0123873873873941E-2</v>
      </c>
    </row>
    <row r="1957" spans="1:25" x14ac:dyDescent="0.25">
      <c r="A1957" s="1">
        <v>38862</v>
      </c>
      <c r="B1957" s="2">
        <v>6861.65</v>
      </c>
      <c r="C1957" s="2">
        <v>107646</v>
      </c>
      <c r="D1957" s="2">
        <v>6855</v>
      </c>
      <c r="E1957" s="2">
        <v>6795</v>
      </c>
      <c r="F1957" s="13">
        <f t="shared" si="546"/>
        <v>-9.691546493918457E-4</v>
      </c>
      <c r="G1957" s="2">
        <f t="shared" si="541"/>
        <v>6839.547166666669</v>
      </c>
      <c r="H1957" s="2">
        <f t="shared" ca="1" si="547"/>
        <v>113806.39999999999</v>
      </c>
      <c r="I1957">
        <f t="shared" ca="1" si="548"/>
        <v>-1</v>
      </c>
      <c r="J1957">
        <f t="shared" si="549"/>
        <v>-1</v>
      </c>
      <c r="K1957">
        <f t="shared" si="542"/>
        <v>-15.360000000000582</v>
      </c>
      <c r="L1957">
        <f t="shared" ca="1" si="543"/>
        <v>-15.360000000000582</v>
      </c>
      <c r="M1957" s="14">
        <f t="shared" si="544"/>
        <v>8691.1500000000524</v>
      </c>
      <c r="N1957">
        <f t="shared" si="550"/>
        <v>-1</v>
      </c>
      <c r="O1957">
        <f t="shared" si="545"/>
        <v>2</v>
      </c>
      <c r="P1957">
        <f>COUNTIF(作圖資料!$A$3:$A$249,A1957)</f>
        <v>0</v>
      </c>
      <c r="R1957" s="7">
        <f t="shared" si="551"/>
        <v>-35</v>
      </c>
      <c r="S1957" s="8">
        <f t="shared" ca="1" si="552"/>
        <v>-35</v>
      </c>
      <c r="T1957" s="8">
        <f t="shared" ca="1" si="553"/>
        <v>13888</v>
      </c>
      <c r="U1957" s="8">
        <f t="shared" ca="1" si="554"/>
        <v>-2</v>
      </c>
      <c r="V1957" s="9">
        <f t="shared" ca="1" si="555"/>
        <v>4</v>
      </c>
      <c r="W1957" s="3">
        <f t="shared" si="556"/>
        <v>-1.8027689294249916E-3</v>
      </c>
      <c r="X1957" s="3">
        <f t="shared" si="557"/>
        <v>-3.5855851551884865E-2</v>
      </c>
      <c r="Y1957" s="3">
        <f t="shared" si="558"/>
        <v>-3.5050675675675769E-2</v>
      </c>
    </row>
    <row r="1958" spans="1:25" x14ac:dyDescent="0.25">
      <c r="A1958" s="1">
        <v>38863</v>
      </c>
      <c r="B1958" s="2">
        <v>6879.51</v>
      </c>
      <c r="C1958" s="2">
        <v>126720</v>
      </c>
      <c r="D1958" s="2">
        <v>6872</v>
      </c>
      <c r="E1958" s="2">
        <v>6819</v>
      </c>
      <c r="F1958" s="13">
        <f t="shared" si="546"/>
        <v>-1.0916475155934302E-3</v>
      </c>
      <c r="G1958" s="2">
        <f t="shared" si="541"/>
        <v>6843.9825000000028</v>
      </c>
      <c r="H1958" s="2">
        <f t="shared" ca="1" si="547"/>
        <v>117866.4</v>
      </c>
      <c r="I1958">
        <f t="shared" ca="1" si="548"/>
        <v>1</v>
      </c>
      <c r="J1958">
        <f t="shared" si="549"/>
        <v>-1</v>
      </c>
      <c r="K1958">
        <f t="shared" si="542"/>
        <v>17.860000000000582</v>
      </c>
      <c r="L1958">
        <f t="shared" ca="1" si="543"/>
        <v>-17.860000000000582</v>
      </c>
      <c r="M1958" s="14">
        <f t="shared" si="544"/>
        <v>8673.2900000000518</v>
      </c>
      <c r="N1958">
        <f t="shared" si="550"/>
        <v>-1</v>
      </c>
      <c r="O1958">
        <f t="shared" si="545"/>
        <v>0</v>
      </c>
      <c r="P1958">
        <f>COUNTIF(作圖資料!$A$3:$A$249,A1958)</f>
        <v>0</v>
      </c>
      <c r="R1958" s="7">
        <f t="shared" si="551"/>
        <v>17</v>
      </c>
      <c r="S1958" s="8">
        <f t="shared" ca="1" si="552"/>
        <v>-17</v>
      </c>
      <c r="T1958" s="8">
        <f t="shared" ca="1" si="553"/>
        <v>13854</v>
      </c>
      <c r="U1958" s="8">
        <f t="shared" ca="1" si="554"/>
        <v>2</v>
      </c>
      <c r="V1958" s="9">
        <f t="shared" ca="1" si="555"/>
        <v>4</v>
      </c>
      <c r="W1958" s="3">
        <f t="shared" si="556"/>
        <v>-1.8027689294249916E-3</v>
      </c>
      <c r="X1958" s="3">
        <f t="shared" si="557"/>
        <v>-3.3346307274446541E-2</v>
      </c>
      <c r="Y1958" s="3">
        <f t="shared" si="558"/>
        <v>-3.2657657657657713E-2</v>
      </c>
    </row>
    <row r="1959" spans="1:25" x14ac:dyDescent="0.25">
      <c r="A1959" s="1">
        <v>38866</v>
      </c>
      <c r="B1959" s="2">
        <v>6878.88</v>
      </c>
      <c r="C1959" s="2">
        <v>82966</v>
      </c>
      <c r="D1959" s="2">
        <v>6891</v>
      </c>
      <c r="E1959" s="2">
        <v>6850</v>
      </c>
      <c r="F1959" s="13">
        <f t="shared" si="546"/>
        <v>1.7619147303049587E-3</v>
      </c>
      <c r="G1959" s="2">
        <f t="shared" si="541"/>
        <v>6847.9145000000017</v>
      </c>
      <c r="H1959" s="2">
        <f t="shared" ca="1" si="547"/>
        <v>110146.2</v>
      </c>
      <c r="I1959">
        <f t="shared" ca="1" si="548"/>
        <v>-1</v>
      </c>
      <c r="J1959">
        <f t="shared" si="549"/>
        <v>1</v>
      </c>
      <c r="K1959">
        <f t="shared" si="542"/>
        <v>-0.63000000000010914</v>
      </c>
      <c r="L1959">
        <f t="shared" ca="1" si="543"/>
        <v>-0.63000000000010914</v>
      </c>
      <c r="M1959" s="14">
        <f t="shared" si="544"/>
        <v>8673.9200000000528</v>
      </c>
      <c r="N1959">
        <f t="shared" si="550"/>
        <v>1</v>
      </c>
      <c r="O1959">
        <f t="shared" si="545"/>
        <v>2</v>
      </c>
      <c r="P1959">
        <f>COUNTIF(作圖資料!$A$3:$A$249,A1959)</f>
        <v>0</v>
      </c>
      <c r="R1959" s="7">
        <f t="shared" si="551"/>
        <v>19</v>
      </c>
      <c r="S1959" s="8">
        <f t="shared" ca="1" si="552"/>
        <v>19</v>
      </c>
      <c r="T1959" s="8">
        <f t="shared" ca="1" si="553"/>
        <v>13892</v>
      </c>
      <c r="U1959" s="8">
        <f t="shared" ca="1" si="554"/>
        <v>-2</v>
      </c>
      <c r="V1959" s="9">
        <f t="shared" ca="1" si="555"/>
        <v>4</v>
      </c>
      <c r="W1959" s="3">
        <f t="shared" si="556"/>
        <v>-1.8027689294249916E-3</v>
      </c>
      <c r="X1959" s="3">
        <f t="shared" si="557"/>
        <v>-3.3434829832945212E-2</v>
      </c>
      <c r="Y1959" s="3">
        <f t="shared" si="558"/>
        <v>-2.9983108108108114E-2</v>
      </c>
    </row>
    <row r="1960" spans="1:25" x14ac:dyDescent="0.25">
      <c r="A1960" s="1">
        <v>38867</v>
      </c>
      <c r="B1960" s="2">
        <v>6846.95</v>
      </c>
      <c r="C1960" s="2">
        <v>106554</v>
      </c>
      <c r="D1960" s="2">
        <v>6844</v>
      </c>
      <c r="E1960" s="2">
        <v>6785</v>
      </c>
      <c r="F1960" s="13">
        <f t="shared" si="546"/>
        <v>-4.3084877208099392E-4</v>
      </c>
      <c r="G1960" s="2">
        <f t="shared" si="541"/>
        <v>6852.8026666666692</v>
      </c>
      <c r="H1960" s="2">
        <f t="shared" ca="1" si="547"/>
        <v>110590.8</v>
      </c>
      <c r="I1960">
        <f t="shared" ca="1" si="548"/>
        <v>-1</v>
      </c>
      <c r="J1960">
        <f t="shared" si="549"/>
        <v>-1</v>
      </c>
      <c r="K1960">
        <f t="shared" si="542"/>
        <v>-31.930000000000291</v>
      </c>
      <c r="L1960">
        <f t="shared" ca="1" si="543"/>
        <v>31.930000000000291</v>
      </c>
      <c r="M1960" s="14">
        <f t="shared" si="544"/>
        <v>8641.9900000000525</v>
      </c>
      <c r="N1960">
        <f t="shared" si="550"/>
        <v>-1</v>
      </c>
      <c r="O1960">
        <f t="shared" si="545"/>
        <v>2</v>
      </c>
      <c r="P1960">
        <f>COUNTIF(作圖資料!$A$3:$A$249,A1960)</f>
        <v>0</v>
      </c>
      <c r="R1960" s="7">
        <f t="shared" si="551"/>
        <v>-47</v>
      </c>
      <c r="S1960" s="8">
        <f t="shared" ca="1" si="552"/>
        <v>47</v>
      </c>
      <c r="T1960" s="8">
        <f t="shared" ca="1" si="553"/>
        <v>13986</v>
      </c>
      <c r="U1960" s="8">
        <f t="shared" ca="1" si="554"/>
        <v>-2</v>
      </c>
      <c r="V1960" s="9">
        <f t="shared" ca="1" si="555"/>
        <v>0</v>
      </c>
      <c r="W1960" s="3">
        <f t="shared" si="556"/>
        <v>-1.8027689294249916E-3</v>
      </c>
      <c r="X1960" s="3">
        <f t="shared" si="557"/>
        <v>-3.792137791685346E-2</v>
      </c>
      <c r="Y1960" s="3">
        <f t="shared" si="558"/>
        <v>-3.6599099099099086E-2</v>
      </c>
    </row>
    <row r="1961" spans="1:25" x14ac:dyDescent="0.25">
      <c r="A1961" s="1">
        <v>38869</v>
      </c>
      <c r="B1961" s="2">
        <v>6872.84</v>
      </c>
      <c r="C1961" s="2">
        <v>91655</v>
      </c>
      <c r="D1961" s="2">
        <v>6854</v>
      </c>
      <c r="E1961" s="2">
        <v>6802</v>
      </c>
      <c r="F1961" s="13">
        <f t="shared" si="546"/>
        <v>-2.7412248793803329E-3</v>
      </c>
      <c r="G1961" s="2">
        <f t="shared" si="541"/>
        <v>6857.7536666666692</v>
      </c>
      <c r="H1961" s="2">
        <f t="shared" ca="1" si="547"/>
        <v>103108.2</v>
      </c>
      <c r="I1961">
        <f t="shared" ca="1" si="548"/>
        <v>-1</v>
      </c>
      <c r="J1961">
        <f t="shared" si="549"/>
        <v>-1</v>
      </c>
      <c r="K1961">
        <f t="shared" si="542"/>
        <v>25.890000000000327</v>
      </c>
      <c r="L1961">
        <f t="shared" ca="1" si="543"/>
        <v>-25.890000000000327</v>
      </c>
      <c r="M1961" s="14">
        <f t="shared" si="544"/>
        <v>8616.1000000000531</v>
      </c>
      <c r="N1961">
        <f t="shared" si="550"/>
        <v>-1</v>
      </c>
      <c r="O1961">
        <f t="shared" si="545"/>
        <v>0</v>
      </c>
      <c r="P1961">
        <f>COUNTIF(作圖資料!$A$3:$A$249,A1961)</f>
        <v>0</v>
      </c>
      <c r="R1961" s="7">
        <f t="shared" si="551"/>
        <v>10</v>
      </c>
      <c r="S1961" s="8">
        <f t="shared" ca="1" si="552"/>
        <v>-10</v>
      </c>
      <c r="T1961" s="8">
        <f t="shared" ca="1" si="553"/>
        <v>13966</v>
      </c>
      <c r="U1961" s="8">
        <f t="shared" ca="1" si="554"/>
        <v>-2</v>
      </c>
      <c r="V1961" s="9">
        <f t="shared" ca="1" si="555"/>
        <v>0</v>
      </c>
      <c r="W1961" s="3">
        <f t="shared" si="556"/>
        <v>-1.8027689294249916E-3</v>
      </c>
      <c r="X1961" s="3">
        <f t="shared" si="557"/>
        <v>-3.4283522298551361E-2</v>
      </c>
      <c r="Y1961" s="3">
        <f t="shared" si="558"/>
        <v>-3.5191441441441373E-2</v>
      </c>
    </row>
    <row r="1962" spans="1:25" x14ac:dyDescent="0.25">
      <c r="A1962" s="1">
        <v>38870</v>
      </c>
      <c r="B1962" s="2">
        <v>6959.64</v>
      </c>
      <c r="C1962" s="2">
        <v>95183</v>
      </c>
      <c r="D1962" s="2">
        <v>6967</v>
      </c>
      <c r="E1962" s="2">
        <v>6898</v>
      </c>
      <c r="F1962" s="13">
        <f t="shared" si="546"/>
        <v>1.0575259639866719E-3</v>
      </c>
      <c r="G1962" s="2">
        <f t="shared" si="541"/>
        <v>6865.5118333333367</v>
      </c>
      <c r="H1962" s="2">
        <f t="shared" ca="1" si="547"/>
        <v>100615.6</v>
      </c>
      <c r="I1962">
        <f t="shared" ca="1" si="548"/>
        <v>-1</v>
      </c>
      <c r="J1962">
        <f t="shared" si="549"/>
        <v>1</v>
      </c>
      <c r="K1962">
        <f t="shared" si="542"/>
        <v>86.800000000000182</v>
      </c>
      <c r="L1962">
        <f t="shared" ca="1" si="543"/>
        <v>-86.800000000000182</v>
      </c>
      <c r="M1962" s="14">
        <f t="shared" si="544"/>
        <v>8529.3000000000538</v>
      </c>
      <c r="N1962">
        <f t="shared" si="550"/>
        <v>1</v>
      </c>
      <c r="O1962">
        <f t="shared" si="545"/>
        <v>2</v>
      </c>
      <c r="P1962">
        <f>COUNTIF(作圖資料!$A$3:$A$249,A1962)</f>
        <v>0</v>
      </c>
      <c r="R1962" s="7">
        <f t="shared" si="551"/>
        <v>113</v>
      </c>
      <c r="S1962" s="8">
        <f t="shared" ca="1" si="552"/>
        <v>-113</v>
      </c>
      <c r="T1962" s="8">
        <f t="shared" ca="1" si="553"/>
        <v>13740</v>
      </c>
      <c r="U1962" s="8">
        <f t="shared" ca="1" si="554"/>
        <v>-1</v>
      </c>
      <c r="V1962" s="9">
        <f t="shared" ca="1" si="555"/>
        <v>1</v>
      </c>
      <c r="W1962" s="3">
        <f t="shared" si="556"/>
        <v>-1.8027689294249916E-3</v>
      </c>
      <c r="X1962" s="3">
        <f t="shared" si="557"/>
        <v>-2.2087080905403011E-2</v>
      </c>
      <c r="Y1962" s="3">
        <f t="shared" si="558"/>
        <v>-1.9284909909909831E-2</v>
      </c>
    </row>
    <row r="1963" spans="1:25" x14ac:dyDescent="0.25">
      <c r="A1963" s="1">
        <v>38873</v>
      </c>
      <c r="B1963" s="2">
        <v>6715.27</v>
      </c>
      <c r="C1963" s="2">
        <v>100354</v>
      </c>
      <c r="D1963" s="2">
        <v>6678</v>
      </c>
      <c r="E1963" s="2">
        <v>6650</v>
      </c>
      <c r="F1963" s="13">
        <f t="shared" si="546"/>
        <v>-5.5500374519565909E-3</v>
      </c>
      <c r="G1963" s="2">
        <f t="shared" si="541"/>
        <v>6869.7735000000039</v>
      </c>
      <c r="H1963" s="2">
        <f t="shared" ca="1" si="547"/>
        <v>95342.399999999994</v>
      </c>
      <c r="I1963">
        <f t="shared" ca="1" si="548"/>
        <v>1</v>
      </c>
      <c r="J1963">
        <f t="shared" si="549"/>
        <v>-1</v>
      </c>
      <c r="K1963">
        <f t="shared" si="542"/>
        <v>-244.36999999999989</v>
      </c>
      <c r="L1963">
        <f t="shared" ca="1" si="543"/>
        <v>244.36999999999989</v>
      </c>
      <c r="M1963" s="14">
        <f t="shared" si="544"/>
        <v>8284.9300000000549</v>
      </c>
      <c r="N1963">
        <f t="shared" si="550"/>
        <v>-1</v>
      </c>
      <c r="O1963">
        <f t="shared" si="545"/>
        <v>2</v>
      </c>
      <c r="P1963">
        <f>COUNTIF(作圖資料!$A$3:$A$249,A1963)</f>
        <v>0</v>
      </c>
      <c r="R1963" s="7">
        <f t="shared" si="551"/>
        <v>-289</v>
      </c>
      <c r="S1963" s="8">
        <f t="shared" ca="1" si="552"/>
        <v>289</v>
      </c>
      <c r="T1963" s="8">
        <f t="shared" ca="1" si="553"/>
        <v>14029</v>
      </c>
      <c r="U1963" s="8">
        <f t="shared" ca="1" si="554"/>
        <v>2</v>
      </c>
      <c r="V1963" s="9">
        <f t="shared" ca="1" si="555"/>
        <v>3</v>
      </c>
      <c r="W1963" s="3">
        <f t="shared" si="556"/>
        <v>-1.8027689294249916E-3</v>
      </c>
      <c r="X1963" s="3">
        <f t="shared" si="557"/>
        <v>-5.6423997763048961E-2</v>
      </c>
      <c r="Y1963" s="3">
        <f t="shared" si="558"/>
        <v>-5.9966216216216117E-2</v>
      </c>
    </row>
    <row r="1964" spans="1:25" x14ac:dyDescent="0.25">
      <c r="A1964" s="1">
        <v>38874</v>
      </c>
      <c r="B1964" s="2">
        <v>6730.27</v>
      </c>
      <c r="C1964" s="2">
        <v>94307</v>
      </c>
      <c r="D1964" s="2">
        <v>6689</v>
      </c>
      <c r="E1964" s="2">
        <v>6625</v>
      </c>
      <c r="F1964" s="13">
        <f t="shared" si="546"/>
        <v>-6.1319976761705641E-3</v>
      </c>
      <c r="G1964" s="2">
        <f t="shared" si="541"/>
        <v>6873.8368333333374</v>
      </c>
      <c r="H1964" s="2">
        <f t="shared" ca="1" si="547"/>
        <v>97610.6</v>
      </c>
      <c r="I1964">
        <f t="shared" ca="1" si="548"/>
        <v>-1</v>
      </c>
      <c r="J1964">
        <f t="shared" si="549"/>
        <v>-1</v>
      </c>
      <c r="K1964">
        <f t="shared" si="542"/>
        <v>15</v>
      </c>
      <c r="L1964">
        <f t="shared" ca="1" si="543"/>
        <v>15</v>
      </c>
      <c r="M1964" s="14">
        <f t="shared" si="544"/>
        <v>8269.9300000000549</v>
      </c>
      <c r="N1964">
        <f t="shared" si="550"/>
        <v>-1</v>
      </c>
      <c r="O1964">
        <f t="shared" si="545"/>
        <v>0</v>
      </c>
      <c r="P1964">
        <f>COUNTIF(作圖資料!$A$3:$A$249,A1964)</f>
        <v>0</v>
      </c>
      <c r="R1964" s="7">
        <f t="shared" si="551"/>
        <v>11</v>
      </c>
      <c r="S1964" s="8">
        <f t="shared" ca="1" si="552"/>
        <v>11</v>
      </c>
      <c r="T1964" s="8">
        <f t="shared" ca="1" si="553"/>
        <v>14051</v>
      </c>
      <c r="U1964" s="8">
        <f t="shared" ca="1" si="554"/>
        <v>-2</v>
      </c>
      <c r="V1964" s="9">
        <f t="shared" ca="1" si="555"/>
        <v>4</v>
      </c>
      <c r="W1964" s="3">
        <f t="shared" si="556"/>
        <v>-1.8027689294249916E-3</v>
      </c>
      <c r="X1964" s="3">
        <f t="shared" si="557"/>
        <v>-5.4316317798795088E-2</v>
      </c>
      <c r="Y1964" s="3">
        <f t="shared" si="558"/>
        <v>-5.8417792792792689E-2</v>
      </c>
    </row>
    <row r="1965" spans="1:25" x14ac:dyDescent="0.25">
      <c r="A1965" s="1">
        <v>38875</v>
      </c>
      <c r="B1965" s="2">
        <v>6612.74</v>
      </c>
      <c r="C1965" s="2">
        <v>82225</v>
      </c>
      <c r="D1965" s="2">
        <v>6576</v>
      </c>
      <c r="E1965" s="2">
        <v>6522</v>
      </c>
      <c r="F1965" s="13">
        <f t="shared" si="546"/>
        <v>-5.5559420149590144E-3</v>
      </c>
      <c r="G1965" s="2">
        <f t="shared" si="541"/>
        <v>6875.8711666666704</v>
      </c>
      <c r="H1965" s="2">
        <f t="shared" ca="1" si="547"/>
        <v>92744.8</v>
      </c>
      <c r="I1965">
        <f t="shared" ca="1" si="548"/>
        <v>-1</v>
      </c>
      <c r="J1965">
        <f t="shared" si="549"/>
        <v>-1</v>
      </c>
      <c r="K1965">
        <f t="shared" si="542"/>
        <v>-117.53000000000065</v>
      </c>
      <c r="L1965">
        <f t="shared" ca="1" si="543"/>
        <v>117.53000000000065</v>
      </c>
      <c r="M1965" s="14">
        <f t="shared" si="544"/>
        <v>8387.4600000000555</v>
      </c>
      <c r="N1965">
        <f t="shared" si="550"/>
        <v>-1</v>
      </c>
      <c r="O1965">
        <f t="shared" si="545"/>
        <v>0</v>
      </c>
      <c r="P1965">
        <f>COUNTIF(作圖資料!$A$3:$A$249,A1965)</f>
        <v>0</v>
      </c>
      <c r="R1965" s="7">
        <f t="shared" si="551"/>
        <v>-113</v>
      </c>
      <c r="S1965" s="8">
        <f t="shared" ca="1" si="552"/>
        <v>113</v>
      </c>
      <c r="T1965" s="8">
        <f t="shared" ca="1" si="553"/>
        <v>14277</v>
      </c>
      <c r="U1965" s="8">
        <f t="shared" ca="1" si="554"/>
        <v>-2</v>
      </c>
      <c r="V1965" s="9">
        <f t="shared" ca="1" si="555"/>
        <v>0</v>
      </c>
      <c r="W1965" s="3">
        <f t="shared" si="556"/>
        <v>-1.8027689294249916E-3</v>
      </c>
      <c r="X1965" s="3">
        <f t="shared" si="557"/>
        <v>-7.0830692878711354E-2</v>
      </c>
      <c r="Y1965" s="3">
        <f t="shared" si="558"/>
        <v>-7.432432432432412E-2</v>
      </c>
    </row>
    <row r="1966" spans="1:25" x14ac:dyDescent="0.25">
      <c r="A1966" s="1">
        <v>38876</v>
      </c>
      <c r="B1966" s="2">
        <v>6331.81</v>
      </c>
      <c r="C1966" s="2">
        <v>119251</v>
      </c>
      <c r="D1966" s="2">
        <v>6216</v>
      </c>
      <c r="E1966" s="2">
        <v>6170</v>
      </c>
      <c r="F1966" s="13">
        <f t="shared" si="546"/>
        <v>-1.8290188745398339E-2</v>
      </c>
      <c r="G1966" s="2">
        <f t="shared" si="541"/>
        <v>6872.32416666667</v>
      </c>
      <c r="H1966" s="2">
        <f t="shared" ca="1" si="547"/>
        <v>98264</v>
      </c>
      <c r="I1966">
        <f t="shared" ca="1" si="548"/>
        <v>1</v>
      </c>
      <c r="J1966">
        <f t="shared" si="549"/>
        <v>-1</v>
      </c>
      <c r="K1966">
        <f t="shared" si="542"/>
        <v>-280.92999999999938</v>
      </c>
      <c r="L1966">
        <f t="shared" ca="1" si="543"/>
        <v>280.92999999999938</v>
      </c>
      <c r="M1966" s="14">
        <f t="shared" si="544"/>
        <v>8668.390000000054</v>
      </c>
      <c r="N1966">
        <f t="shared" si="550"/>
        <v>-1</v>
      </c>
      <c r="O1966">
        <f t="shared" si="545"/>
        <v>0</v>
      </c>
      <c r="P1966">
        <f>COUNTIF(作圖資料!$A$3:$A$249,A1966)</f>
        <v>0</v>
      </c>
      <c r="R1966" s="7">
        <f t="shared" si="551"/>
        <v>-360</v>
      </c>
      <c r="S1966" s="8">
        <f t="shared" ca="1" si="552"/>
        <v>360</v>
      </c>
      <c r="T1966" s="8">
        <f t="shared" ca="1" si="553"/>
        <v>14997</v>
      </c>
      <c r="U1966" s="8">
        <f t="shared" ca="1" si="554"/>
        <v>2</v>
      </c>
      <c r="V1966" s="9">
        <f t="shared" ca="1" si="555"/>
        <v>4</v>
      </c>
      <c r="W1966" s="3">
        <f t="shared" si="556"/>
        <v>-1.8027689294249916E-3</v>
      </c>
      <c r="X1966" s="3">
        <f t="shared" si="557"/>
        <v>-0.11030472836923166</v>
      </c>
      <c r="Y1966" s="3">
        <f t="shared" si="558"/>
        <v>-0.12499999999999978</v>
      </c>
    </row>
    <row r="1967" spans="1:25" x14ac:dyDescent="0.25">
      <c r="A1967" s="1">
        <v>38877</v>
      </c>
      <c r="B1967" s="2">
        <v>6444.63</v>
      </c>
      <c r="C1967" s="2">
        <v>118609</v>
      </c>
      <c r="D1967" s="2">
        <v>6375</v>
      </c>
      <c r="E1967" s="2">
        <v>6328</v>
      </c>
      <c r="F1967" s="13">
        <f t="shared" si="546"/>
        <v>-1.0804344081816963E-2</v>
      </c>
      <c r="G1967" s="2">
        <f t="shared" si="541"/>
        <v>6872.0678333333362</v>
      </c>
      <c r="H1967" s="2">
        <f t="shared" ca="1" si="547"/>
        <v>102949.2</v>
      </c>
      <c r="I1967">
        <f t="shared" ca="1" si="548"/>
        <v>1</v>
      </c>
      <c r="J1967">
        <f t="shared" si="549"/>
        <v>-1</v>
      </c>
      <c r="K1967">
        <f t="shared" si="542"/>
        <v>112.81999999999971</v>
      </c>
      <c r="L1967">
        <f t="shared" ca="1" si="543"/>
        <v>112.81999999999971</v>
      </c>
      <c r="M1967" s="14">
        <f t="shared" si="544"/>
        <v>8555.5700000000543</v>
      </c>
      <c r="N1967">
        <f t="shared" si="550"/>
        <v>-1</v>
      </c>
      <c r="O1967">
        <f t="shared" si="545"/>
        <v>0</v>
      </c>
      <c r="P1967">
        <f>COUNTIF(作圖資料!$A$3:$A$249,A1967)</f>
        <v>0</v>
      </c>
      <c r="R1967" s="7">
        <f t="shared" si="551"/>
        <v>159</v>
      </c>
      <c r="S1967" s="8">
        <f t="shared" ca="1" si="552"/>
        <v>159</v>
      </c>
      <c r="T1967" s="8">
        <f t="shared" ca="1" si="553"/>
        <v>15315</v>
      </c>
      <c r="U1967" s="8">
        <f t="shared" ca="1" si="554"/>
        <v>2</v>
      </c>
      <c r="V1967" s="9">
        <f t="shared" ca="1" si="555"/>
        <v>0</v>
      </c>
      <c r="W1967" s="3">
        <f t="shared" si="556"/>
        <v>-1.8027689294249916E-3</v>
      </c>
      <c r="X1967" s="3">
        <f t="shared" si="557"/>
        <v>-9.4452164798091265E-2</v>
      </c>
      <c r="Y1967" s="3">
        <f t="shared" si="558"/>
        <v>-0.10261824324324309</v>
      </c>
    </row>
    <row r="1968" spans="1:25" x14ac:dyDescent="0.25">
      <c r="A1968" s="1">
        <v>38880</v>
      </c>
      <c r="B1968" s="2">
        <v>6442.9</v>
      </c>
      <c r="C1968" s="2">
        <v>74614</v>
      </c>
      <c r="D1968" s="2">
        <v>6379</v>
      </c>
      <c r="E1968" s="2">
        <v>6332</v>
      </c>
      <c r="F1968" s="13">
        <f t="shared" si="546"/>
        <v>-9.9178941160036338E-3</v>
      </c>
      <c r="G1968" s="2">
        <f t="shared" si="541"/>
        <v>6870.8045000000029</v>
      </c>
      <c r="H1968" s="2">
        <f t="shared" ca="1" si="547"/>
        <v>97801.2</v>
      </c>
      <c r="I1968">
        <f t="shared" ca="1" si="548"/>
        <v>-1</v>
      </c>
      <c r="J1968">
        <f t="shared" si="549"/>
        <v>-1</v>
      </c>
      <c r="K1968">
        <f t="shared" si="542"/>
        <v>-1.7300000000004729</v>
      </c>
      <c r="L1968">
        <f t="shared" ca="1" si="543"/>
        <v>-1.7300000000004729</v>
      </c>
      <c r="M1968" s="14">
        <f t="shared" si="544"/>
        <v>8557.3000000000538</v>
      </c>
      <c r="N1968">
        <f t="shared" si="550"/>
        <v>-1</v>
      </c>
      <c r="O1968">
        <f t="shared" si="545"/>
        <v>0</v>
      </c>
      <c r="P1968">
        <f>COUNTIF(作圖資料!$A$3:$A$249,A1968)</f>
        <v>0</v>
      </c>
      <c r="R1968" s="7">
        <f t="shared" si="551"/>
        <v>4</v>
      </c>
      <c r="S1968" s="8">
        <f t="shared" ca="1" si="552"/>
        <v>4</v>
      </c>
      <c r="T1968" s="8">
        <f t="shared" ca="1" si="553"/>
        <v>15323</v>
      </c>
      <c r="U1968" s="8">
        <f t="shared" ca="1" si="554"/>
        <v>-2</v>
      </c>
      <c r="V1968" s="9">
        <f t="shared" ca="1" si="555"/>
        <v>4</v>
      </c>
      <c r="W1968" s="3">
        <f t="shared" si="556"/>
        <v>-1.8027689294249916E-3</v>
      </c>
      <c r="X1968" s="3">
        <f t="shared" si="557"/>
        <v>-9.4695250553968546E-2</v>
      </c>
      <c r="Y1968" s="3">
        <f t="shared" si="558"/>
        <v>-0.10205518018018012</v>
      </c>
    </row>
    <row r="1969" spans="1:25" x14ac:dyDescent="0.25">
      <c r="A1969" s="1">
        <v>38881</v>
      </c>
      <c r="B1969" s="2">
        <v>6337.21</v>
      </c>
      <c r="C1969" s="2">
        <v>77711</v>
      </c>
      <c r="D1969" s="2">
        <v>6270</v>
      </c>
      <c r="E1969" s="2">
        <v>6225</v>
      </c>
      <c r="F1969" s="13">
        <f t="shared" si="546"/>
        <v>-1.060561351130862E-2</v>
      </c>
      <c r="G1969" s="2">
        <f t="shared" si="541"/>
        <v>6868.0083333333359</v>
      </c>
      <c r="H1969" s="2">
        <f t="shared" ca="1" si="547"/>
        <v>94482</v>
      </c>
      <c r="I1969">
        <f t="shared" ca="1" si="548"/>
        <v>-1</v>
      </c>
      <c r="J1969">
        <f t="shared" si="549"/>
        <v>-1</v>
      </c>
      <c r="K1969">
        <f t="shared" si="542"/>
        <v>-105.6899999999996</v>
      </c>
      <c r="L1969">
        <f t="shared" ca="1" si="543"/>
        <v>105.6899999999996</v>
      </c>
      <c r="M1969" s="14">
        <f t="shared" si="544"/>
        <v>8662.9900000000525</v>
      </c>
      <c r="N1969">
        <f t="shared" si="550"/>
        <v>-1</v>
      </c>
      <c r="O1969">
        <f t="shared" si="545"/>
        <v>0</v>
      </c>
      <c r="P1969">
        <f>COUNTIF(作圖資料!$A$3:$A$249,A1969)</f>
        <v>0</v>
      </c>
      <c r="R1969" s="7">
        <f t="shared" si="551"/>
        <v>-109</v>
      </c>
      <c r="S1969" s="8">
        <f t="shared" ca="1" si="552"/>
        <v>109</v>
      </c>
      <c r="T1969" s="8">
        <f t="shared" ca="1" si="553"/>
        <v>15541</v>
      </c>
      <c r="U1969" s="8">
        <f t="shared" ca="1" si="554"/>
        <v>-2</v>
      </c>
      <c r="V1969" s="9">
        <f t="shared" ca="1" si="555"/>
        <v>0</v>
      </c>
      <c r="W1969" s="3">
        <f t="shared" si="556"/>
        <v>-1.8027689294249916E-3</v>
      </c>
      <c r="X1969" s="3">
        <f t="shared" si="557"/>
        <v>-0.10954596358210045</v>
      </c>
      <c r="Y1969" s="3">
        <f t="shared" si="558"/>
        <v>-0.11739864864864857</v>
      </c>
    </row>
    <row r="1970" spans="1:25" x14ac:dyDescent="0.25">
      <c r="A1970" s="1">
        <v>38882</v>
      </c>
      <c r="B1970" s="2">
        <v>6469.01</v>
      </c>
      <c r="C1970" s="2">
        <v>94678</v>
      </c>
      <c r="D1970" s="2">
        <v>6465</v>
      </c>
      <c r="E1970" s="2">
        <v>6414</v>
      </c>
      <c r="F1970" s="13">
        <f t="shared" si="546"/>
        <v>-6.1987846672062474E-4</v>
      </c>
      <c r="G1970" s="2">
        <f t="shared" si="541"/>
        <v>6867.0156666666708</v>
      </c>
      <c r="H1970" s="2">
        <f t="shared" ca="1" si="547"/>
        <v>96972.6</v>
      </c>
      <c r="I1970">
        <f t="shared" ca="1" si="548"/>
        <v>-1</v>
      </c>
      <c r="J1970">
        <f t="shared" si="549"/>
        <v>-1</v>
      </c>
      <c r="K1970">
        <f t="shared" si="542"/>
        <v>131.80000000000018</v>
      </c>
      <c r="L1970">
        <f t="shared" ca="1" si="543"/>
        <v>-131.80000000000018</v>
      </c>
      <c r="M1970" s="14">
        <f t="shared" si="544"/>
        <v>8531.1900000000533</v>
      </c>
      <c r="N1970">
        <f t="shared" si="550"/>
        <v>-1</v>
      </c>
      <c r="O1970">
        <f t="shared" si="545"/>
        <v>0</v>
      </c>
      <c r="P1970">
        <f>COUNTIF(作圖資料!$A$3:$A$249,A1970)</f>
        <v>0</v>
      </c>
      <c r="R1970" s="7">
        <f t="shared" si="551"/>
        <v>195</v>
      </c>
      <c r="S1970" s="8">
        <f t="shared" ca="1" si="552"/>
        <v>-195</v>
      </c>
      <c r="T1970" s="8">
        <f t="shared" ca="1" si="553"/>
        <v>15151</v>
      </c>
      <c r="U1970" s="8">
        <f t="shared" ca="1" si="554"/>
        <v>-2</v>
      </c>
      <c r="V1970" s="9">
        <f t="shared" ca="1" si="555"/>
        <v>0</v>
      </c>
      <c r="W1970" s="3">
        <f t="shared" si="556"/>
        <v>-1.8027689294249916E-3</v>
      </c>
      <c r="X1970" s="3">
        <f t="shared" si="557"/>
        <v>-9.1026482296190703E-2</v>
      </c>
      <c r="Y1970" s="3">
        <f t="shared" si="558"/>
        <v>-8.9949324324324231E-2</v>
      </c>
    </row>
    <row r="1971" spans="1:25" x14ac:dyDescent="0.25">
      <c r="A1971" s="1">
        <v>38883</v>
      </c>
      <c r="B1971" s="2">
        <v>6426.39</v>
      </c>
      <c r="C1971" s="2">
        <v>82832</v>
      </c>
      <c r="D1971" s="2">
        <v>6409</v>
      </c>
      <c r="E1971" s="2">
        <v>6370</v>
      </c>
      <c r="F1971" s="13">
        <f t="shared" si="546"/>
        <v>-2.706029357072981E-3</v>
      </c>
      <c r="G1971" s="2">
        <f t="shared" si="541"/>
        <v>6865.5135000000037</v>
      </c>
      <c r="H1971" s="2">
        <f t="shared" ca="1" si="547"/>
        <v>89688.8</v>
      </c>
      <c r="I1971">
        <f t="shared" ca="1" si="548"/>
        <v>-1</v>
      </c>
      <c r="J1971">
        <f t="shared" si="549"/>
        <v>-1</v>
      </c>
      <c r="K1971">
        <f t="shared" si="542"/>
        <v>-42.619999999999891</v>
      </c>
      <c r="L1971">
        <f t="shared" ca="1" si="543"/>
        <v>42.619999999999891</v>
      </c>
      <c r="M1971" s="14">
        <f t="shared" si="544"/>
        <v>8573.8100000000522</v>
      </c>
      <c r="N1971">
        <f t="shared" si="550"/>
        <v>-1</v>
      </c>
      <c r="O1971">
        <f t="shared" si="545"/>
        <v>0</v>
      </c>
      <c r="P1971">
        <f>COUNTIF(作圖資料!$A$3:$A$249,A1971)</f>
        <v>0</v>
      </c>
      <c r="R1971" s="7">
        <f t="shared" si="551"/>
        <v>-56</v>
      </c>
      <c r="S1971" s="8">
        <f t="shared" ca="1" si="552"/>
        <v>56</v>
      </c>
      <c r="T1971" s="8">
        <f t="shared" ca="1" si="553"/>
        <v>15263</v>
      </c>
      <c r="U1971" s="8">
        <f t="shared" ca="1" si="554"/>
        <v>-2</v>
      </c>
      <c r="V1971" s="9">
        <f t="shared" ca="1" si="555"/>
        <v>0</v>
      </c>
      <c r="W1971" s="3">
        <f t="shared" si="556"/>
        <v>-1.8027689294249916E-3</v>
      </c>
      <c r="X1971" s="3">
        <f t="shared" si="557"/>
        <v>-9.7015103634623734E-2</v>
      </c>
      <c r="Y1971" s="3">
        <f t="shared" si="558"/>
        <v>-9.7832207207207089E-2</v>
      </c>
    </row>
    <row r="1972" spans="1:25" x14ac:dyDescent="0.25">
      <c r="A1972" s="1">
        <v>38884</v>
      </c>
      <c r="B1972" s="2">
        <v>6575.77</v>
      </c>
      <c r="C1972" s="2">
        <v>110214</v>
      </c>
      <c r="D1972" s="2">
        <v>6580</v>
      </c>
      <c r="E1972" s="2">
        <v>6530</v>
      </c>
      <c r="F1972" s="13">
        <f t="shared" si="546"/>
        <v>6.4327067400471449E-4</v>
      </c>
      <c r="G1972" s="2">
        <f t="shared" si="541"/>
        <v>6867.4758333333384</v>
      </c>
      <c r="H1972" s="2">
        <f t="shared" ca="1" si="547"/>
        <v>88009.8</v>
      </c>
      <c r="I1972">
        <f t="shared" ca="1" si="548"/>
        <v>1</v>
      </c>
      <c r="J1972">
        <f t="shared" si="549"/>
        <v>1</v>
      </c>
      <c r="K1972">
        <f t="shared" si="542"/>
        <v>149.38000000000011</v>
      </c>
      <c r="L1972">
        <f t="shared" ca="1" si="543"/>
        <v>-149.38000000000011</v>
      </c>
      <c r="M1972" s="14">
        <f t="shared" si="544"/>
        <v>8424.4300000000512</v>
      </c>
      <c r="N1972">
        <f t="shared" si="550"/>
        <v>1</v>
      </c>
      <c r="O1972">
        <f t="shared" si="545"/>
        <v>2</v>
      </c>
      <c r="P1972">
        <f>COUNTIF(作圖資料!$A$3:$A$249,A1972)</f>
        <v>0</v>
      </c>
      <c r="R1972" s="7">
        <f t="shared" si="551"/>
        <v>171</v>
      </c>
      <c r="S1972" s="8">
        <f t="shared" ca="1" si="552"/>
        <v>-171</v>
      </c>
      <c r="T1972" s="8">
        <f t="shared" ca="1" si="553"/>
        <v>14921</v>
      </c>
      <c r="U1972" s="8">
        <f t="shared" ca="1" si="554"/>
        <v>2</v>
      </c>
      <c r="V1972" s="9">
        <f t="shared" ca="1" si="555"/>
        <v>4</v>
      </c>
      <c r="W1972" s="3">
        <f t="shared" si="556"/>
        <v>-1.8027689294249916E-3</v>
      </c>
      <c r="X1972" s="3">
        <f t="shared" si="557"/>
        <v>-7.6025421430608753E-2</v>
      </c>
      <c r="Y1972" s="3">
        <f t="shared" si="558"/>
        <v>-7.3761261261261035E-2</v>
      </c>
    </row>
    <row r="1973" spans="1:25" x14ac:dyDescent="0.25">
      <c r="A1973" s="1">
        <v>38887</v>
      </c>
      <c r="B1973" s="2">
        <v>6583.04</v>
      </c>
      <c r="C1973" s="2">
        <v>80109</v>
      </c>
      <c r="D1973" s="2">
        <v>6575</v>
      </c>
      <c r="E1973" s="2">
        <v>6523</v>
      </c>
      <c r="F1973" s="13">
        <f t="shared" si="546"/>
        <v>-1.2213202411044399E-3</v>
      </c>
      <c r="G1973" s="2">
        <f t="shared" si="541"/>
        <v>6870.6721666666699</v>
      </c>
      <c r="H1973" s="2">
        <f t="shared" ca="1" si="547"/>
        <v>89108.800000000003</v>
      </c>
      <c r="I1973">
        <f t="shared" ca="1" si="548"/>
        <v>-1</v>
      </c>
      <c r="J1973">
        <f t="shared" si="549"/>
        <v>-1</v>
      </c>
      <c r="K1973">
        <f t="shared" si="542"/>
        <v>7.2699999999995271</v>
      </c>
      <c r="L1973">
        <f t="shared" ca="1" si="543"/>
        <v>7.2699999999995271</v>
      </c>
      <c r="M1973" s="14">
        <f t="shared" si="544"/>
        <v>8431.7000000000517</v>
      </c>
      <c r="N1973">
        <f t="shared" si="550"/>
        <v>-1</v>
      </c>
      <c r="O1973">
        <f t="shared" si="545"/>
        <v>2</v>
      </c>
      <c r="P1973">
        <f>COUNTIF(作圖資料!$A$3:$A$249,A1973)</f>
        <v>0</v>
      </c>
      <c r="R1973" s="7">
        <f t="shared" si="551"/>
        <v>-5</v>
      </c>
      <c r="S1973" s="8">
        <f t="shared" ca="1" si="552"/>
        <v>-5</v>
      </c>
      <c r="T1973" s="8">
        <f t="shared" ca="1" si="553"/>
        <v>14911</v>
      </c>
      <c r="U1973" s="8">
        <f t="shared" ca="1" si="554"/>
        <v>-2</v>
      </c>
      <c r="V1973" s="9">
        <f t="shared" ca="1" si="555"/>
        <v>4</v>
      </c>
      <c r="W1973" s="3">
        <f t="shared" si="556"/>
        <v>-1.8027689294249916E-3</v>
      </c>
      <c r="X1973" s="3">
        <f t="shared" si="557"/>
        <v>-7.5003899207933711E-2</v>
      </c>
      <c r="Y1973" s="3">
        <f t="shared" si="558"/>
        <v>-7.4465090090089836E-2</v>
      </c>
    </row>
    <row r="1974" spans="1:25" x14ac:dyDescent="0.25">
      <c r="A1974" s="1">
        <v>38888</v>
      </c>
      <c r="B1974" s="2">
        <v>6363.55</v>
      </c>
      <c r="C1974" s="2">
        <v>96487</v>
      </c>
      <c r="D1974" s="2">
        <v>6359</v>
      </c>
      <c r="E1974" s="2">
        <v>6283</v>
      </c>
      <c r="F1974" s="13">
        <f t="shared" si="546"/>
        <v>-7.150097037031955E-4</v>
      </c>
      <c r="G1974" s="2">
        <f t="shared" si="541"/>
        <v>6870.65466666667</v>
      </c>
      <c r="H1974" s="2">
        <f t="shared" ca="1" si="547"/>
        <v>92864</v>
      </c>
      <c r="I1974">
        <f t="shared" ca="1" si="548"/>
        <v>1</v>
      </c>
      <c r="J1974">
        <f t="shared" si="549"/>
        <v>-1</v>
      </c>
      <c r="K1974">
        <f t="shared" si="542"/>
        <v>-219.48999999999978</v>
      </c>
      <c r="L1974">
        <f t="shared" ca="1" si="543"/>
        <v>219.48999999999978</v>
      </c>
      <c r="M1974" s="14">
        <f t="shared" si="544"/>
        <v>8651.1900000000514</v>
      </c>
      <c r="N1974">
        <f t="shared" si="550"/>
        <v>-1</v>
      </c>
      <c r="O1974">
        <f t="shared" si="545"/>
        <v>0</v>
      </c>
      <c r="P1974">
        <f>COUNTIF(作圖資料!$A$3:$A$249,A1974)</f>
        <v>0</v>
      </c>
      <c r="R1974" s="7">
        <f t="shared" si="551"/>
        <v>-216</v>
      </c>
      <c r="S1974" s="8">
        <f t="shared" ca="1" si="552"/>
        <v>216</v>
      </c>
      <c r="T1974" s="8">
        <f t="shared" ca="1" si="553"/>
        <v>15343</v>
      </c>
      <c r="U1974" s="8">
        <f t="shared" ca="1" si="554"/>
        <v>2</v>
      </c>
      <c r="V1974" s="9">
        <f t="shared" ca="1" si="555"/>
        <v>4</v>
      </c>
      <c r="W1974" s="3">
        <f t="shared" si="556"/>
        <v>-1.8027689294249916E-3</v>
      </c>
      <c r="X1974" s="3">
        <f t="shared" si="557"/>
        <v>-0.10584487756487071</v>
      </c>
      <c r="Y1974" s="3">
        <f t="shared" si="558"/>
        <v>-0.10487049549549532</v>
      </c>
    </row>
    <row r="1975" spans="1:25" x14ac:dyDescent="0.25">
      <c r="A1975" s="1">
        <v>38889</v>
      </c>
      <c r="B1975" s="2">
        <v>6299.59</v>
      </c>
      <c r="C1975" s="2">
        <v>81333</v>
      </c>
      <c r="D1975" s="2">
        <v>6316</v>
      </c>
      <c r="E1975" s="2">
        <v>6254</v>
      </c>
      <c r="F1975" s="13">
        <f t="shared" si="546"/>
        <v>-7.2369789145008134E-3</v>
      </c>
      <c r="G1975" s="2">
        <f t="shared" si="541"/>
        <v>6869.3708333333361</v>
      </c>
      <c r="H1975" s="2">
        <f t="shared" ca="1" si="547"/>
        <v>90195</v>
      </c>
      <c r="I1975">
        <f t="shared" ca="1" si="548"/>
        <v>-1</v>
      </c>
      <c r="J1975">
        <f t="shared" si="549"/>
        <v>-1</v>
      </c>
      <c r="K1975">
        <f t="shared" si="542"/>
        <v>-63.960000000000036</v>
      </c>
      <c r="L1975">
        <f t="shared" ca="1" si="543"/>
        <v>-63.960000000000036</v>
      </c>
      <c r="M1975" s="14">
        <f t="shared" si="544"/>
        <v>8715.1500000000524</v>
      </c>
      <c r="N1975">
        <f t="shared" si="550"/>
        <v>-1</v>
      </c>
      <c r="O1975">
        <f t="shared" si="545"/>
        <v>0</v>
      </c>
      <c r="P1975">
        <f>COUNTIF(作圖資料!$A$3:$A$249,A1975)</f>
        <v>1</v>
      </c>
      <c r="R1975" s="7">
        <f t="shared" si="551"/>
        <v>-43</v>
      </c>
      <c r="S1975" s="8">
        <f t="shared" ca="1" si="552"/>
        <v>-43</v>
      </c>
      <c r="T1975" s="8">
        <f t="shared" ca="1" si="553"/>
        <v>15257</v>
      </c>
      <c r="U1975" s="8">
        <f t="shared" ca="1" si="554"/>
        <v>-2</v>
      </c>
      <c r="V1975" s="9">
        <f t="shared" ca="1" si="555"/>
        <v>4</v>
      </c>
      <c r="W1975" s="3">
        <f t="shared" si="556"/>
        <v>-1.8027689294249916E-3</v>
      </c>
      <c r="X1975" s="3">
        <f t="shared" si="557"/>
        <v>-0.11483202493244871</v>
      </c>
      <c r="Y1975" s="3">
        <f t="shared" si="558"/>
        <v>-0.11092342342342321</v>
      </c>
    </row>
    <row r="1976" spans="1:25" x14ac:dyDescent="0.25">
      <c r="A1976" s="1">
        <v>38890</v>
      </c>
      <c r="B1976" s="2">
        <v>6485.15</v>
      </c>
      <c r="C1976" s="2">
        <v>77511</v>
      </c>
      <c r="D1976" s="2">
        <v>6430</v>
      </c>
      <c r="E1976" s="2">
        <v>6351</v>
      </c>
      <c r="F1976" s="13">
        <f t="shared" si="546"/>
        <v>-8.5040438540356922E-3</v>
      </c>
      <c r="G1976" s="2">
        <f t="shared" si="541"/>
        <v>6870.4258333333364</v>
      </c>
      <c r="H1976" s="2">
        <f t="shared" ca="1" si="547"/>
        <v>89130.8</v>
      </c>
      <c r="I1976">
        <f t="shared" ca="1" si="548"/>
        <v>-1</v>
      </c>
      <c r="J1976">
        <f t="shared" si="549"/>
        <v>-1</v>
      </c>
      <c r="K1976">
        <f t="shared" si="542"/>
        <v>185.55999999999949</v>
      </c>
      <c r="L1976">
        <f t="shared" ca="1" si="543"/>
        <v>-185.55999999999949</v>
      </c>
      <c r="M1976" s="14">
        <f t="shared" si="544"/>
        <v>8529.5900000000529</v>
      </c>
      <c r="N1976">
        <f t="shared" si="550"/>
        <v>-1</v>
      </c>
      <c r="O1976">
        <f t="shared" si="545"/>
        <v>0</v>
      </c>
      <c r="P1976">
        <f>COUNTIF(作圖資料!$A$3:$A$249,A1976)</f>
        <v>0</v>
      </c>
      <c r="R1976" s="7">
        <f t="shared" si="551"/>
        <v>176</v>
      </c>
      <c r="S1976" s="8">
        <f t="shared" ca="1" si="552"/>
        <v>-176</v>
      </c>
      <c r="T1976" s="8">
        <f t="shared" ca="1" si="553"/>
        <v>14905</v>
      </c>
      <c r="U1976" s="8">
        <f t="shared" ca="1" si="554"/>
        <v>-2</v>
      </c>
      <c r="V1976" s="9">
        <f t="shared" ca="1" si="555"/>
        <v>0</v>
      </c>
      <c r="W1976" s="3">
        <f t="shared" si="556"/>
        <v>-7.2369789145008134E-3</v>
      </c>
      <c r="X1976" s="3">
        <f t="shared" si="557"/>
        <v>2.9455885224276418E-2</v>
      </c>
      <c r="Y1976" s="3">
        <f t="shared" si="558"/>
        <v>2.8141989126958745E-2</v>
      </c>
    </row>
    <row r="1977" spans="1:25" x14ac:dyDescent="0.25">
      <c r="A1977" s="1">
        <v>38891</v>
      </c>
      <c r="B1977" s="2">
        <v>6452.31</v>
      </c>
      <c r="C1977" s="2">
        <v>77544</v>
      </c>
      <c r="D1977" s="2">
        <v>6377</v>
      </c>
      <c r="E1977" s="2">
        <v>6300</v>
      </c>
      <c r="F1977" s="13">
        <f t="shared" si="546"/>
        <v>-1.1671788863213406E-2</v>
      </c>
      <c r="G1977" s="2">
        <f t="shared" si="541"/>
        <v>6870.40016666667</v>
      </c>
      <c r="H1977" s="2">
        <f t="shared" ca="1" si="547"/>
        <v>82596.800000000003</v>
      </c>
      <c r="I1977">
        <f t="shared" ca="1" si="548"/>
        <v>-1</v>
      </c>
      <c r="J1977">
        <f t="shared" si="549"/>
        <v>-1</v>
      </c>
      <c r="K1977">
        <f t="shared" si="542"/>
        <v>-32.839999999999236</v>
      </c>
      <c r="L1977">
        <f t="shared" ca="1" si="543"/>
        <v>32.839999999999236</v>
      </c>
      <c r="M1977" s="14">
        <f t="shared" si="544"/>
        <v>8562.4300000000512</v>
      </c>
      <c r="N1977">
        <f t="shared" si="550"/>
        <v>-1</v>
      </c>
      <c r="O1977">
        <f t="shared" si="545"/>
        <v>0</v>
      </c>
      <c r="P1977">
        <f>COUNTIF(作圖資料!$A$3:$A$249,A1977)</f>
        <v>0</v>
      </c>
      <c r="R1977" s="7">
        <f t="shared" si="551"/>
        <v>-53</v>
      </c>
      <c r="S1977" s="8">
        <f t="shared" ca="1" si="552"/>
        <v>53</v>
      </c>
      <c r="T1977" s="8">
        <f t="shared" ca="1" si="553"/>
        <v>15011</v>
      </c>
      <c r="U1977" s="8">
        <f t="shared" ca="1" si="554"/>
        <v>-2</v>
      </c>
      <c r="V1977" s="9">
        <f t="shared" ca="1" si="555"/>
        <v>0</v>
      </c>
      <c r="W1977" s="3">
        <f t="shared" si="556"/>
        <v>-7.2369789145008134E-3</v>
      </c>
      <c r="X1977" s="3">
        <f t="shared" si="557"/>
        <v>2.4242847550396185E-2</v>
      </c>
      <c r="Y1977" s="3">
        <f t="shared" si="558"/>
        <v>1.9667412855772337E-2</v>
      </c>
    </row>
    <row r="1978" spans="1:25" x14ac:dyDescent="0.25">
      <c r="A1978" s="1">
        <v>38894</v>
      </c>
      <c r="B1978" s="2">
        <v>6523.68</v>
      </c>
      <c r="C1978" s="2">
        <v>68846</v>
      </c>
      <c r="D1978" s="2">
        <v>6481</v>
      </c>
      <c r="E1978" s="2">
        <v>6409</v>
      </c>
      <c r="F1978" s="13">
        <f t="shared" si="546"/>
        <v>-6.5423196723322086E-3</v>
      </c>
      <c r="G1978" s="2">
        <f t="shared" si="541"/>
        <v>6870.8276666666698</v>
      </c>
      <c r="H1978" s="2">
        <f t="shared" ca="1" si="547"/>
        <v>80344.2</v>
      </c>
      <c r="I1978">
        <f t="shared" ca="1" si="548"/>
        <v>-1</v>
      </c>
      <c r="J1978">
        <f t="shared" si="549"/>
        <v>-1</v>
      </c>
      <c r="K1978">
        <f t="shared" si="542"/>
        <v>71.369999999999891</v>
      </c>
      <c r="L1978">
        <f t="shared" ca="1" si="543"/>
        <v>-71.369999999999891</v>
      </c>
      <c r="M1978" s="14">
        <f t="shared" si="544"/>
        <v>8491.0600000000522</v>
      </c>
      <c r="N1978">
        <f t="shared" si="550"/>
        <v>-1</v>
      </c>
      <c r="O1978">
        <f t="shared" si="545"/>
        <v>0</v>
      </c>
      <c r="P1978">
        <f>COUNTIF(作圖資料!$A$3:$A$249,A1978)</f>
        <v>0</v>
      </c>
      <c r="R1978" s="7">
        <f t="shared" si="551"/>
        <v>104</v>
      </c>
      <c r="S1978" s="8">
        <f t="shared" ca="1" si="552"/>
        <v>-104</v>
      </c>
      <c r="T1978" s="8">
        <f t="shared" ca="1" si="553"/>
        <v>14803</v>
      </c>
      <c r="U1978" s="8">
        <f t="shared" ca="1" si="554"/>
        <v>-2</v>
      </c>
      <c r="V1978" s="9">
        <f t="shared" ca="1" si="555"/>
        <v>0</v>
      </c>
      <c r="W1978" s="3">
        <f t="shared" si="556"/>
        <v>-7.2369789145008134E-3</v>
      </c>
      <c r="X1978" s="3">
        <f t="shared" si="557"/>
        <v>3.5572156283186773E-2</v>
      </c>
      <c r="Y1978" s="3">
        <f t="shared" si="558"/>
        <v>3.6296770067157036E-2</v>
      </c>
    </row>
    <row r="1979" spans="1:25" x14ac:dyDescent="0.25">
      <c r="A1979" s="1">
        <v>38895</v>
      </c>
      <c r="B1979" s="2">
        <v>6572.39</v>
      </c>
      <c r="C1979" s="2">
        <v>89482</v>
      </c>
      <c r="D1979" s="2">
        <v>6515</v>
      </c>
      <c r="E1979" s="2">
        <v>6434</v>
      </c>
      <c r="F1979" s="13">
        <f t="shared" si="546"/>
        <v>-8.7319833424370774E-3</v>
      </c>
      <c r="G1979" s="2">
        <f t="shared" si="541"/>
        <v>6871.2665000000034</v>
      </c>
      <c r="H1979" s="2">
        <f t="shared" ca="1" si="547"/>
        <v>78943.199999999997</v>
      </c>
      <c r="I1979">
        <f t="shared" ca="1" si="548"/>
        <v>1</v>
      </c>
      <c r="J1979">
        <f t="shared" si="549"/>
        <v>-1</v>
      </c>
      <c r="K1979">
        <f t="shared" si="542"/>
        <v>48.710000000000036</v>
      </c>
      <c r="L1979">
        <f t="shared" ca="1" si="543"/>
        <v>-48.710000000000036</v>
      </c>
      <c r="M1979" s="14">
        <f t="shared" si="544"/>
        <v>8442.3500000000531</v>
      </c>
      <c r="N1979">
        <f t="shared" si="550"/>
        <v>-1</v>
      </c>
      <c r="O1979">
        <f t="shared" si="545"/>
        <v>0</v>
      </c>
      <c r="P1979">
        <f>COUNTIF(作圖資料!$A$3:$A$249,A1979)</f>
        <v>0</v>
      </c>
      <c r="R1979" s="7">
        <f t="shared" si="551"/>
        <v>34</v>
      </c>
      <c r="S1979" s="8">
        <f t="shared" ca="1" si="552"/>
        <v>-34</v>
      </c>
      <c r="T1979" s="8">
        <f t="shared" ca="1" si="553"/>
        <v>14735</v>
      </c>
      <c r="U1979" s="8">
        <f t="shared" ca="1" si="554"/>
        <v>2</v>
      </c>
      <c r="V1979" s="9">
        <f t="shared" ca="1" si="555"/>
        <v>4</v>
      </c>
      <c r="W1979" s="3">
        <f t="shared" si="556"/>
        <v>-7.2369789145008134E-3</v>
      </c>
      <c r="X1979" s="3">
        <f t="shared" si="557"/>
        <v>4.3304405524803968E-2</v>
      </c>
      <c r="Y1979" s="3">
        <f t="shared" si="558"/>
        <v>4.1733290693955816E-2</v>
      </c>
    </row>
    <row r="1980" spans="1:25" x14ac:dyDescent="0.25">
      <c r="A1980" s="1">
        <v>38896</v>
      </c>
      <c r="B1980" s="2">
        <v>6540.93</v>
      </c>
      <c r="C1980" s="2">
        <v>77777</v>
      </c>
      <c r="D1980" s="2">
        <v>6455</v>
      </c>
      <c r="E1980" s="2">
        <v>6387</v>
      </c>
      <c r="F1980" s="13">
        <f t="shared" si="546"/>
        <v>-1.3137275586193486E-2</v>
      </c>
      <c r="G1980" s="2">
        <f t="shared" si="541"/>
        <v>6870.0491666666694</v>
      </c>
      <c r="H1980" s="2">
        <f t="shared" ca="1" si="547"/>
        <v>78232</v>
      </c>
      <c r="I1980">
        <f t="shared" ca="1" si="548"/>
        <v>-1</v>
      </c>
      <c r="J1980">
        <f t="shared" si="549"/>
        <v>-1</v>
      </c>
      <c r="K1980">
        <f t="shared" si="542"/>
        <v>-31.460000000000036</v>
      </c>
      <c r="L1980">
        <f t="shared" ca="1" si="543"/>
        <v>-31.460000000000036</v>
      </c>
      <c r="M1980" s="14">
        <f t="shared" si="544"/>
        <v>8473.8100000000522</v>
      </c>
      <c r="N1980">
        <f t="shared" si="550"/>
        <v>-1</v>
      </c>
      <c r="O1980">
        <f t="shared" si="545"/>
        <v>0</v>
      </c>
      <c r="P1980">
        <f>COUNTIF(作圖資料!$A$3:$A$249,A1980)</f>
        <v>0</v>
      </c>
      <c r="R1980" s="7">
        <f t="shared" si="551"/>
        <v>-60</v>
      </c>
      <c r="S1980" s="8">
        <f t="shared" ca="1" si="552"/>
        <v>-60</v>
      </c>
      <c r="T1980" s="8">
        <f t="shared" ca="1" si="553"/>
        <v>14615</v>
      </c>
      <c r="U1980" s="8">
        <f t="shared" ca="1" si="554"/>
        <v>-2</v>
      </c>
      <c r="V1980" s="9">
        <f t="shared" ca="1" si="555"/>
        <v>4</v>
      </c>
      <c r="W1980" s="3">
        <f t="shared" si="556"/>
        <v>-7.2369789145008134E-3</v>
      </c>
      <c r="X1980" s="3">
        <f t="shared" si="557"/>
        <v>3.8310429726378992E-2</v>
      </c>
      <c r="Y1980" s="3">
        <f t="shared" si="558"/>
        <v>3.2139430764310806E-2</v>
      </c>
    </row>
    <row r="1981" spans="1:25" x14ac:dyDescent="0.25">
      <c r="A1981" s="1">
        <v>38897</v>
      </c>
      <c r="B1981" s="2">
        <v>6607.39</v>
      </c>
      <c r="C1981" s="2">
        <v>91553</v>
      </c>
      <c r="D1981" s="2">
        <v>6535</v>
      </c>
      <c r="E1981" s="2">
        <v>6446</v>
      </c>
      <c r="F1981" s="13">
        <f t="shared" si="546"/>
        <v>-1.0955914513900433E-2</v>
      </c>
      <c r="G1981" s="2">
        <f t="shared" si="541"/>
        <v>6869.1596666666701</v>
      </c>
      <c r="H1981" s="2">
        <f t="shared" ca="1" si="547"/>
        <v>81040.399999999994</v>
      </c>
      <c r="I1981">
        <f t="shared" ca="1" si="548"/>
        <v>1</v>
      </c>
      <c r="J1981">
        <f t="shared" si="549"/>
        <v>-1</v>
      </c>
      <c r="K1981">
        <f t="shared" si="542"/>
        <v>66.460000000000036</v>
      </c>
      <c r="L1981">
        <f t="shared" ca="1" si="543"/>
        <v>-66.460000000000036</v>
      </c>
      <c r="M1981" s="14">
        <f t="shared" si="544"/>
        <v>8407.3500000000531</v>
      </c>
      <c r="N1981">
        <f t="shared" si="550"/>
        <v>-1</v>
      </c>
      <c r="O1981">
        <f t="shared" si="545"/>
        <v>0</v>
      </c>
      <c r="P1981">
        <f>COUNTIF(作圖資料!$A$3:$A$249,A1981)</f>
        <v>0</v>
      </c>
      <c r="R1981" s="7">
        <f t="shared" si="551"/>
        <v>80</v>
      </c>
      <c r="S1981" s="8">
        <f t="shared" ca="1" si="552"/>
        <v>-80</v>
      </c>
      <c r="T1981" s="8">
        <f t="shared" ca="1" si="553"/>
        <v>14455</v>
      </c>
      <c r="U1981" s="8">
        <f t="shared" ca="1" si="554"/>
        <v>2</v>
      </c>
      <c r="V1981" s="9">
        <f t="shared" ca="1" si="555"/>
        <v>4</v>
      </c>
      <c r="W1981" s="3">
        <f t="shared" si="556"/>
        <v>-7.2369789145008134E-3</v>
      </c>
      <c r="X1981" s="3">
        <f t="shared" si="557"/>
        <v>4.8860322655918997E-2</v>
      </c>
      <c r="Y1981" s="3">
        <f t="shared" si="558"/>
        <v>4.4931244003837412E-2</v>
      </c>
    </row>
    <row r="1982" spans="1:25" x14ac:dyDescent="0.25">
      <c r="A1982" s="1">
        <v>38898</v>
      </c>
      <c r="B1982" s="2">
        <v>6704.41</v>
      </c>
      <c r="C1982" s="2">
        <v>115805</v>
      </c>
      <c r="D1982" s="2">
        <v>6655</v>
      </c>
      <c r="E1982" s="2">
        <v>6570</v>
      </c>
      <c r="F1982" s="13">
        <f t="shared" si="546"/>
        <v>-7.3697760131018475E-3</v>
      </c>
      <c r="G1982" s="2">
        <f t="shared" ref="G1982:G2045" si="559">AVERAGE(B1923:B1982)</f>
        <v>6869.8065000000033</v>
      </c>
      <c r="H1982" s="2">
        <f t="shared" ca="1" si="547"/>
        <v>88692.6</v>
      </c>
      <c r="I1982">
        <f t="shared" ca="1" si="548"/>
        <v>1</v>
      </c>
      <c r="J1982">
        <f t="shared" si="549"/>
        <v>-1</v>
      </c>
      <c r="K1982">
        <f t="shared" ref="K1982:K2045" si="560">B1982-B1981</f>
        <v>97.019999999999527</v>
      </c>
      <c r="L1982">
        <f t="shared" ref="L1982:L2045" ca="1" si="561">I1981*K1982</f>
        <v>97.019999999999527</v>
      </c>
      <c r="M1982" s="14">
        <f t="shared" ref="M1982:M2045" si="562">M1981+K1982*N1981</f>
        <v>8310.3300000000527</v>
      </c>
      <c r="N1982">
        <f t="shared" si="550"/>
        <v>-1</v>
      </c>
      <c r="O1982">
        <f t="shared" ref="O1982:O2045" si="563">ABS(N1982-N1981)</f>
        <v>0</v>
      </c>
      <c r="P1982">
        <f>COUNTIF(作圖資料!$A$3:$A$249,A1982)</f>
        <v>0</v>
      </c>
      <c r="R1982" s="7">
        <f t="shared" si="551"/>
        <v>120</v>
      </c>
      <c r="S1982" s="8">
        <f t="shared" ca="1" si="552"/>
        <v>120</v>
      </c>
      <c r="T1982" s="8">
        <f t="shared" ca="1" si="553"/>
        <v>14695</v>
      </c>
      <c r="U1982" s="8">
        <f t="shared" ca="1" si="554"/>
        <v>2</v>
      </c>
      <c r="V1982" s="9">
        <f t="shared" ca="1" si="555"/>
        <v>0</v>
      </c>
      <c r="W1982" s="3">
        <f t="shared" si="556"/>
        <v>-7.2369789145008134E-3</v>
      </c>
      <c r="X1982" s="3">
        <f t="shared" si="557"/>
        <v>6.4261324943369447E-2</v>
      </c>
      <c r="Y1982" s="3">
        <f t="shared" si="558"/>
        <v>6.4118963863127432E-2</v>
      </c>
    </row>
    <row r="1983" spans="1:25" x14ac:dyDescent="0.25">
      <c r="A1983" s="1">
        <v>38901</v>
      </c>
      <c r="B1983" s="2">
        <v>6718.5</v>
      </c>
      <c r="C1983" s="2">
        <v>68807</v>
      </c>
      <c r="D1983" s="2">
        <v>6666</v>
      </c>
      <c r="E1983" s="2">
        <v>6590</v>
      </c>
      <c r="F1983" s="13">
        <f t="shared" si="546"/>
        <v>-7.8142442509488985E-3</v>
      </c>
      <c r="G1983" s="2">
        <f t="shared" si="559"/>
        <v>6869.10116666667</v>
      </c>
      <c r="H1983" s="2">
        <f t="shared" ca="1" si="547"/>
        <v>88684.800000000003</v>
      </c>
      <c r="I1983">
        <f t="shared" ca="1" si="548"/>
        <v>-1</v>
      </c>
      <c r="J1983">
        <f t="shared" si="549"/>
        <v>-1</v>
      </c>
      <c r="K1983">
        <f t="shared" si="560"/>
        <v>14.090000000000146</v>
      </c>
      <c r="L1983">
        <f t="shared" ca="1" si="561"/>
        <v>14.090000000000146</v>
      </c>
      <c r="M1983" s="14">
        <f t="shared" si="562"/>
        <v>8296.2400000000525</v>
      </c>
      <c r="N1983">
        <f t="shared" si="550"/>
        <v>-1</v>
      </c>
      <c r="O1983">
        <f t="shared" si="563"/>
        <v>0</v>
      </c>
      <c r="P1983">
        <f>COUNTIF(作圖資料!$A$3:$A$249,A1983)</f>
        <v>0</v>
      </c>
      <c r="R1983" s="7">
        <f t="shared" si="551"/>
        <v>11</v>
      </c>
      <c r="S1983" s="8">
        <f t="shared" ca="1" si="552"/>
        <v>11</v>
      </c>
      <c r="T1983" s="8">
        <f t="shared" ca="1" si="553"/>
        <v>14717</v>
      </c>
      <c r="U1983" s="8">
        <f t="shared" ca="1" si="554"/>
        <v>-2</v>
      </c>
      <c r="V1983" s="9">
        <f t="shared" ca="1" si="555"/>
        <v>4</v>
      </c>
      <c r="W1983" s="3">
        <f t="shared" si="556"/>
        <v>-7.2369789145008134E-3</v>
      </c>
      <c r="X1983" s="3">
        <f t="shared" si="557"/>
        <v>6.6497978439866934E-2</v>
      </c>
      <c r="Y1983" s="3">
        <f t="shared" si="558"/>
        <v>6.5877838183562298E-2</v>
      </c>
    </row>
    <row r="1984" spans="1:25" x14ac:dyDescent="0.25">
      <c r="A1984" s="1">
        <v>38902</v>
      </c>
      <c r="B1984" s="2">
        <v>6734.51</v>
      </c>
      <c r="C1984" s="2">
        <v>90613</v>
      </c>
      <c r="D1984" s="2">
        <v>6668</v>
      </c>
      <c r="E1984" s="2">
        <v>6590</v>
      </c>
      <c r="F1984" s="13">
        <f t="shared" si="546"/>
        <v>-9.8759969173703999E-3</v>
      </c>
      <c r="G1984" s="2">
        <f t="shared" si="559"/>
        <v>6868.310666666669</v>
      </c>
      <c r="H1984" s="2">
        <f t="shared" ca="1" si="547"/>
        <v>88911</v>
      </c>
      <c r="I1984">
        <f t="shared" ca="1" si="548"/>
        <v>1</v>
      </c>
      <c r="J1984">
        <f t="shared" si="549"/>
        <v>-1</v>
      </c>
      <c r="K1984">
        <f t="shared" si="560"/>
        <v>16.010000000000218</v>
      </c>
      <c r="L1984">
        <f t="shared" ca="1" si="561"/>
        <v>-16.010000000000218</v>
      </c>
      <c r="M1984" s="14">
        <f t="shared" si="562"/>
        <v>8280.2300000000523</v>
      </c>
      <c r="N1984">
        <f t="shared" si="550"/>
        <v>-1</v>
      </c>
      <c r="O1984">
        <f t="shared" si="563"/>
        <v>0</v>
      </c>
      <c r="P1984">
        <f>COUNTIF(作圖資料!$A$3:$A$249,A1984)</f>
        <v>0</v>
      </c>
      <c r="R1984" s="7">
        <f t="shared" si="551"/>
        <v>2</v>
      </c>
      <c r="S1984" s="8">
        <f t="shared" ca="1" si="552"/>
        <v>-2</v>
      </c>
      <c r="T1984" s="8">
        <f t="shared" ca="1" si="553"/>
        <v>14713</v>
      </c>
      <c r="U1984" s="8">
        <f t="shared" ca="1" si="554"/>
        <v>2</v>
      </c>
      <c r="V1984" s="9">
        <f t="shared" ca="1" si="555"/>
        <v>4</v>
      </c>
      <c r="W1984" s="3">
        <f t="shared" si="556"/>
        <v>-7.2369789145008134E-3</v>
      </c>
      <c r="X1984" s="3">
        <f t="shared" si="557"/>
        <v>6.9039413676128536E-2</v>
      </c>
      <c r="Y1984" s="3">
        <f t="shared" si="558"/>
        <v>6.6197633514550436E-2</v>
      </c>
    </row>
    <row r="1985" spans="1:25" x14ac:dyDescent="0.25">
      <c r="A1985" s="1">
        <v>38903</v>
      </c>
      <c r="B1985" s="2">
        <v>6659.96</v>
      </c>
      <c r="C1985" s="2">
        <v>79545</v>
      </c>
      <c r="D1985" s="2">
        <v>6570</v>
      </c>
      <c r="E1985" s="2">
        <v>6492</v>
      </c>
      <c r="F1985" s="13">
        <f t="shared" si="546"/>
        <v>-1.3507588634166012E-2</v>
      </c>
      <c r="G1985" s="2">
        <f t="shared" si="559"/>
        <v>6866.299333333337</v>
      </c>
      <c r="H1985" s="2">
        <f t="shared" ca="1" si="547"/>
        <v>89264.6</v>
      </c>
      <c r="I1985">
        <f t="shared" ca="1" si="548"/>
        <v>-1</v>
      </c>
      <c r="J1985">
        <f t="shared" si="549"/>
        <v>-1</v>
      </c>
      <c r="K1985">
        <f t="shared" si="560"/>
        <v>-74.550000000000182</v>
      </c>
      <c r="L1985">
        <f t="shared" ca="1" si="561"/>
        <v>-74.550000000000182</v>
      </c>
      <c r="M1985" s="14">
        <f t="shared" si="562"/>
        <v>8354.7800000000534</v>
      </c>
      <c r="N1985">
        <f t="shared" si="550"/>
        <v>-1</v>
      </c>
      <c r="O1985">
        <f t="shared" si="563"/>
        <v>0</v>
      </c>
      <c r="P1985">
        <f>COUNTIF(作圖資料!$A$3:$A$249,A1985)</f>
        <v>0</v>
      </c>
      <c r="R1985" s="7">
        <f t="shared" si="551"/>
        <v>-98</v>
      </c>
      <c r="S1985" s="8">
        <f t="shared" ca="1" si="552"/>
        <v>-98</v>
      </c>
      <c r="T1985" s="8">
        <f t="shared" ca="1" si="553"/>
        <v>14517</v>
      </c>
      <c r="U1985" s="8">
        <f t="shared" ca="1" si="554"/>
        <v>-2</v>
      </c>
      <c r="V1985" s="9">
        <f t="shared" ca="1" si="555"/>
        <v>4</v>
      </c>
      <c r="W1985" s="3">
        <f t="shared" si="556"/>
        <v>-7.2369789145008134E-3</v>
      </c>
      <c r="X1985" s="3">
        <f t="shared" si="557"/>
        <v>5.7205310186853708E-2</v>
      </c>
      <c r="Y1985" s="3">
        <f t="shared" si="558"/>
        <v>5.0527662296130149E-2</v>
      </c>
    </row>
    <row r="1986" spans="1:25" x14ac:dyDescent="0.25">
      <c r="A1986" s="1">
        <v>38904</v>
      </c>
      <c r="B1986" s="2">
        <v>6659.07</v>
      </c>
      <c r="C1986" s="2">
        <v>68535</v>
      </c>
      <c r="D1986" s="2">
        <v>6579</v>
      </c>
      <c r="E1986" s="2">
        <v>6498</v>
      </c>
      <c r="F1986" s="13">
        <f t="shared" si="546"/>
        <v>-1.2024201577697791E-2</v>
      </c>
      <c r="G1986" s="2">
        <f t="shared" si="559"/>
        <v>6864.6643333333359</v>
      </c>
      <c r="H1986" s="2">
        <f t="shared" ca="1" si="547"/>
        <v>84661</v>
      </c>
      <c r="I1986">
        <f t="shared" ca="1" si="548"/>
        <v>-1</v>
      </c>
      <c r="J1986">
        <f t="shared" si="549"/>
        <v>-1</v>
      </c>
      <c r="K1986">
        <f t="shared" si="560"/>
        <v>-0.89000000000032742</v>
      </c>
      <c r="L1986">
        <f t="shared" ca="1" si="561"/>
        <v>0.89000000000032742</v>
      </c>
      <c r="M1986" s="14">
        <f t="shared" si="562"/>
        <v>8355.6700000000528</v>
      </c>
      <c r="N1986">
        <f t="shared" si="550"/>
        <v>-1</v>
      </c>
      <c r="O1986">
        <f t="shared" si="563"/>
        <v>0</v>
      </c>
      <c r="P1986">
        <f>COUNTIF(作圖資料!$A$3:$A$249,A1986)</f>
        <v>0</v>
      </c>
      <c r="R1986" s="7">
        <f t="shared" si="551"/>
        <v>9</v>
      </c>
      <c r="S1986" s="8">
        <f t="shared" ca="1" si="552"/>
        <v>-9</v>
      </c>
      <c r="T1986" s="8">
        <f t="shared" ca="1" si="553"/>
        <v>14499</v>
      </c>
      <c r="U1986" s="8">
        <f t="shared" ca="1" si="554"/>
        <v>-2</v>
      </c>
      <c r="V1986" s="9">
        <f t="shared" ca="1" si="555"/>
        <v>0</v>
      </c>
      <c r="W1986" s="3">
        <f t="shared" si="556"/>
        <v>-7.2369789145008134E-3</v>
      </c>
      <c r="X1986" s="3">
        <f t="shared" si="557"/>
        <v>5.7064031151233818E-2</v>
      </c>
      <c r="Y1986" s="3">
        <f t="shared" si="558"/>
        <v>5.1966741285576878E-2</v>
      </c>
    </row>
    <row r="1987" spans="1:25" x14ac:dyDescent="0.25">
      <c r="A1987" s="1">
        <v>38905</v>
      </c>
      <c r="B1987" s="2">
        <v>6660.61</v>
      </c>
      <c r="C1987" s="2">
        <v>73156</v>
      </c>
      <c r="D1987" s="2">
        <v>6558</v>
      </c>
      <c r="E1987" s="2">
        <v>6490</v>
      </c>
      <c r="F1987" s="13">
        <f t="shared" ref="F1987:F2050" si="564">IF(P1987=1,E1987,D1987)/B1987-1</f>
        <v>-1.5405495893018761E-2</v>
      </c>
      <c r="G1987" s="2">
        <f t="shared" si="559"/>
        <v>6862.1995000000024</v>
      </c>
      <c r="H1987" s="2">
        <f t="shared" ref="H1987:H2050" ca="1" si="565">IF(ROW()&gt;$H$1,AVERAGE(OFFSET(C1987,-$H$1+1,,$H$1)),"")</f>
        <v>76131.199999999997</v>
      </c>
      <c r="I1987">
        <f t="shared" ref="I1987:I2050" ca="1" si="566">IF(H1987="",0,SIGN(C1987-H1987))</f>
        <v>-1</v>
      </c>
      <c r="J1987">
        <f t="shared" ref="J1987:J2050" si="567">SIGN(F1987)</f>
        <v>-1</v>
      </c>
      <c r="K1987">
        <f t="shared" si="560"/>
        <v>1.5399999999999636</v>
      </c>
      <c r="L1987">
        <f t="shared" ca="1" si="561"/>
        <v>-1.5399999999999636</v>
      </c>
      <c r="M1987" s="14">
        <f t="shared" si="562"/>
        <v>8354.130000000052</v>
      </c>
      <c r="N1987">
        <f t="shared" ref="N1987:N2050" si="568">INT(M1987*$Q$1/B1987)*CHOOSE($L$1,I1987,J1987)</f>
        <v>-1</v>
      </c>
      <c r="O1987">
        <f t="shared" si="563"/>
        <v>0</v>
      </c>
      <c r="P1987">
        <f>COUNTIF(作圖資料!$A$3:$A$249,A1987)</f>
        <v>0</v>
      </c>
      <c r="R1987" s="7">
        <f t="shared" si="551"/>
        <v>-21</v>
      </c>
      <c r="S1987" s="8">
        <f t="shared" ca="1" si="552"/>
        <v>21</v>
      </c>
      <c r="T1987" s="8">
        <f t="shared" ca="1" si="553"/>
        <v>14541</v>
      </c>
      <c r="U1987" s="8">
        <f t="shared" ca="1" si="554"/>
        <v>-2</v>
      </c>
      <c r="V1987" s="9">
        <f t="shared" ca="1" si="555"/>
        <v>0</v>
      </c>
      <c r="W1987" s="3">
        <f t="shared" si="556"/>
        <v>-7.2369789145008134E-3</v>
      </c>
      <c r="X1987" s="3">
        <f t="shared" si="557"/>
        <v>5.7308491505002834E-2</v>
      </c>
      <c r="Y1987" s="3">
        <f t="shared" si="558"/>
        <v>4.8608890310201103E-2</v>
      </c>
    </row>
    <row r="1988" spans="1:25" x14ac:dyDescent="0.25">
      <c r="A1988" s="1">
        <v>38908</v>
      </c>
      <c r="B1988" s="2">
        <v>6682.46</v>
      </c>
      <c r="C1988" s="2">
        <v>68555</v>
      </c>
      <c r="D1988" s="2">
        <v>6659</v>
      </c>
      <c r="E1988" s="2">
        <v>6582</v>
      </c>
      <c r="F1988" s="13">
        <f t="shared" si="564"/>
        <v>-3.5106831915192593E-3</v>
      </c>
      <c r="G1988" s="2">
        <f t="shared" si="559"/>
        <v>6859.3115000000025</v>
      </c>
      <c r="H1988" s="2">
        <f t="shared" ca="1" si="565"/>
        <v>76080.800000000003</v>
      </c>
      <c r="I1988">
        <f t="shared" ca="1" si="566"/>
        <v>-1</v>
      </c>
      <c r="J1988">
        <f t="shared" si="567"/>
        <v>-1</v>
      </c>
      <c r="K1988">
        <f t="shared" si="560"/>
        <v>21.850000000000364</v>
      </c>
      <c r="L1988">
        <f t="shared" ca="1" si="561"/>
        <v>-21.850000000000364</v>
      </c>
      <c r="M1988" s="14">
        <f t="shared" si="562"/>
        <v>8332.2800000000516</v>
      </c>
      <c r="N1988">
        <f t="shared" si="568"/>
        <v>-1</v>
      </c>
      <c r="O1988">
        <f t="shared" si="563"/>
        <v>0</v>
      </c>
      <c r="P1988">
        <f>COUNTIF(作圖資料!$A$3:$A$249,A1988)</f>
        <v>0</v>
      </c>
      <c r="R1988" s="7">
        <f t="shared" ref="R1988:R2051" si="569">D1988-IF(P1987=1,E1987,D1987)</f>
        <v>101</v>
      </c>
      <c r="S1988" s="8">
        <f t="shared" ref="S1988:S2051" ca="1" si="570">I1987*R1988</f>
        <v>-101</v>
      </c>
      <c r="T1988" s="8">
        <f t="shared" ref="T1988:T2051" ca="1" si="571">T1987+R1988*U1987</f>
        <v>14339</v>
      </c>
      <c r="U1988" s="8">
        <f t="shared" ref="U1988:U2051" ca="1" si="572">INT(T1988*$Q$1/IF(P1988=1,E1988,D1988))*I1988</f>
        <v>-2</v>
      </c>
      <c r="V1988" s="9">
        <f t="shared" ref="V1988:V2051" ca="1" si="573">IF(P1988=1,ABS(U1988)+ABS(U1987),ABS(U1988-U1987))</f>
        <v>0</v>
      </c>
      <c r="W1988" s="3">
        <f t="shared" ref="W1988:W2051" si="574">IF(P1987=1,F1987,W1987)</f>
        <v>-7.2369789145008134E-3</v>
      </c>
      <c r="X1988" s="3">
        <f t="shared" ref="X1988:X2051" si="575">IF(P1987=1,K1988/B1987,(1+K1988/B1987)*(1+X1987)-1)</f>
        <v>6.0776971199713259E-2</v>
      </c>
      <c r="Y1988" s="3">
        <f t="shared" ref="Y1988:Y2051" si="576">IF(P1987=1,R1988/E1987,(1+R1988/D1987)*(1+Y1987)-1)</f>
        <v>6.4758554525103484E-2</v>
      </c>
    </row>
    <row r="1989" spans="1:25" x14ac:dyDescent="0.25">
      <c r="A1989" s="1">
        <v>38909</v>
      </c>
      <c r="B1989" s="2">
        <v>6639.13</v>
      </c>
      <c r="C1989" s="2">
        <v>67512</v>
      </c>
      <c r="D1989" s="2">
        <v>6598</v>
      </c>
      <c r="E1989" s="2">
        <v>6516</v>
      </c>
      <c r="F1989" s="13">
        <f t="shared" si="564"/>
        <v>-6.1950888143477156E-3</v>
      </c>
      <c r="G1989" s="2">
        <f t="shared" si="559"/>
        <v>6854.0880000000025</v>
      </c>
      <c r="H1989" s="2">
        <f t="shared" ca="1" si="565"/>
        <v>71460.600000000006</v>
      </c>
      <c r="I1989">
        <f t="shared" ca="1" si="566"/>
        <v>-1</v>
      </c>
      <c r="J1989">
        <f t="shared" si="567"/>
        <v>-1</v>
      </c>
      <c r="K1989">
        <f t="shared" si="560"/>
        <v>-43.329999999999927</v>
      </c>
      <c r="L1989">
        <f t="shared" ca="1" si="561"/>
        <v>43.329999999999927</v>
      </c>
      <c r="M1989" s="14">
        <f t="shared" si="562"/>
        <v>8375.6100000000515</v>
      </c>
      <c r="N1989">
        <f t="shared" si="568"/>
        <v>-1</v>
      </c>
      <c r="O1989">
        <f t="shared" si="563"/>
        <v>0</v>
      </c>
      <c r="P1989">
        <f>COUNTIF(作圖資料!$A$3:$A$249,A1989)</f>
        <v>0</v>
      </c>
      <c r="R1989" s="7">
        <f t="shared" si="569"/>
        <v>-61</v>
      </c>
      <c r="S1989" s="8">
        <f t="shared" ca="1" si="570"/>
        <v>61</v>
      </c>
      <c r="T1989" s="8">
        <f t="shared" ca="1" si="571"/>
        <v>14461</v>
      </c>
      <c r="U1989" s="8">
        <f t="shared" ca="1" si="572"/>
        <v>-2</v>
      </c>
      <c r="V1989" s="9">
        <f t="shared" ca="1" si="573"/>
        <v>0</v>
      </c>
      <c r="W1989" s="3">
        <f t="shared" si="574"/>
        <v>-7.2369789145008134E-3</v>
      </c>
      <c r="X1989" s="3">
        <f t="shared" si="575"/>
        <v>5.3898745791393088E-2</v>
      </c>
      <c r="Y1989" s="3">
        <f t="shared" si="576"/>
        <v>5.5004796929964295E-2</v>
      </c>
    </row>
    <row r="1990" spans="1:25" x14ac:dyDescent="0.25">
      <c r="A1990" s="1">
        <v>38910</v>
      </c>
      <c r="B1990" s="2">
        <v>6634.09</v>
      </c>
      <c r="C1990" s="2">
        <v>82599</v>
      </c>
      <c r="D1990" s="2">
        <v>6579</v>
      </c>
      <c r="E1990" s="2">
        <v>6493</v>
      </c>
      <c r="F1990" s="13">
        <f t="shared" si="564"/>
        <v>-8.3040778765437473E-3</v>
      </c>
      <c r="G1990" s="2">
        <f t="shared" si="559"/>
        <v>6847.9880000000021</v>
      </c>
      <c r="H1990" s="2">
        <f t="shared" ca="1" si="565"/>
        <v>72071.399999999994</v>
      </c>
      <c r="I1990">
        <f t="shared" ca="1" si="566"/>
        <v>1</v>
      </c>
      <c r="J1990">
        <f t="shared" si="567"/>
        <v>-1</v>
      </c>
      <c r="K1990">
        <f t="shared" si="560"/>
        <v>-5.0399999999999636</v>
      </c>
      <c r="L1990">
        <f t="shared" ca="1" si="561"/>
        <v>5.0399999999999636</v>
      </c>
      <c r="M1990" s="14">
        <f t="shared" si="562"/>
        <v>8380.6500000000524</v>
      </c>
      <c r="N1990">
        <f t="shared" si="568"/>
        <v>-1</v>
      </c>
      <c r="O1990">
        <f t="shared" si="563"/>
        <v>0</v>
      </c>
      <c r="P1990">
        <f>COUNTIF(作圖資料!$A$3:$A$249,A1990)</f>
        <v>0</v>
      </c>
      <c r="R1990" s="7">
        <f t="shared" si="569"/>
        <v>-19</v>
      </c>
      <c r="S1990" s="8">
        <f t="shared" ca="1" si="570"/>
        <v>19</v>
      </c>
      <c r="T1990" s="8">
        <f t="shared" ca="1" si="571"/>
        <v>14499</v>
      </c>
      <c r="U1990" s="8">
        <f t="shared" ca="1" si="572"/>
        <v>2</v>
      </c>
      <c r="V1990" s="9">
        <f t="shared" ca="1" si="573"/>
        <v>4</v>
      </c>
      <c r="W1990" s="3">
        <f t="shared" si="574"/>
        <v>-7.2369789145008134E-3</v>
      </c>
      <c r="X1990" s="3">
        <f t="shared" si="575"/>
        <v>5.3098693724512591E-2</v>
      </c>
      <c r="Y1990" s="3">
        <f t="shared" si="576"/>
        <v>5.1966741285576656E-2</v>
      </c>
    </row>
    <row r="1991" spans="1:25" x14ac:dyDescent="0.25">
      <c r="A1991" s="1">
        <v>38911</v>
      </c>
      <c r="B1991" s="2">
        <v>6567.6</v>
      </c>
      <c r="C1991" s="2">
        <v>60274</v>
      </c>
      <c r="D1991" s="2">
        <v>6516</v>
      </c>
      <c r="E1991" s="2">
        <v>6426</v>
      </c>
      <c r="F1991" s="13">
        <f t="shared" si="564"/>
        <v>-7.8567513246848852E-3</v>
      </c>
      <c r="G1991" s="2">
        <f t="shared" si="559"/>
        <v>6840.9570000000012</v>
      </c>
      <c r="H1991" s="2">
        <f t="shared" ca="1" si="565"/>
        <v>70419.199999999997</v>
      </c>
      <c r="I1991">
        <f t="shared" ca="1" si="566"/>
        <v>-1</v>
      </c>
      <c r="J1991">
        <f t="shared" si="567"/>
        <v>-1</v>
      </c>
      <c r="K1991">
        <f t="shared" si="560"/>
        <v>-66.489999999999782</v>
      </c>
      <c r="L1991">
        <f t="shared" ca="1" si="561"/>
        <v>-66.489999999999782</v>
      </c>
      <c r="M1991" s="14">
        <f t="shared" si="562"/>
        <v>8447.1400000000522</v>
      </c>
      <c r="N1991">
        <f t="shared" si="568"/>
        <v>-1</v>
      </c>
      <c r="O1991">
        <f t="shared" si="563"/>
        <v>0</v>
      </c>
      <c r="P1991">
        <f>COUNTIF(作圖資料!$A$3:$A$249,A1991)</f>
        <v>0</v>
      </c>
      <c r="R1991" s="7">
        <f t="shared" si="569"/>
        <v>-63</v>
      </c>
      <c r="S1991" s="8">
        <f t="shared" ca="1" si="570"/>
        <v>-63</v>
      </c>
      <c r="T1991" s="8">
        <f t="shared" ca="1" si="571"/>
        <v>14373</v>
      </c>
      <c r="U1991" s="8">
        <f t="shared" ca="1" si="572"/>
        <v>-2</v>
      </c>
      <c r="V1991" s="9">
        <f t="shared" ca="1" si="573"/>
        <v>4</v>
      </c>
      <c r="W1991" s="3">
        <f t="shared" si="574"/>
        <v>-7.2369789145008134E-3</v>
      </c>
      <c r="X1991" s="3">
        <f t="shared" si="575"/>
        <v>4.2544038580289101E-2</v>
      </c>
      <c r="Y1991" s="3">
        <f t="shared" si="576"/>
        <v>4.1893188359449329E-2</v>
      </c>
    </row>
    <row r="1992" spans="1:25" x14ac:dyDescent="0.25">
      <c r="A1992" s="1">
        <v>38912</v>
      </c>
      <c r="B1992" s="2">
        <v>6428.03</v>
      </c>
      <c r="C1992" s="2">
        <v>73577</v>
      </c>
      <c r="D1992" s="2">
        <v>6368</v>
      </c>
      <c r="E1992" s="2">
        <v>6270</v>
      </c>
      <c r="F1992" s="13">
        <f t="shared" si="564"/>
        <v>-9.3387865333546261E-3</v>
      </c>
      <c r="G1992" s="2">
        <f t="shared" si="559"/>
        <v>6830.7778333333354</v>
      </c>
      <c r="H1992" s="2">
        <f t="shared" ca="1" si="565"/>
        <v>70503.399999999994</v>
      </c>
      <c r="I1992">
        <f t="shared" ca="1" si="566"/>
        <v>1</v>
      </c>
      <c r="J1992">
        <f t="shared" si="567"/>
        <v>-1</v>
      </c>
      <c r="K1992">
        <f t="shared" si="560"/>
        <v>-139.57000000000062</v>
      </c>
      <c r="L1992">
        <f t="shared" ca="1" si="561"/>
        <v>139.57000000000062</v>
      </c>
      <c r="M1992" s="14">
        <f t="shared" si="562"/>
        <v>8586.7100000000537</v>
      </c>
      <c r="N1992">
        <f t="shared" si="568"/>
        <v>-1</v>
      </c>
      <c r="O1992">
        <f t="shared" si="563"/>
        <v>0</v>
      </c>
      <c r="P1992">
        <f>COUNTIF(作圖資料!$A$3:$A$249,A1992)</f>
        <v>0</v>
      </c>
      <c r="R1992" s="7">
        <f t="shared" si="569"/>
        <v>-148</v>
      </c>
      <c r="S1992" s="8">
        <f t="shared" ca="1" si="570"/>
        <v>148</v>
      </c>
      <c r="T1992" s="8">
        <f t="shared" ca="1" si="571"/>
        <v>14669</v>
      </c>
      <c r="U1992" s="8">
        <f t="shared" ca="1" si="572"/>
        <v>2</v>
      </c>
      <c r="V1992" s="9">
        <f t="shared" ca="1" si="573"/>
        <v>4</v>
      </c>
      <c r="W1992" s="3">
        <f t="shared" si="574"/>
        <v>-7.2369789145008134E-3</v>
      </c>
      <c r="X1992" s="3">
        <f t="shared" si="575"/>
        <v>2.0388628466297298E-2</v>
      </c>
      <c r="Y1992" s="3">
        <f t="shared" si="576"/>
        <v>1.8228333866324942E-2</v>
      </c>
    </row>
    <row r="1993" spans="1:25" x14ac:dyDescent="0.25">
      <c r="A1993" s="1">
        <v>38915</v>
      </c>
      <c r="B1993" s="2">
        <v>6257.8</v>
      </c>
      <c r="C1993" s="2">
        <v>68955</v>
      </c>
      <c r="D1993" s="2">
        <v>6221</v>
      </c>
      <c r="E1993" s="2">
        <v>6115</v>
      </c>
      <c r="F1993" s="13">
        <f t="shared" si="564"/>
        <v>-5.8806609351529371E-3</v>
      </c>
      <c r="G1993" s="2">
        <f t="shared" si="559"/>
        <v>6816.6955000000025</v>
      </c>
      <c r="H1993" s="2">
        <f t="shared" ca="1" si="565"/>
        <v>70583.399999999994</v>
      </c>
      <c r="I1993">
        <f t="shared" ca="1" si="566"/>
        <v>-1</v>
      </c>
      <c r="J1993">
        <f t="shared" si="567"/>
        <v>-1</v>
      </c>
      <c r="K1993">
        <f t="shared" si="560"/>
        <v>-170.22999999999956</v>
      </c>
      <c r="L1993">
        <f t="shared" ca="1" si="561"/>
        <v>-170.22999999999956</v>
      </c>
      <c r="M1993" s="14">
        <f t="shared" si="562"/>
        <v>8756.9400000000533</v>
      </c>
      <c r="N1993">
        <f t="shared" si="568"/>
        <v>-1</v>
      </c>
      <c r="O1993">
        <f t="shared" si="563"/>
        <v>0</v>
      </c>
      <c r="P1993">
        <f>COUNTIF(作圖資料!$A$3:$A$249,A1993)</f>
        <v>0</v>
      </c>
      <c r="R1993" s="7">
        <f t="shared" si="569"/>
        <v>-147</v>
      </c>
      <c r="S1993" s="8">
        <f t="shared" ca="1" si="570"/>
        <v>-147</v>
      </c>
      <c r="T1993" s="8">
        <f t="shared" ca="1" si="571"/>
        <v>14375</v>
      </c>
      <c r="U1993" s="8">
        <f t="shared" ca="1" si="572"/>
        <v>-2</v>
      </c>
      <c r="V1993" s="9">
        <f t="shared" ca="1" si="573"/>
        <v>4</v>
      </c>
      <c r="W1993" s="3">
        <f t="shared" si="574"/>
        <v>-7.2369789145008134E-3</v>
      </c>
      <c r="X1993" s="3">
        <f t="shared" si="575"/>
        <v>-6.633765054550822E-3</v>
      </c>
      <c r="Y1993" s="3">
        <f t="shared" si="576"/>
        <v>-5.2766229613053772E-3</v>
      </c>
    </row>
    <row r="1994" spans="1:25" x14ac:dyDescent="0.25">
      <c r="A1994" s="1">
        <v>38916</v>
      </c>
      <c r="B1994" s="2">
        <v>6285.31</v>
      </c>
      <c r="C1994" s="2">
        <v>58338</v>
      </c>
      <c r="D1994" s="2">
        <v>6266</v>
      </c>
      <c r="E1994" s="2">
        <v>6150</v>
      </c>
      <c r="F1994" s="13">
        <f t="shared" si="564"/>
        <v>-3.0722430556329172E-3</v>
      </c>
      <c r="G1994" s="2">
        <f t="shared" si="559"/>
        <v>6803.2331666666687</v>
      </c>
      <c r="H1994" s="2">
        <f t="shared" ca="1" si="565"/>
        <v>68748.600000000006</v>
      </c>
      <c r="I1994">
        <f t="shared" ca="1" si="566"/>
        <v>-1</v>
      </c>
      <c r="J1994">
        <f t="shared" si="567"/>
        <v>-1</v>
      </c>
      <c r="K1994">
        <f t="shared" si="560"/>
        <v>27.510000000000218</v>
      </c>
      <c r="L1994">
        <f t="shared" ca="1" si="561"/>
        <v>-27.510000000000218</v>
      </c>
      <c r="M1994" s="14">
        <f t="shared" si="562"/>
        <v>8729.430000000053</v>
      </c>
      <c r="N1994">
        <f t="shared" si="568"/>
        <v>-1</v>
      </c>
      <c r="O1994">
        <f t="shared" si="563"/>
        <v>0</v>
      </c>
      <c r="P1994">
        <f>COUNTIF(作圖資料!$A$3:$A$249,A1994)</f>
        <v>0</v>
      </c>
      <c r="R1994" s="7">
        <f t="shared" si="569"/>
        <v>45</v>
      </c>
      <c r="S1994" s="8">
        <f t="shared" ca="1" si="570"/>
        <v>-45</v>
      </c>
      <c r="T1994" s="8">
        <f t="shared" ca="1" si="571"/>
        <v>14285</v>
      </c>
      <c r="U1994" s="8">
        <f t="shared" ca="1" si="572"/>
        <v>-2</v>
      </c>
      <c r="V1994" s="9">
        <f t="shared" ca="1" si="573"/>
        <v>0</v>
      </c>
      <c r="W1994" s="3">
        <f t="shared" si="574"/>
        <v>-7.2369789145008134E-3</v>
      </c>
      <c r="X1994" s="3">
        <f t="shared" si="575"/>
        <v>-2.2668141894944815E-3</v>
      </c>
      <c r="Y1994" s="3">
        <f t="shared" si="576"/>
        <v>1.9187719859283803E-3</v>
      </c>
    </row>
    <row r="1995" spans="1:25" x14ac:dyDescent="0.25">
      <c r="A1995" s="1">
        <v>38917</v>
      </c>
      <c r="B1995" s="2">
        <v>6277.24</v>
      </c>
      <c r="C1995" s="2">
        <v>64185</v>
      </c>
      <c r="D1995" s="2">
        <v>6266</v>
      </c>
      <c r="E1995" s="2">
        <v>6118</v>
      </c>
      <c r="F1995" s="13">
        <f t="shared" si="564"/>
        <v>-2.5367836820003653E-2</v>
      </c>
      <c r="G1995" s="2">
        <f t="shared" si="559"/>
        <v>6789.5865000000022</v>
      </c>
      <c r="H1995" s="2">
        <f t="shared" ca="1" si="565"/>
        <v>65065.8</v>
      </c>
      <c r="I1995">
        <f t="shared" ca="1" si="566"/>
        <v>-1</v>
      </c>
      <c r="J1995">
        <f t="shared" si="567"/>
        <v>-1</v>
      </c>
      <c r="K1995">
        <f t="shared" si="560"/>
        <v>-8.0700000000006185</v>
      </c>
      <c r="L1995">
        <f t="shared" ca="1" si="561"/>
        <v>8.0700000000006185</v>
      </c>
      <c r="M1995" s="14">
        <f t="shared" si="562"/>
        <v>8737.5000000000546</v>
      </c>
      <c r="N1995">
        <f t="shared" si="568"/>
        <v>-1</v>
      </c>
      <c r="O1995">
        <f t="shared" si="563"/>
        <v>0</v>
      </c>
      <c r="P1995">
        <f>COUNTIF(作圖資料!$A$3:$A$249,A1995)</f>
        <v>1</v>
      </c>
      <c r="R1995" s="7">
        <f t="shared" si="569"/>
        <v>0</v>
      </c>
      <c r="S1995" s="8">
        <f t="shared" ca="1" si="570"/>
        <v>0</v>
      </c>
      <c r="T1995" s="8">
        <f t="shared" ca="1" si="571"/>
        <v>14285</v>
      </c>
      <c r="U1995" s="8">
        <f t="shared" ca="1" si="572"/>
        <v>-2</v>
      </c>
      <c r="V1995" s="9">
        <f t="shared" ca="1" si="573"/>
        <v>4</v>
      </c>
      <c r="W1995" s="3">
        <f t="shared" si="574"/>
        <v>-7.2369789145008134E-3</v>
      </c>
      <c r="X1995" s="3">
        <f t="shared" si="575"/>
        <v>-3.5478499394402396E-3</v>
      </c>
      <c r="Y1995" s="3">
        <f t="shared" si="576"/>
        <v>1.9187719859283803E-3</v>
      </c>
    </row>
    <row r="1996" spans="1:25" x14ac:dyDescent="0.25">
      <c r="A1996" s="1">
        <v>38918</v>
      </c>
      <c r="B1996" s="2">
        <v>6443.74</v>
      </c>
      <c r="C1996" s="2">
        <v>78045</v>
      </c>
      <c r="D1996" s="2">
        <v>6339</v>
      </c>
      <c r="E1996" s="2">
        <v>6315</v>
      </c>
      <c r="F1996" s="13">
        <f t="shared" si="564"/>
        <v>-1.6254535409560233E-2</v>
      </c>
      <c r="G1996" s="2">
        <f t="shared" si="559"/>
        <v>6779.3165000000017</v>
      </c>
      <c r="H1996" s="2">
        <f t="shared" ca="1" si="565"/>
        <v>68620</v>
      </c>
      <c r="I1996">
        <f t="shared" ca="1" si="566"/>
        <v>1</v>
      </c>
      <c r="J1996">
        <f t="shared" si="567"/>
        <v>-1</v>
      </c>
      <c r="K1996">
        <f t="shared" si="560"/>
        <v>166.5</v>
      </c>
      <c r="L1996">
        <f t="shared" ca="1" si="561"/>
        <v>-166.5</v>
      </c>
      <c r="M1996" s="14">
        <f t="shared" si="562"/>
        <v>8571.0000000000546</v>
      </c>
      <c r="N1996">
        <f t="shared" si="568"/>
        <v>-1</v>
      </c>
      <c r="O1996">
        <f t="shared" si="563"/>
        <v>0</v>
      </c>
      <c r="P1996">
        <f>COUNTIF(作圖資料!$A$3:$A$249,A1996)</f>
        <v>0</v>
      </c>
      <c r="R1996" s="7">
        <f t="shared" si="569"/>
        <v>221</v>
      </c>
      <c r="S1996" s="8">
        <f t="shared" ca="1" si="570"/>
        <v>-221</v>
      </c>
      <c r="T1996" s="8">
        <f t="shared" ca="1" si="571"/>
        <v>13843</v>
      </c>
      <c r="U1996" s="8">
        <f t="shared" ca="1" si="572"/>
        <v>2</v>
      </c>
      <c r="V1996" s="9">
        <f t="shared" ca="1" si="573"/>
        <v>4</v>
      </c>
      <c r="W1996" s="3">
        <f t="shared" si="574"/>
        <v>-2.5367836820003653E-2</v>
      </c>
      <c r="X1996" s="3">
        <f t="shared" si="575"/>
        <v>2.6524396072159104E-2</v>
      </c>
      <c r="Y1996" s="3">
        <f t="shared" si="576"/>
        <v>3.6122915985616212E-2</v>
      </c>
    </row>
    <row r="1997" spans="1:25" x14ac:dyDescent="0.25">
      <c r="A1997" s="1">
        <v>38919</v>
      </c>
      <c r="B1997" s="2">
        <v>6420.01</v>
      </c>
      <c r="C1997" s="2">
        <v>65195</v>
      </c>
      <c r="D1997" s="2">
        <v>6292</v>
      </c>
      <c r="E1997" s="2">
        <v>6286</v>
      </c>
      <c r="F1997" s="13">
        <f t="shared" si="564"/>
        <v>-1.9939221278471586E-2</v>
      </c>
      <c r="G1997" s="2">
        <f t="shared" si="559"/>
        <v>6766.8336666666673</v>
      </c>
      <c r="H1997" s="2">
        <f t="shared" ca="1" si="565"/>
        <v>66943.600000000006</v>
      </c>
      <c r="I1997">
        <f t="shared" ca="1" si="566"/>
        <v>-1</v>
      </c>
      <c r="J1997">
        <f t="shared" si="567"/>
        <v>-1</v>
      </c>
      <c r="K1997">
        <f t="shared" si="560"/>
        <v>-23.729999999999563</v>
      </c>
      <c r="L1997">
        <f t="shared" ca="1" si="561"/>
        <v>-23.729999999999563</v>
      </c>
      <c r="M1997" s="14">
        <f t="shared" si="562"/>
        <v>8594.7300000000541</v>
      </c>
      <c r="N1997">
        <f t="shared" si="568"/>
        <v>-1</v>
      </c>
      <c r="O1997">
        <f t="shared" si="563"/>
        <v>0</v>
      </c>
      <c r="P1997">
        <f>COUNTIF(作圖資料!$A$3:$A$249,A1997)</f>
        <v>0</v>
      </c>
      <c r="R1997" s="7">
        <f t="shared" si="569"/>
        <v>-47</v>
      </c>
      <c r="S1997" s="8">
        <f t="shared" ca="1" si="570"/>
        <v>-47</v>
      </c>
      <c r="T1997" s="8">
        <f t="shared" ca="1" si="571"/>
        <v>13749</v>
      </c>
      <c r="U1997" s="8">
        <f t="shared" ca="1" si="572"/>
        <v>-2</v>
      </c>
      <c r="V1997" s="9">
        <f t="shared" ca="1" si="573"/>
        <v>4</v>
      </c>
      <c r="W1997" s="3">
        <f t="shared" si="574"/>
        <v>-2.5367836820003653E-2</v>
      </c>
      <c r="X1997" s="3">
        <f t="shared" si="575"/>
        <v>2.2744072235568513E-2</v>
      </c>
      <c r="Y1997" s="3">
        <f t="shared" si="576"/>
        <v>2.8440666884602894E-2</v>
      </c>
    </row>
    <row r="1998" spans="1:25" x14ac:dyDescent="0.25">
      <c r="A1998" s="1">
        <v>38922</v>
      </c>
      <c r="B1998" s="2">
        <v>6359.63</v>
      </c>
      <c r="C1998" s="2">
        <v>57563</v>
      </c>
      <c r="D1998" s="2">
        <v>6238</v>
      </c>
      <c r="E1998" s="2">
        <v>6233</v>
      </c>
      <c r="F1998" s="13">
        <f t="shared" si="564"/>
        <v>-1.9125326473395488E-2</v>
      </c>
      <c r="G1998" s="2">
        <f t="shared" si="559"/>
        <v>6753.890666666668</v>
      </c>
      <c r="H1998" s="2">
        <f t="shared" ca="1" si="565"/>
        <v>64665.2</v>
      </c>
      <c r="I1998">
        <f t="shared" ca="1" si="566"/>
        <v>-1</v>
      </c>
      <c r="J1998">
        <f t="shared" si="567"/>
        <v>-1</v>
      </c>
      <c r="K1998">
        <f t="shared" si="560"/>
        <v>-60.380000000000109</v>
      </c>
      <c r="L1998">
        <f t="shared" ca="1" si="561"/>
        <v>60.380000000000109</v>
      </c>
      <c r="M1998" s="14">
        <f t="shared" si="562"/>
        <v>8655.1100000000552</v>
      </c>
      <c r="N1998">
        <f t="shared" si="568"/>
        <v>-1</v>
      </c>
      <c r="O1998">
        <f t="shared" si="563"/>
        <v>0</v>
      </c>
      <c r="P1998">
        <f>COUNTIF(作圖資料!$A$3:$A$249,A1998)</f>
        <v>0</v>
      </c>
      <c r="R1998" s="7">
        <f t="shared" si="569"/>
        <v>-54</v>
      </c>
      <c r="S1998" s="8">
        <f t="shared" ca="1" si="570"/>
        <v>54</v>
      </c>
      <c r="T1998" s="8">
        <f t="shared" ca="1" si="571"/>
        <v>13857</v>
      </c>
      <c r="U1998" s="8">
        <f t="shared" ca="1" si="572"/>
        <v>-2</v>
      </c>
      <c r="V1998" s="9">
        <f t="shared" ca="1" si="573"/>
        <v>0</v>
      </c>
      <c r="W1998" s="3">
        <f t="shared" si="574"/>
        <v>-2.5367836820003653E-2</v>
      </c>
      <c r="X1998" s="3">
        <f t="shared" si="575"/>
        <v>1.3125195149460644E-2</v>
      </c>
      <c r="Y1998" s="3">
        <f t="shared" si="576"/>
        <v>1.9614253023864103E-2</v>
      </c>
    </row>
    <row r="1999" spans="1:25" x14ac:dyDescent="0.25">
      <c r="A1999" s="1">
        <v>38923</v>
      </c>
      <c r="B1999" s="2">
        <v>6390.99</v>
      </c>
      <c r="C1999" s="2">
        <v>71490</v>
      </c>
      <c r="D1999" s="2">
        <v>6315</v>
      </c>
      <c r="E1999" s="2">
        <v>6302</v>
      </c>
      <c r="F1999" s="13">
        <f t="shared" si="564"/>
        <v>-1.1890176639300032E-2</v>
      </c>
      <c r="G1999" s="2">
        <f t="shared" si="559"/>
        <v>6740.8776666666672</v>
      </c>
      <c r="H1999" s="2">
        <f t="shared" ca="1" si="565"/>
        <v>67295.600000000006</v>
      </c>
      <c r="I1999">
        <f t="shared" ca="1" si="566"/>
        <v>1</v>
      </c>
      <c r="J1999">
        <f t="shared" si="567"/>
        <v>-1</v>
      </c>
      <c r="K1999">
        <f t="shared" si="560"/>
        <v>31.359999999999673</v>
      </c>
      <c r="L1999">
        <f t="shared" ca="1" si="561"/>
        <v>-31.359999999999673</v>
      </c>
      <c r="M1999" s="14">
        <f t="shared" si="562"/>
        <v>8623.7500000000546</v>
      </c>
      <c r="N1999">
        <f t="shared" si="568"/>
        <v>-1</v>
      </c>
      <c r="O1999">
        <f t="shared" si="563"/>
        <v>0</v>
      </c>
      <c r="P1999">
        <f>COUNTIF(作圖資料!$A$3:$A$249,A1999)</f>
        <v>0</v>
      </c>
      <c r="R1999" s="7">
        <f t="shared" si="569"/>
        <v>77</v>
      </c>
      <c r="S1999" s="8">
        <f t="shared" ca="1" si="570"/>
        <v>-77</v>
      </c>
      <c r="T1999" s="8">
        <f t="shared" ca="1" si="571"/>
        <v>13703</v>
      </c>
      <c r="U1999" s="8">
        <f t="shared" ca="1" si="572"/>
        <v>2</v>
      </c>
      <c r="V1999" s="9">
        <f t="shared" ca="1" si="573"/>
        <v>4</v>
      </c>
      <c r="W1999" s="3">
        <f t="shared" si="574"/>
        <v>-2.5367836820003653E-2</v>
      </c>
      <c r="X1999" s="3">
        <f t="shared" si="575"/>
        <v>1.8121021340589127E-2</v>
      </c>
      <c r="Y1999" s="3">
        <f t="shared" si="576"/>
        <v>3.2200065380843634E-2</v>
      </c>
    </row>
    <row r="2000" spans="1:25" x14ac:dyDescent="0.25">
      <c r="A2000" s="1">
        <v>38924</v>
      </c>
      <c r="B2000" s="2">
        <v>6376.39</v>
      </c>
      <c r="C2000" s="2">
        <v>67838</v>
      </c>
      <c r="D2000" s="2">
        <v>6292</v>
      </c>
      <c r="E2000" s="2">
        <v>6288</v>
      </c>
      <c r="F2000" s="13">
        <f t="shared" si="564"/>
        <v>-1.3234761361836433E-2</v>
      </c>
      <c r="G2000" s="2">
        <f t="shared" si="559"/>
        <v>6727.1574999999993</v>
      </c>
      <c r="H2000" s="2">
        <f t="shared" ca="1" si="565"/>
        <v>68026.2</v>
      </c>
      <c r="I2000">
        <f t="shared" ca="1" si="566"/>
        <v>-1</v>
      </c>
      <c r="J2000">
        <f t="shared" si="567"/>
        <v>-1</v>
      </c>
      <c r="K2000">
        <f t="shared" si="560"/>
        <v>-14.599999999999454</v>
      </c>
      <c r="L2000">
        <f t="shared" ca="1" si="561"/>
        <v>-14.599999999999454</v>
      </c>
      <c r="M2000" s="14">
        <f t="shared" si="562"/>
        <v>8638.3500000000531</v>
      </c>
      <c r="N2000">
        <f t="shared" si="568"/>
        <v>-1</v>
      </c>
      <c r="O2000">
        <f t="shared" si="563"/>
        <v>0</v>
      </c>
      <c r="P2000">
        <f>COUNTIF(作圖資料!$A$3:$A$249,A2000)</f>
        <v>0</v>
      </c>
      <c r="R2000" s="7">
        <f t="shared" si="569"/>
        <v>-23</v>
      </c>
      <c r="S2000" s="8">
        <f t="shared" ca="1" si="570"/>
        <v>-23</v>
      </c>
      <c r="T2000" s="8">
        <f t="shared" ca="1" si="571"/>
        <v>13657</v>
      </c>
      <c r="U2000" s="8">
        <f t="shared" ca="1" si="572"/>
        <v>-2</v>
      </c>
      <c r="V2000" s="9">
        <f t="shared" ca="1" si="573"/>
        <v>4</v>
      </c>
      <c r="W2000" s="3">
        <f t="shared" si="574"/>
        <v>-2.5367836820003653E-2</v>
      </c>
      <c r="X2000" s="3">
        <f t="shared" si="575"/>
        <v>1.5795158381709085E-2</v>
      </c>
      <c r="Y2000" s="3">
        <f t="shared" si="576"/>
        <v>2.8440666884603116E-2</v>
      </c>
    </row>
    <row r="2001" spans="1:25" x14ac:dyDescent="0.25">
      <c r="A2001" s="1">
        <v>38925</v>
      </c>
      <c r="B2001" s="2">
        <v>6459.25</v>
      </c>
      <c r="C2001" s="2">
        <v>74886</v>
      </c>
      <c r="D2001" s="2">
        <v>6401</v>
      </c>
      <c r="E2001" s="2">
        <v>6395</v>
      </c>
      <c r="F2001" s="13">
        <f t="shared" si="564"/>
        <v>-9.0180748538917221E-3</v>
      </c>
      <c r="G2001" s="2">
        <f t="shared" si="559"/>
        <v>6714.1055000000006</v>
      </c>
      <c r="H2001" s="2">
        <f t="shared" ca="1" si="565"/>
        <v>67394.399999999994</v>
      </c>
      <c r="I2001">
        <f t="shared" ca="1" si="566"/>
        <v>1</v>
      </c>
      <c r="J2001">
        <f t="shared" si="567"/>
        <v>-1</v>
      </c>
      <c r="K2001">
        <f t="shared" si="560"/>
        <v>82.859999999999673</v>
      </c>
      <c r="L2001">
        <f t="shared" ca="1" si="561"/>
        <v>-82.859999999999673</v>
      </c>
      <c r="M2001" s="14">
        <f t="shared" si="562"/>
        <v>8555.4900000000525</v>
      </c>
      <c r="N2001">
        <f t="shared" si="568"/>
        <v>-1</v>
      </c>
      <c r="O2001">
        <f t="shared" si="563"/>
        <v>0</v>
      </c>
      <c r="P2001">
        <f>COUNTIF(作圖資料!$A$3:$A$249,A2001)</f>
        <v>0</v>
      </c>
      <c r="R2001" s="7">
        <f t="shared" si="569"/>
        <v>109</v>
      </c>
      <c r="S2001" s="8">
        <f t="shared" ca="1" si="570"/>
        <v>-109</v>
      </c>
      <c r="T2001" s="8">
        <f t="shared" ca="1" si="571"/>
        <v>13439</v>
      </c>
      <c r="U2001" s="8">
        <f t="shared" ca="1" si="572"/>
        <v>2</v>
      </c>
      <c r="V2001" s="9">
        <f t="shared" ca="1" si="573"/>
        <v>4</v>
      </c>
      <c r="W2001" s="3">
        <f t="shared" si="574"/>
        <v>-2.5367836820003653E-2</v>
      </c>
      <c r="X2001" s="3">
        <f t="shared" si="575"/>
        <v>2.8995227201763729E-2</v>
      </c>
      <c r="Y2001" s="3">
        <f t="shared" si="576"/>
        <v>4.6256946714613001E-2</v>
      </c>
    </row>
    <row r="2002" spans="1:25" x14ac:dyDescent="0.25">
      <c r="A2002" s="1">
        <v>38926</v>
      </c>
      <c r="B2002" s="2">
        <v>6480.07</v>
      </c>
      <c r="C2002" s="2">
        <v>75605</v>
      </c>
      <c r="D2002" s="2">
        <v>6396</v>
      </c>
      <c r="E2002" s="2">
        <v>6385</v>
      </c>
      <c r="F2002" s="13">
        <f t="shared" si="564"/>
        <v>-1.2973625284911972E-2</v>
      </c>
      <c r="G2002" s="2">
        <f t="shared" si="559"/>
        <v>6699.6893333333328</v>
      </c>
      <c r="H2002" s="2">
        <f t="shared" ca="1" si="565"/>
        <v>69476.399999999994</v>
      </c>
      <c r="I2002">
        <f t="shared" ca="1" si="566"/>
        <v>1</v>
      </c>
      <c r="J2002">
        <f t="shared" si="567"/>
        <v>-1</v>
      </c>
      <c r="K2002">
        <f t="shared" si="560"/>
        <v>20.819999999999709</v>
      </c>
      <c r="L2002">
        <f t="shared" ca="1" si="561"/>
        <v>20.819999999999709</v>
      </c>
      <c r="M2002" s="14">
        <f t="shared" si="562"/>
        <v>8534.6700000000528</v>
      </c>
      <c r="N2002">
        <f t="shared" si="568"/>
        <v>-1</v>
      </c>
      <c r="O2002">
        <f t="shared" si="563"/>
        <v>0</v>
      </c>
      <c r="P2002">
        <f>COUNTIF(作圖資料!$A$3:$A$249,A2002)</f>
        <v>0</v>
      </c>
      <c r="R2002" s="7">
        <f t="shared" si="569"/>
        <v>-5</v>
      </c>
      <c r="S2002" s="8">
        <f t="shared" ca="1" si="570"/>
        <v>-5</v>
      </c>
      <c r="T2002" s="8">
        <f t="shared" ca="1" si="571"/>
        <v>13429</v>
      </c>
      <c r="U2002" s="8">
        <f t="shared" ca="1" si="572"/>
        <v>2</v>
      </c>
      <c r="V2002" s="9">
        <f t="shared" ca="1" si="573"/>
        <v>0</v>
      </c>
      <c r="W2002" s="3">
        <f t="shared" si="574"/>
        <v>-2.5367836820003653E-2</v>
      </c>
      <c r="X2002" s="3">
        <f t="shared" si="575"/>
        <v>3.2311971503399484E-2</v>
      </c>
      <c r="Y2002" s="3">
        <f t="shared" si="576"/>
        <v>4.5439686171952154E-2</v>
      </c>
    </row>
    <row r="2003" spans="1:25" x14ac:dyDescent="0.25">
      <c r="A2003" s="1">
        <v>38929</v>
      </c>
      <c r="B2003" s="2">
        <v>6454.58</v>
      </c>
      <c r="C2003" s="2">
        <v>72626</v>
      </c>
      <c r="D2003" s="2">
        <v>6361</v>
      </c>
      <c r="E2003" s="2">
        <v>6345</v>
      </c>
      <c r="F2003" s="13">
        <f t="shared" si="564"/>
        <v>-1.4498232262982191E-2</v>
      </c>
      <c r="G2003" s="2">
        <f t="shared" si="559"/>
        <v>6684.4250000000002</v>
      </c>
      <c r="H2003" s="2">
        <f t="shared" ca="1" si="565"/>
        <v>72489</v>
      </c>
      <c r="I2003">
        <f t="shared" ca="1" si="566"/>
        <v>1</v>
      </c>
      <c r="J2003">
        <f t="shared" si="567"/>
        <v>-1</v>
      </c>
      <c r="K2003">
        <f t="shared" si="560"/>
        <v>-25.489999999999782</v>
      </c>
      <c r="L2003">
        <f t="shared" ca="1" si="561"/>
        <v>-25.489999999999782</v>
      </c>
      <c r="M2003" s="14">
        <f t="shared" si="562"/>
        <v>8560.1600000000526</v>
      </c>
      <c r="N2003">
        <f t="shared" si="568"/>
        <v>-1</v>
      </c>
      <c r="O2003">
        <f t="shared" si="563"/>
        <v>0</v>
      </c>
      <c r="P2003">
        <f>COUNTIF(作圖資料!$A$3:$A$249,A2003)</f>
        <v>0</v>
      </c>
      <c r="R2003" s="7">
        <f t="shared" si="569"/>
        <v>-35</v>
      </c>
      <c r="S2003" s="8">
        <f t="shared" ca="1" si="570"/>
        <v>-35</v>
      </c>
      <c r="T2003" s="8">
        <f t="shared" ca="1" si="571"/>
        <v>13359</v>
      </c>
      <c r="U2003" s="8">
        <f t="shared" ca="1" si="572"/>
        <v>2</v>
      </c>
      <c r="V2003" s="9">
        <f t="shared" ca="1" si="573"/>
        <v>0</v>
      </c>
      <c r="W2003" s="3">
        <f t="shared" si="574"/>
        <v>-2.5367836820003653E-2</v>
      </c>
      <c r="X2003" s="3">
        <f t="shared" si="575"/>
        <v>2.8251269666286438E-2</v>
      </c>
      <c r="Y2003" s="3">
        <f t="shared" si="576"/>
        <v>3.9718862373325114E-2</v>
      </c>
    </row>
    <row r="2004" spans="1:25" x14ac:dyDescent="0.25">
      <c r="A2004" s="1">
        <v>38930</v>
      </c>
      <c r="B2004" s="2">
        <v>6441.46</v>
      </c>
      <c r="C2004" s="2">
        <v>57356</v>
      </c>
      <c r="D2004" s="2">
        <v>6379</v>
      </c>
      <c r="E2004" s="2">
        <v>6361</v>
      </c>
      <c r="F2004" s="13">
        <f t="shared" si="564"/>
        <v>-9.6965594756468487E-3</v>
      </c>
      <c r="G2004" s="2">
        <f t="shared" si="559"/>
        <v>6667.2151666666678</v>
      </c>
      <c r="H2004" s="2">
        <f t="shared" ca="1" si="565"/>
        <v>69662.2</v>
      </c>
      <c r="I2004">
        <f t="shared" ca="1" si="566"/>
        <v>-1</v>
      </c>
      <c r="J2004">
        <f t="shared" si="567"/>
        <v>-1</v>
      </c>
      <c r="K2004">
        <f t="shared" si="560"/>
        <v>-13.119999999999891</v>
      </c>
      <c r="L2004">
        <f t="shared" ca="1" si="561"/>
        <v>-13.119999999999891</v>
      </c>
      <c r="M2004" s="14">
        <f t="shared" si="562"/>
        <v>8573.2800000000534</v>
      </c>
      <c r="N2004">
        <f t="shared" si="568"/>
        <v>-1</v>
      </c>
      <c r="O2004">
        <f t="shared" si="563"/>
        <v>0</v>
      </c>
      <c r="P2004">
        <f>COUNTIF(作圖資料!$A$3:$A$249,A2004)</f>
        <v>0</v>
      </c>
      <c r="R2004" s="7">
        <f t="shared" si="569"/>
        <v>18</v>
      </c>
      <c r="S2004" s="8">
        <f t="shared" ca="1" si="570"/>
        <v>18</v>
      </c>
      <c r="T2004" s="8">
        <f t="shared" ca="1" si="571"/>
        <v>13395</v>
      </c>
      <c r="U2004" s="8">
        <f t="shared" ca="1" si="572"/>
        <v>-2</v>
      </c>
      <c r="V2004" s="9">
        <f t="shared" ca="1" si="573"/>
        <v>4</v>
      </c>
      <c r="W2004" s="3">
        <f t="shared" si="574"/>
        <v>-2.5367836820003653E-2</v>
      </c>
      <c r="X2004" s="3">
        <f t="shared" si="575"/>
        <v>2.6161179116936717E-2</v>
      </c>
      <c r="Y2004" s="3">
        <f t="shared" si="576"/>
        <v>4.2661000326904785E-2</v>
      </c>
    </row>
    <row r="2005" spans="1:25" x14ac:dyDescent="0.25">
      <c r="A2005" s="1">
        <v>38931</v>
      </c>
      <c r="B2005" s="2">
        <v>6471.42</v>
      </c>
      <c r="C2005" s="2">
        <v>61200</v>
      </c>
      <c r="D2005" s="2">
        <v>6439</v>
      </c>
      <c r="E2005" s="2">
        <v>6430</v>
      </c>
      <c r="F2005" s="13">
        <f t="shared" si="564"/>
        <v>-5.0097196596728955E-3</v>
      </c>
      <c r="G2005" s="2">
        <f t="shared" si="559"/>
        <v>6651.9231666666683</v>
      </c>
      <c r="H2005" s="2">
        <f t="shared" ca="1" si="565"/>
        <v>68334.600000000006</v>
      </c>
      <c r="I2005">
        <f t="shared" ca="1" si="566"/>
        <v>-1</v>
      </c>
      <c r="J2005">
        <f t="shared" si="567"/>
        <v>-1</v>
      </c>
      <c r="K2005">
        <f t="shared" si="560"/>
        <v>29.960000000000036</v>
      </c>
      <c r="L2005">
        <f t="shared" ca="1" si="561"/>
        <v>-29.960000000000036</v>
      </c>
      <c r="M2005" s="14">
        <f t="shared" si="562"/>
        <v>8543.3200000000543</v>
      </c>
      <c r="N2005">
        <f t="shared" si="568"/>
        <v>-1</v>
      </c>
      <c r="O2005">
        <f t="shared" si="563"/>
        <v>0</v>
      </c>
      <c r="P2005">
        <f>COUNTIF(作圖資料!$A$3:$A$249,A2005)</f>
        <v>0</v>
      </c>
      <c r="R2005" s="7">
        <f t="shared" si="569"/>
        <v>60</v>
      </c>
      <c r="S2005" s="8">
        <f t="shared" ca="1" si="570"/>
        <v>-60</v>
      </c>
      <c r="T2005" s="8">
        <f t="shared" ca="1" si="571"/>
        <v>13275</v>
      </c>
      <c r="U2005" s="8">
        <f t="shared" ca="1" si="572"/>
        <v>-2</v>
      </c>
      <c r="V2005" s="9">
        <f t="shared" ca="1" si="573"/>
        <v>0</v>
      </c>
      <c r="W2005" s="3">
        <f t="shared" si="574"/>
        <v>-2.5367836820003653E-2</v>
      </c>
      <c r="X2005" s="3">
        <f t="shared" si="575"/>
        <v>3.0933977353104103E-2</v>
      </c>
      <c r="Y2005" s="3">
        <f t="shared" si="576"/>
        <v>5.2468126838836948E-2</v>
      </c>
    </row>
    <row r="2006" spans="1:25" x14ac:dyDescent="0.25">
      <c r="A2006" s="1">
        <v>38932</v>
      </c>
      <c r="B2006" s="2">
        <v>6462.32</v>
      </c>
      <c r="C2006" s="2">
        <v>79832</v>
      </c>
      <c r="D2006" s="2">
        <v>6408</v>
      </c>
      <c r="E2006" s="2">
        <v>6400</v>
      </c>
      <c r="F2006" s="13">
        <f t="shared" si="564"/>
        <v>-8.405649983287744E-3</v>
      </c>
      <c r="G2006" s="2">
        <f t="shared" si="559"/>
        <v>6637.5500000000011</v>
      </c>
      <c r="H2006" s="2">
        <f t="shared" ca="1" si="565"/>
        <v>69323.8</v>
      </c>
      <c r="I2006">
        <f t="shared" ca="1" si="566"/>
        <v>1</v>
      </c>
      <c r="J2006">
        <f t="shared" si="567"/>
        <v>-1</v>
      </c>
      <c r="K2006">
        <f t="shared" si="560"/>
        <v>-9.1000000000003638</v>
      </c>
      <c r="L2006">
        <f t="shared" ca="1" si="561"/>
        <v>9.1000000000003638</v>
      </c>
      <c r="M2006" s="14">
        <f t="shared" si="562"/>
        <v>8552.4200000000546</v>
      </c>
      <c r="N2006">
        <f t="shared" si="568"/>
        <v>-1</v>
      </c>
      <c r="O2006">
        <f t="shared" si="563"/>
        <v>0</v>
      </c>
      <c r="P2006">
        <f>COUNTIF(作圖資料!$A$3:$A$249,A2006)</f>
        <v>0</v>
      </c>
      <c r="R2006" s="7">
        <f t="shared" si="569"/>
        <v>-31</v>
      </c>
      <c r="S2006" s="8">
        <f t="shared" ca="1" si="570"/>
        <v>31</v>
      </c>
      <c r="T2006" s="8">
        <f t="shared" ca="1" si="571"/>
        <v>13337</v>
      </c>
      <c r="U2006" s="8">
        <f t="shared" ca="1" si="572"/>
        <v>2</v>
      </c>
      <c r="V2006" s="9">
        <f t="shared" ca="1" si="573"/>
        <v>4</v>
      </c>
      <c r="W2006" s="3">
        <f t="shared" si="574"/>
        <v>-2.5367836820003653E-2</v>
      </c>
      <c r="X2006" s="3">
        <f t="shared" si="575"/>
        <v>2.9484295645856973E-2</v>
      </c>
      <c r="Y2006" s="3">
        <f t="shared" si="576"/>
        <v>4.7401111474338675E-2</v>
      </c>
    </row>
    <row r="2007" spans="1:25" x14ac:dyDescent="0.25">
      <c r="A2007" s="1">
        <v>38933</v>
      </c>
      <c r="B2007" s="2">
        <v>6442.61</v>
      </c>
      <c r="C2007" s="2">
        <v>69092</v>
      </c>
      <c r="D2007" s="2">
        <v>6366</v>
      </c>
      <c r="E2007" s="2">
        <v>6358</v>
      </c>
      <c r="F2007" s="13">
        <f t="shared" si="564"/>
        <v>-1.1891143496191692E-2</v>
      </c>
      <c r="G2007" s="2">
        <f t="shared" si="559"/>
        <v>6622.2360000000017</v>
      </c>
      <c r="H2007" s="2">
        <f t="shared" ca="1" si="565"/>
        <v>68021.2</v>
      </c>
      <c r="I2007">
        <f t="shared" ca="1" si="566"/>
        <v>1</v>
      </c>
      <c r="J2007">
        <f t="shared" si="567"/>
        <v>-1</v>
      </c>
      <c r="K2007">
        <f t="shared" si="560"/>
        <v>-19.710000000000036</v>
      </c>
      <c r="L2007">
        <f t="shared" ca="1" si="561"/>
        <v>-19.710000000000036</v>
      </c>
      <c r="M2007" s="14">
        <f t="shared" si="562"/>
        <v>8572.1300000000556</v>
      </c>
      <c r="N2007">
        <f t="shared" si="568"/>
        <v>-1</v>
      </c>
      <c r="O2007">
        <f t="shared" si="563"/>
        <v>0</v>
      </c>
      <c r="P2007">
        <f>COUNTIF(作圖資料!$A$3:$A$249,A2007)</f>
        <v>0</v>
      </c>
      <c r="R2007" s="7">
        <f t="shared" si="569"/>
        <v>-42</v>
      </c>
      <c r="S2007" s="8">
        <f t="shared" ca="1" si="570"/>
        <v>-42</v>
      </c>
      <c r="T2007" s="8">
        <f t="shared" ca="1" si="571"/>
        <v>13253</v>
      </c>
      <c r="U2007" s="8">
        <f t="shared" ca="1" si="572"/>
        <v>2</v>
      </c>
      <c r="V2007" s="9">
        <f t="shared" ca="1" si="573"/>
        <v>0</v>
      </c>
      <c r="W2007" s="3">
        <f t="shared" si="574"/>
        <v>-2.5367836820003653E-2</v>
      </c>
      <c r="X2007" s="3">
        <f t="shared" si="575"/>
        <v>2.6344380651368793E-2</v>
      </c>
      <c r="Y2007" s="3">
        <f t="shared" si="576"/>
        <v>4.0536122915986406E-2</v>
      </c>
    </row>
    <row r="2008" spans="1:25" x14ac:dyDescent="0.25">
      <c r="A2008" s="1">
        <v>38936</v>
      </c>
      <c r="B2008" s="2">
        <v>6416.61</v>
      </c>
      <c r="C2008" s="2">
        <v>56117</v>
      </c>
      <c r="D2008" s="2">
        <v>6350</v>
      </c>
      <c r="E2008" s="2">
        <v>6340</v>
      </c>
      <c r="F2008" s="13">
        <f t="shared" si="564"/>
        <v>-1.0380870896002703E-2</v>
      </c>
      <c r="G2008" s="2">
        <f t="shared" si="559"/>
        <v>6607.8635000000013</v>
      </c>
      <c r="H2008" s="2">
        <f t="shared" ca="1" si="565"/>
        <v>64719.4</v>
      </c>
      <c r="I2008">
        <f t="shared" ca="1" si="566"/>
        <v>-1</v>
      </c>
      <c r="J2008">
        <f t="shared" si="567"/>
        <v>-1</v>
      </c>
      <c r="K2008">
        <f t="shared" si="560"/>
        <v>-26</v>
      </c>
      <c r="L2008">
        <f t="shared" ca="1" si="561"/>
        <v>-26</v>
      </c>
      <c r="M2008" s="14">
        <f t="shared" si="562"/>
        <v>8598.1300000000556</v>
      </c>
      <c r="N2008">
        <f t="shared" si="568"/>
        <v>-1</v>
      </c>
      <c r="O2008">
        <f t="shared" si="563"/>
        <v>0</v>
      </c>
      <c r="P2008">
        <f>COUNTIF(作圖資料!$A$3:$A$249,A2008)</f>
        <v>0</v>
      </c>
      <c r="R2008" s="7">
        <f t="shared" si="569"/>
        <v>-16</v>
      </c>
      <c r="S2008" s="8">
        <f t="shared" ca="1" si="570"/>
        <v>-16</v>
      </c>
      <c r="T2008" s="8">
        <f t="shared" ca="1" si="571"/>
        <v>13221</v>
      </c>
      <c r="U2008" s="8">
        <f t="shared" ca="1" si="572"/>
        <v>-2</v>
      </c>
      <c r="V2008" s="9">
        <f t="shared" ca="1" si="573"/>
        <v>4</v>
      </c>
      <c r="W2008" s="3">
        <f t="shared" si="574"/>
        <v>-2.5367836820003653E-2</v>
      </c>
      <c r="X2008" s="3">
        <f t="shared" si="575"/>
        <v>2.2202432916377024E-2</v>
      </c>
      <c r="Y2008" s="3">
        <f t="shared" si="576"/>
        <v>3.7920889179471118E-2</v>
      </c>
    </row>
    <row r="2009" spans="1:25" x14ac:dyDescent="0.25">
      <c r="A2009" s="1">
        <v>38937</v>
      </c>
      <c r="B2009" s="2">
        <v>6502.14</v>
      </c>
      <c r="C2009" s="2">
        <v>59241</v>
      </c>
      <c r="D2009" s="2">
        <v>6501</v>
      </c>
      <c r="E2009" s="2">
        <v>6484</v>
      </c>
      <c r="F2009" s="13">
        <f t="shared" si="564"/>
        <v>-1.7532689237698129E-4</v>
      </c>
      <c r="G2009" s="2">
        <f t="shared" si="559"/>
        <v>6596.626666666667</v>
      </c>
      <c r="H2009" s="2">
        <f t="shared" ca="1" si="565"/>
        <v>65096.4</v>
      </c>
      <c r="I2009">
        <f t="shared" ca="1" si="566"/>
        <v>-1</v>
      </c>
      <c r="J2009">
        <f t="shared" si="567"/>
        <v>-1</v>
      </c>
      <c r="K2009">
        <f t="shared" si="560"/>
        <v>85.530000000000655</v>
      </c>
      <c r="L2009">
        <f t="shared" ca="1" si="561"/>
        <v>-85.530000000000655</v>
      </c>
      <c r="M2009" s="14">
        <f t="shared" si="562"/>
        <v>8512.6000000000549</v>
      </c>
      <c r="N2009">
        <f t="shared" si="568"/>
        <v>-1</v>
      </c>
      <c r="O2009">
        <f t="shared" si="563"/>
        <v>0</v>
      </c>
      <c r="P2009">
        <f>COUNTIF(作圖資料!$A$3:$A$249,A2009)</f>
        <v>0</v>
      </c>
      <c r="R2009" s="7">
        <f t="shared" si="569"/>
        <v>151</v>
      </c>
      <c r="S2009" s="8">
        <f t="shared" ca="1" si="570"/>
        <v>-151</v>
      </c>
      <c r="T2009" s="8">
        <f t="shared" ca="1" si="571"/>
        <v>12919</v>
      </c>
      <c r="U2009" s="8">
        <f t="shared" ca="1" si="572"/>
        <v>-1</v>
      </c>
      <c r="V2009" s="9">
        <f t="shared" ca="1" si="573"/>
        <v>1</v>
      </c>
      <c r="W2009" s="3">
        <f t="shared" si="574"/>
        <v>-2.5367836820003653E-2</v>
      </c>
      <c r="X2009" s="3">
        <f t="shared" si="575"/>
        <v>3.5827847907679011E-2</v>
      </c>
      <c r="Y2009" s="3">
        <f t="shared" si="576"/>
        <v>6.2602157567833272E-2</v>
      </c>
    </row>
    <row r="2010" spans="1:25" x14ac:dyDescent="0.25">
      <c r="A2010" s="1">
        <v>38938</v>
      </c>
      <c r="B2010" s="2">
        <v>6573.22</v>
      </c>
      <c r="C2010" s="2">
        <v>88077</v>
      </c>
      <c r="D2010" s="2">
        <v>6580</v>
      </c>
      <c r="E2010" s="2">
        <v>6580</v>
      </c>
      <c r="F2010" s="13">
        <f t="shared" si="564"/>
        <v>1.0314579460295459E-3</v>
      </c>
      <c r="G2010" s="2">
        <f t="shared" si="559"/>
        <v>6588.3486666666668</v>
      </c>
      <c r="H2010" s="2">
        <f t="shared" ca="1" si="565"/>
        <v>70471.8</v>
      </c>
      <c r="I2010">
        <f t="shared" ca="1" si="566"/>
        <v>1</v>
      </c>
      <c r="J2010">
        <f t="shared" si="567"/>
        <v>1</v>
      </c>
      <c r="K2010">
        <f t="shared" si="560"/>
        <v>71.079999999999927</v>
      </c>
      <c r="L2010">
        <f t="shared" ca="1" si="561"/>
        <v>-71.079999999999927</v>
      </c>
      <c r="M2010" s="14">
        <f t="shared" si="562"/>
        <v>8441.520000000055</v>
      </c>
      <c r="N2010">
        <f t="shared" si="568"/>
        <v>1</v>
      </c>
      <c r="O2010">
        <f t="shared" si="563"/>
        <v>2</v>
      </c>
      <c r="P2010">
        <f>COUNTIF(作圖資料!$A$3:$A$249,A2010)</f>
        <v>0</v>
      </c>
      <c r="R2010" s="7">
        <f t="shared" si="569"/>
        <v>79</v>
      </c>
      <c r="S2010" s="8">
        <f t="shared" ca="1" si="570"/>
        <v>-79</v>
      </c>
      <c r="T2010" s="8">
        <f t="shared" ca="1" si="571"/>
        <v>12840</v>
      </c>
      <c r="U2010" s="8">
        <f t="shared" ca="1" si="572"/>
        <v>1</v>
      </c>
      <c r="V2010" s="9">
        <f t="shared" ca="1" si="573"/>
        <v>2</v>
      </c>
      <c r="W2010" s="3">
        <f t="shared" si="574"/>
        <v>-2.5367836820003653E-2</v>
      </c>
      <c r="X2010" s="3">
        <f t="shared" si="575"/>
        <v>4.7151295792418058E-2</v>
      </c>
      <c r="Y2010" s="3">
        <f t="shared" si="576"/>
        <v>7.5514874141877186E-2</v>
      </c>
    </row>
    <row r="2011" spans="1:25" x14ac:dyDescent="0.25">
      <c r="A2011" s="1">
        <v>38939</v>
      </c>
      <c r="B2011" s="2">
        <v>6578.61</v>
      </c>
      <c r="C2011" s="2">
        <v>100156</v>
      </c>
      <c r="D2011" s="2">
        <v>6555</v>
      </c>
      <c r="E2011" s="2">
        <v>6547</v>
      </c>
      <c r="F2011" s="13">
        <f t="shared" si="564"/>
        <v>-3.5889040389990301E-3</v>
      </c>
      <c r="G2011" s="2">
        <f t="shared" si="559"/>
        <v>6579.3783333333322</v>
      </c>
      <c r="H2011" s="2">
        <f t="shared" ca="1" si="565"/>
        <v>74536.600000000006</v>
      </c>
      <c r="I2011">
        <f t="shared" ca="1" si="566"/>
        <v>1</v>
      </c>
      <c r="J2011">
        <f t="shared" si="567"/>
        <v>-1</v>
      </c>
      <c r="K2011">
        <f t="shared" si="560"/>
        <v>5.3899999999994179</v>
      </c>
      <c r="L2011">
        <f t="shared" ca="1" si="561"/>
        <v>5.3899999999994179</v>
      </c>
      <c r="M2011" s="14">
        <f t="shared" si="562"/>
        <v>8446.9100000000544</v>
      </c>
      <c r="N2011">
        <f t="shared" si="568"/>
        <v>-1</v>
      </c>
      <c r="O2011">
        <f t="shared" si="563"/>
        <v>2</v>
      </c>
      <c r="P2011">
        <f>COUNTIF(作圖資料!$A$3:$A$249,A2011)</f>
        <v>0</v>
      </c>
      <c r="R2011" s="7">
        <f t="shared" si="569"/>
        <v>-25</v>
      </c>
      <c r="S2011" s="8">
        <f t="shared" ca="1" si="570"/>
        <v>-25</v>
      </c>
      <c r="T2011" s="8">
        <f t="shared" ca="1" si="571"/>
        <v>12815</v>
      </c>
      <c r="U2011" s="8">
        <f t="shared" ca="1" si="572"/>
        <v>1</v>
      </c>
      <c r="V2011" s="9">
        <f t="shared" ca="1" si="573"/>
        <v>0</v>
      </c>
      <c r="W2011" s="3">
        <f t="shared" si="574"/>
        <v>-2.5367836820003653E-2</v>
      </c>
      <c r="X2011" s="3">
        <f t="shared" si="575"/>
        <v>4.8009953419018148E-2</v>
      </c>
      <c r="Y2011" s="3">
        <f t="shared" si="576"/>
        <v>7.1428571428572285E-2</v>
      </c>
    </row>
    <row r="2012" spans="1:25" x14ac:dyDescent="0.25">
      <c r="A2012" s="1">
        <v>38940</v>
      </c>
      <c r="B2012" s="2">
        <v>6571.1</v>
      </c>
      <c r="C2012" s="2">
        <v>87266</v>
      </c>
      <c r="D2012" s="2">
        <v>6538</v>
      </c>
      <c r="E2012" s="2">
        <v>6525</v>
      </c>
      <c r="F2012" s="13">
        <f t="shared" si="564"/>
        <v>-5.0372083821582647E-3</v>
      </c>
      <c r="G2012" s="2">
        <f t="shared" si="559"/>
        <v>6571.6628333333329</v>
      </c>
      <c r="H2012" s="2">
        <f t="shared" ca="1" si="565"/>
        <v>78171.399999999994</v>
      </c>
      <c r="I2012">
        <f t="shared" ca="1" si="566"/>
        <v>1</v>
      </c>
      <c r="J2012">
        <f t="shared" si="567"/>
        <v>-1</v>
      </c>
      <c r="K2012">
        <f t="shared" si="560"/>
        <v>-7.5099999999993088</v>
      </c>
      <c r="L2012">
        <f t="shared" ca="1" si="561"/>
        <v>-7.5099999999993088</v>
      </c>
      <c r="M2012" s="14">
        <f t="shared" si="562"/>
        <v>8454.4200000000528</v>
      </c>
      <c r="N2012">
        <f t="shared" si="568"/>
        <v>-1</v>
      </c>
      <c r="O2012">
        <f t="shared" si="563"/>
        <v>0</v>
      </c>
      <c r="P2012">
        <f>COUNTIF(作圖資料!$A$3:$A$249,A2012)</f>
        <v>0</v>
      </c>
      <c r="R2012" s="7">
        <f t="shared" si="569"/>
        <v>-17</v>
      </c>
      <c r="S2012" s="8">
        <f t="shared" ca="1" si="570"/>
        <v>-17</v>
      </c>
      <c r="T2012" s="8">
        <f t="shared" ca="1" si="571"/>
        <v>12798</v>
      </c>
      <c r="U2012" s="8">
        <f t="shared" ca="1" si="572"/>
        <v>1</v>
      </c>
      <c r="V2012" s="9">
        <f t="shared" ca="1" si="573"/>
        <v>0</v>
      </c>
      <c r="W2012" s="3">
        <f t="shared" si="574"/>
        <v>-2.5367836820003653E-2</v>
      </c>
      <c r="X2012" s="3">
        <f t="shared" si="575"/>
        <v>4.6813567746334162E-2</v>
      </c>
      <c r="Y2012" s="3">
        <f t="shared" si="576"/>
        <v>6.8649885583524917E-2</v>
      </c>
    </row>
    <row r="2013" spans="1:25" x14ac:dyDescent="0.25">
      <c r="A2013" s="1">
        <v>38943</v>
      </c>
      <c r="B2013" s="2">
        <v>6611.9</v>
      </c>
      <c r="C2013" s="2">
        <v>68641</v>
      </c>
      <c r="D2013" s="2">
        <v>6595</v>
      </c>
      <c r="E2013" s="2">
        <v>6598</v>
      </c>
      <c r="F2013" s="13">
        <f t="shared" si="564"/>
        <v>-2.555997519623654E-3</v>
      </c>
      <c r="G2013" s="2">
        <f t="shared" si="559"/>
        <v>6563.9586666666664</v>
      </c>
      <c r="H2013" s="2">
        <f t="shared" ca="1" si="565"/>
        <v>80676.2</v>
      </c>
      <c r="I2013">
        <f t="shared" ca="1" si="566"/>
        <v>-1</v>
      </c>
      <c r="J2013">
        <f t="shared" si="567"/>
        <v>-1</v>
      </c>
      <c r="K2013">
        <f t="shared" si="560"/>
        <v>40.799999999999272</v>
      </c>
      <c r="L2013">
        <f t="shared" ca="1" si="561"/>
        <v>40.799999999999272</v>
      </c>
      <c r="M2013" s="14">
        <f t="shared" si="562"/>
        <v>8413.6200000000536</v>
      </c>
      <c r="N2013">
        <f t="shared" si="568"/>
        <v>-1</v>
      </c>
      <c r="O2013">
        <f t="shared" si="563"/>
        <v>0</v>
      </c>
      <c r="P2013">
        <f>COUNTIF(作圖資料!$A$3:$A$249,A2013)</f>
        <v>0</v>
      </c>
      <c r="R2013" s="7">
        <f t="shared" si="569"/>
        <v>57</v>
      </c>
      <c r="S2013" s="8">
        <f t="shared" ca="1" si="570"/>
        <v>57</v>
      </c>
      <c r="T2013" s="8">
        <f t="shared" ca="1" si="571"/>
        <v>12855</v>
      </c>
      <c r="U2013" s="8">
        <f t="shared" ca="1" si="572"/>
        <v>-1</v>
      </c>
      <c r="V2013" s="9">
        <f t="shared" ca="1" si="573"/>
        <v>2</v>
      </c>
      <c r="W2013" s="3">
        <f t="shared" si="574"/>
        <v>-2.5367836820003653E-2</v>
      </c>
      <c r="X2013" s="3">
        <f t="shared" si="575"/>
        <v>5.3313239576628924E-2</v>
      </c>
      <c r="Y2013" s="3">
        <f t="shared" si="576"/>
        <v>7.7966655769860171E-2</v>
      </c>
    </row>
    <row r="2014" spans="1:25" x14ac:dyDescent="0.25">
      <c r="A2014" s="1">
        <v>38944</v>
      </c>
      <c r="B2014" s="2">
        <v>6615.13</v>
      </c>
      <c r="C2014" s="2">
        <v>68597</v>
      </c>
      <c r="D2014" s="2">
        <v>6607</v>
      </c>
      <c r="E2014" s="2">
        <v>6590</v>
      </c>
      <c r="F2014" s="13">
        <f t="shared" si="564"/>
        <v>-1.2290007906118339E-3</v>
      </c>
      <c r="G2014" s="2">
        <f t="shared" si="559"/>
        <v>6558.5731666666661</v>
      </c>
      <c r="H2014" s="2">
        <f t="shared" ca="1" si="565"/>
        <v>82547.399999999994</v>
      </c>
      <c r="I2014">
        <f t="shared" ca="1" si="566"/>
        <v>-1</v>
      </c>
      <c r="J2014">
        <f t="shared" si="567"/>
        <v>-1</v>
      </c>
      <c r="K2014">
        <f t="shared" si="560"/>
        <v>3.2300000000004729</v>
      </c>
      <c r="L2014">
        <f t="shared" ca="1" si="561"/>
        <v>-3.2300000000004729</v>
      </c>
      <c r="M2014" s="14">
        <f t="shared" si="562"/>
        <v>8410.390000000054</v>
      </c>
      <c r="N2014">
        <f t="shared" si="568"/>
        <v>-1</v>
      </c>
      <c r="O2014">
        <f t="shared" si="563"/>
        <v>0</v>
      </c>
      <c r="P2014">
        <f>COUNTIF(作圖資料!$A$3:$A$249,A2014)</f>
        <v>0</v>
      </c>
      <c r="R2014" s="7">
        <f t="shared" si="569"/>
        <v>12</v>
      </c>
      <c r="S2014" s="8">
        <f t="shared" ca="1" si="570"/>
        <v>-12</v>
      </c>
      <c r="T2014" s="8">
        <f t="shared" ca="1" si="571"/>
        <v>12843</v>
      </c>
      <c r="U2014" s="8">
        <f t="shared" ca="1" si="572"/>
        <v>-1</v>
      </c>
      <c r="V2014" s="9">
        <f t="shared" ca="1" si="573"/>
        <v>0</v>
      </c>
      <c r="W2014" s="3">
        <f t="shared" si="574"/>
        <v>-2.5367836820003653E-2</v>
      </c>
      <c r="X2014" s="3">
        <f t="shared" si="575"/>
        <v>5.3827796929860838E-2</v>
      </c>
      <c r="Y2014" s="3">
        <f t="shared" si="576"/>
        <v>7.9928081072246693E-2</v>
      </c>
    </row>
    <row r="2015" spans="1:25" x14ac:dyDescent="0.25">
      <c r="A2015" s="1">
        <v>38945</v>
      </c>
      <c r="B2015" s="2">
        <v>6696.63</v>
      </c>
      <c r="C2015" s="2">
        <v>108235</v>
      </c>
      <c r="D2015" s="2">
        <v>6692</v>
      </c>
      <c r="E2015" s="2">
        <v>6671</v>
      </c>
      <c r="F2015" s="13">
        <f t="shared" si="564"/>
        <v>-3.8272982082032669E-3</v>
      </c>
      <c r="G2015" s="2">
        <f t="shared" si="559"/>
        <v>6556.1173333333327</v>
      </c>
      <c r="H2015" s="2">
        <f t="shared" ca="1" si="565"/>
        <v>86579</v>
      </c>
      <c r="I2015">
        <f t="shared" ca="1" si="566"/>
        <v>1</v>
      </c>
      <c r="J2015">
        <f t="shared" si="567"/>
        <v>-1</v>
      </c>
      <c r="K2015">
        <f t="shared" si="560"/>
        <v>81.5</v>
      </c>
      <c r="L2015">
        <f t="shared" ca="1" si="561"/>
        <v>-81.5</v>
      </c>
      <c r="M2015" s="14">
        <f t="shared" si="562"/>
        <v>8328.890000000054</v>
      </c>
      <c r="N2015">
        <f t="shared" si="568"/>
        <v>-1</v>
      </c>
      <c r="O2015">
        <f t="shared" si="563"/>
        <v>0</v>
      </c>
      <c r="P2015">
        <f>COUNTIF(作圖資料!$A$3:$A$249,A2015)</f>
        <v>1</v>
      </c>
      <c r="R2015" s="7">
        <f t="shared" si="569"/>
        <v>85</v>
      </c>
      <c r="S2015" s="8">
        <f t="shared" ca="1" si="570"/>
        <v>-85</v>
      </c>
      <c r="T2015" s="8">
        <f t="shared" ca="1" si="571"/>
        <v>12758</v>
      </c>
      <c r="U2015" s="8">
        <f t="shared" ca="1" si="572"/>
        <v>1</v>
      </c>
      <c r="V2015" s="9">
        <f t="shared" ca="1" si="573"/>
        <v>2</v>
      </c>
      <c r="W2015" s="3">
        <f t="shared" si="574"/>
        <v>-2.5367836820003653E-2</v>
      </c>
      <c r="X2015" s="3">
        <f t="shared" si="575"/>
        <v>6.6811210022238887E-2</v>
      </c>
      <c r="Y2015" s="3">
        <f t="shared" si="576"/>
        <v>9.3821510297483757E-2</v>
      </c>
    </row>
    <row r="2016" spans="1:25" x14ac:dyDescent="0.25">
      <c r="A2016" s="1">
        <v>38946</v>
      </c>
      <c r="B2016" s="2">
        <v>6733.46</v>
      </c>
      <c r="C2016" s="2">
        <v>118859</v>
      </c>
      <c r="D2016" s="2">
        <v>6695</v>
      </c>
      <c r="E2016" s="2">
        <v>6692</v>
      </c>
      <c r="F2016" s="13">
        <f t="shared" si="564"/>
        <v>-5.7117737389098533E-3</v>
      </c>
      <c r="G2016" s="2">
        <f t="shared" si="559"/>
        <v>6553.7248333333346</v>
      </c>
      <c r="H2016" s="2">
        <f t="shared" ca="1" si="565"/>
        <v>90319.6</v>
      </c>
      <c r="I2016">
        <f t="shared" ca="1" si="566"/>
        <v>1</v>
      </c>
      <c r="J2016">
        <f t="shared" si="567"/>
        <v>-1</v>
      </c>
      <c r="K2016">
        <f t="shared" si="560"/>
        <v>36.829999999999927</v>
      </c>
      <c r="L2016">
        <f t="shared" ca="1" si="561"/>
        <v>36.829999999999927</v>
      </c>
      <c r="M2016" s="14">
        <f t="shared" si="562"/>
        <v>8292.0600000000541</v>
      </c>
      <c r="N2016">
        <f t="shared" si="568"/>
        <v>-1</v>
      </c>
      <c r="O2016">
        <f t="shared" si="563"/>
        <v>0</v>
      </c>
      <c r="P2016">
        <f>COUNTIF(作圖資料!$A$3:$A$249,A2016)</f>
        <v>0</v>
      </c>
      <c r="R2016" s="7">
        <f t="shared" si="569"/>
        <v>24</v>
      </c>
      <c r="S2016" s="8">
        <f t="shared" ca="1" si="570"/>
        <v>24</v>
      </c>
      <c r="T2016" s="8">
        <f t="shared" ca="1" si="571"/>
        <v>12782</v>
      </c>
      <c r="U2016" s="8">
        <f t="shared" ca="1" si="572"/>
        <v>1</v>
      </c>
      <c r="V2016" s="9">
        <f t="shared" ca="1" si="573"/>
        <v>0</v>
      </c>
      <c r="W2016" s="3">
        <f t="shared" si="574"/>
        <v>-3.8272982082032669E-3</v>
      </c>
      <c r="X2016" s="3">
        <f t="shared" si="575"/>
        <v>5.4997812332471599E-3</v>
      </c>
      <c r="Y2016" s="3">
        <f t="shared" si="576"/>
        <v>3.5976615200119921E-3</v>
      </c>
    </row>
    <row r="2017" spans="1:25" x14ac:dyDescent="0.25">
      <c r="A2017" s="1">
        <v>38947</v>
      </c>
      <c r="B2017" s="2">
        <v>6721.08</v>
      </c>
      <c r="C2017" s="2">
        <v>81518</v>
      </c>
      <c r="D2017" s="2">
        <v>6698</v>
      </c>
      <c r="E2017" s="2">
        <v>6700</v>
      </c>
      <c r="F2017" s="13">
        <f t="shared" si="564"/>
        <v>-3.4339719211793351E-3</v>
      </c>
      <c r="G2017" s="2">
        <f t="shared" si="559"/>
        <v>6551.3819999999996</v>
      </c>
      <c r="H2017" s="2">
        <f t="shared" ca="1" si="565"/>
        <v>89170</v>
      </c>
      <c r="I2017">
        <f t="shared" ca="1" si="566"/>
        <v>-1</v>
      </c>
      <c r="J2017">
        <f t="shared" si="567"/>
        <v>-1</v>
      </c>
      <c r="K2017">
        <f t="shared" si="560"/>
        <v>-12.380000000000109</v>
      </c>
      <c r="L2017">
        <f t="shared" ca="1" si="561"/>
        <v>-12.380000000000109</v>
      </c>
      <c r="M2017" s="14">
        <f t="shared" si="562"/>
        <v>8304.4400000000533</v>
      </c>
      <c r="N2017">
        <f t="shared" si="568"/>
        <v>-1</v>
      </c>
      <c r="O2017">
        <f t="shared" si="563"/>
        <v>0</v>
      </c>
      <c r="P2017">
        <f>COUNTIF(作圖資料!$A$3:$A$249,A2017)</f>
        <v>0</v>
      </c>
      <c r="R2017" s="7">
        <f t="shared" si="569"/>
        <v>3</v>
      </c>
      <c r="S2017" s="8">
        <f t="shared" ca="1" si="570"/>
        <v>3</v>
      </c>
      <c r="T2017" s="8">
        <f t="shared" ca="1" si="571"/>
        <v>12785</v>
      </c>
      <c r="U2017" s="8">
        <f t="shared" ca="1" si="572"/>
        <v>-1</v>
      </c>
      <c r="V2017" s="9">
        <f t="shared" ca="1" si="573"/>
        <v>2</v>
      </c>
      <c r="W2017" s="3">
        <f t="shared" si="574"/>
        <v>-3.8272982082032669E-3</v>
      </c>
      <c r="X2017" s="3">
        <f t="shared" si="575"/>
        <v>3.6510901752075942E-3</v>
      </c>
      <c r="Y2017" s="3">
        <f t="shared" si="576"/>
        <v>4.047369210013585E-3</v>
      </c>
    </row>
    <row r="2018" spans="1:25" x14ac:dyDescent="0.25">
      <c r="A2018" s="1">
        <v>38950</v>
      </c>
      <c r="B2018" s="2">
        <v>6505.92</v>
      </c>
      <c r="C2018" s="2">
        <v>88085</v>
      </c>
      <c r="D2018" s="2">
        <v>6460</v>
      </c>
      <c r="E2018" s="2">
        <v>6464</v>
      </c>
      <c r="F2018" s="13">
        <f t="shared" si="564"/>
        <v>-7.0581870050662188E-3</v>
      </c>
      <c r="G2018" s="2">
        <f t="shared" si="559"/>
        <v>6545.1554999999989</v>
      </c>
      <c r="H2018" s="2">
        <f t="shared" ca="1" si="565"/>
        <v>93058.8</v>
      </c>
      <c r="I2018">
        <f t="shared" ca="1" si="566"/>
        <v>-1</v>
      </c>
      <c r="J2018">
        <f t="shared" si="567"/>
        <v>-1</v>
      </c>
      <c r="K2018">
        <f t="shared" si="560"/>
        <v>-215.15999999999985</v>
      </c>
      <c r="L2018">
        <f t="shared" ca="1" si="561"/>
        <v>215.15999999999985</v>
      </c>
      <c r="M2018" s="14">
        <f t="shared" si="562"/>
        <v>8519.6000000000531</v>
      </c>
      <c r="N2018">
        <f t="shared" si="568"/>
        <v>-1</v>
      </c>
      <c r="O2018">
        <f t="shared" si="563"/>
        <v>0</v>
      </c>
      <c r="P2018">
        <f>COUNTIF(作圖資料!$A$3:$A$249,A2018)</f>
        <v>0</v>
      </c>
      <c r="R2018" s="7">
        <f t="shared" si="569"/>
        <v>-238</v>
      </c>
      <c r="S2018" s="8">
        <f t="shared" ca="1" si="570"/>
        <v>238</v>
      </c>
      <c r="T2018" s="8">
        <f t="shared" ca="1" si="571"/>
        <v>13023</v>
      </c>
      <c r="U2018" s="8">
        <f t="shared" ca="1" si="572"/>
        <v>-2</v>
      </c>
      <c r="V2018" s="9">
        <f t="shared" ca="1" si="573"/>
        <v>1</v>
      </c>
      <c r="W2018" s="3">
        <f t="shared" si="574"/>
        <v>-3.8272982082032669E-3</v>
      </c>
      <c r="X2018" s="3">
        <f t="shared" si="575"/>
        <v>-2.8478503366618613E-2</v>
      </c>
      <c r="Y2018" s="3">
        <f t="shared" si="576"/>
        <v>-3.1629440863438663E-2</v>
      </c>
    </row>
    <row r="2019" spans="1:25" x14ac:dyDescent="0.25">
      <c r="A2019" s="1">
        <v>38951</v>
      </c>
      <c r="B2019" s="2">
        <v>6590.2</v>
      </c>
      <c r="C2019" s="2">
        <v>63036</v>
      </c>
      <c r="D2019" s="2">
        <v>6539</v>
      </c>
      <c r="E2019" s="2">
        <v>6545</v>
      </c>
      <c r="F2019" s="13">
        <f t="shared" si="564"/>
        <v>-7.7691117113288799E-3</v>
      </c>
      <c r="G2019" s="2">
        <f t="shared" si="559"/>
        <v>6540.3441666666658</v>
      </c>
      <c r="H2019" s="2">
        <f t="shared" ca="1" si="565"/>
        <v>91946.6</v>
      </c>
      <c r="I2019">
        <f t="shared" ca="1" si="566"/>
        <v>-1</v>
      </c>
      <c r="J2019">
        <f t="shared" si="567"/>
        <v>-1</v>
      </c>
      <c r="K2019">
        <f t="shared" si="560"/>
        <v>84.279999999999745</v>
      </c>
      <c r="L2019">
        <f t="shared" ca="1" si="561"/>
        <v>-84.279999999999745</v>
      </c>
      <c r="M2019" s="14">
        <f t="shared" si="562"/>
        <v>8435.3200000000543</v>
      </c>
      <c r="N2019">
        <f t="shared" si="568"/>
        <v>-1</v>
      </c>
      <c r="O2019">
        <f t="shared" si="563"/>
        <v>0</v>
      </c>
      <c r="P2019">
        <f>COUNTIF(作圖資料!$A$3:$A$249,A2019)</f>
        <v>0</v>
      </c>
      <c r="R2019" s="7">
        <f t="shared" si="569"/>
        <v>79</v>
      </c>
      <c r="S2019" s="8">
        <f t="shared" ca="1" si="570"/>
        <v>-79</v>
      </c>
      <c r="T2019" s="8">
        <f t="shared" ca="1" si="571"/>
        <v>12865</v>
      </c>
      <c r="U2019" s="8">
        <f t="shared" ca="1" si="572"/>
        <v>-1</v>
      </c>
      <c r="V2019" s="9">
        <f t="shared" ca="1" si="573"/>
        <v>1</v>
      </c>
      <c r="W2019" s="3">
        <f t="shared" si="574"/>
        <v>-3.8272982082032669E-3</v>
      </c>
      <c r="X2019" s="3">
        <f t="shared" si="575"/>
        <v>-1.5893068603162974E-2</v>
      </c>
      <c r="Y2019" s="3">
        <f t="shared" si="576"/>
        <v>-1.9787138360065737E-2</v>
      </c>
    </row>
    <row r="2020" spans="1:25" x14ac:dyDescent="0.25">
      <c r="A2020" s="1">
        <v>38952</v>
      </c>
      <c r="B2020" s="2">
        <v>6556.33</v>
      </c>
      <c r="C2020" s="2">
        <v>76046</v>
      </c>
      <c r="D2020" s="2">
        <v>6515</v>
      </c>
      <c r="E2020" s="2">
        <v>6519</v>
      </c>
      <c r="F2020" s="13">
        <f t="shared" si="564"/>
        <v>-6.3038315643050291E-3</v>
      </c>
      <c r="G2020" s="2">
        <f t="shared" si="559"/>
        <v>6535.5005000000001</v>
      </c>
      <c r="H2020" s="2">
        <f t="shared" ca="1" si="565"/>
        <v>85508.800000000003</v>
      </c>
      <c r="I2020">
        <f t="shared" ca="1" si="566"/>
        <v>-1</v>
      </c>
      <c r="J2020">
        <f t="shared" si="567"/>
        <v>-1</v>
      </c>
      <c r="K2020">
        <f t="shared" si="560"/>
        <v>-33.869999999999891</v>
      </c>
      <c r="L2020">
        <f t="shared" ca="1" si="561"/>
        <v>33.869999999999891</v>
      </c>
      <c r="M2020" s="14">
        <f t="shared" si="562"/>
        <v>8469.1900000000533</v>
      </c>
      <c r="N2020">
        <f t="shared" si="568"/>
        <v>-1</v>
      </c>
      <c r="O2020">
        <f t="shared" si="563"/>
        <v>0</v>
      </c>
      <c r="P2020">
        <f>COUNTIF(作圖資料!$A$3:$A$249,A2020)</f>
        <v>0</v>
      </c>
      <c r="R2020" s="7">
        <f t="shared" si="569"/>
        <v>-24</v>
      </c>
      <c r="S2020" s="8">
        <f t="shared" ca="1" si="570"/>
        <v>24</v>
      </c>
      <c r="T2020" s="8">
        <f t="shared" ca="1" si="571"/>
        <v>12889</v>
      </c>
      <c r="U2020" s="8">
        <f t="shared" ca="1" si="572"/>
        <v>-1</v>
      </c>
      <c r="V2020" s="9">
        <f t="shared" ca="1" si="573"/>
        <v>0</v>
      </c>
      <c r="W2020" s="3">
        <f t="shared" si="574"/>
        <v>-3.8272982082032669E-3</v>
      </c>
      <c r="X2020" s="3">
        <f t="shared" si="575"/>
        <v>-2.0950836465505662E-2</v>
      </c>
      <c r="Y2020" s="3">
        <f t="shared" si="576"/>
        <v>-2.33847998800778E-2</v>
      </c>
    </row>
    <row r="2021" spans="1:25" x14ac:dyDescent="0.25">
      <c r="A2021" s="1">
        <v>38953</v>
      </c>
      <c r="B2021" s="2">
        <v>6550.64</v>
      </c>
      <c r="C2021" s="2">
        <v>58423</v>
      </c>
      <c r="D2021" s="2">
        <v>6515</v>
      </c>
      <c r="E2021" s="2">
        <v>6515</v>
      </c>
      <c r="F2021" s="13">
        <f t="shared" si="564"/>
        <v>-5.4406897646642749E-3</v>
      </c>
      <c r="G2021" s="2">
        <f t="shared" si="559"/>
        <v>6530.1305000000002</v>
      </c>
      <c r="H2021" s="2">
        <f t="shared" ca="1" si="565"/>
        <v>73421.600000000006</v>
      </c>
      <c r="I2021">
        <f t="shared" ca="1" si="566"/>
        <v>-1</v>
      </c>
      <c r="J2021">
        <f t="shared" si="567"/>
        <v>-1</v>
      </c>
      <c r="K2021">
        <f t="shared" si="560"/>
        <v>-5.6899999999995998</v>
      </c>
      <c r="L2021">
        <f t="shared" ca="1" si="561"/>
        <v>5.6899999999995998</v>
      </c>
      <c r="M2021" s="14">
        <f t="shared" si="562"/>
        <v>8474.880000000052</v>
      </c>
      <c r="N2021">
        <f t="shared" si="568"/>
        <v>-1</v>
      </c>
      <c r="O2021">
        <f t="shared" si="563"/>
        <v>0</v>
      </c>
      <c r="P2021">
        <f>COUNTIF(作圖資料!$A$3:$A$249,A2021)</f>
        <v>0</v>
      </c>
      <c r="R2021" s="7">
        <f t="shared" si="569"/>
        <v>0</v>
      </c>
      <c r="S2021" s="8">
        <f t="shared" ca="1" si="570"/>
        <v>0</v>
      </c>
      <c r="T2021" s="8">
        <f t="shared" ca="1" si="571"/>
        <v>12889</v>
      </c>
      <c r="U2021" s="8">
        <f t="shared" ca="1" si="572"/>
        <v>-1</v>
      </c>
      <c r="V2021" s="9">
        <f t="shared" ca="1" si="573"/>
        <v>0</v>
      </c>
      <c r="W2021" s="3">
        <f t="shared" si="574"/>
        <v>-3.8272982082032669E-3</v>
      </c>
      <c r="X2021" s="3">
        <f t="shared" si="575"/>
        <v>-2.1800517573764555E-2</v>
      </c>
      <c r="Y2021" s="3">
        <f t="shared" si="576"/>
        <v>-2.33847998800778E-2</v>
      </c>
    </row>
    <row r="2022" spans="1:25" x14ac:dyDescent="0.25">
      <c r="A2022" s="1">
        <v>38954</v>
      </c>
      <c r="B2022" s="2">
        <v>6526.22</v>
      </c>
      <c r="C2022" s="2">
        <v>59503</v>
      </c>
      <c r="D2022" s="2">
        <v>6489</v>
      </c>
      <c r="E2022" s="2">
        <v>6491</v>
      </c>
      <c r="F2022" s="13">
        <f t="shared" si="564"/>
        <v>-5.7031482236271636E-3</v>
      </c>
      <c r="G2022" s="2">
        <f t="shared" si="559"/>
        <v>6522.9068333333325</v>
      </c>
      <c r="H2022" s="2">
        <f t="shared" ca="1" si="565"/>
        <v>69018.600000000006</v>
      </c>
      <c r="I2022">
        <f t="shared" ca="1" si="566"/>
        <v>-1</v>
      </c>
      <c r="J2022">
        <f t="shared" si="567"/>
        <v>-1</v>
      </c>
      <c r="K2022">
        <f t="shared" si="560"/>
        <v>-24.420000000000073</v>
      </c>
      <c r="L2022">
        <f t="shared" ca="1" si="561"/>
        <v>24.420000000000073</v>
      </c>
      <c r="M2022" s="14">
        <f t="shared" si="562"/>
        <v>8499.300000000052</v>
      </c>
      <c r="N2022">
        <f t="shared" si="568"/>
        <v>-1</v>
      </c>
      <c r="O2022">
        <f t="shared" si="563"/>
        <v>0</v>
      </c>
      <c r="P2022">
        <f>COUNTIF(作圖資料!$A$3:$A$249,A2022)</f>
        <v>0</v>
      </c>
      <c r="R2022" s="7">
        <f t="shared" si="569"/>
        <v>-26</v>
      </c>
      <c r="S2022" s="8">
        <f t="shared" ca="1" si="570"/>
        <v>26</v>
      </c>
      <c r="T2022" s="8">
        <f t="shared" ca="1" si="571"/>
        <v>12915</v>
      </c>
      <c r="U2022" s="8">
        <f t="shared" ca="1" si="572"/>
        <v>-1</v>
      </c>
      <c r="V2022" s="9">
        <f t="shared" ca="1" si="573"/>
        <v>0</v>
      </c>
      <c r="W2022" s="3">
        <f t="shared" si="574"/>
        <v>-3.8272982082032669E-3</v>
      </c>
      <c r="X2022" s="3">
        <f t="shared" si="575"/>
        <v>-2.5447127883726495E-2</v>
      </c>
      <c r="Y2022" s="3">
        <f t="shared" si="576"/>
        <v>-2.728226652675747E-2</v>
      </c>
    </row>
    <row r="2023" spans="1:25" x14ac:dyDescent="0.25">
      <c r="A2023" s="1">
        <v>38957</v>
      </c>
      <c r="B2023" s="2">
        <v>6444.76</v>
      </c>
      <c r="C2023" s="2">
        <v>51034</v>
      </c>
      <c r="D2023" s="2">
        <v>6402</v>
      </c>
      <c r="E2023" s="2">
        <v>6405</v>
      </c>
      <c r="F2023" s="13">
        <f t="shared" si="564"/>
        <v>-6.6348475350517244E-3</v>
      </c>
      <c r="G2023" s="2">
        <f t="shared" si="559"/>
        <v>6518.3983333333326</v>
      </c>
      <c r="H2023" s="2">
        <f t="shared" ca="1" si="565"/>
        <v>61608.4</v>
      </c>
      <c r="I2023">
        <f t="shared" ca="1" si="566"/>
        <v>-1</v>
      </c>
      <c r="J2023">
        <f t="shared" si="567"/>
        <v>-1</v>
      </c>
      <c r="K2023">
        <f t="shared" si="560"/>
        <v>-81.460000000000036</v>
      </c>
      <c r="L2023">
        <f t="shared" ca="1" si="561"/>
        <v>81.460000000000036</v>
      </c>
      <c r="M2023" s="14">
        <f t="shared" si="562"/>
        <v>8580.760000000053</v>
      </c>
      <c r="N2023">
        <f t="shared" si="568"/>
        <v>-1</v>
      </c>
      <c r="O2023">
        <f t="shared" si="563"/>
        <v>0</v>
      </c>
      <c r="P2023">
        <f>COUNTIF(作圖資料!$A$3:$A$249,A2023)</f>
        <v>0</v>
      </c>
      <c r="R2023" s="7">
        <f t="shared" si="569"/>
        <v>-87</v>
      </c>
      <c r="S2023" s="8">
        <f t="shared" ca="1" si="570"/>
        <v>87</v>
      </c>
      <c r="T2023" s="8">
        <f t="shared" ca="1" si="571"/>
        <v>13002</v>
      </c>
      <c r="U2023" s="8">
        <f t="shared" ca="1" si="572"/>
        <v>-2</v>
      </c>
      <c r="V2023" s="9">
        <f t="shared" ca="1" si="573"/>
        <v>1</v>
      </c>
      <c r="W2023" s="3">
        <f t="shared" si="574"/>
        <v>-3.8272982082032669E-3</v>
      </c>
      <c r="X2023" s="3">
        <f t="shared" si="575"/>
        <v>-3.7611455314090714E-2</v>
      </c>
      <c r="Y2023" s="3">
        <f t="shared" si="576"/>
        <v>-4.0323789536800936E-2</v>
      </c>
    </row>
    <row r="2024" spans="1:25" x14ac:dyDescent="0.25">
      <c r="A2024" s="1">
        <v>38958</v>
      </c>
      <c r="B2024" s="2">
        <v>6479.91</v>
      </c>
      <c r="C2024" s="2">
        <v>51832</v>
      </c>
      <c r="D2024" s="2">
        <v>6439</v>
      </c>
      <c r="E2024" s="2">
        <v>6441</v>
      </c>
      <c r="F2024" s="13">
        <f t="shared" si="564"/>
        <v>-6.3133592904839331E-3</v>
      </c>
      <c r="G2024" s="2">
        <f t="shared" si="559"/>
        <v>6514.2256666666653</v>
      </c>
      <c r="H2024" s="2">
        <f t="shared" ca="1" si="565"/>
        <v>59367.6</v>
      </c>
      <c r="I2024">
        <f t="shared" ca="1" si="566"/>
        <v>-1</v>
      </c>
      <c r="J2024">
        <f t="shared" si="567"/>
        <v>-1</v>
      </c>
      <c r="K2024">
        <f t="shared" si="560"/>
        <v>35.149999999999636</v>
      </c>
      <c r="L2024">
        <f t="shared" ca="1" si="561"/>
        <v>-35.149999999999636</v>
      </c>
      <c r="M2024" s="14">
        <f t="shared" si="562"/>
        <v>8545.6100000000533</v>
      </c>
      <c r="N2024">
        <f t="shared" si="568"/>
        <v>-1</v>
      </c>
      <c r="O2024">
        <f t="shared" si="563"/>
        <v>0</v>
      </c>
      <c r="P2024">
        <f>COUNTIF(作圖資料!$A$3:$A$249,A2024)</f>
        <v>0</v>
      </c>
      <c r="R2024" s="7">
        <f t="shared" si="569"/>
        <v>37</v>
      </c>
      <c r="S2024" s="8">
        <f t="shared" ca="1" si="570"/>
        <v>-37</v>
      </c>
      <c r="T2024" s="8">
        <f t="shared" ca="1" si="571"/>
        <v>12928</v>
      </c>
      <c r="U2024" s="8">
        <f t="shared" ca="1" si="572"/>
        <v>-2</v>
      </c>
      <c r="V2024" s="9">
        <f t="shared" ca="1" si="573"/>
        <v>0</v>
      </c>
      <c r="W2024" s="3">
        <f t="shared" si="574"/>
        <v>-3.8272982082032669E-3</v>
      </c>
      <c r="X2024" s="3">
        <f t="shared" si="575"/>
        <v>-3.2362546534600245E-2</v>
      </c>
      <c r="Y2024" s="3">
        <f t="shared" si="576"/>
        <v>-3.4777394693449204E-2</v>
      </c>
    </row>
    <row r="2025" spans="1:25" x14ac:dyDescent="0.25">
      <c r="A2025" s="1">
        <v>38959</v>
      </c>
      <c r="B2025" s="2">
        <v>6587.12</v>
      </c>
      <c r="C2025" s="2">
        <v>80604</v>
      </c>
      <c r="D2025" s="2">
        <v>6563</v>
      </c>
      <c r="E2025" s="2">
        <v>6555</v>
      </c>
      <c r="F2025" s="13">
        <f t="shared" si="564"/>
        <v>-3.6616913005986795E-3</v>
      </c>
      <c r="G2025" s="2">
        <f t="shared" si="559"/>
        <v>6513.7986666666657</v>
      </c>
      <c r="H2025" s="2">
        <f t="shared" ca="1" si="565"/>
        <v>60279.199999999997</v>
      </c>
      <c r="I2025">
        <f t="shared" ca="1" si="566"/>
        <v>1</v>
      </c>
      <c r="J2025">
        <f t="shared" si="567"/>
        <v>-1</v>
      </c>
      <c r="K2025">
        <f t="shared" si="560"/>
        <v>107.21000000000004</v>
      </c>
      <c r="L2025">
        <f t="shared" ca="1" si="561"/>
        <v>-107.21000000000004</v>
      </c>
      <c r="M2025" s="14">
        <f t="shared" si="562"/>
        <v>8438.4000000000524</v>
      </c>
      <c r="N2025">
        <f t="shared" si="568"/>
        <v>-1</v>
      </c>
      <c r="O2025">
        <f t="shared" si="563"/>
        <v>0</v>
      </c>
      <c r="P2025">
        <f>COUNTIF(作圖資料!$A$3:$A$249,A2025)</f>
        <v>0</v>
      </c>
      <c r="R2025" s="7">
        <f t="shared" si="569"/>
        <v>124</v>
      </c>
      <c r="S2025" s="8">
        <f t="shared" ca="1" si="570"/>
        <v>-124</v>
      </c>
      <c r="T2025" s="8">
        <f t="shared" ca="1" si="571"/>
        <v>12680</v>
      </c>
      <c r="U2025" s="8">
        <f t="shared" ca="1" si="572"/>
        <v>1</v>
      </c>
      <c r="V2025" s="9">
        <f t="shared" ca="1" si="573"/>
        <v>3</v>
      </c>
      <c r="W2025" s="3">
        <f t="shared" si="574"/>
        <v>-3.8272982082032669E-3</v>
      </c>
      <c r="X2025" s="3">
        <f t="shared" si="575"/>
        <v>-1.6353001435050252E-2</v>
      </c>
      <c r="Y2025" s="3">
        <f t="shared" si="576"/>
        <v>-1.6189476840053896E-2</v>
      </c>
    </row>
    <row r="2026" spans="1:25" x14ac:dyDescent="0.25">
      <c r="A2026" s="1">
        <v>38960</v>
      </c>
      <c r="B2026" s="2">
        <v>6611.77</v>
      </c>
      <c r="C2026" s="2">
        <v>89447</v>
      </c>
      <c r="D2026" s="2">
        <v>6621</v>
      </c>
      <c r="E2026" s="2">
        <v>6609</v>
      </c>
      <c r="F2026" s="13">
        <f t="shared" si="564"/>
        <v>1.395995323491217E-3</v>
      </c>
      <c r="G2026" s="2">
        <f t="shared" si="559"/>
        <v>6518.4646666666667</v>
      </c>
      <c r="H2026" s="2">
        <f t="shared" ca="1" si="565"/>
        <v>66484</v>
      </c>
      <c r="I2026">
        <f t="shared" ca="1" si="566"/>
        <v>1</v>
      </c>
      <c r="J2026">
        <f t="shared" si="567"/>
        <v>1</v>
      </c>
      <c r="K2026">
        <f t="shared" si="560"/>
        <v>24.650000000000546</v>
      </c>
      <c r="L2026">
        <f t="shared" ca="1" si="561"/>
        <v>24.650000000000546</v>
      </c>
      <c r="M2026" s="14">
        <f t="shared" si="562"/>
        <v>8413.7500000000509</v>
      </c>
      <c r="N2026">
        <f t="shared" si="568"/>
        <v>1</v>
      </c>
      <c r="O2026">
        <f t="shared" si="563"/>
        <v>2</v>
      </c>
      <c r="P2026">
        <f>COUNTIF(作圖資料!$A$3:$A$249,A2026)</f>
        <v>0</v>
      </c>
      <c r="R2026" s="7">
        <f t="shared" si="569"/>
        <v>58</v>
      </c>
      <c r="S2026" s="8">
        <f t="shared" ca="1" si="570"/>
        <v>58</v>
      </c>
      <c r="T2026" s="8">
        <f t="shared" ca="1" si="571"/>
        <v>12738</v>
      </c>
      <c r="U2026" s="8">
        <f t="shared" ca="1" si="572"/>
        <v>1</v>
      </c>
      <c r="V2026" s="9">
        <f t="shared" ca="1" si="573"/>
        <v>0</v>
      </c>
      <c r="W2026" s="3">
        <f t="shared" si="574"/>
        <v>-3.8272982082032669E-3</v>
      </c>
      <c r="X2026" s="3">
        <f t="shared" si="575"/>
        <v>-1.267204549153822E-2</v>
      </c>
      <c r="Y2026" s="3">
        <f t="shared" si="576"/>
        <v>-7.4951281666917335E-3</v>
      </c>
    </row>
    <row r="2027" spans="1:25" x14ac:dyDescent="0.25">
      <c r="A2027" s="1">
        <v>38961</v>
      </c>
      <c r="B2027" s="2">
        <v>6651.46</v>
      </c>
      <c r="C2027" s="2">
        <v>73011</v>
      </c>
      <c r="D2027" s="2">
        <v>6646</v>
      </c>
      <c r="E2027" s="2">
        <v>6642</v>
      </c>
      <c r="F2027" s="13">
        <f t="shared" si="564"/>
        <v>-8.2087240996708832E-4</v>
      </c>
      <c r="G2027" s="2">
        <f t="shared" si="559"/>
        <v>6521.9118333333336</v>
      </c>
      <c r="H2027" s="2">
        <f t="shared" ca="1" si="565"/>
        <v>69185.600000000006</v>
      </c>
      <c r="I2027">
        <f t="shared" ca="1" si="566"/>
        <v>1</v>
      </c>
      <c r="J2027">
        <f t="shared" si="567"/>
        <v>-1</v>
      </c>
      <c r="K2027">
        <f t="shared" si="560"/>
        <v>39.6899999999996</v>
      </c>
      <c r="L2027">
        <f t="shared" ca="1" si="561"/>
        <v>39.6899999999996</v>
      </c>
      <c r="M2027" s="14">
        <f t="shared" si="562"/>
        <v>8453.4400000000496</v>
      </c>
      <c r="N2027">
        <f t="shared" si="568"/>
        <v>-1</v>
      </c>
      <c r="O2027">
        <f t="shared" si="563"/>
        <v>2</v>
      </c>
      <c r="P2027">
        <f>COUNTIF(作圖資料!$A$3:$A$249,A2027)</f>
        <v>0</v>
      </c>
      <c r="R2027" s="7">
        <f t="shared" si="569"/>
        <v>25</v>
      </c>
      <c r="S2027" s="8">
        <f t="shared" ca="1" si="570"/>
        <v>25</v>
      </c>
      <c r="T2027" s="8">
        <f t="shared" ca="1" si="571"/>
        <v>12763</v>
      </c>
      <c r="U2027" s="8">
        <f t="shared" ca="1" si="572"/>
        <v>1</v>
      </c>
      <c r="V2027" s="9">
        <f t="shared" ca="1" si="573"/>
        <v>0</v>
      </c>
      <c r="W2027" s="3">
        <f t="shared" si="574"/>
        <v>-3.8272982082032669E-3</v>
      </c>
      <c r="X2027" s="3">
        <f t="shared" si="575"/>
        <v>-6.7451837715388763E-3</v>
      </c>
      <c r="Y2027" s="3">
        <f t="shared" si="576"/>
        <v>-3.7475640833458668E-3</v>
      </c>
    </row>
    <row r="2028" spans="1:25" x14ac:dyDescent="0.25">
      <c r="A2028" s="1">
        <v>38964</v>
      </c>
      <c r="B2028" s="2">
        <v>6750.78</v>
      </c>
      <c r="C2028" s="2">
        <v>91436</v>
      </c>
      <c r="D2028" s="2">
        <v>6738</v>
      </c>
      <c r="E2028" s="2">
        <v>6735</v>
      </c>
      <c r="F2028" s="13">
        <f t="shared" si="564"/>
        <v>-1.8931145734270016E-3</v>
      </c>
      <c r="G2028" s="2">
        <f t="shared" si="559"/>
        <v>6527.0431666666673</v>
      </c>
      <c r="H2028" s="2">
        <f t="shared" ca="1" si="565"/>
        <v>77266</v>
      </c>
      <c r="I2028">
        <f t="shared" ca="1" si="566"/>
        <v>1</v>
      </c>
      <c r="J2028">
        <f t="shared" si="567"/>
        <v>-1</v>
      </c>
      <c r="K2028">
        <f t="shared" si="560"/>
        <v>99.319999999999709</v>
      </c>
      <c r="L2028">
        <f t="shared" ca="1" si="561"/>
        <v>99.319999999999709</v>
      </c>
      <c r="M2028" s="14">
        <f t="shared" si="562"/>
        <v>8354.1200000000499</v>
      </c>
      <c r="N2028">
        <f t="shared" si="568"/>
        <v>-1</v>
      </c>
      <c r="O2028">
        <f t="shared" si="563"/>
        <v>0</v>
      </c>
      <c r="P2028">
        <f>COUNTIF(作圖資料!$A$3:$A$249,A2028)</f>
        <v>0</v>
      </c>
      <c r="R2028" s="7">
        <f t="shared" si="569"/>
        <v>92</v>
      </c>
      <c r="S2028" s="8">
        <f t="shared" ca="1" si="570"/>
        <v>92</v>
      </c>
      <c r="T2028" s="8">
        <f t="shared" ca="1" si="571"/>
        <v>12855</v>
      </c>
      <c r="U2028" s="8">
        <f t="shared" ca="1" si="572"/>
        <v>1</v>
      </c>
      <c r="V2028" s="9">
        <f t="shared" ca="1" si="573"/>
        <v>0</v>
      </c>
      <c r="W2028" s="3">
        <f t="shared" si="574"/>
        <v>-3.8272982082032669E-3</v>
      </c>
      <c r="X2028" s="3">
        <f t="shared" si="575"/>
        <v>8.0861567684042956E-3</v>
      </c>
      <c r="Y2028" s="3">
        <f t="shared" si="576"/>
        <v>1.0043471743366839E-2</v>
      </c>
    </row>
    <row r="2029" spans="1:25" x14ac:dyDescent="0.25">
      <c r="A2029" s="1">
        <v>38965</v>
      </c>
      <c r="B2029" s="2">
        <v>6734.73</v>
      </c>
      <c r="C2029" s="2">
        <v>76377</v>
      </c>
      <c r="D2029" s="2">
        <v>6738</v>
      </c>
      <c r="E2029" s="2">
        <v>6733</v>
      </c>
      <c r="F2029" s="13">
        <f t="shared" si="564"/>
        <v>4.8554285027013755E-4</v>
      </c>
      <c r="G2029" s="2">
        <f t="shared" si="559"/>
        <v>6533.6685000000007</v>
      </c>
      <c r="H2029" s="2">
        <f t="shared" ca="1" si="565"/>
        <v>82175</v>
      </c>
      <c r="I2029">
        <f t="shared" ca="1" si="566"/>
        <v>-1</v>
      </c>
      <c r="J2029">
        <f t="shared" si="567"/>
        <v>1</v>
      </c>
      <c r="K2029">
        <f t="shared" si="560"/>
        <v>-16.050000000000182</v>
      </c>
      <c r="L2029">
        <f t="shared" ca="1" si="561"/>
        <v>-16.050000000000182</v>
      </c>
      <c r="M2029" s="14">
        <f t="shared" si="562"/>
        <v>8370.1700000000492</v>
      </c>
      <c r="N2029">
        <f t="shared" si="568"/>
        <v>1</v>
      </c>
      <c r="O2029">
        <f t="shared" si="563"/>
        <v>2</v>
      </c>
      <c r="P2029">
        <f>COUNTIF(作圖資料!$A$3:$A$249,A2029)</f>
        <v>0</v>
      </c>
      <c r="R2029" s="7">
        <f t="shared" si="569"/>
        <v>0</v>
      </c>
      <c r="S2029" s="8">
        <f t="shared" ca="1" si="570"/>
        <v>0</v>
      </c>
      <c r="T2029" s="8">
        <f t="shared" ca="1" si="571"/>
        <v>12855</v>
      </c>
      <c r="U2029" s="8">
        <f t="shared" ca="1" si="572"/>
        <v>-1</v>
      </c>
      <c r="V2029" s="9">
        <f t="shared" ca="1" si="573"/>
        <v>2</v>
      </c>
      <c r="W2029" s="3">
        <f t="shared" si="574"/>
        <v>-3.8272982082032669E-3</v>
      </c>
      <c r="X2029" s="3">
        <f t="shared" si="575"/>
        <v>5.6894288619797617E-3</v>
      </c>
      <c r="Y2029" s="3">
        <f t="shared" si="576"/>
        <v>1.0043471743366839E-2</v>
      </c>
    </row>
    <row r="2030" spans="1:25" x14ac:dyDescent="0.25">
      <c r="A2030" s="1">
        <v>38966</v>
      </c>
      <c r="B2030" s="2">
        <v>6688.4</v>
      </c>
      <c r="C2030" s="2">
        <v>72675</v>
      </c>
      <c r="D2030" s="2">
        <v>6653</v>
      </c>
      <c r="E2030" s="2">
        <v>6646</v>
      </c>
      <c r="F2030" s="13">
        <f t="shared" si="564"/>
        <v>-5.2927456491835834E-3</v>
      </c>
      <c r="G2030" s="2">
        <f t="shared" si="559"/>
        <v>6537.3250000000016</v>
      </c>
      <c r="H2030" s="2">
        <f t="shared" ca="1" si="565"/>
        <v>80589.2</v>
      </c>
      <c r="I2030">
        <f t="shared" ca="1" si="566"/>
        <v>-1</v>
      </c>
      <c r="J2030">
        <f t="shared" si="567"/>
        <v>-1</v>
      </c>
      <c r="K2030">
        <f t="shared" si="560"/>
        <v>-46.329999999999927</v>
      </c>
      <c r="L2030">
        <f t="shared" ca="1" si="561"/>
        <v>46.329999999999927</v>
      </c>
      <c r="M2030" s="14">
        <f t="shared" si="562"/>
        <v>8323.8400000000493</v>
      </c>
      <c r="N2030">
        <f t="shared" si="568"/>
        <v>-1</v>
      </c>
      <c r="O2030">
        <f t="shared" si="563"/>
        <v>2</v>
      </c>
      <c r="P2030">
        <f>COUNTIF(作圖資料!$A$3:$A$249,A2030)</f>
        <v>0</v>
      </c>
      <c r="R2030" s="7">
        <f t="shared" si="569"/>
        <v>-85</v>
      </c>
      <c r="S2030" s="8">
        <f t="shared" ca="1" si="570"/>
        <v>85</v>
      </c>
      <c r="T2030" s="8">
        <f t="shared" ca="1" si="571"/>
        <v>12940</v>
      </c>
      <c r="U2030" s="8">
        <f t="shared" ca="1" si="572"/>
        <v>-1</v>
      </c>
      <c r="V2030" s="9">
        <f t="shared" ca="1" si="573"/>
        <v>0</v>
      </c>
      <c r="W2030" s="3">
        <f t="shared" si="574"/>
        <v>-3.8272982082032669E-3</v>
      </c>
      <c r="X2030" s="3">
        <f t="shared" si="575"/>
        <v>-1.228976365724388E-3</v>
      </c>
      <c r="Y2030" s="3">
        <f t="shared" si="576"/>
        <v>-2.6982461400089086E-3</v>
      </c>
    </row>
    <row r="2031" spans="1:25" x14ac:dyDescent="0.25">
      <c r="A2031" s="1">
        <v>38967</v>
      </c>
      <c r="B2031" s="2">
        <v>6685.23</v>
      </c>
      <c r="C2031" s="2">
        <v>60978</v>
      </c>
      <c r="D2031" s="2">
        <v>6640</v>
      </c>
      <c r="E2031" s="2">
        <v>6644</v>
      </c>
      <c r="F2031" s="13">
        <f t="shared" si="564"/>
        <v>-6.76566101689835E-3</v>
      </c>
      <c r="G2031" s="2">
        <f t="shared" si="559"/>
        <v>6541.639000000001</v>
      </c>
      <c r="H2031" s="2">
        <f t="shared" ca="1" si="565"/>
        <v>74895.399999999994</v>
      </c>
      <c r="I2031">
        <f t="shared" ca="1" si="566"/>
        <v>-1</v>
      </c>
      <c r="J2031">
        <f t="shared" si="567"/>
        <v>-1</v>
      </c>
      <c r="K2031">
        <f t="shared" si="560"/>
        <v>-3.1700000000000728</v>
      </c>
      <c r="L2031">
        <f t="shared" ca="1" si="561"/>
        <v>3.1700000000000728</v>
      </c>
      <c r="M2031" s="14">
        <f t="shared" si="562"/>
        <v>8327.0100000000493</v>
      </c>
      <c r="N2031">
        <f t="shared" si="568"/>
        <v>-1</v>
      </c>
      <c r="O2031">
        <f t="shared" si="563"/>
        <v>0</v>
      </c>
      <c r="P2031">
        <f>COUNTIF(作圖資料!$A$3:$A$249,A2031)</f>
        <v>0</v>
      </c>
      <c r="R2031" s="7">
        <f t="shared" si="569"/>
        <v>-13</v>
      </c>
      <c r="S2031" s="8">
        <f t="shared" ca="1" si="570"/>
        <v>13</v>
      </c>
      <c r="T2031" s="8">
        <f t="shared" ca="1" si="571"/>
        <v>12953</v>
      </c>
      <c r="U2031" s="8">
        <f t="shared" ca="1" si="572"/>
        <v>-1</v>
      </c>
      <c r="V2031" s="9">
        <f t="shared" ca="1" si="573"/>
        <v>0</v>
      </c>
      <c r="W2031" s="3">
        <f t="shared" si="574"/>
        <v>-3.8272982082032669E-3</v>
      </c>
      <c r="X2031" s="3">
        <f t="shared" si="575"/>
        <v>-1.7023487933484072E-3</v>
      </c>
      <c r="Y2031" s="3">
        <f t="shared" si="576"/>
        <v>-4.6469794633486883E-3</v>
      </c>
    </row>
    <row r="2032" spans="1:25" x14ac:dyDescent="0.25">
      <c r="A2032" s="1">
        <v>38968</v>
      </c>
      <c r="B2032" s="2">
        <v>6693.11</v>
      </c>
      <c r="C2032" s="2">
        <v>62666</v>
      </c>
      <c r="D2032" s="2">
        <v>6696</v>
      </c>
      <c r="E2032" s="2">
        <v>6684</v>
      </c>
      <c r="F2032" s="13">
        <f t="shared" si="564"/>
        <v>4.3178731561277495E-4</v>
      </c>
      <c r="G2032" s="2">
        <f t="shared" si="559"/>
        <v>6543.5946666666678</v>
      </c>
      <c r="H2032" s="2">
        <f t="shared" ca="1" si="565"/>
        <v>72826.399999999994</v>
      </c>
      <c r="I2032">
        <f t="shared" ca="1" si="566"/>
        <v>-1</v>
      </c>
      <c r="J2032">
        <f t="shared" si="567"/>
        <v>1</v>
      </c>
      <c r="K2032">
        <f t="shared" si="560"/>
        <v>7.8800000000001091</v>
      </c>
      <c r="L2032">
        <f t="shared" ca="1" si="561"/>
        <v>-7.8800000000001091</v>
      </c>
      <c r="M2032" s="14">
        <f t="shared" si="562"/>
        <v>8319.1300000000483</v>
      </c>
      <c r="N2032">
        <f t="shared" si="568"/>
        <v>1</v>
      </c>
      <c r="O2032">
        <f t="shared" si="563"/>
        <v>2</v>
      </c>
      <c r="P2032">
        <f>COUNTIF(作圖資料!$A$3:$A$249,A2032)</f>
        <v>0</v>
      </c>
      <c r="R2032" s="7">
        <f t="shared" si="569"/>
        <v>56</v>
      </c>
      <c r="S2032" s="8">
        <f t="shared" ca="1" si="570"/>
        <v>-56</v>
      </c>
      <c r="T2032" s="8">
        <f t="shared" ca="1" si="571"/>
        <v>12897</v>
      </c>
      <c r="U2032" s="8">
        <f t="shared" ca="1" si="572"/>
        <v>-1</v>
      </c>
      <c r="V2032" s="9">
        <f t="shared" ca="1" si="573"/>
        <v>0</v>
      </c>
      <c r="W2032" s="3">
        <f t="shared" si="574"/>
        <v>-3.8272982082032669E-3</v>
      </c>
      <c r="X2032" s="3">
        <f t="shared" si="575"/>
        <v>-5.2563752215672999E-4</v>
      </c>
      <c r="Y2032" s="3">
        <f t="shared" si="576"/>
        <v>3.7475640833459778E-3</v>
      </c>
    </row>
    <row r="2033" spans="1:25" x14ac:dyDescent="0.25">
      <c r="A2033" s="1">
        <v>38971</v>
      </c>
      <c r="B2033" s="2">
        <v>6693.88</v>
      </c>
      <c r="C2033" s="2">
        <v>79752</v>
      </c>
      <c r="D2033" s="2">
        <v>6648</v>
      </c>
      <c r="E2033" s="2">
        <v>6646</v>
      </c>
      <c r="F2033" s="13">
        <f t="shared" si="564"/>
        <v>-6.8540218826749211E-3</v>
      </c>
      <c r="G2033" s="2">
        <f t="shared" si="559"/>
        <v>6545.442</v>
      </c>
      <c r="H2033" s="2">
        <f t="shared" ca="1" si="565"/>
        <v>70489.600000000006</v>
      </c>
      <c r="I2033">
        <f t="shared" ca="1" si="566"/>
        <v>1</v>
      </c>
      <c r="J2033">
        <f t="shared" si="567"/>
        <v>-1</v>
      </c>
      <c r="K2033">
        <f t="shared" si="560"/>
        <v>0.77000000000043656</v>
      </c>
      <c r="L2033">
        <f t="shared" ca="1" si="561"/>
        <v>-0.77000000000043656</v>
      </c>
      <c r="M2033" s="14">
        <f t="shared" si="562"/>
        <v>8319.9000000000487</v>
      </c>
      <c r="N2033">
        <f t="shared" si="568"/>
        <v>-1</v>
      </c>
      <c r="O2033">
        <f t="shared" si="563"/>
        <v>2</v>
      </c>
      <c r="P2033">
        <f>COUNTIF(作圖資料!$A$3:$A$249,A2033)</f>
        <v>0</v>
      </c>
      <c r="R2033" s="7">
        <f t="shared" si="569"/>
        <v>-48</v>
      </c>
      <c r="S2033" s="8">
        <f t="shared" ca="1" si="570"/>
        <v>48</v>
      </c>
      <c r="T2033" s="8">
        <f t="shared" ca="1" si="571"/>
        <v>12945</v>
      </c>
      <c r="U2033" s="8">
        <f t="shared" ca="1" si="572"/>
        <v>1</v>
      </c>
      <c r="V2033" s="9">
        <f t="shared" ca="1" si="573"/>
        <v>2</v>
      </c>
      <c r="W2033" s="3">
        <f t="shared" si="574"/>
        <v>-3.8272982082032669E-3</v>
      </c>
      <c r="X2033" s="3">
        <f t="shared" si="575"/>
        <v>-4.1065431418496612E-4</v>
      </c>
      <c r="Y2033" s="3">
        <f t="shared" si="576"/>
        <v>-3.4477589566779265E-3</v>
      </c>
    </row>
    <row r="2034" spans="1:25" x14ac:dyDescent="0.25">
      <c r="A2034" s="1">
        <v>38972</v>
      </c>
      <c r="B2034" s="2">
        <v>6625.73</v>
      </c>
      <c r="C2034" s="2">
        <v>64757</v>
      </c>
      <c r="D2034" s="2">
        <v>6588</v>
      </c>
      <c r="E2034" s="2">
        <v>6585</v>
      </c>
      <c r="F2034" s="13">
        <f t="shared" si="564"/>
        <v>-5.6944668738387882E-3</v>
      </c>
      <c r="G2034" s="2">
        <f t="shared" si="559"/>
        <v>6549.8116666666674</v>
      </c>
      <c r="H2034" s="2">
        <f t="shared" ca="1" si="565"/>
        <v>68165.600000000006</v>
      </c>
      <c r="I2034">
        <f t="shared" ca="1" si="566"/>
        <v>-1</v>
      </c>
      <c r="J2034">
        <f t="shared" si="567"/>
        <v>-1</v>
      </c>
      <c r="K2034">
        <f t="shared" si="560"/>
        <v>-68.150000000000546</v>
      </c>
      <c r="L2034">
        <f t="shared" ca="1" si="561"/>
        <v>-68.150000000000546</v>
      </c>
      <c r="M2034" s="14">
        <f t="shared" si="562"/>
        <v>8388.0500000000502</v>
      </c>
      <c r="N2034">
        <f t="shared" si="568"/>
        <v>-1</v>
      </c>
      <c r="O2034">
        <f t="shared" si="563"/>
        <v>0</v>
      </c>
      <c r="P2034">
        <f>COUNTIF(作圖資料!$A$3:$A$249,A2034)</f>
        <v>0</v>
      </c>
      <c r="R2034" s="7">
        <f t="shared" si="569"/>
        <v>-60</v>
      </c>
      <c r="S2034" s="8">
        <f t="shared" ca="1" si="570"/>
        <v>-60</v>
      </c>
      <c r="T2034" s="8">
        <f t="shared" ca="1" si="571"/>
        <v>12885</v>
      </c>
      <c r="U2034" s="8">
        <f t="shared" ca="1" si="572"/>
        <v>-1</v>
      </c>
      <c r="V2034" s="9">
        <f t="shared" ca="1" si="573"/>
        <v>2</v>
      </c>
      <c r="W2034" s="3">
        <f t="shared" si="574"/>
        <v>-3.8272982082032669E-3</v>
      </c>
      <c r="X2034" s="3">
        <f t="shared" si="575"/>
        <v>-1.0587414863894362E-2</v>
      </c>
      <c r="Y2034" s="3">
        <f t="shared" si="576"/>
        <v>-1.2441912756707918E-2</v>
      </c>
    </row>
    <row r="2035" spans="1:25" x14ac:dyDescent="0.25">
      <c r="A2035" s="1">
        <v>38973</v>
      </c>
      <c r="B2035" s="2">
        <v>6664.87</v>
      </c>
      <c r="C2035" s="2">
        <v>60742</v>
      </c>
      <c r="D2035" s="2">
        <v>6644</v>
      </c>
      <c r="E2035" s="2">
        <v>6646</v>
      </c>
      <c r="F2035" s="13">
        <f t="shared" si="564"/>
        <v>-3.1313438971802832E-3</v>
      </c>
      <c r="G2035" s="2">
        <f t="shared" si="559"/>
        <v>6555.8996666666671</v>
      </c>
      <c r="H2035" s="2">
        <f t="shared" ca="1" si="565"/>
        <v>65779</v>
      </c>
      <c r="I2035">
        <f t="shared" ca="1" si="566"/>
        <v>-1</v>
      </c>
      <c r="J2035">
        <f t="shared" si="567"/>
        <v>-1</v>
      </c>
      <c r="K2035">
        <f t="shared" si="560"/>
        <v>39.140000000000327</v>
      </c>
      <c r="L2035">
        <f t="shared" ca="1" si="561"/>
        <v>-39.140000000000327</v>
      </c>
      <c r="M2035" s="14">
        <f t="shared" si="562"/>
        <v>8348.9100000000508</v>
      </c>
      <c r="N2035">
        <f t="shared" si="568"/>
        <v>-1</v>
      </c>
      <c r="O2035">
        <f t="shared" si="563"/>
        <v>0</v>
      </c>
      <c r="P2035">
        <f>COUNTIF(作圖資料!$A$3:$A$249,A2035)</f>
        <v>0</v>
      </c>
      <c r="R2035" s="7">
        <f t="shared" si="569"/>
        <v>56</v>
      </c>
      <c r="S2035" s="8">
        <f t="shared" ca="1" si="570"/>
        <v>-56</v>
      </c>
      <c r="T2035" s="8">
        <f t="shared" ca="1" si="571"/>
        <v>12829</v>
      </c>
      <c r="U2035" s="8">
        <f t="shared" ca="1" si="572"/>
        <v>-1</v>
      </c>
      <c r="V2035" s="9">
        <f t="shared" ca="1" si="573"/>
        <v>0</v>
      </c>
      <c r="W2035" s="3">
        <f t="shared" si="574"/>
        <v>-3.8272982082032669E-3</v>
      </c>
      <c r="X2035" s="3">
        <f t="shared" si="575"/>
        <v>-4.7426840067318343E-3</v>
      </c>
      <c r="Y2035" s="3">
        <f t="shared" si="576"/>
        <v>-4.0473692100132519E-3</v>
      </c>
    </row>
    <row r="2036" spans="1:25" x14ac:dyDescent="0.25">
      <c r="A2036" s="1">
        <v>38974</v>
      </c>
      <c r="B2036" s="2">
        <v>6598.87</v>
      </c>
      <c r="C2036" s="2">
        <v>76156</v>
      </c>
      <c r="D2036" s="2">
        <v>6579</v>
      </c>
      <c r="E2036" s="2">
        <v>6568</v>
      </c>
      <c r="F2036" s="13">
        <f t="shared" si="564"/>
        <v>-3.0111216011226016E-3</v>
      </c>
      <c r="G2036" s="2">
        <f t="shared" si="559"/>
        <v>6557.7950000000001</v>
      </c>
      <c r="H2036" s="2">
        <f t="shared" ca="1" si="565"/>
        <v>68814.600000000006</v>
      </c>
      <c r="I2036">
        <f t="shared" ca="1" si="566"/>
        <v>1</v>
      </c>
      <c r="J2036">
        <f t="shared" si="567"/>
        <v>-1</v>
      </c>
      <c r="K2036">
        <f t="shared" si="560"/>
        <v>-66</v>
      </c>
      <c r="L2036">
        <f t="shared" ca="1" si="561"/>
        <v>66</v>
      </c>
      <c r="M2036" s="14">
        <f t="shared" si="562"/>
        <v>8414.9100000000508</v>
      </c>
      <c r="N2036">
        <f t="shared" si="568"/>
        <v>-1</v>
      </c>
      <c r="O2036">
        <f t="shared" si="563"/>
        <v>0</v>
      </c>
      <c r="P2036">
        <f>COUNTIF(作圖資料!$A$3:$A$249,A2036)</f>
        <v>0</v>
      </c>
      <c r="R2036" s="7">
        <f t="shared" si="569"/>
        <v>-65</v>
      </c>
      <c r="S2036" s="8">
        <f t="shared" ca="1" si="570"/>
        <v>65</v>
      </c>
      <c r="T2036" s="8">
        <f t="shared" ca="1" si="571"/>
        <v>12894</v>
      </c>
      <c r="U2036" s="8">
        <f t="shared" ca="1" si="572"/>
        <v>1</v>
      </c>
      <c r="V2036" s="9">
        <f t="shared" ca="1" si="573"/>
        <v>2</v>
      </c>
      <c r="W2036" s="3">
        <f t="shared" si="574"/>
        <v>-3.8272982082032669E-3</v>
      </c>
      <c r="X2036" s="3">
        <f t="shared" si="575"/>
        <v>-1.4598387547169356E-2</v>
      </c>
      <c r="Y2036" s="3">
        <f t="shared" si="576"/>
        <v>-1.3791035826712372E-2</v>
      </c>
    </row>
    <row r="2037" spans="1:25" x14ac:dyDescent="0.25">
      <c r="A2037" s="1">
        <v>38975</v>
      </c>
      <c r="B2037" s="2">
        <v>6681.09</v>
      </c>
      <c r="C2037" s="2">
        <v>56645</v>
      </c>
      <c r="D2037" s="2">
        <v>6669</v>
      </c>
      <c r="E2037" s="2">
        <v>6659</v>
      </c>
      <c r="F2037" s="13">
        <f t="shared" si="564"/>
        <v>-1.8095849629327088E-3</v>
      </c>
      <c r="G2037" s="2">
        <f t="shared" si="559"/>
        <v>6561.6080000000011</v>
      </c>
      <c r="H2037" s="2">
        <f t="shared" ca="1" si="565"/>
        <v>67610.399999999994</v>
      </c>
      <c r="I2037">
        <f t="shared" ca="1" si="566"/>
        <v>-1</v>
      </c>
      <c r="J2037">
        <f t="shared" si="567"/>
        <v>-1</v>
      </c>
      <c r="K2037">
        <f t="shared" si="560"/>
        <v>82.220000000000255</v>
      </c>
      <c r="L2037">
        <f t="shared" ca="1" si="561"/>
        <v>82.220000000000255</v>
      </c>
      <c r="M2037" s="14">
        <f t="shared" si="562"/>
        <v>8332.6900000000496</v>
      </c>
      <c r="N2037">
        <f t="shared" si="568"/>
        <v>-1</v>
      </c>
      <c r="O2037">
        <f t="shared" si="563"/>
        <v>0</v>
      </c>
      <c r="P2037">
        <f>COUNTIF(作圖資料!$A$3:$A$249,A2037)</f>
        <v>0</v>
      </c>
      <c r="R2037" s="7">
        <f t="shared" si="569"/>
        <v>90</v>
      </c>
      <c r="S2037" s="8">
        <f t="shared" ca="1" si="570"/>
        <v>90</v>
      </c>
      <c r="T2037" s="8">
        <f t="shared" ca="1" si="571"/>
        <v>12984</v>
      </c>
      <c r="U2037" s="8">
        <f t="shared" ca="1" si="572"/>
        <v>-1</v>
      </c>
      <c r="V2037" s="9">
        <f t="shared" ca="1" si="573"/>
        <v>2</v>
      </c>
      <c r="W2037" s="3">
        <f t="shared" si="574"/>
        <v>-3.8272982082032669E-3</v>
      </c>
      <c r="X2037" s="3">
        <f t="shared" si="575"/>
        <v>-2.3205701972485171E-3</v>
      </c>
      <c r="Y2037" s="3">
        <f t="shared" si="576"/>
        <v>-2.9980512666738512E-4</v>
      </c>
    </row>
    <row r="2038" spans="1:25" x14ac:dyDescent="0.25">
      <c r="A2038" s="1">
        <v>38978</v>
      </c>
      <c r="B2038" s="2">
        <v>6882.48</v>
      </c>
      <c r="C2038" s="2">
        <v>110752</v>
      </c>
      <c r="D2038" s="2">
        <v>6895</v>
      </c>
      <c r="E2038" s="2">
        <v>6888</v>
      </c>
      <c r="F2038" s="13">
        <f t="shared" si="564"/>
        <v>1.8191117155443859E-3</v>
      </c>
      <c r="G2038" s="2">
        <f t="shared" si="559"/>
        <v>6567.5880000000006</v>
      </c>
      <c r="H2038" s="2">
        <f t="shared" ca="1" si="565"/>
        <v>73810.399999999994</v>
      </c>
      <c r="I2038">
        <f t="shared" ca="1" si="566"/>
        <v>1</v>
      </c>
      <c r="J2038">
        <f t="shared" si="567"/>
        <v>1</v>
      </c>
      <c r="K2038">
        <f t="shared" si="560"/>
        <v>201.38999999999942</v>
      </c>
      <c r="L2038">
        <f t="shared" ca="1" si="561"/>
        <v>-201.38999999999942</v>
      </c>
      <c r="M2038" s="14">
        <f t="shared" si="562"/>
        <v>8131.3000000000502</v>
      </c>
      <c r="N2038">
        <f t="shared" si="568"/>
        <v>1</v>
      </c>
      <c r="O2038">
        <f t="shared" si="563"/>
        <v>2</v>
      </c>
      <c r="P2038">
        <f>COUNTIF(作圖資料!$A$3:$A$249,A2038)</f>
        <v>0</v>
      </c>
      <c r="R2038" s="7">
        <f t="shared" si="569"/>
        <v>226</v>
      </c>
      <c r="S2038" s="8">
        <f t="shared" ca="1" si="570"/>
        <v>-226</v>
      </c>
      <c r="T2038" s="8">
        <f t="shared" ca="1" si="571"/>
        <v>12758</v>
      </c>
      <c r="U2038" s="8">
        <f t="shared" ca="1" si="572"/>
        <v>1</v>
      </c>
      <c r="V2038" s="9">
        <f t="shared" ca="1" si="573"/>
        <v>2</v>
      </c>
      <c r="W2038" s="3">
        <f t="shared" si="574"/>
        <v>-3.8272982082032669E-3</v>
      </c>
      <c r="X2038" s="3">
        <f t="shared" si="575"/>
        <v>2.7752765196822793E-2</v>
      </c>
      <c r="Y2038" s="3">
        <f t="shared" si="576"/>
        <v>3.3578174186778886E-2</v>
      </c>
    </row>
    <row r="2039" spans="1:25" x14ac:dyDescent="0.25">
      <c r="A2039" s="1">
        <v>38979</v>
      </c>
      <c r="B2039" s="2">
        <v>6881.87</v>
      </c>
      <c r="C2039" s="2">
        <v>87430</v>
      </c>
      <c r="D2039" s="2">
        <v>6876</v>
      </c>
      <c r="E2039" s="2">
        <v>6867</v>
      </c>
      <c r="F2039" s="13">
        <f t="shared" si="564"/>
        <v>-8.529658363206627E-4</v>
      </c>
      <c r="G2039" s="2">
        <f t="shared" si="559"/>
        <v>6572.7460000000001</v>
      </c>
      <c r="H2039" s="2">
        <f t="shared" ca="1" si="565"/>
        <v>78345</v>
      </c>
      <c r="I2039">
        <f t="shared" ca="1" si="566"/>
        <v>1</v>
      </c>
      <c r="J2039">
        <f t="shared" si="567"/>
        <v>-1</v>
      </c>
      <c r="K2039">
        <f t="shared" si="560"/>
        <v>-0.60999999999967258</v>
      </c>
      <c r="L2039">
        <f t="shared" ca="1" si="561"/>
        <v>-0.60999999999967258</v>
      </c>
      <c r="M2039" s="14">
        <f t="shared" si="562"/>
        <v>8130.6900000000505</v>
      </c>
      <c r="N2039">
        <f t="shared" si="568"/>
        <v>-1</v>
      </c>
      <c r="O2039">
        <f t="shared" si="563"/>
        <v>2</v>
      </c>
      <c r="P2039">
        <f>COUNTIF(作圖資料!$A$3:$A$249,A2039)</f>
        <v>0</v>
      </c>
      <c r="R2039" s="7">
        <f t="shared" si="569"/>
        <v>-19</v>
      </c>
      <c r="S2039" s="8">
        <f t="shared" ca="1" si="570"/>
        <v>-19</v>
      </c>
      <c r="T2039" s="8">
        <f t="shared" ca="1" si="571"/>
        <v>12739</v>
      </c>
      <c r="U2039" s="8">
        <f t="shared" ca="1" si="572"/>
        <v>1</v>
      </c>
      <c r="V2039" s="9">
        <f t="shared" ca="1" si="573"/>
        <v>0</v>
      </c>
      <c r="W2039" s="3">
        <f t="shared" si="574"/>
        <v>-3.8272982082032669E-3</v>
      </c>
      <c r="X2039" s="3">
        <f t="shared" si="575"/>
        <v>2.7661674603494557E-2</v>
      </c>
      <c r="Y2039" s="3">
        <f t="shared" si="576"/>
        <v>3.0730025483436174E-2</v>
      </c>
    </row>
    <row r="2040" spans="1:25" x14ac:dyDescent="0.25">
      <c r="A2040" s="1">
        <v>38980</v>
      </c>
      <c r="B2040" s="2">
        <v>6877.77</v>
      </c>
      <c r="C2040" s="2">
        <v>72678</v>
      </c>
      <c r="D2040" s="2">
        <v>6880</v>
      </c>
      <c r="E2040" s="2">
        <v>6862</v>
      </c>
      <c r="F2040" s="13">
        <f t="shared" si="564"/>
        <v>-2.2928943538386148E-3</v>
      </c>
      <c r="G2040" s="2">
        <f t="shared" si="559"/>
        <v>6578.36</v>
      </c>
      <c r="H2040" s="2">
        <f t="shared" ca="1" si="565"/>
        <v>80732.2</v>
      </c>
      <c r="I2040">
        <f t="shared" ca="1" si="566"/>
        <v>-1</v>
      </c>
      <c r="J2040">
        <f t="shared" si="567"/>
        <v>-1</v>
      </c>
      <c r="K2040">
        <f t="shared" si="560"/>
        <v>-4.0999999999994543</v>
      </c>
      <c r="L2040">
        <f t="shared" ca="1" si="561"/>
        <v>-4.0999999999994543</v>
      </c>
      <c r="M2040" s="14">
        <f t="shared" si="562"/>
        <v>8134.79000000005</v>
      </c>
      <c r="N2040">
        <f t="shared" si="568"/>
        <v>-1</v>
      </c>
      <c r="O2040">
        <f t="shared" si="563"/>
        <v>0</v>
      </c>
      <c r="P2040">
        <f>COUNTIF(作圖資料!$A$3:$A$249,A2040)</f>
        <v>1</v>
      </c>
      <c r="R2040" s="7">
        <f t="shared" si="569"/>
        <v>4</v>
      </c>
      <c r="S2040" s="8">
        <f t="shared" ca="1" si="570"/>
        <v>4</v>
      </c>
      <c r="T2040" s="8">
        <f t="shared" ca="1" si="571"/>
        <v>12743</v>
      </c>
      <c r="U2040" s="8">
        <f t="shared" ca="1" si="572"/>
        <v>-1</v>
      </c>
      <c r="V2040" s="9">
        <f t="shared" ca="1" si="573"/>
        <v>2</v>
      </c>
      <c r="W2040" s="3">
        <f t="shared" si="574"/>
        <v>-3.8272982082032669E-3</v>
      </c>
      <c r="X2040" s="3">
        <f t="shared" si="575"/>
        <v>2.7049426353255468E-2</v>
      </c>
      <c r="Y2040" s="3">
        <f t="shared" si="576"/>
        <v>3.1329635736771611E-2</v>
      </c>
    </row>
    <row r="2041" spans="1:25" x14ac:dyDescent="0.25">
      <c r="A2041" s="1">
        <v>38981</v>
      </c>
      <c r="B2041" s="2">
        <v>6889.89</v>
      </c>
      <c r="C2041" s="2">
        <v>86446</v>
      </c>
      <c r="D2041" s="2">
        <v>6880</v>
      </c>
      <c r="E2041" s="2">
        <v>6872</v>
      </c>
      <c r="F2041" s="13">
        <f t="shared" si="564"/>
        <v>-1.435436559945158E-3</v>
      </c>
      <c r="G2041" s="2">
        <f t="shared" si="559"/>
        <v>6583.0683333333336</v>
      </c>
      <c r="H2041" s="2">
        <f t="shared" ca="1" si="565"/>
        <v>82790.2</v>
      </c>
      <c r="I2041">
        <f t="shared" ca="1" si="566"/>
        <v>1</v>
      </c>
      <c r="J2041">
        <f t="shared" si="567"/>
        <v>-1</v>
      </c>
      <c r="K2041">
        <f t="shared" si="560"/>
        <v>12.119999999999891</v>
      </c>
      <c r="L2041">
        <f t="shared" ca="1" si="561"/>
        <v>-12.119999999999891</v>
      </c>
      <c r="M2041" s="14">
        <f t="shared" si="562"/>
        <v>8122.6700000000501</v>
      </c>
      <c r="N2041">
        <f t="shared" si="568"/>
        <v>-1</v>
      </c>
      <c r="O2041">
        <f t="shared" si="563"/>
        <v>0</v>
      </c>
      <c r="P2041">
        <f>COUNTIF(作圖資料!$A$3:$A$249,A2041)</f>
        <v>0</v>
      </c>
      <c r="R2041" s="7">
        <f t="shared" si="569"/>
        <v>18</v>
      </c>
      <c r="S2041" s="8">
        <f t="shared" ca="1" si="570"/>
        <v>-18</v>
      </c>
      <c r="T2041" s="8">
        <f t="shared" ca="1" si="571"/>
        <v>12725</v>
      </c>
      <c r="U2041" s="8">
        <f t="shared" ca="1" si="572"/>
        <v>1</v>
      </c>
      <c r="V2041" s="9">
        <f t="shared" ca="1" si="573"/>
        <v>2</v>
      </c>
      <c r="W2041" s="3">
        <f t="shared" si="574"/>
        <v>-2.2928943538386148E-3</v>
      </c>
      <c r="X2041" s="3">
        <f t="shared" si="575"/>
        <v>1.7621990848777859E-3</v>
      </c>
      <c r="Y2041" s="3">
        <f t="shared" si="576"/>
        <v>2.6231419411250363E-3</v>
      </c>
    </row>
    <row r="2042" spans="1:25" x14ac:dyDescent="0.25">
      <c r="A2042" s="1">
        <v>38982</v>
      </c>
      <c r="B2042" s="2">
        <v>6885.6</v>
      </c>
      <c r="C2042" s="2">
        <v>64377</v>
      </c>
      <c r="D2042" s="2">
        <v>6858</v>
      </c>
      <c r="E2042" s="2">
        <v>6855</v>
      </c>
      <c r="F2042" s="13">
        <f t="shared" si="564"/>
        <v>-4.0083652840711137E-3</v>
      </c>
      <c r="G2042" s="2">
        <f t="shared" si="559"/>
        <v>6586.0881666666664</v>
      </c>
      <c r="H2042" s="2">
        <f t="shared" ca="1" si="565"/>
        <v>84336.6</v>
      </c>
      <c r="I2042">
        <f t="shared" ca="1" si="566"/>
        <v>-1</v>
      </c>
      <c r="J2042">
        <f t="shared" si="567"/>
        <v>-1</v>
      </c>
      <c r="K2042">
        <f t="shared" si="560"/>
        <v>-4.2899999999999636</v>
      </c>
      <c r="L2042">
        <f t="shared" ca="1" si="561"/>
        <v>-4.2899999999999636</v>
      </c>
      <c r="M2042" s="14">
        <f t="shared" si="562"/>
        <v>8126.9600000000501</v>
      </c>
      <c r="N2042">
        <f t="shared" si="568"/>
        <v>-1</v>
      </c>
      <c r="O2042">
        <f t="shared" si="563"/>
        <v>0</v>
      </c>
      <c r="P2042">
        <f>COUNTIF(作圖資料!$A$3:$A$249,A2042)</f>
        <v>0</v>
      </c>
      <c r="R2042" s="7">
        <f t="shared" si="569"/>
        <v>-22</v>
      </c>
      <c r="S2042" s="8">
        <f t="shared" ca="1" si="570"/>
        <v>-22</v>
      </c>
      <c r="T2042" s="8">
        <f t="shared" ca="1" si="571"/>
        <v>12703</v>
      </c>
      <c r="U2042" s="8">
        <f t="shared" ca="1" si="572"/>
        <v>-1</v>
      </c>
      <c r="V2042" s="9">
        <f t="shared" ca="1" si="573"/>
        <v>2</v>
      </c>
      <c r="W2042" s="3">
        <f t="shared" si="574"/>
        <v>-2.2928943538386148E-3</v>
      </c>
      <c r="X2042" s="3">
        <f t="shared" si="575"/>
        <v>1.1384503988938199E-3</v>
      </c>
      <c r="Y2042" s="3">
        <f t="shared" si="576"/>
        <v>-5.8292043136098926E-4</v>
      </c>
    </row>
    <row r="2043" spans="1:25" x14ac:dyDescent="0.25">
      <c r="A2043" s="1">
        <v>38985</v>
      </c>
      <c r="B2043" s="2">
        <v>6911.21</v>
      </c>
      <c r="C2043" s="2">
        <v>67065</v>
      </c>
      <c r="D2043" s="2">
        <v>6925</v>
      </c>
      <c r="E2043" s="2">
        <v>6919</v>
      </c>
      <c r="F2043" s="13">
        <f t="shared" si="564"/>
        <v>1.995309070336404E-3</v>
      </c>
      <c r="G2043" s="2">
        <f t="shared" si="559"/>
        <v>6589.3000000000011</v>
      </c>
      <c r="H2043" s="2">
        <f t="shared" ca="1" si="565"/>
        <v>75599.199999999997</v>
      </c>
      <c r="I2043">
        <f t="shared" ca="1" si="566"/>
        <v>-1</v>
      </c>
      <c r="J2043">
        <f t="shared" si="567"/>
        <v>1</v>
      </c>
      <c r="K2043">
        <f t="shared" si="560"/>
        <v>25.609999999999673</v>
      </c>
      <c r="L2043">
        <f t="shared" ca="1" si="561"/>
        <v>-25.609999999999673</v>
      </c>
      <c r="M2043" s="14">
        <f t="shared" si="562"/>
        <v>8101.3500000000504</v>
      </c>
      <c r="N2043">
        <f t="shared" si="568"/>
        <v>1</v>
      </c>
      <c r="O2043">
        <f t="shared" si="563"/>
        <v>2</v>
      </c>
      <c r="P2043">
        <f>COUNTIF(作圖資料!$A$3:$A$249,A2043)</f>
        <v>0</v>
      </c>
      <c r="R2043" s="7">
        <f t="shared" si="569"/>
        <v>67</v>
      </c>
      <c r="S2043" s="8">
        <f t="shared" ca="1" si="570"/>
        <v>-67</v>
      </c>
      <c r="T2043" s="8">
        <f t="shared" ca="1" si="571"/>
        <v>12636</v>
      </c>
      <c r="U2043" s="8">
        <f t="shared" ca="1" si="572"/>
        <v>-1</v>
      </c>
      <c r="V2043" s="9">
        <f t="shared" ca="1" si="573"/>
        <v>0</v>
      </c>
      <c r="W2043" s="3">
        <f t="shared" si="574"/>
        <v>-2.2928943538386148E-3</v>
      </c>
      <c r="X2043" s="3">
        <f t="shared" si="575"/>
        <v>4.8620410394648594E-3</v>
      </c>
      <c r="Y2043" s="3">
        <f t="shared" si="576"/>
        <v>9.1809967939378012E-3</v>
      </c>
    </row>
    <row r="2044" spans="1:25" x14ac:dyDescent="0.25">
      <c r="A2044" s="1">
        <v>38986</v>
      </c>
      <c r="B2044" s="2">
        <v>6901.75</v>
      </c>
      <c r="C2044" s="2">
        <v>64403</v>
      </c>
      <c r="D2044" s="2">
        <v>6900</v>
      </c>
      <c r="E2044" s="2">
        <v>6892</v>
      </c>
      <c r="F2044" s="13">
        <f t="shared" si="564"/>
        <v>-2.5355887999423121E-4</v>
      </c>
      <c r="G2044" s="2">
        <f t="shared" si="559"/>
        <v>6592.0873333333348</v>
      </c>
      <c r="H2044" s="2">
        <f t="shared" ca="1" si="565"/>
        <v>70993.8</v>
      </c>
      <c r="I2044">
        <f t="shared" ca="1" si="566"/>
        <v>-1</v>
      </c>
      <c r="J2044">
        <f t="shared" si="567"/>
        <v>-1</v>
      </c>
      <c r="K2044">
        <f t="shared" si="560"/>
        <v>-9.4600000000000364</v>
      </c>
      <c r="L2044">
        <f t="shared" ca="1" si="561"/>
        <v>9.4600000000000364</v>
      </c>
      <c r="M2044" s="14">
        <f t="shared" si="562"/>
        <v>8091.8900000000503</v>
      </c>
      <c r="N2044">
        <f t="shared" si="568"/>
        <v>-1</v>
      </c>
      <c r="O2044">
        <f t="shared" si="563"/>
        <v>2</v>
      </c>
      <c r="P2044">
        <f>COUNTIF(作圖資料!$A$3:$A$249,A2044)</f>
        <v>0</v>
      </c>
      <c r="R2044" s="7">
        <f t="shared" si="569"/>
        <v>-25</v>
      </c>
      <c r="S2044" s="8">
        <f t="shared" ca="1" si="570"/>
        <v>25</v>
      </c>
      <c r="T2044" s="8">
        <f t="shared" ca="1" si="571"/>
        <v>12661</v>
      </c>
      <c r="U2044" s="8">
        <f t="shared" ca="1" si="572"/>
        <v>-1</v>
      </c>
      <c r="V2044" s="9">
        <f t="shared" ca="1" si="573"/>
        <v>0</v>
      </c>
      <c r="W2044" s="3">
        <f t="shared" si="574"/>
        <v>-2.2928943538386148E-3</v>
      </c>
      <c r="X2044" s="3">
        <f t="shared" si="575"/>
        <v>3.4865952190898941E-3</v>
      </c>
      <c r="Y2044" s="3">
        <f t="shared" si="576"/>
        <v>5.5377440979307302E-3</v>
      </c>
    </row>
    <row r="2045" spans="1:25" x14ac:dyDescent="0.25">
      <c r="A2045" s="1">
        <v>38987</v>
      </c>
      <c r="B2045" s="2">
        <v>6946.27</v>
      </c>
      <c r="C2045" s="2">
        <v>81634</v>
      </c>
      <c r="D2045" s="2">
        <v>6955</v>
      </c>
      <c r="E2045" s="2">
        <v>6948</v>
      </c>
      <c r="F2045" s="13">
        <f t="shared" si="564"/>
        <v>1.2567896151458591E-3</v>
      </c>
      <c r="G2045" s="2">
        <f t="shared" si="559"/>
        <v>6596.8591666666671</v>
      </c>
      <c r="H2045" s="2">
        <f t="shared" ca="1" si="565"/>
        <v>72785</v>
      </c>
      <c r="I2045">
        <f t="shared" ca="1" si="566"/>
        <v>1</v>
      </c>
      <c r="J2045">
        <f t="shared" si="567"/>
        <v>1</v>
      </c>
      <c r="K2045">
        <f t="shared" si="560"/>
        <v>44.520000000000437</v>
      </c>
      <c r="L2045">
        <f t="shared" ca="1" si="561"/>
        <v>-44.520000000000437</v>
      </c>
      <c r="M2045" s="14">
        <f t="shared" si="562"/>
        <v>8047.3700000000499</v>
      </c>
      <c r="N2045">
        <f t="shared" si="568"/>
        <v>1</v>
      </c>
      <c r="O2045">
        <f t="shared" si="563"/>
        <v>2</v>
      </c>
      <c r="P2045">
        <f>COUNTIF(作圖資料!$A$3:$A$249,A2045)</f>
        <v>0</v>
      </c>
      <c r="R2045" s="7">
        <f t="shared" si="569"/>
        <v>55</v>
      </c>
      <c r="S2045" s="8">
        <f t="shared" ca="1" si="570"/>
        <v>-55</v>
      </c>
      <c r="T2045" s="8">
        <f t="shared" ca="1" si="571"/>
        <v>12606</v>
      </c>
      <c r="U2045" s="8">
        <f t="shared" ca="1" si="572"/>
        <v>1</v>
      </c>
      <c r="V2045" s="9">
        <f t="shared" ca="1" si="573"/>
        <v>2</v>
      </c>
      <c r="W2045" s="3">
        <f t="shared" si="574"/>
        <v>-2.2928943538386148E-3</v>
      </c>
      <c r="X2045" s="3">
        <f t="shared" si="575"/>
        <v>9.9596235407697353E-3</v>
      </c>
      <c r="Y2045" s="3">
        <f t="shared" si="576"/>
        <v>1.3552900029146109E-2</v>
      </c>
    </row>
    <row r="2046" spans="1:25" x14ac:dyDescent="0.25">
      <c r="A2046" s="1">
        <v>38988</v>
      </c>
      <c r="B2046" s="2">
        <v>6885.12</v>
      </c>
      <c r="C2046" s="2">
        <v>92741</v>
      </c>
      <c r="D2046" s="2">
        <v>6864</v>
      </c>
      <c r="E2046" s="2">
        <v>6869</v>
      </c>
      <c r="F2046" s="13">
        <f t="shared" si="564"/>
        <v>-3.0674846625766694E-3</v>
      </c>
      <c r="G2046" s="2">
        <f t="shared" ref="G2046:G2109" si="577">AVERAGE(B1987:B2046)</f>
        <v>6600.626666666667</v>
      </c>
      <c r="H2046" s="2">
        <f t="shared" ca="1" si="565"/>
        <v>74044</v>
      </c>
      <c r="I2046">
        <f t="shared" ca="1" si="566"/>
        <v>1</v>
      </c>
      <c r="J2046">
        <f t="shared" si="567"/>
        <v>-1</v>
      </c>
      <c r="K2046">
        <f t="shared" ref="K2046:K2109" si="578">B2046-B2045</f>
        <v>-61.150000000000546</v>
      </c>
      <c r="L2046">
        <f t="shared" ref="L2046:L2109" ca="1" si="579">I2045*K2046</f>
        <v>-61.150000000000546</v>
      </c>
      <c r="M2046" s="14">
        <f t="shared" ref="M2046:M2109" si="580">M2045+K2046*N2045</f>
        <v>7986.2200000000494</v>
      </c>
      <c r="N2046">
        <f t="shared" si="568"/>
        <v>-1</v>
      </c>
      <c r="O2046">
        <f t="shared" ref="O2046:O2109" si="581">ABS(N2046-N2045)</f>
        <v>2</v>
      </c>
      <c r="P2046">
        <f>COUNTIF(作圖資料!$A$3:$A$249,A2046)</f>
        <v>0</v>
      </c>
      <c r="R2046" s="7">
        <f t="shared" si="569"/>
        <v>-91</v>
      </c>
      <c r="S2046" s="8">
        <f t="shared" ca="1" si="570"/>
        <v>-91</v>
      </c>
      <c r="T2046" s="8">
        <f t="shared" ca="1" si="571"/>
        <v>12515</v>
      </c>
      <c r="U2046" s="8">
        <f t="shared" ca="1" si="572"/>
        <v>1</v>
      </c>
      <c r="V2046" s="9">
        <f t="shared" ca="1" si="573"/>
        <v>0</v>
      </c>
      <c r="W2046" s="3">
        <f t="shared" si="574"/>
        <v>-2.2928943538386148E-3</v>
      </c>
      <c r="X2046" s="3">
        <f t="shared" si="575"/>
        <v>1.0686603361262925E-3</v>
      </c>
      <c r="Y2046" s="3">
        <f t="shared" si="576"/>
        <v>2.9146021568049463E-4</v>
      </c>
    </row>
    <row r="2047" spans="1:25" x14ac:dyDescent="0.25">
      <c r="A2047" s="1">
        <v>38989</v>
      </c>
      <c r="B2047" s="2">
        <v>6883.05</v>
      </c>
      <c r="C2047" s="2">
        <v>69826</v>
      </c>
      <c r="D2047" s="2">
        <v>6877</v>
      </c>
      <c r="E2047" s="2">
        <v>6880</v>
      </c>
      <c r="F2047" s="13">
        <f t="shared" si="564"/>
        <v>-8.7897080509369285E-4</v>
      </c>
      <c r="G2047" s="2">
        <f t="shared" si="577"/>
        <v>6604.3339999999998</v>
      </c>
      <c r="H2047" s="2">
        <f t="shared" ca="1" si="565"/>
        <v>75133.8</v>
      </c>
      <c r="I2047">
        <f t="shared" ca="1" si="566"/>
        <v>-1</v>
      </c>
      <c r="J2047">
        <f t="shared" si="567"/>
        <v>-1</v>
      </c>
      <c r="K2047">
        <f t="shared" si="578"/>
        <v>-2.069999999999709</v>
      </c>
      <c r="L2047">
        <f t="shared" ca="1" si="579"/>
        <v>-2.069999999999709</v>
      </c>
      <c r="M2047" s="14">
        <f t="shared" si="580"/>
        <v>7988.2900000000491</v>
      </c>
      <c r="N2047">
        <f t="shared" si="568"/>
        <v>-1</v>
      </c>
      <c r="O2047">
        <f t="shared" si="581"/>
        <v>0</v>
      </c>
      <c r="P2047">
        <f>COUNTIF(作圖資料!$A$3:$A$249,A2047)</f>
        <v>0</v>
      </c>
      <c r="R2047" s="7">
        <f t="shared" si="569"/>
        <v>13</v>
      </c>
      <c r="S2047" s="8">
        <f t="shared" ca="1" si="570"/>
        <v>13</v>
      </c>
      <c r="T2047" s="8">
        <f t="shared" ca="1" si="571"/>
        <v>12528</v>
      </c>
      <c r="U2047" s="8">
        <f t="shared" ca="1" si="572"/>
        <v>-1</v>
      </c>
      <c r="V2047" s="9">
        <f t="shared" ca="1" si="573"/>
        <v>2</v>
      </c>
      <c r="W2047" s="3">
        <f t="shared" si="574"/>
        <v>-2.2928943538386148E-3</v>
      </c>
      <c r="X2047" s="3">
        <f t="shared" si="575"/>
        <v>7.6769069044169136E-4</v>
      </c>
      <c r="Y2047" s="3">
        <f t="shared" si="576"/>
        <v>2.1859516176041538E-3</v>
      </c>
    </row>
    <row r="2048" spans="1:25" x14ac:dyDescent="0.25">
      <c r="A2048" s="1">
        <v>38992</v>
      </c>
      <c r="B2048" s="2">
        <v>6960.95</v>
      </c>
      <c r="C2048" s="2">
        <v>76084</v>
      </c>
      <c r="D2048" s="2">
        <v>6959</v>
      </c>
      <c r="E2048" s="2">
        <v>6951</v>
      </c>
      <c r="F2048" s="13">
        <f t="shared" si="564"/>
        <v>-2.8013417708783184E-4</v>
      </c>
      <c r="G2048" s="2">
        <f t="shared" si="577"/>
        <v>6608.9755000000005</v>
      </c>
      <c r="H2048" s="2">
        <f t="shared" ca="1" si="565"/>
        <v>76937.600000000006</v>
      </c>
      <c r="I2048">
        <f t="shared" ca="1" si="566"/>
        <v>-1</v>
      </c>
      <c r="J2048">
        <f t="shared" si="567"/>
        <v>-1</v>
      </c>
      <c r="K2048">
        <f t="shared" si="578"/>
        <v>77.899999999999636</v>
      </c>
      <c r="L2048">
        <f t="shared" ca="1" si="579"/>
        <v>-77.899999999999636</v>
      </c>
      <c r="M2048" s="14">
        <f t="shared" si="580"/>
        <v>7910.3900000000494</v>
      </c>
      <c r="N2048">
        <f t="shared" si="568"/>
        <v>-1</v>
      </c>
      <c r="O2048">
        <f t="shared" si="581"/>
        <v>0</v>
      </c>
      <c r="P2048">
        <f>COUNTIF(作圖資料!$A$3:$A$249,A2048)</f>
        <v>0</v>
      </c>
      <c r="R2048" s="7">
        <f t="shared" si="569"/>
        <v>82</v>
      </c>
      <c r="S2048" s="8">
        <f t="shared" ca="1" si="570"/>
        <v>-82</v>
      </c>
      <c r="T2048" s="8">
        <f t="shared" ca="1" si="571"/>
        <v>12446</v>
      </c>
      <c r="U2048" s="8">
        <f t="shared" ca="1" si="572"/>
        <v>-1</v>
      </c>
      <c r="V2048" s="9">
        <f t="shared" ca="1" si="573"/>
        <v>0</v>
      </c>
      <c r="W2048" s="3">
        <f t="shared" si="574"/>
        <v>-2.2928943538386148E-3</v>
      </c>
      <c r="X2048" s="3">
        <f t="shared" si="575"/>
        <v>1.2094036293740507E-2</v>
      </c>
      <c r="Y2048" s="3">
        <f t="shared" si="576"/>
        <v>1.4135820460507098E-2</v>
      </c>
    </row>
    <row r="2049" spans="1:25" x14ac:dyDescent="0.25">
      <c r="A2049" s="1">
        <v>38993</v>
      </c>
      <c r="B2049" s="2">
        <v>6956.88</v>
      </c>
      <c r="C2049" s="2">
        <v>75948</v>
      </c>
      <c r="D2049" s="2">
        <v>6940</v>
      </c>
      <c r="E2049" s="2">
        <v>6940</v>
      </c>
      <c r="F2049" s="13">
        <f t="shared" si="564"/>
        <v>-2.4263750416854135E-3</v>
      </c>
      <c r="G2049" s="2">
        <f t="shared" si="577"/>
        <v>6614.2713333333331</v>
      </c>
      <c r="H2049" s="2">
        <f t="shared" ca="1" si="565"/>
        <v>79246.600000000006</v>
      </c>
      <c r="I2049">
        <f t="shared" ca="1" si="566"/>
        <v>-1</v>
      </c>
      <c r="J2049">
        <f t="shared" si="567"/>
        <v>-1</v>
      </c>
      <c r="K2049">
        <f t="shared" si="578"/>
        <v>-4.069999999999709</v>
      </c>
      <c r="L2049">
        <f t="shared" ca="1" si="579"/>
        <v>4.069999999999709</v>
      </c>
      <c r="M2049" s="14">
        <f t="shared" si="580"/>
        <v>7914.4600000000491</v>
      </c>
      <c r="N2049">
        <f t="shared" si="568"/>
        <v>-1</v>
      </c>
      <c r="O2049">
        <f t="shared" si="581"/>
        <v>0</v>
      </c>
      <c r="P2049">
        <f>COUNTIF(作圖資料!$A$3:$A$249,A2049)</f>
        <v>0</v>
      </c>
      <c r="R2049" s="7">
        <f t="shared" si="569"/>
        <v>-19</v>
      </c>
      <c r="S2049" s="8">
        <f t="shared" ca="1" si="570"/>
        <v>19</v>
      </c>
      <c r="T2049" s="8">
        <f t="shared" ca="1" si="571"/>
        <v>12465</v>
      </c>
      <c r="U2049" s="8">
        <f t="shared" ca="1" si="572"/>
        <v>-1</v>
      </c>
      <c r="V2049" s="9">
        <f t="shared" ca="1" si="573"/>
        <v>0</v>
      </c>
      <c r="W2049" s="3">
        <f t="shared" si="574"/>
        <v>-2.2928943538386148E-3</v>
      </c>
      <c r="X2049" s="3">
        <f t="shared" si="575"/>
        <v>1.1502274719858319E-2</v>
      </c>
      <c r="Y2049" s="3">
        <f t="shared" si="576"/>
        <v>1.1366948411541733E-2</v>
      </c>
    </row>
    <row r="2050" spans="1:25" x14ac:dyDescent="0.25">
      <c r="A2050" s="1">
        <v>38994</v>
      </c>
      <c r="B2050" s="2">
        <v>6874.98</v>
      </c>
      <c r="C2050" s="2">
        <v>77545</v>
      </c>
      <c r="D2050" s="2">
        <v>6867</v>
      </c>
      <c r="E2050" s="2">
        <v>6867</v>
      </c>
      <c r="F2050" s="13">
        <f t="shared" si="564"/>
        <v>-1.1607306493981451E-3</v>
      </c>
      <c r="G2050" s="2">
        <f t="shared" si="577"/>
        <v>6618.2861666666668</v>
      </c>
      <c r="H2050" s="2">
        <f t="shared" ca="1" si="565"/>
        <v>78428.800000000003</v>
      </c>
      <c r="I2050">
        <f t="shared" ca="1" si="566"/>
        <v>-1</v>
      </c>
      <c r="J2050">
        <f t="shared" si="567"/>
        <v>-1</v>
      </c>
      <c r="K2050">
        <f t="shared" si="578"/>
        <v>-81.900000000000546</v>
      </c>
      <c r="L2050">
        <f t="shared" ca="1" si="579"/>
        <v>81.900000000000546</v>
      </c>
      <c r="M2050" s="14">
        <f t="shared" si="580"/>
        <v>7996.3600000000497</v>
      </c>
      <c r="N2050">
        <f t="shared" si="568"/>
        <v>-1</v>
      </c>
      <c r="O2050">
        <f t="shared" si="581"/>
        <v>0</v>
      </c>
      <c r="P2050">
        <f>COUNTIF(作圖資料!$A$3:$A$249,A2050)</f>
        <v>0</v>
      </c>
      <c r="R2050" s="7">
        <f t="shared" si="569"/>
        <v>-73</v>
      </c>
      <c r="S2050" s="8">
        <f t="shared" ca="1" si="570"/>
        <v>73</v>
      </c>
      <c r="T2050" s="8">
        <f t="shared" ca="1" si="571"/>
        <v>12538</v>
      </c>
      <c r="U2050" s="8">
        <f t="shared" ca="1" si="572"/>
        <v>-1</v>
      </c>
      <c r="V2050" s="9">
        <f t="shared" ca="1" si="573"/>
        <v>0</v>
      </c>
      <c r="W2050" s="3">
        <f t="shared" si="574"/>
        <v>-2.2928943538386148E-3</v>
      </c>
      <c r="X2050" s="3">
        <f t="shared" si="575"/>
        <v>-4.0565473983589229E-4</v>
      </c>
      <c r="Y2050" s="3">
        <f t="shared" si="576"/>
        <v>7.2865053920123657E-4</v>
      </c>
    </row>
    <row r="2051" spans="1:25" x14ac:dyDescent="0.25">
      <c r="A2051" s="1">
        <v>38995</v>
      </c>
      <c r="B2051" s="2">
        <v>6997.24</v>
      </c>
      <c r="C2051" s="2">
        <v>113359</v>
      </c>
      <c r="D2051" s="2">
        <v>7012</v>
      </c>
      <c r="E2051" s="2">
        <v>7005</v>
      </c>
      <c r="F2051" s="13">
        <f t="shared" ref="F2051:F2114" si="582">IF(P2051=1,E2051,D2051)/B2051-1</f>
        <v>2.1094031360937571E-3</v>
      </c>
      <c r="G2051" s="2">
        <f t="shared" si="577"/>
        <v>6625.4468333333334</v>
      </c>
      <c r="H2051" s="2">
        <f t="shared" ref="H2051:H2114" ca="1" si="583">IF(ROW()&gt;$H$1,AVERAGE(OFFSET(C2051,-$H$1+1,,$H$1)),"")</f>
        <v>82552.399999999994</v>
      </c>
      <c r="I2051">
        <f t="shared" ref="I2051:I2114" ca="1" si="584">IF(H2051="",0,SIGN(C2051-H2051))</f>
        <v>1</v>
      </c>
      <c r="J2051">
        <f t="shared" ref="J2051:J2114" si="585">SIGN(F2051)</f>
        <v>1</v>
      </c>
      <c r="K2051">
        <f t="shared" si="578"/>
        <v>122.26000000000022</v>
      </c>
      <c r="L2051">
        <f t="shared" ca="1" si="579"/>
        <v>-122.26000000000022</v>
      </c>
      <c r="M2051" s="14">
        <f t="shared" si="580"/>
        <v>7874.1000000000495</v>
      </c>
      <c r="N2051">
        <f t="shared" ref="N2051:N2114" si="586">INT(M2051*$Q$1/B2051)*CHOOSE($L$1,I2051,J2051)</f>
        <v>1</v>
      </c>
      <c r="O2051">
        <f t="shared" si="581"/>
        <v>2</v>
      </c>
      <c r="P2051">
        <f>COUNTIF(作圖資料!$A$3:$A$249,A2051)</f>
        <v>0</v>
      </c>
      <c r="R2051" s="7">
        <f t="shared" si="569"/>
        <v>145</v>
      </c>
      <c r="S2051" s="8">
        <f t="shared" ca="1" si="570"/>
        <v>-145</v>
      </c>
      <c r="T2051" s="8">
        <f t="shared" ca="1" si="571"/>
        <v>12393</v>
      </c>
      <c r="U2051" s="8">
        <f t="shared" ca="1" si="572"/>
        <v>1</v>
      </c>
      <c r="V2051" s="9">
        <f t="shared" ca="1" si="573"/>
        <v>2</v>
      </c>
      <c r="W2051" s="3">
        <f t="shared" si="574"/>
        <v>-2.2928943538386148E-3</v>
      </c>
      <c r="X2051" s="3">
        <f t="shared" si="575"/>
        <v>1.7370455830886922E-2</v>
      </c>
      <c r="Y2051" s="3">
        <f t="shared" si="576"/>
        <v>2.185951617604176E-2</v>
      </c>
    </row>
    <row r="2052" spans="1:25" x14ac:dyDescent="0.25">
      <c r="A2052" s="1">
        <v>39001</v>
      </c>
      <c r="B2052" s="2">
        <v>7006.67</v>
      </c>
      <c r="C2052" s="2">
        <v>97267</v>
      </c>
      <c r="D2052" s="2">
        <v>7009</v>
      </c>
      <c r="E2052" s="2">
        <v>7008</v>
      </c>
      <c r="F2052" s="13">
        <f t="shared" si="582"/>
        <v>3.3254027947648979E-4</v>
      </c>
      <c r="G2052" s="2">
        <f t="shared" si="577"/>
        <v>6635.0908333333327</v>
      </c>
      <c r="H2052" s="2">
        <f t="shared" ca="1" si="583"/>
        <v>88040.6</v>
      </c>
      <c r="I2052">
        <f t="shared" ca="1" si="584"/>
        <v>1</v>
      </c>
      <c r="J2052">
        <f t="shared" si="585"/>
        <v>1</v>
      </c>
      <c r="K2052">
        <f t="shared" si="578"/>
        <v>9.430000000000291</v>
      </c>
      <c r="L2052">
        <f t="shared" ca="1" si="579"/>
        <v>9.430000000000291</v>
      </c>
      <c r="M2052" s="14">
        <f t="shared" si="580"/>
        <v>7883.5300000000498</v>
      </c>
      <c r="N2052">
        <f t="shared" si="586"/>
        <v>1</v>
      </c>
      <c r="O2052">
        <f t="shared" si="581"/>
        <v>0</v>
      </c>
      <c r="P2052">
        <f>COUNTIF(作圖資料!$A$3:$A$249,A2052)</f>
        <v>0</v>
      </c>
      <c r="R2052" s="7">
        <f t="shared" ref="R2052:R2115" si="587">D2052-IF(P2051=1,E2051,D2051)</f>
        <v>-3</v>
      </c>
      <c r="S2052" s="8">
        <f t="shared" ref="S2052:S2115" ca="1" si="588">I2051*R2052</f>
        <v>-3</v>
      </c>
      <c r="T2052" s="8">
        <f t="shared" ref="T2052:T2115" ca="1" si="589">T2051+R2052*U2051</f>
        <v>12390</v>
      </c>
      <c r="U2052" s="8">
        <f t="shared" ref="U2052:U2115" ca="1" si="590">INT(T2052*$Q$1/IF(P2052=1,E2052,D2052))*I2052</f>
        <v>1</v>
      </c>
      <c r="V2052" s="9">
        <f t="shared" ref="V2052:V2115" ca="1" si="591">IF(P2052=1,ABS(U2052)+ABS(U2051),ABS(U2052-U2051))</f>
        <v>0</v>
      </c>
      <c r="W2052" s="3">
        <f t="shared" ref="W2052:W2115" si="592">IF(P2051=1,F2051,W2051)</f>
        <v>-2.2928943538386148E-3</v>
      </c>
      <c r="X2052" s="3">
        <f t="shared" ref="X2052:X2115" si="593">IF(P2051=1,K2052/B2051,(1+K2052/B2051)*(1+X2051)-1)</f>
        <v>1.8741539772338944E-2</v>
      </c>
      <c r="Y2052" s="3">
        <f t="shared" ref="Y2052:Y2115" si="594">IF(P2051=1,R2052/E2051,(1+R2052/D2051)*(1+Y2051)-1)</f>
        <v>2.1422325852520796E-2</v>
      </c>
    </row>
    <row r="2053" spans="1:25" x14ac:dyDescent="0.25">
      <c r="A2053" s="1">
        <v>39002</v>
      </c>
      <c r="B2053" s="2">
        <v>6984.58</v>
      </c>
      <c r="C2053" s="2">
        <v>93930</v>
      </c>
      <c r="D2053" s="2">
        <v>6981</v>
      </c>
      <c r="E2053" s="2">
        <v>6979</v>
      </c>
      <c r="F2053" s="13">
        <f t="shared" si="582"/>
        <v>-5.125576627370565E-4</v>
      </c>
      <c r="G2053" s="2">
        <f t="shared" si="577"/>
        <v>6647.2038333333339</v>
      </c>
      <c r="H2053" s="2">
        <f t="shared" ca="1" si="583"/>
        <v>91609.8</v>
      </c>
      <c r="I2053">
        <f t="shared" ca="1" si="584"/>
        <v>1</v>
      </c>
      <c r="J2053">
        <f t="shared" si="585"/>
        <v>-1</v>
      </c>
      <c r="K2053">
        <f t="shared" si="578"/>
        <v>-22.090000000000146</v>
      </c>
      <c r="L2053">
        <f t="shared" ca="1" si="579"/>
        <v>-22.090000000000146</v>
      </c>
      <c r="M2053" s="14">
        <f t="shared" si="580"/>
        <v>7861.4400000000496</v>
      </c>
      <c r="N2053">
        <f t="shared" si="586"/>
        <v>-1</v>
      </c>
      <c r="O2053">
        <f t="shared" si="581"/>
        <v>2</v>
      </c>
      <c r="P2053">
        <f>COUNTIF(作圖資料!$A$3:$A$249,A2053)</f>
        <v>0</v>
      </c>
      <c r="R2053" s="7">
        <f t="shared" si="587"/>
        <v>-28</v>
      </c>
      <c r="S2053" s="8">
        <f t="shared" ca="1" si="588"/>
        <v>-28</v>
      </c>
      <c r="T2053" s="8">
        <f t="shared" ca="1" si="589"/>
        <v>12362</v>
      </c>
      <c r="U2053" s="8">
        <f t="shared" ca="1" si="590"/>
        <v>1</v>
      </c>
      <c r="V2053" s="9">
        <f t="shared" ca="1" si="591"/>
        <v>0</v>
      </c>
      <c r="W2053" s="3">
        <f t="shared" si="592"/>
        <v>-2.2928943538386148E-3</v>
      </c>
      <c r="X2053" s="3">
        <f t="shared" si="593"/>
        <v>1.5529742925395773E-2</v>
      </c>
      <c r="Y2053" s="3">
        <f t="shared" si="594"/>
        <v>1.7341882832992983E-2</v>
      </c>
    </row>
    <row r="2054" spans="1:25" x14ac:dyDescent="0.25">
      <c r="A2054" s="1">
        <v>39003</v>
      </c>
      <c r="B2054" s="2">
        <v>7068.8</v>
      </c>
      <c r="C2054" s="2">
        <v>101836</v>
      </c>
      <c r="D2054" s="2">
        <v>7080</v>
      </c>
      <c r="E2054" s="2">
        <v>7065</v>
      </c>
      <c r="F2054" s="13">
        <f t="shared" si="582"/>
        <v>1.5844273426890432E-3</v>
      </c>
      <c r="G2054" s="2">
        <f t="shared" si="577"/>
        <v>6660.2620000000006</v>
      </c>
      <c r="H2054" s="2">
        <f t="shared" ca="1" si="583"/>
        <v>96787.4</v>
      </c>
      <c r="I2054">
        <f t="shared" ca="1" si="584"/>
        <v>1</v>
      </c>
      <c r="J2054">
        <f t="shared" si="585"/>
        <v>1</v>
      </c>
      <c r="K2054">
        <f t="shared" si="578"/>
        <v>84.220000000000255</v>
      </c>
      <c r="L2054">
        <f t="shared" ca="1" si="579"/>
        <v>84.220000000000255</v>
      </c>
      <c r="M2054" s="14">
        <f t="shared" si="580"/>
        <v>7777.2200000000494</v>
      </c>
      <c r="N2054">
        <f t="shared" si="586"/>
        <v>1</v>
      </c>
      <c r="O2054">
        <f t="shared" si="581"/>
        <v>2</v>
      </c>
      <c r="P2054">
        <f>COUNTIF(作圖資料!$A$3:$A$249,A2054)</f>
        <v>0</v>
      </c>
      <c r="R2054" s="7">
        <f t="shared" si="587"/>
        <v>99</v>
      </c>
      <c r="S2054" s="8">
        <f t="shared" ca="1" si="588"/>
        <v>99</v>
      </c>
      <c r="T2054" s="8">
        <f t="shared" ca="1" si="589"/>
        <v>12461</v>
      </c>
      <c r="U2054" s="8">
        <f t="shared" ca="1" si="590"/>
        <v>1</v>
      </c>
      <c r="V2054" s="9">
        <f t="shared" ca="1" si="591"/>
        <v>0</v>
      </c>
      <c r="W2054" s="3">
        <f t="shared" si="592"/>
        <v>-2.2928943538386148E-3</v>
      </c>
      <c r="X2054" s="3">
        <f t="shared" si="593"/>
        <v>2.7774991021799256E-2</v>
      </c>
      <c r="Y2054" s="3">
        <f t="shared" si="594"/>
        <v>3.1769163509180576E-2</v>
      </c>
    </row>
    <row r="2055" spans="1:25" x14ac:dyDescent="0.25">
      <c r="A2055" s="1">
        <v>39004</v>
      </c>
      <c r="B2055" s="2">
        <v>7076.85</v>
      </c>
      <c r="C2055" s="2">
        <v>75409</v>
      </c>
      <c r="D2055" s="2">
        <v>7102</v>
      </c>
      <c r="E2055" s="2">
        <v>7090</v>
      </c>
      <c r="F2055" s="13">
        <f t="shared" si="582"/>
        <v>3.5538410450977054E-3</v>
      </c>
      <c r="G2055" s="2">
        <f t="shared" si="577"/>
        <v>6673.5888333333332</v>
      </c>
      <c r="H2055" s="2">
        <f t="shared" ca="1" si="583"/>
        <v>96360.2</v>
      </c>
      <c r="I2055">
        <f t="shared" ca="1" si="584"/>
        <v>-1</v>
      </c>
      <c r="J2055">
        <f t="shared" si="585"/>
        <v>1</v>
      </c>
      <c r="K2055">
        <f t="shared" si="578"/>
        <v>8.0500000000001819</v>
      </c>
      <c r="L2055">
        <f t="shared" ca="1" si="579"/>
        <v>8.0500000000001819</v>
      </c>
      <c r="M2055" s="14">
        <f t="shared" si="580"/>
        <v>7785.2700000000495</v>
      </c>
      <c r="N2055">
        <f t="shared" si="586"/>
        <v>1</v>
      </c>
      <c r="O2055">
        <f t="shared" si="581"/>
        <v>0</v>
      </c>
      <c r="P2055">
        <f>COUNTIF(作圖資料!$A$3:$A$249,A2055)</f>
        <v>0</v>
      </c>
      <c r="R2055" s="7">
        <f t="shared" si="587"/>
        <v>22</v>
      </c>
      <c r="S2055" s="8">
        <f t="shared" ca="1" si="588"/>
        <v>22</v>
      </c>
      <c r="T2055" s="8">
        <f t="shared" ca="1" si="589"/>
        <v>12483</v>
      </c>
      <c r="U2055" s="8">
        <f t="shared" ca="1" si="590"/>
        <v>-1</v>
      </c>
      <c r="V2055" s="9">
        <f t="shared" ca="1" si="591"/>
        <v>2</v>
      </c>
      <c r="W2055" s="3">
        <f t="shared" si="592"/>
        <v>-2.2928943538386148E-3</v>
      </c>
      <c r="X2055" s="3">
        <f t="shared" si="593"/>
        <v>2.8945428532794804E-2</v>
      </c>
      <c r="Y2055" s="3">
        <f t="shared" si="594"/>
        <v>3.4975225881666683E-2</v>
      </c>
    </row>
    <row r="2056" spans="1:25" x14ac:dyDescent="0.25">
      <c r="A2056" s="1">
        <v>39006</v>
      </c>
      <c r="B2056" s="2">
        <v>7151.42</v>
      </c>
      <c r="C2056" s="2">
        <v>112180</v>
      </c>
      <c r="D2056" s="2">
        <v>7143</v>
      </c>
      <c r="E2056" s="2">
        <v>7131</v>
      </c>
      <c r="F2056" s="13">
        <f t="shared" si="582"/>
        <v>-1.177388546610314E-3</v>
      </c>
      <c r="G2056" s="2">
        <f t="shared" si="577"/>
        <v>6685.3834999999999</v>
      </c>
      <c r="H2056" s="2">
        <f t="shared" ca="1" si="583"/>
        <v>96124.4</v>
      </c>
      <c r="I2056">
        <f t="shared" ca="1" si="584"/>
        <v>1</v>
      </c>
      <c r="J2056">
        <f t="shared" si="585"/>
        <v>-1</v>
      </c>
      <c r="K2056">
        <f t="shared" si="578"/>
        <v>74.569999999999709</v>
      </c>
      <c r="L2056">
        <f t="shared" ca="1" si="579"/>
        <v>-74.569999999999709</v>
      </c>
      <c r="M2056" s="14">
        <f t="shared" si="580"/>
        <v>7859.8400000000493</v>
      </c>
      <c r="N2056">
        <f t="shared" si="586"/>
        <v>-1</v>
      </c>
      <c r="O2056">
        <f t="shared" si="581"/>
        <v>2</v>
      </c>
      <c r="P2056">
        <f>COUNTIF(作圖資料!$A$3:$A$249,A2056)</f>
        <v>0</v>
      </c>
      <c r="R2056" s="7">
        <f t="shared" si="587"/>
        <v>41</v>
      </c>
      <c r="S2056" s="8">
        <f t="shared" ca="1" si="588"/>
        <v>-41</v>
      </c>
      <c r="T2056" s="8">
        <f t="shared" ca="1" si="589"/>
        <v>12442</v>
      </c>
      <c r="U2056" s="8">
        <f t="shared" ca="1" si="590"/>
        <v>1</v>
      </c>
      <c r="V2056" s="9">
        <f t="shared" ca="1" si="591"/>
        <v>2</v>
      </c>
      <c r="W2056" s="3">
        <f t="shared" si="592"/>
        <v>-2.2928943538386148E-3</v>
      </c>
      <c r="X2056" s="3">
        <f t="shared" si="593"/>
        <v>3.9787605575644314E-2</v>
      </c>
      <c r="Y2056" s="3">
        <f t="shared" si="594"/>
        <v>4.0950160303118155E-2</v>
      </c>
    </row>
    <row r="2057" spans="1:25" x14ac:dyDescent="0.25">
      <c r="A2057" s="1">
        <v>39007</v>
      </c>
      <c r="B2057" s="2">
        <v>7075.13</v>
      </c>
      <c r="C2057" s="2">
        <v>83868</v>
      </c>
      <c r="D2057" s="2">
        <v>7076</v>
      </c>
      <c r="E2057" s="2">
        <v>7078</v>
      </c>
      <c r="F2057" s="13">
        <f t="shared" si="582"/>
        <v>1.2296593843497128E-4</v>
      </c>
      <c r="G2057" s="2">
        <f t="shared" si="577"/>
        <v>6696.3021666666664</v>
      </c>
      <c r="H2057" s="2">
        <f t="shared" ca="1" si="583"/>
        <v>93444.6</v>
      </c>
      <c r="I2057">
        <f t="shared" ca="1" si="584"/>
        <v>-1</v>
      </c>
      <c r="J2057">
        <f t="shared" si="585"/>
        <v>1</v>
      </c>
      <c r="K2057">
        <f t="shared" si="578"/>
        <v>-76.289999999999964</v>
      </c>
      <c r="L2057">
        <f t="shared" ca="1" si="579"/>
        <v>-76.289999999999964</v>
      </c>
      <c r="M2057" s="14">
        <f t="shared" si="580"/>
        <v>7936.1300000000492</v>
      </c>
      <c r="N2057">
        <f t="shared" si="586"/>
        <v>1</v>
      </c>
      <c r="O2057">
        <f t="shared" si="581"/>
        <v>2</v>
      </c>
      <c r="P2057">
        <f>COUNTIF(作圖資料!$A$3:$A$249,A2057)</f>
        <v>0</v>
      </c>
      <c r="R2057" s="7">
        <f t="shared" si="587"/>
        <v>-67</v>
      </c>
      <c r="S2057" s="8">
        <f t="shared" ca="1" si="588"/>
        <v>-67</v>
      </c>
      <c r="T2057" s="8">
        <f t="shared" ca="1" si="589"/>
        <v>12375</v>
      </c>
      <c r="U2057" s="8">
        <f t="shared" ca="1" si="590"/>
        <v>-1</v>
      </c>
      <c r="V2057" s="9">
        <f t="shared" ca="1" si="591"/>
        <v>2</v>
      </c>
      <c r="W2057" s="3">
        <f t="shared" si="592"/>
        <v>-2.2928943538386148E-3</v>
      </c>
      <c r="X2057" s="3">
        <f t="shared" si="593"/>
        <v>2.8695347474544608E-2</v>
      </c>
      <c r="Y2057" s="3">
        <f t="shared" si="594"/>
        <v>3.1186243077819364E-2</v>
      </c>
    </row>
    <row r="2058" spans="1:25" x14ac:dyDescent="0.25">
      <c r="A2058" s="1">
        <v>39008</v>
      </c>
      <c r="B2058" s="2">
        <v>7017.6</v>
      </c>
      <c r="C2058" s="2">
        <v>74394</v>
      </c>
      <c r="D2058" s="2">
        <v>7025</v>
      </c>
      <c r="E2058" s="2">
        <v>7019</v>
      </c>
      <c r="F2058" s="13">
        <f t="shared" si="582"/>
        <v>1.9949840401278784E-4</v>
      </c>
      <c r="G2058" s="2">
        <f t="shared" si="577"/>
        <v>6707.2683333333325</v>
      </c>
      <c r="H2058" s="2">
        <f t="shared" ca="1" si="583"/>
        <v>89537.4</v>
      </c>
      <c r="I2058">
        <f t="shared" ca="1" si="584"/>
        <v>-1</v>
      </c>
      <c r="J2058">
        <f t="shared" si="585"/>
        <v>1</v>
      </c>
      <c r="K2058">
        <f t="shared" si="578"/>
        <v>-57.529999999999745</v>
      </c>
      <c r="L2058">
        <f t="shared" ca="1" si="579"/>
        <v>57.529999999999745</v>
      </c>
      <c r="M2058" s="14">
        <f t="shared" si="580"/>
        <v>7878.6000000000495</v>
      </c>
      <c r="N2058">
        <f t="shared" si="586"/>
        <v>1</v>
      </c>
      <c r="O2058">
        <f t="shared" si="581"/>
        <v>0</v>
      </c>
      <c r="P2058">
        <f>COUNTIF(作圖資料!$A$3:$A$249,A2058)</f>
        <v>1</v>
      </c>
      <c r="R2058" s="7">
        <f t="shared" si="587"/>
        <v>-51</v>
      </c>
      <c r="S2058" s="8">
        <f t="shared" ca="1" si="588"/>
        <v>51</v>
      </c>
      <c r="T2058" s="8">
        <f t="shared" ca="1" si="589"/>
        <v>12426</v>
      </c>
      <c r="U2058" s="8">
        <f t="shared" ca="1" si="590"/>
        <v>-1</v>
      </c>
      <c r="V2058" s="9">
        <f t="shared" ca="1" si="591"/>
        <v>2</v>
      </c>
      <c r="W2058" s="3">
        <f t="shared" si="592"/>
        <v>-2.2928943538386148E-3</v>
      </c>
      <c r="X2058" s="3">
        <f t="shared" si="593"/>
        <v>2.033071765993899E-2</v>
      </c>
      <c r="Y2058" s="3">
        <f t="shared" si="594"/>
        <v>2.3754007577965197E-2</v>
      </c>
    </row>
    <row r="2059" spans="1:25" x14ac:dyDescent="0.25">
      <c r="A2059" s="1">
        <v>39009</v>
      </c>
      <c r="B2059" s="2">
        <v>6995.83</v>
      </c>
      <c r="C2059" s="2">
        <v>69162</v>
      </c>
      <c r="D2059" s="2">
        <v>6981</v>
      </c>
      <c r="E2059" s="2">
        <v>6980</v>
      </c>
      <c r="F2059" s="13">
        <f t="shared" si="582"/>
        <v>-2.1198342441139939E-3</v>
      </c>
      <c r="G2059" s="2">
        <f t="shared" si="577"/>
        <v>6717.3490000000002</v>
      </c>
      <c r="H2059" s="2">
        <f t="shared" ca="1" si="583"/>
        <v>83002.600000000006</v>
      </c>
      <c r="I2059">
        <f t="shared" ca="1" si="584"/>
        <v>-1</v>
      </c>
      <c r="J2059">
        <f t="shared" si="585"/>
        <v>-1</v>
      </c>
      <c r="K2059">
        <f t="shared" si="578"/>
        <v>-21.770000000000437</v>
      </c>
      <c r="L2059">
        <f t="shared" ca="1" si="579"/>
        <v>21.770000000000437</v>
      </c>
      <c r="M2059" s="14">
        <f t="shared" si="580"/>
        <v>7856.830000000049</v>
      </c>
      <c r="N2059">
        <f t="shared" si="586"/>
        <v>-1</v>
      </c>
      <c r="O2059">
        <f t="shared" si="581"/>
        <v>2</v>
      </c>
      <c r="P2059">
        <f>COUNTIF(作圖資料!$A$3:$A$249,A2059)</f>
        <v>0</v>
      </c>
      <c r="R2059" s="7">
        <f t="shared" si="587"/>
        <v>-38</v>
      </c>
      <c r="S2059" s="8">
        <f t="shared" ca="1" si="588"/>
        <v>38</v>
      </c>
      <c r="T2059" s="8">
        <f t="shared" ca="1" si="589"/>
        <v>12464</v>
      </c>
      <c r="U2059" s="8">
        <f t="shared" ca="1" si="590"/>
        <v>-1</v>
      </c>
      <c r="V2059" s="9">
        <f t="shared" ca="1" si="591"/>
        <v>0</v>
      </c>
      <c r="W2059" s="3">
        <f t="shared" si="592"/>
        <v>1.9949840401278784E-4</v>
      </c>
      <c r="X2059" s="3">
        <f t="shared" si="593"/>
        <v>-3.102200182398603E-3</v>
      </c>
      <c r="Y2059" s="3">
        <f t="shared" si="594"/>
        <v>-5.4138766206012255E-3</v>
      </c>
    </row>
    <row r="2060" spans="1:25" x14ac:dyDescent="0.25">
      <c r="A2060" s="1">
        <v>39010</v>
      </c>
      <c r="B2060" s="2">
        <v>7039.37</v>
      </c>
      <c r="C2060" s="2">
        <v>70271</v>
      </c>
      <c r="D2060" s="2">
        <v>7017</v>
      </c>
      <c r="E2060" s="2">
        <v>7018</v>
      </c>
      <c r="F2060" s="13">
        <f t="shared" si="582"/>
        <v>-3.177841198857223E-3</v>
      </c>
      <c r="G2060" s="2">
        <f t="shared" si="577"/>
        <v>6728.398666666666</v>
      </c>
      <c r="H2060" s="2">
        <f t="shared" ca="1" si="583"/>
        <v>81975</v>
      </c>
      <c r="I2060">
        <f t="shared" ca="1" si="584"/>
        <v>-1</v>
      </c>
      <c r="J2060">
        <f t="shared" si="585"/>
        <v>-1</v>
      </c>
      <c r="K2060">
        <f t="shared" si="578"/>
        <v>43.539999999999964</v>
      </c>
      <c r="L2060">
        <f t="shared" ca="1" si="579"/>
        <v>-43.539999999999964</v>
      </c>
      <c r="M2060" s="14">
        <f t="shared" si="580"/>
        <v>7813.2900000000491</v>
      </c>
      <c r="N2060">
        <f t="shared" si="586"/>
        <v>-1</v>
      </c>
      <c r="O2060">
        <f t="shared" si="581"/>
        <v>0</v>
      </c>
      <c r="P2060">
        <f>COUNTIF(作圖資料!$A$3:$A$249,A2060)</f>
        <v>0</v>
      </c>
      <c r="R2060" s="7">
        <f t="shared" si="587"/>
        <v>36</v>
      </c>
      <c r="S2060" s="8">
        <f t="shared" ca="1" si="588"/>
        <v>-36</v>
      </c>
      <c r="T2060" s="8">
        <f t="shared" ca="1" si="589"/>
        <v>12428</v>
      </c>
      <c r="U2060" s="8">
        <f t="shared" ca="1" si="590"/>
        <v>-1</v>
      </c>
      <c r="V2060" s="9">
        <f t="shared" ca="1" si="591"/>
        <v>0</v>
      </c>
      <c r="W2060" s="3">
        <f t="shared" si="592"/>
        <v>1.9949840401278784E-4</v>
      </c>
      <c r="X2060" s="3">
        <f t="shared" si="593"/>
        <v>3.1022001823985956E-3</v>
      </c>
      <c r="Y2060" s="3">
        <f t="shared" si="594"/>
        <v>-2.8494087476838015E-4</v>
      </c>
    </row>
    <row r="2061" spans="1:25" x14ac:dyDescent="0.25">
      <c r="A2061" s="1">
        <v>39013</v>
      </c>
      <c r="B2061" s="2">
        <v>7040.26</v>
      </c>
      <c r="C2061" s="2">
        <v>71087</v>
      </c>
      <c r="D2061" s="2">
        <v>7049</v>
      </c>
      <c r="E2061" s="2">
        <v>7048</v>
      </c>
      <c r="F2061" s="13">
        <f t="shared" si="582"/>
        <v>1.2414314244075797E-3</v>
      </c>
      <c r="G2061" s="2">
        <f t="shared" si="577"/>
        <v>6738.0821666666652</v>
      </c>
      <c r="H2061" s="2">
        <f t="shared" ca="1" si="583"/>
        <v>73756.399999999994</v>
      </c>
      <c r="I2061">
        <f t="shared" ca="1" si="584"/>
        <v>-1</v>
      </c>
      <c r="J2061">
        <f t="shared" si="585"/>
        <v>1</v>
      </c>
      <c r="K2061">
        <f t="shared" si="578"/>
        <v>0.89000000000032742</v>
      </c>
      <c r="L2061">
        <f t="shared" ca="1" si="579"/>
        <v>-0.89000000000032742</v>
      </c>
      <c r="M2061" s="14">
        <f t="shared" si="580"/>
        <v>7812.4000000000487</v>
      </c>
      <c r="N2061">
        <f t="shared" si="586"/>
        <v>1</v>
      </c>
      <c r="O2061">
        <f t="shared" si="581"/>
        <v>2</v>
      </c>
      <c r="P2061">
        <f>COUNTIF(作圖資料!$A$3:$A$249,A2061)</f>
        <v>0</v>
      </c>
      <c r="R2061" s="7">
        <f t="shared" si="587"/>
        <v>32</v>
      </c>
      <c r="S2061" s="8">
        <f t="shared" ca="1" si="588"/>
        <v>-32</v>
      </c>
      <c r="T2061" s="8">
        <f t="shared" ca="1" si="589"/>
        <v>12396</v>
      </c>
      <c r="U2061" s="8">
        <f t="shared" ca="1" si="590"/>
        <v>-1</v>
      </c>
      <c r="V2061" s="9">
        <f t="shared" ca="1" si="591"/>
        <v>0</v>
      </c>
      <c r="W2061" s="3">
        <f t="shared" si="592"/>
        <v>1.9949840401278784E-4</v>
      </c>
      <c r="X2061" s="3">
        <f t="shared" si="593"/>
        <v>3.2290241678067932E-3</v>
      </c>
      <c r="Y2061" s="3">
        <f t="shared" si="594"/>
        <v>4.2741131215273676E-3</v>
      </c>
    </row>
    <row r="2062" spans="1:25" x14ac:dyDescent="0.25">
      <c r="A2062" s="1">
        <v>39014</v>
      </c>
      <c r="B2062" s="2">
        <v>7097.42</v>
      </c>
      <c r="C2062" s="2">
        <v>88130</v>
      </c>
      <c r="D2062" s="2">
        <v>7097</v>
      </c>
      <c r="E2062" s="2">
        <v>7092</v>
      </c>
      <c r="F2062" s="13">
        <f t="shared" si="582"/>
        <v>-5.9176433126362227E-5</v>
      </c>
      <c r="G2062" s="2">
        <f t="shared" si="577"/>
        <v>6748.3713333333326</v>
      </c>
      <c r="H2062" s="2">
        <f t="shared" ca="1" si="583"/>
        <v>74608.800000000003</v>
      </c>
      <c r="I2062">
        <f t="shared" ca="1" si="584"/>
        <v>1</v>
      </c>
      <c r="J2062">
        <f t="shared" si="585"/>
        <v>-1</v>
      </c>
      <c r="K2062">
        <f t="shared" si="578"/>
        <v>57.159999999999854</v>
      </c>
      <c r="L2062">
        <f t="shared" ca="1" si="579"/>
        <v>-57.159999999999854</v>
      </c>
      <c r="M2062" s="14">
        <f t="shared" si="580"/>
        <v>7869.5600000000486</v>
      </c>
      <c r="N2062">
        <f t="shared" si="586"/>
        <v>-1</v>
      </c>
      <c r="O2062">
        <f t="shared" si="581"/>
        <v>2</v>
      </c>
      <c r="P2062">
        <f>COUNTIF(作圖資料!$A$3:$A$249,A2062)</f>
        <v>0</v>
      </c>
      <c r="R2062" s="7">
        <f t="shared" si="587"/>
        <v>48</v>
      </c>
      <c r="S2062" s="8">
        <f t="shared" ca="1" si="588"/>
        <v>-48</v>
      </c>
      <c r="T2062" s="8">
        <f t="shared" ca="1" si="589"/>
        <v>12348</v>
      </c>
      <c r="U2062" s="8">
        <f t="shared" ca="1" si="590"/>
        <v>1</v>
      </c>
      <c r="V2062" s="9">
        <f t="shared" ca="1" si="591"/>
        <v>2</v>
      </c>
      <c r="W2062" s="3">
        <f t="shared" si="592"/>
        <v>1.9949840401278784E-4</v>
      </c>
      <c r="X2062" s="3">
        <f t="shared" si="593"/>
        <v>1.1374259005928034E-2</v>
      </c>
      <c r="Y2062" s="3">
        <f t="shared" si="594"/>
        <v>1.1112694115970934E-2</v>
      </c>
    </row>
    <row r="2063" spans="1:25" x14ac:dyDescent="0.25">
      <c r="A2063" s="1">
        <v>39015</v>
      </c>
      <c r="B2063" s="2">
        <v>7059.89</v>
      </c>
      <c r="C2063" s="2">
        <v>73912</v>
      </c>
      <c r="D2063" s="2">
        <v>7060</v>
      </c>
      <c r="E2063" s="2">
        <v>7056</v>
      </c>
      <c r="F2063" s="13">
        <f t="shared" si="582"/>
        <v>1.5580979306983878E-5</v>
      </c>
      <c r="G2063" s="2">
        <f t="shared" si="577"/>
        <v>6758.4598333333324</v>
      </c>
      <c r="H2063" s="2">
        <f t="shared" ca="1" si="583"/>
        <v>74512.399999999994</v>
      </c>
      <c r="I2063">
        <f t="shared" ca="1" si="584"/>
        <v>-1</v>
      </c>
      <c r="J2063">
        <f t="shared" si="585"/>
        <v>1</v>
      </c>
      <c r="K2063">
        <f t="shared" si="578"/>
        <v>-37.529999999999745</v>
      </c>
      <c r="L2063">
        <f t="shared" ca="1" si="579"/>
        <v>-37.529999999999745</v>
      </c>
      <c r="M2063" s="14">
        <f t="shared" si="580"/>
        <v>7907.0900000000483</v>
      </c>
      <c r="N2063">
        <f t="shared" si="586"/>
        <v>1</v>
      </c>
      <c r="O2063">
        <f t="shared" si="581"/>
        <v>2</v>
      </c>
      <c r="P2063">
        <f>COUNTIF(作圖資料!$A$3:$A$249,A2063)</f>
        <v>0</v>
      </c>
      <c r="R2063" s="7">
        <f t="shared" si="587"/>
        <v>-37</v>
      </c>
      <c r="S2063" s="8">
        <f t="shared" ca="1" si="588"/>
        <v>-37</v>
      </c>
      <c r="T2063" s="8">
        <f t="shared" ca="1" si="589"/>
        <v>12311</v>
      </c>
      <c r="U2063" s="8">
        <f t="shared" ca="1" si="590"/>
        <v>-1</v>
      </c>
      <c r="V2063" s="9">
        <f t="shared" ca="1" si="591"/>
        <v>2</v>
      </c>
      <c r="W2063" s="3">
        <f t="shared" si="592"/>
        <v>1.9949840401278784E-4</v>
      </c>
      <c r="X2063" s="3">
        <f t="shared" si="593"/>
        <v>6.0262767897858449E-3</v>
      </c>
      <c r="Y2063" s="3">
        <f t="shared" si="594"/>
        <v>5.8412879327538469E-3</v>
      </c>
    </row>
    <row r="2064" spans="1:25" x14ac:dyDescent="0.25">
      <c r="A2064" s="1">
        <v>39016</v>
      </c>
      <c r="B2064" s="2">
        <v>7080.84</v>
      </c>
      <c r="C2064" s="2">
        <v>90383</v>
      </c>
      <c r="D2064" s="2">
        <v>7093</v>
      </c>
      <c r="E2064" s="2">
        <v>7090</v>
      </c>
      <c r="F2064" s="13">
        <f t="shared" si="582"/>
        <v>1.7173103756051855E-3</v>
      </c>
      <c r="G2064" s="2">
        <f t="shared" si="577"/>
        <v>6769.1161666666658</v>
      </c>
      <c r="H2064" s="2">
        <f t="shared" ca="1" si="583"/>
        <v>78756.600000000006</v>
      </c>
      <c r="I2064">
        <f t="shared" ca="1" si="584"/>
        <v>1</v>
      </c>
      <c r="J2064">
        <f t="shared" si="585"/>
        <v>1</v>
      </c>
      <c r="K2064">
        <f t="shared" si="578"/>
        <v>20.949999999999818</v>
      </c>
      <c r="L2064">
        <f t="shared" ca="1" si="579"/>
        <v>-20.949999999999818</v>
      </c>
      <c r="M2064" s="14">
        <f t="shared" si="580"/>
        <v>7928.0400000000482</v>
      </c>
      <c r="N2064">
        <f t="shared" si="586"/>
        <v>1</v>
      </c>
      <c r="O2064">
        <f t="shared" si="581"/>
        <v>0</v>
      </c>
      <c r="P2064">
        <f>COUNTIF(作圖資料!$A$3:$A$249,A2064)</f>
        <v>0</v>
      </c>
      <c r="R2064" s="7">
        <f t="shared" si="587"/>
        <v>33</v>
      </c>
      <c r="S2064" s="8">
        <f t="shared" ca="1" si="588"/>
        <v>-33</v>
      </c>
      <c r="T2064" s="8">
        <f t="shared" ca="1" si="589"/>
        <v>12278</v>
      </c>
      <c r="U2064" s="8">
        <f t="shared" ca="1" si="590"/>
        <v>1</v>
      </c>
      <c r="V2064" s="9">
        <f t="shared" ca="1" si="591"/>
        <v>2</v>
      </c>
      <c r="W2064" s="3">
        <f t="shared" si="592"/>
        <v>1.9949840401278784E-4</v>
      </c>
      <c r="X2064" s="3">
        <f t="shared" si="593"/>
        <v>9.01162790697696E-3</v>
      </c>
      <c r="Y2064" s="3">
        <f t="shared" si="594"/>
        <v>1.0542812366433729E-2</v>
      </c>
    </row>
    <row r="2065" spans="1:25" x14ac:dyDescent="0.25">
      <c r="A2065" s="1">
        <v>39017</v>
      </c>
      <c r="B2065" s="2">
        <v>7086.74</v>
      </c>
      <c r="C2065" s="2">
        <v>85863</v>
      </c>
      <c r="D2065" s="2">
        <v>7093</v>
      </c>
      <c r="E2065" s="2">
        <v>7093</v>
      </c>
      <c r="F2065" s="13">
        <f t="shared" si="582"/>
        <v>8.8333987136546277E-4</v>
      </c>
      <c r="G2065" s="2">
        <f t="shared" si="577"/>
        <v>6779.3714999999984</v>
      </c>
      <c r="H2065" s="2">
        <f t="shared" ca="1" si="583"/>
        <v>81875</v>
      </c>
      <c r="I2065">
        <f t="shared" ca="1" si="584"/>
        <v>1</v>
      </c>
      <c r="J2065">
        <f t="shared" si="585"/>
        <v>1</v>
      </c>
      <c r="K2065">
        <f t="shared" si="578"/>
        <v>5.8999999999996362</v>
      </c>
      <c r="L2065">
        <f t="shared" ca="1" si="579"/>
        <v>5.8999999999996362</v>
      </c>
      <c r="M2065" s="14">
        <f t="shared" si="580"/>
        <v>7933.9400000000478</v>
      </c>
      <c r="N2065">
        <f t="shared" si="586"/>
        <v>1</v>
      </c>
      <c r="O2065">
        <f t="shared" si="581"/>
        <v>0</v>
      </c>
      <c r="P2065">
        <f>COUNTIF(作圖資料!$A$3:$A$249,A2065)</f>
        <v>0</v>
      </c>
      <c r="R2065" s="7">
        <f t="shared" si="587"/>
        <v>0</v>
      </c>
      <c r="S2065" s="8">
        <f t="shared" ca="1" si="588"/>
        <v>0</v>
      </c>
      <c r="T2065" s="8">
        <f t="shared" ca="1" si="589"/>
        <v>12278</v>
      </c>
      <c r="U2065" s="8">
        <f t="shared" ca="1" si="590"/>
        <v>1</v>
      </c>
      <c r="V2065" s="9">
        <f t="shared" ca="1" si="591"/>
        <v>0</v>
      </c>
      <c r="W2065" s="3">
        <f t="shared" si="592"/>
        <v>1.9949840401278784E-4</v>
      </c>
      <c r="X2065" s="3">
        <f t="shared" si="593"/>
        <v>9.8523711810307724E-3</v>
      </c>
      <c r="Y2065" s="3">
        <f t="shared" si="594"/>
        <v>1.0542812366433729E-2</v>
      </c>
    </row>
    <row r="2066" spans="1:25" x14ac:dyDescent="0.25">
      <c r="A2066" s="1">
        <v>39020</v>
      </c>
      <c r="B2066" s="2">
        <v>6995.2</v>
      </c>
      <c r="C2066" s="2">
        <v>71434</v>
      </c>
      <c r="D2066" s="2">
        <v>6981</v>
      </c>
      <c r="E2066" s="2">
        <v>6980</v>
      </c>
      <c r="F2066" s="13">
        <f t="shared" si="582"/>
        <v>-2.029963403476609E-3</v>
      </c>
      <c r="G2066" s="2">
        <f t="shared" si="577"/>
        <v>6788.2528333333321</v>
      </c>
      <c r="H2066" s="2">
        <f t="shared" ca="1" si="583"/>
        <v>81944.399999999994</v>
      </c>
      <c r="I2066">
        <f t="shared" ca="1" si="584"/>
        <v>-1</v>
      </c>
      <c r="J2066">
        <f t="shared" si="585"/>
        <v>-1</v>
      </c>
      <c r="K2066">
        <f t="shared" si="578"/>
        <v>-91.539999999999964</v>
      </c>
      <c r="L2066">
        <f t="shared" ca="1" si="579"/>
        <v>-91.539999999999964</v>
      </c>
      <c r="M2066" s="14">
        <f t="shared" si="580"/>
        <v>7842.4000000000478</v>
      </c>
      <c r="N2066">
        <f t="shared" si="586"/>
        <v>-1</v>
      </c>
      <c r="O2066">
        <f t="shared" si="581"/>
        <v>2</v>
      </c>
      <c r="P2066">
        <f>COUNTIF(作圖資料!$A$3:$A$249,A2066)</f>
        <v>0</v>
      </c>
      <c r="R2066" s="7">
        <f t="shared" si="587"/>
        <v>-112</v>
      </c>
      <c r="S2066" s="8">
        <f t="shared" ca="1" si="588"/>
        <v>-112</v>
      </c>
      <c r="T2066" s="8">
        <f t="shared" ca="1" si="589"/>
        <v>12166</v>
      </c>
      <c r="U2066" s="8">
        <f t="shared" ca="1" si="590"/>
        <v>-1</v>
      </c>
      <c r="V2066" s="9">
        <f t="shared" ca="1" si="591"/>
        <v>2</v>
      </c>
      <c r="W2066" s="3">
        <f t="shared" si="592"/>
        <v>1.9949840401278784E-4</v>
      </c>
      <c r="X2066" s="3">
        <f t="shared" si="593"/>
        <v>-3.1919744642040504E-3</v>
      </c>
      <c r="Y2066" s="3">
        <f t="shared" si="594"/>
        <v>-5.4138766206014433E-3</v>
      </c>
    </row>
    <row r="2067" spans="1:25" x14ac:dyDescent="0.25">
      <c r="A2067" s="1">
        <v>39021</v>
      </c>
      <c r="B2067" s="2">
        <v>7021.32</v>
      </c>
      <c r="C2067" s="2">
        <v>58497</v>
      </c>
      <c r="D2067" s="2">
        <v>7002</v>
      </c>
      <c r="E2067" s="2">
        <v>7003</v>
      </c>
      <c r="F2067" s="13">
        <f t="shared" si="582"/>
        <v>-2.7516193536257783E-3</v>
      </c>
      <c r="G2067" s="2">
        <f t="shared" si="577"/>
        <v>6797.8979999999992</v>
      </c>
      <c r="H2067" s="2">
        <f t="shared" ca="1" si="583"/>
        <v>76017.8</v>
      </c>
      <c r="I2067">
        <f t="shared" ca="1" si="584"/>
        <v>-1</v>
      </c>
      <c r="J2067">
        <f t="shared" si="585"/>
        <v>-1</v>
      </c>
      <c r="K2067">
        <f t="shared" si="578"/>
        <v>26.119999999999891</v>
      </c>
      <c r="L2067">
        <f t="shared" ca="1" si="579"/>
        <v>-26.119999999999891</v>
      </c>
      <c r="M2067" s="14">
        <f t="shared" si="580"/>
        <v>7816.2800000000479</v>
      </c>
      <c r="N2067">
        <f t="shared" si="586"/>
        <v>-1</v>
      </c>
      <c r="O2067">
        <f t="shared" si="581"/>
        <v>0</v>
      </c>
      <c r="P2067">
        <f>COUNTIF(作圖資料!$A$3:$A$249,A2067)</f>
        <v>0</v>
      </c>
      <c r="R2067" s="7">
        <f t="shared" si="587"/>
        <v>21</v>
      </c>
      <c r="S2067" s="8">
        <f t="shared" ca="1" si="588"/>
        <v>-21</v>
      </c>
      <c r="T2067" s="8">
        <f t="shared" ca="1" si="589"/>
        <v>12145</v>
      </c>
      <c r="U2067" s="8">
        <f t="shared" ca="1" si="590"/>
        <v>-1</v>
      </c>
      <c r="V2067" s="9">
        <f t="shared" ca="1" si="591"/>
        <v>0</v>
      </c>
      <c r="W2067" s="3">
        <f t="shared" si="592"/>
        <v>1.9949840401278784E-4</v>
      </c>
      <c r="X2067" s="3">
        <f t="shared" si="593"/>
        <v>5.3009575923423924E-4</v>
      </c>
      <c r="Y2067" s="3">
        <f t="shared" si="594"/>
        <v>-2.421997435532508E-3</v>
      </c>
    </row>
    <row r="2068" spans="1:25" x14ac:dyDescent="0.25">
      <c r="A2068" s="1">
        <v>39022</v>
      </c>
      <c r="B2068" s="2">
        <v>7013.99</v>
      </c>
      <c r="C2068" s="2">
        <v>72177</v>
      </c>
      <c r="D2068" s="2">
        <v>7003</v>
      </c>
      <c r="E2068" s="2">
        <v>7000</v>
      </c>
      <c r="F2068" s="13">
        <f t="shared" si="582"/>
        <v>-1.5668685013807693E-3</v>
      </c>
      <c r="G2068" s="2">
        <f t="shared" si="577"/>
        <v>6807.8543333333328</v>
      </c>
      <c r="H2068" s="2">
        <f t="shared" ca="1" si="583"/>
        <v>75670.8</v>
      </c>
      <c r="I2068">
        <f t="shared" ca="1" si="584"/>
        <v>-1</v>
      </c>
      <c r="J2068">
        <f t="shared" si="585"/>
        <v>-1</v>
      </c>
      <c r="K2068">
        <f t="shared" si="578"/>
        <v>-7.3299999999999272</v>
      </c>
      <c r="L2068">
        <f t="shared" ca="1" si="579"/>
        <v>7.3299999999999272</v>
      </c>
      <c r="M2068" s="14">
        <f t="shared" si="580"/>
        <v>7823.6100000000479</v>
      </c>
      <c r="N2068">
        <f t="shared" si="586"/>
        <v>-1</v>
      </c>
      <c r="O2068">
        <f t="shared" si="581"/>
        <v>0</v>
      </c>
      <c r="P2068">
        <f>COUNTIF(作圖資料!$A$3:$A$249,A2068)</f>
        <v>0</v>
      </c>
      <c r="R2068" s="7">
        <f t="shared" si="587"/>
        <v>1</v>
      </c>
      <c r="S2068" s="8">
        <f t="shared" ca="1" si="588"/>
        <v>-1</v>
      </c>
      <c r="T2068" s="8">
        <f t="shared" ca="1" si="589"/>
        <v>12144</v>
      </c>
      <c r="U2068" s="8">
        <f t="shared" ca="1" si="590"/>
        <v>-1</v>
      </c>
      <c r="V2068" s="9">
        <f t="shared" ca="1" si="591"/>
        <v>0</v>
      </c>
      <c r="W2068" s="3">
        <f t="shared" si="592"/>
        <v>1.9949840401278784E-4</v>
      </c>
      <c r="X2068" s="3">
        <f t="shared" si="593"/>
        <v>-5.1442088463260482E-4</v>
      </c>
      <c r="Y2068" s="3">
        <f t="shared" si="594"/>
        <v>-2.2795269981482624E-3</v>
      </c>
    </row>
    <row r="2069" spans="1:25" x14ac:dyDescent="0.25">
      <c r="A2069" s="1">
        <v>39023</v>
      </c>
      <c r="B2069" s="2">
        <v>7078.1</v>
      </c>
      <c r="C2069" s="2">
        <v>81334</v>
      </c>
      <c r="D2069" s="2">
        <v>7063</v>
      </c>
      <c r="E2069" s="2">
        <v>7060</v>
      </c>
      <c r="F2069" s="13">
        <f t="shared" si="582"/>
        <v>-2.1333408683121835E-3</v>
      </c>
      <c r="G2069" s="2">
        <f t="shared" si="577"/>
        <v>6817.4536666666654</v>
      </c>
      <c r="H2069" s="2">
        <f t="shared" ca="1" si="583"/>
        <v>73861</v>
      </c>
      <c r="I2069">
        <f t="shared" ca="1" si="584"/>
        <v>1</v>
      </c>
      <c r="J2069">
        <f t="shared" si="585"/>
        <v>-1</v>
      </c>
      <c r="K2069">
        <f t="shared" si="578"/>
        <v>64.110000000000582</v>
      </c>
      <c r="L2069">
        <f t="shared" ca="1" si="579"/>
        <v>-64.110000000000582</v>
      </c>
      <c r="M2069" s="14">
        <f t="shared" si="580"/>
        <v>7759.5000000000473</v>
      </c>
      <c r="N2069">
        <f t="shared" si="586"/>
        <v>-1</v>
      </c>
      <c r="O2069">
        <f t="shared" si="581"/>
        <v>0</v>
      </c>
      <c r="P2069">
        <f>COUNTIF(作圖資料!$A$3:$A$249,A2069)</f>
        <v>0</v>
      </c>
      <c r="R2069" s="7">
        <f t="shared" si="587"/>
        <v>60</v>
      </c>
      <c r="S2069" s="8">
        <f t="shared" ca="1" si="588"/>
        <v>-60</v>
      </c>
      <c r="T2069" s="8">
        <f t="shared" ca="1" si="589"/>
        <v>12084</v>
      </c>
      <c r="U2069" s="8">
        <f t="shared" ca="1" si="590"/>
        <v>1</v>
      </c>
      <c r="V2069" s="9">
        <f t="shared" ca="1" si="591"/>
        <v>2</v>
      </c>
      <c r="W2069" s="3">
        <f t="shared" si="592"/>
        <v>1.9949840401278784E-4</v>
      </c>
      <c r="X2069" s="3">
        <f t="shared" si="593"/>
        <v>8.6211810305520942E-3</v>
      </c>
      <c r="Y2069" s="3">
        <f t="shared" si="594"/>
        <v>6.2686992449061396E-3</v>
      </c>
    </row>
    <row r="2070" spans="1:25" x14ac:dyDescent="0.25">
      <c r="A2070" s="1">
        <v>39024</v>
      </c>
      <c r="B2070" s="2">
        <v>7161.61</v>
      </c>
      <c r="C2070" s="2">
        <v>112682</v>
      </c>
      <c r="D2070" s="2">
        <v>7141</v>
      </c>
      <c r="E2070" s="2">
        <v>7146</v>
      </c>
      <c r="F2070" s="13">
        <f t="shared" si="582"/>
        <v>-2.8778445070312131E-3</v>
      </c>
      <c r="G2070" s="2">
        <f t="shared" si="577"/>
        <v>6827.2601666666651</v>
      </c>
      <c r="H2070" s="2">
        <f t="shared" ca="1" si="583"/>
        <v>79224.800000000003</v>
      </c>
      <c r="I2070">
        <f t="shared" ca="1" si="584"/>
        <v>1</v>
      </c>
      <c r="J2070">
        <f t="shared" si="585"/>
        <v>-1</v>
      </c>
      <c r="K2070">
        <f t="shared" si="578"/>
        <v>83.509999999999309</v>
      </c>
      <c r="L2070">
        <f t="shared" ca="1" si="579"/>
        <v>83.509999999999309</v>
      </c>
      <c r="M2070" s="14">
        <f t="shared" si="580"/>
        <v>7675.990000000048</v>
      </c>
      <c r="N2070">
        <f t="shared" si="586"/>
        <v>-1</v>
      </c>
      <c r="O2070">
        <f t="shared" si="581"/>
        <v>0</v>
      </c>
      <c r="P2070">
        <f>COUNTIF(作圖資料!$A$3:$A$249,A2070)</f>
        <v>0</v>
      </c>
      <c r="R2070" s="7">
        <f t="shared" si="587"/>
        <v>78</v>
      </c>
      <c r="S2070" s="8">
        <f t="shared" ca="1" si="588"/>
        <v>78</v>
      </c>
      <c r="T2070" s="8">
        <f t="shared" ca="1" si="589"/>
        <v>12162</v>
      </c>
      <c r="U2070" s="8">
        <f t="shared" ca="1" si="590"/>
        <v>1</v>
      </c>
      <c r="V2070" s="9">
        <f t="shared" ca="1" si="591"/>
        <v>0</v>
      </c>
      <c r="W2070" s="3">
        <f t="shared" si="592"/>
        <v>1.9949840401278784E-4</v>
      </c>
      <c r="X2070" s="3">
        <f t="shared" si="593"/>
        <v>2.0521260829913457E-2</v>
      </c>
      <c r="Y2070" s="3">
        <f t="shared" si="594"/>
        <v>1.7381393360877073E-2</v>
      </c>
    </row>
    <row r="2071" spans="1:25" x14ac:dyDescent="0.25">
      <c r="A2071" s="1">
        <v>39027</v>
      </c>
      <c r="B2071" s="2">
        <v>7120.44</v>
      </c>
      <c r="C2071" s="2">
        <v>90722</v>
      </c>
      <c r="D2071" s="2">
        <v>7115</v>
      </c>
      <c r="E2071" s="2">
        <v>7115</v>
      </c>
      <c r="F2071" s="13">
        <f t="shared" si="582"/>
        <v>-7.6399773047730601E-4</v>
      </c>
      <c r="G2071" s="2">
        <f t="shared" si="577"/>
        <v>6836.2906666666659</v>
      </c>
      <c r="H2071" s="2">
        <f t="shared" ca="1" si="583"/>
        <v>83082.399999999994</v>
      </c>
      <c r="I2071">
        <f t="shared" ca="1" si="584"/>
        <v>1</v>
      </c>
      <c r="J2071">
        <f t="shared" si="585"/>
        <v>-1</v>
      </c>
      <c r="K2071">
        <f t="shared" si="578"/>
        <v>-41.170000000000073</v>
      </c>
      <c r="L2071">
        <f t="shared" ca="1" si="579"/>
        <v>-41.170000000000073</v>
      </c>
      <c r="M2071" s="14">
        <f t="shared" si="580"/>
        <v>7717.1600000000481</v>
      </c>
      <c r="N2071">
        <f t="shared" si="586"/>
        <v>-1</v>
      </c>
      <c r="O2071">
        <f t="shared" si="581"/>
        <v>0</v>
      </c>
      <c r="P2071">
        <f>COUNTIF(作圖資料!$A$3:$A$249,A2071)</f>
        <v>0</v>
      </c>
      <c r="R2071" s="7">
        <f t="shared" si="587"/>
        <v>-26</v>
      </c>
      <c r="S2071" s="8">
        <f t="shared" ca="1" si="588"/>
        <v>-26</v>
      </c>
      <c r="T2071" s="8">
        <f t="shared" ca="1" si="589"/>
        <v>12136</v>
      </c>
      <c r="U2071" s="8">
        <f t="shared" ca="1" si="590"/>
        <v>1</v>
      </c>
      <c r="V2071" s="9">
        <f t="shared" ca="1" si="591"/>
        <v>0</v>
      </c>
      <c r="W2071" s="3">
        <f t="shared" si="592"/>
        <v>1.9949840401278784E-4</v>
      </c>
      <c r="X2071" s="3">
        <f t="shared" si="593"/>
        <v>1.4654582763337975E-2</v>
      </c>
      <c r="Y2071" s="3">
        <f t="shared" si="594"/>
        <v>1.3677161988886688E-2</v>
      </c>
    </row>
    <row r="2072" spans="1:25" x14ac:dyDescent="0.25">
      <c r="A2072" s="1">
        <v>39028</v>
      </c>
      <c r="B2072" s="2">
        <v>7184.65</v>
      </c>
      <c r="C2072" s="2">
        <v>108156</v>
      </c>
      <c r="D2072" s="2">
        <v>7183</v>
      </c>
      <c r="E2072" s="2">
        <v>7184</v>
      </c>
      <c r="F2072" s="13">
        <f t="shared" si="582"/>
        <v>-2.2965628109927749E-4</v>
      </c>
      <c r="G2072" s="2">
        <f t="shared" si="577"/>
        <v>6846.5164999999988</v>
      </c>
      <c r="H2072" s="2">
        <f t="shared" ca="1" si="583"/>
        <v>93014.2</v>
      </c>
      <c r="I2072">
        <f t="shared" ca="1" si="584"/>
        <v>1</v>
      </c>
      <c r="J2072">
        <f t="shared" si="585"/>
        <v>-1</v>
      </c>
      <c r="K2072">
        <f t="shared" si="578"/>
        <v>64.210000000000036</v>
      </c>
      <c r="L2072">
        <f t="shared" ca="1" si="579"/>
        <v>64.210000000000036</v>
      </c>
      <c r="M2072" s="14">
        <f t="shared" si="580"/>
        <v>7652.950000000048</v>
      </c>
      <c r="N2072">
        <f t="shared" si="586"/>
        <v>-1</v>
      </c>
      <c r="O2072">
        <f t="shared" si="581"/>
        <v>0</v>
      </c>
      <c r="P2072">
        <f>COUNTIF(作圖資料!$A$3:$A$249,A2072)</f>
        <v>0</v>
      </c>
      <c r="R2072" s="7">
        <f t="shared" si="587"/>
        <v>68</v>
      </c>
      <c r="S2072" s="8">
        <f t="shared" ca="1" si="588"/>
        <v>68</v>
      </c>
      <c r="T2072" s="8">
        <f t="shared" ca="1" si="589"/>
        <v>12204</v>
      </c>
      <c r="U2072" s="8">
        <f t="shared" ca="1" si="590"/>
        <v>1</v>
      </c>
      <c r="V2072" s="9">
        <f t="shared" ca="1" si="591"/>
        <v>0</v>
      </c>
      <c r="W2072" s="3">
        <f t="shared" si="592"/>
        <v>1.9949840401278784E-4</v>
      </c>
      <c r="X2072" s="3">
        <f t="shared" si="593"/>
        <v>2.3804434564523413E-2</v>
      </c>
      <c r="Y2072" s="3">
        <f t="shared" si="594"/>
        <v>2.3365151731015388E-2</v>
      </c>
    </row>
    <row r="2073" spans="1:25" x14ac:dyDescent="0.25">
      <c r="A2073" s="1">
        <v>39029</v>
      </c>
      <c r="B2073" s="2">
        <v>7178.34</v>
      </c>
      <c r="C2073" s="2">
        <v>103231</v>
      </c>
      <c r="D2073" s="2">
        <v>7156</v>
      </c>
      <c r="E2073" s="2">
        <v>7162</v>
      </c>
      <c r="F2073" s="13">
        <f t="shared" si="582"/>
        <v>-3.1121401326769105E-3</v>
      </c>
      <c r="G2073" s="2">
        <f t="shared" si="577"/>
        <v>6855.9571666666661</v>
      </c>
      <c r="H2073" s="2">
        <f t="shared" ca="1" si="583"/>
        <v>99225</v>
      </c>
      <c r="I2073">
        <f t="shared" ca="1" si="584"/>
        <v>1</v>
      </c>
      <c r="J2073">
        <f t="shared" si="585"/>
        <v>-1</v>
      </c>
      <c r="K2073">
        <f t="shared" si="578"/>
        <v>-6.3099999999994907</v>
      </c>
      <c r="L2073">
        <f t="shared" ca="1" si="579"/>
        <v>-6.3099999999994907</v>
      </c>
      <c r="M2073" s="14">
        <f t="shared" si="580"/>
        <v>7659.2600000000475</v>
      </c>
      <c r="N2073">
        <f t="shared" si="586"/>
        <v>-1</v>
      </c>
      <c r="O2073">
        <f t="shared" si="581"/>
        <v>0</v>
      </c>
      <c r="P2073">
        <f>COUNTIF(作圖資料!$A$3:$A$249,A2073)</f>
        <v>0</v>
      </c>
      <c r="R2073" s="7">
        <f t="shared" si="587"/>
        <v>-27</v>
      </c>
      <c r="S2073" s="8">
        <f t="shared" ca="1" si="588"/>
        <v>-27</v>
      </c>
      <c r="T2073" s="8">
        <f t="shared" ca="1" si="589"/>
        <v>12177</v>
      </c>
      <c r="U2073" s="8">
        <f t="shared" ca="1" si="590"/>
        <v>1</v>
      </c>
      <c r="V2073" s="9">
        <f t="shared" ca="1" si="591"/>
        <v>0</v>
      </c>
      <c r="W2073" s="3">
        <f t="shared" si="592"/>
        <v>1.9949840401278784E-4</v>
      </c>
      <c r="X2073" s="3">
        <f t="shared" si="593"/>
        <v>2.2905266757865972E-2</v>
      </c>
      <c r="Y2073" s="3">
        <f t="shared" si="594"/>
        <v>1.9518449921640757E-2</v>
      </c>
    </row>
    <row r="2074" spans="1:25" x14ac:dyDescent="0.25">
      <c r="A2074" s="1">
        <v>39030</v>
      </c>
      <c r="B2074" s="2">
        <v>7151.13</v>
      </c>
      <c r="C2074" s="2">
        <v>139505</v>
      </c>
      <c r="D2074" s="2">
        <v>7128</v>
      </c>
      <c r="E2074" s="2">
        <v>7130</v>
      </c>
      <c r="F2074" s="13">
        <f t="shared" si="582"/>
        <v>-3.2344538555445501E-3</v>
      </c>
      <c r="G2074" s="2">
        <f t="shared" si="577"/>
        <v>6864.8904999999995</v>
      </c>
      <c r="H2074" s="2">
        <f t="shared" ca="1" si="583"/>
        <v>110859.2</v>
      </c>
      <c r="I2074">
        <f t="shared" ca="1" si="584"/>
        <v>1</v>
      </c>
      <c r="J2074">
        <f t="shared" si="585"/>
        <v>-1</v>
      </c>
      <c r="K2074">
        <f t="shared" si="578"/>
        <v>-27.210000000000036</v>
      </c>
      <c r="L2074">
        <f t="shared" ca="1" si="579"/>
        <v>-27.210000000000036</v>
      </c>
      <c r="M2074" s="14">
        <f t="shared" si="580"/>
        <v>7686.4700000000475</v>
      </c>
      <c r="N2074">
        <f t="shared" si="586"/>
        <v>-1</v>
      </c>
      <c r="O2074">
        <f t="shared" si="581"/>
        <v>0</v>
      </c>
      <c r="P2074">
        <f>COUNTIF(作圖資料!$A$3:$A$249,A2074)</f>
        <v>0</v>
      </c>
      <c r="R2074" s="7">
        <f t="shared" si="587"/>
        <v>-28</v>
      </c>
      <c r="S2074" s="8">
        <f t="shared" ca="1" si="588"/>
        <v>-28</v>
      </c>
      <c r="T2074" s="8">
        <f t="shared" ca="1" si="589"/>
        <v>12149</v>
      </c>
      <c r="U2074" s="8">
        <f t="shared" ca="1" si="590"/>
        <v>1</v>
      </c>
      <c r="V2074" s="9">
        <f t="shared" ca="1" si="591"/>
        <v>0</v>
      </c>
      <c r="W2074" s="3">
        <f t="shared" si="592"/>
        <v>1.9949840401278784E-4</v>
      </c>
      <c r="X2074" s="3">
        <f t="shared" si="593"/>
        <v>1.9027872777017896E-2</v>
      </c>
      <c r="Y2074" s="3">
        <f t="shared" si="594"/>
        <v>1.5529277674881881E-2</v>
      </c>
    </row>
    <row r="2075" spans="1:25" x14ac:dyDescent="0.25">
      <c r="A2075" s="1">
        <v>39031</v>
      </c>
      <c r="B2075" s="2">
        <v>7174.2</v>
      </c>
      <c r="C2075" s="2">
        <v>85250</v>
      </c>
      <c r="D2075" s="2">
        <v>7162</v>
      </c>
      <c r="E2075" s="2">
        <v>7160</v>
      </c>
      <c r="F2075" s="13">
        <f t="shared" si="582"/>
        <v>-1.7005380390844316E-3</v>
      </c>
      <c r="G2075" s="2">
        <f t="shared" si="577"/>
        <v>6872.85</v>
      </c>
      <c r="H2075" s="2">
        <f t="shared" ca="1" si="583"/>
        <v>105372.8</v>
      </c>
      <c r="I2075">
        <f t="shared" ca="1" si="584"/>
        <v>-1</v>
      </c>
      <c r="J2075">
        <f t="shared" si="585"/>
        <v>-1</v>
      </c>
      <c r="K2075">
        <f t="shared" si="578"/>
        <v>23.069999999999709</v>
      </c>
      <c r="L2075">
        <f t="shared" ca="1" si="579"/>
        <v>23.069999999999709</v>
      </c>
      <c r="M2075" s="14">
        <f t="shared" si="580"/>
        <v>7663.4000000000478</v>
      </c>
      <c r="N2075">
        <f t="shared" si="586"/>
        <v>-1</v>
      </c>
      <c r="O2075">
        <f t="shared" si="581"/>
        <v>0</v>
      </c>
      <c r="P2075">
        <f>COUNTIF(作圖資料!$A$3:$A$249,A2075)</f>
        <v>0</v>
      </c>
      <c r="R2075" s="7">
        <f t="shared" si="587"/>
        <v>34</v>
      </c>
      <c r="S2075" s="8">
        <f t="shared" ca="1" si="588"/>
        <v>34</v>
      </c>
      <c r="T2075" s="8">
        <f t="shared" ca="1" si="589"/>
        <v>12183</v>
      </c>
      <c r="U2075" s="8">
        <f t="shared" ca="1" si="590"/>
        <v>-1</v>
      </c>
      <c r="V2075" s="9">
        <f t="shared" ca="1" si="591"/>
        <v>2</v>
      </c>
      <c r="W2075" s="3">
        <f t="shared" si="592"/>
        <v>1.9949840401278784E-4</v>
      </c>
      <c r="X2075" s="3">
        <f t="shared" si="593"/>
        <v>2.2315321477428318E-2</v>
      </c>
      <c r="Y2075" s="3">
        <f t="shared" si="594"/>
        <v>2.037327254594623E-2</v>
      </c>
    </row>
    <row r="2076" spans="1:25" x14ac:dyDescent="0.25">
      <c r="A2076" s="1">
        <v>39034</v>
      </c>
      <c r="B2076" s="2">
        <v>7136.06</v>
      </c>
      <c r="C2076" s="2">
        <v>83801</v>
      </c>
      <c r="D2076" s="2">
        <v>7132</v>
      </c>
      <c r="E2076" s="2">
        <v>7125</v>
      </c>
      <c r="F2076" s="13">
        <f t="shared" si="582"/>
        <v>-5.6894140464069931E-4</v>
      </c>
      <c r="G2076" s="2">
        <f t="shared" si="577"/>
        <v>6879.5599999999995</v>
      </c>
      <c r="H2076" s="2">
        <f t="shared" ca="1" si="583"/>
        <v>103988.6</v>
      </c>
      <c r="I2076">
        <f t="shared" ca="1" si="584"/>
        <v>-1</v>
      </c>
      <c r="J2076">
        <f t="shared" si="585"/>
        <v>-1</v>
      </c>
      <c r="K2076">
        <f t="shared" si="578"/>
        <v>-38.139999999999418</v>
      </c>
      <c r="L2076">
        <f t="shared" ca="1" si="579"/>
        <v>38.139999999999418</v>
      </c>
      <c r="M2076" s="14">
        <f t="shared" si="580"/>
        <v>7701.5400000000473</v>
      </c>
      <c r="N2076">
        <f t="shared" si="586"/>
        <v>-1</v>
      </c>
      <c r="O2076">
        <f t="shared" si="581"/>
        <v>0</v>
      </c>
      <c r="P2076">
        <f>COUNTIF(作圖資料!$A$3:$A$249,A2076)</f>
        <v>0</v>
      </c>
      <c r="R2076" s="7">
        <f t="shared" si="587"/>
        <v>-30</v>
      </c>
      <c r="S2076" s="8">
        <f t="shared" ca="1" si="588"/>
        <v>30</v>
      </c>
      <c r="T2076" s="8">
        <f t="shared" ca="1" si="589"/>
        <v>12213</v>
      </c>
      <c r="U2076" s="8">
        <f t="shared" ca="1" si="590"/>
        <v>-1</v>
      </c>
      <c r="V2076" s="9">
        <f t="shared" ca="1" si="591"/>
        <v>0</v>
      </c>
      <c r="W2076" s="3">
        <f t="shared" si="592"/>
        <v>1.9949840401278784E-4</v>
      </c>
      <c r="X2076" s="3">
        <f t="shared" si="593"/>
        <v>1.6880414956680578E-2</v>
      </c>
      <c r="Y2076" s="3">
        <f t="shared" si="594"/>
        <v>1.6099159424418863E-2</v>
      </c>
    </row>
    <row r="2077" spans="1:25" x14ac:dyDescent="0.25">
      <c r="A2077" s="1">
        <v>39035</v>
      </c>
      <c r="B2077" s="2">
        <v>7204.04</v>
      </c>
      <c r="C2077" s="2">
        <v>109705</v>
      </c>
      <c r="D2077" s="2">
        <v>7206</v>
      </c>
      <c r="E2077" s="2">
        <v>7198</v>
      </c>
      <c r="F2077" s="13">
        <f t="shared" si="582"/>
        <v>2.7206956096859081E-4</v>
      </c>
      <c r="G2077" s="2">
        <f t="shared" si="577"/>
        <v>6887.6093333333329</v>
      </c>
      <c r="H2077" s="2">
        <f t="shared" ca="1" si="583"/>
        <v>104298.4</v>
      </c>
      <c r="I2077">
        <f t="shared" ca="1" si="584"/>
        <v>1</v>
      </c>
      <c r="J2077">
        <f t="shared" si="585"/>
        <v>1</v>
      </c>
      <c r="K2077">
        <f t="shared" si="578"/>
        <v>67.979999999999563</v>
      </c>
      <c r="L2077">
        <f t="shared" ca="1" si="579"/>
        <v>-67.979999999999563</v>
      </c>
      <c r="M2077" s="14">
        <f t="shared" si="580"/>
        <v>7633.5600000000477</v>
      </c>
      <c r="N2077">
        <f t="shared" si="586"/>
        <v>1</v>
      </c>
      <c r="O2077">
        <f t="shared" si="581"/>
        <v>2</v>
      </c>
      <c r="P2077">
        <f>COUNTIF(作圖資料!$A$3:$A$249,A2077)</f>
        <v>0</v>
      </c>
      <c r="R2077" s="7">
        <f t="shared" si="587"/>
        <v>74</v>
      </c>
      <c r="S2077" s="8">
        <f t="shared" ca="1" si="588"/>
        <v>-74</v>
      </c>
      <c r="T2077" s="8">
        <f t="shared" ca="1" si="589"/>
        <v>12139</v>
      </c>
      <c r="U2077" s="8">
        <f t="shared" ca="1" si="590"/>
        <v>1</v>
      </c>
      <c r="V2077" s="9">
        <f t="shared" ca="1" si="591"/>
        <v>2</v>
      </c>
      <c r="W2077" s="3">
        <f t="shared" si="592"/>
        <v>1.9949840401278784E-4</v>
      </c>
      <c r="X2077" s="3">
        <f t="shared" si="593"/>
        <v>2.6567487460100514E-2</v>
      </c>
      <c r="Y2077" s="3">
        <f t="shared" si="594"/>
        <v>2.6641971790852814E-2</v>
      </c>
    </row>
    <row r="2078" spans="1:25" x14ac:dyDescent="0.25">
      <c r="A2078" s="1">
        <v>39036</v>
      </c>
      <c r="B2078" s="2">
        <v>7236.85</v>
      </c>
      <c r="C2078" s="2">
        <v>109528</v>
      </c>
      <c r="D2078" s="2">
        <v>7247</v>
      </c>
      <c r="E2078" s="2">
        <v>7234</v>
      </c>
      <c r="F2078" s="13">
        <f t="shared" si="582"/>
        <v>-3.9381775219882176E-4</v>
      </c>
      <c r="G2078" s="2">
        <f t="shared" si="577"/>
        <v>6899.7915000000003</v>
      </c>
      <c r="H2078" s="2">
        <f t="shared" ca="1" si="583"/>
        <v>105557.8</v>
      </c>
      <c r="I2078">
        <f t="shared" ca="1" si="584"/>
        <v>1</v>
      </c>
      <c r="J2078">
        <f t="shared" si="585"/>
        <v>-1</v>
      </c>
      <c r="K2078">
        <f t="shared" si="578"/>
        <v>32.8100000000004</v>
      </c>
      <c r="L2078">
        <f t="shared" ca="1" si="579"/>
        <v>32.8100000000004</v>
      </c>
      <c r="M2078" s="14">
        <f t="shared" si="580"/>
        <v>7666.3700000000481</v>
      </c>
      <c r="N2078">
        <f t="shared" si="586"/>
        <v>-1</v>
      </c>
      <c r="O2078">
        <f t="shared" si="581"/>
        <v>2</v>
      </c>
      <c r="P2078">
        <f>COUNTIF(作圖資料!$A$3:$A$249,A2078)</f>
        <v>1</v>
      </c>
      <c r="R2078" s="7">
        <f t="shared" si="587"/>
        <v>41</v>
      </c>
      <c r="S2078" s="8">
        <f t="shared" ca="1" si="588"/>
        <v>41</v>
      </c>
      <c r="T2078" s="8">
        <f t="shared" ca="1" si="589"/>
        <v>12180</v>
      </c>
      <c r="U2078" s="8">
        <f t="shared" ca="1" si="590"/>
        <v>1</v>
      </c>
      <c r="V2078" s="9">
        <f t="shared" ca="1" si="591"/>
        <v>2</v>
      </c>
      <c r="W2078" s="3">
        <f t="shared" si="592"/>
        <v>1.9949840401278784E-4</v>
      </c>
      <c r="X2078" s="3">
        <f t="shared" si="593"/>
        <v>3.1242875056999742E-2</v>
      </c>
      <c r="Y2078" s="3">
        <f t="shared" si="594"/>
        <v>3.2483259723606661E-2</v>
      </c>
    </row>
    <row r="2079" spans="1:25" x14ac:dyDescent="0.25">
      <c r="A2079" s="1">
        <v>39037</v>
      </c>
      <c r="B2079" s="2">
        <v>7257.48</v>
      </c>
      <c r="C2079" s="2">
        <v>109020</v>
      </c>
      <c r="D2079" s="2">
        <v>7248</v>
      </c>
      <c r="E2079" s="2">
        <v>7249</v>
      </c>
      <c r="F2079" s="13">
        <f t="shared" si="582"/>
        <v>-1.3062385290761869E-3</v>
      </c>
      <c r="G2079" s="2">
        <f t="shared" si="577"/>
        <v>6910.9128333333329</v>
      </c>
      <c r="H2079" s="2">
        <f t="shared" ca="1" si="583"/>
        <v>99460.800000000003</v>
      </c>
      <c r="I2079">
        <f t="shared" ca="1" si="584"/>
        <v>1</v>
      </c>
      <c r="J2079">
        <f t="shared" si="585"/>
        <v>-1</v>
      </c>
      <c r="K2079">
        <f t="shared" si="578"/>
        <v>20.6299999999992</v>
      </c>
      <c r="L2079">
        <f t="shared" ca="1" si="579"/>
        <v>20.6299999999992</v>
      </c>
      <c r="M2079" s="14">
        <f t="shared" si="580"/>
        <v>7645.7400000000489</v>
      </c>
      <c r="N2079">
        <f t="shared" si="586"/>
        <v>-1</v>
      </c>
      <c r="O2079">
        <f t="shared" si="581"/>
        <v>0</v>
      </c>
      <c r="P2079">
        <f>COUNTIF(作圖資料!$A$3:$A$249,A2079)</f>
        <v>0</v>
      </c>
      <c r="R2079" s="7">
        <f t="shared" si="587"/>
        <v>14</v>
      </c>
      <c r="S2079" s="8">
        <f t="shared" ca="1" si="588"/>
        <v>14</v>
      </c>
      <c r="T2079" s="8">
        <f t="shared" ca="1" si="589"/>
        <v>12194</v>
      </c>
      <c r="U2079" s="8">
        <f t="shared" ca="1" si="590"/>
        <v>1</v>
      </c>
      <c r="V2079" s="9">
        <f t="shared" ca="1" si="591"/>
        <v>0</v>
      </c>
      <c r="W2079" s="3">
        <f t="shared" si="592"/>
        <v>-3.9381775219882176E-4</v>
      </c>
      <c r="X2079" s="3">
        <f t="shared" si="593"/>
        <v>2.850687799249563E-3</v>
      </c>
      <c r="Y2079" s="3">
        <f t="shared" si="594"/>
        <v>1.9353055017970694E-3</v>
      </c>
    </row>
    <row r="2080" spans="1:25" x14ac:dyDescent="0.25">
      <c r="A2080" s="1">
        <v>39038</v>
      </c>
      <c r="B2080" s="2">
        <v>7259.54</v>
      </c>
      <c r="C2080" s="2">
        <v>105361</v>
      </c>
      <c r="D2080" s="2">
        <v>7257</v>
      </c>
      <c r="E2080" s="2">
        <v>7270</v>
      </c>
      <c r="F2080" s="13">
        <f t="shared" si="582"/>
        <v>-3.4988442793892904E-4</v>
      </c>
      <c r="G2080" s="2">
        <f t="shared" si="577"/>
        <v>6922.6329999999998</v>
      </c>
      <c r="H2080" s="2">
        <f t="shared" ca="1" si="583"/>
        <v>103483</v>
      </c>
      <c r="I2080">
        <f t="shared" ca="1" si="584"/>
        <v>1</v>
      </c>
      <c r="J2080">
        <f t="shared" si="585"/>
        <v>-1</v>
      </c>
      <c r="K2080">
        <f t="shared" si="578"/>
        <v>2.0600000000004002</v>
      </c>
      <c r="L2080">
        <f t="shared" ca="1" si="579"/>
        <v>2.0600000000004002</v>
      </c>
      <c r="M2080" s="14">
        <f t="shared" si="580"/>
        <v>7643.6800000000485</v>
      </c>
      <c r="N2080">
        <f t="shared" si="586"/>
        <v>-1</v>
      </c>
      <c r="O2080">
        <f t="shared" si="581"/>
        <v>0</v>
      </c>
      <c r="P2080">
        <f>COUNTIF(作圖資料!$A$3:$A$249,A2080)</f>
        <v>0</v>
      </c>
      <c r="R2080" s="7">
        <f t="shared" si="587"/>
        <v>9</v>
      </c>
      <c r="S2080" s="8">
        <f t="shared" ca="1" si="588"/>
        <v>9</v>
      </c>
      <c r="T2080" s="8">
        <f t="shared" ca="1" si="589"/>
        <v>12203</v>
      </c>
      <c r="U2080" s="8">
        <f t="shared" ca="1" si="590"/>
        <v>1</v>
      </c>
      <c r="V2080" s="9">
        <f t="shared" ca="1" si="591"/>
        <v>0</v>
      </c>
      <c r="W2080" s="3">
        <f t="shared" si="592"/>
        <v>-3.9381775219882176E-4</v>
      </c>
      <c r="X2080" s="3">
        <f t="shared" si="593"/>
        <v>3.135342034172206E-3</v>
      </c>
      <c r="Y2080" s="3">
        <f t="shared" si="594"/>
        <v>3.1794304672378981E-3</v>
      </c>
    </row>
    <row r="2081" spans="1:25" x14ac:dyDescent="0.25">
      <c r="A2081" s="1">
        <v>39041</v>
      </c>
      <c r="B2081" s="2">
        <v>7261.48</v>
      </c>
      <c r="C2081" s="2">
        <v>98087</v>
      </c>
      <c r="D2081" s="2">
        <v>7220</v>
      </c>
      <c r="E2081" s="2">
        <v>7222</v>
      </c>
      <c r="F2081" s="13">
        <f t="shared" si="582"/>
        <v>-5.712334124723828E-3</v>
      </c>
      <c r="G2081" s="2">
        <f t="shared" si="577"/>
        <v>6934.4803333333321</v>
      </c>
      <c r="H2081" s="2">
        <f t="shared" ca="1" si="583"/>
        <v>106340.2</v>
      </c>
      <c r="I2081">
        <f t="shared" ca="1" si="584"/>
        <v>-1</v>
      </c>
      <c r="J2081">
        <f t="shared" si="585"/>
        <v>-1</v>
      </c>
      <c r="K2081">
        <f t="shared" si="578"/>
        <v>1.9399999999995998</v>
      </c>
      <c r="L2081">
        <f t="shared" ca="1" si="579"/>
        <v>1.9399999999995998</v>
      </c>
      <c r="M2081" s="14">
        <f t="shared" si="580"/>
        <v>7641.7400000000489</v>
      </c>
      <c r="N2081">
        <f t="shared" si="586"/>
        <v>-1</v>
      </c>
      <c r="O2081">
        <f t="shared" si="581"/>
        <v>0</v>
      </c>
      <c r="P2081">
        <f>COUNTIF(作圖資料!$A$3:$A$249,A2081)</f>
        <v>0</v>
      </c>
      <c r="R2081" s="7">
        <f t="shared" si="587"/>
        <v>-37</v>
      </c>
      <c r="S2081" s="8">
        <f t="shared" ca="1" si="588"/>
        <v>-37</v>
      </c>
      <c r="T2081" s="8">
        <f t="shared" ca="1" si="589"/>
        <v>12166</v>
      </c>
      <c r="U2081" s="8">
        <f t="shared" ca="1" si="590"/>
        <v>-1</v>
      </c>
      <c r="V2081" s="9">
        <f t="shared" ca="1" si="591"/>
        <v>2</v>
      </c>
      <c r="W2081" s="3">
        <f t="shared" si="592"/>
        <v>-3.9381775219882176E-4</v>
      </c>
      <c r="X2081" s="3">
        <f t="shared" si="593"/>
        <v>3.403414469002275E-3</v>
      </c>
      <c r="Y2081" s="3">
        <f t="shared" si="594"/>
        <v>-1.9353055017972132E-3</v>
      </c>
    </row>
    <row r="2082" spans="1:25" x14ac:dyDescent="0.25">
      <c r="A2082" s="1">
        <v>39042</v>
      </c>
      <c r="B2082" s="2">
        <v>7309.69</v>
      </c>
      <c r="C2082" s="2">
        <v>102438</v>
      </c>
      <c r="D2082" s="2">
        <v>7306</v>
      </c>
      <c r="E2082" s="2">
        <v>7305</v>
      </c>
      <c r="F2082" s="13">
        <f t="shared" si="582"/>
        <v>-5.0480936948071875E-4</v>
      </c>
      <c r="G2082" s="2">
        <f t="shared" si="577"/>
        <v>6947.5381666666653</v>
      </c>
      <c r="H2082" s="2">
        <f t="shared" ca="1" si="583"/>
        <v>104886.8</v>
      </c>
      <c r="I2082">
        <f t="shared" ca="1" si="584"/>
        <v>-1</v>
      </c>
      <c r="J2082">
        <f t="shared" si="585"/>
        <v>-1</v>
      </c>
      <c r="K2082">
        <f t="shared" si="578"/>
        <v>48.210000000000036</v>
      </c>
      <c r="L2082">
        <f t="shared" ca="1" si="579"/>
        <v>-48.210000000000036</v>
      </c>
      <c r="M2082" s="14">
        <f t="shared" si="580"/>
        <v>7593.5300000000489</v>
      </c>
      <c r="N2082">
        <f t="shared" si="586"/>
        <v>-1</v>
      </c>
      <c r="O2082">
        <f t="shared" si="581"/>
        <v>0</v>
      </c>
      <c r="P2082">
        <f>COUNTIF(作圖資料!$A$3:$A$249,A2082)</f>
        <v>0</v>
      </c>
      <c r="R2082" s="7">
        <f t="shared" si="587"/>
        <v>86</v>
      </c>
      <c r="S2082" s="8">
        <f t="shared" ca="1" si="588"/>
        <v>-86</v>
      </c>
      <c r="T2082" s="8">
        <f t="shared" ca="1" si="589"/>
        <v>12080</v>
      </c>
      <c r="U2082" s="8">
        <f t="shared" ca="1" si="590"/>
        <v>-1</v>
      </c>
      <c r="V2082" s="9">
        <f t="shared" ca="1" si="591"/>
        <v>0</v>
      </c>
      <c r="W2082" s="3">
        <f t="shared" si="592"/>
        <v>-3.9381775219882176E-4</v>
      </c>
      <c r="X2082" s="3">
        <f t="shared" si="593"/>
        <v>1.0065152656197007E-2</v>
      </c>
      <c r="Y2082" s="3">
        <f t="shared" si="594"/>
        <v>9.9529997235274781E-3</v>
      </c>
    </row>
    <row r="2083" spans="1:25" x14ac:dyDescent="0.25">
      <c r="A2083" s="1">
        <v>39043</v>
      </c>
      <c r="B2083" s="2">
        <v>7348.77</v>
      </c>
      <c r="C2083" s="2">
        <v>108427</v>
      </c>
      <c r="D2083" s="2">
        <v>7343</v>
      </c>
      <c r="E2083" s="2">
        <v>7344</v>
      </c>
      <c r="F2083" s="13">
        <f t="shared" si="582"/>
        <v>-7.851654086330484E-4</v>
      </c>
      <c r="G2083" s="2">
        <f t="shared" si="577"/>
        <v>6962.6049999999996</v>
      </c>
      <c r="H2083" s="2">
        <f t="shared" ca="1" si="583"/>
        <v>104666.6</v>
      </c>
      <c r="I2083">
        <f t="shared" ca="1" si="584"/>
        <v>1</v>
      </c>
      <c r="J2083">
        <f t="shared" si="585"/>
        <v>-1</v>
      </c>
      <c r="K2083">
        <f t="shared" si="578"/>
        <v>39.080000000000837</v>
      </c>
      <c r="L2083">
        <f t="shared" ca="1" si="579"/>
        <v>-39.080000000000837</v>
      </c>
      <c r="M2083" s="14">
        <f t="shared" si="580"/>
        <v>7554.450000000048</v>
      </c>
      <c r="N2083">
        <f t="shared" si="586"/>
        <v>-1</v>
      </c>
      <c r="O2083">
        <f t="shared" si="581"/>
        <v>0</v>
      </c>
      <c r="P2083">
        <f>COUNTIF(作圖資料!$A$3:$A$249,A2083)</f>
        <v>0</v>
      </c>
      <c r="R2083" s="7">
        <f t="shared" si="587"/>
        <v>37</v>
      </c>
      <c r="S2083" s="8">
        <f t="shared" ca="1" si="588"/>
        <v>-37</v>
      </c>
      <c r="T2083" s="8">
        <f t="shared" ca="1" si="589"/>
        <v>12043</v>
      </c>
      <c r="U2083" s="8">
        <f t="shared" ca="1" si="590"/>
        <v>1</v>
      </c>
      <c r="V2083" s="9">
        <f t="shared" ca="1" si="591"/>
        <v>2</v>
      </c>
      <c r="W2083" s="3">
        <f t="shared" si="592"/>
        <v>-3.9381775219882176E-4</v>
      </c>
      <c r="X2083" s="3">
        <f t="shared" si="593"/>
        <v>1.5465292219681404E-2</v>
      </c>
      <c r="Y2083" s="3">
        <f t="shared" si="594"/>
        <v>1.5067735692562589E-2</v>
      </c>
    </row>
    <row r="2084" spans="1:25" x14ac:dyDescent="0.25">
      <c r="A2084" s="1">
        <v>39044</v>
      </c>
      <c r="B2084" s="2">
        <v>7384.69</v>
      </c>
      <c r="C2084" s="2">
        <v>123429</v>
      </c>
      <c r="D2084" s="2">
        <v>7394</v>
      </c>
      <c r="E2084" s="2">
        <v>7393</v>
      </c>
      <c r="F2084" s="13">
        <f t="shared" si="582"/>
        <v>1.2607164281777106E-3</v>
      </c>
      <c r="G2084" s="2">
        <f t="shared" si="577"/>
        <v>6977.6846666666661</v>
      </c>
      <c r="H2084" s="2">
        <f t="shared" ca="1" si="583"/>
        <v>107548.4</v>
      </c>
      <c r="I2084">
        <f t="shared" ca="1" si="584"/>
        <v>1</v>
      </c>
      <c r="J2084">
        <f t="shared" si="585"/>
        <v>1</v>
      </c>
      <c r="K2084">
        <f t="shared" si="578"/>
        <v>35.919999999999163</v>
      </c>
      <c r="L2084">
        <f t="shared" ca="1" si="579"/>
        <v>35.919999999999163</v>
      </c>
      <c r="M2084" s="14">
        <f t="shared" si="580"/>
        <v>7518.5300000000489</v>
      </c>
      <c r="N2084">
        <f t="shared" si="586"/>
        <v>1</v>
      </c>
      <c r="O2084">
        <f t="shared" si="581"/>
        <v>2</v>
      </c>
      <c r="P2084">
        <f>COUNTIF(作圖資料!$A$3:$A$249,A2084)</f>
        <v>0</v>
      </c>
      <c r="R2084" s="7">
        <f t="shared" si="587"/>
        <v>51</v>
      </c>
      <c r="S2084" s="8">
        <f t="shared" ca="1" si="588"/>
        <v>51</v>
      </c>
      <c r="T2084" s="8">
        <f t="shared" ca="1" si="589"/>
        <v>12094</v>
      </c>
      <c r="U2084" s="8">
        <f t="shared" ca="1" si="590"/>
        <v>1</v>
      </c>
      <c r="V2084" s="9">
        <f t="shared" ca="1" si="591"/>
        <v>0</v>
      </c>
      <c r="W2084" s="3">
        <f t="shared" si="592"/>
        <v>-3.9381775219882176E-4</v>
      </c>
      <c r="X2084" s="3">
        <f t="shared" si="593"/>
        <v>2.042877771406082E-2</v>
      </c>
      <c r="Y2084" s="3">
        <f t="shared" si="594"/>
        <v>2.2117777163394914E-2</v>
      </c>
    </row>
    <row r="2085" spans="1:25" x14ac:dyDescent="0.25">
      <c r="A2085" s="1">
        <v>39045</v>
      </c>
      <c r="B2085" s="2">
        <v>7427.36</v>
      </c>
      <c r="C2085" s="2">
        <v>103890</v>
      </c>
      <c r="D2085" s="2">
        <v>7433</v>
      </c>
      <c r="E2085" s="2">
        <v>7434</v>
      </c>
      <c r="F2085" s="13">
        <f t="shared" si="582"/>
        <v>7.5935460244291875E-4</v>
      </c>
      <c r="G2085" s="2">
        <f t="shared" si="577"/>
        <v>6991.688666666666</v>
      </c>
      <c r="H2085" s="2">
        <f t="shared" ca="1" si="583"/>
        <v>107254.2</v>
      </c>
      <c r="I2085">
        <f t="shared" ca="1" si="584"/>
        <v>-1</v>
      </c>
      <c r="J2085">
        <f t="shared" si="585"/>
        <v>1</v>
      </c>
      <c r="K2085">
        <f t="shared" si="578"/>
        <v>42.670000000000073</v>
      </c>
      <c r="L2085">
        <f t="shared" ca="1" si="579"/>
        <v>42.670000000000073</v>
      </c>
      <c r="M2085" s="14">
        <f t="shared" si="580"/>
        <v>7561.2000000000489</v>
      </c>
      <c r="N2085">
        <f t="shared" si="586"/>
        <v>1</v>
      </c>
      <c r="O2085">
        <f t="shared" si="581"/>
        <v>0</v>
      </c>
      <c r="P2085">
        <f>COUNTIF(作圖資料!$A$3:$A$249,A2085)</f>
        <v>0</v>
      </c>
      <c r="R2085" s="7">
        <f t="shared" si="587"/>
        <v>39</v>
      </c>
      <c r="S2085" s="8">
        <f t="shared" ca="1" si="588"/>
        <v>39</v>
      </c>
      <c r="T2085" s="8">
        <f t="shared" ca="1" si="589"/>
        <v>12133</v>
      </c>
      <c r="U2085" s="8">
        <f t="shared" ca="1" si="590"/>
        <v>-1</v>
      </c>
      <c r="V2085" s="9">
        <f t="shared" ca="1" si="591"/>
        <v>2</v>
      </c>
      <c r="W2085" s="3">
        <f t="shared" si="592"/>
        <v>-3.9381775219882176E-4</v>
      </c>
      <c r="X2085" s="3">
        <f t="shared" si="593"/>
        <v>2.6324989463647919E-2</v>
      </c>
      <c r="Y2085" s="3">
        <f t="shared" si="594"/>
        <v>2.7508985346972326E-2</v>
      </c>
    </row>
    <row r="2086" spans="1:25" x14ac:dyDescent="0.25">
      <c r="A2086" s="1">
        <v>39048</v>
      </c>
      <c r="B2086" s="2">
        <v>7498.15</v>
      </c>
      <c r="C2086" s="2">
        <v>127169</v>
      </c>
      <c r="D2086" s="2">
        <v>7510</v>
      </c>
      <c r="E2086" s="2">
        <v>7504</v>
      </c>
      <c r="F2086" s="13">
        <f t="shared" si="582"/>
        <v>1.5803898294912688E-3</v>
      </c>
      <c r="G2086" s="2">
        <f t="shared" si="577"/>
        <v>7006.461666666667</v>
      </c>
      <c r="H2086" s="2">
        <f t="shared" ca="1" si="583"/>
        <v>113070.6</v>
      </c>
      <c r="I2086">
        <f t="shared" ca="1" si="584"/>
        <v>1</v>
      </c>
      <c r="J2086">
        <f t="shared" si="585"/>
        <v>1</v>
      </c>
      <c r="K2086">
        <f t="shared" si="578"/>
        <v>70.789999999999964</v>
      </c>
      <c r="L2086">
        <f t="shared" ca="1" si="579"/>
        <v>-70.789999999999964</v>
      </c>
      <c r="M2086" s="14">
        <f t="shared" si="580"/>
        <v>7631.9900000000489</v>
      </c>
      <c r="N2086">
        <f t="shared" si="586"/>
        <v>1</v>
      </c>
      <c r="O2086">
        <f t="shared" si="581"/>
        <v>0</v>
      </c>
      <c r="P2086">
        <f>COUNTIF(作圖資料!$A$3:$A$249,A2086)</f>
        <v>0</v>
      </c>
      <c r="R2086" s="7">
        <f t="shared" si="587"/>
        <v>77</v>
      </c>
      <c r="S2086" s="8">
        <f t="shared" ca="1" si="588"/>
        <v>-77</v>
      </c>
      <c r="T2086" s="8">
        <f t="shared" ca="1" si="589"/>
        <v>12056</v>
      </c>
      <c r="U2086" s="8">
        <f t="shared" ca="1" si="590"/>
        <v>1</v>
      </c>
      <c r="V2086" s="9">
        <f t="shared" ca="1" si="591"/>
        <v>2</v>
      </c>
      <c r="W2086" s="3">
        <f t="shared" si="592"/>
        <v>-3.9381775219882176E-4</v>
      </c>
      <c r="X2086" s="3">
        <f t="shared" si="593"/>
        <v>3.6106869701596711E-2</v>
      </c>
      <c r="Y2086" s="3">
        <f t="shared" si="594"/>
        <v>3.815316560685611E-2</v>
      </c>
    </row>
    <row r="2087" spans="1:25" x14ac:dyDescent="0.25">
      <c r="A2087" s="1">
        <v>39049</v>
      </c>
      <c r="B2087" s="2">
        <v>7444.94</v>
      </c>
      <c r="C2087" s="2">
        <v>113480</v>
      </c>
      <c r="D2087" s="2">
        <v>7454</v>
      </c>
      <c r="E2087" s="2">
        <v>7454</v>
      </c>
      <c r="F2087" s="13">
        <f t="shared" si="582"/>
        <v>1.2169339175334137E-3</v>
      </c>
      <c r="G2087" s="2">
        <f t="shared" si="577"/>
        <v>7019.6863333333331</v>
      </c>
      <c r="H2087" s="2">
        <f t="shared" ca="1" si="583"/>
        <v>115279</v>
      </c>
      <c r="I2087">
        <f t="shared" ca="1" si="584"/>
        <v>-1</v>
      </c>
      <c r="J2087">
        <f t="shared" si="585"/>
        <v>1</v>
      </c>
      <c r="K2087">
        <f t="shared" si="578"/>
        <v>-53.210000000000036</v>
      </c>
      <c r="L2087">
        <f t="shared" ca="1" si="579"/>
        <v>-53.210000000000036</v>
      </c>
      <c r="M2087" s="14">
        <f t="shared" si="580"/>
        <v>7578.7800000000489</v>
      </c>
      <c r="N2087">
        <f t="shared" si="586"/>
        <v>1</v>
      </c>
      <c r="O2087">
        <f t="shared" si="581"/>
        <v>0</v>
      </c>
      <c r="P2087">
        <f>COUNTIF(作圖資料!$A$3:$A$249,A2087)</f>
        <v>0</v>
      </c>
      <c r="R2087" s="7">
        <f t="shared" si="587"/>
        <v>-56</v>
      </c>
      <c r="S2087" s="8">
        <f t="shared" ca="1" si="588"/>
        <v>-56</v>
      </c>
      <c r="T2087" s="8">
        <f t="shared" ca="1" si="589"/>
        <v>12000</v>
      </c>
      <c r="U2087" s="8">
        <f t="shared" ca="1" si="590"/>
        <v>-1</v>
      </c>
      <c r="V2087" s="9">
        <f t="shared" ca="1" si="591"/>
        <v>2</v>
      </c>
      <c r="W2087" s="3">
        <f t="shared" si="592"/>
        <v>-3.9381775219882176E-4</v>
      </c>
      <c r="X2087" s="3">
        <f t="shared" si="593"/>
        <v>2.8754223177211102E-2</v>
      </c>
      <c r="Y2087" s="3">
        <f t="shared" si="594"/>
        <v>3.0411943599667923E-2</v>
      </c>
    </row>
    <row r="2088" spans="1:25" x14ac:dyDescent="0.25">
      <c r="A2088" s="1">
        <v>39050</v>
      </c>
      <c r="B2088" s="2">
        <v>7474.19</v>
      </c>
      <c r="C2088" s="2">
        <v>125014</v>
      </c>
      <c r="D2088" s="2">
        <v>7465</v>
      </c>
      <c r="E2088" s="2">
        <v>7460</v>
      </c>
      <c r="F2088" s="13">
        <f t="shared" si="582"/>
        <v>-1.229564675235606E-3</v>
      </c>
      <c r="G2088" s="2">
        <f t="shared" si="577"/>
        <v>7031.7431666666671</v>
      </c>
      <c r="H2088" s="2">
        <f t="shared" ca="1" si="583"/>
        <v>118596.4</v>
      </c>
      <c r="I2088">
        <f t="shared" ca="1" si="584"/>
        <v>1</v>
      </c>
      <c r="J2088">
        <f t="shared" si="585"/>
        <v>-1</v>
      </c>
      <c r="K2088">
        <f t="shared" si="578"/>
        <v>29.25</v>
      </c>
      <c r="L2088">
        <f t="shared" ca="1" si="579"/>
        <v>-29.25</v>
      </c>
      <c r="M2088" s="14">
        <f t="shared" si="580"/>
        <v>7608.0300000000489</v>
      </c>
      <c r="N2088">
        <f t="shared" si="586"/>
        <v>-1</v>
      </c>
      <c r="O2088">
        <f t="shared" si="581"/>
        <v>2</v>
      </c>
      <c r="P2088">
        <f>COUNTIF(作圖資料!$A$3:$A$249,A2088)</f>
        <v>0</v>
      </c>
      <c r="R2088" s="7">
        <f t="shared" si="587"/>
        <v>11</v>
      </c>
      <c r="S2088" s="8">
        <f t="shared" ca="1" si="588"/>
        <v>-11</v>
      </c>
      <c r="T2088" s="8">
        <f t="shared" ca="1" si="589"/>
        <v>11989</v>
      </c>
      <c r="U2088" s="8">
        <f t="shared" ca="1" si="590"/>
        <v>1</v>
      </c>
      <c r="V2088" s="9">
        <f t="shared" ca="1" si="591"/>
        <v>2</v>
      </c>
      <c r="W2088" s="3">
        <f t="shared" si="592"/>
        <v>-3.9381775219882176E-4</v>
      </c>
      <c r="X2088" s="3">
        <f t="shared" si="593"/>
        <v>3.2796036949777951E-2</v>
      </c>
      <c r="Y2088" s="3">
        <f t="shared" si="594"/>
        <v>3.1932540779651353E-2</v>
      </c>
    </row>
    <row r="2089" spans="1:25" x14ac:dyDescent="0.25">
      <c r="A2089" s="1">
        <v>39051</v>
      </c>
      <c r="B2089" s="2">
        <v>7567.72</v>
      </c>
      <c r="C2089" s="2">
        <v>125171</v>
      </c>
      <c r="D2089" s="2">
        <v>7542</v>
      </c>
      <c r="E2089" s="2">
        <v>7545</v>
      </c>
      <c r="F2089" s="13">
        <f t="shared" si="582"/>
        <v>-3.3986458272768916E-3</v>
      </c>
      <c r="G2089" s="2">
        <f t="shared" si="577"/>
        <v>7045.6263333333327</v>
      </c>
      <c r="H2089" s="2">
        <f t="shared" ca="1" si="583"/>
        <v>118944.8</v>
      </c>
      <c r="I2089">
        <f t="shared" ca="1" si="584"/>
        <v>1</v>
      </c>
      <c r="J2089">
        <f t="shared" si="585"/>
        <v>-1</v>
      </c>
      <c r="K2089">
        <f t="shared" si="578"/>
        <v>93.530000000000655</v>
      </c>
      <c r="L2089">
        <f t="shared" ca="1" si="579"/>
        <v>93.530000000000655</v>
      </c>
      <c r="M2089" s="14">
        <f t="shared" si="580"/>
        <v>7514.5000000000482</v>
      </c>
      <c r="N2089">
        <f t="shared" si="586"/>
        <v>0</v>
      </c>
      <c r="O2089">
        <f t="shared" si="581"/>
        <v>1</v>
      </c>
      <c r="P2089">
        <f>COUNTIF(作圖資料!$A$3:$A$249,A2089)</f>
        <v>0</v>
      </c>
      <c r="R2089" s="7">
        <f t="shared" si="587"/>
        <v>77</v>
      </c>
      <c r="S2089" s="8">
        <f t="shared" ca="1" si="588"/>
        <v>77</v>
      </c>
      <c r="T2089" s="8">
        <f t="shared" ca="1" si="589"/>
        <v>12066</v>
      </c>
      <c r="U2089" s="8">
        <f t="shared" ca="1" si="590"/>
        <v>1</v>
      </c>
      <c r="V2089" s="9">
        <f t="shared" ca="1" si="591"/>
        <v>0</v>
      </c>
      <c r="W2089" s="3">
        <f t="shared" si="592"/>
        <v>-3.9381775219882176E-4</v>
      </c>
      <c r="X2089" s="3">
        <f t="shared" si="593"/>
        <v>4.5720168305271258E-2</v>
      </c>
      <c r="Y2089" s="3">
        <f t="shared" si="594"/>
        <v>4.2576721039535137E-2</v>
      </c>
    </row>
    <row r="2090" spans="1:25" x14ac:dyDescent="0.25">
      <c r="A2090" s="1">
        <v>39052</v>
      </c>
      <c r="B2090" s="2">
        <v>7613.57</v>
      </c>
      <c r="C2090" s="2">
        <v>133032</v>
      </c>
      <c r="D2090" s="2">
        <v>7612</v>
      </c>
      <c r="E2090" s="2">
        <v>7610</v>
      </c>
      <c r="F2090" s="13">
        <f t="shared" si="582"/>
        <v>-2.0621075264293243E-4</v>
      </c>
      <c r="G2090" s="2">
        <f t="shared" si="577"/>
        <v>7061.0458333333336</v>
      </c>
      <c r="H2090" s="2">
        <f t="shared" ca="1" si="583"/>
        <v>124773.2</v>
      </c>
      <c r="I2090">
        <f t="shared" ca="1" si="584"/>
        <v>1</v>
      </c>
      <c r="J2090">
        <f t="shared" si="585"/>
        <v>-1</v>
      </c>
      <c r="K2090">
        <f t="shared" si="578"/>
        <v>45.849999999999454</v>
      </c>
      <c r="L2090">
        <f t="shared" ca="1" si="579"/>
        <v>45.849999999999454</v>
      </c>
      <c r="M2090" s="14">
        <f t="shared" si="580"/>
        <v>7514.5000000000482</v>
      </c>
      <c r="N2090">
        <f t="shared" si="586"/>
        <v>0</v>
      </c>
      <c r="O2090">
        <f t="shared" si="581"/>
        <v>0</v>
      </c>
      <c r="P2090">
        <f>COUNTIF(作圖資料!$A$3:$A$249,A2090)</f>
        <v>0</v>
      </c>
      <c r="R2090" s="7">
        <f t="shared" si="587"/>
        <v>70</v>
      </c>
      <c r="S2090" s="8">
        <f t="shared" ca="1" si="588"/>
        <v>70</v>
      </c>
      <c r="T2090" s="8">
        <f t="shared" ca="1" si="589"/>
        <v>12136</v>
      </c>
      <c r="U2090" s="8">
        <f t="shared" ca="1" si="590"/>
        <v>1</v>
      </c>
      <c r="V2090" s="9">
        <f t="shared" ca="1" si="591"/>
        <v>0</v>
      </c>
      <c r="W2090" s="3">
        <f t="shared" si="592"/>
        <v>-3.9381775219882176E-4</v>
      </c>
      <c r="X2090" s="3">
        <f t="shared" si="593"/>
        <v>5.2055797757311728E-2</v>
      </c>
      <c r="Y2090" s="3">
        <f t="shared" si="594"/>
        <v>5.2253248548520315E-2</v>
      </c>
    </row>
    <row r="2091" spans="1:25" x14ac:dyDescent="0.25">
      <c r="A2091" s="1">
        <v>39055</v>
      </c>
      <c r="B2091" s="2">
        <v>7647.01</v>
      </c>
      <c r="C2091" s="2">
        <v>127126</v>
      </c>
      <c r="D2091" s="2">
        <v>7658</v>
      </c>
      <c r="E2091" s="2">
        <v>7660</v>
      </c>
      <c r="F2091" s="13">
        <f t="shared" si="582"/>
        <v>1.4371630218870113E-3</v>
      </c>
      <c r="G2091" s="2">
        <f t="shared" si="577"/>
        <v>7077.0755000000008</v>
      </c>
      <c r="H2091" s="2">
        <f t="shared" ca="1" si="583"/>
        <v>124764.6</v>
      </c>
      <c r="I2091">
        <f t="shared" ca="1" si="584"/>
        <v>1</v>
      </c>
      <c r="J2091">
        <f t="shared" si="585"/>
        <v>1</v>
      </c>
      <c r="K2091">
        <f t="shared" si="578"/>
        <v>33.440000000000509</v>
      </c>
      <c r="L2091">
        <f t="shared" ca="1" si="579"/>
        <v>33.440000000000509</v>
      </c>
      <c r="M2091" s="14">
        <f t="shared" si="580"/>
        <v>7514.5000000000482</v>
      </c>
      <c r="N2091">
        <f t="shared" si="586"/>
        <v>0</v>
      </c>
      <c r="O2091">
        <f t="shared" si="581"/>
        <v>0</v>
      </c>
      <c r="P2091">
        <f>COUNTIF(作圖資料!$A$3:$A$249,A2091)</f>
        <v>0</v>
      </c>
      <c r="R2091" s="7">
        <f t="shared" si="587"/>
        <v>46</v>
      </c>
      <c r="S2091" s="8">
        <f t="shared" ca="1" si="588"/>
        <v>46</v>
      </c>
      <c r="T2091" s="8">
        <f t="shared" ca="1" si="589"/>
        <v>12182</v>
      </c>
      <c r="U2091" s="8">
        <f t="shared" ca="1" si="590"/>
        <v>1</v>
      </c>
      <c r="V2091" s="9">
        <f t="shared" ca="1" si="591"/>
        <v>0</v>
      </c>
      <c r="W2091" s="3">
        <f t="shared" si="592"/>
        <v>-3.9381775219882176E-4</v>
      </c>
      <c r="X2091" s="3">
        <f t="shared" si="593"/>
        <v>5.667659271644454E-2</v>
      </c>
      <c r="Y2091" s="3">
        <f t="shared" si="594"/>
        <v>5.8612109482996333E-2</v>
      </c>
    </row>
    <row r="2092" spans="1:25" x14ac:dyDescent="0.25">
      <c r="A2092" s="1">
        <v>39056</v>
      </c>
      <c r="B2092" s="2">
        <v>7609.9</v>
      </c>
      <c r="C2092" s="2">
        <v>136736</v>
      </c>
      <c r="D2092" s="2">
        <v>7610</v>
      </c>
      <c r="E2092" s="2">
        <v>7599</v>
      </c>
      <c r="F2092" s="13">
        <f t="shared" si="582"/>
        <v>1.3140777145537186E-5</v>
      </c>
      <c r="G2092" s="2">
        <f t="shared" si="577"/>
        <v>7092.3553333333348</v>
      </c>
      <c r="H2092" s="2">
        <f t="shared" ca="1" si="583"/>
        <v>129415.8</v>
      </c>
      <c r="I2092">
        <f t="shared" ca="1" si="584"/>
        <v>1</v>
      </c>
      <c r="J2092">
        <f t="shared" si="585"/>
        <v>1</v>
      </c>
      <c r="K2092">
        <f t="shared" si="578"/>
        <v>-37.110000000000582</v>
      </c>
      <c r="L2092">
        <f t="shared" ca="1" si="579"/>
        <v>-37.110000000000582</v>
      </c>
      <c r="M2092" s="14">
        <f t="shared" si="580"/>
        <v>7514.5000000000482</v>
      </c>
      <c r="N2092">
        <f t="shared" si="586"/>
        <v>0</v>
      </c>
      <c r="O2092">
        <f t="shared" si="581"/>
        <v>0</v>
      </c>
      <c r="P2092">
        <f>COUNTIF(作圖資料!$A$3:$A$249,A2092)</f>
        <v>0</v>
      </c>
      <c r="R2092" s="7">
        <f t="shared" si="587"/>
        <v>-48</v>
      </c>
      <c r="S2092" s="8">
        <f t="shared" ca="1" si="588"/>
        <v>-48</v>
      </c>
      <c r="T2092" s="8">
        <f t="shared" ca="1" si="589"/>
        <v>12134</v>
      </c>
      <c r="U2092" s="8">
        <f t="shared" ca="1" si="590"/>
        <v>1</v>
      </c>
      <c r="V2092" s="9">
        <f t="shared" ca="1" si="591"/>
        <v>0</v>
      </c>
      <c r="W2092" s="3">
        <f t="shared" si="592"/>
        <v>-3.9381775219882176E-4</v>
      </c>
      <c r="X2092" s="3">
        <f t="shared" si="593"/>
        <v>5.1548671037813465E-2</v>
      </c>
      <c r="Y2092" s="3">
        <f t="shared" si="594"/>
        <v>5.1976776333977792E-2</v>
      </c>
    </row>
    <row r="2093" spans="1:25" x14ac:dyDescent="0.25">
      <c r="A2093" s="1">
        <v>39057</v>
      </c>
      <c r="B2093" s="2">
        <v>7693.33</v>
      </c>
      <c r="C2093" s="2">
        <v>114146</v>
      </c>
      <c r="D2093" s="2">
        <v>7714</v>
      </c>
      <c r="E2093" s="2">
        <v>7706</v>
      </c>
      <c r="F2093" s="13">
        <f t="shared" si="582"/>
        <v>2.6867429318644387E-3</v>
      </c>
      <c r="G2093" s="2">
        <f t="shared" si="577"/>
        <v>7109.0128333333332</v>
      </c>
      <c r="H2093" s="2">
        <f t="shared" ca="1" si="583"/>
        <v>127242.2</v>
      </c>
      <c r="I2093">
        <f t="shared" ca="1" si="584"/>
        <v>-1</v>
      </c>
      <c r="J2093">
        <f t="shared" si="585"/>
        <v>1</v>
      </c>
      <c r="K2093">
        <f t="shared" si="578"/>
        <v>83.430000000000291</v>
      </c>
      <c r="L2093">
        <f t="shared" ca="1" si="579"/>
        <v>83.430000000000291</v>
      </c>
      <c r="M2093" s="14">
        <f t="shared" si="580"/>
        <v>7514.5000000000482</v>
      </c>
      <c r="N2093">
        <f t="shared" si="586"/>
        <v>0</v>
      </c>
      <c r="O2093">
        <f t="shared" si="581"/>
        <v>0</v>
      </c>
      <c r="P2093">
        <f>COUNTIF(作圖資料!$A$3:$A$249,A2093)</f>
        <v>0</v>
      </c>
      <c r="R2093" s="7">
        <f t="shared" si="587"/>
        <v>104</v>
      </c>
      <c r="S2093" s="8">
        <f t="shared" ca="1" si="588"/>
        <v>104</v>
      </c>
      <c r="T2093" s="8">
        <f t="shared" ca="1" si="589"/>
        <v>12238</v>
      </c>
      <c r="U2093" s="8">
        <f t="shared" ca="1" si="590"/>
        <v>-1</v>
      </c>
      <c r="V2093" s="9">
        <f t="shared" ca="1" si="591"/>
        <v>2</v>
      </c>
      <c r="W2093" s="3">
        <f t="shared" si="592"/>
        <v>-3.9381775219882176E-4</v>
      </c>
      <c r="X2093" s="3">
        <f t="shared" si="593"/>
        <v>6.3077167552180846E-2</v>
      </c>
      <c r="Y2093" s="3">
        <f t="shared" si="594"/>
        <v>6.6353331490184519E-2</v>
      </c>
    </row>
    <row r="2094" spans="1:25" x14ac:dyDescent="0.25">
      <c r="A2094" s="1">
        <v>39058</v>
      </c>
      <c r="B2094" s="2">
        <v>7686.52</v>
      </c>
      <c r="C2094" s="2">
        <v>120375</v>
      </c>
      <c r="D2094" s="2">
        <v>7698</v>
      </c>
      <c r="E2094" s="2">
        <v>7700</v>
      </c>
      <c r="F2094" s="13">
        <f t="shared" si="582"/>
        <v>1.4935237272524216E-3</v>
      </c>
      <c r="G2094" s="2">
        <f t="shared" si="577"/>
        <v>7126.6926666666677</v>
      </c>
      <c r="H2094" s="2">
        <f t="shared" ca="1" si="583"/>
        <v>126283</v>
      </c>
      <c r="I2094">
        <f t="shared" ca="1" si="584"/>
        <v>-1</v>
      </c>
      <c r="J2094">
        <f t="shared" si="585"/>
        <v>1</v>
      </c>
      <c r="K2094">
        <f t="shared" si="578"/>
        <v>-6.8099999999994907</v>
      </c>
      <c r="L2094">
        <f t="shared" ca="1" si="579"/>
        <v>6.8099999999994907</v>
      </c>
      <c r="M2094" s="14">
        <f t="shared" si="580"/>
        <v>7514.5000000000482</v>
      </c>
      <c r="N2094">
        <f t="shared" si="586"/>
        <v>0</v>
      </c>
      <c r="O2094">
        <f t="shared" si="581"/>
        <v>0</v>
      </c>
      <c r="P2094">
        <f>COUNTIF(作圖資料!$A$3:$A$249,A2094)</f>
        <v>0</v>
      </c>
      <c r="R2094" s="7">
        <f t="shared" si="587"/>
        <v>-16</v>
      </c>
      <c r="S2094" s="8">
        <f t="shared" ca="1" si="588"/>
        <v>16</v>
      </c>
      <c r="T2094" s="8">
        <f t="shared" ca="1" si="589"/>
        <v>12254</v>
      </c>
      <c r="U2094" s="8">
        <f t="shared" ca="1" si="590"/>
        <v>-1</v>
      </c>
      <c r="V2094" s="9">
        <f t="shared" ca="1" si="591"/>
        <v>0</v>
      </c>
      <c r="W2094" s="3">
        <f t="shared" si="592"/>
        <v>-3.9381775219882176E-4</v>
      </c>
      <c r="X2094" s="3">
        <f t="shared" si="593"/>
        <v>6.2136150396926881E-2</v>
      </c>
      <c r="Y2094" s="3">
        <f t="shared" si="594"/>
        <v>6.4141553773845006E-2</v>
      </c>
    </row>
    <row r="2095" spans="1:25" x14ac:dyDescent="0.25">
      <c r="A2095" s="1">
        <v>39059</v>
      </c>
      <c r="B2095" s="2">
        <v>7636.3</v>
      </c>
      <c r="C2095" s="2">
        <v>105627</v>
      </c>
      <c r="D2095" s="2">
        <v>7633</v>
      </c>
      <c r="E2095" s="2">
        <v>7635</v>
      </c>
      <c r="F2095" s="13">
        <f t="shared" si="582"/>
        <v>-4.3214645836331389E-4</v>
      </c>
      <c r="G2095" s="2">
        <f t="shared" si="577"/>
        <v>7142.8831666666674</v>
      </c>
      <c r="H2095" s="2">
        <f t="shared" ca="1" si="583"/>
        <v>120802</v>
      </c>
      <c r="I2095">
        <f t="shared" ca="1" si="584"/>
        <v>-1</v>
      </c>
      <c r="J2095">
        <f t="shared" si="585"/>
        <v>-1</v>
      </c>
      <c r="K2095">
        <f t="shared" si="578"/>
        <v>-50.220000000000255</v>
      </c>
      <c r="L2095">
        <f t="shared" ca="1" si="579"/>
        <v>50.220000000000255</v>
      </c>
      <c r="M2095" s="14">
        <f t="shared" si="580"/>
        <v>7514.5000000000482</v>
      </c>
      <c r="N2095">
        <f t="shared" si="586"/>
        <v>0</v>
      </c>
      <c r="O2095">
        <f t="shared" si="581"/>
        <v>0</v>
      </c>
      <c r="P2095">
        <f>COUNTIF(作圖資料!$A$3:$A$249,A2095)</f>
        <v>0</v>
      </c>
      <c r="R2095" s="7">
        <f t="shared" si="587"/>
        <v>-65</v>
      </c>
      <c r="S2095" s="8">
        <f t="shared" ca="1" si="588"/>
        <v>65</v>
      </c>
      <c r="T2095" s="8">
        <f t="shared" ca="1" si="589"/>
        <v>12319</v>
      </c>
      <c r="U2095" s="8">
        <f t="shared" ca="1" si="590"/>
        <v>-1</v>
      </c>
      <c r="V2095" s="9">
        <f t="shared" ca="1" si="591"/>
        <v>0</v>
      </c>
      <c r="W2095" s="3">
        <f t="shared" si="592"/>
        <v>-3.9381775219882176E-4</v>
      </c>
      <c r="X2095" s="3">
        <f t="shared" si="593"/>
        <v>5.5196667058181381E-2</v>
      </c>
      <c r="Y2095" s="3">
        <f t="shared" si="594"/>
        <v>5.515620680121569E-2</v>
      </c>
    </row>
    <row r="2096" spans="1:25" x14ac:dyDescent="0.25">
      <c r="A2096" s="1">
        <v>39062</v>
      </c>
      <c r="B2096" s="2">
        <v>7612.12</v>
      </c>
      <c r="C2096" s="2">
        <v>102983</v>
      </c>
      <c r="D2096" s="2">
        <v>7614</v>
      </c>
      <c r="E2096" s="2">
        <v>7612</v>
      </c>
      <c r="F2096" s="13">
        <f t="shared" si="582"/>
        <v>2.4697456162026121E-4</v>
      </c>
      <c r="G2096" s="2">
        <f t="shared" si="577"/>
        <v>7159.7706666666663</v>
      </c>
      <c r="H2096" s="2">
        <f t="shared" ca="1" si="583"/>
        <v>115973.4</v>
      </c>
      <c r="I2096">
        <f t="shared" ca="1" si="584"/>
        <v>-1</v>
      </c>
      <c r="J2096">
        <f t="shared" si="585"/>
        <v>1</v>
      </c>
      <c r="K2096">
        <f t="shared" si="578"/>
        <v>-24.180000000000291</v>
      </c>
      <c r="L2096">
        <f t="shared" ca="1" si="579"/>
        <v>24.180000000000291</v>
      </c>
      <c r="M2096" s="14">
        <f t="shared" si="580"/>
        <v>7514.5000000000482</v>
      </c>
      <c r="N2096">
        <f t="shared" si="586"/>
        <v>0</v>
      </c>
      <c r="O2096">
        <f t="shared" si="581"/>
        <v>0</v>
      </c>
      <c r="P2096">
        <f>COUNTIF(作圖資料!$A$3:$A$249,A2096)</f>
        <v>0</v>
      </c>
      <c r="R2096" s="7">
        <f t="shared" si="587"/>
        <v>-19</v>
      </c>
      <c r="S2096" s="8">
        <f t="shared" ca="1" si="588"/>
        <v>19</v>
      </c>
      <c r="T2096" s="8">
        <f t="shared" ca="1" si="589"/>
        <v>12338</v>
      </c>
      <c r="U2096" s="8">
        <f t="shared" ca="1" si="590"/>
        <v>-1</v>
      </c>
      <c r="V2096" s="9">
        <f t="shared" ca="1" si="591"/>
        <v>0</v>
      </c>
      <c r="W2096" s="3">
        <f t="shared" si="592"/>
        <v>-3.9381775219882176E-4</v>
      </c>
      <c r="X2096" s="3">
        <f t="shared" si="593"/>
        <v>5.1855434339526107E-2</v>
      </c>
      <c r="Y2096" s="3">
        <f t="shared" si="594"/>
        <v>5.2529720763062615E-2</v>
      </c>
    </row>
    <row r="2097" spans="1:25" x14ac:dyDescent="0.25">
      <c r="A2097" s="1">
        <v>39063</v>
      </c>
      <c r="B2097" s="2">
        <v>7458.56</v>
      </c>
      <c r="C2097" s="2">
        <v>126413</v>
      </c>
      <c r="D2097" s="2">
        <v>7467</v>
      </c>
      <c r="E2097" s="2">
        <v>7469</v>
      </c>
      <c r="F2097" s="13">
        <f t="shared" si="582"/>
        <v>1.1315857216405156E-3</v>
      </c>
      <c r="G2097" s="2">
        <f t="shared" si="577"/>
        <v>7172.7284999999993</v>
      </c>
      <c r="H2097" s="2">
        <f t="shared" ca="1" si="583"/>
        <v>113908.8</v>
      </c>
      <c r="I2097">
        <f t="shared" ca="1" si="584"/>
        <v>1</v>
      </c>
      <c r="J2097">
        <f t="shared" si="585"/>
        <v>1</v>
      </c>
      <c r="K2097">
        <f t="shared" si="578"/>
        <v>-153.55999999999949</v>
      </c>
      <c r="L2097">
        <f t="shared" ca="1" si="579"/>
        <v>153.55999999999949</v>
      </c>
      <c r="M2097" s="14">
        <f t="shared" si="580"/>
        <v>7514.5000000000482</v>
      </c>
      <c r="N2097">
        <f t="shared" si="586"/>
        <v>1</v>
      </c>
      <c r="O2097">
        <f t="shared" si="581"/>
        <v>1</v>
      </c>
      <c r="P2097">
        <f>COUNTIF(作圖資料!$A$3:$A$249,A2097)</f>
        <v>0</v>
      </c>
      <c r="R2097" s="7">
        <f t="shared" si="587"/>
        <v>-147</v>
      </c>
      <c r="S2097" s="8">
        <f t="shared" ca="1" si="588"/>
        <v>147</v>
      </c>
      <c r="T2097" s="8">
        <f t="shared" ca="1" si="589"/>
        <v>12485</v>
      </c>
      <c r="U2097" s="8">
        <f t="shared" ca="1" si="590"/>
        <v>1</v>
      </c>
      <c r="V2097" s="9">
        <f t="shared" ca="1" si="591"/>
        <v>2</v>
      </c>
      <c r="W2097" s="3">
        <f t="shared" si="592"/>
        <v>-3.9381775219882176E-4</v>
      </c>
      <c r="X2097" s="3">
        <f t="shared" si="593"/>
        <v>3.0636257487719032E-2</v>
      </c>
      <c r="Y2097" s="3">
        <f t="shared" si="594"/>
        <v>3.2209012994193431E-2</v>
      </c>
    </row>
    <row r="2098" spans="1:25" x14ac:dyDescent="0.25">
      <c r="A2098" s="1">
        <v>39064</v>
      </c>
      <c r="B2098" s="2">
        <v>7450.3</v>
      </c>
      <c r="C2098" s="2">
        <v>110562</v>
      </c>
      <c r="D2098" s="2">
        <v>7450</v>
      </c>
      <c r="E2098" s="2">
        <v>7458</v>
      </c>
      <c r="F2098" s="13">
        <f t="shared" si="582"/>
        <v>-4.0266834892555003E-5</v>
      </c>
      <c r="G2098" s="2">
        <f t="shared" si="577"/>
        <v>7182.1921666666667</v>
      </c>
      <c r="H2098" s="2">
        <f t="shared" ca="1" si="583"/>
        <v>113192</v>
      </c>
      <c r="I2098">
        <f t="shared" ca="1" si="584"/>
        <v>-1</v>
      </c>
      <c r="J2098">
        <f t="shared" si="585"/>
        <v>-1</v>
      </c>
      <c r="K2098">
        <f t="shared" si="578"/>
        <v>-8.2600000000002183</v>
      </c>
      <c r="L2098">
        <f t="shared" ca="1" si="579"/>
        <v>-8.2600000000002183</v>
      </c>
      <c r="M2098" s="14">
        <f t="shared" si="580"/>
        <v>7506.240000000048</v>
      </c>
      <c r="N2098">
        <f t="shared" si="586"/>
        <v>-1</v>
      </c>
      <c r="O2098">
        <f t="shared" si="581"/>
        <v>2</v>
      </c>
      <c r="P2098">
        <f>COUNTIF(作圖資料!$A$3:$A$249,A2098)</f>
        <v>0</v>
      </c>
      <c r="R2098" s="7">
        <f t="shared" si="587"/>
        <v>-17</v>
      </c>
      <c r="S2098" s="8">
        <f t="shared" ca="1" si="588"/>
        <v>-17</v>
      </c>
      <c r="T2098" s="8">
        <f t="shared" ca="1" si="589"/>
        <v>12468</v>
      </c>
      <c r="U2098" s="8">
        <f t="shared" ca="1" si="590"/>
        <v>-1</v>
      </c>
      <c r="V2098" s="9">
        <f t="shared" ca="1" si="591"/>
        <v>2</v>
      </c>
      <c r="W2098" s="3">
        <f t="shared" si="592"/>
        <v>-3.9381775219882176E-4</v>
      </c>
      <c r="X2098" s="3">
        <f t="shared" si="593"/>
        <v>2.9494876914679669E-2</v>
      </c>
      <c r="Y2098" s="3">
        <f t="shared" si="594"/>
        <v>2.9858999170582656E-2</v>
      </c>
    </row>
    <row r="2099" spans="1:25" x14ac:dyDescent="0.25">
      <c r="A2099" s="1">
        <v>39065</v>
      </c>
      <c r="B2099" s="2">
        <v>7480.41</v>
      </c>
      <c r="C2099" s="2">
        <v>95991</v>
      </c>
      <c r="D2099" s="2">
        <v>7478</v>
      </c>
      <c r="E2099" s="2">
        <v>7470</v>
      </c>
      <c r="F2099" s="13">
        <f t="shared" si="582"/>
        <v>-3.221748540520597E-4</v>
      </c>
      <c r="G2099" s="2">
        <f t="shared" si="577"/>
        <v>7192.1678333333321</v>
      </c>
      <c r="H2099" s="2">
        <f t="shared" ca="1" si="583"/>
        <v>108315.2</v>
      </c>
      <c r="I2099">
        <f t="shared" ca="1" si="584"/>
        <v>-1</v>
      </c>
      <c r="J2099">
        <f t="shared" si="585"/>
        <v>-1</v>
      </c>
      <c r="K2099">
        <f t="shared" si="578"/>
        <v>30.109999999999673</v>
      </c>
      <c r="L2099">
        <f t="shared" ca="1" si="579"/>
        <v>-30.109999999999673</v>
      </c>
      <c r="M2099" s="14">
        <f t="shared" si="580"/>
        <v>7476.1300000000483</v>
      </c>
      <c r="N2099">
        <f t="shared" si="586"/>
        <v>0</v>
      </c>
      <c r="O2099">
        <f t="shared" si="581"/>
        <v>1</v>
      </c>
      <c r="P2099">
        <f>COUNTIF(作圖資料!$A$3:$A$249,A2099)</f>
        <v>0</v>
      </c>
      <c r="R2099" s="7">
        <f t="shared" si="587"/>
        <v>28</v>
      </c>
      <c r="S2099" s="8">
        <f t="shared" ca="1" si="588"/>
        <v>-28</v>
      </c>
      <c r="T2099" s="8">
        <f t="shared" ca="1" si="589"/>
        <v>12440</v>
      </c>
      <c r="U2099" s="8">
        <f t="shared" ca="1" si="590"/>
        <v>-1</v>
      </c>
      <c r="V2099" s="9">
        <f t="shared" ca="1" si="591"/>
        <v>0</v>
      </c>
      <c r="W2099" s="3">
        <f t="shared" si="592"/>
        <v>-3.9381775219882176E-4</v>
      </c>
      <c r="X2099" s="3">
        <f t="shared" si="593"/>
        <v>3.3655526921243295E-2</v>
      </c>
      <c r="Y2099" s="3">
        <f t="shared" si="594"/>
        <v>3.3729610174176861E-2</v>
      </c>
    </row>
    <row r="2100" spans="1:25" x14ac:dyDescent="0.25">
      <c r="A2100" s="1">
        <v>39066</v>
      </c>
      <c r="B2100" s="2">
        <v>7538.82</v>
      </c>
      <c r="C2100" s="2">
        <v>106201</v>
      </c>
      <c r="D2100" s="2">
        <v>7540</v>
      </c>
      <c r="E2100" s="2">
        <v>7538</v>
      </c>
      <c r="F2100" s="13">
        <f t="shared" si="582"/>
        <v>1.5652316940850675E-4</v>
      </c>
      <c r="G2100" s="2">
        <f t="shared" si="577"/>
        <v>7203.1853333333329</v>
      </c>
      <c r="H2100" s="2">
        <f t="shared" ca="1" si="583"/>
        <v>108430</v>
      </c>
      <c r="I2100">
        <f t="shared" ca="1" si="584"/>
        <v>-1</v>
      </c>
      <c r="J2100">
        <f t="shared" si="585"/>
        <v>1</v>
      </c>
      <c r="K2100">
        <f t="shared" si="578"/>
        <v>58.409999999999854</v>
      </c>
      <c r="L2100">
        <f t="shared" ca="1" si="579"/>
        <v>-58.409999999999854</v>
      </c>
      <c r="M2100" s="14">
        <f t="shared" si="580"/>
        <v>7476.1300000000483</v>
      </c>
      <c r="N2100">
        <f t="shared" si="586"/>
        <v>0</v>
      </c>
      <c r="O2100">
        <f t="shared" si="581"/>
        <v>0</v>
      </c>
      <c r="P2100">
        <f>COUNTIF(作圖資料!$A$3:$A$249,A2100)</f>
        <v>0</v>
      </c>
      <c r="R2100" s="7">
        <f t="shared" si="587"/>
        <v>62</v>
      </c>
      <c r="S2100" s="8">
        <f t="shared" ca="1" si="588"/>
        <v>-62</v>
      </c>
      <c r="T2100" s="8">
        <f t="shared" ca="1" si="589"/>
        <v>12378</v>
      </c>
      <c r="U2100" s="8">
        <f t="shared" ca="1" si="590"/>
        <v>-1</v>
      </c>
      <c r="V2100" s="9">
        <f t="shared" ca="1" si="591"/>
        <v>0</v>
      </c>
      <c r="W2100" s="3">
        <f t="shared" si="592"/>
        <v>-3.9381775219882176E-4</v>
      </c>
      <c r="X2100" s="3">
        <f t="shared" si="593"/>
        <v>4.172671811630746E-2</v>
      </c>
      <c r="Y2100" s="3">
        <f t="shared" si="594"/>
        <v>4.2300248824992392E-2</v>
      </c>
    </row>
    <row r="2101" spans="1:25" x14ac:dyDescent="0.25">
      <c r="A2101" s="1">
        <v>39069</v>
      </c>
      <c r="B2101" s="2">
        <v>7624.62</v>
      </c>
      <c r="C2101" s="2">
        <v>100518</v>
      </c>
      <c r="D2101" s="2">
        <v>7634</v>
      </c>
      <c r="E2101" s="2">
        <v>7650</v>
      </c>
      <c r="F2101" s="13">
        <f t="shared" si="582"/>
        <v>1.230225244012173E-3</v>
      </c>
      <c r="G2101" s="2">
        <f t="shared" si="577"/>
        <v>7215.4308333333338</v>
      </c>
      <c r="H2101" s="2">
        <f t="shared" ca="1" si="583"/>
        <v>107937</v>
      </c>
      <c r="I2101">
        <f t="shared" ca="1" si="584"/>
        <v>-1</v>
      </c>
      <c r="J2101">
        <f t="shared" si="585"/>
        <v>1</v>
      </c>
      <c r="K2101">
        <f t="shared" si="578"/>
        <v>85.800000000000182</v>
      </c>
      <c r="L2101">
        <f t="shared" ca="1" si="579"/>
        <v>-85.800000000000182</v>
      </c>
      <c r="M2101" s="14">
        <f t="shared" si="580"/>
        <v>7476.1300000000483</v>
      </c>
      <c r="N2101">
        <f t="shared" si="586"/>
        <v>0</v>
      </c>
      <c r="O2101">
        <f t="shared" si="581"/>
        <v>0</v>
      </c>
      <c r="P2101">
        <f>COUNTIF(作圖資料!$A$3:$A$249,A2101)</f>
        <v>0</v>
      </c>
      <c r="R2101" s="7">
        <f t="shared" si="587"/>
        <v>94</v>
      </c>
      <c r="S2101" s="8">
        <f t="shared" ca="1" si="588"/>
        <v>-94</v>
      </c>
      <c r="T2101" s="8">
        <f t="shared" ca="1" si="589"/>
        <v>12284</v>
      </c>
      <c r="U2101" s="8">
        <f t="shared" ca="1" si="590"/>
        <v>-1</v>
      </c>
      <c r="V2101" s="9">
        <f t="shared" ca="1" si="591"/>
        <v>0</v>
      </c>
      <c r="W2101" s="3">
        <f t="shared" si="592"/>
        <v>-3.9381775219882176E-4</v>
      </c>
      <c r="X2101" s="3">
        <f t="shared" si="593"/>
        <v>5.3582705182503521E-2</v>
      </c>
      <c r="Y2101" s="3">
        <f t="shared" si="594"/>
        <v>5.5294442908486952E-2</v>
      </c>
    </row>
    <row r="2102" spans="1:25" x14ac:dyDescent="0.25">
      <c r="A2102" s="1">
        <v>39070</v>
      </c>
      <c r="B2102" s="2">
        <v>7598.88</v>
      </c>
      <c r="C2102" s="2">
        <v>114856</v>
      </c>
      <c r="D2102" s="2">
        <v>7593</v>
      </c>
      <c r="E2102" s="2">
        <v>7589</v>
      </c>
      <c r="F2102" s="13">
        <f t="shared" si="582"/>
        <v>-7.7379824395173991E-4</v>
      </c>
      <c r="G2102" s="2">
        <f t="shared" si="577"/>
        <v>7227.3188333333346</v>
      </c>
      <c r="H2102" s="2">
        <f t="shared" ca="1" si="583"/>
        <v>105625.60000000001</v>
      </c>
      <c r="I2102">
        <f t="shared" ca="1" si="584"/>
        <v>1</v>
      </c>
      <c r="J2102">
        <f t="shared" si="585"/>
        <v>-1</v>
      </c>
      <c r="K2102">
        <f t="shared" si="578"/>
        <v>-25.739999999999782</v>
      </c>
      <c r="L2102">
        <f t="shared" ca="1" si="579"/>
        <v>25.739999999999782</v>
      </c>
      <c r="M2102" s="14">
        <f t="shared" si="580"/>
        <v>7476.1300000000483</v>
      </c>
      <c r="N2102">
        <f t="shared" si="586"/>
        <v>0</v>
      </c>
      <c r="O2102">
        <f t="shared" si="581"/>
        <v>0</v>
      </c>
      <c r="P2102">
        <f>COUNTIF(作圖資料!$A$3:$A$249,A2102)</f>
        <v>0</v>
      </c>
      <c r="R2102" s="7">
        <f t="shared" si="587"/>
        <v>-41</v>
      </c>
      <c r="S2102" s="8">
        <f t="shared" ca="1" si="588"/>
        <v>41</v>
      </c>
      <c r="T2102" s="8">
        <f t="shared" ca="1" si="589"/>
        <v>12325</v>
      </c>
      <c r="U2102" s="8">
        <f t="shared" ca="1" si="590"/>
        <v>1</v>
      </c>
      <c r="V2102" s="9">
        <f t="shared" ca="1" si="591"/>
        <v>2</v>
      </c>
      <c r="W2102" s="3">
        <f t="shared" si="592"/>
        <v>-3.9381775219882176E-4</v>
      </c>
      <c r="X2102" s="3">
        <f t="shared" si="593"/>
        <v>5.0025909062644702E-2</v>
      </c>
      <c r="Y2102" s="3">
        <f t="shared" si="594"/>
        <v>4.9626762510367017E-2</v>
      </c>
    </row>
    <row r="2103" spans="1:25" x14ac:dyDescent="0.25">
      <c r="A2103" s="1">
        <v>39071</v>
      </c>
      <c r="B2103" s="2">
        <v>7648.35</v>
      </c>
      <c r="C2103" s="2">
        <v>111831</v>
      </c>
      <c r="D2103" s="2">
        <v>7662</v>
      </c>
      <c r="E2103" s="2">
        <v>7681</v>
      </c>
      <c r="F2103" s="13">
        <f t="shared" si="582"/>
        <v>4.2688945981812498E-3</v>
      </c>
      <c r="G2103" s="2">
        <f t="shared" si="577"/>
        <v>7239.6045000000013</v>
      </c>
      <c r="H2103" s="2">
        <f t="shared" ca="1" si="583"/>
        <v>105879.4</v>
      </c>
      <c r="I2103">
        <f t="shared" ca="1" si="584"/>
        <v>1</v>
      </c>
      <c r="J2103">
        <f t="shared" si="585"/>
        <v>1</v>
      </c>
      <c r="K2103">
        <f t="shared" si="578"/>
        <v>49.470000000000255</v>
      </c>
      <c r="L2103">
        <f t="shared" ca="1" si="579"/>
        <v>49.470000000000255</v>
      </c>
      <c r="M2103" s="14">
        <f t="shared" si="580"/>
        <v>7476.1300000000483</v>
      </c>
      <c r="N2103">
        <f t="shared" si="586"/>
        <v>0</v>
      </c>
      <c r="O2103">
        <f t="shared" si="581"/>
        <v>0</v>
      </c>
      <c r="P2103">
        <f>COUNTIF(作圖資料!$A$3:$A$249,A2103)</f>
        <v>1</v>
      </c>
      <c r="R2103" s="7">
        <f t="shared" si="587"/>
        <v>69</v>
      </c>
      <c r="S2103" s="8">
        <f t="shared" ca="1" si="588"/>
        <v>69</v>
      </c>
      <c r="T2103" s="8">
        <f t="shared" ca="1" si="589"/>
        <v>12394</v>
      </c>
      <c r="U2103" s="8">
        <f t="shared" ca="1" si="590"/>
        <v>1</v>
      </c>
      <c r="V2103" s="9">
        <f t="shared" ca="1" si="591"/>
        <v>2</v>
      </c>
      <c r="W2103" s="3">
        <f t="shared" si="592"/>
        <v>-3.9381775219882176E-4</v>
      </c>
      <c r="X2103" s="3">
        <f t="shared" si="593"/>
        <v>5.6861756150811349E-2</v>
      </c>
      <c r="Y2103" s="3">
        <f t="shared" si="594"/>
        <v>5.9165053912081156E-2</v>
      </c>
    </row>
    <row r="2104" spans="1:25" x14ac:dyDescent="0.25">
      <c r="A2104" s="1">
        <v>39072</v>
      </c>
      <c r="B2104" s="2">
        <v>7620.94</v>
      </c>
      <c r="C2104" s="2">
        <v>109712</v>
      </c>
      <c r="D2104" s="2">
        <v>7642</v>
      </c>
      <c r="E2104" s="2">
        <v>7639</v>
      </c>
      <c r="F2104" s="13">
        <f t="shared" si="582"/>
        <v>2.7634386309300929E-3</v>
      </c>
      <c r="G2104" s="2">
        <f t="shared" si="577"/>
        <v>7251.5910000000003</v>
      </c>
      <c r="H2104" s="2">
        <f t="shared" ca="1" si="583"/>
        <v>108623.6</v>
      </c>
      <c r="I2104">
        <f t="shared" ca="1" si="584"/>
        <v>1</v>
      </c>
      <c r="J2104">
        <f t="shared" si="585"/>
        <v>1</v>
      </c>
      <c r="K2104">
        <f t="shared" si="578"/>
        <v>-27.410000000000764</v>
      </c>
      <c r="L2104">
        <f t="shared" ca="1" si="579"/>
        <v>-27.410000000000764</v>
      </c>
      <c r="M2104" s="14">
        <f t="shared" si="580"/>
        <v>7476.1300000000483</v>
      </c>
      <c r="N2104">
        <f t="shared" si="586"/>
        <v>0</v>
      </c>
      <c r="O2104">
        <f t="shared" si="581"/>
        <v>0</v>
      </c>
      <c r="P2104">
        <f>COUNTIF(作圖資料!$A$3:$A$249,A2104)</f>
        <v>0</v>
      </c>
      <c r="R2104" s="7">
        <f t="shared" si="587"/>
        <v>-39</v>
      </c>
      <c r="S2104" s="8">
        <f t="shared" ca="1" si="588"/>
        <v>-39</v>
      </c>
      <c r="T2104" s="8">
        <f t="shared" ca="1" si="589"/>
        <v>12355</v>
      </c>
      <c r="U2104" s="8">
        <f t="shared" ca="1" si="590"/>
        <v>1</v>
      </c>
      <c r="V2104" s="9">
        <f t="shared" ca="1" si="591"/>
        <v>0</v>
      </c>
      <c r="W2104" s="3">
        <f t="shared" si="592"/>
        <v>4.2688945981812498E-3</v>
      </c>
      <c r="X2104" s="3">
        <f t="shared" si="593"/>
        <v>-3.5837795079985569E-3</v>
      </c>
      <c r="Y2104" s="3">
        <f t="shared" si="594"/>
        <v>-5.0774638718916812E-3</v>
      </c>
    </row>
    <row r="2105" spans="1:25" x14ac:dyDescent="0.25">
      <c r="A2105" s="1">
        <v>39073</v>
      </c>
      <c r="B2105" s="2">
        <v>7652.47</v>
      </c>
      <c r="C2105" s="2">
        <v>86971</v>
      </c>
      <c r="D2105" s="2">
        <v>7692</v>
      </c>
      <c r="E2105" s="2">
        <v>7690</v>
      </c>
      <c r="F2105" s="13">
        <f t="shared" si="582"/>
        <v>5.1656523971999047E-3</v>
      </c>
      <c r="G2105" s="2">
        <f t="shared" si="577"/>
        <v>7263.3610000000008</v>
      </c>
      <c r="H2105" s="2">
        <f t="shared" ca="1" si="583"/>
        <v>104777.60000000001</v>
      </c>
      <c r="I2105">
        <f t="shared" ca="1" si="584"/>
        <v>-1</v>
      </c>
      <c r="J2105">
        <f t="shared" si="585"/>
        <v>1</v>
      </c>
      <c r="K2105">
        <f t="shared" si="578"/>
        <v>31.530000000000655</v>
      </c>
      <c r="L2105">
        <f t="shared" ca="1" si="579"/>
        <v>31.530000000000655</v>
      </c>
      <c r="M2105" s="14">
        <f t="shared" si="580"/>
        <v>7476.1300000000483</v>
      </c>
      <c r="N2105">
        <f t="shared" si="586"/>
        <v>0</v>
      </c>
      <c r="O2105">
        <f t="shared" si="581"/>
        <v>0</v>
      </c>
      <c r="P2105">
        <f>COUNTIF(作圖資料!$A$3:$A$249,A2105)</f>
        <v>0</v>
      </c>
      <c r="R2105" s="7">
        <f t="shared" si="587"/>
        <v>50</v>
      </c>
      <c r="S2105" s="8">
        <f t="shared" ca="1" si="588"/>
        <v>50</v>
      </c>
      <c r="T2105" s="8">
        <f t="shared" ca="1" si="589"/>
        <v>12405</v>
      </c>
      <c r="U2105" s="8">
        <f t="shared" ca="1" si="590"/>
        <v>-1</v>
      </c>
      <c r="V2105" s="9">
        <f t="shared" ca="1" si="591"/>
        <v>2</v>
      </c>
      <c r="W2105" s="3">
        <f t="shared" si="592"/>
        <v>4.2688945981812498E-3</v>
      </c>
      <c r="X2105" s="3">
        <f t="shared" si="593"/>
        <v>5.3867827701403748E-4</v>
      </c>
      <c r="Y2105" s="3">
        <f t="shared" si="594"/>
        <v>1.4321051946359908E-3</v>
      </c>
    </row>
    <row r="2106" spans="1:25" x14ac:dyDescent="0.25">
      <c r="A2106" s="1">
        <v>39076</v>
      </c>
      <c r="B2106" s="2">
        <v>7646.81</v>
      </c>
      <c r="C2106" s="2">
        <v>76526</v>
      </c>
      <c r="D2106" s="2">
        <v>7679</v>
      </c>
      <c r="E2106" s="2">
        <v>7680</v>
      </c>
      <c r="F2106" s="13">
        <f t="shared" si="582"/>
        <v>4.2095985123207225E-3</v>
      </c>
      <c r="G2106" s="2">
        <f t="shared" si="577"/>
        <v>7276.0558333333338</v>
      </c>
      <c r="H2106" s="2">
        <f t="shared" ca="1" si="583"/>
        <v>99979.199999999997</v>
      </c>
      <c r="I2106">
        <f t="shared" ca="1" si="584"/>
        <v>-1</v>
      </c>
      <c r="J2106">
        <f t="shared" si="585"/>
        <v>1</v>
      </c>
      <c r="K2106">
        <f t="shared" si="578"/>
        <v>-5.6599999999998545</v>
      </c>
      <c r="L2106">
        <f t="shared" ca="1" si="579"/>
        <v>5.6599999999998545</v>
      </c>
      <c r="M2106" s="14">
        <f t="shared" si="580"/>
        <v>7476.1300000000483</v>
      </c>
      <c r="N2106">
        <f t="shared" si="586"/>
        <v>0</v>
      </c>
      <c r="O2106">
        <f t="shared" si="581"/>
        <v>0</v>
      </c>
      <c r="P2106">
        <f>COUNTIF(作圖資料!$A$3:$A$249,A2106)</f>
        <v>0</v>
      </c>
      <c r="R2106" s="7">
        <f t="shared" si="587"/>
        <v>-13</v>
      </c>
      <c r="S2106" s="8">
        <f t="shared" ca="1" si="588"/>
        <v>13</v>
      </c>
      <c r="T2106" s="8">
        <f t="shared" ca="1" si="589"/>
        <v>12418</v>
      </c>
      <c r="U2106" s="8">
        <f t="shared" ca="1" si="590"/>
        <v>-1</v>
      </c>
      <c r="V2106" s="9">
        <f t="shared" ca="1" si="591"/>
        <v>0</v>
      </c>
      <c r="W2106" s="3">
        <f t="shared" si="592"/>
        <v>4.2688945981812498E-3</v>
      </c>
      <c r="X2106" s="3">
        <f t="shared" si="593"/>
        <v>-2.013506181072211E-4</v>
      </c>
      <c r="Y2106" s="3">
        <f t="shared" si="594"/>
        <v>-2.6038276266115989E-4</v>
      </c>
    </row>
    <row r="2107" spans="1:25" x14ac:dyDescent="0.25">
      <c r="A2107" s="1">
        <v>39077</v>
      </c>
      <c r="B2107" s="2">
        <v>7727.59</v>
      </c>
      <c r="C2107" s="2">
        <v>114988</v>
      </c>
      <c r="D2107" s="2">
        <v>7789</v>
      </c>
      <c r="E2107" s="2">
        <v>7792</v>
      </c>
      <c r="F2107" s="13">
        <f t="shared" si="582"/>
        <v>7.9468501822690385E-3</v>
      </c>
      <c r="G2107" s="2">
        <f t="shared" si="577"/>
        <v>7290.1315000000004</v>
      </c>
      <c r="H2107" s="2">
        <f t="shared" ca="1" si="583"/>
        <v>100005.6</v>
      </c>
      <c r="I2107">
        <f t="shared" ca="1" si="584"/>
        <v>1</v>
      </c>
      <c r="J2107">
        <f t="shared" si="585"/>
        <v>1</v>
      </c>
      <c r="K2107">
        <f t="shared" si="578"/>
        <v>80.779999999999745</v>
      </c>
      <c r="L2107">
        <f t="shared" ca="1" si="579"/>
        <v>-80.779999999999745</v>
      </c>
      <c r="M2107" s="14">
        <f t="shared" si="580"/>
        <v>7476.1300000000483</v>
      </c>
      <c r="N2107">
        <f t="shared" si="586"/>
        <v>0</v>
      </c>
      <c r="O2107">
        <f t="shared" si="581"/>
        <v>0</v>
      </c>
      <c r="P2107">
        <f>COUNTIF(作圖資料!$A$3:$A$249,A2107)</f>
        <v>0</v>
      </c>
      <c r="R2107" s="7">
        <f t="shared" si="587"/>
        <v>110</v>
      </c>
      <c r="S2107" s="8">
        <f t="shared" ca="1" si="588"/>
        <v>-110</v>
      </c>
      <c r="T2107" s="8">
        <f t="shared" ca="1" si="589"/>
        <v>12308</v>
      </c>
      <c r="U2107" s="8">
        <f t="shared" ca="1" si="590"/>
        <v>1</v>
      </c>
      <c r="V2107" s="9">
        <f t="shared" ca="1" si="591"/>
        <v>2</v>
      </c>
      <c r="W2107" s="3">
        <f t="shared" si="592"/>
        <v>4.2688945981812498E-3</v>
      </c>
      <c r="X2107" s="3">
        <f t="shared" si="593"/>
        <v>1.0360404531696288E-2</v>
      </c>
      <c r="Y2107" s="3">
        <f t="shared" si="594"/>
        <v>1.406066918369997E-2</v>
      </c>
    </row>
    <row r="2108" spans="1:25" x14ac:dyDescent="0.25">
      <c r="A2108" s="1">
        <v>39078</v>
      </c>
      <c r="B2108" s="2">
        <v>7733.18</v>
      </c>
      <c r="C2108" s="2">
        <v>112793</v>
      </c>
      <c r="D2108" s="2">
        <v>7795</v>
      </c>
      <c r="E2108" s="2">
        <v>7800</v>
      </c>
      <c r="F2108" s="13">
        <f t="shared" si="582"/>
        <v>7.9941240214245202E-3</v>
      </c>
      <c r="G2108" s="2">
        <f t="shared" si="577"/>
        <v>7303.0019999999995</v>
      </c>
      <c r="H2108" s="2">
        <f t="shared" ca="1" si="583"/>
        <v>100198</v>
      </c>
      <c r="I2108">
        <f t="shared" ca="1" si="584"/>
        <v>1</v>
      </c>
      <c r="J2108">
        <f t="shared" si="585"/>
        <v>1</v>
      </c>
      <c r="K2108">
        <f t="shared" si="578"/>
        <v>5.5900000000001455</v>
      </c>
      <c r="L2108">
        <f t="shared" ca="1" si="579"/>
        <v>5.5900000000001455</v>
      </c>
      <c r="M2108" s="14">
        <f t="shared" si="580"/>
        <v>7476.1300000000483</v>
      </c>
      <c r="N2108">
        <f t="shared" si="586"/>
        <v>0</v>
      </c>
      <c r="O2108">
        <f t="shared" si="581"/>
        <v>0</v>
      </c>
      <c r="P2108">
        <f>COUNTIF(作圖資料!$A$3:$A$249,A2108)</f>
        <v>0</v>
      </c>
      <c r="R2108" s="7">
        <f t="shared" si="587"/>
        <v>6</v>
      </c>
      <c r="S2108" s="8">
        <f t="shared" ca="1" si="588"/>
        <v>6</v>
      </c>
      <c r="T2108" s="8">
        <f t="shared" ca="1" si="589"/>
        <v>12314</v>
      </c>
      <c r="U2108" s="8">
        <f t="shared" ca="1" si="590"/>
        <v>1</v>
      </c>
      <c r="V2108" s="9">
        <f t="shared" ca="1" si="591"/>
        <v>0</v>
      </c>
      <c r="W2108" s="3">
        <f t="shared" si="592"/>
        <v>4.2688945981812498E-3</v>
      </c>
      <c r="X2108" s="3">
        <f t="shared" si="593"/>
        <v>1.1091281125994223E-2</v>
      </c>
      <c r="Y2108" s="3">
        <f t="shared" si="594"/>
        <v>1.4841817471683338E-2</v>
      </c>
    </row>
    <row r="2109" spans="1:25" x14ac:dyDescent="0.25">
      <c r="A2109" s="1">
        <v>39079</v>
      </c>
      <c r="B2109" s="2">
        <v>7732.93</v>
      </c>
      <c r="C2109" s="2">
        <v>99365</v>
      </c>
      <c r="D2109" s="2">
        <v>7800</v>
      </c>
      <c r="E2109" s="2">
        <v>7803</v>
      </c>
      <c r="F2109" s="13">
        <f t="shared" si="582"/>
        <v>8.6732971848961782E-3</v>
      </c>
      <c r="G2109" s="2">
        <f t="shared" si="577"/>
        <v>7315.9361666666664</v>
      </c>
      <c r="H2109" s="2">
        <f t="shared" ca="1" si="583"/>
        <v>98128.6</v>
      </c>
      <c r="I2109">
        <f t="shared" ca="1" si="584"/>
        <v>1</v>
      </c>
      <c r="J2109">
        <f t="shared" si="585"/>
        <v>1</v>
      </c>
      <c r="K2109">
        <f t="shared" si="578"/>
        <v>-0.25</v>
      </c>
      <c r="L2109">
        <f t="shared" ca="1" si="579"/>
        <v>-0.25</v>
      </c>
      <c r="M2109" s="14">
        <f t="shared" si="580"/>
        <v>7476.1300000000483</v>
      </c>
      <c r="N2109">
        <f t="shared" si="586"/>
        <v>0</v>
      </c>
      <c r="O2109">
        <f t="shared" si="581"/>
        <v>0</v>
      </c>
      <c r="P2109">
        <f>COUNTIF(作圖資料!$A$3:$A$249,A2109)</f>
        <v>0</v>
      </c>
      <c r="R2109" s="7">
        <f t="shared" si="587"/>
        <v>5</v>
      </c>
      <c r="S2109" s="8">
        <f t="shared" ca="1" si="588"/>
        <v>5</v>
      </c>
      <c r="T2109" s="8">
        <f t="shared" ca="1" si="589"/>
        <v>12319</v>
      </c>
      <c r="U2109" s="8">
        <f t="shared" ca="1" si="590"/>
        <v>1</v>
      </c>
      <c r="V2109" s="9">
        <f t="shared" ca="1" si="591"/>
        <v>0</v>
      </c>
      <c r="W2109" s="3">
        <f t="shared" si="592"/>
        <v>4.2688945981812498E-3</v>
      </c>
      <c r="X2109" s="3">
        <f t="shared" si="593"/>
        <v>1.1058594337340466E-2</v>
      </c>
      <c r="Y2109" s="3">
        <f t="shared" si="594"/>
        <v>1.5492774378335961E-2</v>
      </c>
    </row>
    <row r="2110" spans="1:25" x14ac:dyDescent="0.25">
      <c r="A2110" s="1">
        <v>39080</v>
      </c>
      <c r="B2110" s="2">
        <v>7823.72</v>
      </c>
      <c r="C2110" s="2">
        <v>110976</v>
      </c>
      <c r="D2110" s="2">
        <v>7880</v>
      </c>
      <c r="E2110" s="2">
        <v>7880</v>
      </c>
      <c r="F2110" s="13">
        <f t="shared" si="582"/>
        <v>7.1935089701573585E-3</v>
      </c>
      <c r="G2110" s="2">
        <f t="shared" ref="G2110:G2173" si="595">AVERAGE(B2051:B2110)</f>
        <v>7331.7484999999988</v>
      </c>
      <c r="H2110" s="2">
        <f t="shared" ca="1" si="583"/>
        <v>102929.60000000001</v>
      </c>
      <c r="I2110">
        <f t="shared" ca="1" si="584"/>
        <v>1</v>
      </c>
      <c r="J2110">
        <f t="shared" si="585"/>
        <v>1</v>
      </c>
      <c r="K2110">
        <f t="shared" ref="K2110:K2173" si="596">B2110-B2109</f>
        <v>90.789999999999964</v>
      </c>
      <c r="L2110">
        <f t="shared" ref="L2110:L2173" ca="1" si="597">I2109*K2110</f>
        <v>90.789999999999964</v>
      </c>
      <c r="M2110" s="14">
        <f t="shared" ref="M2110:M2173" si="598">M2109+K2110*N2109</f>
        <v>7476.1300000000483</v>
      </c>
      <c r="N2110">
        <f t="shared" si="586"/>
        <v>0</v>
      </c>
      <c r="O2110">
        <f t="shared" ref="O2110:O2173" si="599">ABS(N2110-N2109)</f>
        <v>0</v>
      </c>
      <c r="P2110">
        <f>COUNTIF(作圖資料!$A$3:$A$249,A2110)</f>
        <v>0</v>
      </c>
      <c r="R2110" s="7">
        <f t="shared" si="587"/>
        <v>80</v>
      </c>
      <c r="S2110" s="8">
        <f t="shared" ca="1" si="588"/>
        <v>80</v>
      </c>
      <c r="T2110" s="8">
        <f t="shared" ca="1" si="589"/>
        <v>12399</v>
      </c>
      <c r="U2110" s="8">
        <f t="shared" ca="1" si="590"/>
        <v>1</v>
      </c>
      <c r="V2110" s="9">
        <f t="shared" ca="1" si="591"/>
        <v>0</v>
      </c>
      <c r="W2110" s="3">
        <f t="shared" si="592"/>
        <v>4.2688945981812498E-3</v>
      </c>
      <c r="X2110" s="3">
        <f t="shared" si="593"/>
        <v>2.2929128504840746E-2</v>
      </c>
      <c r="Y2110" s="3">
        <f t="shared" si="594"/>
        <v>2.5908084884780358E-2</v>
      </c>
    </row>
    <row r="2111" spans="1:25" x14ac:dyDescent="0.25">
      <c r="A2111" s="1">
        <v>39084</v>
      </c>
      <c r="B2111" s="2">
        <v>7920.8</v>
      </c>
      <c r="C2111" s="2">
        <v>140933</v>
      </c>
      <c r="D2111" s="2">
        <v>7988</v>
      </c>
      <c r="E2111" s="2">
        <v>7971</v>
      </c>
      <c r="F2111" s="13">
        <f t="shared" si="582"/>
        <v>8.4839915160084267E-3</v>
      </c>
      <c r="G2111" s="2">
        <f t="shared" si="595"/>
        <v>7347.1411666666654</v>
      </c>
      <c r="H2111" s="2">
        <f t="shared" ca="1" si="583"/>
        <v>115811</v>
      </c>
      <c r="I2111">
        <f t="shared" ca="1" si="584"/>
        <v>1</v>
      </c>
      <c r="J2111">
        <f t="shared" si="585"/>
        <v>1</v>
      </c>
      <c r="K2111">
        <f t="shared" si="596"/>
        <v>97.079999999999927</v>
      </c>
      <c r="L2111">
        <f t="shared" ca="1" si="597"/>
        <v>97.079999999999927</v>
      </c>
      <c r="M2111" s="14">
        <f t="shared" si="598"/>
        <v>7476.1300000000483</v>
      </c>
      <c r="N2111">
        <f t="shared" si="586"/>
        <v>0</v>
      </c>
      <c r="O2111">
        <f t="shared" si="599"/>
        <v>0</v>
      </c>
      <c r="P2111">
        <f>COUNTIF(作圖資料!$A$3:$A$249,A2111)</f>
        <v>0</v>
      </c>
      <c r="R2111" s="7">
        <f t="shared" si="587"/>
        <v>108</v>
      </c>
      <c r="S2111" s="8">
        <f t="shared" ca="1" si="588"/>
        <v>108</v>
      </c>
      <c r="T2111" s="8">
        <f t="shared" ca="1" si="589"/>
        <v>12507</v>
      </c>
      <c r="U2111" s="8">
        <f t="shared" ca="1" si="590"/>
        <v>1</v>
      </c>
      <c r="V2111" s="9">
        <f t="shared" ca="1" si="591"/>
        <v>0</v>
      </c>
      <c r="W2111" s="3">
        <f t="shared" si="592"/>
        <v>4.2688945981812498E-3</v>
      </c>
      <c r="X2111" s="3">
        <f t="shared" si="593"/>
        <v>3.5622062274869526E-2</v>
      </c>
      <c r="Y2111" s="3">
        <f t="shared" si="594"/>
        <v>3.9968754068480328E-2</v>
      </c>
    </row>
    <row r="2112" spans="1:25" x14ac:dyDescent="0.25">
      <c r="A2112" s="1">
        <v>39085</v>
      </c>
      <c r="B2112" s="2">
        <v>7917.3</v>
      </c>
      <c r="C2112" s="2">
        <v>160144</v>
      </c>
      <c r="D2112" s="2">
        <v>7989</v>
      </c>
      <c r="E2112" s="2">
        <v>7982</v>
      </c>
      <c r="F2112" s="13">
        <f t="shared" si="582"/>
        <v>9.0561176158538981E-3</v>
      </c>
      <c r="G2112" s="2">
        <f t="shared" si="595"/>
        <v>7362.3183333333327</v>
      </c>
      <c r="H2112" s="2">
        <f t="shared" ca="1" si="583"/>
        <v>124842.2</v>
      </c>
      <c r="I2112">
        <f t="shared" ca="1" si="584"/>
        <v>1</v>
      </c>
      <c r="J2112">
        <f t="shared" si="585"/>
        <v>1</v>
      </c>
      <c r="K2112">
        <f t="shared" si="596"/>
        <v>-3.5</v>
      </c>
      <c r="L2112">
        <f t="shared" ca="1" si="597"/>
        <v>-3.5</v>
      </c>
      <c r="M2112" s="14">
        <f t="shared" si="598"/>
        <v>7476.1300000000483</v>
      </c>
      <c r="N2112">
        <f t="shared" si="586"/>
        <v>0</v>
      </c>
      <c r="O2112">
        <f t="shared" si="599"/>
        <v>0</v>
      </c>
      <c r="P2112">
        <f>COUNTIF(作圖資料!$A$3:$A$249,A2112)</f>
        <v>0</v>
      </c>
      <c r="R2112" s="7">
        <f t="shared" si="587"/>
        <v>1</v>
      </c>
      <c r="S2112" s="8">
        <f t="shared" ca="1" si="588"/>
        <v>1</v>
      </c>
      <c r="T2112" s="8">
        <f t="shared" ca="1" si="589"/>
        <v>12508</v>
      </c>
      <c r="U2112" s="8">
        <f t="shared" ca="1" si="590"/>
        <v>1</v>
      </c>
      <c r="V2112" s="9">
        <f t="shared" ca="1" si="591"/>
        <v>0</v>
      </c>
      <c r="W2112" s="3">
        <f t="shared" si="592"/>
        <v>4.2688945981812498E-3</v>
      </c>
      <c r="X2112" s="3">
        <f t="shared" si="593"/>
        <v>3.5164447233716922E-2</v>
      </c>
      <c r="Y2112" s="3">
        <f t="shared" si="594"/>
        <v>4.0098945449811074E-2</v>
      </c>
    </row>
    <row r="2113" spans="1:25" x14ac:dyDescent="0.25">
      <c r="A2113" s="1">
        <v>39086</v>
      </c>
      <c r="B2113" s="2">
        <v>7934.51</v>
      </c>
      <c r="C2113" s="2">
        <v>157928</v>
      </c>
      <c r="D2113" s="2">
        <v>7976</v>
      </c>
      <c r="E2113" s="2">
        <v>7991</v>
      </c>
      <c r="F2113" s="13">
        <f t="shared" si="582"/>
        <v>5.2290563626486986E-3</v>
      </c>
      <c r="G2113" s="2">
        <f t="shared" si="595"/>
        <v>7378.1504999999997</v>
      </c>
      <c r="H2113" s="2">
        <f t="shared" ca="1" si="583"/>
        <v>133869.20000000001</v>
      </c>
      <c r="I2113">
        <f t="shared" ca="1" si="584"/>
        <v>1</v>
      </c>
      <c r="J2113">
        <f t="shared" si="585"/>
        <v>1</v>
      </c>
      <c r="K2113">
        <f t="shared" si="596"/>
        <v>17.210000000000036</v>
      </c>
      <c r="L2113">
        <f t="shared" ca="1" si="597"/>
        <v>17.210000000000036</v>
      </c>
      <c r="M2113" s="14">
        <f t="shared" si="598"/>
        <v>7476.1300000000483</v>
      </c>
      <c r="N2113">
        <f t="shared" si="586"/>
        <v>0</v>
      </c>
      <c r="O2113">
        <f t="shared" si="599"/>
        <v>0</v>
      </c>
      <c r="P2113">
        <f>COUNTIF(作圖資料!$A$3:$A$249,A2113)</f>
        <v>0</v>
      </c>
      <c r="R2113" s="7">
        <f t="shared" si="587"/>
        <v>-13</v>
      </c>
      <c r="S2113" s="8">
        <f t="shared" ca="1" si="588"/>
        <v>-13</v>
      </c>
      <c r="T2113" s="8">
        <f t="shared" ca="1" si="589"/>
        <v>12495</v>
      </c>
      <c r="U2113" s="8">
        <f t="shared" ca="1" si="590"/>
        <v>1</v>
      </c>
      <c r="V2113" s="9">
        <f t="shared" ca="1" si="591"/>
        <v>0</v>
      </c>
      <c r="W2113" s="3">
        <f t="shared" si="592"/>
        <v>4.2688945981812498E-3</v>
      </c>
      <c r="X2113" s="3">
        <f t="shared" si="593"/>
        <v>3.741460576464184E-2</v>
      </c>
      <c r="Y2113" s="3">
        <f t="shared" si="594"/>
        <v>3.8406457492513812E-2</v>
      </c>
    </row>
    <row r="2114" spans="1:25" x14ac:dyDescent="0.25">
      <c r="A2114" s="1">
        <v>39087</v>
      </c>
      <c r="B2114" s="2">
        <v>7835.57</v>
      </c>
      <c r="C2114" s="2">
        <v>143030</v>
      </c>
      <c r="D2114" s="2">
        <v>7830</v>
      </c>
      <c r="E2114" s="2">
        <v>7843</v>
      </c>
      <c r="F2114" s="13">
        <f t="shared" si="582"/>
        <v>-7.1086085632565688E-4</v>
      </c>
      <c r="G2114" s="2">
        <f t="shared" si="595"/>
        <v>7390.9299999999994</v>
      </c>
      <c r="H2114" s="2">
        <f t="shared" ca="1" si="583"/>
        <v>142602.20000000001</v>
      </c>
      <c r="I2114">
        <f t="shared" ca="1" si="584"/>
        <v>1</v>
      </c>
      <c r="J2114">
        <f t="shared" si="585"/>
        <v>-1</v>
      </c>
      <c r="K2114">
        <f t="shared" si="596"/>
        <v>-98.940000000000509</v>
      </c>
      <c r="L2114">
        <f t="shared" ca="1" si="597"/>
        <v>-98.940000000000509</v>
      </c>
      <c r="M2114" s="14">
        <f t="shared" si="598"/>
        <v>7476.1300000000483</v>
      </c>
      <c r="N2114">
        <f t="shared" si="586"/>
        <v>0</v>
      </c>
      <c r="O2114">
        <f t="shared" si="599"/>
        <v>0</v>
      </c>
      <c r="P2114">
        <f>COUNTIF(作圖資料!$A$3:$A$249,A2114)</f>
        <v>0</v>
      </c>
      <c r="R2114" s="7">
        <f t="shared" si="587"/>
        <v>-146</v>
      </c>
      <c r="S2114" s="8">
        <f t="shared" ca="1" si="588"/>
        <v>-146</v>
      </c>
      <c r="T2114" s="8">
        <f t="shared" ca="1" si="589"/>
        <v>12349</v>
      </c>
      <c r="U2114" s="8">
        <f t="shared" ca="1" si="590"/>
        <v>1</v>
      </c>
      <c r="V2114" s="9">
        <f t="shared" ca="1" si="591"/>
        <v>0</v>
      </c>
      <c r="W2114" s="3">
        <f t="shared" si="592"/>
        <v>4.2688945981812498E-3</v>
      </c>
      <c r="X2114" s="3">
        <f t="shared" si="593"/>
        <v>2.447848228702898E-2</v>
      </c>
      <c r="Y2114" s="3">
        <f t="shared" si="594"/>
        <v>1.9398515818252582E-2</v>
      </c>
    </row>
    <row r="2115" spans="1:25" x14ac:dyDescent="0.25">
      <c r="A2115" s="1">
        <v>39090</v>
      </c>
      <c r="B2115" s="2">
        <v>7736.71</v>
      </c>
      <c r="C2115" s="2">
        <v>114721</v>
      </c>
      <c r="D2115" s="2">
        <v>7736</v>
      </c>
      <c r="E2115" s="2">
        <v>7740</v>
      </c>
      <c r="F2115" s="13">
        <f t="shared" ref="F2115:F2178" si="600">IF(P2115=1,E2115,D2115)/B2115-1</f>
        <v>-9.1770274444846756E-5</v>
      </c>
      <c r="G2115" s="2">
        <f t="shared" si="595"/>
        <v>7401.9276666666674</v>
      </c>
      <c r="H2115" s="2">
        <f t="shared" ref="H2115:H2178" ca="1" si="601">IF(ROW()&gt;$H$1,AVERAGE(OFFSET(C2115,-$H$1+1,,$H$1)),"")</f>
        <v>143351.20000000001</v>
      </c>
      <c r="I2115">
        <f t="shared" ref="I2115:I2178" ca="1" si="602">IF(H2115="",0,SIGN(C2115-H2115))</f>
        <v>-1</v>
      </c>
      <c r="J2115">
        <f t="shared" ref="J2115:J2178" si="603">SIGN(F2115)</f>
        <v>-1</v>
      </c>
      <c r="K2115">
        <f t="shared" si="596"/>
        <v>-98.859999999999673</v>
      </c>
      <c r="L2115">
        <f t="shared" ca="1" si="597"/>
        <v>-98.859999999999673</v>
      </c>
      <c r="M2115" s="14">
        <f t="shared" si="598"/>
        <v>7476.1300000000483</v>
      </c>
      <c r="N2115">
        <f t="shared" ref="N2115:N2178" si="604">INT(M2115*$Q$1/B2115)*CHOOSE($L$1,I2115,J2115)</f>
        <v>0</v>
      </c>
      <c r="O2115">
        <f t="shared" si="599"/>
        <v>0</v>
      </c>
      <c r="P2115">
        <f>COUNTIF(作圖資料!$A$3:$A$249,A2115)</f>
        <v>0</v>
      </c>
      <c r="R2115" s="7">
        <f t="shared" si="587"/>
        <v>-94</v>
      </c>
      <c r="S2115" s="8">
        <f t="shared" ca="1" si="588"/>
        <v>-94</v>
      </c>
      <c r="T2115" s="8">
        <f t="shared" ca="1" si="589"/>
        <v>12255</v>
      </c>
      <c r="U2115" s="8">
        <f t="shared" ca="1" si="590"/>
        <v>-1</v>
      </c>
      <c r="V2115" s="9">
        <f t="shared" ca="1" si="591"/>
        <v>2</v>
      </c>
      <c r="W2115" s="3">
        <f t="shared" si="592"/>
        <v>4.2688945981812498E-3</v>
      </c>
      <c r="X2115" s="3">
        <f t="shared" si="593"/>
        <v>1.1552818581785473E-2</v>
      </c>
      <c r="Y2115" s="3">
        <f t="shared" si="594"/>
        <v>7.1605259731803983E-3</v>
      </c>
    </row>
    <row r="2116" spans="1:25" x14ac:dyDescent="0.25">
      <c r="A2116" s="1">
        <v>39091</v>
      </c>
      <c r="B2116" s="2">
        <v>7790.01</v>
      </c>
      <c r="C2116" s="2">
        <v>119972</v>
      </c>
      <c r="D2116" s="2">
        <v>7822</v>
      </c>
      <c r="E2116" s="2">
        <v>7824</v>
      </c>
      <c r="F2116" s="13">
        <f t="shared" si="600"/>
        <v>4.106541583386969E-3</v>
      </c>
      <c r="G2116" s="2">
        <f t="shared" si="595"/>
        <v>7412.5708333333332</v>
      </c>
      <c r="H2116" s="2">
        <f t="shared" ca="1" si="601"/>
        <v>139159</v>
      </c>
      <c r="I2116">
        <f t="shared" ca="1" si="602"/>
        <v>-1</v>
      </c>
      <c r="J2116">
        <f t="shared" si="603"/>
        <v>1</v>
      </c>
      <c r="K2116">
        <f t="shared" si="596"/>
        <v>53.300000000000182</v>
      </c>
      <c r="L2116">
        <f t="shared" ca="1" si="597"/>
        <v>-53.300000000000182</v>
      </c>
      <c r="M2116" s="14">
        <f t="shared" si="598"/>
        <v>7476.1300000000483</v>
      </c>
      <c r="N2116">
        <f t="shared" si="604"/>
        <v>0</v>
      </c>
      <c r="O2116">
        <f t="shared" si="599"/>
        <v>0</v>
      </c>
      <c r="P2116">
        <f>COUNTIF(作圖資料!$A$3:$A$249,A2116)</f>
        <v>0</v>
      </c>
      <c r="R2116" s="7">
        <f t="shared" ref="R2116:R2179" si="605">D2116-IF(P2115=1,E2115,D2115)</f>
        <v>86</v>
      </c>
      <c r="S2116" s="8">
        <f t="shared" ref="S2116:S2179" ca="1" si="606">I2115*R2116</f>
        <v>-86</v>
      </c>
      <c r="T2116" s="8">
        <f t="shared" ref="T2116:T2179" ca="1" si="607">T2115+R2116*U2115</f>
        <v>12169</v>
      </c>
      <c r="U2116" s="8">
        <f t="shared" ref="U2116:U2179" ca="1" si="608">INT(T2116*$Q$1/IF(P2116=1,E2116,D2116))*I2116</f>
        <v>-1</v>
      </c>
      <c r="V2116" s="9">
        <f t="shared" ref="V2116:V2179" ca="1" si="609">IF(P2116=1,ABS(U2116)+ABS(U2115),ABS(U2116-U2115))</f>
        <v>0</v>
      </c>
      <c r="W2116" s="3">
        <f t="shared" ref="W2116:W2179" si="610">IF(P2115=1,F2115,W2115)</f>
        <v>4.2688945981812498E-3</v>
      </c>
      <c r="X2116" s="3">
        <f t="shared" ref="X2116:X2179" si="611">IF(P2115=1,K2116/B2115,(1+K2116/B2115)*(1+X2115)-1)</f>
        <v>1.8521641922767618E-2</v>
      </c>
      <c r="Y2116" s="3">
        <f t="shared" ref="Y2116:Y2179" si="612">IF(P2115=1,R2116/E2115,(1+R2116/D2115)*(1+Y2115)-1)</f>
        <v>1.8356984767608164E-2</v>
      </c>
    </row>
    <row r="2117" spans="1:25" x14ac:dyDescent="0.25">
      <c r="A2117" s="1">
        <v>39092</v>
      </c>
      <c r="B2117" s="2">
        <v>7698.52</v>
      </c>
      <c r="C2117" s="2">
        <v>140489</v>
      </c>
      <c r="D2117" s="2">
        <v>7693</v>
      </c>
      <c r="E2117" s="2">
        <v>7695</v>
      </c>
      <c r="F2117" s="13">
        <f t="shared" si="600"/>
        <v>-7.1702093389380828E-4</v>
      </c>
      <c r="G2117" s="2">
        <f t="shared" si="595"/>
        <v>7422.9606666666659</v>
      </c>
      <c r="H2117" s="2">
        <f t="shared" ca="1" si="601"/>
        <v>135228</v>
      </c>
      <c r="I2117">
        <f t="shared" ca="1" si="602"/>
        <v>1</v>
      </c>
      <c r="J2117">
        <f t="shared" si="603"/>
        <v>-1</v>
      </c>
      <c r="K2117">
        <f t="shared" si="596"/>
        <v>-91.489999999999782</v>
      </c>
      <c r="L2117">
        <f t="shared" ca="1" si="597"/>
        <v>91.489999999999782</v>
      </c>
      <c r="M2117" s="14">
        <f t="shared" si="598"/>
        <v>7476.1300000000483</v>
      </c>
      <c r="N2117">
        <f t="shared" si="604"/>
        <v>0</v>
      </c>
      <c r="O2117">
        <f t="shared" si="599"/>
        <v>0</v>
      </c>
      <c r="P2117">
        <f>COUNTIF(作圖資料!$A$3:$A$249,A2117)</f>
        <v>0</v>
      </c>
      <c r="R2117" s="7">
        <f t="shared" si="605"/>
        <v>-129</v>
      </c>
      <c r="S2117" s="8">
        <f t="shared" ca="1" si="606"/>
        <v>129</v>
      </c>
      <c r="T2117" s="8">
        <f t="shared" ca="1" si="607"/>
        <v>12298</v>
      </c>
      <c r="U2117" s="8">
        <f t="shared" ca="1" si="608"/>
        <v>1</v>
      </c>
      <c r="V2117" s="9">
        <f t="shared" ca="1" si="609"/>
        <v>2</v>
      </c>
      <c r="W2117" s="3">
        <f t="shared" si="610"/>
        <v>4.2688945981812498E-3</v>
      </c>
      <c r="X2117" s="3">
        <f t="shared" si="611"/>
        <v>6.559584747036995E-3</v>
      </c>
      <c r="Y2117" s="3">
        <f t="shared" si="612"/>
        <v>1.5622965759665153E-3</v>
      </c>
    </row>
    <row r="2118" spans="1:25" x14ac:dyDescent="0.25">
      <c r="A2118" s="1">
        <v>39093</v>
      </c>
      <c r="B2118" s="2">
        <v>7618.55</v>
      </c>
      <c r="C2118" s="2">
        <v>160621</v>
      </c>
      <c r="D2118" s="2">
        <v>7626</v>
      </c>
      <c r="E2118" s="2">
        <v>7632</v>
      </c>
      <c r="F2118" s="13">
        <f t="shared" si="600"/>
        <v>9.7787636755031215E-4</v>
      </c>
      <c r="G2118" s="2">
        <f t="shared" si="595"/>
        <v>7432.9764999999989</v>
      </c>
      <c r="H2118" s="2">
        <f t="shared" ca="1" si="601"/>
        <v>135766.6</v>
      </c>
      <c r="I2118">
        <f t="shared" ca="1" si="602"/>
        <v>1</v>
      </c>
      <c r="J2118">
        <f t="shared" si="603"/>
        <v>1</v>
      </c>
      <c r="K2118">
        <f t="shared" si="596"/>
        <v>-79.970000000000255</v>
      </c>
      <c r="L2118">
        <f t="shared" ca="1" si="597"/>
        <v>-79.970000000000255</v>
      </c>
      <c r="M2118" s="14">
        <f t="shared" si="598"/>
        <v>7476.1300000000483</v>
      </c>
      <c r="N2118">
        <f t="shared" si="604"/>
        <v>0</v>
      </c>
      <c r="O2118">
        <f t="shared" si="599"/>
        <v>0</v>
      </c>
      <c r="P2118">
        <f>COUNTIF(作圖資料!$A$3:$A$249,A2118)</f>
        <v>0</v>
      </c>
      <c r="R2118" s="7">
        <f t="shared" si="605"/>
        <v>-67</v>
      </c>
      <c r="S2118" s="8">
        <f t="shared" ca="1" si="606"/>
        <v>-67</v>
      </c>
      <c r="T2118" s="8">
        <f t="shared" ca="1" si="607"/>
        <v>12231</v>
      </c>
      <c r="U2118" s="8">
        <f t="shared" ca="1" si="608"/>
        <v>1</v>
      </c>
      <c r="V2118" s="9">
        <f t="shared" ca="1" si="609"/>
        <v>0</v>
      </c>
      <c r="W2118" s="3">
        <f t="shared" si="610"/>
        <v>4.2688945981812498E-3</v>
      </c>
      <c r="X2118" s="3">
        <f t="shared" si="611"/>
        <v>-3.8962652075283932E-3</v>
      </c>
      <c r="Y2118" s="3">
        <f t="shared" si="612"/>
        <v>-7.1605259731807314E-3</v>
      </c>
    </row>
    <row r="2119" spans="1:25" x14ac:dyDescent="0.25">
      <c r="A2119" s="1">
        <v>39094</v>
      </c>
      <c r="B2119" s="2">
        <v>7761.71</v>
      </c>
      <c r="C2119" s="2">
        <v>132100</v>
      </c>
      <c r="D2119" s="2">
        <v>7786</v>
      </c>
      <c r="E2119" s="2">
        <v>7798</v>
      </c>
      <c r="F2119" s="13">
        <f t="shared" si="600"/>
        <v>3.1294650276807445E-3</v>
      </c>
      <c r="G2119" s="2">
        <f t="shared" si="595"/>
        <v>7445.7411666666649</v>
      </c>
      <c r="H2119" s="2">
        <f t="shared" ca="1" si="601"/>
        <v>133580.6</v>
      </c>
      <c r="I2119">
        <f t="shared" ca="1" si="602"/>
        <v>-1</v>
      </c>
      <c r="J2119">
        <f t="shared" si="603"/>
        <v>1</v>
      </c>
      <c r="K2119">
        <f t="shared" si="596"/>
        <v>143.15999999999985</v>
      </c>
      <c r="L2119">
        <f t="shared" ca="1" si="597"/>
        <v>143.15999999999985</v>
      </c>
      <c r="M2119" s="14">
        <f t="shared" si="598"/>
        <v>7476.1300000000483</v>
      </c>
      <c r="N2119">
        <f t="shared" si="604"/>
        <v>0</v>
      </c>
      <c r="O2119">
        <f t="shared" si="599"/>
        <v>0</v>
      </c>
      <c r="P2119">
        <f>COUNTIF(作圖資料!$A$3:$A$249,A2119)</f>
        <v>0</v>
      </c>
      <c r="R2119" s="7">
        <f t="shared" si="605"/>
        <v>160</v>
      </c>
      <c r="S2119" s="8">
        <f t="shared" ca="1" si="606"/>
        <v>160</v>
      </c>
      <c r="T2119" s="8">
        <f t="shared" ca="1" si="607"/>
        <v>12391</v>
      </c>
      <c r="U2119" s="8">
        <f t="shared" ca="1" si="608"/>
        <v>-1</v>
      </c>
      <c r="V2119" s="9">
        <f t="shared" ca="1" si="609"/>
        <v>2</v>
      </c>
      <c r="W2119" s="3">
        <f t="shared" si="610"/>
        <v>4.2688945981812498E-3</v>
      </c>
      <c r="X2119" s="3">
        <f t="shared" si="611"/>
        <v>1.482149744716188E-2</v>
      </c>
      <c r="Y2119" s="3">
        <f t="shared" si="612"/>
        <v>1.3670095039708174E-2</v>
      </c>
    </row>
    <row r="2120" spans="1:25" x14ac:dyDescent="0.25">
      <c r="A2120" s="1">
        <v>39097</v>
      </c>
      <c r="B2120" s="2">
        <v>7783.5</v>
      </c>
      <c r="C2120" s="2">
        <v>116534</v>
      </c>
      <c r="D2120" s="2">
        <v>7804</v>
      </c>
      <c r="E2120" s="2">
        <v>7820</v>
      </c>
      <c r="F2120" s="13">
        <f t="shared" si="600"/>
        <v>2.6337765786599299E-3</v>
      </c>
      <c r="G2120" s="2">
        <f t="shared" si="595"/>
        <v>7458.1433333333316</v>
      </c>
      <c r="H2120" s="2">
        <f t="shared" ca="1" si="601"/>
        <v>133943.20000000001</v>
      </c>
      <c r="I2120">
        <f t="shared" ca="1" si="602"/>
        <v>-1</v>
      </c>
      <c r="J2120">
        <f t="shared" si="603"/>
        <v>1</v>
      </c>
      <c r="K2120">
        <f t="shared" si="596"/>
        <v>21.789999999999964</v>
      </c>
      <c r="L2120">
        <f t="shared" ca="1" si="597"/>
        <v>-21.789999999999964</v>
      </c>
      <c r="M2120" s="14">
        <f t="shared" si="598"/>
        <v>7476.1300000000483</v>
      </c>
      <c r="N2120">
        <f t="shared" si="604"/>
        <v>0</v>
      </c>
      <c r="O2120">
        <f t="shared" si="599"/>
        <v>0</v>
      </c>
      <c r="P2120">
        <f>COUNTIF(作圖資料!$A$3:$A$249,A2120)</f>
        <v>0</v>
      </c>
      <c r="R2120" s="7">
        <f t="shared" si="605"/>
        <v>18</v>
      </c>
      <c r="S2120" s="8">
        <f t="shared" ca="1" si="606"/>
        <v>-18</v>
      </c>
      <c r="T2120" s="8">
        <f t="shared" ca="1" si="607"/>
        <v>12373</v>
      </c>
      <c r="U2120" s="8">
        <f t="shared" ca="1" si="608"/>
        <v>-1</v>
      </c>
      <c r="V2120" s="9">
        <f t="shared" ca="1" si="609"/>
        <v>0</v>
      </c>
      <c r="W2120" s="3">
        <f t="shared" si="610"/>
        <v>4.2688945981812498E-3</v>
      </c>
      <c r="X2120" s="3">
        <f t="shared" si="611"/>
        <v>1.7670477946223784E-2</v>
      </c>
      <c r="Y2120" s="3">
        <f t="shared" si="612"/>
        <v>1.6013539903658058E-2</v>
      </c>
    </row>
    <row r="2121" spans="1:25" x14ac:dyDescent="0.25">
      <c r="A2121" s="1">
        <v>39098</v>
      </c>
      <c r="B2121" s="2">
        <v>7792.08</v>
      </c>
      <c r="C2121" s="2">
        <v>105616</v>
      </c>
      <c r="D2121" s="2">
        <v>7815</v>
      </c>
      <c r="E2121" s="2">
        <v>7833</v>
      </c>
      <c r="F2121" s="13">
        <f t="shared" si="600"/>
        <v>2.9414482397511765E-3</v>
      </c>
      <c r="G2121" s="2">
        <f t="shared" si="595"/>
        <v>7470.6736666666657</v>
      </c>
      <c r="H2121" s="2">
        <f t="shared" ca="1" si="601"/>
        <v>131072</v>
      </c>
      <c r="I2121">
        <f t="shared" ca="1" si="602"/>
        <v>-1</v>
      </c>
      <c r="J2121">
        <f t="shared" si="603"/>
        <v>1</v>
      </c>
      <c r="K2121">
        <f t="shared" si="596"/>
        <v>8.5799999999999272</v>
      </c>
      <c r="L2121">
        <f t="shared" ca="1" si="597"/>
        <v>-8.5799999999999272</v>
      </c>
      <c r="M2121" s="14">
        <f t="shared" si="598"/>
        <v>7476.1300000000483</v>
      </c>
      <c r="N2121">
        <f t="shared" si="604"/>
        <v>0</v>
      </c>
      <c r="O2121">
        <f t="shared" si="599"/>
        <v>0</v>
      </c>
      <c r="P2121">
        <f>COUNTIF(作圖資料!$A$3:$A$249,A2121)</f>
        <v>0</v>
      </c>
      <c r="R2121" s="7">
        <f t="shared" si="605"/>
        <v>11</v>
      </c>
      <c r="S2121" s="8">
        <f t="shared" ca="1" si="606"/>
        <v>-11</v>
      </c>
      <c r="T2121" s="8">
        <f t="shared" ca="1" si="607"/>
        <v>12362</v>
      </c>
      <c r="U2121" s="8">
        <f t="shared" ca="1" si="608"/>
        <v>-1</v>
      </c>
      <c r="V2121" s="9">
        <f t="shared" ca="1" si="609"/>
        <v>0</v>
      </c>
      <c r="W2121" s="3">
        <f t="shared" si="610"/>
        <v>4.2688945981812498E-3</v>
      </c>
      <c r="X2121" s="3">
        <f t="shared" si="611"/>
        <v>1.8792288532820889E-2</v>
      </c>
      <c r="Y2121" s="3">
        <f t="shared" si="612"/>
        <v>1.7445645098294049E-2</v>
      </c>
    </row>
    <row r="2122" spans="1:25" x14ac:dyDescent="0.25">
      <c r="A2122" s="1">
        <v>39099</v>
      </c>
      <c r="B2122" s="2">
        <v>7833.98</v>
      </c>
      <c r="C2122" s="2">
        <v>102014</v>
      </c>
      <c r="D2122" s="2">
        <v>7835</v>
      </c>
      <c r="E2122" s="2">
        <v>7865</v>
      </c>
      <c r="F2122" s="13">
        <f t="shared" si="600"/>
        <v>3.959673116347151E-3</v>
      </c>
      <c r="G2122" s="2">
        <f t="shared" si="595"/>
        <v>7482.9496666666655</v>
      </c>
      <c r="H2122" s="2">
        <f t="shared" ca="1" si="601"/>
        <v>123377</v>
      </c>
      <c r="I2122">
        <f t="shared" ca="1" si="602"/>
        <v>-1</v>
      </c>
      <c r="J2122">
        <f t="shared" si="603"/>
        <v>1</v>
      </c>
      <c r="K2122">
        <f t="shared" si="596"/>
        <v>41.899999999999636</v>
      </c>
      <c r="L2122">
        <f t="shared" ca="1" si="597"/>
        <v>-41.899999999999636</v>
      </c>
      <c r="M2122" s="14">
        <f t="shared" si="598"/>
        <v>7476.1300000000483</v>
      </c>
      <c r="N2122">
        <f t="shared" si="604"/>
        <v>0</v>
      </c>
      <c r="O2122">
        <f t="shared" si="599"/>
        <v>0</v>
      </c>
      <c r="P2122">
        <f>COUNTIF(作圖資料!$A$3:$A$249,A2122)</f>
        <v>1</v>
      </c>
      <c r="R2122" s="7">
        <f t="shared" si="605"/>
        <v>20</v>
      </c>
      <c r="S2122" s="8">
        <f t="shared" ca="1" si="606"/>
        <v>-20</v>
      </c>
      <c r="T2122" s="8">
        <f t="shared" ca="1" si="607"/>
        <v>12342</v>
      </c>
      <c r="U2122" s="8">
        <f t="shared" ca="1" si="608"/>
        <v>-1</v>
      </c>
      <c r="V2122" s="9">
        <f t="shared" ca="1" si="609"/>
        <v>2</v>
      </c>
      <c r="W2122" s="3">
        <f t="shared" si="610"/>
        <v>4.2688945981812498E-3</v>
      </c>
      <c r="X2122" s="3">
        <f t="shared" si="611"/>
        <v>2.4270594311191163E-2</v>
      </c>
      <c r="Y2122" s="3">
        <f t="shared" si="612"/>
        <v>2.0049472724905204E-2</v>
      </c>
    </row>
    <row r="2123" spans="1:25" x14ac:dyDescent="0.25">
      <c r="A2123" s="1">
        <v>39100</v>
      </c>
      <c r="B2123" s="2">
        <v>7895.18</v>
      </c>
      <c r="C2123" s="2">
        <v>113983</v>
      </c>
      <c r="D2123" s="2">
        <v>7922</v>
      </c>
      <c r="E2123" s="2">
        <v>7928</v>
      </c>
      <c r="F2123" s="13">
        <f t="shared" si="600"/>
        <v>3.3970093145436753E-3</v>
      </c>
      <c r="G2123" s="2">
        <f t="shared" si="595"/>
        <v>7496.871166666665</v>
      </c>
      <c r="H2123" s="2">
        <f t="shared" ca="1" si="601"/>
        <v>114049.4</v>
      </c>
      <c r="I2123">
        <f t="shared" ca="1" si="602"/>
        <v>-1</v>
      </c>
      <c r="J2123">
        <f t="shared" si="603"/>
        <v>1</v>
      </c>
      <c r="K2123">
        <f t="shared" si="596"/>
        <v>61.200000000000728</v>
      </c>
      <c r="L2123">
        <f t="shared" ca="1" si="597"/>
        <v>-61.200000000000728</v>
      </c>
      <c r="M2123" s="14">
        <f t="shared" si="598"/>
        <v>7476.1300000000483</v>
      </c>
      <c r="N2123">
        <f t="shared" si="604"/>
        <v>0</v>
      </c>
      <c r="O2123">
        <f t="shared" si="599"/>
        <v>0</v>
      </c>
      <c r="P2123">
        <f>COUNTIF(作圖資料!$A$3:$A$249,A2123)</f>
        <v>0</v>
      </c>
      <c r="R2123" s="7">
        <f t="shared" si="605"/>
        <v>57</v>
      </c>
      <c r="S2123" s="8">
        <f t="shared" ca="1" si="606"/>
        <v>-57</v>
      </c>
      <c r="T2123" s="8">
        <f t="shared" ca="1" si="607"/>
        <v>12285</v>
      </c>
      <c r="U2123" s="8">
        <f t="shared" ca="1" si="608"/>
        <v>-1</v>
      </c>
      <c r="V2123" s="9">
        <f t="shared" ca="1" si="609"/>
        <v>0</v>
      </c>
      <c r="W2123" s="3">
        <f t="shared" si="610"/>
        <v>3.959673116347151E-3</v>
      </c>
      <c r="X2123" s="3">
        <f t="shared" si="611"/>
        <v>7.8121210419225895E-3</v>
      </c>
      <c r="Y2123" s="3">
        <f t="shared" si="612"/>
        <v>7.2472981563890659E-3</v>
      </c>
    </row>
    <row r="2124" spans="1:25" x14ac:dyDescent="0.25">
      <c r="A2124" s="1">
        <v>39101</v>
      </c>
      <c r="B2124" s="2">
        <v>7840.08</v>
      </c>
      <c r="C2124" s="2">
        <v>117475</v>
      </c>
      <c r="D2124" s="2">
        <v>7862</v>
      </c>
      <c r="E2124" s="2">
        <v>7861</v>
      </c>
      <c r="F2124" s="13">
        <f t="shared" si="600"/>
        <v>2.7958898378588337E-3</v>
      </c>
      <c r="G2124" s="2">
        <f t="shared" si="595"/>
        <v>7509.5251666666645</v>
      </c>
      <c r="H2124" s="2">
        <f t="shared" ca="1" si="601"/>
        <v>111124.4</v>
      </c>
      <c r="I2124">
        <f t="shared" ca="1" si="602"/>
        <v>1</v>
      </c>
      <c r="J2124">
        <f t="shared" si="603"/>
        <v>1</v>
      </c>
      <c r="K2124">
        <f t="shared" si="596"/>
        <v>-55.100000000000364</v>
      </c>
      <c r="L2124">
        <f t="shared" ca="1" si="597"/>
        <v>55.100000000000364</v>
      </c>
      <c r="M2124" s="14">
        <f t="shared" si="598"/>
        <v>7476.1300000000483</v>
      </c>
      <c r="N2124">
        <f t="shared" si="604"/>
        <v>0</v>
      </c>
      <c r="O2124">
        <f t="shared" si="599"/>
        <v>0</v>
      </c>
      <c r="P2124">
        <f>COUNTIF(作圖資料!$A$3:$A$249,A2124)</f>
        <v>0</v>
      </c>
      <c r="R2124" s="7">
        <f t="shared" si="605"/>
        <v>-60</v>
      </c>
      <c r="S2124" s="8">
        <f t="shared" ca="1" si="606"/>
        <v>60</v>
      </c>
      <c r="T2124" s="8">
        <f t="shared" ca="1" si="607"/>
        <v>12345</v>
      </c>
      <c r="U2124" s="8">
        <f t="shared" ca="1" si="608"/>
        <v>1</v>
      </c>
      <c r="V2124" s="9">
        <f t="shared" ca="1" si="609"/>
        <v>2</v>
      </c>
      <c r="W2124" s="3">
        <f t="shared" si="610"/>
        <v>3.959673116347151E-3</v>
      </c>
      <c r="X2124" s="3">
        <f t="shared" si="611"/>
        <v>7.786591234597573E-4</v>
      </c>
      <c r="Y2124" s="3">
        <f t="shared" si="612"/>
        <v>-3.8143674507307157E-4</v>
      </c>
    </row>
    <row r="2125" spans="1:25" x14ac:dyDescent="0.25">
      <c r="A2125" s="1">
        <v>39104</v>
      </c>
      <c r="B2125" s="2">
        <v>7842.47</v>
      </c>
      <c r="C2125" s="2">
        <v>116899</v>
      </c>
      <c r="D2125" s="2">
        <v>7885</v>
      </c>
      <c r="E2125" s="2">
        <v>7886</v>
      </c>
      <c r="F2125" s="13">
        <f t="shared" si="600"/>
        <v>5.4230363648186675E-3</v>
      </c>
      <c r="G2125" s="2">
        <f t="shared" si="595"/>
        <v>7522.1206666666658</v>
      </c>
      <c r="H2125" s="2">
        <f t="shared" ca="1" si="601"/>
        <v>111197.4</v>
      </c>
      <c r="I2125">
        <f t="shared" ca="1" si="602"/>
        <v>1</v>
      </c>
      <c r="J2125">
        <f t="shared" si="603"/>
        <v>1</v>
      </c>
      <c r="K2125">
        <f t="shared" si="596"/>
        <v>2.3900000000003274</v>
      </c>
      <c r="L2125">
        <f t="shared" ca="1" si="597"/>
        <v>2.3900000000003274</v>
      </c>
      <c r="M2125" s="14">
        <f t="shared" si="598"/>
        <v>7476.1300000000483</v>
      </c>
      <c r="N2125">
        <f t="shared" si="604"/>
        <v>0</v>
      </c>
      <c r="O2125">
        <f t="shared" si="599"/>
        <v>0</v>
      </c>
      <c r="P2125">
        <f>COUNTIF(作圖資料!$A$3:$A$249,A2125)</f>
        <v>0</v>
      </c>
      <c r="R2125" s="7">
        <f t="shared" si="605"/>
        <v>23</v>
      </c>
      <c r="S2125" s="8">
        <f t="shared" ca="1" si="606"/>
        <v>23</v>
      </c>
      <c r="T2125" s="8">
        <f t="shared" ca="1" si="607"/>
        <v>12368</v>
      </c>
      <c r="U2125" s="8">
        <f t="shared" ca="1" si="608"/>
        <v>1</v>
      </c>
      <c r="V2125" s="9">
        <f t="shared" ca="1" si="609"/>
        <v>0</v>
      </c>
      <c r="W2125" s="3">
        <f t="shared" si="610"/>
        <v>3.959673116347151E-3</v>
      </c>
      <c r="X2125" s="3">
        <f t="shared" si="611"/>
        <v>1.0837403210119945E-3</v>
      </c>
      <c r="Y2125" s="3">
        <f t="shared" si="612"/>
        <v>2.5429116338206992E-3</v>
      </c>
    </row>
    <row r="2126" spans="1:25" x14ac:dyDescent="0.25">
      <c r="A2126" s="1">
        <v>39105</v>
      </c>
      <c r="B2126" s="2">
        <v>7852.36</v>
      </c>
      <c r="C2126" s="2">
        <v>113872</v>
      </c>
      <c r="D2126" s="2">
        <v>7885</v>
      </c>
      <c r="E2126" s="2">
        <v>7890</v>
      </c>
      <c r="F2126" s="13">
        <f t="shared" si="600"/>
        <v>4.1567121222154668E-3</v>
      </c>
      <c r="G2126" s="2">
        <f t="shared" si="595"/>
        <v>7536.4066666666649</v>
      </c>
      <c r="H2126" s="2">
        <f t="shared" ca="1" si="601"/>
        <v>112848.6</v>
      </c>
      <c r="I2126">
        <f t="shared" ca="1" si="602"/>
        <v>1</v>
      </c>
      <c r="J2126">
        <f t="shared" si="603"/>
        <v>1</v>
      </c>
      <c r="K2126">
        <f t="shared" si="596"/>
        <v>9.8899999999994179</v>
      </c>
      <c r="L2126">
        <f t="shared" ca="1" si="597"/>
        <v>9.8899999999994179</v>
      </c>
      <c r="M2126" s="14">
        <f t="shared" si="598"/>
        <v>7476.1300000000483</v>
      </c>
      <c r="N2126">
        <f t="shared" si="604"/>
        <v>0</v>
      </c>
      <c r="O2126">
        <f t="shared" si="599"/>
        <v>0</v>
      </c>
      <c r="P2126">
        <f>COUNTIF(作圖資料!$A$3:$A$249,A2126)</f>
        <v>0</v>
      </c>
      <c r="R2126" s="7">
        <f t="shared" si="605"/>
        <v>0</v>
      </c>
      <c r="S2126" s="8">
        <f t="shared" ca="1" si="606"/>
        <v>0</v>
      </c>
      <c r="T2126" s="8">
        <f t="shared" ca="1" si="607"/>
        <v>12368</v>
      </c>
      <c r="U2126" s="8">
        <f t="shared" ca="1" si="608"/>
        <v>1</v>
      </c>
      <c r="V2126" s="9">
        <f t="shared" ca="1" si="609"/>
        <v>0</v>
      </c>
      <c r="W2126" s="3">
        <f t="shared" si="610"/>
        <v>3.959673116347151E-3</v>
      </c>
      <c r="X2126" s="3">
        <f t="shared" si="611"/>
        <v>2.3461892933096529E-3</v>
      </c>
      <c r="Y2126" s="3">
        <f t="shared" si="612"/>
        <v>2.5429116338206992E-3</v>
      </c>
    </row>
    <row r="2127" spans="1:25" x14ac:dyDescent="0.25">
      <c r="A2127" s="1">
        <v>39106</v>
      </c>
      <c r="B2127" s="2">
        <v>7935.54</v>
      </c>
      <c r="C2127" s="2">
        <v>125394</v>
      </c>
      <c r="D2127" s="2">
        <v>7993</v>
      </c>
      <c r="E2127" s="2">
        <v>7997</v>
      </c>
      <c r="F2127" s="13">
        <f t="shared" si="600"/>
        <v>7.2408430932235923E-3</v>
      </c>
      <c r="G2127" s="2">
        <f t="shared" si="595"/>
        <v>7551.6436666666659</v>
      </c>
      <c r="H2127" s="2">
        <f t="shared" ca="1" si="601"/>
        <v>117524.6</v>
      </c>
      <c r="I2127">
        <f t="shared" ca="1" si="602"/>
        <v>1</v>
      </c>
      <c r="J2127">
        <f t="shared" si="603"/>
        <v>1</v>
      </c>
      <c r="K2127">
        <f t="shared" si="596"/>
        <v>83.180000000000291</v>
      </c>
      <c r="L2127">
        <f t="shared" ca="1" si="597"/>
        <v>83.180000000000291</v>
      </c>
      <c r="M2127" s="14">
        <f t="shared" si="598"/>
        <v>7476.1300000000483</v>
      </c>
      <c r="N2127">
        <f t="shared" si="604"/>
        <v>0</v>
      </c>
      <c r="O2127">
        <f t="shared" si="599"/>
        <v>0</v>
      </c>
      <c r="P2127">
        <f>COUNTIF(作圖資料!$A$3:$A$249,A2127)</f>
        <v>0</v>
      </c>
      <c r="R2127" s="7">
        <f t="shared" si="605"/>
        <v>108</v>
      </c>
      <c r="S2127" s="8">
        <f t="shared" ca="1" si="606"/>
        <v>108</v>
      </c>
      <c r="T2127" s="8">
        <f t="shared" ca="1" si="607"/>
        <v>12476</v>
      </c>
      <c r="U2127" s="8">
        <f t="shared" ca="1" si="608"/>
        <v>1</v>
      </c>
      <c r="V2127" s="9">
        <f t="shared" ca="1" si="609"/>
        <v>0</v>
      </c>
      <c r="W2127" s="3">
        <f t="shared" si="610"/>
        <v>3.959673116347151E-3</v>
      </c>
      <c r="X2127" s="3">
        <f t="shared" si="611"/>
        <v>1.2964036160419301E-2</v>
      </c>
      <c r="Y2127" s="3">
        <f t="shared" si="612"/>
        <v>1.6274634456452608E-2</v>
      </c>
    </row>
    <row r="2128" spans="1:25" x14ac:dyDescent="0.25">
      <c r="A2128" s="1">
        <v>39107</v>
      </c>
      <c r="B2128" s="2">
        <v>7923.77</v>
      </c>
      <c r="C2128" s="2">
        <v>116120</v>
      </c>
      <c r="D2128" s="2">
        <v>7975</v>
      </c>
      <c r="E2128" s="2">
        <v>7980</v>
      </c>
      <c r="F2128" s="13">
        <f t="shared" si="600"/>
        <v>6.4653567683059521E-3</v>
      </c>
      <c r="G2128" s="2">
        <f t="shared" si="595"/>
        <v>7566.8066666666655</v>
      </c>
      <c r="H2128" s="2">
        <f t="shared" ca="1" si="601"/>
        <v>117952</v>
      </c>
      <c r="I2128">
        <f t="shared" ca="1" si="602"/>
        <v>-1</v>
      </c>
      <c r="J2128">
        <f t="shared" si="603"/>
        <v>1</v>
      </c>
      <c r="K2128">
        <f t="shared" si="596"/>
        <v>-11.769999999999527</v>
      </c>
      <c r="L2128">
        <f t="shared" ca="1" si="597"/>
        <v>-11.769999999999527</v>
      </c>
      <c r="M2128" s="14">
        <f t="shared" si="598"/>
        <v>7476.1300000000483</v>
      </c>
      <c r="N2128">
        <f t="shared" si="604"/>
        <v>0</v>
      </c>
      <c r="O2128">
        <f t="shared" si="599"/>
        <v>0</v>
      </c>
      <c r="P2128">
        <f>COUNTIF(作圖資料!$A$3:$A$249,A2128)</f>
        <v>0</v>
      </c>
      <c r="R2128" s="7">
        <f t="shared" si="605"/>
        <v>-18</v>
      </c>
      <c r="S2128" s="8">
        <f t="shared" ca="1" si="606"/>
        <v>-18</v>
      </c>
      <c r="T2128" s="8">
        <f t="shared" ca="1" si="607"/>
        <v>12458</v>
      </c>
      <c r="U2128" s="8">
        <f t="shared" ca="1" si="608"/>
        <v>-1</v>
      </c>
      <c r="V2128" s="9">
        <f t="shared" ca="1" si="609"/>
        <v>2</v>
      </c>
      <c r="W2128" s="3">
        <f t="shared" si="610"/>
        <v>3.959673116347151E-3</v>
      </c>
      <c r="X2128" s="3">
        <f t="shared" si="611"/>
        <v>1.1461606999252361E-2</v>
      </c>
      <c r="Y2128" s="3">
        <f t="shared" si="612"/>
        <v>1.3986013986013957E-2</v>
      </c>
    </row>
    <row r="2129" spans="1:25" x14ac:dyDescent="0.25">
      <c r="A2129" s="1">
        <v>39108</v>
      </c>
      <c r="B2129" s="2">
        <v>7821.32</v>
      </c>
      <c r="C2129" s="2">
        <v>97649</v>
      </c>
      <c r="D2129" s="2">
        <v>7837</v>
      </c>
      <c r="E2129" s="2">
        <v>7839</v>
      </c>
      <c r="F2129" s="13">
        <f t="shared" si="600"/>
        <v>2.0047766873110273E-3</v>
      </c>
      <c r="G2129" s="2">
        <f t="shared" si="595"/>
        <v>7579.1936666666652</v>
      </c>
      <c r="H2129" s="2">
        <f t="shared" ca="1" si="601"/>
        <v>113986.8</v>
      </c>
      <c r="I2129">
        <f t="shared" ca="1" si="602"/>
        <v>-1</v>
      </c>
      <c r="J2129">
        <f t="shared" si="603"/>
        <v>1</v>
      </c>
      <c r="K2129">
        <f t="shared" si="596"/>
        <v>-102.45000000000073</v>
      </c>
      <c r="L2129">
        <f t="shared" ca="1" si="597"/>
        <v>102.45000000000073</v>
      </c>
      <c r="M2129" s="14">
        <f t="shared" si="598"/>
        <v>7476.1300000000483</v>
      </c>
      <c r="N2129">
        <f t="shared" si="604"/>
        <v>0</v>
      </c>
      <c r="O2129">
        <f t="shared" si="599"/>
        <v>0</v>
      </c>
      <c r="P2129">
        <f>COUNTIF(作圖資料!$A$3:$A$249,A2129)</f>
        <v>0</v>
      </c>
      <c r="R2129" s="7">
        <f t="shared" si="605"/>
        <v>-138</v>
      </c>
      <c r="S2129" s="8">
        <f t="shared" ca="1" si="606"/>
        <v>138</v>
      </c>
      <c r="T2129" s="8">
        <f t="shared" ca="1" si="607"/>
        <v>12596</v>
      </c>
      <c r="U2129" s="8">
        <f t="shared" ca="1" si="608"/>
        <v>-1</v>
      </c>
      <c r="V2129" s="9">
        <f t="shared" ca="1" si="609"/>
        <v>0</v>
      </c>
      <c r="W2129" s="3">
        <f t="shared" si="610"/>
        <v>3.959673116347151E-3</v>
      </c>
      <c r="X2129" s="3">
        <f t="shared" si="611"/>
        <v>-1.6160368037699824E-3</v>
      </c>
      <c r="Y2129" s="3">
        <f t="shared" si="612"/>
        <v>-3.5600762873490011E-3</v>
      </c>
    </row>
    <row r="2130" spans="1:25" x14ac:dyDescent="0.25">
      <c r="A2130" s="1">
        <v>39111</v>
      </c>
      <c r="B2130" s="2">
        <v>7751.79</v>
      </c>
      <c r="C2130" s="2">
        <v>84840</v>
      </c>
      <c r="D2130" s="2">
        <v>7787</v>
      </c>
      <c r="E2130" s="2">
        <v>7787</v>
      </c>
      <c r="F2130" s="13">
        <f t="shared" si="600"/>
        <v>4.5421767101534449E-3</v>
      </c>
      <c r="G2130" s="2">
        <f t="shared" si="595"/>
        <v>7589.03</v>
      </c>
      <c r="H2130" s="2">
        <f t="shared" ca="1" si="601"/>
        <v>107575</v>
      </c>
      <c r="I2130">
        <f t="shared" ca="1" si="602"/>
        <v>-1</v>
      </c>
      <c r="J2130">
        <f t="shared" si="603"/>
        <v>1</v>
      </c>
      <c r="K2130">
        <f t="shared" si="596"/>
        <v>-69.529999999999745</v>
      </c>
      <c r="L2130">
        <f t="shared" ca="1" si="597"/>
        <v>69.529999999999745</v>
      </c>
      <c r="M2130" s="14">
        <f t="shared" si="598"/>
        <v>7476.1300000000483</v>
      </c>
      <c r="N2130">
        <f t="shared" si="604"/>
        <v>0</v>
      </c>
      <c r="O2130">
        <f t="shared" si="599"/>
        <v>0</v>
      </c>
      <c r="P2130">
        <f>COUNTIF(作圖資料!$A$3:$A$249,A2130)</f>
        <v>0</v>
      </c>
      <c r="R2130" s="7">
        <f t="shared" si="605"/>
        <v>-50</v>
      </c>
      <c r="S2130" s="8">
        <f t="shared" ca="1" si="606"/>
        <v>50</v>
      </c>
      <c r="T2130" s="8">
        <f t="shared" ca="1" si="607"/>
        <v>12646</v>
      </c>
      <c r="U2130" s="8">
        <f t="shared" ca="1" si="608"/>
        <v>-1</v>
      </c>
      <c r="V2130" s="9">
        <f t="shared" ca="1" si="609"/>
        <v>0</v>
      </c>
      <c r="W2130" s="3">
        <f t="shared" si="610"/>
        <v>3.959673116347151E-3</v>
      </c>
      <c r="X2130" s="3">
        <f t="shared" si="611"/>
        <v>-1.0491474320842964E-2</v>
      </c>
      <c r="Y2130" s="3">
        <f t="shared" si="612"/>
        <v>-9.91735537190086E-3</v>
      </c>
    </row>
    <row r="2131" spans="1:25" x14ac:dyDescent="0.25">
      <c r="A2131" s="1">
        <v>39112</v>
      </c>
      <c r="B2131" s="2">
        <v>7739.91</v>
      </c>
      <c r="C2131" s="2">
        <v>76879</v>
      </c>
      <c r="D2131" s="2">
        <v>7769</v>
      </c>
      <c r="E2131" s="2">
        <v>7774</v>
      </c>
      <c r="F2131" s="13">
        <f t="shared" si="600"/>
        <v>3.7584416356262196E-3</v>
      </c>
      <c r="G2131" s="2">
        <f t="shared" si="595"/>
        <v>7599.3544999999986</v>
      </c>
      <c r="H2131" s="2">
        <f t="shared" ca="1" si="601"/>
        <v>100176.4</v>
      </c>
      <c r="I2131">
        <f t="shared" ca="1" si="602"/>
        <v>-1</v>
      </c>
      <c r="J2131">
        <f t="shared" si="603"/>
        <v>1</v>
      </c>
      <c r="K2131">
        <f t="shared" si="596"/>
        <v>-11.880000000000109</v>
      </c>
      <c r="L2131">
        <f t="shared" ca="1" si="597"/>
        <v>11.880000000000109</v>
      </c>
      <c r="M2131" s="14">
        <f t="shared" si="598"/>
        <v>7476.1300000000483</v>
      </c>
      <c r="N2131">
        <f t="shared" si="604"/>
        <v>0</v>
      </c>
      <c r="O2131">
        <f t="shared" si="599"/>
        <v>0</v>
      </c>
      <c r="P2131">
        <f>COUNTIF(作圖資料!$A$3:$A$249,A2131)</f>
        <v>0</v>
      </c>
      <c r="R2131" s="7">
        <f t="shared" si="605"/>
        <v>-18</v>
      </c>
      <c r="S2131" s="8">
        <f t="shared" ca="1" si="606"/>
        <v>18</v>
      </c>
      <c r="T2131" s="8">
        <f t="shared" ca="1" si="607"/>
        <v>12664</v>
      </c>
      <c r="U2131" s="8">
        <f t="shared" ca="1" si="608"/>
        <v>-1</v>
      </c>
      <c r="V2131" s="9">
        <f t="shared" ca="1" si="609"/>
        <v>0</v>
      </c>
      <c r="W2131" s="3">
        <f t="shared" si="610"/>
        <v>3.959673116347151E-3</v>
      </c>
      <c r="X2131" s="3">
        <f t="shared" si="611"/>
        <v>-1.2007944876039733E-2</v>
      </c>
      <c r="Y2131" s="3">
        <f t="shared" si="612"/>
        <v>-1.2205975842339511E-2</v>
      </c>
    </row>
    <row r="2132" spans="1:25" x14ac:dyDescent="0.25">
      <c r="A2132" s="1">
        <v>39113</v>
      </c>
      <c r="B2132" s="2">
        <v>7699.64</v>
      </c>
      <c r="C2132" s="2">
        <v>91564</v>
      </c>
      <c r="D2132" s="2">
        <v>7734</v>
      </c>
      <c r="E2132" s="2">
        <v>7740</v>
      </c>
      <c r="F2132" s="13">
        <f t="shared" si="600"/>
        <v>4.462546300866066E-3</v>
      </c>
      <c r="G2132" s="2">
        <f t="shared" si="595"/>
        <v>7607.9376666666658</v>
      </c>
      <c r="H2132" s="2">
        <f t="shared" ca="1" si="601"/>
        <v>93410.4</v>
      </c>
      <c r="I2132">
        <f t="shared" ca="1" si="602"/>
        <v>-1</v>
      </c>
      <c r="J2132">
        <f t="shared" si="603"/>
        <v>1</v>
      </c>
      <c r="K2132">
        <f t="shared" si="596"/>
        <v>-40.269999999999527</v>
      </c>
      <c r="L2132">
        <f t="shared" ca="1" si="597"/>
        <v>40.269999999999527</v>
      </c>
      <c r="M2132" s="14">
        <f t="shared" si="598"/>
        <v>7476.1300000000483</v>
      </c>
      <c r="N2132">
        <f t="shared" si="604"/>
        <v>0</v>
      </c>
      <c r="O2132">
        <f t="shared" si="599"/>
        <v>0</v>
      </c>
      <c r="P2132">
        <f>COUNTIF(作圖資料!$A$3:$A$249,A2132)</f>
        <v>0</v>
      </c>
      <c r="R2132" s="7">
        <f t="shared" si="605"/>
        <v>-35</v>
      </c>
      <c r="S2132" s="8">
        <f t="shared" ca="1" si="606"/>
        <v>35</v>
      </c>
      <c r="T2132" s="8">
        <f t="shared" ca="1" si="607"/>
        <v>12699</v>
      </c>
      <c r="U2132" s="8">
        <f t="shared" ca="1" si="608"/>
        <v>-1</v>
      </c>
      <c r="V2132" s="9">
        <f t="shared" ca="1" si="609"/>
        <v>0</v>
      </c>
      <c r="W2132" s="3">
        <f t="shared" si="610"/>
        <v>3.959673116347151E-3</v>
      </c>
      <c r="X2132" s="3">
        <f t="shared" si="611"/>
        <v>-1.7148371581239275E-2</v>
      </c>
      <c r="Y2132" s="3">
        <f t="shared" si="612"/>
        <v>-1.6656071201525791E-2</v>
      </c>
    </row>
    <row r="2133" spans="1:25" x14ac:dyDescent="0.25">
      <c r="A2133" s="1">
        <v>39114</v>
      </c>
      <c r="B2133" s="2">
        <v>7701.54</v>
      </c>
      <c r="C2133" s="2">
        <v>78847</v>
      </c>
      <c r="D2133" s="2">
        <v>7740</v>
      </c>
      <c r="E2133" s="2">
        <v>7745</v>
      </c>
      <c r="F2133" s="13">
        <f t="shared" si="600"/>
        <v>4.9938064335184329E-3</v>
      </c>
      <c r="G2133" s="2">
        <f t="shared" si="595"/>
        <v>7616.6576666666651</v>
      </c>
      <c r="H2133" s="2">
        <f t="shared" ca="1" si="601"/>
        <v>85955.8</v>
      </c>
      <c r="I2133">
        <f t="shared" ca="1" si="602"/>
        <v>-1</v>
      </c>
      <c r="J2133">
        <f t="shared" si="603"/>
        <v>1</v>
      </c>
      <c r="K2133">
        <f t="shared" si="596"/>
        <v>1.8999999999996362</v>
      </c>
      <c r="L2133">
        <f t="shared" ca="1" si="597"/>
        <v>-1.8999999999996362</v>
      </c>
      <c r="M2133" s="14">
        <f t="shared" si="598"/>
        <v>7476.1300000000483</v>
      </c>
      <c r="N2133">
        <f t="shared" si="604"/>
        <v>0</v>
      </c>
      <c r="O2133">
        <f t="shared" si="599"/>
        <v>0</v>
      </c>
      <c r="P2133">
        <f>COUNTIF(作圖資料!$A$3:$A$249,A2133)</f>
        <v>0</v>
      </c>
      <c r="R2133" s="7">
        <f t="shared" si="605"/>
        <v>6</v>
      </c>
      <c r="S2133" s="8">
        <f t="shared" ca="1" si="606"/>
        <v>-6</v>
      </c>
      <c r="T2133" s="8">
        <f t="shared" ca="1" si="607"/>
        <v>12693</v>
      </c>
      <c r="U2133" s="8">
        <f t="shared" ca="1" si="608"/>
        <v>-1</v>
      </c>
      <c r="V2133" s="9">
        <f t="shared" ca="1" si="609"/>
        <v>0</v>
      </c>
      <c r="W2133" s="3">
        <f t="shared" si="610"/>
        <v>3.959673116347151E-3</v>
      </c>
      <c r="X2133" s="3">
        <f t="shared" si="611"/>
        <v>-1.6905838411637175E-2</v>
      </c>
      <c r="Y2133" s="3">
        <f t="shared" si="612"/>
        <v>-1.5893197711379647E-2</v>
      </c>
    </row>
    <row r="2134" spans="1:25" x14ac:dyDescent="0.25">
      <c r="A2134" s="1">
        <v>39115</v>
      </c>
      <c r="B2134" s="2">
        <v>7777.03</v>
      </c>
      <c r="C2134" s="2">
        <v>87017</v>
      </c>
      <c r="D2134" s="2">
        <v>7810</v>
      </c>
      <c r="E2134" s="2">
        <v>7815</v>
      </c>
      <c r="F2134" s="13">
        <f t="shared" si="600"/>
        <v>4.2394075887581817E-3</v>
      </c>
      <c r="G2134" s="2">
        <f t="shared" si="595"/>
        <v>7627.0893333333324</v>
      </c>
      <c r="H2134" s="2">
        <f t="shared" ca="1" si="601"/>
        <v>83829.399999999994</v>
      </c>
      <c r="I2134">
        <f t="shared" ca="1" si="602"/>
        <v>1</v>
      </c>
      <c r="J2134">
        <f t="shared" si="603"/>
        <v>1</v>
      </c>
      <c r="K2134">
        <f t="shared" si="596"/>
        <v>75.489999999999782</v>
      </c>
      <c r="L2134">
        <f t="shared" ca="1" si="597"/>
        <v>-75.489999999999782</v>
      </c>
      <c r="M2134" s="14">
        <f t="shared" si="598"/>
        <v>7476.1300000000483</v>
      </c>
      <c r="N2134">
        <f t="shared" si="604"/>
        <v>0</v>
      </c>
      <c r="O2134">
        <f t="shared" si="599"/>
        <v>0</v>
      </c>
      <c r="P2134">
        <f>COUNTIF(作圖資料!$A$3:$A$249,A2134)</f>
        <v>0</v>
      </c>
      <c r="R2134" s="7">
        <f t="shared" si="605"/>
        <v>70</v>
      </c>
      <c r="S2134" s="8">
        <f t="shared" ca="1" si="606"/>
        <v>-70</v>
      </c>
      <c r="T2134" s="8">
        <f t="shared" ca="1" si="607"/>
        <v>12623</v>
      </c>
      <c r="U2134" s="8">
        <f t="shared" ca="1" si="608"/>
        <v>1</v>
      </c>
      <c r="V2134" s="9">
        <f t="shared" ca="1" si="609"/>
        <v>2</v>
      </c>
      <c r="W2134" s="3">
        <f t="shared" si="610"/>
        <v>3.959673116347151E-3</v>
      </c>
      <c r="X2134" s="3">
        <f t="shared" si="611"/>
        <v>-7.2696126362331581E-3</v>
      </c>
      <c r="Y2134" s="3">
        <f t="shared" si="612"/>
        <v>-6.9930069930072003E-3</v>
      </c>
    </row>
    <row r="2135" spans="1:25" x14ac:dyDescent="0.25">
      <c r="A2135" s="1">
        <v>39118</v>
      </c>
      <c r="B2135" s="2">
        <v>7783.12</v>
      </c>
      <c r="C2135" s="2">
        <v>75385</v>
      </c>
      <c r="D2135" s="2">
        <v>7779</v>
      </c>
      <c r="E2135" s="2">
        <v>7782</v>
      </c>
      <c r="F2135" s="13">
        <f t="shared" si="600"/>
        <v>-5.2935069740667196E-4</v>
      </c>
      <c r="G2135" s="2">
        <f t="shared" si="595"/>
        <v>7637.2379999999985</v>
      </c>
      <c r="H2135" s="2">
        <f t="shared" ca="1" si="601"/>
        <v>81938.399999999994</v>
      </c>
      <c r="I2135">
        <f t="shared" ca="1" si="602"/>
        <v>-1</v>
      </c>
      <c r="J2135">
        <f t="shared" si="603"/>
        <v>-1</v>
      </c>
      <c r="K2135">
        <f t="shared" si="596"/>
        <v>6.0900000000001455</v>
      </c>
      <c r="L2135">
        <f t="shared" ca="1" si="597"/>
        <v>6.0900000000001455</v>
      </c>
      <c r="M2135" s="14">
        <f t="shared" si="598"/>
        <v>7476.1300000000483</v>
      </c>
      <c r="N2135">
        <f t="shared" si="604"/>
        <v>0</v>
      </c>
      <c r="O2135">
        <f t="shared" si="599"/>
        <v>0</v>
      </c>
      <c r="P2135">
        <f>COUNTIF(作圖資料!$A$3:$A$249,A2135)</f>
        <v>0</v>
      </c>
      <c r="R2135" s="7">
        <f t="shared" si="605"/>
        <v>-31</v>
      </c>
      <c r="S2135" s="8">
        <f t="shared" ca="1" si="606"/>
        <v>-31</v>
      </c>
      <c r="T2135" s="8">
        <f t="shared" ca="1" si="607"/>
        <v>12592</v>
      </c>
      <c r="U2135" s="8">
        <f t="shared" ca="1" si="608"/>
        <v>-1</v>
      </c>
      <c r="V2135" s="9">
        <f t="shared" ca="1" si="609"/>
        <v>2</v>
      </c>
      <c r="W2135" s="3">
        <f t="shared" si="610"/>
        <v>3.959673116347151E-3</v>
      </c>
      <c r="X2135" s="3">
        <f t="shared" si="611"/>
        <v>-6.4922300031399205E-3</v>
      </c>
      <c r="Y2135" s="3">
        <f t="shared" si="612"/>
        <v>-1.0934520025429384E-2</v>
      </c>
    </row>
    <row r="2136" spans="1:25" x14ac:dyDescent="0.25">
      <c r="A2136" s="1">
        <v>39119</v>
      </c>
      <c r="B2136" s="2">
        <v>7875.75</v>
      </c>
      <c r="C2136" s="2">
        <v>97813</v>
      </c>
      <c r="D2136" s="2">
        <v>7889</v>
      </c>
      <c r="E2136" s="2">
        <v>7893</v>
      </c>
      <c r="F2136" s="13">
        <f t="shared" si="600"/>
        <v>1.682379455924865E-3</v>
      </c>
      <c r="G2136" s="2">
        <f t="shared" si="595"/>
        <v>7649.5661666666665</v>
      </c>
      <c r="H2136" s="2">
        <f t="shared" ca="1" si="601"/>
        <v>86125.2</v>
      </c>
      <c r="I2136">
        <f t="shared" ca="1" si="602"/>
        <v>1</v>
      </c>
      <c r="J2136">
        <f t="shared" si="603"/>
        <v>1</v>
      </c>
      <c r="K2136">
        <f t="shared" si="596"/>
        <v>92.630000000000109</v>
      </c>
      <c r="L2136">
        <f t="shared" ca="1" si="597"/>
        <v>-92.630000000000109</v>
      </c>
      <c r="M2136" s="14">
        <f t="shared" si="598"/>
        <v>7476.1300000000483</v>
      </c>
      <c r="N2136">
        <f t="shared" si="604"/>
        <v>0</v>
      </c>
      <c r="O2136">
        <f t="shared" si="599"/>
        <v>0</v>
      </c>
      <c r="P2136">
        <f>COUNTIF(作圖資料!$A$3:$A$249,A2136)</f>
        <v>0</v>
      </c>
      <c r="R2136" s="7">
        <f t="shared" si="605"/>
        <v>110</v>
      </c>
      <c r="S2136" s="8">
        <f t="shared" ca="1" si="606"/>
        <v>-110</v>
      </c>
      <c r="T2136" s="8">
        <f t="shared" ca="1" si="607"/>
        <v>12482</v>
      </c>
      <c r="U2136" s="8">
        <f t="shared" ca="1" si="608"/>
        <v>1</v>
      </c>
      <c r="V2136" s="9">
        <f t="shared" ca="1" si="609"/>
        <v>2</v>
      </c>
      <c r="W2136" s="3">
        <f t="shared" si="610"/>
        <v>3.959673116347151E-3</v>
      </c>
      <c r="X2136" s="3">
        <f t="shared" si="611"/>
        <v>5.3319002601490695E-3</v>
      </c>
      <c r="Y2136" s="3">
        <f t="shared" si="612"/>
        <v>3.0514939605845726E-3</v>
      </c>
    </row>
    <row r="2137" spans="1:25" x14ac:dyDescent="0.25">
      <c r="A2137" s="1">
        <v>39120</v>
      </c>
      <c r="B2137" s="2">
        <v>7850.06</v>
      </c>
      <c r="C2137" s="2">
        <v>91963</v>
      </c>
      <c r="D2137" s="2">
        <v>7868</v>
      </c>
      <c r="E2137" s="2">
        <v>7871</v>
      </c>
      <c r="F2137" s="13">
        <f t="shared" si="600"/>
        <v>2.2853328509591098E-3</v>
      </c>
      <c r="G2137" s="2">
        <f t="shared" si="595"/>
        <v>7660.3331666666663</v>
      </c>
      <c r="H2137" s="2">
        <f t="shared" ca="1" si="601"/>
        <v>86205</v>
      </c>
      <c r="I2137">
        <f t="shared" ca="1" si="602"/>
        <v>1</v>
      </c>
      <c r="J2137">
        <f t="shared" si="603"/>
        <v>1</v>
      </c>
      <c r="K2137">
        <f t="shared" si="596"/>
        <v>-25.6899999999996</v>
      </c>
      <c r="L2137">
        <f t="shared" ca="1" si="597"/>
        <v>-25.6899999999996</v>
      </c>
      <c r="M2137" s="14">
        <f t="shared" si="598"/>
        <v>7476.1300000000483</v>
      </c>
      <c r="N2137">
        <f t="shared" si="604"/>
        <v>0</v>
      </c>
      <c r="O2137">
        <f t="shared" si="599"/>
        <v>0</v>
      </c>
      <c r="P2137">
        <f>COUNTIF(作圖資料!$A$3:$A$249,A2137)</f>
        <v>0</v>
      </c>
      <c r="R2137" s="7">
        <f t="shared" si="605"/>
        <v>-21</v>
      </c>
      <c r="S2137" s="8">
        <f t="shared" ca="1" si="606"/>
        <v>-21</v>
      </c>
      <c r="T2137" s="8">
        <f t="shared" ca="1" si="607"/>
        <v>12461</v>
      </c>
      <c r="U2137" s="8">
        <f t="shared" ca="1" si="608"/>
        <v>1</v>
      </c>
      <c r="V2137" s="9">
        <f t="shared" ca="1" si="609"/>
        <v>0</v>
      </c>
      <c r="W2137" s="3">
        <f t="shared" si="610"/>
        <v>3.959673116347151E-3</v>
      </c>
      <c r="X2137" s="3">
        <f t="shared" si="611"/>
        <v>2.0525965090545384E-3</v>
      </c>
      <c r="Y2137" s="3">
        <f t="shared" si="612"/>
        <v>3.814367450727385E-4</v>
      </c>
    </row>
    <row r="2138" spans="1:25" x14ac:dyDescent="0.25">
      <c r="A2138" s="1">
        <v>39121</v>
      </c>
      <c r="B2138" s="2">
        <v>7842.22</v>
      </c>
      <c r="C2138" s="2">
        <v>82593</v>
      </c>
      <c r="D2138" s="2">
        <v>7870</v>
      </c>
      <c r="E2138" s="2">
        <v>7878</v>
      </c>
      <c r="F2138" s="13">
        <f t="shared" si="600"/>
        <v>3.5423642795024968E-3</v>
      </c>
      <c r="G2138" s="2">
        <f t="shared" si="595"/>
        <v>7670.4226666666655</v>
      </c>
      <c r="H2138" s="2">
        <f t="shared" ca="1" si="601"/>
        <v>86954.2</v>
      </c>
      <c r="I2138">
        <f t="shared" ca="1" si="602"/>
        <v>-1</v>
      </c>
      <c r="J2138">
        <f t="shared" si="603"/>
        <v>1</v>
      </c>
      <c r="K2138">
        <f t="shared" si="596"/>
        <v>-7.8400000000001455</v>
      </c>
      <c r="L2138">
        <f t="shared" ca="1" si="597"/>
        <v>-7.8400000000001455</v>
      </c>
      <c r="M2138" s="14">
        <f t="shared" si="598"/>
        <v>7476.1300000000483</v>
      </c>
      <c r="N2138">
        <f t="shared" si="604"/>
        <v>0</v>
      </c>
      <c r="O2138">
        <f t="shared" si="599"/>
        <v>0</v>
      </c>
      <c r="P2138">
        <f>COUNTIF(作圖資料!$A$3:$A$249,A2138)</f>
        <v>0</v>
      </c>
      <c r="R2138" s="7">
        <f t="shared" si="605"/>
        <v>2</v>
      </c>
      <c r="S2138" s="8">
        <f t="shared" ca="1" si="606"/>
        <v>2</v>
      </c>
      <c r="T2138" s="8">
        <f t="shared" ca="1" si="607"/>
        <v>12463</v>
      </c>
      <c r="U2138" s="8">
        <f t="shared" ca="1" si="608"/>
        <v>-1</v>
      </c>
      <c r="V2138" s="9">
        <f t="shared" ca="1" si="609"/>
        <v>2</v>
      </c>
      <c r="W2138" s="3">
        <f t="shared" si="610"/>
        <v>3.959673116347151E-3</v>
      </c>
      <c r="X2138" s="3">
        <f t="shared" si="611"/>
        <v>1.0518280618538878E-3</v>
      </c>
      <c r="Y2138" s="3">
        <f t="shared" si="612"/>
        <v>6.3572790845478622E-4</v>
      </c>
    </row>
    <row r="2139" spans="1:25" x14ac:dyDescent="0.25">
      <c r="A2139" s="1">
        <v>39122</v>
      </c>
      <c r="B2139" s="2">
        <v>7859.53</v>
      </c>
      <c r="C2139" s="2">
        <v>97198</v>
      </c>
      <c r="D2139" s="2">
        <v>7884</v>
      </c>
      <c r="E2139" s="2">
        <v>7895</v>
      </c>
      <c r="F2139" s="13">
        <f t="shared" si="600"/>
        <v>3.1134177234517502E-3</v>
      </c>
      <c r="G2139" s="2">
        <f t="shared" si="595"/>
        <v>7680.4568333333327</v>
      </c>
      <c r="H2139" s="2">
        <f t="shared" ca="1" si="601"/>
        <v>88990.399999999994</v>
      </c>
      <c r="I2139">
        <f t="shared" ca="1" si="602"/>
        <v>1</v>
      </c>
      <c r="J2139">
        <f t="shared" si="603"/>
        <v>1</v>
      </c>
      <c r="K2139">
        <f t="shared" si="596"/>
        <v>17.309999999999491</v>
      </c>
      <c r="L2139">
        <f t="shared" ca="1" si="597"/>
        <v>-17.309999999999491</v>
      </c>
      <c r="M2139" s="14">
        <f t="shared" si="598"/>
        <v>7476.1300000000483</v>
      </c>
      <c r="N2139">
        <f t="shared" si="604"/>
        <v>0</v>
      </c>
      <c r="O2139">
        <f t="shared" si="599"/>
        <v>0</v>
      </c>
      <c r="P2139">
        <f>COUNTIF(作圖資料!$A$3:$A$249,A2139)</f>
        <v>0</v>
      </c>
      <c r="R2139" s="7">
        <f t="shared" si="605"/>
        <v>14</v>
      </c>
      <c r="S2139" s="8">
        <f t="shared" ca="1" si="606"/>
        <v>-14</v>
      </c>
      <c r="T2139" s="8">
        <f t="shared" ca="1" si="607"/>
        <v>12449</v>
      </c>
      <c r="U2139" s="8">
        <f t="shared" ca="1" si="608"/>
        <v>1</v>
      </c>
      <c r="V2139" s="9">
        <f t="shared" ca="1" si="609"/>
        <v>2</v>
      </c>
      <c r="W2139" s="3">
        <f t="shared" si="610"/>
        <v>3.959673116347151E-3</v>
      </c>
      <c r="X2139" s="3">
        <f t="shared" si="611"/>
        <v>3.2614328859663644E-3</v>
      </c>
      <c r="Y2139" s="3">
        <f t="shared" si="612"/>
        <v>2.4157660521291202E-3</v>
      </c>
    </row>
    <row r="2140" spans="1:25" x14ac:dyDescent="0.25">
      <c r="A2140" s="1">
        <v>39125</v>
      </c>
      <c r="B2140" s="2">
        <v>7776.36</v>
      </c>
      <c r="C2140" s="2">
        <v>77478</v>
      </c>
      <c r="D2140" s="2">
        <v>7792</v>
      </c>
      <c r="E2140" s="2">
        <v>7797</v>
      </c>
      <c r="F2140" s="13">
        <f t="shared" si="600"/>
        <v>2.0112237602170069E-3</v>
      </c>
      <c r="G2140" s="2">
        <f t="shared" si="595"/>
        <v>7689.0704999999989</v>
      </c>
      <c r="H2140" s="2">
        <f t="shared" ca="1" si="601"/>
        <v>89409</v>
      </c>
      <c r="I2140">
        <f t="shared" ca="1" si="602"/>
        <v>-1</v>
      </c>
      <c r="J2140">
        <f t="shared" si="603"/>
        <v>1</v>
      </c>
      <c r="K2140">
        <f t="shared" si="596"/>
        <v>-83.170000000000073</v>
      </c>
      <c r="L2140">
        <f t="shared" ca="1" si="597"/>
        <v>-83.170000000000073</v>
      </c>
      <c r="M2140" s="14">
        <f t="shared" si="598"/>
        <v>7476.1300000000483</v>
      </c>
      <c r="N2140">
        <f t="shared" si="604"/>
        <v>0</v>
      </c>
      <c r="O2140">
        <f t="shared" si="599"/>
        <v>0</v>
      </c>
      <c r="P2140">
        <f>COUNTIF(作圖資料!$A$3:$A$249,A2140)</f>
        <v>0</v>
      </c>
      <c r="R2140" s="7">
        <f t="shared" si="605"/>
        <v>-92</v>
      </c>
      <c r="S2140" s="8">
        <f t="shared" ca="1" si="606"/>
        <v>-92</v>
      </c>
      <c r="T2140" s="8">
        <f t="shared" ca="1" si="607"/>
        <v>12357</v>
      </c>
      <c r="U2140" s="8">
        <f t="shared" ca="1" si="608"/>
        <v>-1</v>
      </c>
      <c r="V2140" s="9">
        <f t="shared" ca="1" si="609"/>
        <v>2</v>
      </c>
      <c r="W2140" s="3">
        <f t="shared" si="610"/>
        <v>3.959673116347151E-3</v>
      </c>
      <c r="X2140" s="3">
        <f t="shared" si="611"/>
        <v>-7.3551374907770972E-3</v>
      </c>
      <c r="Y2140" s="3">
        <f t="shared" si="612"/>
        <v>-9.2816274634462959E-3</v>
      </c>
    </row>
    <row r="2141" spans="1:25" x14ac:dyDescent="0.25">
      <c r="A2141" s="1">
        <v>39126</v>
      </c>
      <c r="B2141" s="2">
        <v>7736.83</v>
      </c>
      <c r="C2141" s="2">
        <v>81051</v>
      </c>
      <c r="D2141" s="2">
        <v>7743</v>
      </c>
      <c r="E2141" s="2">
        <v>7750</v>
      </c>
      <c r="F2141" s="13">
        <f t="shared" si="600"/>
        <v>7.9748424096171E-4</v>
      </c>
      <c r="G2141" s="2">
        <f t="shared" si="595"/>
        <v>7696.9929999999995</v>
      </c>
      <c r="H2141" s="2">
        <f t="shared" ca="1" si="601"/>
        <v>86056.6</v>
      </c>
      <c r="I2141">
        <f t="shared" ca="1" si="602"/>
        <v>-1</v>
      </c>
      <c r="J2141">
        <f t="shared" si="603"/>
        <v>1</v>
      </c>
      <c r="K2141">
        <f t="shared" si="596"/>
        <v>-39.529999999999745</v>
      </c>
      <c r="L2141">
        <f t="shared" ca="1" si="597"/>
        <v>39.529999999999745</v>
      </c>
      <c r="M2141" s="14">
        <f t="shared" si="598"/>
        <v>7476.1300000000483</v>
      </c>
      <c r="N2141">
        <f t="shared" si="604"/>
        <v>0</v>
      </c>
      <c r="O2141">
        <f t="shared" si="599"/>
        <v>0</v>
      </c>
      <c r="P2141">
        <f>COUNTIF(作圖資料!$A$3:$A$249,A2141)</f>
        <v>0</v>
      </c>
      <c r="R2141" s="7">
        <f t="shared" si="605"/>
        <v>-49</v>
      </c>
      <c r="S2141" s="8">
        <f t="shared" ca="1" si="606"/>
        <v>49</v>
      </c>
      <c r="T2141" s="8">
        <f t="shared" ca="1" si="607"/>
        <v>12406</v>
      </c>
      <c r="U2141" s="8">
        <f t="shared" ca="1" si="608"/>
        <v>-1</v>
      </c>
      <c r="V2141" s="9">
        <f t="shared" ca="1" si="609"/>
        <v>0</v>
      </c>
      <c r="W2141" s="3">
        <f t="shared" si="610"/>
        <v>3.959673116347151E-3</v>
      </c>
      <c r="X2141" s="3">
        <f t="shared" si="611"/>
        <v>-1.2401103908868505E-2</v>
      </c>
      <c r="Y2141" s="3">
        <f t="shared" si="612"/>
        <v>-1.5511760966307131E-2</v>
      </c>
    </row>
    <row r="2142" spans="1:25" x14ac:dyDescent="0.25">
      <c r="A2142" s="1">
        <v>39127</v>
      </c>
      <c r="B2142" s="2">
        <v>7809.45</v>
      </c>
      <c r="C2142" s="2">
        <v>88399</v>
      </c>
      <c r="D2142" s="2">
        <v>7833</v>
      </c>
      <c r="E2142" s="2">
        <v>7850</v>
      </c>
      <c r="F2142" s="13">
        <f t="shared" si="600"/>
        <v>3.015577281370696E-3</v>
      </c>
      <c r="G2142" s="2">
        <f t="shared" si="595"/>
        <v>7705.3223333333326</v>
      </c>
      <c r="H2142" s="2">
        <f t="shared" ca="1" si="601"/>
        <v>85343.8</v>
      </c>
      <c r="I2142">
        <f t="shared" ca="1" si="602"/>
        <v>1</v>
      </c>
      <c r="J2142">
        <f t="shared" si="603"/>
        <v>1</v>
      </c>
      <c r="K2142">
        <f t="shared" si="596"/>
        <v>72.619999999999891</v>
      </c>
      <c r="L2142">
        <f t="shared" ca="1" si="597"/>
        <v>-72.619999999999891</v>
      </c>
      <c r="M2142" s="14">
        <f t="shared" si="598"/>
        <v>7476.1300000000483</v>
      </c>
      <c r="N2142">
        <f t="shared" si="604"/>
        <v>0</v>
      </c>
      <c r="O2142">
        <f t="shared" si="599"/>
        <v>0</v>
      </c>
      <c r="P2142">
        <f>COUNTIF(作圖資料!$A$3:$A$249,A2142)</f>
        <v>0</v>
      </c>
      <c r="R2142" s="7">
        <f t="shared" si="605"/>
        <v>90</v>
      </c>
      <c r="S2142" s="8">
        <f t="shared" ca="1" si="606"/>
        <v>-90</v>
      </c>
      <c r="T2142" s="8">
        <f t="shared" ca="1" si="607"/>
        <v>12316</v>
      </c>
      <c r="U2142" s="8">
        <f t="shared" ca="1" si="608"/>
        <v>1</v>
      </c>
      <c r="V2142" s="9">
        <f t="shared" ca="1" si="609"/>
        <v>2</v>
      </c>
      <c r="W2142" s="3">
        <f t="shared" si="610"/>
        <v>3.959673116347151E-3</v>
      </c>
      <c r="X2142" s="3">
        <f t="shared" si="611"/>
        <v>-3.1312308686003432E-3</v>
      </c>
      <c r="Y2142" s="3">
        <f t="shared" si="612"/>
        <v>-4.0686586141138736E-3</v>
      </c>
    </row>
    <row r="2143" spans="1:25" x14ac:dyDescent="0.25">
      <c r="A2143" s="1">
        <v>39139</v>
      </c>
      <c r="B2143" s="2">
        <v>7900.2</v>
      </c>
      <c r="C2143" s="2">
        <v>125712</v>
      </c>
      <c r="D2143" s="2">
        <v>7899</v>
      </c>
      <c r="E2143" s="2">
        <v>7933</v>
      </c>
      <c r="F2143" s="13">
        <f t="shared" si="600"/>
        <v>4.1517936254777954E-3</v>
      </c>
      <c r="G2143" s="2">
        <f t="shared" si="595"/>
        <v>7714.5128333333323</v>
      </c>
      <c r="H2143" s="2">
        <f t="shared" ca="1" si="601"/>
        <v>93967.6</v>
      </c>
      <c r="I2143">
        <f t="shared" ca="1" si="602"/>
        <v>1</v>
      </c>
      <c r="J2143">
        <f t="shared" si="603"/>
        <v>1</v>
      </c>
      <c r="K2143">
        <f t="shared" si="596"/>
        <v>90.75</v>
      </c>
      <c r="L2143">
        <f t="shared" ca="1" si="597"/>
        <v>90.75</v>
      </c>
      <c r="M2143" s="14">
        <f t="shared" si="598"/>
        <v>7476.1300000000483</v>
      </c>
      <c r="N2143">
        <f t="shared" si="604"/>
        <v>0</v>
      </c>
      <c r="O2143">
        <f t="shared" si="599"/>
        <v>0</v>
      </c>
      <c r="P2143">
        <f>COUNTIF(作圖資料!$A$3:$A$249,A2143)</f>
        <v>1</v>
      </c>
      <c r="R2143" s="7">
        <f t="shared" si="605"/>
        <v>66</v>
      </c>
      <c r="S2143" s="8">
        <f t="shared" ca="1" si="606"/>
        <v>66</v>
      </c>
      <c r="T2143" s="8">
        <f t="shared" ca="1" si="607"/>
        <v>12382</v>
      </c>
      <c r="U2143" s="8">
        <f t="shared" ca="1" si="608"/>
        <v>1</v>
      </c>
      <c r="V2143" s="9">
        <f t="shared" ca="1" si="609"/>
        <v>2</v>
      </c>
      <c r="W2143" s="3">
        <f t="shared" si="610"/>
        <v>3.959673116347151E-3</v>
      </c>
      <c r="X2143" s="3">
        <f t="shared" si="611"/>
        <v>8.4529192058189206E-3</v>
      </c>
      <c r="Y2143" s="3">
        <f t="shared" si="612"/>
        <v>4.3229497774945891E-3</v>
      </c>
    </row>
    <row r="2144" spans="1:25" x14ac:dyDescent="0.25">
      <c r="A2144" s="1">
        <v>39140</v>
      </c>
      <c r="B2144" s="2">
        <v>7901.96</v>
      </c>
      <c r="C2144" s="2">
        <v>116439</v>
      </c>
      <c r="D2144" s="2">
        <v>7925</v>
      </c>
      <c r="E2144" s="2">
        <v>7925</v>
      </c>
      <c r="F2144" s="13">
        <f t="shared" si="600"/>
        <v>2.9157322993282886E-3</v>
      </c>
      <c r="G2144" s="2">
        <f t="shared" si="595"/>
        <v>7723.134</v>
      </c>
      <c r="H2144" s="2">
        <f t="shared" ca="1" si="601"/>
        <v>97815.8</v>
      </c>
      <c r="I2144">
        <f t="shared" ca="1" si="602"/>
        <v>1</v>
      </c>
      <c r="J2144">
        <f t="shared" si="603"/>
        <v>1</v>
      </c>
      <c r="K2144">
        <f t="shared" si="596"/>
        <v>1.7600000000002183</v>
      </c>
      <c r="L2144">
        <f t="shared" ca="1" si="597"/>
        <v>1.7600000000002183</v>
      </c>
      <c r="M2144" s="14">
        <f t="shared" si="598"/>
        <v>7476.1300000000483</v>
      </c>
      <c r="N2144">
        <f t="shared" si="604"/>
        <v>0</v>
      </c>
      <c r="O2144">
        <f t="shared" si="599"/>
        <v>0</v>
      </c>
      <c r="P2144">
        <f>COUNTIF(作圖資料!$A$3:$A$249,A2144)</f>
        <v>0</v>
      </c>
      <c r="R2144" s="7">
        <f t="shared" si="605"/>
        <v>-8</v>
      </c>
      <c r="S2144" s="8">
        <f t="shared" ca="1" si="606"/>
        <v>-8</v>
      </c>
      <c r="T2144" s="8">
        <f t="shared" ca="1" si="607"/>
        <v>12374</v>
      </c>
      <c r="U2144" s="8">
        <f t="shared" ca="1" si="608"/>
        <v>1</v>
      </c>
      <c r="V2144" s="9">
        <f t="shared" ca="1" si="609"/>
        <v>0</v>
      </c>
      <c r="W2144" s="3">
        <f t="shared" si="610"/>
        <v>4.1517936254777954E-3</v>
      </c>
      <c r="X2144" s="3">
        <f t="shared" si="611"/>
        <v>2.2277917014761883E-4</v>
      </c>
      <c r="Y2144" s="3">
        <f t="shared" si="612"/>
        <v>-1.0084457330139921E-3</v>
      </c>
    </row>
    <row r="2145" spans="1:25" x14ac:dyDescent="0.25">
      <c r="A2145" s="1">
        <v>39142</v>
      </c>
      <c r="B2145" s="2">
        <v>7678.67</v>
      </c>
      <c r="C2145" s="2">
        <v>136049</v>
      </c>
      <c r="D2145" s="2">
        <v>7660</v>
      </c>
      <c r="E2145" s="2">
        <v>7658</v>
      </c>
      <c r="F2145" s="13">
        <f t="shared" si="600"/>
        <v>-2.4314106479377262E-3</v>
      </c>
      <c r="G2145" s="2">
        <f t="shared" si="595"/>
        <v>7727.3224999999984</v>
      </c>
      <c r="H2145" s="2">
        <f t="shared" ca="1" si="601"/>
        <v>109530</v>
      </c>
      <c r="I2145">
        <f t="shared" ca="1" si="602"/>
        <v>1</v>
      </c>
      <c r="J2145">
        <f t="shared" si="603"/>
        <v>-1</v>
      </c>
      <c r="K2145">
        <f t="shared" si="596"/>
        <v>-223.28999999999996</v>
      </c>
      <c r="L2145">
        <f t="shared" ca="1" si="597"/>
        <v>-223.28999999999996</v>
      </c>
      <c r="M2145" s="14">
        <f t="shared" si="598"/>
        <v>7476.1300000000483</v>
      </c>
      <c r="N2145">
        <f t="shared" si="604"/>
        <v>0</v>
      </c>
      <c r="O2145">
        <f t="shared" si="599"/>
        <v>0</v>
      </c>
      <c r="P2145">
        <f>COUNTIF(作圖資料!$A$3:$A$249,A2145)</f>
        <v>0</v>
      </c>
      <c r="R2145" s="7">
        <f t="shared" si="605"/>
        <v>-265</v>
      </c>
      <c r="S2145" s="8">
        <f t="shared" ca="1" si="606"/>
        <v>-265</v>
      </c>
      <c r="T2145" s="8">
        <f t="shared" ca="1" si="607"/>
        <v>12109</v>
      </c>
      <c r="U2145" s="8">
        <f t="shared" ca="1" si="608"/>
        <v>1</v>
      </c>
      <c r="V2145" s="9">
        <f t="shared" ca="1" si="609"/>
        <v>0</v>
      </c>
      <c r="W2145" s="3">
        <f t="shared" si="610"/>
        <v>4.1517936254777954E-3</v>
      </c>
      <c r="X2145" s="3">
        <f t="shared" si="611"/>
        <v>-2.8041062251588533E-2</v>
      </c>
      <c r="Y2145" s="3">
        <f t="shared" si="612"/>
        <v>-3.4413210639102521E-2</v>
      </c>
    </row>
    <row r="2146" spans="1:25" x14ac:dyDescent="0.25">
      <c r="A2146" s="1">
        <v>39143</v>
      </c>
      <c r="B2146" s="2">
        <v>7670.77</v>
      </c>
      <c r="C2146" s="2">
        <v>116593</v>
      </c>
      <c r="D2146" s="2">
        <v>7668</v>
      </c>
      <c r="E2146" s="2">
        <v>7666</v>
      </c>
      <c r="F2146" s="13">
        <f t="shared" si="600"/>
        <v>-3.6111107489866789E-4</v>
      </c>
      <c r="G2146" s="2">
        <f t="shared" si="595"/>
        <v>7730.1994999999988</v>
      </c>
      <c r="H2146" s="2">
        <f t="shared" ca="1" si="601"/>
        <v>116638.39999999999</v>
      </c>
      <c r="I2146">
        <f t="shared" ca="1" si="602"/>
        <v>-1</v>
      </c>
      <c r="J2146">
        <f t="shared" si="603"/>
        <v>-1</v>
      </c>
      <c r="K2146">
        <f t="shared" si="596"/>
        <v>-7.8999999999996362</v>
      </c>
      <c r="L2146">
        <f t="shared" ca="1" si="597"/>
        <v>-7.8999999999996362</v>
      </c>
      <c r="M2146" s="14">
        <f t="shared" si="598"/>
        <v>7476.1300000000483</v>
      </c>
      <c r="N2146">
        <f t="shared" si="604"/>
        <v>0</v>
      </c>
      <c r="O2146">
        <f t="shared" si="599"/>
        <v>0</v>
      </c>
      <c r="P2146">
        <f>COUNTIF(作圖資料!$A$3:$A$249,A2146)</f>
        <v>0</v>
      </c>
      <c r="R2146" s="7">
        <f t="shared" si="605"/>
        <v>8</v>
      </c>
      <c r="S2146" s="8">
        <f t="shared" ca="1" si="606"/>
        <v>8</v>
      </c>
      <c r="T2146" s="8">
        <f t="shared" ca="1" si="607"/>
        <v>12117</v>
      </c>
      <c r="U2146" s="8">
        <f t="shared" ca="1" si="608"/>
        <v>-1</v>
      </c>
      <c r="V2146" s="9">
        <f t="shared" ca="1" si="609"/>
        <v>2</v>
      </c>
      <c r="W2146" s="3">
        <f t="shared" si="610"/>
        <v>4.1517936254777954E-3</v>
      </c>
      <c r="X2146" s="3">
        <f t="shared" si="611"/>
        <v>-2.9041036935773756E-2</v>
      </c>
      <c r="Y2146" s="3">
        <f t="shared" si="612"/>
        <v>-3.3404764906088458E-2</v>
      </c>
    </row>
    <row r="2147" spans="1:25" x14ac:dyDescent="0.25">
      <c r="A2147" s="1">
        <v>39144</v>
      </c>
      <c r="B2147" s="2">
        <v>7630.15</v>
      </c>
      <c r="C2147" s="2">
        <v>89945</v>
      </c>
      <c r="D2147" s="2">
        <v>7589</v>
      </c>
      <c r="E2147" s="2">
        <v>7590</v>
      </c>
      <c r="F2147" s="13">
        <f t="shared" si="600"/>
        <v>-5.393078773025417E-3</v>
      </c>
      <c r="G2147" s="2">
        <f t="shared" si="595"/>
        <v>7733.2863333333325</v>
      </c>
      <c r="H2147" s="2">
        <f t="shared" ca="1" si="601"/>
        <v>116947.6</v>
      </c>
      <c r="I2147">
        <f t="shared" ca="1" si="602"/>
        <v>-1</v>
      </c>
      <c r="J2147">
        <f t="shared" si="603"/>
        <v>-1</v>
      </c>
      <c r="K2147">
        <f t="shared" si="596"/>
        <v>-40.6200000000008</v>
      </c>
      <c r="L2147">
        <f t="shared" ca="1" si="597"/>
        <v>40.6200000000008</v>
      </c>
      <c r="M2147" s="14">
        <f t="shared" si="598"/>
        <v>7476.1300000000483</v>
      </c>
      <c r="N2147">
        <f t="shared" si="604"/>
        <v>0</v>
      </c>
      <c r="O2147">
        <f t="shared" si="599"/>
        <v>0</v>
      </c>
      <c r="P2147">
        <f>COUNTIF(作圖資料!$A$3:$A$249,A2147)</f>
        <v>0</v>
      </c>
      <c r="R2147" s="7">
        <f t="shared" si="605"/>
        <v>-79</v>
      </c>
      <c r="S2147" s="8">
        <f t="shared" ca="1" si="606"/>
        <v>79</v>
      </c>
      <c r="T2147" s="8">
        <f t="shared" ca="1" si="607"/>
        <v>12196</v>
      </c>
      <c r="U2147" s="8">
        <f t="shared" ca="1" si="608"/>
        <v>-1</v>
      </c>
      <c r="V2147" s="9">
        <f t="shared" ca="1" si="609"/>
        <v>0</v>
      </c>
      <c r="W2147" s="3">
        <f t="shared" si="610"/>
        <v>4.1517936254777954E-3</v>
      </c>
      <c r="X2147" s="3">
        <f t="shared" si="611"/>
        <v>-3.4182678919521092E-2</v>
      </c>
      <c r="Y2147" s="3">
        <f t="shared" si="612"/>
        <v>-4.3363166519601704E-2</v>
      </c>
    </row>
    <row r="2148" spans="1:25" x14ac:dyDescent="0.25">
      <c r="A2148" s="1">
        <v>39146</v>
      </c>
      <c r="B2148" s="2">
        <v>7344.56</v>
      </c>
      <c r="C2148" s="2">
        <v>131663</v>
      </c>
      <c r="D2148" s="2">
        <v>7285</v>
      </c>
      <c r="E2148" s="2">
        <v>7296</v>
      </c>
      <c r="F2148" s="13">
        <f t="shared" si="600"/>
        <v>-8.1094034223970768E-3</v>
      </c>
      <c r="G2148" s="2">
        <f t="shared" si="595"/>
        <v>7731.1258333333335</v>
      </c>
      <c r="H2148" s="2">
        <f t="shared" ca="1" si="601"/>
        <v>118137.8</v>
      </c>
      <c r="I2148">
        <f t="shared" ca="1" si="602"/>
        <v>1</v>
      </c>
      <c r="J2148">
        <f t="shared" si="603"/>
        <v>-1</v>
      </c>
      <c r="K2148">
        <f t="shared" si="596"/>
        <v>-285.58999999999924</v>
      </c>
      <c r="L2148">
        <f t="shared" ca="1" si="597"/>
        <v>285.58999999999924</v>
      </c>
      <c r="M2148" s="14">
        <f t="shared" si="598"/>
        <v>7476.1300000000483</v>
      </c>
      <c r="N2148">
        <f t="shared" si="604"/>
        <v>-1</v>
      </c>
      <c r="O2148">
        <f t="shared" si="599"/>
        <v>1</v>
      </c>
      <c r="P2148">
        <f>COUNTIF(作圖資料!$A$3:$A$249,A2148)</f>
        <v>0</v>
      </c>
      <c r="R2148" s="7">
        <f t="shared" si="605"/>
        <v>-304</v>
      </c>
      <c r="S2148" s="8">
        <f t="shared" ca="1" si="606"/>
        <v>304</v>
      </c>
      <c r="T2148" s="8">
        <f t="shared" ca="1" si="607"/>
        <v>12500</v>
      </c>
      <c r="U2148" s="8">
        <f t="shared" ca="1" si="608"/>
        <v>1</v>
      </c>
      <c r="V2148" s="9">
        <f t="shared" ca="1" si="609"/>
        <v>2</v>
      </c>
      <c r="W2148" s="3">
        <f t="shared" si="610"/>
        <v>4.1517936254777954E-3</v>
      </c>
      <c r="X2148" s="3">
        <f t="shared" si="611"/>
        <v>-7.0332396648186024E-2</v>
      </c>
      <c r="Y2148" s="3">
        <f t="shared" si="612"/>
        <v>-8.1684104374133315E-2</v>
      </c>
    </row>
    <row r="2149" spans="1:25" x14ac:dyDescent="0.25">
      <c r="A2149" s="1">
        <v>39147</v>
      </c>
      <c r="B2149" s="2">
        <v>7451.06</v>
      </c>
      <c r="C2149" s="2">
        <v>104898</v>
      </c>
      <c r="D2149" s="2">
        <v>7409</v>
      </c>
      <c r="E2149" s="2">
        <v>7414</v>
      </c>
      <c r="F2149" s="13">
        <f t="shared" si="600"/>
        <v>-5.6448344262427508E-3</v>
      </c>
      <c r="G2149" s="2">
        <f t="shared" si="595"/>
        <v>7729.1814999999997</v>
      </c>
      <c r="H2149" s="2">
        <f t="shared" ca="1" si="601"/>
        <v>115829.6</v>
      </c>
      <c r="I2149">
        <f t="shared" ca="1" si="602"/>
        <v>-1</v>
      </c>
      <c r="J2149">
        <f t="shared" si="603"/>
        <v>-1</v>
      </c>
      <c r="K2149">
        <f t="shared" si="596"/>
        <v>106.5</v>
      </c>
      <c r="L2149">
        <f t="shared" ca="1" si="597"/>
        <v>106.5</v>
      </c>
      <c r="M2149" s="14">
        <f t="shared" si="598"/>
        <v>7369.6300000000483</v>
      </c>
      <c r="N2149">
        <f t="shared" si="604"/>
        <v>0</v>
      </c>
      <c r="O2149">
        <f t="shared" si="599"/>
        <v>1</v>
      </c>
      <c r="P2149">
        <f>COUNTIF(作圖資料!$A$3:$A$249,A2149)</f>
        <v>0</v>
      </c>
      <c r="R2149" s="7">
        <f t="shared" si="605"/>
        <v>124</v>
      </c>
      <c r="S2149" s="8">
        <f t="shared" ca="1" si="606"/>
        <v>124</v>
      </c>
      <c r="T2149" s="8">
        <f t="shared" ca="1" si="607"/>
        <v>12624</v>
      </c>
      <c r="U2149" s="8">
        <f t="shared" ca="1" si="608"/>
        <v>-1</v>
      </c>
      <c r="V2149" s="9">
        <f t="shared" ca="1" si="609"/>
        <v>2</v>
      </c>
      <c r="W2149" s="3">
        <f t="shared" si="610"/>
        <v>4.1517936254777954E-3</v>
      </c>
      <c r="X2149" s="3">
        <f t="shared" si="611"/>
        <v>-5.685172527277782E-2</v>
      </c>
      <c r="Y2149" s="3">
        <f t="shared" si="612"/>
        <v>-6.6053195512416396E-2</v>
      </c>
    </row>
    <row r="2150" spans="1:25" x14ac:dyDescent="0.25">
      <c r="A2150" s="1">
        <v>39148</v>
      </c>
      <c r="B2150" s="2">
        <v>7480.89</v>
      </c>
      <c r="C2150" s="2">
        <v>122486</v>
      </c>
      <c r="D2150" s="2">
        <v>7427</v>
      </c>
      <c r="E2150" s="2">
        <v>7425</v>
      </c>
      <c r="F2150" s="13">
        <f t="shared" si="600"/>
        <v>-7.20368833120133E-3</v>
      </c>
      <c r="G2150" s="2">
        <f t="shared" si="595"/>
        <v>7726.970166666666</v>
      </c>
      <c r="H2150" s="2">
        <f t="shared" ca="1" si="601"/>
        <v>113117</v>
      </c>
      <c r="I2150">
        <f t="shared" ca="1" si="602"/>
        <v>1</v>
      </c>
      <c r="J2150">
        <f t="shared" si="603"/>
        <v>-1</v>
      </c>
      <c r="K2150">
        <f t="shared" si="596"/>
        <v>29.829999999999927</v>
      </c>
      <c r="L2150">
        <f t="shared" ca="1" si="597"/>
        <v>-29.829999999999927</v>
      </c>
      <c r="M2150" s="14">
        <f t="shared" si="598"/>
        <v>7369.6300000000483</v>
      </c>
      <c r="N2150">
        <f t="shared" si="604"/>
        <v>0</v>
      </c>
      <c r="O2150">
        <f t="shared" si="599"/>
        <v>0</v>
      </c>
      <c r="P2150">
        <f>COUNTIF(作圖資料!$A$3:$A$249,A2150)</f>
        <v>0</v>
      </c>
      <c r="R2150" s="7">
        <f t="shared" si="605"/>
        <v>18</v>
      </c>
      <c r="S2150" s="8">
        <f t="shared" ca="1" si="606"/>
        <v>-18</v>
      </c>
      <c r="T2150" s="8">
        <f t="shared" ca="1" si="607"/>
        <v>12606</v>
      </c>
      <c r="U2150" s="8">
        <f t="shared" ca="1" si="608"/>
        <v>1</v>
      </c>
      <c r="V2150" s="9">
        <f t="shared" ca="1" si="609"/>
        <v>2</v>
      </c>
      <c r="W2150" s="3">
        <f t="shared" si="610"/>
        <v>4.1517936254777954E-3</v>
      </c>
      <c r="X2150" s="3">
        <f t="shared" si="611"/>
        <v>-5.3075871496924054E-2</v>
      </c>
      <c r="Y2150" s="3">
        <f t="shared" si="612"/>
        <v>-6.3784192613134949E-2</v>
      </c>
    </row>
    <row r="2151" spans="1:25" x14ac:dyDescent="0.25">
      <c r="A2151" s="1">
        <v>39149</v>
      </c>
      <c r="B2151" s="2">
        <v>7573.87</v>
      </c>
      <c r="C2151" s="2">
        <v>111711</v>
      </c>
      <c r="D2151" s="2">
        <v>7523</v>
      </c>
      <c r="E2151" s="2">
        <v>7524</v>
      </c>
      <c r="F2151" s="13">
        <f t="shared" si="600"/>
        <v>-6.716513486500264E-3</v>
      </c>
      <c r="G2151" s="2">
        <f t="shared" si="595"/>
        <v>7725.751166666666</v>
      </c>
      <c r="H2151" s="2">
        <f t="shared" ca="1" si="601"/>
        <v>112140.6</v>
      </c>
      <c r="I2151">
        <f t="shared" ca="1" si="602"/>
        <v>-1</v>
      </c>
      <c r="J2151">
        <f t="shared" si="603"/>
        <v>-1</v>
      </c>
      <c r="K2151">
        <f t="shared" si="596"/>
        <v>92.979999999999563</v>
      </c>
      <c r="L2151">
        <f t="shared" ca="1" si="597"/>
        <v>92.979999999999563</v>
      </c>
      <c r="M2151" s="14">
        <f t="shared" si="598"/>
        <v>7369.6300000000483</v>
      </c>
      <c r="N2151">
        <f t="shared" si="604"/>
        <v>0</v>
      </c>
      <c r="O2151">
        <f t="shared" si="599"/>
        <v>0</v>
      </c>
      <c r="P2151">
        <f>COUNTIF(作圖資料!$A$3:$A$249,A2151)</f>
        <v>0</v>
      </c>
      <c r="R2151" s="7">
        <f t="shared" si="605"/>
        <v>96</v>
      </c>
      <c r="S2151" s="8">
        <f t="shared" ca="1" si="606"/>
        <v>96</v>
      </c>
      <c r="T2151" s="8">
        <f t="shared" ca="1" si="607"/>
        <v>12702</v>
      </c>
      <c r="U2151" s="8">
        <f t="shared" ca="1" si="608"/>
        <v>-1</v>
      </c>
      <c r="V2151" s="9">
        <f t="shared" ca="1" si="609"/>
        <v>2</v>
      </c>
      <c r="W2151" s="3">
        <f t="shared" si="610"/>
        <v>4.1517936254777954E-3</v>
      </c>
      <c r="X2151" s="3">
        <f t="shared" si="611"/>
        <v>-4.1306549201286069E-2</v>
      </c>
      <c r="Y2151" s="3">
        <f t="shared" si="612"/>
        <v>-5.1682843816967083E-2</v>
      </c>
    </row>
    <row r="2152" spans="1:25" x14ac:dyDescent="0.25">
      <c r="A2152" s="1">
        <v>39150</v>
      </c>
      <c r="B2152" s="2">
        <v>7568.2</v>
      </c>
      <c r="C2152" s="2">
        <v>96370</v>
      </c>
      <c r="D2152" s="2">
        <v>7517</v>
      </c>
      <c r="E2152" s="2">
        <v>7525</v>
      </c>
      <c r="F2152" s="13">
        <f t="shared" si="600"/>
        <v>-6.7651489125550857E-3</v>
      </c>
      <c r="G2152" s="2">
        <f t="shared" si="595"/>
        <v>7725.0561666666663</v>
      </c>
      <c r="H2152" s="2">
        <f t="shared" ca="1" si="601"/>
        <v>113425.60000000001</v>
      </c>
      <c r="I2152">
        <f t="shared" ca="1" si="602"/>
        <v>-1</v>
      </c>
      <c r="J2152">
        <f t="shared" si="603"/>
        <v>-1</v>
      </c>
      <c r="K2152">
        <f t="shared" si="596"/>
        <v>-5.6700000000000728</v>
      </c>
      <c r="L2152">
        <f t="shared" ca="1" si="597"/>
        <v>5.6700000000000728</v>
      </c>
      <c r="M2152" s="14">
        <f t="shared" si="598"/>
        <v>7369.6300000000483</v>
      </c>
      <c r="N2152">
        <f t="shared" si="604"/>
        <v>0</v>
      </c>
      <c r="O2152">
        <f t="shared" si="599"/>
        <v>0</v>
      </c>
      <c r="P2152">
        <f>COUNTIF(作圖資料!$A$3:$A$249,A2152)</f>
        <v>0</v>
      </c>
      <c r="R2152" s="7">
        <f t="shared" si="605"/>
        <v>-6</v>
      </c>
      <c r="S2152" s="8">
        <f t="shared" ca="1" si="606"/>
        <v>6</v>
      </c>
      <c r="T2152" s="8">
        <f t="shared" ca="1" si="607"/>
        <v>12708</v>
      </c>
      <c r="U2152" s="8">
        <f t="shared" ca="1" si="608"/>
        <v>-1</v>
      </c>
      <c r="V2152" s="9">
        <f t="shared" ca="1" si="609"/>
        <v>0</v>
      </c>
      <c r="W2152" s="3">
        <f t="shared" si="610"/>
        <v>4.1517936254777954E-3</v>
      </c>
      <c r="X2152" s="3">
        <f t="shared" si="611"/>
        <v>-4.2024252550568297E-2</v>
      </c>
      <c r="Y2152" s="3">
        <f t="shared" si="612"/>
        <v>-5.2439178116727603E-2</v>
      </c>
    </row>
    <row r="2153" spans="1:25" x14ac:dyDescent="0.25">
      <c r="A2153" s="1">
        <v>39153</v>
      </c>
      <c r="B2153" s="2">
        <v>7629.15</v>
      </c>
      <c r="C2153" s="2">
        <v>88887</v>
      </c>
      <c r="D2153" s="2">
        <v>7595</v>
      </c>
      <c r="E2153" s="2">
        <v>7590</v>
      </c>
      <c r="F2153" s="13">
        <f t="shared" si="600"/>
        <v>-4.4762522692566309E-3</v>
      </c>
      <c r="G2153" s="2">
        <f t="shared" si="595"/>
        <v>7723.9865000000009</v>
      </c>
      <c r="H2153" s="2">
        <f t="shared" ca="1" si="601"/>
        <v>104870.39999999999</v>
      </c>
      <c r="I2153">
        <f t="shared" ca="1" si="602"/>
        <v>-1</v>
      </c>
      <c r="J2153">
        <f t="shared" si="603"/>
        <v>-1</v>
      </c>
      <c r="K2153">
        <f t="shared" si="596"/>
        <v>60.949999999999818</v>
      </c>
      <c r="L2153">
        <f t="shared" ca="1" si="597"/>
        <v>-60.949999999999818</v>
      </c>
      <c r="M2153" s="14">
        <f t="shared" si="598"/>
        <v>7369.6300000000483</v>
      </c>
      <c r="N2153">
        <f t="shared" si="604"/>
        <v>0</v>
      </c>
      <c r="O2153">
        <f t="shared" si="599"/>
        <v>0</v>
      </c>
      <c r="P2153">
        <f>COUNTIF(作圖資料!$A$3:$A$249,A2153)</f>
        <v>0</v>
      </c>
      <c r="R2153" s="7">
        <f t="shared" si="605"/>
        <v>78</v>
      </c>
      <c r="S2153" s="8">
        <f t="shared" ca="1" si="606"/>
        <v>-78</v>
      </c>
      <c r="T2153" s="8">
        <f t="shared" ca="1" si="607"/>
        <v>12630</v>
      </c>
      <c r="U2153" s="8">
        <f t="shared" ca="1" si="608"/>
        <v>-1</v>
      </c>
      <c r="V2153" s="9">
        <f t="shared" ca="1" si="609"/>
        <v>0</v>
      </c>
      <c r="W2153" s="3">
        <f t="shared" si="610"/>
        <v>4.1517936254777954E-3</v>
      </c>
      <c r="X2153" s="3">
        <f t="shared" si="611"/>
        <v>-3.4309257993468512E-2</v>
      </c>
      <c r="Y2153" s="3">
        <f t="shared" si="612"/>
        <v>-4.2606832219841184E-2</v>
      </c>
    </row>
    <row r="2154" spans="1:25" x14ac:dyDescent="0.25">
      <c r="A2154" s="1">
        <v>39154</v>
      </c>
      <c r="B2154" s="2">
        <v>7684</v>
      </c>
      <c r="C2154" s="2">
        <v>104966</v>
      </c>
      <c r="D2154" s="2">
        <v>7624</v>
      </c>
      <c r="E2154" s="2">
        <v>7623</v>
      </c>
      <c r="F2154" s="13">
        <f t="shared" si="600"/>
        <v>-7.8084331077563629E-3</v>
      </c>
      <c r="G2154" s="2">
        <f t="shared" si="595"/>
        <v>7723.9445000000005</v>
      </c>
      <c r="H2154" s="2">
        <f t="shared" ca="1" si="601"/>
        <v>104884</v>
      </c>
      <c r="I2154">
        <f t="shared" ca="1" si="602"/>
        <v>1</v>
      </c>
      <c r="J2154">
        <f t="shared" si="603"/>
        <v>-1</v>
      </c>
      <c r="K2154">
        <f t="shared" si="596"/>
        <v>54.850000000000364</v>
      </c>
      <c r="L2154">
        <f t="shared" ca="1" si="597"/>
        <v>-54.850000000000364</v>
      </c>
      <c r="M2154" s="14">
        <f t="shared" si="598"/>
        <v>7369.6300000000483</v>
      </c>
      <c r="N2154">
        <f t="shared" si="604"/>
        <v>0</v>
      </c>
      <c r="O2154">
        <f t="shared" si="599"/>
        <v>0</v>
      </c>
      <c r="P2154">
        <f>COUNTIF(作圖資料!$A$3:$A$249,A2154)</f>
        <v>0</v>
      </c>
      <c r="R2154" s="7">
        <f t="shared" si="605"/>
        <v>29</v>
      </c>
      <c r="S2154" s="8">
        <f t="shared" ca="1" si="606"/>
        <v>-29</v>
      </c>
      <c r="T2154" s="8">
        <f t="shared" ca="1" si="607"/>
        <v>12601</v>
      </c>
      <c r="U2154" s="8">
        <f t="shared" ca="1" si="608"/>
        <v>1</v>
      </c>
      <c r="V2154" s="9">
        <f t="shared" ca="1" si="609"/>
        <v>2</v>
      </c>
      <c r="W2154" s="3">
        <f t="shared" si="610"/>
        <v>4.1517936254777954E-3</v>
      </c>
      <c r="X2154" s="3">
        <f t="shared" si="611"/>
        <v>-2.7366395787448372E-2</v>
      </c>
      <c r="Y2154" s="3">
        <f t="shared" si="612"/>
        <v>-3.8951216437665526E-2</v>
      </c>
    </row>
    <row r="2155" spans="1:25" x14ac:dyDescent="0.25">
      <c r="A2155" s="1">
        <v>39155</v>
      </c>
      <c r="B2155" s="2">
        <v>7570.27</v>
      </c>
      <c r="C2155" s="2">
        <v>106500</v>
      </c>
      <c r="D2155" s="2">
        <v>7469</v>
      </c>
      <c r="E2155" s="2">
        <v>7445</v>
      </c>
      <c r="F2155" s="13">
        <f t="shared" si="600"/>
        <v>-1.3377330002760868E-2</v>
      </c>
      <c r="G2155" s="2">
        <f t="shared" si="595"/>
        <v>7722.8440000000001</v>
      </c>
      <c r="H2155" s="2">
        <f t="shared" ca="1" si="601"/>
        <v>101686.8</v>
      </c>
      <c r="I2155">
        <f t="shared" ca="1" si="602"/>
        <v>1</v>
      </c>
      <c r="J2155">
        <f t="shared" si="603"/>
        <v>-1</v>
      </c>
      <c r="K2155">
        <f t="shared" si="596"/>
        <v>-113.72999999999956</v>
      </c>
      <c r="L2155">
        <f t="shared" ca="1" si="597"/>
        <v>-113.72999999999956</v>
      </c>
      <c r="M2155" s="14">
        <f t="shared" si="598"/>
        <v>7369.6300000000483</v>
      </c>
      <c r="N2155">
        <f t="shared" si="604"/>
        <v>0</v>
      </c>
      <c r="O2155">
        <f t="shared" si="599"/>
        <v>0</v>
      </c>
      <c r="P2155">
        <f>COUNTIF(作圖資料!$A$3:$A$249,A2155)</f>
        <v>0</v>
      </c>
      <c r="R2155" s="7">
        <f t="shared" si="605"/>
        <v>-155</v>
      </c>
      <c r="S2155" s="8">
        <f t="shared" ca="1" si="606"/>
        <v>-155</v>
      </c>
      <c r="T2155" s="8">
        <f t="shared" ca="1" si="607"/>
        <v>12446</v>
      </c>
      <c r="U2155" s="8">
        <f t="shared" ca="1" si="608"/>
        <v>1</v>
      </c>
      <c r="V2155" s="9">
        <f t="shared" ca="1" si="609"/>
        <v>0</v>
      </c>
      <c r="W2155" s="3">
        <f t="shared" si="610"/>
        <v>4.1517936254777954E-3</v>
      </c>
      <c r="X2155" s="3">
        <f t="shared" si="611"/>
        <v>-4.176223386749689E-2</v>
      </c>
      <c r="Y2155" s="3">
        <f t="shared" si="612"/>
        <v>-5.8489852514811647E-2</v>
      </c>
    </row>
    <row r="2156" spans="1:25" x14ac:dyDescent="0.25">
      <c r="A2156" s="1">
        <v>39156</v>
      </c>
      <c r="B2156" s="2">
        <v>7695.96</v>
      </c>
      <c r="C2156" s="2">
        <v>126255</v>
      </c>
      <c r="D2156" s="2">
        <v>7652</v>
      </c>
      <c r="E2156" s="2">
        <v>7635</v>
      </c>
      <c r="F2156" s="13">
        <f t="shared" si="600"/>
        <v>-5.7120879006647973E-3</v>
      </c>
      <c r="G2156" s="2">
        <f t="shared" si="595"/>
        <v>7724.2413333333343</v>
      </c>
      <c r="H2156" s="2">
        <f t="shared" ca="1" si="601"/>
        <v>104595.6</v>
      </c>
      <c r="I2156">
        <f t="shared" ca="1" si="602"/>
        <v>1</v>
      </c>
      <c r="J2156">
        <f t="shared" si="603"/>
        <v>-1</v>
      </c>
      <c r="K2156">
        <f t="shared" si="596"/>
        <v>125.6899999999996</v>
      </c>
      <c r="L2156">
        <f t="shared" ca="1" si="597"/>
        <v>125.6899999999996</v>
      </c>
      <c r="M2156" s="14">
        <f t="shared" si="598"/>
        <v>7369.6300000000483</v>
      </c>
      <c r="N2156">
        <f t="shared" si="604"/>
        <v>0</v>
      </c>
      <c r="O2156">
        <f t="shared" si="599"/>
        <v>0</v>
      </c>
      <c r="P2156">
        <f>COUNTIF(作圖資料!$A$3:$A$249,A2156)</f>
        <v>0</v>
      </c>
      <c r="R2156" s="7">
        <f t="shared" si="605"/>
        <v>183</v>
      </c>
      <c r="S2156" s="8">
        <f t="shared" ca="1" si="606"/>
        <v>183</v>
      </c>
      <c r="T2156" s="8">
        <f t="shared" ca="1" si="607"/>
        <v>12629</v>
      </c>
      <c r="U2156" s="8">
        <f t="shared" ca="1" si="608"/>
        <v>1</v>
      </c>
      <c r="V2156" s="9">
        <f t="shared" ca="1" si="609"/>
        <v>0</v>
      </c>
      <c r="W2156" s="3">
        <f t="shared" si="610"/>
        <v>4.1517936254777954E-3</v>
      </c>
      <c r="X2156" s="3">
        <f t="shared" si="611"/>
        <v>-2.5852510063036349E-2</v>
      </c>
      <c r="Y2156" s="3">
        <f t="shared" si="612"/>
        <v>-3.5421656372116583E-2</v>
      </c>
    </row>
    <row r="2157" spans="1:25" x14ac:dyDescent="0.25">
      <c r="A2157" s="1">
        <v>39157</v>
      </c>
      <c r="B2157" s="2">
        <v>7719.8</v>
      </c>
      <c r="C2157" s="2">
        <v>118748</v>
      </c>
      <c r="D2157" s="2">
        <v>7666</v>
      </c>
      <c r="E2157" s="2">
        <v>7666</v>
      </c>
      <c r="F2157" s="13">
        <f t="shared" si="600"/>
        <v>-6.9690924635353868E-3</v>
      </c>
      <c r="G2157" s="2">
        <f t="shared" si="595"/>
        <v>7728.5953333333346</v>
      </c>
      <c r="H2157" s="2">
        <f t="shared" ca="1" si="601"/>
        <v>109071.2</v>
      </c>
      <c r="I2157">
        <f t="shared" ca="1" si="602"/>
        <v>1</v>
      </c>
      <c r="J2157">
        <f t="shared" si="603"/>
        <v>-1</v>
      </c>
      <c r="K2157">
        <f t="shared" si="596"/>
        <v>23.840000000000146</v>
      </c>
      <c r="L2157">
        <f t="shared" ca="1" si="597"/>
        <v>23.840000000000146</v>
      </c>
      <c r="M2157" s="14">
        <f t="shared" si="598"/>
        <v>7369.6300000000483</v>
      </c>
      <c r="N2157">
        <f t="shared" si="604"/>
        <v>0</v>
      </c>
      <c r="O2157">
        <f t="shared" si="599"/>
        <v>0</v>
      </c>
      <c r="P2157">
        <f>COUNTIF(作圖資料!$A$3:$A$249,A2157)</f>
        <v>0</v>
      </c>
      <c r="R2157" s="7">
        <f t="shared" si="605"/>
        <v>14</v>
      </c>
      <c r="S2157" s="8">
        <f t="shared" ca="1" si="606"/>
        <v>14</v>
      </c>
      <c r="T2157" s="8">
        <f t="shared" ca="1" si="607"/>
        <v>12643</v>
      </c>
      <c r="U2157" s="8">
        <f t="shared" ca="1" si="608"/>
        <v>1</v>
      </c>
      <c r="V2157" s="9">
        <f t="shared" ca="1" si="609"/>
        <v>0</v>
      </c>
      <c r="W2157" s="3">
        <f t="shared" si="610"/>
        <v>4.1517936254777954E-3</v>
      </c>
      <c r="X2157" s="3">
        <f t="shared" si="611"/>
        <v>-2.2834864940128097E-2</v>
      </c>
      <c r="Y2157" s="3">
        <f t="shared" si="612"/>
        <v>-3.3656876339342112E-2</v>
      </c>
    </row>
    <row r="2158" spans="1:25" x14ac:dyDescent="0.25">
      <c r="A2158" s="1">
        <v>39160</v>
      </c>
      <c r="B2158" s="2">
        <v>7737.46</v>
      </c>
      <c r="C2158" s="2">
        <v>94487</v>
      </c>
      <c r="D2158" s="2">
        <v>7710</v>
      </c>
      <c r="E2158" s="2">
        <v>7705</v>
      </c>
      <c r="F2158" s="13">
        <f t="shared" si="600"/>
        <v>-3.5489682660717614E-3</v>
      </c>
      <c r="G2158" s="2">
        <f t="shared" si="595"/>
        <v>7733.3813333333355</v>
      </c>
      <c r="H2158" s="2">
        <f t="shared" ca="1" si="601"/>
        <v>110191.2</v>
      </c>
      <c r="I2158">
        <f t="shared" ca="1" si="602"/>
        <v>-1</v>
      </c>
      <c r="J2158">
        <f t="shared" si="603"/>
        <v>-1</v>
      </c>
      <c r="K2158">
        <f t="shared" si="596"/>
        <v>17.659999999999854</v>
      </c>
      <c r="L2158">
        <f t="shared" ca="1" si="597"/>
        <v>17.659999999999854</v>
      </c>
      <c r="M2158" s="14">
        <f t="shared" si="598"/>
        <v>7369.6300000000483</v>
      </c>
      <c r="N2158">
        <f t="shared" si="604"/>
        <v>0</v>
      </c>
      <c r="O2158">
        <f t="shared" si="599"/>
        <v>0</v>
      </c>
      <c r="P2158">
        <f>COUNTIF(作圖資料!$A$3:$A$249,A2158)</f>
        <v>0</v>
      </c>
      <c r="R2158" s="7">
        <f t="shared" si="605"/>
        <v>44</v>
      </c>
      <c r="S2158" s="8">
        <f t="shared" ca="1" si="606"/>
        <v>44</v>
      </c>
      <c r="T2158" s="8">
        <f t="shared" ca="1" si="607"/>
        <v>12687</v>
      </c>
      <c r="U2158" s="8">
        <f t="shared" ca="1" si="608"/>
        <v>-1</v>
      </c>
      <c r="V2158" s="9">
        <f t="shared" ca="1" si="609"/>
        <v>2</v>
      </c>
      <c r="W2158" s="3">
        <f t="shared" si="610"/>
        <v>4.1517936254777954E-3</v>
      </c>
      <c r="X2158" s="3">
        <f t="shared" si="611"/>
        <v>-2.0599478494215284E-2</v>
      </c>
      <c r="Y2158" s="3">
        <f t="shared" si="612"/>
        <v>-2.8110424807765266E-2</v>
      </c>
    </row>
    <row r="2159" spans="1:25" x14ac:dyDescent="0.25">
      <c r="A2159" s="1">
        <v>39161</v>
      </c>
      <c r="B2159" s="2">
        <v>7736.2</v>
      </c>
      <c r="C2159" s="2">
        <v>103631</v>
      </c>
      <c r="D2159" s="2">
        <v>7721</v>
      </c>
      <c r="E2159" s="2">
        <v>7708</v>
      </c>
      <c r="F2159" s="13">
        <f t="shared" si="600"/>
        <v>-1.9647889144540631E-3</v>
      </c>
      <c r="G2159" s="2">
        <f t="shared" si="595"/>
        <v>7737.6445000000031</v>
      </c>
      <c r="H2159" s="2">
        <f t="shared" ca="1" si="601"/>
        <v>109924.2</v>
      </c>
      <c r="I2159">
        <f t="shared" ca="1" si="602"/>
        <v>-1</v>
      </c>
      <c r="J2159">
        <f t="shared" si="603"/>
        <v>-1</v>
      </c>
      <c r="K2159">
        <f t="shared" si="596"/>
        <v>-1.2600000000002183</v>
      </c>
      <c r="L2159">
        <f t="shared" ca="1" si="597"/>
        <v>1.2600000000002183</v>
      </c>
      <c r="M2159" s="14">
        <f t="shared" si="598"/>
        <v>7369.6300000000483</v>
      </c>
      <c r="N2159">
        <f t="shared" si="604"/>
        <v>0</v>
      </c>
      <c r="O2159">
        <f t="shared" si="599"/>
        <v>0</v>
      </c>
      <c r="P2159">
        <f>COUNTIF(作圖資料!$A$3:$A$249,A2159)</f>
        <v>0</v>
      </c>
      <c r="R2159" s="7">
        <f t="shared" si="605"/>
        <v>11</v>
      </c>
      <c r="S2159" s="8">
        <f t="shared" ca="1" si="606"/>
        <v>-11</v>
      </c>
      <c r="T2159" s="8">
        <f t="shared" ca="1" si="607"/>
        <v>12676</v>
      </c>
      <c r="U2159" s="8">
        <f t="shared" ca="1" si="608"/>
        <v>-1</v>
      </c>
      <c r="V2159" s="9">
        <f t="shared" ca="1" si="609"/>
        <v>0</v>
      </c>
      <c r="W2159" s="3">
        <f t="shared" si="610"/>
        <v>4.1517936254777954E-3</v>
      </c>
      <c r="X2159" s="3">
        <f t="shared" si="611"/>
        <v>-2.0758968127389088E-2</v>
      </c>
      <c r="Y2159" s="3">
        <f t="shared" si="612"/>
        <v>-2.6723811924871055E-2</v>
      </c>
    </row>
    <row r="2160" spans="1:25" x14ac:dyDescent="0.25">
      <c r="A2160" s="1">
        <v>39162</v>
      </c>
      <c r="B2160" s="2">
        <v>7757.03</v>
      </c>
      <c r="C2160" s="2">
        <v>85069</v>
      </c>
      <c r="D2160" s="2">
        <v>7753</v>
      </c>
      <c r="E2160" s="2">
        <v>7729</v>
      </c>
      <c r="F2160" s="13">
        <f t="shared" si="600"/>
        <v>-3.6134964026179883E-3</v>
      </c>
      <c r="G2160" s="2">
        <f t="shared" si="595"/>
        <v>7741.2813333333361</v>
      </c>
      <c r="H2160" s="2">
        <f t="shared" ca="1" si="601"/>
        <v>105638</v>
      </c>
      <c r="I2160">
        <f t="shared" ca="1" si="602"/>
        <v>-1</v>
      </c>
      <c r="J2160">
        <f t="shared" si="603"/>
        <v>-1</v>
      </c>
      <c r="K2160">
        <f t="shared" si="596"/>
        <v>20.829999999999927</v>
      </c>
      <c r="L2160">
        <f t="shared" ca="1" si="597"/>
        <v>-20.829999999999927</v>
      </c>
      <c r="M2160" s="14">
        <f t="shared" si="598"/>
        <v>7369.6300000000483</v>
      </c>
      <c r="N2160">
        <f t="shared" si="604"/>
        <v>0</v>
      </c>
      <c r="O2160">
        <f t="shared" si="599"/>
        <v>0</v>
      </c>
      <c r="P2160">
        <f>COUNTIF(作圖資料!$A$3:$A$249,A2160)</f>
        <v>1</v>
      </c>
      <c r="R2160" s="7">
        <f t="shared" si="605"/>
        <v>32</v>
      </c>
      <c r="S2160" s="8">
        <f t="shared" ca="1" si="606"/>
        <v>-32</v>
      </c>
      <c r="T2160" s="8">
        <f t="shared" ca="1" si="607"/>
        <v>12644</v>
      </c>
      <c r="U2160" s="8">
        <f t="shared" ca="1" si="608"/>
        <v>-1</v>
      </c>
      <c r="V2160" s="9">
        <f t="shared" ca="1" si="609"/>
        <v>2</v>
      </c>
      <c r="W2160" s="3">
        <f t="shared" si="610"/>
        <v>4.1517936254777954E-3</v>
      </c>
      <c r="X2160" s="3">
        <f t="shared" si="611"/>
        <v>-1.8122326017062873E-2</v>
      </c>
      <c r="Y2160" s="3">
        <f t="shared" si="612"/>
        <v>-2.2690028992815026E-2</v>
      </c>
    </row>
    <row r="2161" spans="1:25" x14ac:dyDescent="0.25">
      <c r="A2161" s="1">
        <v>39163</v>
      </c>
      <c r="B2161" s="2">
        <v>7823.67</v>
      </c>
      <c r="C2161" s="2">
        <v>111571</v>
      </c>
      <c r="D2161" s="2">
        <v>7829</v>
      </c>
      <c r="E2161" s="2">
        <v>7820</v>
      </c>
      <c r="F2161" s="13">
        <f t="shared" si="600"/>
        <v>6.8126595319073502E-4</v>
      </c>
      <c r="G2161" s="2">
        <f t="shared" si="595"/>
        <v>7744.5988333333362</v>
      </c>
      <c r="H2161" s="2">
        <f t="shared" ca="1" si="601"/>
        <v>102701.2</v>
      </c>
      <c r="I2161">
        <f t="shared" ca="1" si="602"/>
        <v>1</v>
      </c>
      <c r="J2161">
        <f t="shared" si="603"/>
        <v>1</v>
      </c>
      <c r="K2161">
        <f t="shared" si="596"/>
        <v>66.640000000000327</v>
      </c>
      <c r="L2161">
        <f t="shared" ca="1" si="597"/>
        <v>-66.640000000000327</v>
      </c>
      <c r="M2161" s="14">
        <f t="shared" si="598"/>
        <v>7369.6300000000483</v>
      </c>
      <c r="N2161">
        <f t="shared" si="604"/>
        <v>0</v>
      </c>
      <c r="O2161">
        <f t="shared" si="599"/>
        <v>0</v>
      </c>
      <c r="P2161">
        <f>COUNTIF(作圖資料!$A$3:$A$249,A2161)</f>
        <v>0</v>
      </c>
      <c r="R2161" s="7">
        <f t="shared" si="605"/>
        <v>100</v>
      </c>
      <c r="S2161" s="8">
        <f t="shared" ca="1" si="606"/>
        <v>-100</v>
      </c>
      <c r="T2161" s="8">
        <f t="shared" ca="1" si="607"/>
        <v>12544</v>
      </c>
      <c r="U2161" s="8">
        <f t="shared" ca="1" si="608"/>
        <v>1</v>
      </c>
      <c r="V2161" s="9">
        <f t="shared" ca="1" si="609"/>
        <v>2</v>
      </c>
      <c r="W2161" s="3">
        <f t="shared" si="610"/>
        <v>-3.6134964026179883E-3</v>
      </c>
      <c r="X2161" s="3">
        <f t="shared" si="611"/>
        <v>8.59091688442617E-3</v>
      </c>
      <c r="Y2161" s="3">
        <f t="shared" si="612"/>
        <v>1.2938284383490749E-2</v>
      </c>
    </row>
    <row r="2162" spans="1:25" x14ac:dyDescent="0.25">
      <c r="A2162" s="1">
        <v>39164</v>
      </c>
      <c r="B2162" s="2">
        <v>7859.32</v>
      </c>
      <c r="C2162" s="2">
        <v>109025</v>
      </c>
      <c r="D2162" s="2">
        <v>7855</v>
      </c>
      <c r="E2162" s="2">
        <v>7853</v>
      </c>
      <c r="F2162" s="13">
        <f t="shared" si="600"/>
        <v>-5.496658744013061E-4</v>
      </c>
      <c r="G2162" s="2">
        <f t="shared" si="595"/>
        <v>7748.9395000000031</v>
      </c>
      <c r="H2162" s="2">
        <f t="shared" ca="1" si="601"/>
        <v>100756.6</v>
      </c>
      <c r="I2162">
        <f t="shared" ca="1" si="602"/>
        <v>1</v>
      </c>
      <c r="J2162">
        <f t="shared" si="603"/>
        <v>-1</v>
      </c>
      <c r="K2162">
        <f t="shared" si="596"/>
        <v>35.649999999999636</v>
      </c>
      <c r="L2162">
        <f t="shared" ca="1" si="597"/>
        <v>35.649999999999636</v>
      </c>
      <c r="M2162" s="14">
        <f t="shared" si="598"/>
        <v>7369.6300000000483</v>
      </c>
      <c r="N2162">
        <f t="shared" si="604"/>
        <v>0</v>
      </c>
      <c r="O2162">
        <f t="shared" si="599"/>
        <v>0</v>
      </c>
      <c r="P2162">
        <f>COUNTIF(作圖資料!$A$3:$A$249,A2162)</f>
        <v>0</v>
      </c>
      <c r="R2162" s="7">
        <f t="shared" si="605"/>
        <v>26</v>
      </c>
      <c r="S2162" s="8">
        <f t="shared" ca="1" si="606"/>
        <v>26</v>
      </c>
      <c r="T2162" s="8">
        <f t="shared" ca="1" si="607"/>
        <v>12570</v>
      </c>
      <c r="U2162" s="8">
        <f t="shared" ca="1" si="608"/>
        <v>1</v>
      </c>
      <c r="V2162" s="9">
        <f t="shared" ca="1" si="609"/>
        <v>0</v>
      </c>
      <c r="W2162" s="3">
        <f t="shared" si="610"/>
        <v>-3.6134964026179883E-3</v>
      </c>
      <c r="X2162" s="3">
        <f t="shared" si="611"/>
        <v>1.3186748020827643E-2</v>
      </c>
      <c r="Y2162" s="3">
        <f t="shared" si="612"/>
        <v>1.6302238323198326E-2</v>
      </c>
    </row>
    <row r="2163" spans="1:25" x14ac:dyDescent="0.25">
      <c r="A2163" s="1">
        <v>39167</v>
      </c>
      <c r="B2163" s="2">
        <v>7877.82</v>
      </c>
      <c r="C2163" s="2">
        <v>104887</v>
      </c>
      <c r="D2163" s="2">
        <v>7883</v>
      </c>
      <c r="E2163" s="2">
        <v>7884</v>
      </c>
      <c r="F2163" s="13">
        <f t="shared" si="600"/>
        <v>6.575423150059212E-4</v>
      </c>
      <c r="G2163" s="2">
        <f t="shared" si="595"/>
        <v>7752.7640000000038</v>
      </c>
      <c r="H2163" s="2">
        <f t="shared" ca="1" si="601"/>
        <v>102836.6</v>
      </c>
      <c r="I2163">
        <f t="shared" ca="1" si="602"/>
        <v>1</v>
      </c>
      <c r="J2163">
        <f t="shared" si="603"/>
        <v>1</v>
      </c>
      <c r="K2163">
        <f t="shared" si="596"/>
        <v>18.5</v>
      </c>
      <c r="L2163">
        <f t="shared" ca="1" si="597"/>
        <v>18.5</v>
      </c>
      <c r="M2163" s="14">
        <f t="shared" si="598"/>
        <v>7369.6300000000483</v>
      </c>
      <c r="N2163">
        <f t="shared" si="604"/>
        <v>0</v>
      </c>
      <c r="O2163">
        <f t="shared" si="599"/>
        <v>0</v>
      </c>
      <c r="P2163">
        <f>COUNTIF(作圖資料!$A$3:$A$249,A2163)</f>
        <v>0</v>
      </c>
      <c r="R2163" s="7">
        <f t="shared" si="605"/>
        <v>28</v>
      </c>
      <c r="S2163" s="8">
        <f t="shared" ca="1" si="606"/>
        <v>28</v>
      </c>
      <c r="T2163" s="8">
        <f t="shared" ca="1" si="607"/>
        <v>12598</v>
      </c>
      <c r="U2163" s="8">
        <f t="shared" ca="1" si="608"/>
        <v>1</v>
      </c>
      <c r="V2163" s="9">
        <f t="shared" ca="1" si="609"/>
        <v>0</v>
      </c>
      <c r="W2163" s="3">
        <f t="shared" si="610"/>
        <v>-3.6134964026179883E-3</v>
      </c>
      <c r="X2163" s="3">
        <f t="shared" si="611"/>
        <v>1.5571681429619399E-2</v>
      </c>
      <c r="Y2163" s="3">
        <f t="shared" si="612"/>
        <v>1.9924957950575806E-2</v>
      </c>
    </row>
    <row r="2164" spans="1:25" x14ac:dyDescent="0.25">
      <c r="A2164" s="1">
        <v>39168</v>
      </c>
      <c r="B2164" s="2">
        <v>7845.17</v>
      </c>
      <c r="C2164" s="2">
        <v>127014</v>
      </c>
      <c r="D2164" s="2">
        <v>7824</v>
      </c>
      <c r="E2164" s="2">
        <v>7820</v>
      </c>
      <c r="F2164" s="13">
        <f t="shared" si="600"/>
        <v>-2.6984756225805206E-3</v>
      </c>
      <c r="G2164" s="2">
        <f t="shared" si="595"/>
        <v>7756.5011666666705</v>
      </c>
      <c r="H2164" s="2">
        <f t="shared" ca="1" si="601"/>
        <v>107513.2</v>
      </c>
      <c r="I2164">
        <f t="shared" ca="1" si="602"/>
        <v>1</v>
      </c>
      <c r="J2164">
        <f t="shared" si="603"/>
        <v>-1</v>
      </c>
      <c r="K2164">
        <f t="shared" si="596"/>
        <v>-32.649999999999636</v>
      </c>
      <c r="L2164">
        <f t="shared" ca="1" si="597"/>
        <v>-32.649999999999636</v>
      </c>
      <c r="M2164" s="14">
        <f t="shared" si="598"/>
        <v>7369.6300000000483</v>
      </c>
      <c r="N2164">
        <f t="shared" si="604"/>
        <v>0</v>
      </c>
      <c r="O2164">
        <f t="shared" si="599"/>
        <v>0</v>
      </c>
      <c r="P2164">
        <f>COUNTIF(作圖資料!$A$3:$A$249,A2164)</f>
        <v>0</v>
      </c>
      <c r="R2164" s="7">
        <f t="shared" si="605"/>
        <v>-59</v>
      </c>
      <c r="S2164" s="8">
        <f t="shared" ca="1" si="606"/>
        <v>-59</v>
      </c>
      <c r="T2164" s="8">
        <f t="shared" ca="1" si="607"/>
        <v>12539</v>
      </c>
      <c r="U2164" s="8">
        <f t="shared" ca="1" si="608"/>
        <v>1</v>
      </c>
      <c r="V2164" s="9">
        <f t="shared" ca="1" si="609"/>
        <v>0</v>
      </c>
      <c r="W2164" s="3">
        <f t="shared" si="610"/>
        <v>-3.6134964026179883E-3</v>
      </c>
      <c r="X2164" s="3">
        <f t="shared" si="611"/>
        <v>1.136259625140057E-2</v>
      </c>
      <c r="Y2164" s="3">
        <f t="shared" si="612"/>
        <v>1.2291370164316362E-2</v>
      </c>
    </row>
    <row r="2165" spans="1:25" x14ac:dyDescent="0.25">
      <c r="A2165" s="1">
        <v>39169</v>
      </c>
      <c r="B2165" s="2">
        <v>7788.14</v>
      </c>
      <c r="C2165" s="2">
        <v>104367</v>
      </c>
      <c r="D2165" s="2">
        <v>7750</v>
      </c>
      <c r="E2165" s="2">
        <v>7740</v>
      </c>
      <c r="F2165" s="13">
        <f t="shared" si="600"/>
        <v>-4.8971898296641392E-3</v>
      </c>
      <c r="G2165" s="2">
        <f t="shared" si="595"/>
        <v>7758.7623333333368</v>
      </c>
      <c r="H2165" s="2">
        <f t="shared" ca="1" si="601"/>
        <v>111372.8</v>
      </c>
      <c r="I2165">
        <f t="shared" ca="1" si="602"/>
        <v>-1</v>
      </c>
      <c r="J2165">
        <f t="shared" si="603"/>
        <v>-1</v>
      </c>
      <c r="K2165">
        <f t="shared" si="596"/>
        <v>-57.029999999999745</v>
      </c>
      <c r="L2165">
        <f t="shared" ca="1" si="597"/>
        <v>-57.029999999999745</v>
      </c>
      <c r="M2165" s="14">
        <f t="shared" si="598"/>
        <v>7369.6300000000483</v>
      </c>
      <c r="N2165">
        <f t="shared" si="604"/>
        <v>0</v>
      </c>
      <c r="O2165">
        <f t="shared" si="599"/>
        <v>0</v>
      </c>
      <c r="P2165">
        <f>COUNTIF(作圖資料!$A$3:$A$249,A2165)</f>
        <v>0</v>
      </c>
      <c r="R2165" s="7">
        <f t="shared" si="605"/>
        <v>-74</v>
      </c>
      <c r="S2165" s="8">
        <f t="shared" ca="1" si="606"/>
        <v>-74</v>
      </c>
      <c r="T2165" s="8">
        <f t="shared" ca="1" si="607"/>
        <v>12465</v>
      </c>
      <c r="U2165" s="8">
        <f t="shared" ca="1" si="608"/>
        <v>-1</v>
      </c>
      <c r="V2165" s="9">
        <f t="shared" ca="1" si="609"/>
        <v>2</v>
      </c>
      <c r="W2165" s="3">
        <f t="shared" si="610"/>
        <v>-3.6134964026179883E-3</v>
      </c>
      <c r="X2165" s="3">
        <f t="shared" si="611"/>
        <v>4.0105555863521047E-3</v>
      </c>
      <c r="Y2165" s="3">
        <f t="shared" si="612"/>
        <v>2.7170397205331653E-3</v>
      </c>
    </row>
    <row r="2166" spans="1:25" x14ac:dyDescent="0.25">
      <c r="A2166" s="1">
        <v>39170</v>
      </c>
      <c r="B2166" s="2">
        <v>7848.33</v>
      </c>
      <c r="C2166" s="2">
        <v>114552</v>
      </c>
      <c r="D2166" s="2">
        <v>7838</v>
      </c>
      <c r="E2166" s="2">
        <v>7838</v>
      </c>
      <c r="F2166" s="13">
        <f t="shared" si="600"/>
        <v>-1.3162035745183376E-3</v>
      </c>
      <c r="G2166" s="2">
        <f t="shared" si="595"/>
        <v>7762.1210000000037</v>
      </c>
      <c r="H2166" s="2">
        <f t="shared" ca="1" si="601"/>
        <v>111969</v>
      </c>
      <c r="I2166">
        <f t="shared" ca="1" si="602"/>
        <v>1</v>
      </c>
      <c r="J2166">
        <f t="shared" si="603"/>
        <v>-1</v>
      </c>
      <c r="K2166">
        <f t="shared" si="596"/>
        <v>60.1899999999996</v>
      </c>
      <c r="L2166">
        <f t="shared" ca="1" si="597"/>
        <v>-60.1899999999996</v>
      </c>
      <c r="M2166" s="14">
        <f t="shared" si="598"/>
        <v>7369.6300000000483</v>
      </c>
      <c r="N2166">
        <f t="shared" si="604"/>
        <v>0</v>
      </c>
      <c r="O2166">
        <f t="shared" si="599"/>
        <v>0</v>
      </c>
      <c r="P2166">
        <f>COUNTIF(作圖資料!$A$3:$A$249,A2166)</f>
        <v>0</v>
      </c>
      <c r="R2166" s="7">
        <f t="shared" si="605"/>
        <v>88</v>
      </c>
      <c r="S2166" s="8">
        <f t="shared" ca="1" si="606"/>
        <v>-88</v>
      </c>
      <c r="T2166" s="8">
        <f t="shared" ca="1" si="607"/>
        <v>12377</v>
      </c>
      <c r="U2166" s="8">
        <f t="shared" ca="1" si="608"/>
        <v>1</v>
      </c>
      <c r="V2166" s="9">
        <f t="shared" ca="1" si="609"/>
        <v>2</v>
      </c>
      <c r="W2166" s="3">
        <f t="shared" si="610"/>
        <v>-3.6134964026179883E-3</v>
      </c>
      <c r="X2166" s="3">
        <f t="shared" si="611"/>
        <v>1.1769968660685803E-2</v>
      </c>
      <c r="Y2166" s="3">
        <f t="shared" si="612"/>
        <v>1.4102729978004991E-2</v>
      </c>
    </row>
    <row r="2167" spans="1:25" x14ac:dyDescent="0.25">
      <c r="A2167" s="1">
        <v>39171</v>
      </c>
      <c r="B2167" s="2">
        <v>7884.41</v>
      </c>
      <c r="C2167" s="2">
        <v>117718</v>
      </c>
      <c r="D2167" s="2">
        <v>7834</v>
      </c>
      <c r="E2167" s="2">
        <v>7831</v>
      </c>
      <c r="F2167" s="13">
        <f t="shared" si="600"/>
        <v>-6.39362996089754E-3</v>
      </c>
      <c r="G2167" s="2">
        <f t="shared" si="595"/>
        <v>7764.7346666666699</v>
      </c>
      <c r="H2167" s="2">
        <f t="shared" ca="1" si="601"/>
        <v>113707.6</v>
      </c>
      <c r="I2167">
        <f t="shared" ca="1" si="602"/>
        <v>1</v>
      </c>
      <c r="J2167">
        <f t="shared" si="603"/>
        <v>-1</v>
      </c>
      <c r="K2167">
        <f t="shared" si="596"/>
        <v>36.079999999999927</v>
      </c>
      <c r="L2167">
        <f t="shared" ca="1" si="597"/>
        <v>36.079999999999927</v>
      </c>
      <c r="M2167" s="14">
        <f t="shared" si="598"/>
        <v>7369.6300000000483</v>
      </c>
      <c r="N2167">
        <f t="shared" si="604"/>
        <v>0</v>
      </c>
      <c r="O2167">
        <f t="shared" si="599"/>
        <v>0</v>
      </c>
      <c r="P2167">
        <f>COUNTIF(作圖資料!$A$3:$A$249,A2167)</f>
        <v>0</v>
      </c>
      <c r="R2167" s="7">
        <f t="shared" si="605"/>
        <v>-4</v>
      </c>
      <c r="S2167" s="8">
        <f t="shared" ca="1" si="606"/>
        <v>-4</v>
      </c>
      <c r="T2167" s="8">
        <f t="shared" ca="1" si="607"/>
        <v>12373</v>
      </c>
      <c r="U2167" s="8">
        <f t="shared" ca="1" si="608"/>
        <v>1</v>
      </c>
      <c r="V2167" s="9">
        <f t="shared" ca="1" si="609"/>
        <v>0</v>
      </c>
      <c r="W2167" s="3">
        <f t="shared" si="610"/>
        <v>-3.6134964026179883E-3</v>
      </c>
      <c r="X2167" s="3">
        <f t="shared" si="611"/>
        <v>1.6421233384426692E-2</v>
      </c>
      <c r="Y2167" s="3">
        <f t="shared" si="612"/>
        <v>1.3585198602665383E-2</v>
      </c>
    </row>
    <row r="2168" spans="1:25" x14ac:dyDescent="0.25">
      <c r="A2168" s="1">
        <v>39174</v>
      </c>
      <c r="B2168" s="2">
        <v>7884.99</v>
      </c>
      <c r="C2168" s="2">
        <v>115037</v>
      </c>
      <c r="D2168" s="2">
        <v>7849</v>
      </c>
      <c r="E2168" s="2">
        <v>7852</v>
      </c>
      <c r="F2168" s="13">
        <f t="shared" si="600"/>
        <v>-4.5643685026867109E-3</v>
      </c>
      <c r="G2168" s="2">
        <f t="shared" si="595"/>
        <v>7767.2648333333354</v>
      </c>
      <c r="H2168" s="2">
        <f t="shared" ca="1" si="601"/>
        <v>115737.60000000001</v>
      </c>
      <c r="I2168">
        <f t="shared" ca="1" si="602"/>
        <v>-1</v>
      </c>
      <c r="J2168">
        <f t="shared" si="603"/>
        <v>-1</v>
      </c>
      <c r="K2168">
        <f t="shared" si="596"/>
        <v>0.57999999999992724</v>
      </c>
      <c r="L2168">
        <f t="shared" ca="1" si="597"/>
        <v>0.57999999999992724</v>
      </c>
      <c r="M2168" s="14">
        <f t="shared" si="598"/>
        <v>7369.6300000000483</v>
      </c>
      <c r="N2168">
        <f t="shared" si="604"/>
        <v>0</v>
      </c>
      <c r="O2168">
        <f t="shared" si="599"/>
        <v>0</v>
      </c>
      <c r="P2168">
        <f>COUNTIF(作圖資料!$A$3:$A$249,A2168)</f>
        <v>0</v>
      </c>
      <c r="R2168" s="7">
        <f t="shared" si="605"/>
        <v>15</v>
      </c>
      <c r="S2168" s="8">
        <f t="shared" ca="1" si="606"/>
        <v>15</v>
      </c>
      <c r="T2168" s="8">
        <f t="shared" ca="1" si="607"/>
        <v>12388</v>
      </c>
      <c r="U2168" s="8">
        <f t="shared" ca="1" si="608"/>
        <v>-1</v>
      </c>
      <c r="V2168" s="9">
        <f t="shared" ca="1" si="609"/>
        <v>2</v>
      </c>
      <c r="W2168" s="3">
        <f t="shared" si="610"/>
        <v>-3.6134964026179883E-3</v>
      </c>
      <c r="X2168" s="3">
        <f t="shared" si="611"/>
        <v>1.6496004269675346E-2</v>
      </c>
      <c r="Y2168" s="3">
        <f t="shared" si="612"/>
        <v>1.5525941260189136E-2</v>
      </c>
    </row>
    <row r="2169" spans="1:25" x14ac:dyDescent="0.25">
      <c r="A2169" s="1">
        <v>39175</v>
      </c>
      <c r="B2169" s="2">
        <v>7932.91</v>
      </c>
      <c r="C2169" s="2">
        <v>118646</v>
      </c>
      <c r="D2169" s="2">
        <v>7919</v>
      </c>
      <c r="E2169" s="2">
        <v>7914</v>
      </c>
      <c r="F2169" s="13">
        <f t="shared" si="600"/>
        <v>-1.7534549112494524E-3</v>
      </c>
      <c r="G2169" s="2">
        <f t="shared" si="595"/>
        <v>7770.597833333336</v>
      </c>
      <c r="H2169" s="2">
        <f t="shared" ca="1" si="601"/>
        <v>114064</v>
      </c>
      <c r="I2169">
        <f t="shared" ca="1" si="602"/>
        <v>1</v>
      </c>
      <c r="J2169">
        <f t="shared" si="603"/>
        <v>-1</v>
      </c>
      <c r="K2169">
        <f t="shared" si="596"/>
        <v>47.920000000000073</v>
      </c>
      <c r="L2169">
        <f t="shared" ca="1" si="597"/>
        <v>-47.920000000000073</v>
      </c>
      <c r="M2169" s="14">
        <f t="shared" si="598"/>
        <v>7369.6300000000483</v>
      </c>
      <c r="N2169">
        <f t="shared" si="604"/>
        <v>0</v>
      </c>
      <c r="O2169">
        <f t="shared" si="599"/>
        <v>0</v>
      </c>
      <c r="P2169">
        <f>COUNTIF(作圖資料!$A$3:$A$249,A2169)</f>
        <v>0</v>
      </c>
      <c r="R2169" s="7">
        <f t="shared" si="605"/>
        <v>70</v>
      </c>
      <c r="S2169" s="8">
        <f t="shared" ca="1" si="606"/>
        <v>-70</v>
      </c>
      <c r="T2169" s="8">
        <f t="shared" ca="1" si="607"/>
        <v>12318</v>
      </c>
      <c r="U2169" s="8">
        <f t="shared" ca="1" si="608"/>
        <v>1</v>
      </c>
      <c r="V2169" s="9">
        <f t="shared" ca="1" si="609"/>
        <v>2</v>
      </c>
      <c r="W2169" s="3">
        <f t="shared" si="610"/>
        <v>-3.6134964026179883E-3</v>
      </c>
      <c r="X2169" s="3">
        <f t="shared" si="611"/>
        <v>2.2673626375042888E-2</v>
      </c>
      <c r="Y2169" s="3">
        <f t="shared" si="612"/>
        <v>2.4582740328632724E-2</v>
      </c>
    </row>
    <row r="2170" spans="1:25" x14ac:dyDescent="0.25">
      <c r="A2170" s="1">
        <v>39176</v>
      </c>
      <c r="B2170" s="2">
        <v>8004.61</v>
      </c>
      <c r="C2170" s="2">
        <v>132972</v>
      </c>
      <c r="D2170" s="2">
        <v>7999</v>
      </c>
      <c r="E2170" s="2">
        <v>7990</v>
      </c>
      <c r="F2170" s="13">
        <f t="shared" si="600"/>
        <v>-7.0084613741328017E-4</v>
      </c>
      <c r="G2170" s="2">
        <f t="shared" si="595"/>
        <v>7773.6126666666687</v>
      </c>
      <c r="H2170" s="2">
        <f t="shared" ca="1" si="601"/>
        <v>119785</v>
      </c>
      <c r="I2170">
        <f t="shared" ca="1" si="602"/>
        <v>1</v>
      </c>
      <c r="J2170">
        <f t="shared" si="603"/>
        <v>-1</v>
      </c>
      <c r="K2170">
        <f t="shared" si="596"/>
        <v>71.699999999999818</v>
      </c>
      <c r="L2170">
        <f t="shared" ca="1" si="597"/>
        <v>71.699999999999818</v>
      </c>
      <c r="M2170" s="14">
        <f t="shared" si="598"/>
        <v>7369.6300000000483</v>
      </c>
      <c r="N2170">
        <f t="shared" si="604"/>
        <v>0</v>
      </c>
      <c r="O2170">
        <f t="shared" si="599"/>
        <v>0</v>
      </c>
      <c r="P2170">
        <f>COUNTIF(作圖資料!$A$3:$A$249,A2170)</f>
        <v>0</v>
      </c>
      <c r="R2170" s="7">
        <f t="shared" si="605"/>
        <v>80</v>
      </c>
      <c r="S2170" s="8">
        <f t="shared" ca="1" si="606"/>
        <v>80</v>
      </c>
      <c r="T2170" s="8">
        <f t="shared" ca="1" si="607"/>
        <v>12398</v>
      </c>
      <c r="U2170" s="8">
        <f t="shared" ca="1" si="608"/>
        <v>1</v>
      </c>
      <c r="V2170" s="9">
        <f t="shared" ca="1" si="609"/>
        <v>0</v>
      </c>
      <c r="W2170" s="3">
        <f t="shared" si="610"/>
        <v>-3.6134964026179883E-3</v>
      </c>
      <c r="X2170" s="3">
        <f t="shared" si="611"/>
        <v>3.1916854775603243E-2</v>
      </c>
      <c r="Y2170" s="3">
        <f t="shared" si="612"/>
        <v>3.4933367835425333E-2</v>
      </c>
    </row>
    <row r="2171" spans="1:25" x14ac:dyDescent="0.25">
      <c r="A2171" s="1">
        <v>39181</v>
      </c>
      <c r="B2171" s="2">
        <v>8056.56</v>
      </c>
      <c r="C2171" s="2">
        <v>119043</v>
      </c>
      <c r="D2171" s="2">
        <v>8072</v>
      </c>
      <c r="E2171" s="2">
        <v>8060</v>
      </c>
      <c r="F2171" s="13">
        <f t="shared" si="600"/>
        <v>1.91645069359625E-3</v>
      </c>
      <c r="G2171" s="2">
        <f t="shared" si="595"/>
        <v>7775.8753333333352</v>
      </c>
      <c r="H2171" s="2">
        <f t="shared" ca="1" si="601"/>
        <v>120683.2</v>
      </c>
      <c r="I2171">
        <f t="shared" ca="1" si="602"/>
        <v>-1</v>
      </c>
      <c r="J2171">
        <f t="shared" si="603"/>
        <v>1</v>
      </c>
      <c r="K2171">
        <f t="shared" si="596"/>
        <v>51.950000000000728</v>
      </c>
      <c r="L2171">
        <f t="shared" ca="1" si="597"/>
        <v>51.950000000000728</v>
      </c>
      <c r="M2171" s="14">
        <f t="shared" si="598"/>
        <v>7369.6300000000483</v>
      </c>
      <c r="N2171">
        <f t="shared" si="604"/>
        <v>0</v>
      </c>
      <c r="O2171">
        <f t="shared" si="599"/>
        <v>0</v>
      </c>
      <c r="P2171">
        <f>COUNTIF(作圖資料!$A$3:$A$249,A2171)</f>
        <v>0</v>
      </c>
      <c r="R2171" s="7">
        <f t="shared" si="605"/>
        <v>73</v>
      </c>
      <c r="S2171" s="8">
        <f t="shared" ca="1" si="606"/>
        <v>73</v>
      </c>
      <c r="T2171" s="8">
        <f t="shared" ca="1" si="607"/>
        <v>12471</v>
      </c>
      <c r="U2171" s="8">
        <f t="shared" ca="1" si="608"/>
        <v>-1</v>
      </c>
      <c r="V2171" s="9">
        <f t="shared" ca="1" si="609"/>
        <v>2</v>
      </c>
      <c r="W2171" s="3">
        <f t="shared" si="610"/>
        <v>-3.6134964026179883E-3</v>
      </c>
      <c r="X2171" s="3">
        <f t="shared" si="611"/>
        <v>3.8614005618129221E-2</v>
      </c>
      <c r="Y2171" s="3">
        <f t="shared" si="612"/>
        <v>4.4378315435373628E-2</v>
      </c>
    </row>
    <row r="2172" spans="1:25" x14ac:dyDescent="0.25">
      <c r="A2172" s="1">
        <v>39182</v>
      </c>
      <c r="B2172" s="2">
        <v>8048.39</v>
      </c>
      <c r="C2172" s="2">
        <v>113679</v>
      </c>
      <c r="D2172" s="2">
        <v>8053</v>
      </c>
      <c r="E2172" s="2">
        <v>8050</v>
      </c>
      <c r="F2172" s="13">
        <f t="shared" si="600"/>
        <v>5.7278536452631812E-4</v>
      </c>
      <c r="G2172" s="2">
        <f t="shared" si="595"/>
        <v>7778.0601666666689</v>
      </c>
      <c r="H2172" s="2">
        <f t="shared" ca="1" si="601"/>
        <v>119875.4</v>
      </c>
      <c r="I2172">
        <f t="shared" ca="1" si="602"/>
        <v>-1</v>
      </c>
      <c r="J2172">
        <f t="shared" si="603"/>
        <v>1</v>
      </c>
      <c r="K2172">
        <f t="shared" si="596"/>
        <v>-8.1700000000000728</v>
      </c>
      <c r="L2172">
        <f t="shared" ca="1" si="597"/>
        <v>8.1700000000000728</v>
      </c>
      <c r="M2172" s="14">
        <f t="shared" si="598"/>
        <v>7369.6300000000483</v>
      </c>
      <c r="N2172">
        <f t="shared" si="604"/>
        <v>0</v>
      </c>
      <c r="O2172">
        <f t="shared" si="599"/>
        <v>0</v>
      </c>
      <c r="P2172">
        <f>COUNTIF(作圖資料!$A$3:$A$249,A2172)</f>
        <v>0</v>
      </c>
      <c r="R2172" s="7">
        <f t="shared" si="605"/>
        <v>-19</v>
      </c>
      <c r="S2172" s="8">
        <f t="shared" ca="1" si="606"/>
        <v>19</v>
      </c>
      <c r="T2172" s="8">
        <f t="shared" ca="1" si="607"/>
        <v>12490</v>
      </c>
      <c r="U2172" s="8">
        <f t="shared" ca="1" si="608"/>
        <v>-1</v>
      </c>
      <c r="V2172" s="9">
        <f t="shared" ca="1" si="609"/>
        <v>0</v>
      </c>
      <c r="W2172" s="3">
        <f t="shared" si="610"/>
        <v>-3.6134964026179883E-3</v>
      </c>
      <c r="X2172" s="3">
        <f t="shared" si="611"/>
        <v>3.7560767458678868E-2</v>
      </c>
      <c r="Y2172" s="3">
        <f t="shared" si="612"/>
        <v>4.1920041402510488E-2</v>
      </c>
    </row>
    <row r="2173" spans="1:25" x14ac:dyDescent="0.25">
      <c r="A2173" s="1">
        <v>39183</v>
      </c>
      <c r="B2173" s="2">
        <v>8084.45</v>
      </c>
      <c r="C2173" s="2">
        <v>114014</v>
      </c>
      <c r="D2173" s="2">
        <v>8095</v>
      </c>
      <c r="E2173" s="2">
        <v>8087</v>
      </c>
      <c r="F2173" s="13">
        <f t="shared" si="600"/>
        <v>1.3049743643662737E-3</v>
      </c>
      <c r="G2173" s="2">
        <f t="shared" si="595"/>
        <v>7780.5591666666687</v>
      </c>
      <c r="H2173" s="2">
        <f t="shared" ca="1" si="601"/>
        <v>119670.8</v>
      </c>
      <c r="I2173">
        <f t="shared" ca="1" si="602"/>
        <v>-1</v>
      </c>
      <c r="J2173">
        <f t="shared" si="603"/>
        <v>1</v>
      </c>
      <c r="K2173">
        <f t="shared" si="596"/>
        <v>36.059999999999491</v>
      </c>
      <c r="L2173">
        <f t="shared" ca="1" si="597"/>
        <v>-36.059999999999491</v>
      </c>
      <c r="M2173" s="14">
        <f t="shared" si="598"/>
        <v>7369.6300000000483</v>
      </c>
      <c r="N2173">
        <f t="shared" si="604"/>
        <v>0</v>
      </c>
      <c r="O2173">
        <f t="shared" si="599"/>
        <v>0</v>
      </c>
      <c r="P2173">
        <f>COUNTIF(作圖資料!$A$3:$A$249,A2173)</f>
        <v>0</v>
      </c>
      <c r="R2173" s="7">
        <f t="shared" si="605"/>
        <v>42</v>
      </c>
      <c r="S2173" s="8">
        <f t="shared" ca="1" si="606"/>
        <v>-42</v>
      </c>
      <c r="T2173" s="8">
        <f t="shared" ca="1" si="607"/>
        <v>12448</v>
      </c>
      <c r="U2173" s="8">
        <f t="shared" ca="1" si="608"/>
        <v>-1</v>
      </c>
      <c r="V2173" s="9">
        <f t="shared" ca="1" si="609"/>
        <v>0</v>
      </c>
      <c r="W2173" s="3">
        <f t="shared" si="610"/>
        <v>-3.6134964026179883E-3</v>
      </c>
      <c r="X2173" s="3">
        <f t="shared" si="611"/>
        <v>4.2209453876031811E-2</v>
      </c>
      <c r="Y2173" s="3">
        <f t="shared" si="612"/>
        <v>4.7354120843576597E-2</v>
      </c>
    </row>
    <row r="2174" spans="1:25" x14ac:dyDescent="0.25">
      <c r="A2174" s="1">
        <v>39184</v>
      </c>
      <c r="B2174" s="2">
        <v>8075.2</v>
      </c>
      <c r="C2174" s="2">
        <v>107969</v>
      </c>
      <c r="D2174" s="2">
        <v>8077</v>
      </c>
      <c r="E2174" s="2">
        <v>8067</v>
      </c>
      <c r="F2174" s="13">
        <f t="shared" si="600"/>
        <v>2.2290469585883876E-4</v>
      </c>
      <c r="G2174" s="2">
        <f t="shared" ref="G2174:G2237" si="613">AVERAGE(B2115:B2174)</f>
        <v>7784.5530000000017</v>
      </c>
      <c r="H2174" s="2">
        <f t="shared" ca="1" si="601"/>
        <v>117535.4</v>
      </c>
      <c r="I2174">
        <f t="shared" ca="1" si="602"/>
        <v>-1</v>
      </c>
      <c r="J2174">
        <f t="shared" si="603"/>
        <v>1</v>
      </c>
      <c r="K2174">
        <f t="shared" ref="K2174:K2237" si="614">B2174-B2173</f>
        <v>-9.25</v>
      </c>
      <c r="L2174">
        <f t="shared" ref="L2174:L2237" ca="1" si="615">I2173*K2174</f>
        <v>9.25</v>
      </c>
      <c r="M2174" s="14">
        <f t="shared" ref="M2174:M2237" si="616">M2173+K2174*N2173</f>
        <v>7369.6300000000483</v>
      </c>
      <c r="N2174">
        <f t="shared" si="604"/>
        <v>0</v>
      </c>
      <c r="O2174">
        <f t="shared" ref="O2174:O2237" si="617">ABS(N2174-N2173)</f>
        <v>0</v>
      </c>
      <c r="P2174">
        <f>COUNTIF(作圖資料!$A$3:$A$249,A2174)</f>
        <v>0</v>
      </c>
      <c r="R2174" s="7">
        <f t="shared" si="605"/>
        <v>-18</v>
      </c>
      <c r="S2174" s="8">
        <f t="shared" ca="1" si="606"/>
        <v>18</v>
      </c>
      <c r="T2174" s="8">
        <f t="shared" ca="1" si="607"/>
        <v>12466</v>
      </c>
      <c r="U2174" s="8">
        <f t="shared" ca="1" si="608"/>
        <v>-1</v>
      </c>
      <c r="V2174" s="9">
        <f t="shared" ca="1" si="609"/>
        <v>0</v>
      </c>
      <c r="W2174" s="3">
        <f t="shared" si="610"/>
        <v>-3.6134964026179883E-3</v>
      </c>
      <c r="X2174" s="3">
        <f t="shared" si="611"/>
        <v>4.1016987171635932E-2</v>
      </c>
      <c r="Y2174" s="3">
        <f t="shared" si="612"/>
        <v>4.502522965454836E-2</v>
      </c>
    </row>
    <row r="2175" spans="1:25" x14ac:dyDescent="0.25">
      <c r="A2175" s="1">
        <v>39185</v>
      </c>
      <c r="B2175" s="2">
        <v>8002.3</v>
      </c>
      <c r="C2175" s="2">
        <v>114987</v>
      </c>
      <c r="D2175" s="2">
        <v>7990</v>
      </c>
      <c r="E2175" s="2">
        <v>7982</v>
      </c>
      <c r="F2175" s="13">
        <f t="shared" si="600"/>
        <v>-1.5370580957975166E-3</v>
      </c>
      <c r="G2175" s="2">
        <f t="shared" si="613"/>
        <v>7788.9795000000013</v>
      </c>
      <c r="H2175" s="2">
        <f t="shared" ca="1" si="601"/>
        <v>113938.4</v>
      </c>
      <c r="I2175">
        <f t="shared" ca="1" si="602"/>
        <v>1</v>
      </c>
      <c r="J2175">
        <f t="shared" si="603"/>
        <v>-1</v>
      </c>
      <c r="K2175">
        <f t="shared" si="614"/>
        <v>-72.899999999999636</v>
      </c>
      <c r="L2175">
        <f t="shared" ca="1" si="615"/>
        <v>72.899999999999636</v>
      </c>
      <c r="M2175" s="14">
        <f t="shared" si="616"/>
        <v>7369.6300000000483</v>
      </c>
      <c r="N2175">
        <f t="shared" si="604"/>
        <v>0</v>
      </c>
      <c r="O2175">
        <f t="shared" si="617"/>
        <v>0</v>
      </c>
      <c r="P2175">
        <f>COUNTIF(作圖資料!$A$3:$A$249,A2175)</f>
        <v>0</v>
      </c>
      <c r="R2175" s="7">
        <f t="shared" si="605"/>
        <v>-87</v>
      </c>
      <c r="S2175" s="8">
        <f t="shared" ca="1" si="606"/>
        <v>87</v>
      </c>
      <c r="T2175" s="8">
        <f t="shared" ca="1" si="607"/>
        <v>12553</v>
      </c>
      <c r="U2175" s="8">
        <f t="shared" ca="1" si="608"/>
        <v>1</v>
      </c>
      <c r="V2175" s="9">
        <f t="shared" ca="1" si="609"/>
        <v>2</v>
      </c>
      <c r="W2175" s="3">
        <f t="shared" si="610"/>
        <v>-3.6134964026179883E-3</v>
      </c>
      <c r="X2175" s="3">
        <f t="shared" si="611"/>
        <v>3.16190603878026E-2</v>
      </c>
      <c r="Y2175" s="3">
        <f t="shared" si="612"/>
        <v>3.3768922240911436E-2</v>
      </c>
    </row>
    <row r="2176" spans="1:25" x14ac:dyDescent="0.25">
      <c r="A2176" s="1">
        <v>39186</v>
      </c>
      <c r="B2176" s="2">
        <v>8045.12</v>
      </c>
      <c r="C2176" s="2">
        <v>75016</v>
      </c>
      <c r="D2176" s="2">
        <v>8067</v>
      </c>
      <c r="E2176" s="2">
        <v>8060</v>
      </c>
      <c r="F2176" s="13">
        <f t="shared" si="600"/>
        <v>2.719661111332039E-3</v>
      </c>
      <c r="G2176" s="2">
        <f t="shared" si="613"/>
        <v>7793.2313333333341</v>
      </c>
      <c r="H2176" s="2">
        <f t="shared" ca="1" si="601"/>
        <v>105133</v>
      </c>
      <c r="I2176">
        <f t="shared" ca="1" si="602"/>
        <v>-1</v>
      </c>
      <c r="J2176">
        <f t="shared" si="603"/>
        <v>1</v>
      </c>
      <c r="K2176">
        <f t="shared" si="614"/>
        <v>42.819999999999709</v>
      </c>
      <c r="L2176">
        <f t="shared" ca="1" si="615"/>
        <v>42.819999999999709</v>
      </c>
      <c r="M2176" s="14">
        <f t="shared" si="616"/>
        <v>7369.6300000000483</v>
      </c>
      <c r="N2176">
        <f t="shared" si="604"/>
        <v>0</v>
      </c>
      <c r="O2176">
        <f t="shared" si="617"/>
        <v>0</v>
      </c>
      <c r="P2176">
        <f>COUNTIF(作圖資料!$A$3:$A$249,A2176)</f>
        <v>0</v>
      </c>
      <c r="R2176" s="7">
        <f t="shared" si="605"/>
        <v>77</v>
      </c>
      <c r="S2176" s="8">
        <f t="shared" ca="1" si="606"/>
        <v>77</v>
      </c>
      <c r="T2176" s="8">
        <f t="shared" ca="1" si="607"/>
        <v>12630</v>
      </c>
      <c r="U2176" s="8">
        <f t="shared" ca="1" si="608"/>
        <v>-1</v>
      </c>
      <c r="V2176" s="9">
        <f t="shared" ca="1" si="609"/>
        <v>2</v>
      </c>
      <c r="W2176" s="3">
        <f t="shared" si="610"/>
        <v>-3.6134964026179883E-3</v>
      </c>
      <c r="X2176" s="3">
        <f t="shared" si="611"/>
        <v>3.7139214364259932E-2</v>
      </c>
      <c r="Y2176" s="3">
        <f t="shared" si="612"/>
        <v>4.3731401216199117E-2</v>
      </c>
    </row>
    <row r="2177" spans="1:25" x14ac:dyDescent="0.25">
      <c r="A2177" s="1">
        <v>39188</v>
      </c>
      <c r="B2177" s="2">
        <v>8043.54</v>
      </c>
      <c r="C2177" s="2">
        <v>112647</v>
      </c>
      <c r="D2177" s="2">
        <v>8057</v>
      </c>
      <c r="E2177" s="2">
        <v>8072</v>
      </c>
      <c r="F2177" s="13">
        <f t="shared" si="600"/>
        <v>1.6733925609868638E-3</v>
      </c>
      <c r="G2177" s="2">
        <f t="shared" si="613"/>
        <v>7798.9816666666684</v>
      </c>
      <c r="H2177" s="2">
        <f t="shared" ca="1" si="601"/>
        <v>104926.6</v>
      </c>
      <c r="I2177">
        <f t="shared" ca="1" si="602"/>
        <v>1</v>
      </c>
      <c r="J2177">
        <f t="shared" si="603"/>
        <v>1</v>
      </c>
      <c r="K2177">
        <f t="shared" si="614"/>
        <v>-1.5799999999999272</v>
      </c>
      <c r="L2177">
        <f t="shared" ca="1" si="615"/>
        <v>1.5799999999999272</v>
      </c>
      <c r="M2177" s="14">
        <f t="shared" si="616"/>
        <v>7369.6300000000483</v>
      </c>
      <c r="N2177">
        <f t="shared" si="604"/>
        <v>0</v>
      </c>
      <c r="O2177">
        <f t="shared" si="617"/>
        <v>0</v>
      </c>
      <c r="P2177">
        <f>COUNTIF(作圖資料!$A$3:$A$249,A2177)</f>
        <v>0</v>
      </c>
      <c r="R2177" s="7">
        <f t="shared" si="605"/>
        <v>-10</v>
      </c>
      <c r="S2177" s="8">
        <f t="shared" ca="1" si="606"/>
        <v>10</v>
      </c>
      <c r="T2177" s="8">
        <f t="shared" ca="1" si="607"/>
        <v>12640</v>
      </c>
      <c r="U2177" s="8">
        <f t="shared" ca="1" si="608"/>
        <v>1</v>
      </c>
      <c r="V2177" s="9">
        <f t="shared" ca="1" si="609"/>
        <v>2</v>
      </c>
      <c r="W2177" s="3">
        <f t="shared" si="610"/>
        <v>-3.6134964026179883E-3</v>
      </c>
      <c r="X2177" s="3">
        <f t="shared" si="611"/>
        <v>3.6935528159617315E-2</v>
      </c>
      <c r="Y2177" s="3">
        <f t="shared" si="612"/>
        <v>4.2437572777850097E-2</v>
      </c>
    </row>
    <row r="2178" spans="1:25" x14ac:dyDescent="0.25">
      <c r="A2178" s="1">
        <v>39189</v>
      </c>
      <c r="B2178" s="2">
        <v>7959.29</v>
      </c>
      <c r="C2178" s="2">
        <v>132085</v>
      </c>
      <c r="D2178" s="2">
        <v>7964</v>
      </c>
      <c r="E2178" s="2">
        <v>7958</v>
      </c>
      <c r="F2178" s="13">
        <f t="shared" si="600"/>
        <v>5.9176132544491722E-4</v>
      </c>
      <c r="G2178" s="2">
        <f t="shared" si="613"/>
        <v>7804.6606666666667</v>
      </c>
      <c r="H2178" s="2">
        <f t="shared" ca="1" si="601"/>
        <v>108540.8</v>
      </c>
      <c r="I2178">
        <f t="shared" ca="1" si="602"/>
        <v>1</v>
      </c>
      <c r="J2178">
        <f t="shared" si="603"/>
        <v>1</v>
      </c>
      <c r="K2178">
        <f t="shared" si="614"/>
        <v>-84.25</v>
      </c>
      <c r="L2178">
        <f t="shared" ca="1" si="615"/>
        <v>-84.25</v>
      </c>
      <c r="M2178" s="14">
        <f t="shared" si="616"/>
        <v>7369.6300000000483</v>
      </c>
      <c r="N2178">
        <f t="shared" si="604"/>
        <v>0</v>
      </c>
      <c r="O2178">
        <f t="shared" si="617"/>
        <v>0</v>
      </c>
      <c r="P2178">
        <f>COUNTIF(作圖資料!$A$3:$A$249,A2178)</f>
        <v>0</v>
      </c>
      <c r="R2178" s="7">
        <f t="shared" si="605"/>
        <v>-93</v>
      </c>
      <c r="S2178" s="8">
        <f t="shared" ca="1" si="606"/>
        <v>-93</v>
      </c>
      <c r="T2178" s="8">
        <f t="shared" ca="1" si="607"/>
        <v>12547</v>
      </c>
      <c r="U2178" s="8">
        <f t="shared" ca="1" si="608"/>
        <v>1</v>
      </c>
      <c r="V2178" s="9">
        <f t="shared" ca="1" si="609"/>
        <v>0</v>
      </c>
      <c r="W2178" s="3">
        <f t="shared" si="610"/>
        <v>-3.6134964026179883E-3</v>
      </c>
      <c r="X2178" s="3">
        <f t="shared" si="611"/>
        <v>2.6074412500660227E-2</v>
      </c>
      <c r="Y2178" s="3">
        <f t="shared" si="612"/>
        <v>3.0404968301203761E-2</v>
      </c>
    </row>
    <row r="2179" spans="1:25" x14ac:dyDescent="0.25">
      <c r="A2179" s="1">
        <v>39190</v>
      </c>
      <c r="B2179" s="2">
        <v>8003.31</v>
      </c>
      <c r="C2179" s="2">
        <v>101027</v>
      </c>
      <c r="D2179" s="2">
        <v>8010</v>
      </c>
      <c r="E2179" s="2">
        <v>8007</v>
      </c>
      <c r="F2179" s="13">
        <f t="shared" ref="F2179:F2242" si="618">IF(P2179=1,E2179,D2179)/B2179-1</f>
        <v>4.6105923674066851E-4</v>
      </c>
      <c r="G2179" s="2">
        <f t="shared" si="613"/>
        <v>7808.6873333333333</v>
      </c>
      <c r="H2179" s="2">
        <f t="shared" ref="H2179:H2242" ca="1" si="619">IF(ROW()&gt;$H$1,AVERAGE(OFFSET(C2179,-$H$1+1,,$H$1)),"")</f>
        <v>107152.4</v>
      </c>
      <c r="I2179">
        <f t="shared" ref="I2179:I2242" ca="1" si="620">IF(H2179="",0,SIGN(C2179-H2179))</f>
        <v>-1</v>
      </c>
      <c r="J2179">
        <f t="shared" ref="J2179:J2242" si="621">SIGN(F2179)</f>
        <v>1</v>
      </c>
      <c r="K2179">
        <f t="shared" si="614"/>
        <v>44.020000000000437</v>
      </c>
      <c r="L2179">
        <f t="shared" ca="1" si="615"/>
        <v>44.020000000000437</v>
      </c>
      <c r="M2179" s="14">
        <f t="shared" si="616"/>
        <v>7369.6300000000483</v>
      </c>
      <c r="N2179">
        <f t="shared" ref="N2179:N2242" si="622">INT(M2179*$Q$1/B2179)*CHOOSE($L$1,I2179,J2179)</f>
        <v>0</v>
      </c>
      <c r="O2179">
        <f t="shared" si="617"/>
        <v>0</v>
      </c>
      <c r="P2179">
        <f>COUNTIF(作圖資料!$A$3:$A$249,A2179)</f>
        <v>1</v>
      </c>
      <c r="R2179" s="7">
        <f t="shared" si="605"/>
        <v>46</v>
      </c>
      <c r="S2179" s="8">
        <f t="shared" ca="1" si="606"/>
        <v>46</v>
      </c>
      <c r="T2179" s="8">
        <f t="shared" ca="1" si="607"/>
        <v>12593</v>
      </c>
      <c r="U2179" s="8">
        <f t="shared" ca="1" si="608"/>
        <v>-1</v>
      </c>
      <c r="V2179" s="9">
        <f t="shared" ca="1" si="609"/>
        <v>2</v>
      </c>
      <c r="W2179" s="3">
        <f t="shared" si="610"/>
        <v>-3.6134964026179883E-3</v>
      </c>
      <c r="X2179" s="3">
        <f t="shared" si="611"/>
        <v>3.1749264860390758E-2</v>
      </c>
      <c r="Y2179" s="3">
        <f t="shared" si="612"/>
        <v>3.6356579117609478E-2</v>
      </c>
    </row>
    <row r="2180" spans="1:25" x14ac:dyDescent="0.25">
      <c r="A2180" s="1">
        <v>39191</v>
      </c>
      <c r="B2180" s="2">
        <v>7888.63</v>
      </c>
      <c r="C2180" s="2">
        <v>108286</v>
      </c>
      <c r="D2180" s="2">
        <v>7839</v>
      </c>
      <c r="E2180" s="2">
        <v>7818</v>
      </c>
      <c r="F2180" s="13">
        <f t="shared" si="618"/>
        <v>-6.2913332226255392E-3</v>
      </c>
      <c r="G2180" s="2">
        <f t="shared" si="613"/>
        <v>7810.4394999999995</v>
      </c>
      <c r="H2180" s="2">
        <f t="shared" ca="1" si="619"/>
        <v>105812.2</v>
      </c>
      <c r="I2180">
        <f t="shared" ca="1" si="620"/>
        <v>1</v>
      </c>
      <c r="J2180">
        <f t="shared" si="621"/>
        <v>-1</v>
      </c>
      <c r="K2180">
        <f t="shared" si="614"/>
        <v>-114.68000000000029</v>
      </c>
      <c r="L2180">
        <f t="shared" ca="1" si="615"/>
        <v>114.68000000000029</v>
      </c>
      <c r="M2180" s="14">
        <f t="shared" si="616"/>
        <v>7369.6300000000483</v>
      </c>
      <c r="N2180">
        <f t="shared" si="622"/>
        <v>0</v>
      </c>
      <c r="O2180">
        <f t="shared" si="617"/>
        <v>0</v>
      </c>
      <c r="P2180">
        <f>COUNTIF(作圖資料!$A$3:$A$249,A2180)</f>
        <v>0</v>
      </c>
      <c r="R2180" s="7">
        <f t="shared" ref="R2180:R2243" si="623">D2180-IF(P2179=1,E2179,D2179)</f>
        <v>-168</v>
      </c>
      <c r="S2180" s="8">
        <f t="shared" ref="S2180:S2243" ca="1" si="624">I2179*R2180</f>
        <v>168</v>
      </c>
      <c r="T2180" s="8">
        <f t="shared" ref="T2180:T2243" ca="1" si="625">T2179+R2180*U2179</f>
        <v>12761</v>
      </c>
      <c r="U2180" s="8">
        <f t="shared" ref="U2180:U2243" ca="1" si="626">INT(T2180*$Q$1/IF(P2180=1,E2180,D2180))*I2180</f>
        <v>1</v>
      </c>
      <c r="V2180" s="9">
        <f t="shared" ref="V2180:V2243" ca="1" si="627">IF(P2180=1,ABS(U2180)+ABS(U2179),ABS(U2180-U2179))</f>
        <v>2</v>
      </c>
      <c r="W2180" s="3">
        <f t="shared" ref="W2180:W2243" si="628">IF(P2179=1,F2179,W2179)</f>
        <v>4.6105923674066851E-4</v>
      </c>
      <c r="X2180" s="3">
        <f t="shared" ref="X2180:X2243" si="629">IF(P2179=1,K2180/B2179,(1+K2180/B2179)*(1+X2179)-1)</f>
        <v>-1.4329071346730326E-2</v>
      </c>
      <c r="Y2180" s="3">
        <f t="shared" ref="Y2180:Y2243" si="630">IF(P2179=1,R2180/E2179,(1+R2180/D2179)*(1+Y2179)-1)</f>
        <v>-2.098164106406894E-2</v>
      </c>
    </row>
    <row r="2181" spans="1:25" x14ac:dyDescent="0.25">
      <c r="A2181" s="1">
        <v>39192</v>
      </c>
      <c r="B2181" s="2">
        <v>7942.67</v>
      </c>
      <c r="C2181" s="2">
        <v>92393</v>
      </c>
      <c r="D2181" s="2">
        <v>7887</v>
      </c>
      <c r="E2181" s="2">
        <v>7882</v>
      </c>
      <c r="F2181" s="13">
        <f t="shared" si="618"/>
        <v>-7.0089780892319542E-3</v>
      </c>
      <c r="G2181" s="2">
        <f t="shared" si="613"/>
        <v>7812.949333333333</v>
      </c>
      <c r="H2181" s="2">
        <f t="shared" ca="1" si="619"/>
        <v>109287.6</v>
      </c>
      <c r="I2181">
        <f t="shared" ca="1" si="620"/>
        <v>-1</v>
      </c>
      <c r="J2181">
        <f t="shared" si="621"/>
        <v>-1</v>
      </c>
      <c r="K2181">
        <f t="shared" si="614"/>
        <v>54.039999999999964</v>
      </c>
      <c r="L2181">
        <f t="shared" ca="1" si="615"/>
        <v>54.039999999999964</v>
      </c>
      <c r="M2181" s="14">
        <f t="shared" si="616"/>
        <v>7369.6300000000483</v>
      </c>
      <c r="N2181">
        <f t="shared" si="622"/>
        <v>0</v>
      </c>
      <c r="O2181">
        <f t="shared" si="617"/>
        <v>0</v>
      </c>
      <c r="P2181">
        <f>COUNTIF(作圖資料!$A$3:$A$249,A2181)</f>
        <v>0</v>
      </c>
      <c r="R2181" s="7">
        <f t="shared" si="623"/>
        <v>48</v>
      </c>
      <c r="S2181" s="8">
        <f t="shared" ca="1" si="624"/>
        <v>48</v>
      </c>
      <c r="T2181" s="8">
        <f t="shared" ca="1" si="625"/>
        <v>12809</v>
      </c>
      <c r="U2181" s="8">
        <f t="shared" ca="1" si="626"/>
        <v>-1</v>
      </c>
      <c r="V2181" s="9">
        <f t="shared" ca="1" si="627"/>
        <v>2</v>
      </c>
      <c r="W2181" s="3">
        <f t="shared" si="628"/>
        <v>4.6105923674066851E-4</v>
      </c>
      <c r="X2181" s="3">
        <f t="shared" si="629"/>
        <v>-7.5768650720764441E-3</v>
      </c>
      <c r="Y2181" s="3">
        <f t="shared" si="630"/>
        <v>-1.4986886474334993E-2</v>
      </c>
    </row>
    <row r="2182" spans="1:25" x14ac:dyDescent="0.25">
      <c r="A2182" s="1">
        <v>39195</v>
      </c>
      <c r="B2182" s="2">
        <v>8010.46</v>
      </c>
      <c r="C2182" s="2">
        <v>101845</v>
      </c>
      <c r="D2182" s="2">
        <v>8016</v>
      </c>
      <c r="E2182" s="2">
        <v>8008</v>
      </c>
      <c r="F2182" s="13">
        <f t="shared" si="618"/>
        <v>6.9159573857180412E-4</v>
      </c>
      <c r="G2182" s="2">
        <f t="shared" si="613"/>
        <v>7815.8906666666653</v>
      </c>
      <c r="H2182" s="2">
        <f t="shared" ca="1" si="619"/>
        <v>107127.2</v>
      </c>
      <c r="I2182">
        <f t="shared" ca="1" si="620"/>
        <v>-1</v>
      </c>
      <c r="J2182">
        <f t="shared" si="621"/>
        <v>1</v>
      </c>
      <c r="K2182">
        <f t="shared" si="614"/>
        <v>67.789999999999964</v>
      </c>
      <c r="L2182">
        <f t="shared" ca="1" si="615"/>
        <v>-67.789999999999964</v>
      </c>
      <c r="M2182" s="14">
        <f t="shared" si="616"/>
        <v>7369.6300000000483</v>
      </c>
      <c r="N2182">
        <f t="shared" si="622"/>
        <v>0</v>
      </c>
      <c r="O2182">
        <f t="shared" si="617"/>
        <v>0</v>
      </c>
      <c r="P2182">
        <f>COUNTIF(作圖資料!$A$3:$A$249,A2182)</f>
        <v>0</v>
      </c>
      <c r="R2182" s="7">
        <f t="shared" si="623"/>
        <v>129</v>
      </c>
      <c r="S2182" s="8">
        <f t="shared" ca="1" si="624"/>
        <v>-129</v>
      </c>
      <c r="T2182" s="8">
        <f t="shared" ca="1" si="625"/>
        <v>12680</v>
      </c>
      <c r="U2182" s="8">
        <f t="shared" ca="1" si="626"/>
        <v>-1</v>
      </c>
      <c r="V2182" s="9">
        <f t="shared" ca="1" si="627"/>
        <v>0</v>
      </c>
      <c r="W2182" s="3">
        <f t="shared" si="628"/>
        <v>4.6105923674066851E-4</v>
      </c>
      <c r="X2182" s="3">
        <f t="shared" si="629"/>
        <v>8.9338036387442976E-4</v>
      </c>
      <c r="Y2182" s="3">
        <f t="shared" si="630"/>
        <v>1.1240164855750301E-3</v>
      </c>
    </row>
    <row r="2183" spans="1:25" x14ac:dyDescent="0.25">
      <c r="A2183" s="1">
        <v>39196</v>
      </c>
      <c r="B2183" s="2">
        <v>8045.01</v>
      </c>
      <c r="C2183" s="2">
        <v>98560</v>
      </c>
      <c r="D2183" s="2">
        <v>8038</v>
      </c>
      <c r="E2183" s="2">
        <v>8025</v>
      </c>
      <c r="F2183" s="13">
        <f t="shared" si="618"/>
        <v>-8.7134758067430873E-4</v>
      </c>
      <c r="G2183" s="2">
        <f t="shared" si="613"/>
        <v>7818.3878333333323</v>
      </c>
      <c r="H2183" s="2">
        <f t="shared" ca="1" si="619"/>
        <v>100422.2</v>
      </c>
      <c r="I2183">
        <f t="shared" ca="1" si="620"/>
        <v>-1</v>
      </c>
      <c r="J2183">
        <f t="shared" si="621"/>
        <v>-1</v>
      </c>
      <c r="K2183">
        <f t="shared" si="614"/>
        <v>34.550000000000182</v>
      </c>
      <c r="L2183">
        <f t="shared" ca="1" si="615"/>
        <v>-34.550000000000182</v>
      </c>
      <c r="M2183" s="14">
        <f t="shared" si="616"/>
        <v>7369.6300000000483</v>
      </c>
      <c r="N2183">
        <f t="shared" si="622"/>
        <v>0</v>
      </c>
      <c r="O2183">
        <f t="shared" si="617"/>
        <v>0</v>
      </c>
      <c r="P2183">
        <f>COUNTIF(作圖資料!$A$3:$A$249,A2183)</f>
        <v>0</v>
      </c>
      <c r="R2183" s="7">
        <f t="shared" si="623"/>
        <v>22</v>
      </c>
      <c r="S2183" s="8">
        <f t="shared" ca="1" si="624"/>
        <v>-22</v>
      </c>
      <c r="T2183" s="8">
        <f t="shared" ca="1" si="625"/>
        <v>12658</v>
      </c>
      <c r="U2183" s="8">
        <f t="shared" ca="1" si="626"/>
        <v>-1</v>
      </c>
      <c r="V2183" s="9">
        <f t="shared" ca="1" si="627"/>
        <v>0</v>
      </c>
      <c r="W2183" s="3">
        <f t="shared" si="628"/>
        <v>4.6105923674066851E-4</v>
      </c>
      <c r="X2183" s="3">
        <f t="shared" si="629"/>
        <v>5.2103442200788219E-3</v>
      </c>
      <c r="Y2183" s="3">
        <f t="shared" si="630"/>
        <v>3.8716123392030788E-3</v>
      </c>
    </row>
    <row r="2184" spans="1:25" x14ac:dyDescent="0.25">
      <c r="A2184" s="1">
        <v>39197</v>
      </c>
      <c r="B2184" s="2">
        <v>7984.65</v>
      </c>
      <c r="C2184" s="2">
        <v>93783</v>
      </c>
      <c r="D2184" s="2">
        <v>7960</v>
      </c>
      <c r="E2184" s="2">
        <v>7950</v>
      </c>
      <c r="F2184" s="13">
        <f t="shared" si="618"/>
        <v>-3.0871735141803081E-3</v>
      </c>
      <c r="G2184" s="2">
        <f t="shared" si="613"/>
        <v>7820.797333333333</v>
      </c>
      <c r="H2184" s="2">
        <f t="shared" ca="1" si="619"/>
        <v>98973.4</v>
      </c>
      <c r="I2184">
        <f t="shared" ca="1" si="620"/>
        <v>-1</v>
      </c>
      <c r="J2184">
        <f t="shared" si="621"/>
        <v>-1</v>
      </c>
      <c r="K2184">
        <f t="shared" si="614"/>
        <v>-60.360000000000582</v>
      </c>
      <c r="L2184">
        <f t="shared" ca="1" si="615"/>
        <v>60.360000000000582</v>
      </c>
      <c r="M2184" s="14">
        <f t="shared" si="616"/>
        <v>7369.6300000000483</v>
      </c>
      <c r="N2184">
        <f t="shared" si="622"/>
        <v>0</v>
      </c>
      <c r="O2184">
        <f t="shared" si="617"/>
        <v>0</v>
      </c>
      <c r="P2184">
        <f>COUNTIF(作圖資料!$A$3:$A$249,A2184)</f>
        <v>0</v>
      </c>
      <c r="R2184" s="7">
        <f t="shared" si="623"/>
        <v>-78</v>
      </c>
      <c r="S2184" s="8">
        <f t="shared" ca="1" si="624"/>
        <v>78</v>
      </c>
      <c r="T2184" s="8">
        <f t="shared" ca="1" si="625"/>
        <v>12736</v>
      </c>
      <c r="U2184" s="8">
        <f t="shared" ca="1" si="626"/>
        <v>-1</v>
      </c>
      <c r="V2184" s="9">
        <f t="shared" ca="1" si="627"/>
        <v>0</v>
      </c>
      <c r="W2184" s="3">
        <f t="shared" si="628"/>
        <v>4.6105923674066851E-4</v>
      </c>
      <c r="X2184" s="3">
        <f t="shared" si="629"/>
        <v>-2.3315353272584938E-3</v>
      </c>
      <c r="Y2184" s="3">
        <f t="shared" si="630"/>
        <v>-5.8698638691145888E-3</v>
      </c>
    </row>
    <row r="2185" spans="1:25" x14ac:dyDescent="0.25">
      <c r="A2185" s="1">
        <v>39198</v>
      </c>
      <c r="B2185" s="2">
        <v>8000.04</v>
      </c>
      <c r="C2185" s="2">
        <v>96418</v>
      </c>
      <c r="D2185" s="2">
        <v>8002</v>
      </c>
      <c r="E2185" s="2">
        <v>7990</v>
      </c>
      <c r="F2185" s="13">
        <f t="shared" si="618"/>
        <v>2.4499877500616662E-4</v>
      </c>
      <c r="G2185" s="2">
        <f t="shared" si="613"/>
        <v>7823.423499999999</v>
      </c>
      <c r="H2185" s="2">
        <f t="shared" ca="1" si="619"/>
        <v>96599.8</v>
      </c>
      <c r="I2185">
        <f t="shared" ca="1" si="620"/>
        <v>-1</v>
      </c>
      <c r="J2185">
        <f t="shared" si="621"/>
        <v>1</v>
      </c>
      <c r="K2185">
        <f t="shared" si="614"/>
        <v>15.390000000000327</v>
      </c>
      <c r="L2185">
        <f t="shared" ca="1" si="615"/>
        <v>-15.390000000000327</v>
      </c>
      <c r="M2185" s="14">
        <f t="shared" si="616"/>
        <v>7369.6300000000483</v>
      </c>
      <c r="N2185">
        <f t="shared" si="622"/>
        <v>0</v>
      </c>
      <c r="O2185">
        <f t="shared" si="617"/>
        <v>0</v>
      </c>
      <c r="P2185">
        <f>COUNTIF(作圖資料!$A$3:$A$249,A2185)</f>
        <v>0</v>
      </c>
      <c r="R2185" s="7">
        <f t="shared" si="623"/>
        <v>42</v>
      </c>
      <c r="S2185" s="8">
        <f t="shared" ca="1" si="624"/>
        <v>-42</v>
      </c>
      <c r="T2185" s="8">
        <f t="shared" ca="1" si="625"/>
        <v>12694</v>
      </c>
      <c r="U2185" s="8">
        <f t="shared" ca="1" si="626"/>
        <v>-1</v>
      </c>
      <c r="V2185" s="9">
        <f t="shared" ca="1" si="627"/>
        <v>0</v>
      </c>
      <c r="W2185" s="3">
        <f t="shared" si="628"/>
        <v>4.6105923674066851E-4</v>
      </c>
      <c r="X2185" s="3">
        <f t="shared" si="629"/>
        <v>-4.0858094963225344E-4</v>
      </c>
      <c r="Y2185" s="3">
        <f t="shared" si="630"/>
        <v>-6.2445360309726361E-4</v>
      </c>
    </row>
    <row r="2186" spans="1:25" x14ac:dyDescent="0.25">
      <c r="A2186" s="1">
        <v>39199</v>
      </c>
      <c r="B2186" s="2">
        <v>7949.42</v>
      </c>
      <c r="C2186" s="2">
        <v>91778</v>
      </c>
      <c r="D2186" s="2">
        <v>7946</v>
      </c>
      <c r="E2186" s="2">
        <v>7937</v>
      </c>
      <c r="F2186" s="13">
        <f t="shared" si="618"/>
        <v>-4.3022006636961319E-4</v>
      </c>
      <c r="G2186" s="2">
        <f t="shared" si="613"/>
        <v>7825.041166666665</v>
      </c>
      <c r="H2186" s="2">
        <f t="shared" ca="1" si="619"/>
        <v>96476.800000000003</v>
      </c>
      <c r="I2186">
        <f t="shared" ca="1" si="620"/>
        <v>-1</v>
      </c>
      <c r="J2186">
        <f t="shared" si="621"/>
        <v>-1</v>
      </c>
      <c r="K2186">
        <f t="shared" si="614"/>
        <v>-50.619999999999891</v>
      </c>
      <c r="L2186">
        <f t="shared" ca="1" si="615"/>
        <v>50.619999999999891</v>
      </c>
      <c r="M2186" s="14">
        <f t="shared" si="616"/>
        <v>7369.6300000000483</v>
      </c>
      <c r="N2186">
        <f t="shared" si="622"/>
        <v>0</v>
      </c>
      <c r="O2186">
        <f t="shared" si="617"/>
        <v>0</v>
      </c>
      <c r="P2186">
        <f>COUNTIF(作圖資料!$A$3:$A$249,A2186)</f>
        <v>0</v>
      </c>
      <c r="R2186" s="7">
        <f t="shared" si="623"/>
        <v>-56</v>
      </c>
      <c r="S2186" s="8">
        <f t="shared" ca="1" si="624"/>
        <v>56</v>
      </c>
      <c r="T2186" s="8">
        <f t="shared" ca="1" si="625"/>
        <v>12750</v>
      </c>
      <c r="U2186" s="8">
        <f t="shared" ca="1" si="626"/>
        <v>-1</v>
      </c>
      <c r="V2186" s="9">
        <f t="shared" ca="1" si="627"/>
        <v>0</v>
      </c>
      <c r="W2186" s="3">
        <f t="shared" si="628"/>
        <v>4.6105923674066851E-4</v>
      </c>
      <c r="X2186" s="3">
        <f t="shared" si="629"/>
        <v>-6.7334640292580072E-3</v>
      </c>
      <c r="Y2186" s="3">
        <f t="shared" si="630"/>
        <v>-7.6183339577868825E-3</v>
      </c>
    </row>
    <row r="2187" spans="1:25" x14ac:dyDescent="0.25">
      <c r="A2187" s="1">
        <v>39202</v>
      </c>
      <c r="B2187" s="2">
        <v>7875.42</v>
      </c>
      <c r="C2187" s="2">
        <v>83177</v>
      </c>
      <c r="D2187" s="2">
        <v>7850</v>
      </c>
      <c r="E2187" s="2">
        <v>7841</v>
      </c>
      <c r="F2187" s="13">
        <f t="shared" si="618"/>
        <v>-3.2277643605039819E-3</v>
      </c>
      <c r="G2187" s="2">
        <f t="shared" si="613"/>
        <v>7824.0391666666646</v>
      </c>
      <c r="H2187" s="2">
        <f t="shared" ca="1" si="619"/>
        <v>92743.2</v>
      </c>
      <c r="I2187">
        <f t="shared" ca="1" si="620"/>
        <v>-1</v>
      </c>
      <c r="J2187">
        <f t="shared" si="621"/>
        <v>-1</v>
      </c>
      <c r="K2187">
        <f t="shared" si="614"/>
        <v>-74</v>
      </c>
      <c r="L2187">
        <f t="shared" ca="1" si="615"/>
        <v>74</v>
      </c>
      <c r="M2187" s="14">
        <f t="shared" si="616"/>
        <v>7369.6300000000483</v>
      </c>
      <c r="N2187">
        <f t="shared" si="622"/>
        <v>0</v>
      </c>
      <c r="O2187">
        <f t="shared" si="617"/>
        <v>0</v>
      </c>
      <c r="P2187">
        <f>COUNTIF(作圖資料!$A$3:$A$249,A2187)</f>
        <v>0</v>
      </c>
      <c r="R2187" s="7">
        <f t="shared" si="623"/>
        <v>-96</v>
      </c>
      <c r="S2187" s="8">
        <f t="shared" ca="1" si="624"/>
        <v>96</v>
      </c>
      <c r="T2187" s="8">
        <f t="shared" ca="1" si="625"/>
        <v>12846</v>
      </c>
      <c r="U2187" s="8">
        <f t="shared" ca="1" si="626"/>
        <v>-1</v>
      </c>
      <c r="V2187" s="9">
        <f t="shared" ca="1" si="627"/>
        <v>0</v>
      </c>
      <c r="W2187" s="3">
        <f t="shared" si="628"/>
        <v>4.6105923674066851E-4</v>
      </c>
      <c r="X2187" s="3">
        <f t="shared" si="629"/>
        <v>-1.5979638424601927E-2</v>
      </c>
      <c r="Y2187" s="3">
        <f t="shared" si="630"/>
        <v>-1.9607843137254832E-2</v>
      </c>
    </row>
    <row r="2188" spans="1:25" x14ac:dyDescent="0.25">
      <c r="A2188" s="1">
        <v>39204</v>
      </c>
      <c r="B2188" s="2">
        <v>7903.04</v>
      </c>
      <c r="C2188" s="2">
        <v>88583</v>
      </c>
      <c r="D2188" s="2">
        <v>7896</v>
      </c>
      <c r="E2188" s="2">
        <v>7881</v>
      </c>
      <c r="F2188" s="13">
        <f t="shared" si="618"/>
        <v>-8.9079645301048949E-4</v>
      </c>
      <c r="G2188" s="2">
        <f t="shared" si="613"/>
        <v>7823.6936666666643</v>
      </c>
      <c r="H2188" s="2">
        <f t="shared" ca="1" si="619"/>
        <v>90747.8</v>
      </c>
      <c r="I2188">
        <f t="shared" ca="1" si="620"/>
        <v>-1</v>
      </c>
      <c r="J2188">
        <f t="shared" si="621"/>
        <v>-1</v>
      </c>
      <c r="K2188">
        <f t="shared" si="614"/>
        <v>27.619999999999891</v>
      </c>
      <c r="L2188">
        <f t="shared" ca="1" si="615"/>
        <v>-27.619999999999891</v>
      </c>
      <c r="M2188" s="14">
        <f t="shared" si="616"/>
        <v>7369.6300000000483</v>
      </c>
      <c r="N2188">
        <f t="shared" si="622"/>
        <v>0</v>
      </c>
      <c r="O2188">
        <f t="shared" si="617"/>
        <v>0</v>
      </c>
      <c r="P2188">
        <f>COUNTIF(作圖資料!$A$3:$A$249,A2188)</f>
        <v>0</v>
      </c>
      <c r="R2188" s="7">
        <f t="shared" si="623"/>
        <v>46</v>
      </c>
      <c r="S2188" s="8">
        <f t="shared" ca="1" si="624"/>
        <v>-46</v>
      </c>
      <c r="T2188" s="8">
        <f t="shared" ca="1" si="625"/>
        <v>12800</v>
      </c>
      <c r="U2188" s="8">
        <f t="shared" ca="1" si="626"/>
        <v>-1</v>
      </c>
      <c r="V2188" s="9">
        <f t="shared" ca="1" si="627"/>
        <v>0</v>
      </c>
      <c r="W2188" s="3">
        <f t="shared" si="628"/>
        <v>4.6105923674066851E-4</v>
      </c>
      <c r="X2188" s="3">
        <f t="shared" si="629"/>
        <v>-1.2528566305691213E-2</v>
      </c>
      <c r="Y2188" s="3">
        <f t="shared" si="630"/>
        <v>-1.3862869988759852E-2</v>
      </c>
    </row>
    <row r="2189" spans="1:25" x14ac:dyDescent="0.25">
      <c r="A2189" s="1">
        <v>39205</v>
      </c>
      <c r="B2189" s="2">
        <v>7926.66</v>
      </c>
      <c r="C2189" s="2">
        <v>119983</v>
      </c>
      <c r="D2189" s="2">
        <v>7936</v>
      </c>
      <c r="E2189" s="2">
        <v>7906</v>
      </c>
      <c r="F2189" s="13">
        <f t="shared" si="618"/>
        <v>1.1783020843583181E-3</v>
      </c>
      <c r="G2189" s="2">
        <f t="shared" si="613"/>
        <v>7825.4493333333312</v>
      </c>
      <c r="H2189" s="2">
        <f t="shared" ca="1" si="619"/>
        <v>95987.8</v>
      </c>
      <c r="I2189">
        <f t="shared" ca="1" si="620"/>
        <v>1</v>
      </c>
      <c r="J2189">
        <f t="shared" si="621"/>
        <v>1</v>
      </c>
      <c r="K2189">
        <f t="shared" si="614"/>
        <v>23.619999999999891</v>
      </c>
      <c r="L2189">
        <f t="shared" ca="1" si="615"/>
        <v>-23.619999999999891</v>
      </c>
      <c r="M2189" s="14">
        <f t="shared" si="616"/>
        <v>7369.6300000000483</v>
      </c>
      <c r="N2189">
        <f t="shared" si="622"/>
        <v>0</v>
      </c>
      <c r="O2189">
        <f t="shared" si="617"/>
        <v>0</v>
      </c>
      <c r="P2189">
        <f>COUNTIF(作圖資料!$A$3:$A$249,A2189)</f>
        <v>0</v>
      </c>
      <c r="R2189" s="7">
        <f t="shared" si="623"/>
        <v>40</v>
      </c>
      <c r="S2189" s="8">
        <f t="shared" ca="1" si="624"/>
        <v>-40</v>
      </c>
      <c r="T2189" s="8">
        <f t="shared" ca="1" si="625"/>
        <v>12760</v>
      </c>
      <c r="U2189" s="8">
        <f t="shared" ca="1" si="626"/>
        <v>1</v>
      </c>
      <c r="V2189" s="9">
        <f t="shared" ca="1" si="627"/>
        <v>2</v>
      </c>
      <c r="W2189" s="3">
        <f t="shared" si="628"/>
        <v>4.6105923674066851E-4</v>
      </c>
      <c r="X2189" s="3">
        <f t="shared" si="629"/>
        <v>-9.57728739733954E-3</v>
      </c>
      <c r="Y2189" s="3">
        <f t="shared" si="630"/>
        <v>-8.8672411639815207E-3</v>
      </c>
    </row>
    <row r="2190" spans="1:25" x14ac:dyDescent="0.25">
      <c r="A2190" s="1">
        <v>39206</v>
      </c>
      <c r="B2190" s="2">
        <v>8066.06</v>
      </c>
      <c r="C2190" s="2">
        <v>113234</v>
      </c>
      <c r="D2190" s="2">
        <v>8057</v>
      </c>
      <c r="E2190" s="2">
        <v>8041</v>
      </c>
      <c r="F2190" s="13">
        <f t="shared" si="618"/>
        <v>-1.1232249698118757E-3</v>
      </c>
      <c r="G2190" s="2">
        <f t="shared" si="613"/>
        <v>7830.6871666666648</v>
      </c>
      <c r="H2190" s="2">
        <f t="shared" ca="1" si="619"/>
        <v>99351</v>
      </c>
      <c r="I2190">
        <f t="shared" ca="1" si="620"/>
        <v>1</v>
      </c>
      <c r="J2190">
        <f t="shared" si="621"/>
        <v>-1</v>
      </c>
      <c r="K2190">
        <f t="shared" si="614"/>
        <v>139.40000000000055</v>
      </c>
      <c r="L2190">
        <f t="shared" ca="1" si="615"/>
        <v>139.40000000000055</v>
      </c>
      <c r="M2190" s="14">
        <f t="shared" si="616"/>
        <v>7369.6300000000483</v>
      </c>
      <c r="N2190">
        <f t="shared" si="622"/>
        <v>0</v>
      </c>
      <c r="O2190">
        <f t="shared" si="617"/>
        <v>0</v>
      </c>
      <c r="P2190">
        <f>COUNTIF(作圖資料!$A$3:$A$249,A2190)</f>
        <v>0</v>
      </c>
      <c r="R2190" s="7">
        <f t="shared" si="623"/>
        <v>121</v>
      </c>
      <c r="S2190" s="8">
        <f t="shared" ca="1" si="624"/>
        <v>121</v>
      </c>
      <c r="T2190" s="8">
        <f t="shared" ca="1" si="625"/>
        <v>12881</v>
      </c>
      <c r="U2190" s="8">
        <f t="shared" ca="1" si="626"/>
        <v>1</v>
      </c>
      <c r="V2190" s="9">
        <f t="shared" ca="1" si="627"/>
        <v>0</v>
      </c>
      <c r="W2190" s="3">
        <f t="shared" si="628"/>
        <v>4.6105923674066851E-4</v>
      </c>
      <c r="X2190" s="3">
        <f t="shared" si="629"/>
        <v>7.8405059906463404E-3</v>
      </c>
      <c r="Y2190" s="3">
        <f t="shared" si="630"/>
        <v>6.2445360309728581E-3</v>
      </c>
    </row>
    <row r="2191" spans="1:25" x14ac:dyDescent="0.25">
      <c r="A2191" s="1">
        <v>39209</v>
      </c>
      <c r="B2191" s="2">
        <v>8115.27</v>
      </c>
      <c r="C2191" s="2">
        <v>106756</v>
      </c>
      <c r="D2191" s="2">
        <v>8114</v>
      </c>
      <c r="E2191" s="2">
        <v>8097</v>
      </c>
      <c r="F2191" s="13">
        <f t="shared" si="618"/>
        <v>-1.5649510121051868E-4</v>
      </c>
      <c r="G2191" s="2">
        <f t="shared" si="613"/>
        <v>7836.9431666666651</v>
      </c>
      <c r="H2191" s="2">
        <f t="shared" ca="1" si="619"/>
        <v>102346.6</v>
      </c>
      <c r="I2191">
        <f t="shared" ca="1" si="620"/>
        <v>1</v>
      </c>
      <c r="J2191">
        <f t="shared" si="621"/>
        <v>-1</v>
      </c>
      <c r="K2191">
        <f t="shared" si="614"/>
        <v>49.210000000000036</v>
      </c>
      <c r="L2191">
        <f t="shared" ca="1" si="615"/>
        <v>49.210000000000036</v>
      </c>
      <c r="M2191" s="14">
        <f t="shared" si="616"/>
        <v>7369.6300000000483</v>
      </c>
      <c r="N2191">
        <f t="shared" si="622"/>
        <v>0</v>
      </c>
      <c r="O2191">
        <f t="shared" si="617"/>
        <v>0</v>
      </c>
      <c r="P2191">
        <f>COUNTIF(作圖資料!$A$3:$A$249,A2191)</f>
        <v>0</v>
      </c>
      <c r="R2191" s="7">
        <f t="shared" si="623"/>
        <v>57</v>
      </c>
      <c r="S2191" s="8">
        <f t="shared" ca="1" si="624"/>
        <v>57</v>
      </c>
      <c r="T2191" s="8">
        <f t="shared" ca="1" si="625"/>
        <v>12938</v>
      </c>
      <c r="U2191" s="8">
        <f t="shared" ca="1" si="626"/>
        <v>1</v>
      </c>
      <c r="V2191" s="9">
        <f t="shared" ca="1" si="627"/>
        <v>0</v>
      </c>
      <c r="W2191" s="3">
        <f t="shared" si="628"/>
        <v>4.6105923674066851E-4</v>
      </c>
      <c r="X2191" s="3">
        <f t="shared" si="629"/>
        <v>1.3989211963550074E-2</v>
      </c>
      <c r="Y2191" s="3">
        <f t="shared" si="630"/>
        <v>1.3363307106281974E-2</v>
      </c>
    </row>
    <row r="2192" spans="1:25" x14ac:dyDescent="0.25">
      <c r="A2192" s="1">
        <v>39210</v>
      </c>
      <c r="B2192" s="2">
        <v>8095.84</v>
      </c>
      <c r="C2192" s="2">
        <v>88134</v>
      </c>
      <c r="D2192" s="2">
        <v>8072</v>
      </c>
      <c r="E2192" s="2">
        <v>8058</v>
      </c>
      <c r="F2192" s="13">
        <f t="shared" si="618"/>
        <v>-2.9447222277120266E-3</v>
      </c>
      <c r="G2192" s="2">
        <f t="shared" si="613"/>
        <v>7843.5464999999986</v>
      </c>
      <c r="H2192" s="2">
        <f t="shared" ca="1" si="619"/>
        <v>103338</v>
      </c>
      <c r="I2192">
        <f t="shared" ca="1" si="620"/>
        <v>-1</v>
      </c>
      <c r="J2192">
        <f t="shared" si="621"/>
        <v>-1</v>
      </c>
      <c r="K2192">
        <f t="shared" si="614"/>
        <v>-19.430000000000291</v>
      </c>
      <c r="L2192">
        <f t="shared" ca="1" si="615"/>
        <v>-19.430000000000291</v>
      </c>
      <c r="M2192" s="14">
        <f t="shared" si="616"/>
        <v>7369.6300000000483</v>
      </c>
      <c r="N2192">
        <f t="shared" si="622"/>
        <v>0</v>
      </c>
      <c r="O2192">
        <f t="shared" si="617"/>
        <v>0</v>
      </c>
      <c r="P2192">
        <f>COUNTIF(作圖資料!$A$3:$A$249,A2192)</f>
        <v>0</v>
      </c>
      <c r="R2192" s="7">
        <f t="shared" si="623"/>
        <v>-42</v>
      </c>
      <c r="S2192" s="8">
        <f t="shared" ca="1" si="624"/>
        <v>-42</v>
      </c>
      <c r="T2192" s="8">
        <f t="shared" ca="1" si="625"/>
        <v>12896</v>
      </c>
      <c r="U2192" s="8">
        <f t="shared" ca="1" si="626"/>
        <v>-1</v>
      </c>
      <c r="V2192" s="9">
        <f t="shared" ca="1" si="627"/>
        <v>2</v>
      </c>
      <c r="W2192" s="3">
        <f t="shared" si="628"/>
        <v>4.6105923674066851E-4</v>
      </c>
      <c r="X2192" s="3">
        <f t="shared" si="629"/>
        <v>1.1561466443259061E-2</v>
      </c>
      <c r="Y2192" s="3">
        <f t="shared" si="630"/>
        <v>8.117896840264649E-3</v>
      </c>
    </row>
    <row r="2193" spans="1:25" x14ac:dyDescent="0.25">
      <c r="A2193" s="1">
        <v>39211</v>
      </c>
      <c r="B2193" s="2">
        <v>8052.7</v>
      </c>
      <c r="C2193" s="2">
        <v>86041</v>
      </c>
      <c r="D2193" s="2">
        <v>8068</v>
      </c>
      <c r="E2193" s="2">
        <v>8054</v>
      </c>
      <c r="F2193" s="13">
        <f t="shared" si="618"/>
        <v>1.8999838563462657E-3</v>
      </c>
      <c r="G2193" s="2">
        <f t="shared" si="613"/>
        <v>7849.3991666666661</v>
      </c>
      <c r="H2193" s="2">
        <f t="shared" ca="1" si="619"/>
        <v>102829.6</v>
      </c>
      <c r="I2193">
        <f t="shared" ca="1" si="620"/>
        <v>-1</v>
      </c>
      <c r="J2193">
        <f t="shared" si="621"/>
        <v>1</v>
      </c>
      <c r="K2193">
        <f t="shared" si="614"/>
        <v>-43.140000000000327</v>
      </c>
      <c r="L2193">
        <f t="shared" ca="1" si="615"/>
        <v>43.140000000000327</v>
      </c>
      <c r="M2193" s="14">
        <f t="shared" si="616"/>
        <v>7369.6300000000483</v>
      </c>
      <c r="N2193">
        <f t="shared" si="622"/>
        <v>0</v>
      </c>
      <c r="O2193">
        <f t="shared" si="617"/>
        <v>0</v>
      </c>
      <c r="P2193">
        <f>COUNTIF(作圖資料!$A$3:$A$249,A2193)</f>
        <v>0</v>
      </c>
      <c r="R2193" s="7">
        <f t="shared" si="623"/>
        <v>-4</v>
      </c>
      <c r="S2193" s="8">
        <f t="shared" ca="1" si="624"/>
        <v>4</v>
      </c>
      <c r="T2193" s="8">
        <f t="shared" ca="1" si="625"/>
        <v>12900</v>
      </c>
      <c r="U2193" s="8">
        <f t="shared" ca="1" si="626"/>
        <v>-1</v>
      </c>
      <c r="V2193" s="9">
        <f t="shared" ca="1" si="627"/>
        <v>0</v>
      </c>
      <c r="W2193" s="3">
        <f t="shared" si="628"/>
        <v>4.6105923674066851E-4</v>
      </c>
      <c r="X2193" s="3">
        <f t="shared" si="629"/>
        <v>6.1711966673787533E-3</v>
      </c>
      <c r="Y2193" s="3">
        <f t="shared" si="630"/>
        <v>7.6183339577868825E-3</v>
      </c>
    </row>
    <row r="2194" spans="1:25" x14ac:dyDescent="0.25">
      <c r="A2194" s="1">
        <v>39212</v>
      </c>
      <c r="B2194" s="2">
        <v>8096.86</v>
      </c>
      <c r="C2194" s="2">
        <v>97037</v>
      </c>
      <c r="D2194" s="2">
        <v>8109</v>
      </c>
      <c r="E2194" s="2">
        <v>8089</v>
      </c>
      <c r="F2194" s="13">
        <f t="shared" si="618"/>
        <v>1.4993466603103744E-3</v>
      </c>
      <c r="G2194" s="2">
        <f t="shared" si="613"/>
        <v>7854.7296666666662</v>
      </c>
      <c r="H2194" s="2">
        <f t="shared" ca="1" si="619"/>
        <v>98240.4</v>
      </c>
      <c r="I2194">
        <f t="shared" ca="1" si="620"/>
        <v>-1</v>
      </c>
      <c r="J2194">
        <f t="shared" si="621"/>
        <v>1</v>
      </c>
      <c r="K2194">
        <f t="shared" si="614"/>
        <v>44.159999999999854</v>
      </c>
      <c r="L2194">
        <f t="shared" ca="1" si="615"/>
        <v>-44.159999999999854</v>
      </c>
      <c r="M2194" s="14">
        <f t="shared" si="616"/>
        <v>7369.6300000000483</v>
      </c>
      <c r="N2194">
        <f t="shared" si="622"/>
        <v>0</v>
      </c>
      <c r="O2194">
        <f t="shared" si="617"/>
        <v>0</v>
      </c>
      <c r="P2194">
        <f>COUNTIF(作圖資料!$A$3:$A$249,A2194)</f>
        <v>0</v>
      </c>
      <c r="R2194" s="7">
        <f t="shared" si="623"/>
        <v>41</v>
      </c>
      <c r="S2194" s="8">
        <f t="shared" ca="1" si="624"/>
        <v>-41</v>
      </c>
      <c r="T2194" s="8">
        <f t="shared" ca="1" si="625"/>
        <v>12859</v>
      </c>
      <c r="U2194" s="8">
        <f t="shared" ca="1" si="626"/>
        <v>-1</v>
      </c>
      <c r="V2194" s="9">
        <f t="shared" ca="1" si="627"/>
        <v>0</v>
      </c>
      <c r="W2194" s="3">
        <f t="shared" si="628"/>
        <v>4.6105923674066851E-4</v>
      </c>
      <c r="X2194" s="3">
        <f t="shared" si="629"/>
        <v>1.1688913711951576E-2</v>
      </c>
      <c r="Y2194" s="3">
        <f t="shared" si="630"/>
        <v>1.2738853503184711E-2</v>
      </c>
    </row>
    <row r="2195" spans="1:25" x14ac:dyDescent="0.25">
      <c r="A2195" s="1">
        <v>39213</v>
      </c>
      <c r="B2195" s="2">
        <v>8031.54</v>
      </c>
      <c r="C2195" s="2">
        <v>82354</v>
      </c>
      <c r="D2195" s="2">
        <v>8021</v>
      </c>
      <c r="E2195" s="2">
        <v>8010</v>
      </c>
      <c r="F2195" s="13">
        <f t="shared" si="618"/>
        <v>-1.3123261541373443E-3</v>
      </c>
      <c r="G2195" s="2">
        <f t="shared" si="613"/>
        <v>7858.8699999999981</v>
      </c>
      <c r="H2195" s="2">
        <f t="shared" ca="1" si="619"/>
        <v>92064.4</v>
      </c>
      <c r="I2195">
        <f t="shared" ca="1" si="620"/>
        <v>-1</v>
      </c>
      <c r="J2195">
        <f t="shared" si="621"/>
        <v>-1</v>
      </c>
      <c r="K2195">
        <f t="shared" si="614"/>
        <v>-65.319999999999709</v>
      </c>
      <c r="L2195">
        <f t="shared" ca="1" si="615"/>
        <v>65.319999999999709</v>
      </c>
      <c r="M2195" s="14">
        <f t="shared" si="616"/>
        <v>7369.6300000000483</v>
      </c>
      <c r="N2195">
        <f t="shared" si="622"/>
        <v>0</v>
      </c>
      <c r="O2195">
        <f t="shared" si="617"/>
        <v>0</v>
      </c>
      <c r="P2195">
        <f>COUNTIF(作圖資料!$A$3:$A$249,A2195)</f>
        <v>0</v>
      </c>
      <c r="R2195" s="7">
        <f t="shared" si="623"/>
        <v>-88</v>
      </c>
      <c r="S2195" s="8">
        <f t="shared" ca="1" si="624"/>
        <v>88</v>
      </c>
      <c r="T2195" s="8">
        <f t="shared" ca="1" si="625"/>
        <v>12947</v>
      </c>
      <c r="U2195" s="8">
        <f t="shared" ca="1" si="626"/>
        <v>-1</v>
      </c>
      <c r="V2195" s="9">
        <f t="shared" ca="1" si="627"/>
        <v>0</v>
      </c>
      <c r="W2195" s="3">
        <f t="shared" si="628"/>
        <v>4.6105923674066851E-4</v>
      </c>
      <c r="X2195" s="3">
        <f t="shared" si="629"/>
        <v>3.527290583521081E-3</v>
      </c>
      <c r="Y2195" s="3">
        <f t="shared" si="630"/>
        <v>1.7484700886722937E-3</v>
      </c>
    </row>
    <row r="2196" spans="1:25" x14ac:dyDescent="0.25">
      <c r="A2196" s="1">
        <v>39216</v>
      </c>
      <c r="B2196" s="2">
        <v>8030.56</v>
      </c>
      <c r="C2196" s="2">
        <v>80595</v>
      </c>
      <c r="D2196" s="2">
        <v>8044</v>
      </c>
      <c r="E2196" s="2">
        <v>8030</v>
      </c>
      <c r="F2196" s="13">
        <f t="shared" si="618"/>
        <v>1.6736068219400657E-3</v>
      </c>
      <c r="G2196" s="2">
        <f t="shared" si="613"/>
        <v>7861.4501666666656</v>
      </c>
      <c r="H2196" s="2">
        <f t="shared" ca="1" si="619"/>
        <v>86832.2</v>
      </c>
      <c r="I2196">
        <f t="shared" ca="1" si="620"/>
        <v>-1</v>
      </c>
      <c r="J2196">
        <f t="shared" si="621"/>
        <v>1</v>
      </c>
      <c r="K2196">
        <f t="shared" si="614"/>
        <v>-0.97999999999956344</v>
      </c>
      <c r="L2196">
        <f t="shared" ca="1" si="615"/>
        <v>0.97999999999956344</v>
      </c>
      <c r="M2196" s="14">
        <f t="shared" si="616"/>
        <v>7369.6300000000483</v>
      </c>
      <c r="N2196">
        <f t="shared" si="622"/>
        <v>0</v>
      </c>
      <c r="O2196">
        <f t="shared" si="617"/>
        <v>0</v>
      </c>
      <c r="P2196">
        <f>COUNTIF(作圖資料!$A$3:$A$249,A2196)</f>
        <v>0</v>
      </c>
      <c r="R2196" s="7">
        <f t="shared" si="623"/>
        <v>23</v>
      </c>
      <c r="S2196" s="8">
        <f t="shared" ca="1" si="624"/>
        <v>-23</v>
      </c>
      <c r="T2196" s="8">
        <f t="shared" ca="1" si="625"/>
        <v>12924</v>
      </c>
      <c r="U2196" s="8">
        <f t="shared" ca="1" si="626"/>
        <v>-1</v>
      </c>
      <c r="V2196" s="9">
        <f t="shared" ca="1" si="627"/>
        <v>0</v>
      </c>
      <c r="W2196" s="3">
        <f t="shared" si="628"/>
        <v>4.6105923674066851E-4</v>
      </c>
      <c r="X2196" s="3">
        <f t="shared" si="629"/>
        <v>3.4048412469340761E-3</v>
      </c>
      <c r="Y2196" s="3">
        <f t="shared" si="630"/>
        <v>4.6209566629198395E-3</v>
      </c>
    </row>
    <row r="2197" spans="1:25" x14ac:dyDescent="0.25">
      <c r="A2197" s="1">
        <v>39217</v>
      </c>
      <c r="B2197" s="2">
        <v>7975.03</v>
      </c>
      <c r="C2197" s="2">
        <v>68764</v>
      </c>
      <c r="D2197" s="2">
        <v>7969</v>
      </c>
      <c r="E2197" s="2">
        <v>7938</v>
      </c>
      <c r="F2197" s="13">
        <f t="shared" si="618"/>
        <v>-7.5611000836361963E-4</v>
      </c>
      <c r="G2197" s="2">
        <f t="shared" si="613"/>
        <v>7863.5329999999985</v>
      </c>
      <c r="H2197" s="2">
        <f t="shared" ca="1" si="619"/>
        <v>82958.2</v>
      </c>
      <c r="I2197">
        <f t="shared" ca="1" si="620"/>
        <v>-1</v>
      </c>
      <c r="J2197">
        <f t="shared" si="621"/>
        <v>-1</v>
      </c>
      <c r="K2197">
        <f t="shared" si="614"/>
        <v>-55.530000000000655</v>
      </c>
      <c r="L2197">
        <f t="shared" ca="1" si="615"/>
        <v>55.530000000000655</v>
      </c>
      <c r="M2197" s="14">
        <f t="shared" si="616"/>
        <v>7369.6300000000483</v>
      </c>
      <c r="N2197">
        <f t="shared" si="622"/>
        <v>0</v>
      </c>
      <c r="O2197">
        <f t="shared" si="617"/>
        <v>0</v>
      </c>
      <c r="P2197">
        <f>COUNTIF(作圖資料!$A$3:$A$249,A2197)</f>
        <v>0</v>
      </c>
      <c r="R2197" s="7">
        <f t="shared" si="623"/>
        <v>-75</v>
      </c>
      <c r="S2197" s="8">
        <f t="shared" ca="1" si="624"/>
        <v>75</v>
      </c>
      <c r="T2197" s="8">
        <f t="shared" ca="1" si="625"/>
        <v>12999</v>
      </c>
      <c r="U2197" s="8">
        <f t="shared" ca="1" si="626"/>
        <v>-1</v>
      </c>
      <c r="V2197" s="9">
        <f t="shared" ca="1" si="627"/>
        <v>0</v>
      </c>
      <c r="W2197" s="3">
        <f t="shared" si="628"/>
        <v>4.6105923674066851E-4</v>
      </c>
      <c r="X2197" s="3">
        <f t="shared" si="629"/>
        <v>-3.5335379986531912E-3</v>
      </c>
      <c r="Y2197" s="3">
        <f t="shared" si="630"/>
        <v>-4.7458473835395587E-3</v>
      </c>
    </row>
    <row r="2198" spans="1:25" x14ac:dyDescent="0.25">
      <c r="A2198" s="1">
        <v>39218</v>
      </c>
      <c r="B2198" s="2">
        <v>7988.57</v>
      </c>
      <c r="C2198" s="2">
        <v>66091</v>
      </c>
      <c r="D2198" s="2">
        <v>7991</v>
      </c>
      <c r="E2198" s="2">
        <v>7965</v>
      </c>
      <c r="F2198" s="13">
        <f t="shared" si="618"/>
        <v>-2.9504654775510675E-3</v>
      </c>
      <c r="G2198" s="2">
        <f t="shared" si="613"/>
        <v>7865.9721666666655</v>
      </c>
      <c r="H2198" s="2">
        <f t="shared" ca="1" si="619"/>
        <v>78968.2</v>
      </c>
      <c r="I2198">
        <f t="shared" ca="1" si="620"/>
        <v>-1</v>
      </c>
      <c r="J2198">
        <f t="shared" si="621"/>
        <v>-1</v>
      </c>
      <c r="K2198">
        <f t="shared" si="614"/>
        <v>13.539999999999964</v>
      </c>
      <c r="L2198">
        <f t="shared" ca="1" si="615"/>
        <v>-13.539999999999964</v>
      </c>
      <c r="M2198" s="14">
        <f t="shared" si="616"/>
        <v>7369.6300000000483</v>
      </c>
      <c r="N2198">
        <f t="shared" si="622"/>
        <v>0</v>
      </c>
      <c r="O2198">
        <f t="shared" si="617"/>
        <v>0</v>
      </c>
      <c r="P2198">
        <f>COUNTIF(作圖資料!$A$3:$A$249,A2198)</f>
        <v>1</v>
      </c>
      <c r="R2198" s="7">
        <f t="shared" si="623"/>
        <v>22</v>
      </c>
      <c r="S2198" s="8">
        <f t="shared" ca="1" si="624"/>
        <v>-22</v>
      </c>
      <c r="T2198" s="8">
        <f t="shared" ca="1" si="625"/>
        <v>12977</v>
      </c>
      <c r="U2198" s="8">
        <f t="shared" ca="1" si="626"/>
        <v>-1</v>
      </c>
      <c r="V2198" s="9">
        <f t="shared" ca="1" si="627"/>
        <v>2</v>
      </c>
      <c r="W2198" s="3">
        <f t="shared" si="628"/>
        <v>4.6105923674066851E-4</v>
      </c>
      <c r="X2198" s="3">
        <f t="shared" si="629"/>
        <v>-1.8417379809105849E-3</v>
      </c>
      <c r="Y2198" s="3">
        <f t="shared" si="630"/>
        <v>-1.99825152991151E-3</v>
      </c>
    </row>
    <row r="2199" spans="1:25" x14ac:dyDescent="0.25">
      <c r="A2199" s="1">
        <v>39219</v>
      </c>
      <c r="B2199" s="2">
        <v>8037.96</v>
      </c>
      <c r="C2199" s="2">
        <v>84377</v>
      </c>
      <c r="D2199" s="2">
        <v>8015</v>
      </c>
      <c r="E2199" s="2">
        <v>7950</v>
      </c>
      <c r="F2199" s="13">
        <f t="shared" si="618"/>
        <v>-2.8564461629567717E-3</v>
      </c>
      <c r="G2199" s="2">
        <f t="shared" si="613"/>
        <v>7868.9459999999999</v>
      </c>
      <c r="H2199" s="2">
        <f t="shared" ca="1" si="619"/>
        <v>76436.2</v>
      </c>
      <c r="I2199">
        <f t="shared" ca="1" si="620"/>
        <v>1</v>
      </c>
      <c r="J2199">
        <f t="shared" si="621"/>
        <v>-1</v>
      </c>
      <c r="K2199">
        <f t="shared" si="614"/>
        <v>49.390000000000327</v>
      </c>
      <c r="L2199">
        <f t="shared" ca="1" si="615"/>
        <v>-49.390000000000327</v>
      </c>
      <c r="M2199" s="14">
        <f t="shared" si="616"/>
        <v>7369.6300000000483</v>
      </c>
      <c r="N2199">
        <f t="shared" si="622"/>
        <v>0</v>
      </c>
      <c r="O2199">
        <f t="shared" si="617"/>
        <v>0</v>
      </c>
      <c r="P2199">
        <f>COUNTIF(作圖資料!$A$3:$A$249,A2199)</f>
        <v>0</v>
      </c>
      <c r="R2199" s="7">
        <f t="shared" si="623"/>
        <v>50</v>
      </c>
      <c r="S2199" s="8">
        <f t="shared" ca="1" si="624"/>
        <v>-50</v>
      </c>
      <c r="T2199" s="8">
        <f t="shared" ca="1" si="625"/>
        <v>12927</v>
      </c>
      <c r="U2199" s="8">
        <f t="shared" ca="1" si="626"/>
        <v>1</v>
      </c>
      <c r="V2199" s="9">
        <f t="shared" ca="1" si="627"/>
        <v>2</v>
      </c>
      <c r="W2199" s="3">
        <f t="shared" si="628"/>
        <v>-2.9504654775510675E-3</v>
      </c>
      <c r="X2199" s="3">
        <f t="shared" si="629"/>
        <v>6.182583365984191E-3</v>
      </c>
      <c r="Y2199" s="3">
        <f t="shared" si="630"/>
        <v>6.2774639045825482E-3</v>
      </c>
    </row>
    <row r="2200" spans="1:25" x14ac:dyDescent="0.25">
      <c r="A2200" s="1">
        <v>39220</v>
      </c>
      <c r="B2200" s="2">
        <v>8034.14</v>
      </c>
      <c r="C2200" s="2">
        <v>87038</v>
      </c>
      <c r="D2200" s="2">
        <v>8030</v>
      </c>
      <c r="E2200" s="2">
        <v>7965</v>
      </c>
      <c r="F2200" s="13">
        <f t="shared" si="618"/>
        <v>-5.1530095318230718E-4</v>
      </c>
      <c r="G2200" s="2">
        <f t="shared" si="613"/>
        <v>7873.2423333333336</v>
      </c>
      <c r="H2200" s="2">
        <f t="shared" ca="1" si="619"/>
        <v>77373</v>
      </c>
      <c r="I2200">
        <f t="shared" ca="1" si="620"/>
        <v>1</v>
      </c>
      <c r="J2200">
        <f t="shared" si="621"/>
        <v>-1</v>
      </c>
      <c r="K2200">
        <f t="shared" si="614"/>
        <v>-3.819999999999709</v>
      </c>
      <c r="L2200">
        <f t="shared" ca="1" si="615"/>
        <v>-3.819999999999709</v>
      </c>
      <c r="M2200" s="14">
        <f t="shared" si="616"/>
        <v>7369.6300000000483</v>
      </c>
      <c r="N2200">
        <f t="shared" si="622"/>
        <v>0</v>
      </c>
      <c r="O2200">
        <f t="shared" si="617"/>
        <v>0</v>
      </c>
      <c r="P2200">
        <f>COUNTIF(作圖資料!$A$3:$A$249,A2200)</f>
        <v>0</v>
      </c>
      <c r="R2200" s="7">
        <f t="shared" si="623"/>
        <v>15</v>
      </c>
      <c r="S2200" s="8">
        <f t="shared" ca="1" si="624"/>
        <v>15</v>
      </c>
      <c r="T2200" s="8">
        <f t="shared" ca="1" si="625"/>
        <v>12942</v>
      </c>
      <c r="U2200" s="8">
        <f t="shared" ca="1" si="626"/>
        <v>1</v>
      </c>
      <c r="V2200" s="9">
        <f t="shared" ca="1" si="627"/>
        <v>0</v>
      </c>
      <c r="W2200" s="3">
        <f t="shared" si="628"/>
        <v>-2.9504654775510675E-3</v>
      </c>
      <c r="X2200" s="3">
        <f t="shared" si="629"/>
        <v>5.7044001617310158E-3</v>
      </c>
      <c r="Y2200" s="3">
        <f t="shared" si="630"/>
        <v>8.1607030759573984E-3</v>
      </c>
    </row>
    <row r="2201" spans="1:25" x14ac:dyDescent="0.25">
      <c r="A2201" s="1">
        <v>39223</v>
      </c>
      <c r="B2201" s="2">
        <v>8141.59</v>
      </c>
      <c r="C2201" s="2">
        <v>104458</v>
      </c>
      <c r="D2201" s="2">
        <v>8122</v>
      </c>
      <c r="E2201" s="2">
        <v>8055</v>
      </c>
      <c r="F2201" s="13">
        <f t="shared" si="618"/>
        <v>-2.4061639065587892E-3</v>
      </c>
      <c r="G2201" s="2">
        <f t="shared" si="613"/>
        <v>7879.9883333333355</v>
      </c>
      <c r="H2201" s="2">
        <f t="shared" ca="1" si="619"/>
        <v>82145.600000000006</v>
      </c>
      <c r="I2201">
        <f t="shared" ca="1" si="620"/>
        <v>1</v>
      </c>
      <c r="J2201">
        <f t="shared" si="621"/>
        <v>-1</v>
      </c>
      <c r="K2201">
        <f t="shared" si="614"/>
        <v>107.44999999999982</v>
      </c>
      <c r="L2201">
        <f t="shared" ca="1" si="615"/>
        <v>107.44999999999982</v>
      </c>
      <c r="M2201" s="14">
        <f t="shared" si="616"/>
        <v>7369.6300000000483</v>
      </c>
      <c r="N2201">
        <f t="shared" si="622"/>
        <v>0</v>
      </c>
      <c r="O2201">
        <f t="shared" si="617"/>
        <v>0</v>
      </c>
      <c r="P2201">
        <f>COUNTIF(作圖資料!$A$3:$A$249,A2201)</f>
        <v>0</v>
      </c>
      <c r="R2201" s="7">
        <f t="shared" si="623"/>
        <v>92</v>
      </c>
      <c r="S2201" s="8">
        <f t="shared" ca="1" si="624"/>
        <v>92</v>
      </c>
      <c r="T2201" s="8">
        <f t="shared" ca="1" si="625"/>
        <v>13034</v>
      </c>
      <c r="U2201" s="8">
        <f t="shared" ca="1" si="626"/>
        <v>1</v>
      </c>
      <c r="V2201" s="9">
        <f t="shared" ca="1" si="627"/>
        <v>0</v>
      </c>
      <c r="W2201" s="3">
        <f t="shared" si="628"/>
        <v>-2.9504654775510675E-3</v>
      </c>
      <c r="X2201" s="3">
        <f t="shared" si="629"/>
        <v>1.9154867516964824E-2</v>
      </c>
      <c r="Y2201" s="3">
        <f t="shared" si="630"/>
        <v>1.9711236660389098E-2</v>
      </c>
    </row>
    <row r="2202" spans="1:25" x14ac:dyDescent="0.25">
      <c r="A2202" s="1">
        <v>39224</v>
      </c>
      <c r="B2202" s="2">
        <v>8188.63</v>
      </c>
      <c r="C2202" s="2">
        <v>116583</v>
      </c>
      <c r="D2202" s="2">
        <v>8176</v>
      </c>
      <c r="E2202" s="2">
        <v>8115</v>
      </c>
      <c r="F2202" s="13">
        <f t="shared" si="618"/>
        <v>-1.5423825475079367E-3</v>
      </c>
      <c r="G2202" s="2">
        <f t="shared" si="613"/>
        <v>7886.3080000000018</v>
      </c>
      <c r="H2202" s="2">
        <f t="shared" ca="1" si="619"/>
        <v>91709.4</v>
      </c>
      <c r="I2202">
        <f t="shared" ca="1" si="620"/>
        <v>1</v>
      </c>
      <c r="J2202">
        <f t="shared" si="621"/>
        <v>-1</v>
      </c>
      <c r="K2202">
        <f t="shared" si="614"/>
        <v>47.039999999999964</v>
      </c>
      <c r="L2202">
        <f t="shared" ca="1" si="615"/>
        <v>47.039999999999964</v>
      </c>
      <c r="M2202" s="14">
        <f t="shared" si="616"/>
        <v>7369.6300000000483</v>
      </c>
      <c r="N2202">
        <f t="shared" si="622"/>
        <v>0</v>
      </c>
      <c r="O2202">
        <f t="shared" si="617"/>
        <v>0</v>
      </c>
      <c r="P2202">
        <f>COUNTIF(作圖資料!$A$3:$A$249,A2202)</f>
        <v>0</v>
      </c>
      <c r="R2202" s="7">
        <f t="shared" si="623"/>
        <v>54</v>
      </c>
      <c r="S2202" s="8">
        <f t="shared" ca="1" si="624"/>
        <v>54</v>
      </c>
      <c r="T2202" s="8">
        <f t="shared" ca="1" si="625"/>
        <v>13088</v>
      </c>
      <c r="U2202" s="8">
        <f t="shared" ca="1" si="626"/>
        <v>1</v>
      </c>
      <c r="V2202" s="9">
        <f t="shared" ca="1" si="627"/>
        <v>0</v>
      </c>
      <c r="W2202" s="3">
        <f t="shared" si="628"/>
        <v>-2.9504654775510675E-3</v>
      </c>
      <c r="X2202" s="3">
        <f t="shared" si="629"/>
        <v>2.5043280587138783E-2</v>
      </c>
      <c r="Y2202" s="3">
        <f t="shared" si="630"/>
        <v>2.6490897677338143E-2</v>
      </c>
    </row>
    <row r="2203" spans="1:25" x14ac:dyDescent="0.25">
      <c r="A2203" s="1">
        <v>39225</v>
      </c>
      <c r="B2203" s="2">
        <v>8221.7900000000009</v>
      </c>
      <c r="C2203" s="2">
        <v>112077</v>
      </c>
      <c r="D2203" s="2">
        <v>8204</v>
      </c>
      <c r="E2203" s="2">
        <v>8141</v>
      </c>
      <c r="F2203" s="13">
        <f t="shared" si="618"/>
        <v>-2.1637623923744798E-3</v>
      </c>
      <c r="G2203" s="2">
        <f t="shared" si="613"/>
        <v>7891.6678333333348</v>
      </c>
      <c r="H2203" s="2">
        <f t="shared" ca="1" si="619"/>
        <v>100906.6</v>
      </c>
      <c r="I2203">
        <f t="shared" ca="1" si="620"/>
        <v>1</v>
      </c>
      <c r="J2203">
        <f t="shared" si="621"/>
        <v>-1</v>
      </c>
      <c r="K2203">
        <f t="shared" si="614"/>
        <v>33.160000000000764</v>
      </c>
      <c r="L2203">
        <f t="shared" ca="1" si="615"/>
        <v>33.160000000000764</v>
      </c>
      <c r="M2203" s="14">
        <f t="shared" si="616"/>
        <v>7369.6300000000483</v>
      </c>
      <c r="N2203">
        <f t="shared" si="622"/>
        <v>0</v>
      </c>
      <c r="O2203">
        <f t="shared" si="617"/>
        <v>0</v>
      </c>
      <c r="P2203">
        <f>COUNTIF(作圖資料!$A$3:$A$249,A2203)</f>
        <v>0</v>
      </c>
      <c r="R2203" s="7">
        <f t="shared" si="623"/>
        <v>28</v>
      </c>
      <c r="S2203" s="8">
        <f t="shared" ca="1" si="624"/>
        <v>28</v>
      </c>
      <c r="T2203" s="8">
        <f t="shared" ca="1" si="625"/>
        <v>13116</v>
      </c>
      <c r="U2203" s="8">
        <f t="shared" ca="1" si="626"/>
        <v>1</v>
      </c>
      <c r="V2203" s="9">
        <f t="shared" ca="1" si="627"/>
        <v>0</v>
      </c>
      <c r="W2203" s="3">
        <f t="shared" si="628"/>
        <v>-2.9504654775510675E-3</v>
      </c>
      <c r="X2203" s="3">
        <f t="shared" si="629"/>
        <v>2.9194211229293998E-2</v>
      </c>
      <c r="Y2203" s="3">
        <f t="shared" si="630"/>
        <v>3.0006277463904274E-2</v>
      </c>
    </row>
    <row r="2204" spans="1:25" x14ac:dyDescent="0.25">
      <c r="A2204" s="1">
        <v>39226</v>
      </c>
      <c r="B2204" s="2">
        <v>8216.41</v>
      </c>
      <c r="C2204" s="2">
        <v>103776</v>
      </c>
      <c r="D2204" s="2">
        <v>8170</v>
      </c>
      <c r="E2204" s="2">
        <v>8124</v>
      </c>
      <c r="F2204" s="13">
        <f t="shared" si="618"/>
        <v>-5.6484523045953194E-3</v>
      </c>
      <c r="G2204" s="2">
        <f t="shared" si="613"/>
        <v>7896.9086666666672</v>
      </c>
      <c r="H2204" s="2">
        <f t="shared" ca="1" si="619"/>
        <v>104786.4</v>
      </c>
      <c r="I2204">
        <f t="shared" ca="1" si="620"/>
        <v>-1</v>
      </c>
      <c r="J2204">
        <f t="shared" si="621"/>
        <v>-1</v>
      </c>
      <c r="K2204">
        <f t="shared" si="614"/>
        <v>-5.3800000000010186</v>
      </c>
      <c r="L2204">
        <f t="shared" ca="1" si="615"/>
        <v>-5.3800000000010186</v>
      </c>
      <c r="M2204" s="14">
        <f t="shared" si="616"/>
        <v>7369.6300000000483</v>
      </c>
      <c r="N2204">
        <f t="shared" si="622"/>
        <v>0</v>
      </c>
      <c r="O2204">
        <f t="shared" si="617"/>
        <v>0</v>
      </c>
      <c r="P2204">
        <f>COUNTIF(作圖資料!$A$3:$A$249,A2204)</f>
        <v>0</v>
      </c>
      <c r="R2204" s="7">
        <f t="shared" si="623"/>
        <v>-34</v>
      </c>
      <c r="S2204" s="8">
        <f t="shared" ca="1" si="624"/>
        <v>-34</v>
      </c>
      <c r="T2204" s="8">
        <f t="shared" ca="1" si="625"/>
        <v>13082</v>
      </c>
      <c r="U2204" s="8">
        <f t="shared" ca="1" si="626"/>
        <v>-1</v>
      </c>
      <c r="V2204" s="9">
        <f t="shared" ca="1" si="627"/>
        <v>2</v>
      </c>
      <c r="W2204" s="3">
        <f t="shared" si="628"/>
        <v>-2.9504654775510675E-3</v>
      </c>
      <c r="X2204" s="3">
        <f t="shared" si="629"/>
        <v>2.8520749020162439E-2</v>
      </c>
      <c r="Y2204" s="3">
        <f t="shared" si="630"/>
        <v>2.5737602008788052E-2</v>
      </c>
    </row>
    <row r="2205" spans="1:25" x14ac:dyDescent="0.25">
      <c r="A2205" s="1">
        <v>39227</v>
      </c>
      <c r="B2205" s="2">
        <v>8159.97</v>
      </c>
      <c r="C2205" s="2">
        <v>95179</v>
      </c>
      <c r="D2205" s="2">
        <v>8134</v>
      </c>
      <c r="E2205" s="2">
        <v>8080</v>
      </c>
      <c r="F2205" s="13">
        <f t="shared" si="618"/>
        <v>-3.1826097399868525E-3</v>
      </c>
      <c r="G2205" s="2">
        <f t="shared" si="613"/>
        <v>7904.9303333333346</v>
      </c>
      <c r="H2205" s="2">
        <f t="shared" ca="1" si="619"/>
        <v>106414.6</v>
      </c>
      <c r="I2205">
        <f t="shared" ca="1" si="620"/>
        <v>-1</v>
      </c>
      <c r="J2205">
        <f t="shared" si="621"/>
        <v>-1</v>
      </c>
      <c r="K2205">
        <f t="shared" si="614"/>
        <v>-56.4399999999996</v>
      </c>
      <c r="L2205">
        <f t="shared" ca="1" si="615"/>
        <v>56.4399999999996</v>
      </c>
      <c r="M2205" s="14">
        <f t="shared" si="616"/>
        <v>7369.6300000000483</v>
      </c>
      <c r="N2205">
        <f t="shared" si="622"/>
        <v>0</v>
      </c>
      <c r="O2205">
        <f t="shared" si="617"/>
        <v>0</v>
      </c>
      <c r="P2205">
        <f>COUNTIF(作圖資料!$A$3:$A$249,A2205)</f>
        <v>0</v>
      </c>
      <c r="R2205" s="7">
        <f t="shared" si="623"/>
        <v>-36</v>
      </c>
      <c r="S2205" s="8">
        <f t="shared" ca="1" si="624"/>
        <v>36</v>
      </c>
      <c r="T2205" s="8">
        <f t="shared" ca="1" si="625"/>
        <v>13118</v>
      </c>
      <c r="U2205" s="8">
        <f t="shared" ca="1" si="626"/>
        <v>-1</v>
      </c>
      <c r="V2205" s="9">
        <f t="shared" ca="1" si="627"/>
        <v>0</v>
      </c>
      <c r="W2205" s="3">
        <f t="shared" si="628"/>
        <v>-2.9504654775510675E-3</v>
      </c>
      <c r="X2205" s="3">
        <f t="shared" si="629"/>
        <v>2.1455654766747934E-2</v>
      </c>
      <c r="Y2205" s="3">
        <f t="shared" si="630"/>
        <v>2.1217827997488614E-2</v>
      </c>
    </row>
    <row r="2206" spans="1:25" x14ac:dyDescent="0.25">
      <c r="A2206" s="1">
        <v>39230</v>
      </c>
      <c r="B2206" s="2">
        <v>8156.82</v>
      </c>
      <c r="C2206" s="2">
        <v>84225</v>
      </c>
      <c r="D2206" s="2">
        <v>8154</v>
      </c>
      <c r="E2206" s="2">
        <v>8095</v>
      </c>
      <c r="F2206" s="13">
        <f t="shared" si="618"/>
        <v>-3.4572296556745208E-4</v>
      </c>
      <c r="G2206" s="2">
        <f t="shared" si="613"/>
        <v>7913.0311666666666</v>
      </c>
      <c r="H2206" s="2">
        <f t="shared" ca="1" si="619"/>
        <v>102368</v>
      </c>
      <c r="I2206">
        <f t="shared" ca="1" si="620"/>
        <v>-1</v>
      </c>
      <c r="J2206">
        <f t="shared" si="621"/>
        <v>-1</v>
      </c>
      <c r="K2206">
        <f t="shared" si="614"/>
        <v>-3.1500000000005457</v>
      </c>
      <c r="L2206">
        <f t="shared" ca="1" si="615"/>
        <v>3.1500000000005457</v>
      </c>
      <c r="M2206" s="14">
        <f t="shared" si="616"/>
        <v>7369.6300000000483</v>
      </c>
      <c r="N2206">
        <f t="shared" si="622"/>
        <v>0</v>
      </c>
      <c r="O2206">
        <f t="shared" si="617"/>
        <v>0</v>
      </c>
      <c r="P2206">
        <f>COUNTIF(作圖資料!$A$3:$A$249,A2206)</f>
        <v>0</v>
      </c>
      <c r="R2206" s="7">
        <f t="shared" si="623"/>
        <v>20</v>
      </c>
      <c r="S2206" s="8">
        <f t="shared" ca="1" si="624"/>
        <v>-20</v>
      </c>
      <c r="T2206" s="8">
        <f t="shared" ca="1" si="625"/>
        <v>13098</v>
      </c>
      <c r="U2206" s="8">
        <f t="shared" ca="1" si="626"/>
        <v>-1</v>
      </c>
      <c r="V2206" s="9">
        <f t="shared" ca="1" si="627"/>
        <v>0</v>
      </c>
      <c r="W2206" s="3">
        <f t="shared" si="628"/>
        <v>-2.9504654775510675E-3</v>
      </c>
      <c r="X2206" s="3">
        <f t="shared" si="629"/>
        <v>2.1061341391513055E-2</v>
      </c>
      <c r="Y2206" s="3">
        <f t="shared" si="630"/>
        <v>2.372881355932166E-2</v>
      </c>
    </row>
    <row r="2207" spans="1:25" x14ac:dyDescent="0.25">
      <c r="A2207" s="1">
        <v>39231</v>
      </c>
      <c r="B2207" s="2">
        <v>8181.49</v>
      </c>
      <c r="C2207" s="2">
        <v>92858</v>
      </c>
      <c r="D2207" s="2">
        <v>8168</v>
      </c>
      <c r="E2207" s="2">
        <v>8110</v>
      </c>
      <c r="F2207" s="13">
        <f t="shared" si="618"/>
        <v>-1.6488439147391842E-3</v>
      </c>
      <c r="G2207" s="2">
        <f t="shared" si="613"/>
        <v>7922.220166666667</v>
      </c>
      <c r="H2207" s="2">
        <f t="shared" ca="1" si="619"/>
        <v>97623</v>
      </c>
      <c r="I2207">
        <f t="shared" ca="1" si="620"/>
        <v>-1</v>
      </c>
      <c r="J2207">
        <f t="shared" si="621"/>
        <v>-1</v>
      </c>
      <c r="K2207">
        <f t="shared" si="614"/>
        <v>24.670000000000073</v>
      </c>
      <c r="L2207">
        <f t="shared" ca="1" si="615"/>
        <v>-24.670000000000073</v>
      </c>
      <c r="M2207" s="14">
        <f t="shared" si="616"/>
        <v>7369.6300000000483</v>
      </c>
      <c r="N2207">
        <f t="shared" si="622"/>
        <v>0</v>
      </c>
      <c r="O2207">
        <f t="shared" si="617"/>
        <v>0</v>
      </c>
      <c r="P2207">
        <f>COUNTIF(作圖資料!$A$3:$A$249,A2207)</f>
        <v>0</v>
      </c>
      <c r="R2207" s="7">
        <f t="shared" si="623"/>
        <v>14</v>
      </c>
      <c r="S2207" s="8">
        <f t="shared" ca="1" si="624"/>
        <v>-14</v>
      </c>
      <c r="T2207" s="8">
        <f t="shared" ca="1" si="625"/>
        <v>13084</v>
      </c>
      <c r="U2207" s="8">
        <f t="shared" ca="1" si="626"/>
        <v>-1</v>
      </c>
      <c r="V2207" s="9">
        <f t="shared" ca="1" si="627"/>
        <v>0</v>
      </c>
      <c r="W2207" s="3">
        <f t="shared" si="628"/>
        <v>-2.9504654775510675E-3</v>
      </c>
      <c r="X2207" s="3">
        <f t="shared" si="629"/>
        <v>2.4149503603273059E-2</v>
      </c>
      <c r="Y2207" s="3">
        <f t="shared" si="630"/>
        <v>2.5486503452604836E-2</v>
      </c>
    </row>
    <row r="2208" spans="1:25" x14ac:dyDescent="0.25">
      <c r="A2208" s="1">
        <v>39232</v>
      </c>
      <c r="B2208" s="2">
        <v>8147.34</v>
      </c>
      <c r="C2208" s="2">
        <v>93765</v>
      </c>
      <c r="D2208" s="2">
        <v>8111</v>
      </c>
      <c r="E2208" s="2">
        <v>8064</v>
      </c>
      <c r="F2208" s="13">
        <f t="shared" si="618"/>
        <v>-4.460351476678337E-3</v>
      </c>
      <c r="G2208" s="2">
        <f t="shared" si="613"/>
        <v>7935.5998333333346</v>
      </c>
      <c r="H2208" s="2">
        <f t="shared" ca="1" si="619"/>
        <v>93960.6</v>
      </c>
      <c r="I2208">
        <f t="shared" ca="1" si="620"/>
        <v>-1</v>
      </c>
      <c r="J2208">
        <f t="shared" si="621"/>
        <v>-1</v>
      </c>
      <c r="K2208">
        <f t="shared" si="614"/>
        <v>-34.149999999999636</v>
      </c>
      <c r="L2208">
        <f t="shared" ca="1" si="615"/>
        <v>34.149999999999636</v>
      </c>
      <c r="M2208" s="14">
        <f t="shared" si="616"/>
        <v>7369.6300000000483</v>
      </c>
      <c r="N2208">
        <f t="shared" si="622"/>
        <v>0</v>
      </c>
      <c r="O2208">
        <f t="shared" si="617"/>
        <v>0</v>
      </c>
      <c r="P2208">
        <f>COUNTIF(作圖資料!$A$3:$A$249,A2208)</f>
        <v>0</v>
      </c>
      <c r="R2208" s="7">
        <f t="shared" si="623"/>
        <v>-57</v>
      </c>
      <c r="S2208" s="8">
        <f t="shared" ca="1" si="624"/>
        <v>57</v>
      </c>
      <c r="T2208" s="8">
        <f t="shared" ca="1" si="625"/>
        <v>13141</v>
      </c>
      <c r="U2208" s="8">
        <f t="shared" ca="1" si="626"/>
        <v>-1</v>
      </c>
      <c r="V2208" s="9">
        <f t="shared" ca="1" si="627"/>
        <v>0</v>
      </c>
      <c r="W2208" s="3">
        <f t="shared" si="628"/>
        <v>-2.9504654775510675E-3</v>
      </c>
      <c r="X2208" s="3">
        <f t="shared" si="629"/>
        <v>1.9874645900330057E-2</v>
      </c>
      <c r="Y2208" s="3">
        <f t="shared" si="630"/>
        <v>1.8330194601380745E-2</v>
      </c>
    </row>
    <row r="2209" spans="1:25" x14ac:dyDescent="0.25">
      <c r="A2209" s="1">
        <v>39233</v>
      </c>
      <c r="B2209" s="2">
        <v>8144.95</v>
      </c>
      <c r="C2209" s="2">
        <v>136305</v>
      </c>
      <c r="D2209" s="2">
        <v>8171</v>
      </c>
      <c r="E2209" s="2">
        <v>8119</v>
      </c>
      <c r="F2209" s="13">
        <f t="shared" si="618"/>
        <v>3.1983007876046354E-3</v>
      </c>
      <c r="G2209" s="2">
        <f t="shared" si="613"/>
        <v>7947.1646666666666</v>
      </c>
      <c r="H2209" s="2">
        <f t="shared" ca="1" si="619"/>
        <v>100466.4</v>
      </c>
      <c r="I2209">
        <f t="shared" ca="1" si="620"/>
        <v>1</v>
      </c>
      <c r="J2209">
        <f t="shared" si="621"/>
        <v>1</v>
      </c>
      <c r="K2209">
        <f t="shared" si="614"/>
        <v>-2.3900000000003274</v>
      </c>
      <c r="L2209">
        <f t="shared" ca="1" si="615"/>
        <v>2.3900000000003274</v>
      </c>
      <c r="M2209" s="14">
        <f t="shared" si="616"/>
        <v>7369.6300000000483</v>
      </c>
      <c r="N2209">
        <f t="shared" si="622"/>
        <v>0</v>
      </c>
      <c r="O2209">
        <f t="shared" si="617"/>
        <v>0</v>
      </c>
      <c r="P2209">
        <f>COUNTIF(作圖資料!$A$3:$A$249,A2209)</f>
        <v>0</v>
      </c>
      <c r="R2209" s="7">
        <f t="shared" si="623"/>
        <v>60</v>
      </c>
      <c r="S2209" s="8">
        <f t="shared" ca="1" si="624"/>
        <v>-60</v>
      </c>
      <c r="T2209" s="8">
        <f t="shared" ca="1" si="625"/>
        <v>13081</v>
      </c>
      <c r="U2209" s="8">
        <f t="shared" ca="1" si="626"/>
        <v>1</v>
      </c>
      <c r="V2209" s="9">
        <f t="shared" ca="1" si="627"/>
        <v>2</v>
      </c>
      <c r="W2209" s="3">
        <f t="shared" si="628"/>
        <v>-2.9504654775510675E-3</v>
      </c>
      <c r="X2209" s="3">
        <f t="shared" si="629"/>
        <v>1.9575468450548694E-2</v>
      </c>
      <c r="Y2209" s="3">
        <f t="shared" si="630"/>
        <v>2.586315128687966E-2</v>
      </c>
    </row>
    <row r="2210" spans="1:25" x14ac:dyDescent="0.25">
      <c r="A2210" s="1">
        <v>39234</v>
      </c>
      <c r="B2210" s="2">
        <v>8249.9</v>
      </c>
      <c r="C2210" s="2">
        <v>129950</v>
      </c>
      <c r="D2210" s="2">
        <v>8232</v>
      </c>
      <c r="E2210" s="2">
        <v>8175</v>
      </c>
      <c r="F2210" s="13">
        <f t="shared" si="618"/>
        <v>-2.1697232693729251E-3</v>
      </c>
      <c r="G2210" s="2">
        <f t="shared" si="613"/>
        <v>7959.9814999999999</v>
      </c>
      <c r="H2210" s="2">
        <f t="shared" ca="1" si="619"/>
        <v>107420.6</v>
      </c>
      <c r="I2210">
        <f t="shared" ca="1" si="620"/>
        <v>1</v>
      </c>
      <c r="J2210">
        <f t="shared" si="621"/>
        <v>-1</v>
      </c>
      <c r="K2210">
        <f t="shared" si="614"/>
        <v>104.94999999999982</v>
      </c>
      <c r="L2210">
        <f t="shared" ca="1" si="615"/>
        <v>104.94999999999982</v>
      </c>
      <c r="M2210" s="14">
        <f t="shared" si="616"/>
        <v>7369.6300000000483</v>
      </c>
      <c r="N2210">
        <f t="shared" si="622"/>
        <v>0</v>
      </c>
      <c r="O2210">
        <f t="shared" si="617"/>
        <v>0</v>
      </c>
      <c r="P2210">
        <f>COUNTIF(作圖資料!$A$3:$A$249,A2210)</f>
        <v>0</v>
      </c>
      <c r="R2210" s="7">
        <f t="shared" si="623"/>
        <v>61</v>
      </c>
      <c r="S2210" s="8">
        <f t="shared" ca="1" si="624"/>
        <v>61</v>
      </c>
      <c r="T2210" s="8">
        <f t="shared" ca="1" si="625"/>
        <v>13142</v>
      </c>
      <c r="U2210" s="8">
        <f t="shared" ca="1" si="626"/>
        <v>1</v>
      </c>
      <c r="V2210" s="9">
        <f t="shared" ca="1" si="627"/>
        <v>0</v>
      </c>
      <c r="W2210" s="3">
        <f t="shared" si="628"/>
        <v>-2.9504654775510675E-3</v>
      </c>
      <c r="X2210" s="3">
        <f t="shared" si="629"/>
        <v>3.2712988682580102E-2</v>
      </c>
      <c r="Y2210" s="3">
        <f t="shared" si="630"/>
        <v>3.3521657250470405E-2</v>
      </c>
    </row>
    <row r="2211" spans="1:25" x14ac:dyDescent="0.25">
      <c r="A2211" s="1">
        <v>39237</v>
      </c>
      <c r="B2211" s="2">
        <v>8294.7900000000009</v>
      </c>
      <c r="C2211" s="2">
        <v>116870</v>
      </c>
      <c r="D2211" s="2">
        <v>8257</v>
      </c>
      <c r="E2211" s="2">
        <v>8205</v>
      </c>
      <c r="F2211" s="13">
        <f t="shared" si="618"/>
        <v>-4.5558718183342783E-3</v>
      </c>
      <c r="G2211" s="2">
        <f t="shared" si="613"/>
        <v>7971.9968333333345</v>
      </c>
      <c r="H2211" s="2">
        <f t="shared" ca="1" si="619"/>
        <v>113949.6</v>
      </c>
      <c r="I2211">
        <f t="shared" ca="1" si="620"/>
        <v>1</v>
      </c>
      <c r="J2211">
        <f t="shared" si="621"/>
        <v>-1</v>
      </c>
      <c r="K2211">
        <f t="shared" si="614"/>
        <v>44.890000000001237</v>
      </c>
      <c r="L2211">
        <f t="shared" ca="1" si="615"/>
        <v>44.890000000001237</v>
      </c>
      <c r="M2211" s="14">
        <f t="shared" si="616"/>
        <v>7369.6300000000483</v>
      </c>
      <c r="N2211">
        <f t="shared" si="622"/>
        <v>0</v>
      </c>
      <c r="O2211">
        <f t="shared" si="617"/>
        <v>0</v>
      </c>
      <c r="P2211">
        <f>COUNTIF(作圖資料!$A$3:$A$249,A2211)</f>
        <v>0</v>
      </c>
      <c r="R2211" s="7">
        <f t="shared" si="623"/>
        <v>25</v>
      </c>
      <c r="S2211" s="8">
        <f t="shared" ca="1" si="624"/>
        <v>25</v>
      </c>
      <c r="T2211" s="8">
        <f t="shared" ca="1" si="625"/>
        <v>13167</v>
      </c>
      <c r="U2211" s="8">
        <f t="shared" ca="1" si="626"/>
        <v>1</v>
      </c>
      <c r="V2211" s="9">
        <f t="shared" ca="1" si="627"/>
        <v>0</v>
      </c>
      <c r="W2211" s="3">
        <f t="shared" si="628"/>
        <v>-2.9504654775510675E-3</v>
      </c>
      <c r="X2211" s="3">
        <f t="shared" si="629"/>
        <v>3.8332267226800276E-2</v>
      </c>
      <c r="Y2211" s="3">
        <f t="shared" si="630"/>
        <v>3.6660389202761712E-2</v>
      </c>
    </row>
    <row r="2212" spans="1:25" x14ac:dyDescent="0.25">
      <c r="A2212" s="1">
        <v>39238</v>
      </c>
      <c r="B2212" s="2">
        <v>8303.99</v>
      </c>
      <c r="C2212" s="2">
        <v>134265</v>
      </c>
      <c r="D2212" s="2">
        <v>8254</v>
      </c>
      <c r="E2212" s="2">
        <v>8203</v>
      </c>
      <c r="F2212" s="13">
        <f t="shared" si="618"/>
        <v>-6.0199976156040114E-3</v>
      </c>
      <c r="G2212" s="2">
        <f t="shared" si="613"/>
        <v>7984.26</v>
      </c>
      <c r="H2212" s="2">
        <f t="shared" ca="1" si="619"/>
        <v>122231</v>
      </c>
      <c r="I2212">
        <f t="shared" ca="1" si="620"/>
        <v>1</v>
      </c>
      <c r="J2212">
        <f t="shared" si="621"/>
        <v>-1</v>
      </c>
      <c r="K2212">
        <f t="shared" si="614"/>
        <v>9.1999999999989086</v>
      </c>
      <c r="L2212">
        <f t="shared" ca="1" si="615"/>
        <v>9.1999999999989086</v>
      </c>
      <c r="M2212" s="14">
        <f t="shared" si="616"/>
        <v>7369.6300000000483</v>
      </c>
      <c r="N2212">
        <f t="shared" si="622"/>
        <v>0</v>
      </c>
      <c r="O2212">
        <f t="shared" si="617"/>
        <v>0</v>
      </c>
      <c r="P2212">
        <f>COUNTIF(作圖資料!$A$3:$A$249,A2212)</f>
        <v>0</v>
      </c>
      <c r="R2212" s="7">
        <f t="shared" si="623"/>
        <v>-3</v>
      </c>
      <c r="S2212" s="8">
        <f t="shared" ca="1" si="624"/>
        <v>-3</v>
      </c>
      <c r="T2212" s="8">
        <f t="shared" ca="1" si="625"/>
        <v>13164</v>
      </c>
      <c r="U2212" s="8">
        <f t="shared" ca="1" si="626"/>
        <v>1</v>
      </c>
      <c r="V2212" s="9">
        <f t="shared" ca="1" si="627"/>
        <v>0</v>
      </c>
      <c r="W2212" s="3">
        <f t="shared" si="628"/>
        <v>-2.9504654775510675E-3</v>
      </c>
      <c r="X2212" s="3">
        <f t="shared" si="629"/>
        <v>3.9483912640184471E-2</v>
      </c>
      <c r="Y2212" s="3">
        <f t="shared" si="630"/>
        <v>3.6283741368486888E-2</v>
      </c>
    </row>
    <row r="2213" spans="1:25" x14ac:dyDescent="0.25">
      <c r="A2213" s="1">
        <v>39239</v>
      </c>
      <c r="B2213" s="2">
        <v>8314.68</v>
      </c>
      <c r="C2213" s="2">
        <v>168006</v>
      </c>
      <c r="D2213" s="2">
        <v>8285</v>
      </c>
      <c r="E2213" s="2">
        <v>8230</v>
      </c>
      <c r="F2213" s="13">
        <f t="shared" si="618"/>
        <v>-3.5695901706379596E-3</v>
      </c>
      <c r="G2213" s="2">
        <f t="shared" si="613"/>
        <v>7995.6855000000014</v>
      </c>
      <c r="H2213" s="2">
        <f t="shared" ca="1" si="619"/>
        <v>137079.20000000001</v>
      </c>
      <c r="I2213">
        <f t="shared" ca="1" si="620"/>
        <v>1</v>
      </c>
      <c r="J2213">
        <f t="shared" si="621"/>
        <v>-1</v>
      </c>
      <c r="K2213">
        <f t="shared" si="614"/>
        <v>10.690000000000509</v>
      </c>
      <c r="L2213">
        <f t="shared" ca="1" si="615"/>
        <v>10.690000000000509</v>
      </c>
      <c r="M2213" s="14">
        <f t="shared" si="616"/>
        <v>7369.6300000000483</v>
      </c>
      <c r="N2213">
        <f t="shared" si="622"/>
        <v>0</v>
      </c>
      <c r="O2213">
        <f t="shared" si="617"/>
        <v>0</v>
      </c>
      <c r="P2213">
        <f>COUNTIF(作圖資料!$A$3:$A$249,A2213)</f>
        <v>0</v>
      </c>
      <c r="R2213" s="7">
        <f t="shared" si="623"/>
        <v>31</v>
      </c>
      <c r="S2213" s="8">
        <f t="shared" ca="1" si="624"/>
        <v>31</v>
      </c>
      <c r="T2213" s="8">
        <f t="shared" ca="1" si="625"/>
        <v>13195</v>
      </c>
      <c r="U2213" s="8">
        <f t="shared" ca="1" si="626"/>
        <v>1</v>
      </c>
      <c r="V2213" s="9">
        <f t="shared" ca="1" si="627"/>
        <v>0</v>
      </c>
      <c r="W2213" s="3">
        <f t="shared" si="628"/>
        <v>-2.9504654775510675E-3</v>
      </c>
      <c r="X2213" s="3">
        <f t="shared" si="629"/>
        <v>4.0822074538997333E-2</v>
      </c>
      <c r="Y2213" s="3">
        <f t="shared" si="630"/>
        <v>4.0175768989328065E-2</v>
      </c>
    </row>
    <row r="2214" spans="1:25" x14ac:dyDescent="0.25">
      <c r="A2214" s="1">
        <v>39240</v>
      </c>
      <c r="B2214" s="2">
        <v>8355.26</v>
      </c>
      <c r="C2214" s="2">
        <v>122883</v>
      </c>
      <c r="D2214" s="2">
        <v>8336</v>
      </c>
      <c r="E2214" s="2">
        <v>8280</v>
      </c>
      <c r="F2214" s="13">
        <f t="shared" si="618"/>
        <v>-2.3051347294997804E-3</v>
      </c>
      <c r="G2214" s="2">
        <f t="shared" si="613"/>
        <v>8006.873166666669</v>
      </c>
      <c r="H2214" s="2">
        <f t="shared" ca="1" si="619"/>
        <v>134394.79999999999</v>
      </c>
      <c r="I2214">
        <f t="shared" ca="1" si="620"/>
        <v>-1</v>
      </c>
      <c r="J2214">
        <f t="shared" si="621"/>
        <v>-1</v>
      </c>
      <c r="K2214">
        <f t="shared" si="614"/>
        <v>40.579999999999927</v>
      </c>
      <c r="L2214">
        <f t="shared" ca="1" si="615"/>
        <v>40.579999999999927</v>
      </c>
      <c r="M2214" s="14">
        <f t="shared" si="616"/>
        <v>7369.6300000000483</v>
      </c>
      <c r="N2214">
        <f t="shared" si="622"/>
        <v>0</v>
      </c>
      <c r="O2214">
        <f t="shared" si="617"/>
        <v>0</v>
      </c>
      <c r="P2214">
        <f>COUNTIF(作圖資料!$A$3:$A$249,A2214)</f>
        <v>0</v>
      </c>
      <c r="R2214" s="7">
        <f t="shared" si="623"/>
        <v>51</v>
      </c>
      <c r="S2214" s="8">
        <f t="shared" ca="1" si="624"/>
        <v>51</v>
      </c>
      <c r="T2214" s="8">
        <f t="shared" ca="1" si="625"/>
        <v>13246</v>
      </c>
      <c r="U2214" s="8">
        <f t="shared" ca="1" si="626"/>
        <v>-1</v>
      </c>
      <c r="V2214" s="9">
        <f t="shared" ca="1" si="627"/>
        <v>2</v>
      </c>
      <c r="W2214" s="3">
        <f t="shared" si="628"/>
        <v>-2.9504654775510675E-3</v>
      </c>
      <c r="X2214" s="3">
        <f t="shared" si="629"/>
        <v>4.5901832242816631E-2</v>
      </c>
      <c r="Y2214" s="3">
        <f t="shared" si="630"/>
        <v>4.6578782172002287E-2</v>
      </c>
    </row>
    <row r="2215" spans="1:25" x14ac:dyDescent="0.25">
      <c r="A2215" s="1">
        <v>39241</v>
      </c>
      <c r="B2215" s="2">
        <v>8300.7099999999991</v>
      </c>
      <c r="C2215" s="2">
        <v>133732</v>
      </c>
      <c r="D2215" s="2">
        <v>8276</v>
      </c>
      <c r="E2215" s="2">
        <v>8229</v>
      </c>
      <c r="F2215" s="13">
        <f t="shared" si="618"/>
        <v>-2.9768537872060241E-3</v>
      </c>
      <c r="G2215" s="2">
        <f t="shared" si="613"/>
        <v>8019.0471666666699</v>
      </c>
      <c r="H2215" s="2">
        <f t="shared" ca="1" si="619"/>
        <v>135151.20000000001</v>
      </c>
      <c r="I2215">
        <f t="shared" ca="1" si="620"/>
        <v>-1</v>
      </c>
      <c r="J2215">
        <f t="shared" si="621"/>
        <v>-1</v>
      </c>
      <c r="K2215">
        <f t="shared" si="614"/>
        <v>-54.550000000001091</v>
      </c>
      <c r="L2215">
        <f t="shared" ca="1" si="615"/>
        <v>54.550000000001091</v>
      </c>
      <c r="M2215" s="14">
        <f t="shared" si="616"/>
        <v>7369.6300000000483</v>
      </c>
      <c r="N2215">
        <f t="shared" si="622"/>
        <v>0</v>
      </c>
      <c r="O2215">
        <f t="shared" si="617"/>
        <v>0</v>
      </c>
      <c r="P2215">
        <f>COUNTIF(作圖資料!$A$3:$A$249,A2215)</f>
        <v>0</v>
      </c>
      <c r="R2215" s="7">
        <f t="shared" si="623"/>
        <v>-60</v>
      </c>
      <c r="S2215" s="8">
        <f t="shared" ca="1" si="624"/>
        <v>60</v>
      </c>
      <c r="T2215" s="8">
        <f t="shared" ca="1" si="625"/>
        <v>13306</v>
      </c>
      <c r="U2215" s="8">
        <f t="shared" ca="1" si="626"/>
        <v>-1</v>
      </c>
      <c r="V2215" s="9">
        <f t="shared" ca="1" si="627"/>
        <v>0</v>
      </c>
      <c r="W2215" s="3">
        <f t="shared" si="628"/>
        <v>-2.9504654775510675E-3</v>
      </c>
      <c r="X2215" s="3">
        <f t="shared" si="629"/>
        <v>3.9073326014542831E-2</v>
      </c>
      <c r="Y2215" s="3">
        <f t="shared" si="630"/>
        <v>3.904582548650315E-2</v>
      </c>
    </row>
    <row r="2216" spans="1:25" x14ac:dyDescent="0.25">
      <c r="A2216" s="1">
        <v>39244</v>
      </c>
      <c r="B2216" s="2">
        <v>8338.8799999999992</v>
      </c>
      <c r="C2216" s="2">
        <v>133909</v>
      </c>
      <c r="D2216" s="2">
        <v>8313</v>
      </c>
      <c r="E2216" s="2">
        <v>8264</v>
      </c>
      <c r="F2216" s="13">
        <f t="shared" si="618"/>
        <v>-3.1035342875781469E-3</v>
      </c>
      <c r="G2216" s="2">
        <f t="shared" si="613"/>
        <v>8029.7625000000025</v>
      </c>
      <c r="H2216" s="2">
        <f t="shared" ca="1" si="619"/>
        <v>138559</v>
      </c>
      <c r="I2216">
        <f t="shared" ca="1" si="620"/>
        <v>-1</v>
      </c>
      <c r="J2216">
        <f t="shared" si="621"/>
        <v>-1</v>
      </c>
      <c r="K2216">
        <f t="shared" si="614"/>
        <v>38.170000000000073</v>
      </c>
      <c r="L2216">
        <f t="shared" ca="1" si="615"/>
        <v>-38.170000000000073</v>
      </c>
      <c r="M2216" s="14">
        <f t="shared" si="616"/>
        <v>7369.6300000000483</v>
      </c>
      <c r="N2216">
        <f t="shared" si="622"/>
        <v>0</v>
      </c>
      <c r="O2216">
        <f t="shared" si="617"/>
        <v>0</v>
      </c>
      <c r="P2216">
        <f>COUNTIF(作圖資料!$A$3:$A$249,A2216)</f>
        <v>0</v>
      </c>
      <c r="R2216" s="7">
        <f t="shared" si="623"/>
        <v>37</v>
      </c>
      <c r="S2216" s="8">
        <f t="shared" ca="1" si="624"/>
        <v>-37</v>
      </c>
      <c r="T2216" s="8">
        <f t="shared" ca="1" si="625"/>
        <v>13269</v>
      </c>
      <c r="U2216" s="8">
        <f t="shared" ca="1" si="626"/>
        <v>-1</v>
      </c>
      <c r="V2216" s="9">
        <f t="shared" ca="1" si="627"/>
        <v>0</v>
      </c>
      <c r="W2216" s="3">
        <f t="shared" si="628"/>
        <v>-2.9504654775510675E-3</v>
      </c>
      <c r="X2216" s="3">
        <f t="shared" si="629"/>
        <v>4.3851402691595043E-2</v>
      </c>
      <c r="Y2216" s="3">
        <f t="shared" si="630"/>
        <v>4.3691148775894195E-2</v>
      </c>
    </row>
    <row r="2217" spans="1:25" x14ac:dyDescent="0.25">
      <c r="A2217" s="1">
        <v>39245</v>
      </c>
      <c r="B2217" s="2">
        <v>8370.26</v>
      </c>
      <c r="C2217" s="2">
        <v>143202</v>
      </c>
      <c r="D2217" s="2">
        <v>8338</v>
      </c>
      <c r="E2217" s="2">
        <v>8290</v>
      </c>
      <c r="F2217" s="13">
        <f t="shared" si="618"/>
        <v>-3.8541216162939484E-3</v>
      </c>
      <c r="G2217" s="2">
        <f t="shared" si="613"/>
        <v>8040.603500000002</v>
      </c>
      <c r="H2217" s="2">
        <f t="shared" ca="1" si="619"/>
        <v>140346.4</v>
      </c>
      <c r="I2217">
        <f t="shared" ca="1" si="620"/>
        <v>1</v>
      </c>
      <c r="J2217">
        <f t="shared" si="621"/>
        <v>-1</v>
      </c>
      <c r="K2217">
        <f t="shared" si="614"/>
        <v>31.380000000001019</v>
      </c>
      <c r="L2217">
        <f t="shared" ca="1" si="615"/>
        <v>-31.380000000001019</v>
      </c>
      <c r="M2217" s="14">
        <f t="shared" si="616"/>
        <v>7369.6300000000483</v>
      </c>
      <c r="N2217">
        <f t="shared" si="622"/>
        <v>0</v>
      </c>
      <c r="O2217">
        <f t="shared" si="617"/>
        <v>0</v>
      </c>
      <c r="P2217">
        <f>COUNTIF(作圖資料!$A$3:$A$249,A2217)</f>
        <v>0</v>
      </c>
      <c r="R2217" s="7">
        <f t="shared" si="623"/>
        <v>25</v>
      </c>
      <c r="S2217" s="8">
        <f t="shared" ca="1" si="624"/>
        <v>-25</v>
      </c>
      <c r="T2217" s="8">
        <f t="shared" ca="1" si="625"/>
        <v>13244</v>
      </c>
      <c r="U2217" s="8">
        <f t="shared" ca="1" si="626"/>
        <v>1</v>
      </c>
      <c r="V2217" s="9">
        <f t="shared" ca="1" si="627"/>
        <v>2</v>
      </c>
      <c r="W2217" s="3">
        <f t="shared" si="628"/>
        <v>-2.9504654775510675E-3</v>
      </c>
      <c r="X2217" s="3">
        <f t="shared" si="629"/>
        <v>4.7779514982030147E-2</v>
      </c>
      <c r="Y2217" s="3">
        <f t="shared" si="630"/>
        <v>4.6829880728185502E-2</v>
      </c>
    </row>
    <row r="2218" spans="1:25" x14ac:dyDescent="0.25">
      <c r="A2218" s="1">
        <v>39246</v>
      </c>
      <c r="B2218" s="2">
        <v>8346.39</v>
      </c>
      <c r="C2218" s="2">
        <v>130573</v>
      </c>
      <c r="D2218" s="2">
        <v>8331</v>
      </c>
      <c r="E2218" s="2">
        <v>8282</v>
      </c>
      <c r="F2218" s="13">
        <f t="shared" si="618"/>
        <v>-1.8439109603073378E-3</v>
      </c>
      <c r="G2218" s="2">
        <f t="shared" si="613"/>
        <v>8050.7523333333365</v>
      </c>
      <c r="H2218" s="2">
        <f t="shared" ca="1" si="619"/>
        <v>132859.79999999999</v>
      </c>
      <c r="I2218">
        <f t="shared" ca="1" si="620"/>
        <v>-1</v>
      </c>
      <c r="J2218">
        <f t="shared" si="621"/>
        <v>-1</v>
      </c>
      <c r="K2218">
        <f t="shared" si="614"/>
        <v>-23.8700000000008</v>
      </c>
      <c r="L2218">
        <f t="shared" ca="1" si="615"/>
        <v>-23.8700000000008</v>
      </c>
      <c r="M2218" s="14">
        <f t="shared" si="616"/>
        <v>7369.6300000000483</v>
      </c>
      <c r="N2218">
        <f t="shared" si="622"/>
        <v>0</v>
      </c>
      <c r="O2218">
        <f t="shared" si="617"/>
        <v>0</v>
      </c>
      <c r="P2218">
        <f>COUNTIF(作圖資料!$A$3:$A$249,A2218)</f>
        <v>0</v>
      </c>
      <c r="R2218" s="7">
        <f t="shared" si="623"/>
        <v>-7</v>
      </c>
      <c r="S2218" s="8">
        <f t="shared" ca="1" si="624"/>
        <v>-7</v>
      </c>
      <c r="T2218" s="8">
        <f t="shared" ca="1" si="625"/>
        <v>13237</v>
      </c>
      <c r="U2218" s="8">
        <f t="shared" ca="1" si="626"/>
        <v>-1</v>
      </c>
      <c r="V2218" s="9">
        <f t="shared" ca="1" si="627"/>
        <v>2</v>
      </c>
      <c r="W2218" s="3">
        <f t="shared" si="628"/>
        <v>-2.9504654775510675E-3</v>
      </c>
      <c r="X2218" s="3">
        <f t="shared" si="629"/>
        <v>4.4791495849694662E-2</v>
      </c>
      <c r="Y2218" s="3">
        <f t="shared" si="630"/>
        <v>4.5951035781544025E-2</v>
      </c>
    </row>
    <row r="2219" spans="1:25" x14ac:dyDescent="0.25">
      <c r="A2219" s="1">
        <v>39247</v>
      </c>
      <c r="B2219" s="2">
        <v>8450.7199999999993</v>
      </c>
      <c r="C2219" s="2">
        <v>147286</v>
      </c>
      <c r="D2219" s="2">
        <v>8443</v>
      </c>
      <c r="E2219" s="2">
        <v>8389</v>
      </c>
      <c r="F2219" s="13">
        <f t="shared" si="618"/>
        <v>-9.1353162807417121E-4</v>
      </c>
      <c r="G2219" s="2">
        <f t="shared" si="613"/>
        <v>8062.6610000000028</v>
      </c>
      <c r="H2219" s="2">
        <f t="shared" ca="1" si="619"/>
        <v>137740.4</v>
      </c>
      <c r="I2219">
        <f t="shared" ca="1" si="620"/>
        <v>1</v>
      </c>
      <c r="J2219">
        <f t="shared" si="621"/>
        <v>-1</v>
      </c>
      <c r="K2219">
        <f t="shared" si="614"/>
        <v>104.32999999999993</v>
      </c>
      <c r="L2219">
        <f t="shared" ca="1" si="615"/>
        <v>-104.32999999999993</v>
      </c>
      <c r="M2219" s="14">
        <f t="shared" si="616"/>
        <v>7369.6300000000483</v>
      </c>
      <c r="N2219">
        <f t="shared" si="622"/>
        <v>0</v>
      </c>
      <c r="O2219">
        <f t="shared" si="617"/>
        <v>0</v>
      </c>
      <c r="P2219">
        <f>COUNTIF(作圖資料!$A$3:$A$249,A2219)</f>
        <v>0</v>
      </c>
      <c r="R2219" s="7">
        <f t="shared" si="623"/>
        <v>112</v>
      </c>
      <c r="S2219" s="8">
        <f t="shared" ca="1" si="624"/>
        <v>-112</v>
      </c>
      <c r="T2219" s="8">
        <f t="shared" ca="1" si="625"/>
        <v>13125</v>
      </c>
      <c r="U2219" s="8">
        <f t="shared" ca="1" si="626"/>
        <v>1</v>
      </c>
      <c r="V2219" s="9">
        <f t="shared" ca="1" si="627"/>
        <v>2</v>
      </c>
      <c r="W2219" s="3">
        <f t="shared" si="628"/>
        <v>-2.9504654775510675E-3</v>
      </c>
      <c r="X2219" s="3">
        <f t="shared" si="629"/>
        <v>5.7851405195172179E-2</v>
      </c>
      <c r="Y2219" s="3">
        <f t="shared" si="630"/>
        <v>6.0012554927808992E-2</v>
      </c>
    </row>
    <row r="2220" spans="1:25" x14ac:dyDescent="0.25">
      <c r="A2220" s="1">
        <v>39248</v>
      </c>
      <c r="B2220" s="2">
        <v>8573.64</v>
      </c>
      <c r="C2220" s="2">
        <v>151728</v>
      </c>
      <c r="D2220" s="2">
        <v>8595</v>
      </c>
      <c r="E2220" s="2">
        <v>8558</v>
      </c>
      <c r="F2220" s="13">
        <f t="shared" si="618"/>
        <v>2.4913572298348452E-3</v>
      </c>
      <c r="G2220" s="2">
        <f t="shared" si="613"/>
        <v>8076.2711666666683</v>
      </c>
      <c r="H2220" s="2">
        <f t="shared" ca="1" si="619"/>
        <v>141339.6</v>
      </c>
      <c r="I2220">
        <f t="shared" ca="1" si="620"/>
        <v>1</v>
      </c>
      <c r="J2220">
        <f t="shared" si="621"/>
        <v>1</v>
      </c>
      <c r="K2220">
        <f t="shared" si="614"/>
        <v>122.92000000000007</v>
      </c>
      <c r="L2220">
        <f t="shared" ca="1" si="615"/>
        <v>122.92000000000007</v>
      </c>
      <c r="M2220" s="14">
        <f t="shared" si="616"/>
        <v>7369.6300000000483</v>
      </c>
      <c r="N2220">
        <f t="shared" si="622"/>
        <v>0</v>
      </c>
      <c r="O2220">
        <f t="shared" si="617"/>
        <v>0</v>
      </c>
      <c r="P2220">
        <f>COUNTIF(作圖資料!$A$3:$A$249,A2220)</f>
        <v>0</v>
      </c>
      <c r="R2220" s="7">
        <f t="shared" si="623"/>
        <v>152</v>
      </c>
      <c r="S2220" s="8">
        <f t="shared" ca="1" si="624"/>
        <v>152</v>
      </c>
      <c r="T2220" s="8">
        <f t="shared" ca="1" si="625"/>
        <v>13277</v>
      </c>
      <c r="U2220" s="8">
        <f t="shared" ca="1" si="626"/>
        <v>1</v>
      </c>
      <c r="V2220" s="9">
        <f t="shared" ca="1" si="627"/>
        <v>0</v>
      </c>
      <c r="W2220" s="3">
        <f t="shared" si="628"/>
        <v>-2.9504654775510675E-3</v>
      </c>
      <c r="X2220" s="3">
        <f t="shared" si="629"/>
        <v>7.3238389348781796E-2</v>
      </c>
      <c r="Y2220" s="3">
        <f t="shared" si="630"/>
        <v>7.909604519774005E-2</v>
      </c>
    </row>
    <row r="2221" spans="1:25" x14ac:dyDescent="0.25">
      <c r="A2221" s="1">
        <v>39253</v>
      </c>
      <c r="B2221" s="2">
        <v>8755.8799999999992</v>
      </c>
      <c r="C2221" s="2">
        <v>199510</v>
      </c>
      <c r="D2221" s="2">
        <v>8770</v>
      </c>
      <c r="E2221" s="2">
        <v>8737</v>
      </c>
      <c r="F2221" s="13">
        <f t="shared" si="618"/>
        <v>-2.1562652754490985E-3</v>
      </c>
      <c r="G2221" s="2">
        <f t="shared" si="613"/>
        <v>8091.8080000000018</v>
      </c>
      <c r="H2221" s="2">
        <f t="shared" ca="1" si="619"/>
        <v>154459.79999999999</v>
      </c>
      <c r="I2221">
        <f t="shared" ca="1" si="620"/>
        <v>1</v>
      </c>
      <c r="J2221">
        <f t="shared" si="621"/>
        <v>-1</v>
      </c>
      <c r="K2221">
        <f t="shared" si="614"/>
        <v>182.23999999999978</v>
      </c>
      <c r="L2221">
        <f t="shared" ca="1" si="615"/>
        <v>182.23999999999978</v>
      </c>
      <c r="M2221" s="14">
        <f t="shared" si="616"/>
        <v>7369.6300000000483</v>
      </c>
      <c r="N2221">
        <f t="shared" si="622"/>
        <v>0</v>
      </c>
      <c r="O2221">
        <f t="shared" si="617"/>
        <v>0</v>
      </c>
      <c r="P2221">
        <f>COUNTIF(作圖資料!$A$3:$A$249,A2221)</f>
        <v>1</v>
      </c>
      <c r="R2221" s="7">
        <f t="shared" si="623"/>
        <v>175</v>
      </c>
      <c r="S2221" s="8">
        <f t="shared" ca="1" si="624"/>
        <v>175</v>
      </c>
      <c r="T2221" s="8">
        <f t="shared" ca="1" si="625"/>
        <v>13452</v>
      </c>
      <c r="U2221" s="8">
        <f t="shared" ca="1" si="626"/>
        <v>1</v>
      </c>
      <c r="V2221" s="9">
        <f t="shared" ca="1" si="627"/>
        <v>2</v>
      </c>
      <c r="W2221" s="3">
        <f t="shared" si="628"/>
        <v>-2.9504654775510675E-3</v>
      </c>
      <c r="X2221" s="3">
        <f t="shared" si="629"/>
        <v>9.6050982841734855E-2</v>
      </c>
      <c r="Y2221" s="3">
        <f t="shared" si="630"/>
        <v>0.10106716886377898</v>
      </c>
    </row>
    <row r="2222" spans="1:25" x14ac:dyDescent="0.25">
      <c r="A2222" s="1">
        <v>39254</v>
      </c>
      <c r="B2222" s="2">
        <v>8851.99</v>
      </c>
      <c r="C2222" s="2">
        <v>184763</v>
      </c>
      <c r="D2222" s="2">
        <v>8862</v>
      </c>
      <c r="E2222" s="2">
        <v>8807</v>
      </c>
      <c r="F2222" s="13">
        <f t="shared" si="618"/>
        <v>1.1308191717342986E-3</v>
      </c>
      <c r="G2222" s="2">
        <f t="shared" si="613"/>
        <v>8108.3525000000018</v>
      </c>
      <c r="H2222" s="2">
        <f t="shared" ca="1" si="619"/>
        <v>162772</v>
      </c>
      <c r="I2222">
        <f t="shared" ca="1" si="620"/>
        <v>1</v>
      </c>
      <c r="J2222">
        <f t="shared" si="621"/>
        <v>1</v>
      </c>
      <c r="K2222">
        <f t="shared" si="614"/>
        <v>96.110000000000582</v>
      </c>
      <c r="L2222">
        <f t="shared" ca="1" si="615"/>
        <v>96.110000000000582</v>
      </c>
      <c r="M2222" s="14">
        <f t="shared" si="616"/>
        <v>7369.6300000000483</v>
      </c>
      <c r="N2222">
        <f t="shared" si="622"/>
        <v>0</v>
      </c>
      <c r="O2222">
        <f t="shared" si="617"/>
        <v>0</v>
      </c>
      <c r="P2222">
        <f>COUNTIF(作圖資料!$A$3:$A$249,A2222)</f>
        <v>0</v>
      </c>
      <c r="R2222" s="7">
        <f t="shared" si="623"/>
        <v>125</v>
      </c>
      <c r="S2222" s="8">
        <f t="shared" ca="1" si="624"/>
        <v>125</v>
      </c>
      <c r="T2222" s="8">
        <f t="shared" ca="1" si="625"/>
        <v>13577</v>
      </c>
      <c r="U2222" s="8">
        <f t="shared" ca="1" si="626"/>
        <v>1</v>
      </c>
      <c r="V2222" s="9">
        <f t="shared" ca="1" si="627"/>
        <v>0</v>
      </c>
      <c r="W2222" s="3">
        <f t="shared" si="628"/>
        <v>-2.1562652754490985E-3</v>
      </c>
      <c r="X2222" s="3">
        <f t="shared" si="629"/>
        <v>1.0976623708867709E-2</v>
      </c>
      <c r="Y2222" s="3">
        <f t="shared" si="630"/>
        <v>1.4306970355957422E-2</v>
      </c>
    </row>
    <row r="2223" spans="1:25" x14ac:dyDescent="0.25">
      <c r="A2223" s="1">
        <v>39255</v>
      </c>
      <c r="B2223" s="2">
        <v>8846.39</v>
      </c>
      <c r="C2223" s="2">
        <v>179494</v>
      </c>
      <c r="D2223" s="2">
        <v>8825</v>
      </c>
      <c r="E2223" s="2">
        <v>8787</v>
      </c>
      <c r="F2223" s="13">
        <f t="shared" si="618"/>
        <v>-2.4179354516361551E-3</v>
      </c>
      <c r="G2223" s="2">
        <f t="shared" si="613"/>
        <v>8124.495333333336</v>
      </c>
      <c r="H2223" s="2">
        <f t="shared" ca="1" si="619"/>
        <v>172556.2</v>
      </c>
      <c r="I2223">
        <f t="shared" ca="1" si="620"/>
        <v>1</v>
      </c>
      <c r="J2223">
        <f t="shared" si="621"/>
        <v>-1</v>
      </c>
      <c r="K2223">
        <f t="shared" si="614"/>
        <v>-5.6000000000003638</v>
      </c>
      <c r="L2223">
        <f t="shared" ca="1" si="615"/>
        <v>-5.6000000000003638</v>
      </c>
      <c r="M2223" s="14">
        <f t="shared" si="616"/>
        <v>7369.6300000000483</v>
      </c>
      <c r="N2223">
        <f t="shared" si="622"/>
        <v>0</v>
      </c>
      <c r="O2223">
        <f t="shared" si="617"/>
        <v>0</v>
      </c>
      <c r="P2223">
        <f>COUNTIF(作圖資料!$A$3:$A$249,A2223)</f>
        <v>0</v>
      </c>
      <c r="R2223" s="7">
        <f t="shared" si="623"/>
        <v>-37</v>
      </c>
      <c r="S2223" s="8">
        <f t="shared" ca="1" si="624"/>
        <v>-37</v>
      </c>
      <c r="T2223" s="8">
        <f t="shared" ca="1" si="625"/>
        <v>13540</v>
      </c>
      <c r="U2223" s="8">
        <f t="shared" ca="1" si="626"/>
        <v>1</v>
      </c>
      <c r="V2223" s="9">
        <f t="shared" ca="1" si="627"/>
        <v>0</v>
      </c>
      <c r="W2223" s="3">
        <f t="shared" si="628"/>
        <v>-2.1562652754490985E-3</v>
      </c>
      <c r="X2223" s="3">
        <f t="shared" si="629"/>
        <v>1.0337053500047988E-2</v>
      </c>
      <c r="Y2223" s="3">
        <f t="shared" si="630"/>
        <v>1.0072107130594032E-2</v>
      </c>
    </row>
    <row r="2224" spans="1:25" x14ac:dyDescent="0.25">
      <c r="A2224" s="1">
        <v>39256</v>
      </c>
      <c r="B2224" s="2">
        <v>8812.91</v>
      </c>
      <c r="C2224" s="2">
        <v>118193</v>
      </c>
      <c r="D2224" s="2">
        <v>8770</v>
      </c>
      <c r="E2224" s="2">
        <v>8739</v>
      </c>
      <c r="F2224" s="13">
        <f t="shared" si="618"/>
        <v>-4.8689933291046206E-3</v>
      </c>
      <c r="G2224" s="2">
        <f t="shared" si="613"/>
        <v>8140.624333333335</v>
      </c>
      <c r="H2224" s="2">
        <f t="shared" ca="1" si="619"/>
        <v>166737.60000000001</v>
      </c>
      <c r="I2224">
        <f t="shared" ca="1" si="620"/>
        <v>-1</v>
      </c>
      <c r="J2224">
        <f t="shared" si="621"/>
        <v>-1</v>
      </c>
      <c r="K2224">
        <f t="shared" si="614"/>
        <v>-33.479999999999563</v>
      </c>
      <c r="L2224">
        <f t="shared" ca="1" si="615"/>
        <v>-33.479999999999563</v>
      </c>
      <c r="M2224" s="14">
        <f t="shared" si="616"/>
        <v>7369.6300000000483</v>
      </c>
      <c r="N2224">
        <f t="shared" si="622"/>
        <v>0</v>
      </c>
      <c r="O2224">
        <f t="shared" si="617"/>
        <v>0</v>
      </c>
      <c r="P2224">
        <f>COUNTIF(作圖資料!$A$3:$A$249,A2224)</f>
        <v>0</v>
      </c>
      <c r="R2224" s="7">
        <f t="shared" si="623"/>
        <v>-55</v>
      </c>
      <c r="S2224" s="8">
        <f t="shared" ca="1" si="624"/>
        <v>-55</v>
      </c>
      <c r="T2224" s="8">
        <f t="shared" ca="1" si="625"/>
        <v>13485</v>
      </c>
      <c r="U2224" s="8">
        <f t="shared" ca="1" si="626"/>
        <v>-1</v>
      </c>
      <c r="V2224" s="9">
        <f t="shared" ca="1" si="627"/>
        <v>2</v>
      </c>
      <c r="W2224" s="3">
        <f t="shared" si="628"/>
        <v>-2.1562652754490985E-3</v>
      </c>
      <c r="X2224" s="3">
        <f t="shared" si="629"/>
        <v>6.5133373230332747E-3</v>
      </c>
      <c r="Y2224" s="3">
        <f t="shared" si="630"/>
        <v>3.7770401739727344E-3</v>
      </c>
    </row>
    <row r="2225" spans="1:25" x14ac:dyDescent="0.25">
      <c r="A2225" s="1">
        <v>39258</v>
      </c>
      <c r="B2225" s="2">
        <v>8939.19</v>
      </c>
      <c r="C2225" s="2">
        <v>184332</v>
      </c>
      <c r="D2225" s="2">
        <v>8913</v>
      </c>
      <c r="E2225" s="2">
        <v>8890</v>
      </c>
      <c r="F2225" s="13">
        <f t="shared" si="618"/>
        <v>-2.9297956526262992E-3</v>
      </c>
      <c r="G2225" s="2">
        <f t="shared" si="613"/>
        <v>8159.808500000001</v>
      </c>
      <c r="H2225" s="2">
        <f t="shared" ca="1" si="619"/>
        <v>173258.4</v>
      </c>
      <c r="I2225">
        <f t="shared" ca="1" si="620"/>
        <v>1</v>
      </c>
      <c r="J2225">
        <f t="shared" si="621"/>
        <v>-1</v>
      </c>
      <c r="K2225">
        <f t="shared" si="614"/>
        <v>126.28000000000065</v>
      </c>
      <c r="L2225">
        <f t="shared" ca="1" si="615"/>
        <v>-126.28000000000065</v>
      </c>
      <c r="M2225" s="14">
        <f t="shared" si="616"/>
        <v>7369.6300000000483</v>
      </c>
      <c r="N2225">
        <f t="shared" si="622"/>
        <v>0</v>
      </c>
      <c r="O2225">
        <f t="shared" si="617"/>
        <v>0</v>
      </c>
      <c r="P2225">
        <f>COUNTIF(作圖資料!$A$3:$A$249,A2225)</f>
        <v>0</v>
      </c>
      <c r="R2225" s="7">
        <f t="shared" si="623"/>
        <v>143</v>
      </c>
      <c r="S2225" s="8">
        <f t="shared" ca="1" si="624"/>
        <v>-143</v>
      </c>
      <c r="T2225" s="8">
        <f t="shared" ca="1" si="625"/>
        <v>13342</v>
      </c>
      <c r="U2225" s="8">
        <f t="shared" ca="1" si="626"/>
        <v>1</v>
      </c>
      <c r="V2225" s="9">
        <f t="shared" ca="1" si="627"/>
        <v>2</v>
      </c>
      <c r="W2225" s="3">
        <f t="shared" si="628"/>
        <v>-2.1562652754490985E-3</v>
      </c>
      <c r="X2225" s="3">
        <f t="shared" si="629"/>
        <v>2.0935645531916958E-2</v>
      </c>
      <c r="Y2225" s="3">
        <f t="shared" si="630"/>
        <v>2.0144214261188065E-2</v>
      </c>
    </row>
    <row r="2226" spans="1:25" x14ac:dyDescent="0.25">
      <c r="A2226" s="1">
        <v>39259</v>
      </c>
      <c r="B2226" s="2">
        <v>8865.75</v>
      </c>
      <c r="C2226" s="2">
        <v>160478</v>
      </c>
      <c r="D2226" s="2">
        <v>8840</v>
      </c>
      <c r="E2226" s="2">
        <v>8791</v>
      </c>
      <c r="F2226" s="13">
        <f t="shared" si="618"/>
        <v>-2.9044356089444889E-3</v>
      </c>
      <c r="G2226" s="2">
        <f t="shared" si="613"/>
        <v>8176.7655000000004</v>
      </c>
      <c r="H2226" s="2">
        <f t="shared" ca="1" si="619"/>
        <v>165452</v>
      </c>
      <c r="I2226">
        <f t="shared" ca="1" si="620"/>
        <v>-1</v>
      </c>
      <c r="J2226">
        <f t="shared" si="621"/>
        <v>-1</v>
      </c>
      <c r="K2226">
        <f t="shared" si="614"/>
        <v>-73.440000000000509</v>
      </c>
      <c r="L2226">
        <f t="shared" ca="1" si="615"/>
        <v>-73.440000000000509</v>
      </c>
      <c r="M2226" s="14">
        <f t="shared" si="616"/>
        <v>7369.6300000000483</v>
      </c>
      <c r="N2226">
        <f t="shared" si="622"/>
        <v>0</v>
      </c>
      <c r="O2226">
        <f t="shared" si="617"/>
        <v>0</v>
      </c>
      <c r="P2226">
        <f>COUNTIF(作圖資料!$A$3:$A$249,A2226)</f>
        <v>0</v>
      </c>
      <c r="R2226" s="7">
        <f t="shared" si="623"/>
        <v>-73</v>
      </c>
      <c r="S2226" s="8">
        <f t="shared" ca="1" si="624"/>
        <v>-73</v>
      </c>
      <c r="T2226" s="8">
        <f t="shared" ca="1" si="625"/>
        <v>13269</v>
      </c>
      <c r="U2226" s="8">
        <f t="shared" ca="1" si="626"/>
        <v>-1</v>
      </c>
      <c r="V2226" s="9">
        <f t="shared" ca="1" si="627"/>
        <v>2</v>
      </c>
      <c r="W2226" s="3">
        <f t="shared" si="628"/>
        <v>-2.1562652754490985E-3</v>
      </c>
      <c r="X2226" s="3">
        <f t="shared" si="629"/>
        <v>1.2548139079110232E-2</v>
      </c>
      <c r="Y2226" s="3">
        <f t="shared" si="630"/>
        <v>1.1788943573308952E-2</v>
      </c>
    </row>
    <row r="2227" spans="1:25" x14ac:dyDescent="0.25">
      <c r="A2227" s="1">
        <v>39260</v>
      </c>
      <c r="B2227" s="2">
        <v>8844.2199999999993</v>
      </c>
      <c r="C2227" s="2">
        <v>137419</v>
      </c>
      <c r="D2227" s="2">
        <v>8776</v>
      </c>
      <c r="E2227" s="2">
        <v>8738</v>
      </c>
      <c r="F2227" s="13">
        <f t="shared" si="618"/>
        <v>-7.7135123278253559E-3</v>
      </c>
      <c r="G2227" s="2">
        <f t="shared" si="613"/>
        <v>8192.762333333334</v>
      </c>
      <c r="H2227" s="2">
        <f t="shared" ca="1" si="619"/>
        <v>155983.20000000001</v>
      </c>
      <c r="I2227">
        <f t="shared" ca="1" si="620"/>
        <v>-1</v>
      </c>
      <c r="J2227">
        <f t="shared" si="621"/>
        <v>-1</v>
      </c>
      <c r="K2227">
        <f t="shared" si="614"/>
        <v>-21.530000000000655</v>
      </c>
      <c r="L2227">
        <f t="shared" ca="1" si="615"/>
        <v>21.530000000000655</v>
      </c>
      <c r="M2227" s="14">
        <f t="shared" si="616"/>
        <v>7369.6300000000483</v>
      </c>
      <c r="N2227">
        <f t="shared" si="622"/>
        <v>0</v>
      </c>
      <c r="O2227">
        <f t="shared" si="617"/>
        <v>0</v>
      </c>
      <c r="P2227">
        <f>COUNTIF(作圖資料!$A$3:$A$249,A2227)</f>
        <v>0</v>
      </c>
      <c r="R2227" s="7">
        <f t="shared" si="623"/>
        <v>-64</v>
      </c>
      <c r="S2227" s="8">
        <f t="shared" ca="1" si="624"/>
        <v>64</v>
      </c>
      <c r="T2227" s="8">
        <f t="shared" ca="1" si="625"/>
        <v>13333</v>
      </c>
      <c r="U2227" s="8">
        <f t="shared" ca="1" si="626"/>
        <v>-1</v>
      </c>
      <c r="V2227" s="9">
        <f t="shared" ca="1" si="627"/>
        <v>0</v>
      </c>
      <c r="W2227" s="3">
        <f t="shared" si="628"/>
        <v>-2.1562652754490985E-3</v>
      </c>
      <c r="X2227" s="3">
        <f t="shared" si="629"/>
        <v>1.0089220044130265E-2</v>
      </c>
      <c r="Y2227" s="3">
        <f t="shared" si="630"/>
        <v>4.4637747510587467E-3</v>
      </c>
    </row>
    <row r="2228" spans="1:25" x14ac:dyDescent="0.25">
      <c r="A2228" s="1">
        <v>39261</v>
      </c>
      <c r="B2228" s="2">
        <v>8892.83</v>
      </c>
      <c r="C2228" s="2">
        <v>151162</v>
      </c>
      <c r="D2228" s="2">
        <v>8838</v>
      </c>
      <c r="E2228" s="2">
        <v>8766</v>
      </c>
      <c r="F2228" s="13">
        <f t="shared" si="618"/>
        <v>-6.1656413087847195E-3</v>
      </c>
      <c r="G2228" s="2">
        <f t="shared" si="613"/>
        <v>8209.5596666666661</v>
      </c>
      <c r="H2228" s="2">
        <f t="shared" ca="1" si="619"/>
        <v>150316.79999999999</v>
      </c>
      <c r="I2228">
        <f t="shared" ca="1" si="620"/>
        <v>1</v>
      </c>
      <c r="J2228">
        <f t="shared" si="621"/>
        <v>-1</v>
      </c>
      <c r="K2228">
        <f t="shared" si="614"/>
        <v>48.610000000000582</v>
      </c>
      <c r="L2228">
        <f t="shared" ca="1" si="615"/>
        <v>-48.610000000000582</v>
      </c>
      <c r="M2228" s="14">
        <f t="shared" si="616"/>
        <v>7369.6300000000483</v>
      </c>
      <c r="N2228">
        <f t="shared" si="622"/>
        <v>0</v>
      </c>
      <c r="O2228">
        <f t="shared" si="617"/>
        <v>0</v>
      </c>
      <c r="P2228">
        <f>COUNTIF(作圖資料!$A$3:$A$249,A2228)</f>
        <v>0</v>
      </c>
      <c r="R2228" s="7">
        <f t="shared" si="623"/>
        <v>62</v>
      </c>
      <c r="S2228" s="8">
        <f t="shared" ca="1" si="624"/>
        <v>-62</v>
      </c>
      <c r="T2228" s="8">
        <f t="shared" ca="1" si="625"/>
        <v>13271</v>
      </c>
      <c r="U2228" s="8">
        <f t="shared" ca="1" si="626"/>
        <v>1</v>
      </c>
      <c r="V2228" s="9">
        <f t="shared" ca="1" si="627"/>
        <v>2</v>
      </c>
      <c r="W2228" s="3">
        <f t="shared" si="628"/>
        <v>-2.1562652754490985E-3</v>
      </c>
      <c r="X2228" s="3">
        <f t="shared" si="629"/>
        <v>1.5640917874616855E-2</v>
      </c>
      <c r="Y2228" s="3">
        <f t="shared" si="630"/>
        <v>1.1560032047613467E-2</v>
      </c>
    </row>
    <row r="2229" spans="1:25" x14ac:dyDescent="0.25">
      <c r="A2229" s="1">
        <v>39262</v>
      </c>
      <c r="B2229" s="2">
        <v>8883.2099999999991</v>
      </c>
      <c r="C2229" s="2">
        <v>153820</v>
      </c>
      <c r="D2229" s="2">
        <v>8808</v>
      </c>
      <c r="E2229" s="2">
        <v>8766</v>
      </c>
      <c r="F2229" s="13">
        <f t="shared" si="618"/>
        <v>-8.4665340569455294E-3</v>
      </c>
      <c r="G2229" s="2">
        <f t="shared" si="613"/>
        <v>8225.3979999999992</v>
      </c>
      <c r="H2229" s="2">
        <f t="shared" ca="1" si="619"/>
        <v>157442.20000000001</v>
      </c>
      <c r="I2229">
        <f t="shared" ca="1" si="620"/>
        <v>-1</v>
      </c>
      <c r="J2229">
        <f t="shared" si="621"/>
        <v>-1</v>
      </c>
      <c r="K2229">
        <f t="shared" si="614"/>
        <v>-9.6200000000008004</v>
      </c>
      <c r="L2229">
        <f t="shared" ca="1" si="615"/>
        <v>-9.6200000000008004</v>
      </c>
      <c r="M2229" s="14">
        <f t="shared" si="616"/>
        <v>7369.6300000000483</v>
      </c>
      <c r="N2229">
        <f t="shared" si="622"/>
        <v>0</v>
      </c>
      <c r="O2229">
        <f t="shared" si="617"/>
        <v>0</v>
      </c>
      <c r="P2229">
        <f>COUNTIF(作圖資料!$A$3:$A$249,A2229)</f>
        <v>0</v>
      </c>
      <c r="R2229" s="7">
        <f t="shared" si="623"/>
        <v>-30</v>
      </c>
      <c r="S2229" s="8">
        <f t="shared" ca="1" si="624"/>
        <v>-30</v>
      </c>
      <c r="T2229" s="8">
        <f t="shared" ca="1" si="625"/>
        <v>13241</v>
      </c>
      <c r="U2229" s="8">
        <f t="shared" ca="1" si="626"/>
        <v>-1</v>
      </c>
      <c r="V2229" s="9">
        <f t="shared" ca="1" si="627"/>
        <v>2</v>
      </c>
      <c r="W2229" s="3">
        <f t="shared" si="628"/>
        <v>-2.1562652754490985E-3</v>
      </c>
      <c r="X2229" s="3">
        <f t="shared" si="629"/>
        <v>1.4542227623037141E-2</v>
      </c>
      <c r="Y2229" s="3">
        <f t="shared" si="630"/>
        <v>8.1263591621836273E-3</v>
      </c>
    </row>
    <row r="2230" spans="1:25" x14ac:dyDescent="0.25">
      <c r="A2230" s="1">
        <v>39265</v>
      </c>
      <c r="B2230" s="2">
        <v>8939.49</v>
      </c>
      <c r="C2230" s="2">
        <v>131614</v>
      </c>
      <c r="D2230" s="2">
        <v>8895</v>
      </c>
      <c r="E2230" s="2">
        <v>8840</v>
      </c>
      <c r="F2230" s="13">
        <f t="shared" si="618"/>
        <v>-4.9767939781799608E-3</v>
      </c>
      <c r="G2230" s="2">
        <f t="shared" si="613"/>
        <v>8240.9793333333328</v>
      </c>
      <c r="H2230" s="2">
        <f t="shared" ca="1" si="619"/>
        <v>146898.6</v>
      </c>
      <c r="I2230">
        <f t="shared" ca="1" si="620"/>
        <v>-1</v>
      </c>
      <c r="J2230">
        <f t="shared" si="621"/>
        <v>-1</v>
      </c>
      <c r="K2230">
        <f t="shared" si="614"/>
        <v>56.280000000000655</v>
      </c>
      <c r="L2230">
        <f t="shared" ca="1" si="615"/>
        <v>-56.280000000000655</v>
      </c>
      <c r="M2230" s="14">
        <f t="shared" si="616"/>
        <v>7369.6300000000483</v>
      </c>
      <c r="N2230">
        <f t="shared" si="622"/>
        <v>0</v>
      </c>
      <c r="O2230">
        <f t="shared" si="617"/>
        <v>0</v>
      </c>
      <c r="P2230">
        <f>COUNTIF(作圖資料!$A$3:$A$249,A2230)</f>
        <v>0</v>
      </c>
      <c r="R2230" s="7">
        <f t="shared" si="623"/>
        <v>87</v>
      </c>
      <c r="S2230" s="8">
        <f t="shared" ca="1" si="624"/>
        <v>-87</v>
      </c>
      <c r="T2230" s="8">
        <f t="shared" ca="1" si="625"/>
        <v>13154</v>
      </c>
      <c r="U2230" s="8">
        <f t="shared" ca="1" si="626"/>
        <v>-1</v>
      </c>
      <c r="V2230" s="9">
        <f t="shared" ca="1" si="627"/>
        <v>0</v>
      </c>
      <c r="W2230" s="3">
        <f t="shared" si="628"/>
        <v>-2.1562652754490985E-3</v>
      </c>
      <c r="X2230" s="3">
        <f t="shared" si="629"/>
        <v>2.0969908221674771E-2</v>
      </c>
      <c r="Y2230" s="3">
        <f t="shared" si="630"/>
        <v>1.8084010529930028E-2</v>
      </c>
    </row>
    <row r="2231" spans="1:25" x14ac:dyDescent="0.25">
      <c r="A2231" s="1">
        <v>39266</v>
      </c>
      <c r="B2231" s="2">
        <v>8996.2000000000007</v>
      </c>
      <c r="C2231" s="2">
        <v>183106</v>
      </c>
      <c r="D2231" s="2">
        <v>8972</v>
      </c>
      <c r="E2231" s="2">
        <v>8911</v>
      </c>
      <c r="F2231" s="13">
        <f t="shared" si="618"/>
        <v>-2.6900246770860115E-3</v>
      </c>
      <c r="G2231" s="2">
        <f t="shared" si="613"/>
        <v>8256.6400000000012</v>
      </c>
      <c r="H2231" s="2">
        <f t="shared" ca="1" si="619"/>
        <v>151424.20000000001</v>
      </c>
      <c r="I2231">
        <f t="shared" ca="1" si="620"/>
        <v>1</v>
      </c>
      <c r="J2231">
        <f t="shared" si="621"/>
        <v>-1</v>
      </c>
      <c r="K2231">
        <f t="shared" si="614"/>
        <v>56.710000000000946</v>
      </c>
      <c r="L2231">
        <f t="shared" ca="1" si="615"/>
        <v>-56.710000000000946</v>
      </c>
      <c r="M2231" s="14">
        <f t="shared" si="616"/>
        <v>7369.6300000000483</v>
      </c>
      <c r="N2231">
        <f t="shared" si="622"/>
        <v>0</v>
      </c>
      <c r="O2231">
        <f t="shared" si="617"/>
        <v>0</v>
      </c>
      <c r="P2231">
        <f>COUNTIF(作圖資料!$A$3:$A$249,A2231)</f>
        <v>0</v>
      </c>
      <c r="R2231" s="7">
        <f t="shared" si="623"/>
        <v>77</v>
      </c>
      <c r="S2231" s="8">
        <f t="shared" ca="1" si="624"/>
        <v>-77</v>
      </c>
      <c r="T2231" s="8">
        <f t="shared" ca="1" si="625"/>
        <v>13077</v>
      </c>
      <c r="U2231" s="8">
        <f t="shared" ca="1" si="626"/>
        <v>1</v>
      </c>
      <c r="V2231" s="9">
        <f t="shared" ca="1" si="627"/>
        <v>2</v>
      </c>
      <c r="W2231" s="3">
        <f t="shared" si="628"/>
        <v>-2.1562652754490985E-3</v>
      </c>
      <c r="X2231" s="3">
        <f t="shared" si="629"/>
        <v>2.7446698675632542E-2</v>
      </c>
      <c r="Y2231" s="3">
        <f t="shared" si="630"/>
        <v>2.689710426919989E-2</v>
      </c>
    </row>
    <row r="2232" spans="1:25" x14ac:dyDescent="0.25">
      <c r="A2232" s="1">
        <v>39267</v>
      </c>
      <c r="B2232" s="2">
        <v>9068.98</v>
      </c>
      <c r="C2232" s="2">
        <v>196364</v>
      </c>
      <c r="D2232" s="2">
        <v>9053</v>
      </c>
      <c r="E2232" s="2">
        <v>8999</v>
      </c>
      <c r="F2232" s="13">
        <f t="shared" si="618"/>
        <v>-1.7620504180182461E-3</v>
      </c>
      <c r="G2232" s="2">
        <f t="shared" si="613"/>
        <v>8273.6498333333329</v>
      </c>
      <c r="H2232" s="2">
        <f t="shared" ca="1" si="619"/>
        <v>163213.20000000001</v>
      </c>
      <c r="I2232">
        <f t="shared" ca="1" si="620"/>
        <v>1</v>
      </c>
      <c r="J2232">
        <f t="shared" si="621"/>
        <v>-1</v>
      </c>
      <c r="K2232">
        <f t="shared" si="614"/>
        <v>72.779999999998836</v>
      </c>
      <c r="L2232">
        <f t="shared" ca="1" si="615"/>
        <v>72.779999999998836</v>
      </c>
      <c r="M2232" s="14">
        <f t="shared" si="616"/>
        <v>7369.6300000000483</v>
      </c>
      <c r="N2232">
        <f t="shared" si="622"/>
        <v>0</v>
      </c>
      <c r="O2232">
        <f t="shared" si="617"/>
        <v>0</v>
      </c>
      <c r="P2232">
        <f>COUNTIF(作圖資料!$A$3:$A$249,A2232)</f>
        <v>0</v>
      </c>
      <c r="R2232" s="7">
        <f t="shared" si="623"/>
        <v>81</v>
      </c>
      <c r="S2232" s="8">
        <f t="shared" ca="1" si="624"/>
        <v>81</v>
      </c>
      <c r="T2232" s="8">
        <f t="shared" ca="1" si="625"/>
        <v>13158</v>
      </c>
      <c r="U2232" s="8">
        <f t="shared" ca="1" si="626"/>
        <v>1</v>
      </c>
      <c r="V2232" s="9">
        <f t="shared" ca="1" si="627"/>
        <v>0</v>
      </c>
      <c r="W2232" s="3">
        <f t="shared" si="628"/>
        <v>-2.1562652754490985E-3</v>
      </c>
      <c r="X2232" s="3">
        <f t="shared" si="629"/>
        <v>3.5758827210971011E-2</v>
      </c>
      <c r="Y2232" s="3">
        <f t="shared" si="630"/>
        <v>3.61680210598605E-2</v>
      </c>
    </row>
    <row r="2233" spans="1:25" x14ac:dyDescent="0.25">
      <c r="A2233" s="1">
        <v>39268</v>
      </c>
      <c r="B2233" s="2">
        <v>9148.7800000000007</v>
      </c>
      <c r="C2233" s="2">
        <v>197306</v>
      </c>
      <c r="D2233" s="2">
        <v>9123</v>
      </c>
      <c r="E2233" s="2">
        <v>9070</v>
      </c>
      <c r="F2233" s="13">
        <f t="shared" si="618"/>
        <v>-2.8178620537383514E-3</v>
      </c>
      <c r="G2233" s="2">
        <f t="shared" si="613"/>
        <v>8291.3886666666676</v>
      </c>
      <c r="H2233" s="2">
        <f t="shared" ca="1" si="619"/>
        <v>172442</v>
      </c>
      <c r="I2233">
        <f t="shared" ca="1" si="620"/>
        <v>1</v>
      </c>
      <c r="J2233">
        <f t="shared" si="621"/>
        <v>-1</v>
      </c>
      <c r="K2233">
        <f t="shared" si="614"/>
        <v>79.800000000001091</v>
      </c>
      <c r="L2233">
        <f t="shared" ca="1" si="615"/>
        <v>79.800000000001091</v>
      </c>
      <c r="M2233" s="14">
        <f t="shared" si="616"/>
        <v>7369.6300000000483</v>
      </c>
      <c r="N2233">
        <f t="shared" si="622"/>
        <v>0</v>
      </c>
      <c r="O2233">
        <f t="shared" si="617"/>
        <v>0</v>
      </c>
      <c r="P2233">
        <f>COUNTIF(作圖資料!$A$3:$A$249,A2233)</f>
        <v>0</v>
      </c>
      <c r="R2233" s="7">
        <f t="shared" si="623"/>
        <v>70</v>
      </c>
      <c r="S2233" s="8">
        <f t="shared" ca="1" si="624"/>
        <v>70</v>
      </c>
      <c r="T2233" s="8">
        <f t="shared" ca="1" si="625"/>
        <v>13228</v>
      </c>
      <c r="U2233" s="8">
        <f t="shared" ca="1" si="626"/>
        <v>1</v>
      </c>
      <c r="V2233" s="9">
        <f t="shared" ca="1" si="627"/>
        <v>0</v>
      </c>
      <c r="W2233" s="3">
        <f t="shared" si="628"/>
        <v>-2.1562652754490985E-3</v>
      </c>
      <c r="X2233" s="3">
        <f t="shared" si="629"/>
        <v>4.4872702686651555E-2</v>
      </c>
      <c r="Y2233" s="3">
        <f t="shared" si="630"/>
        <v>4.4179924459196718E-2</v>
      </c>
    </row>
    <row r="2234" spans="1:25" x14ac:dyDescent="0.25">
      <c r="A2234" s="1">
        <v>39269</v>
      </c>
      <c r="B2234" s="2">
        <v>9188.31</v>
      </c>
      <c r="C2234" s="2">
        <v>210722</v>
      </c>
      <c r="D2234" s="2">
        <v>9142</v>
      </c>
      <c r="E2234" s="2">
        <v>9086</v>
      </c>
      <c r="F2234" s="13">
        <f t="shared" si="618"/>
        <v>-5.0400998660253826E-3</v>
      </c>
      <c r="G2234" s="2">
        <f t="shared" si="613"/>
        <v>8309.9405000000006</v>
      </c>
      <c r="H2234" s="2">
        <f t="shared" ca="1" si="619"/>
        <v>183822.4</v>
      </c>
      <c r="I2234">
        <f t="shared" ca="1" si="620"/>
        <v>1</v>
      </c>
      <c r="J2234">
        <f t="shared" si="621"/>
        <v>-1</v>
      </c>
      <c r="K2234">
        <f t="shared" si="614"/>
        <v>39.529999999998836</v>
      </c>
      <c r="L2234">
        <f t="shared" ca="1" si="615"/>
        <v>39.529999999998836</v>
      </c>
      <c r="M2234" s="14">
        <f t="shared" si="616"/>
        <v>7369.6300000000483</v>
      </c>
      <c r="N2234">
        <f t="shared" si="622"/>
        <v>0</v>
      </c>
      <c r="O2234">
        <f t="shared" si="617"/>
        <v>0</v>
      </c>
      <c r="P2234">
        <f>COUNTIF(作圖資料!$A$3:$A$249,A2234)</f>
        <v>0</v>
      </c>
      <c r="R2234" s="7">
        <f t="shared" si="623"/>
        <v>19</v>
      </c>
      <c r="S2234" s="8">
        <f t="shared" ca="1" si="624"/>
        <v>19</v>
      </c>
      <c r="T2234" s="8">
        <f t="shared" ca="1" si="625"/>
        <v>13247</v>
      </c>
      <c r="U2234" s="8">
        <f t="shared" ca="1" si="626"/>
        <v>1</v>
      </c>
      <c r="V2234" s="9">
        <f t="shared" ca="1" si="627"/>
        <v>0</v>
      </c>
      <c r="W2234" s="3">
        <f t="shared" si="628"/>
        <v>-2.1562652754490985E-3</v>
      </c>
      <c r="X2234" s="3">
        <f t="shared" si="629"/>
        <v>4.9387383107123206E-2</v>
      </c>
      <c r="Y2234" s="3">
        <f t="shared" si="630"/>
        <v>4.6354583953302164E-2</v>
      </c>
    </row>
    <row r="2235" spans="1:25" x14ac:dyDescent="0.25">
      <c r="A2235" s="1">
        <v>39272</v>
      </c>
      <c r="B2235" s="2">
        <v>9369.84</v>
      </c>
      <c r="C2235" s="2">
        <v>227078</v>
      </c>
      <c r="D2235" s="2">
        <v>9376</v>
      </c>
      <c r="E2235" s="2">
        <v>9339</v>
      </c>
      <c r="F2235" s="13">
        <f t="shared" si="618"/>
        <v>6.5742851532157864E-4</v>
      </c>
      <c r="G2235" s="2">
        <f t="shared" si="613"/>
        <v>8332.7328333333353</v>
      </c>
      <c r="H2235" s="2">
        <f t="shared" ca="1" si="619"/>
        <v>202915.20000000001</v>
      </c>
      <c r="I2235">
        <f t="shared" ca="1" si="620"/>
        <v>1</v>
      </c>
      <c r="J2235">
        <f t="shared" si="621"/>
        <v>1</v>
      </c>
      <c r="K2235">
        <f t="shared" si="614"/>
        <v>181.53000000000065</v>
      </c>
      <c r="L2235">
        <f t="shared" ca="1" si="615"/>
        <v>181.53000000000065</v>
      </c>
      <c r="M2235" s="14">
        <f t="shared" si="616"/>
        <v>7369.6300000000483</v>
      </c>
      <c r="N2235">
        <f t="shared" si="622"/>
        <v>0</v>
      </c>
      <c r="O2235">
        <f t="shared" si="617"/>
        <v>0</v>
      </c>
      <c r="P2235">
        <f>COUNTIF(作圖資料!$A$3:$A$249,A2235)</f>
        <v>0</v>
      </c>
      <c r="R2235" s="7">
        <f t="shared" si="623"/>
        <v>234</v>
      </c>
      <c r="S2235" s="8">
        <f t="shared" ca="1" si="624"/>
        <v>234</v>
      </c>
      <c r="T2235" s="8">
        <f t="shared" ca="1" si="625"/>
        <v>13481</v>
      </c>
      <c r="U2235" s="8">
        <f t="shared" ca="1" si="626"/>
        <v>1</v>
      </c>
      <c r="V2235" s="9">
        <f t="shared" ca="1" si="627"/>
        <v>0</v>
      </c>
      <c r="W2235" s="3">
        <f t="shared" si="628"/>
        <v>-2.1562652754490985E-3</v>
      </c>
      <c r="X2235" s="3">
        <f t="shared" si="629"/>
        <v>7.0119736679808087E-2</v>
      </c>
      <c r="Y2235" s="3">
        <f t="shared" si="630"/>
        <v>7.3137232459654422E-2</v>
      </c>
    </row>
    <row r="2236" spans="1:25" x14ac:dyDescent="0.25">
      <c r="A2236" s="1">
        <v>39273</v>
      </c>
      <c r="B2236" s="2">
        <v>9384.73</v>
      </c>
      <c r="C2236" s="2">
        <v>227053</v>
      </c>
      <c r="D2236" s="2">
        <v>9336</v>
      </c>
      <c r="E2236" s="2">
        <v>9289</v>
      </c>
      <c r="F2236" s="13">
        <f t="shared" si="618"/>
        <v>-5.1924775672821388E-3</v>
      </c>
      <c r="G2236" s="2">
        <f t="shared" si="613"/>
        <v>8355.0596666666679</v>
      </c>
      <c r="H2236" s="2">
        <f t="shared" ca="1" si="619"/>
        <v>211704.6</v>
      </c>
      <c r="I2236">
        <f t="shared" ca="1" si="620"/>
        <v>1</v>
      </c>
      <c r="J2236">
        <f t="shared" si="621"/>
        <v>-1</v>
      </c>
      <c r="K2236">
        <f t="shared" si="614"/>
        <v>14.889999999999418</v>
      </c>
      <c r="L2236">
        <f t="shared" ca="1" si="615"/>
        <v>14.889999999999418</v>
      </c>
      <c r="M2236" s="14">
        <f t="shared" si="616"/>
        <v>7369.6300000000483</v>
      </c>
      <c r="N2236">
        <f t="shared" si="622"/>
        <v>0</v>
      </c>
      <c r="O2236">
        <f t="shared" si="617"/>
        <v>0</v>
      </c>
      <c r="P2236">
        <f>COUNTIF(作圖資料!$A$3:$A$249,A2236)</f>
        <v>0</v>
      </c>
      <c r="R2236" s="7">
        <f t="shared" si="623"/>
        <v>-40</v>
      </c>
      <c r="S2236" s="8">
        <f t="shared" ca="1" si="624"/>
        <v>-40</v>
      </c>
      <c r="T2236" s="8">
        <f t="shared" ca="1" si="625"/>
        <v>13441</v>
      </c>
      <c r="U2236" s="8">
        <f t="shared" ca="1" si="626"/>
        <v>1</v>
      </c>
      <c r="V2236" s="9">
        <f t="shared" ca="1" si="627"/>
        <v>0</v>
      </c>
      <c r="W2236" s="3">
        <f t="shared" si="628"/>
        <v>-2.1562652754490985E-3</v>
      </c>
      <c r="X2236" s="3">
        <f t="shared" si="629"/>
        <v>7.1820308181473225E-2</v>
      </c>
      <c r="Y2236" s="3">
        <f t="shared" si="630"/>
        <v>6.8559001945748044E-2</v>
      </c>
    </row>
    <row r="2237" spans="1:25" x14ac:dyDescent="0.25">
      <c r="A2237" s="1">
        <v>39274</v>
      </c>
      <c r="B2237" s="2">
        <v>9290.9500000000007</v>
      </c>
      <c r="C2237" s="2">
        <v>220242</v>
      </c>
      <c r="D2237" s="2">
        <v>9226</v>
      </c>
      <c r="E2237" s="2">
        <v>9176</v>
      </c>
      <c r="F2237" s="13">
        <f t="shared" si="618"/>
        <v>-6.9906737201256286E-3</v>
      </c>
      <c r="G2237" s="2">
        <f t="shared" si="613"/>
        <v>8375.8498333333337</v>
      </c>
      <c r="H2237" s="2">
        <f t="shared" ca="1" si="619"/>
        <v>216480.2</v>
      </c>
      <c r="I2237">
        <f t="shared" ca="1" si="620"/>
        <v>1</v>
      </c>
      <c r="J2237">
        <f t="shared" si="621"/>
        <v>-1</v>
      </c>
      <c r="K2237">
        <f t="shared" si="614"/>
        <v>-93.779999999998836</v>
      </c>
      <c r="L2237">
        <f t="shared" ca="1" si="615"/>
        <v>-93.779999999998836</v>
      </c>
      <c r="M2237" s="14">
        <f t="shared" si="616"/>
        <v>7369.6300000000483</v>
      </c>
      <c r="N2237">
        <f t="shared" si="622"/>
        <v>0</v>
      </c>
      <c r="O2237">
        <f t="shared" si="617"/>
        <v>0</v>
      </c>
      <c r="P2237">
        <f>COUNTIF(作圖資料!$A$3:$A$249,A2237)</f>
        <v>0</v>
      </c>
      <c r="R2237" s="7">
        <f t="shared" si="623"/>
        <v>-110</v>
      </c>
      <c r="S2237" s="8">
        <f t="shared" ca="1" si="624"/>
        <v>-110</v>
      </c>
      <c r="T2237" s="8">
        <f t="shared" ca="1" si="625"/>
        <v>13331</v>
      </c>
      <c r="U2237" s="8">
        <f t="shared" ca="1" si="626"/>
        <v>1</v>
      </c>
      <c r="V2237" s="9">
        <f t="shared" ca="1" si="627"/>
        <v>0</v>
      </c>
      <c r="W2237" s="3">
        <f t="shared" si="628"/>
        <v>-2.1562652754490985E-3</v>
      </c>
      <c r="X2237" s="3">
        <f t="shared" si="629"/>
        <v>6.1109791363061161E-2</v>
      </c>
      <c r="Y2237" s="3">
        <f t="shared" si="630"/>
        <v>5.5968868032505448E-2</v>
      </c>
    </row>
    <row r="2238" spans="1:25" x14ac:dyDescent="0.25">
      <c r="A2238" s="1">
        <v>39275</v>
      </c>
      <c r="B2238" s="2">
        <v>9354.41</v>
      </c>
      <c r="C2238" s="2">
        <v>233043</v>
      </c>
      <c r="D2238" s="2">
        <v>9323</v>
      </c>
      <c r="E2238" s="2">
        <v>9269</v>
      </c>
      <c r="F2238" s="13">
        <f t="shared" si="618"/>
        <v>-3.357774568358618E-3</v>
      </c>
      <c r="G2238" s="2">
        <f t="shared" ref="G2238:G2301" si="631">AVERAGE(B2179:B2238)</f>
        <v>8399.1018333333341</v>
      </c>
      <c r="H2238" s="2">
        <f t="shared" ca="1" si="619"/>
        <v>223627.6</v>
      </c>
      <c r="I2238">
        <f t="shared" ca="1" si="620"/>
        <v>1</v>
      </c>
      <c r="J2238">
        <f t="shared" si="621"/>
        <v>-1</v>
      </c>
      <c r="K2238">
        <f t="shared" ref="K2238:K2301" si="632">B2238-B2237</f>
        <v>63.459999999999127</v>
      </c>
      <c r="L2238">
        <f t="shared" ref="L2238:L2301" ca="1" si="633">I2237*K2238</f>
        <v>63.459999999999127</v>
      </c>
      <c r="M2238" s="14">
        <f t="shared" ref="M2238:M2301" si="634">M2237+K2238*N2237</f>
        <v>7369.6300000000483</v>
      </c>
      <c r="N2238">
        <f t="shared" si="622"/>
        <v>0</v>
      </c>
      <c r="O2238">
        <f t="shared" ref="O2238:O2301" si="635">ABS(N2238-N2237)</f>
        <v>0</v>
      </c>
      <c r="P2238">
        <f>COUNTIF(作圖資料!$A$3:$A$249,A2238)</f>
        <v>0</v>
      </c>
      <c r="R2238" s="7">
        <f t="shared" si="623"/>
        <v>97</v>
      </c>
      <c r="S2238" s="8">
        <f t="shared" ca="1" si="624"/>
        <v>97</v>
      </c>
      <c r="T2238" s="8">
        <f t="shared" ca="1" si="625"/>
        <v>13428</v>
      </c>
      <c r="U2238" s="8">
        <f t="shared" ca="1" si="626"/>
        <v>1</v>
      </c>
      <c r="V2238" s="9">
        <f t="shared" ca="1" si="627"/>
        <v>0</v>
      </c>
      <c r="W2238" s="3">
        <f t="shared" si="628"/>
        <v>-2.1562652754490985E-3</v>
      </c>
      <c r="X2238" s="3">
        <f t="shared" si="629"/>
        <v>6.8357492336578396E-2</v>
      </c>
      <c r="Y2238" s="3">
        <f t="shared" si="630"/>
        <v>6.7071077028728388E-2</v>
      </c>
    </row>
    <row r="2239" spans="1:25" x14ac:dyDescent="0.25">
      <c r="A2239" s="1">
        <v>39276</v>
      </c>
      <c r="B2239" s="2">
        <v>9471.2999999999993</v>
      </c>
      <c r="C2239" s="2">
        <v>238130</v>
      </c>
      <c r="D2239" s="2">
        <v>9458</v>
      </c>
      <c r="E2239" s="2">
        <v>9405</v>
      </c>
      <c r="F2239" s="13">
        <f t="shared" si="618"/>
        <v>-1.4042422898651319E-3</v>
      </c>
      <c r="G2239" s="2">
        <f t="shared" si="631"/>
        <v>8423.5683333333345</v>
      </c>
      <c r="H2239" s="2">
        <f t="shared" ca="1" si="619"/>
        <v>229109.2</v>
      </c>
      <c r="I2239">
        <f t="shared" ca="1" si="620"/>
        <v>1</v>
      </c>
      <c r="J2239">
        <f t="shared" si="621"/>
        <v>-1</v>
      </c>
      <c r="K2239">
        <f t="shared" si="632"/>
        <v>116.88999999999942</v>
      </c>
      <c r="L2239">
        <f t="shared" ca="1" si="633"/>
        <v>116.88999999999942</v>
      </c>
      <c r="M2239" s="14">
        <f t="shared" si="634"/>
        <v>7369.6300000000483</v>
      </c>
      <c r="N2239">
        <f t="shared" si="622"/>
        <v>0</v>
      </c>
      <c r="O2239">
        <f t="shared" si="635"/>
        <v>0</v>
      </c>
      <c r="P2239">
        <f>COUNTIF(作圖資料!$A$3:$A$249,A2239)</f>
        <v>0</v>
      </c>
      <c r="R2239" s="7">
        <f t="shared" si="623"/>
        <v>135</v>
      </c>
      <c r="S2239" s="8">
        <f t="shared" ca="1" si="624"/>
        <v>135</v>
      </c>
      <c r="T2239" s="8">
        <f t="shared" ca="1" si="625"/>
        <v>13563</v>
      </c>
      <c r="U2239" s="8">
        <f t="shared" ca="1" si="626"/>
        <v>1</v>
      </c>
      <c r="V2239" s="9">
        <f t="shared" ca="1" si="627"/>
        <v>0</v>
      </c>
      <c r="W2239" s="3">
        <f t="shared" si="628"/>
        <v>-2.1562652754490985E-3</v>
      </c>
      <c r="X2239" s="3">
        <f t="shared" si="629"/>
        <v>8.170737835603048E-2</v>
      </c>
      <c r="Y2239" s="3">
        <f t="shared" si="630"/>
        <v>8.2522605013162442E-2</v>
      </c>
    </row>
    <row r="2240" spans="1:25" x14ac:dyDescent="0.25">
      <c r="A2240" s="1">
        <v>39279</v>
      </c>
      <c r="B2240" s="2">
        <v>9417.32</v>
      </c>
      <c r="C2240" s="2">
        <v>229482</v>
      </c>
      <c r="D2240" s="2">
        <v>9372</v>
      </c>
      <c r="E2240" s="2">
        <v>9317</v>
      </c>
      <c r="F2240" s="13">
        <f t="shared" si="618"/>
        <v>-4.8124094753071445E-3</v>
      </c>
      <c r="G2240" s="2">
        <f t="shared" si="631"/>
        <v>8449.0465000000004</v>
      </c>
      <c r="H2240" s="2">
        <f t="shared" ca="1" si="619"/>
        <v>229590</v>
      </c>
      <c r="I2240">
        <f t="shared" ca="1" si="620"/>
        <v>-1</v>
      </c>
      <c r="J2240">
        <f t="shared" si="621"/>
        <v>-1</v>
      </c>
      <c r="K2240">
        <f t="shared" si="632"/>
        <v>-53.979999999999563</v>
      </c>
      <c r="L2240">
        <f t="shared" ca="1" si="633"/>
        <v>-53.979999999999563</v>
      </c>
      <c r="M2240" s="14">
        <f t="shared" si="634"/>
        <v>7369.6300000000483</v>
      </c>
      <c r="N2240">
        <f t="shared" si="622"/>
        <v>0</v>
      </c>
      <c r="O2240">
        <f t="shared" si="635"/>
        <v>0</v>
      </c>
      <c r="P2240">
        <f>COUNTIF(作圖資料!$A$3:$A$249,A2240)</f>
        <v>0</v>
      </c>
      <c r="R2240" s="7">
        <f t="shared" si="623"/>
        <v>-86</v>
      </c>
      <c r="S2240" s="8">
        <f t="shared" ca="1" si="624"/>
        <v>-86</v>
      </c>
      <c r="T2240" s="8">
        <f t="shared" ca="1" si="625"/>
        <v>13477</v>
      </c>
      <c r="U2240" s="8">
        <f t="shared" ca="1" si="626"/>
        <v>-1</v>
      </c>
      <c r="V2240" s="9">
        <f t="shared" ca="1" si="627"/>
        <v>2</v>
      </c>
      <c r="W2240" s="3">
        <f t="shared" si="628"/>
        <v>-2.1562652754490985E-3</v>
      </c>
      <c r="X2240" s="3">
        <f t="shared" si="629"/>
        <v>7.5542378378872455E-2</v>
      </c>
      <c r="Y2240" s="3">
        <f t="shared" si="630"/>
        <v>7.2679409408263673E-2</v>
      </c>
    </row>
    <row r="2241" spans="1:25" x14ac:dyDescent="0.25">
      <c r="A2241" s="1">
        <v>39280</v>
      </c>
      <c r="B2241" s="2">
        <v>9509.73</v>
      </c>
      <c r="C2241" s="2">
        <v>197016</v>
      </c>
      <c r="D2241" s="2">
        <v>9524</v>
      </c>
      <c r="E2241" s="2">
        <v>9458</v>
      </c>
      <c r="F2241" s="13">
        <f t="shared" si="618"/>
        <v>1.5005683652427049E-3</v>
      </c>
      <c r="G2241" s="2">
        <f t="shared" si="631"/>
        <v>8475.1641666666656</v>
      </c>
      <c r="H2241" s="2">
        <f t="shared" ca="1" si="619"/>
        <v>223582.6</v>
      </c>
      <c r="I2241">
        <f t="shared" ca="1" si="620"/>
        <v>-1</v>
      </c>
      <c r="J2241">
        <f t="shared" si="621"/>
        <v>1</v>
      </c>
      <c r="K2241">
        <f t="shared" si="632"/>
        <v>92.409999999999854</v>
      </c>
      <c r="L2241">
        <f t="shared" ca="1" si="633"/>
        <v>-92.409999999999854</v>
      </c>
      <c r="M2241" s="14">
        <f t="shared" si="634"/>
        <v>7369.6300000000483</v>
      </c>
      <c r="N2241">
        <f t="shared" si="622"/>
        <v>0</v>
      </c>
      <c r="O2241">
        <f t="shared" si="635"/>
        <v>0</v>
      </c>
      <c r="P2241">
        <f>COUNTIF(作圖資料!$A$3:$A$249,A2241)</f>
        <v>0</v>
      </c>
      <c r="R2241" s="7">
        <f t="shared" si="623"/>
        <v>152</v>
      </c>
      <c r="S2241" s="8">
        <f t="shared" ca="1" si="624"/>
        <v>-152</v>
      </c>
      <c r="T2241" s="8">
        <f t="shared" ca="1" si="625"/>
        <v>13325</v>
      </c>
      <c r="U2241" s="8">
        <f t="shared" ca="1" si="626"/>
        <v>-1</v>
      </c>
      <c r="V2241" s="9">
        <f t="shared" ca="1" si="627"/>
        <v>0</v>
      </c>
      <c r="W2241" s="3">
        <f t="shared" si="628"/>
        <v>-2.1562652754490985E-3</v>
      </c>
      <c r="X2241" s="3">
        <f t="shared" si="629"/>
        <v>8.6096428914055556E-2</v>
      </c>
      <c r="Y2241" s="3">
        <f t="shared" si="630"/>
        <v>9.0076685361107911E-2</v>
      </c>
    </row>
    <row r="2242" spans="1:25" x14ac:dyDescent="0.25">
      <c r="A2242" s="1">
        <v>39281</v>
      </c>
      <c r="B2242" s="2">
        <v>9485.35</v>
      </c>
      <c r="C2242" s="2">
        <v>247214</v>
      </c>
      <c r="D2242" s="2">
        <v>9480</v>
      </c>
      <c r="E2242" s="2">
        <v>9398</v>
      </c>
      <c r="F2242" s="13">
        <f t="shared" si="618"/>
        <v>-9.2089379938536942E-3</v>
      </c>
      <c r="G2242" s="2">
        <f t="shared" si="631"/>
        <v>8499.7456666666658</v>
      </c>
      <c r="H2242" s="2">
        <f t="shared" ca="1" si="619"/>
        <v>228977</v>
      </c>
      <c r="I2242">
        <f t="shared" ca="1" si="620"/>
        <v>1</v>
      </c>
      <c r="J2242">
        <f t="shared" si="621"/>
        <v>-1</v>
      </c>
      <c r="K2242">
        <f t="shared" si="632"/>
        <v>-24.3799999999992</v>
      </c>
      <c r="L2242">
        <f t="shared" ca="1" si="633"/>
        <v>24.3799999999992</v>
      </c>
      <c r="M2242" s="14">
        <f t="shared" si="634"/>
        <v>7369.6300000000483</v>
      </c>
      <c r="N2242">
        <f t="shared" si="622"/>
        <v>0</v>
      </c>
      <c r="O2242">
        <f t="shared" si="635"/>
        <v>0</v>
      </c>
      <c r="P2242">
        <f>COUNTIF(作圖資料!$A$3:$A$249,A2242)</f>
        <v>1</v>
      </c>
      <c r="R2242" s="7">
        <f t="shared" si="623"/>
        <v>-44</v>
      </c>
      <c r="S2242" s="8">
        <f t="shared" ca="1" si="624"/>
        <v>44</v>
      </c>
      <c r="T2242" s="8">
        <f t="shared" ca="1" si="625"/>
        <v>13369</v>
      </c>
      <c r="U2242" s="8">
        <f t="shared" ca="1" si="626"/>
        <v>1</v>
      </c>
      <c r="V2242" s="9">
        <f t="shared" ca="1" si="627"/>
        <v>2</v>
      </c>
      <c r="W2242" s="3">
        <f t="shared" si="628"/>
        <v>-2.1562652754490985E-3</v>
      </c>
      <c r="X2242" s="3">
        <f t="shared" si="629"/>
        <v>8.3312014326372807E-2</v>
      </c>
      <c r="Y2242" s="3">
        <f t="shared" si="630"/>
        <v>8.5040631795811006E-2</v>
      </c>
    </row>
    <row r="2243" spans="1:25" x14ac:dyDescent="0.25">
      <c r="A2243" s="1">
        <v>39282</v>
      </c>
      <c r="B2243" s="2">
        <v>9473.31</v>
      </c>
      <c r="C2243" s="2">
        <v>232289</v>
      </c>
      <c r="D2243" s="2">
        <v>9419</v>
      </c>
      <c r="E2243" s="2">
        <v>9433</v>
      </c>
      <c r="F2243" s="13">
        <f t="shared" ref="F2243:F2306" si="636">IF(P2243=1,E2243,D2243)/B2243-1</f>
        <v>-5.7329486736947821E-3</v>
      </c>
      <c r="G2243" s="2">
        <f t="shared" si="631"/>
        <v>8523.5506666666661</v>
      </c>
      <c r="H2243" s="2">
        <f t="shared" ref="H2243:H2306" ca="1" si="637">IF(ROW()&gt;$H$1,AVERAGE(OFFSET(C2243,-$H$1+1,,$H$1)),"")</f>
        <v>228826.2</v>
      </c>
      <c r="I2243">
        <f t="shared" ref="I2243:I2306" ca="1" si="638">IF(H2243="",0,SIGN(C2243-H2243))</f>
        <v>1</v>
      </c>
      <c r="J2243">
        <f t="shared" ref="J2243:J2306" si="639">SIGN(F2243)</f>
        <v>-1</v>
      </c>
      <c r="K2243">
        <f t="shared" si="632"/>
        <v>-12.040000000000873</v>
      </c>
      <c r="L2243">
        <f t="shared" ca="1" si="633"/>
        <v>-12.040000000000873</v>
      </c>
      <c r="M2243" s="14">
        <f t="shared" si="634"/>
        <v>7369.6300000000483</v>
      </c>
      <c r="N2243">
        <f t="shared" ref="N2243:N2306" si="640">INT(M2243*$Q$1/B2243)*CHOOSE($L$1,I2243,J2243)</f>
        <v>0</v>
      </c>
      <c r="O2243">
        <f t="shared" si="635"/>
        <v>0</v>
      </c>
      <c r="P2243">
        <f>COUNTIF(作圖資料!$A$3:$A$249,A2243)</f>
        <v>0</v>
      </c>
      <c r="R2243" s="7">
        <f t="shared" si="623"/>
        <v>21</v>
      </c>
      <c r="S2243" s="8">
        <f t="shared" ca="1" si="624"/>
        <v>21</v>
      </c>
      <c r="T2243" s="8">
        <f t="shared" ca="1" si="625"/>
        <v>13390</v>
      </c>
      <c r="U2243" s="8">
        <f t="shared" ca="1" si="626"/>
        <v>1</v>
      </c>
      <c r="V2243" s="9">
        <f t="shared" ca="1" si="627"/>
        <v>0</v>
      </c>
      <c r="W2243" s="3">
        <f t="shared" si="628"/>
        <v>-9.2089379938536942E-3</v>
      </c>
      <c r="X2243" s="3">
        <f t="shared" si="629"/>
        <v>-1.269325855134589E-3</v>
      </c>
      <c r="Y2243" s="3">
        <f t="shared" si="630"/>
        <v>2.2345179825494785E-3</v>
      </c>
    </row>
    <row r="2244" spans="1:25" x14ac:dyDescent="0.25">
      <c r="A2244" s="1">
        <v>39283</v>
      </c>
      <c r="B2244" s="2">
        <v>9585.9</v>
      </c>
      <c r="C2244" s="2">
        <v>221915</v>
      </c>
      <c r="D2244" s="2">
        <v>9545</v>
      </c>
      <c r="E2244" s="2">
        <v>9527</v>
      </c>
      <c r="F2244" s="13">
        <f t="shared" si="636"/>
        <v>-4.2666833578485219E-3</v>
      </c>
      <c r="G2244" s="2">
        <f t="shared" si="631"/>
        <v>8550.2381666666661</v>
      </c>
      <c r="H2244" s="2">
        <f t="shared" ca="1" si="637"/>
        <v>225583.2</v>
      </c>
      <c r="I2244">
        <f t="shared" ca="1" si="638"/>
        <v>-1</v>
      </c>
      <c r="J2244">
        <f t="shared" si="639"/>
        <v>-1</v>
      </c>
      <c r="K2244">
        <f t="shared" si="632"/>
        <v>112.59000000000015</v>
      </c>
      <c r="L2244">
        <f t="shared" ca="1" si="633"/>
        <v>112.59000000000015</v>
      </c>
      <c r="M2244" s="14">
        <f t="shared" si="634"/>
        <v>7369.6300000000483</v>
      </c>
      <c r="N2244">
        <f t="shared" si="640"/>
        <v>0</v>
      </c>
      <c r="O2244">
        <f t="shared" si="635"/>
        <v>0</v>
      </c>
      <c r="P2244">
        <f>COUNTIF(作圖資料!$A$3:$A$249,A2244)</f>
        <v>0</v>
      </c>
      <c r="R2244" s="7">
        <f t="shared" ref="R2244:R2307" si="641">D2244-IF(P2243=1,E2243,D2243)</f>
        <v>126</v>
      </c>
      <c r="S2244" s="8">
        <f t="shared" ref="S2244:S2307" ca="1" si="642">I2243*R2244</f>
        <v>126</v>
      </c>
      <c r="T2244" s="8">
        <f t="shared" ref="T2244:T2307" ca="1" si="643">T2243+R2244*U2243</f>
        <v>13516</v>
      </c>
      <c r="U2244" s="8">
        <f t="shared" ref="U2244:U2307" ca="1" si="644">INT(T2244*$Q$1/IF(P2244=1,E2244,D2244))*I2244</f>
        <v>-1</v>
      </c>
      <c r="V2244" s="9">
        <f t="shared" ref="V2244:V2307" ca="1" si="645">IF(P2244=1,ABS(U2244)+ABS(U2243),ABS(U2244-U2243))</f>
        <v>2</v>
      </c>
      <c r="W2244" s="3">
        <f t="shared" ref="W2244:W2307" si="646">IF(P2243=1,F2243,W2243)</f>
        <v>-9.2089379938536942E-3</v>
      </c>
      <c r="X2244" s="3">
        <f t="shared" ref="X2244:X2307" si="647">IF(P2243=1,K2244/B2243,(1+K2244/B2243)*(1+X2243)-1)</f>
        <v>1.0600557702140412E-2</v>
      </c>
      <c r="Y2244" s="3">
        <f t="shared" ref="Y2244:Y2307" si="648">IF(P2243=1,R2244/E2243,(1+R2244/D2243)*(1+Y2243)-1)</f>
        <v>1.5641625877846455E-2</v>
      </c>
    </row>
    <row r="2245" spans="1:25" x14ac:dyDescent="0.25">
      <c r="A2245" s="1">
        <v>39286</v>
      </c>
      <c r="B2245" s="2">
        <v>9621.57</v>
      </c>
      <c r="C2245" s="2">
        <v>212642</v>
      </c>
      <c r="D2245" s="2">
        <v>9549</v>
      </c>
      <c r="E2245" s="2">
        <v>9550</v>
      </c>
      <c r="F2245" s="13">
        <f t="shared" si="636"/>
        <v>-7.5424281068473542E-3</v>
      </c>
      <c r="G2245" s="2">
        <f t="shared" si="631"/>
        <v>8577.2636666666658</v>
      </c>
      <c r="H2245" s="2">
        <f t="shared" ca="1" si="637"/>
        <v>222215.2</v>
      </c>
      <c r="I2245">
        <f t="shared" ca="1" si="638"/>
        <v>-1</v>
      </c>
      <c r="J2245">
        <f t="shared" si="639"/>
        <v>-1</v>
      </c>
      <c r="K2245">
        <f t="shared" si="632"/>
        <v>35.670000000000073</v>
      </c>
      <c r="L2245">
        <f t="shared" ca="1" si="633"/>
        <v>-35.670000000000073</v>
      </c>
      <c r="M2245" s="14">
        <f t="shared" si="634"/>
        <v>7369.6300000000483</v>
      </c>
      <c r="N2245">
        <f t="shared" si="640"/>
        <v>0</v>
      </c>
      <c r="O2245">
        <f t="shared" si="635"/>
        <v>0</v>
      </c>
      <c r="P2245">
        <f>COUNTIF(作圖資料!$A$3:$A$249,A2245)</f>
        <v>0</v>
      </c>
      <c r="R2245" s="7">
        <f t="shared" si="641"/>
        <v>4</v>
      </c>
      <c r="S2245" s="8">
        <f t="shared" ca="1" si="642"/>
        <v>-4</v>
      </c>
      <c r="T2245" s="8">
        <f t="shared" ca="1" si="643"/>
        <v>13512</v>
      </c>
      <c r="U2245" s="8">
        <f t="shared" ca="1" si="644"/>
        <v>-1</v>
      </c>
      <c r="V2245" s="9">
        <f t="shared" ca="1" si="645"/>
        <v>0</v>
      </c>
      <c r="W2245" s="3">
        <f t="shared" si="646"/>
        <v>-9.2089379938536942E-3</v>
      </c>
      <c r="X2245" s="3">
        <f t="shared" si="647"/>
        <v>1.4361093686579673E-2</v>
      </c>
      <c r="Y2245" s="3">
        <f t="shared" si="648"/>
        <v>1.6067248350713159E-2</v>
      </c>
    </row>
    <row r="2246" spans="1:25" x14ac:dyDescent="0.25">
      <c r="A2246" s="1">
        <v>39287</v>
      </c>
      <c r="B2246" s="2">
        <v>9744.06</v>
      </c>
      <c r="C2246" s="2">
        <v>284714</v>
      </c>
      <c r="D2246" s="2">
        <v>9674</v>
      </c>
      <c r="E2246" s="2">
        <v>9630</v>
      </c>
      <c r="F2246" s="13">
        <f t="shared" si="636"/>
        <v>-7.1900214079141378E-3</v>
      </c>
      <c r="G2246" s="2">
        <f t="shared" si="631"/>
        <v>8607.1743333333325</v>
      </c>
      <c r="H2246" s="2">
        <f t="shared" ca="1" si="637"/>
        <v>239754.8</v>
      </c>
      <c r="I2246">
        <f t="shared" ca="1" si="638"/>
        <v>1</v>
      </c>
      <c r="J2246">
        <f t="shared" si="639"/>
        <v>-1</v>
      </c>
      <c r="K2246">
        <f t="shared" si="632"/>
        <v>122.48999999999978</v>
      </c>
      <c r="L2246">
        <f t="shared" ca="1" si="633"/>
        <v>-122.48999999999978</v>
      </c>
      <c r="M2246" s="14">
        <f t="shared" si="634"/>
        <v>7369.6300000000483</v>
      </c>
      <c r="N2246">
        <f t="shared" si="640"/>
        <v>0</v>
      </c>
      <c r="O2246">
        <f t="shared" si="635"/>
        <v>0</v>
      </c>
      <c r="P2246">
        <f>COUNTIF(作圖資料!$A$3:$A$249,A2246)</f>
        <v>0</v>
      </c>
      <c r="R2246" s="7">
        <f t="shared" si="641"/>
        <v>125</v>
      </c>
      <c r="S2246" s="8">
        <f t="shared" ca="1" si="642"/>
        <v>-125</v>
      </c>
      <c r="T2246" s="8">
        <f t="shared" ca="1" si="643"/>
        <v>13387</v>
      </c>
      <c r="U2246" s="8">
        <f t="shared" ca="1" si="644"/>
        <v>1</v>
      </c>
      <c r="V2246" s="9">
        <f t="shared" ca="1" si="645"/>
        <v>2</v>
      </c>
      <c r="W2246" s="3">
        <f t="shared" si="646"/>
        <v>-9.2089379938536942E-3</v>
      </c>
      <c r="X2246" s="3">
        <f t="shared" si="647"/>
        <v>2.7274692025070157E-2</v>
      </c>
      <c r="Y2246" s="3">
        <f t="shared" si="648"/>
        <v>2.9367950627793293E-2</v>
      </c>
    </row>
    <row r="2247" spans="1:25" x14ac:dyDescent="0.25">
      <c r="A2247" s="1">
        <v>39288</v>
      </c>
      <c r="B2247" s="2">
        <v>9740.1299999999992</v>
      </c>
      <c r="C2247" s="2">
        <v>256526</v>
      </c>
      <c r="D2247" s="2">
        <v>9739</v>
      </c>
      <c r="E2247" s="2">
        <v>9753</v>
      </c>
      <c r="F2247" s="13">
        <f t="shared" si="636"/>
        <v>-1.1601487865142701E-4</v>
      </c>
      <c r="G2247" s="2">
        <f t="shared" si="631"/>
        <v>8638.2528333333339</v>
      </c>
      <c r="H2247" s="2">
        <f t="shared" ca="1" si="637"/>
        <v>241617.2</v>
      </c>
      <c r="I2247">
        <f t="shared" ca="1" si="638"/>
        <v>1</v>
      </c>
      <c r="J2247">
        <f t="shared" si="639"/>
        <v>-1</v>
      </c>
      <c r="K2247">
        <f t="shared" si="632"/>
        <v>-3.930000000000291</v>
      </c>
      <c r="L2247">
        <f t="shared" ca="1" si="633"/>
        <v>-3.930000000000291</v>
      </c>
      <c r="M2247" s="14">
        <f t="shared" si="634"/>
        <v>7369.6300000000483</v>
      </c>
      <c r="N2247">
        <f t="shared" si="640"/>
        <v>0</v>
      </c>
      <c r="O2247">
        <f t="shared" si="635"/>
        <v>0</v>
      </c>
      <c r="P2247">
        <f>COUNTIF(作圖資料!$A$3:$A$249,A2247)</f>
        <v>0</v>
      </c>
      <c r="R2247" s="7">
        <f t="shared" si="641"/>
        <v>65</v>
      </c>
      <c r="S2247" s="8">
        <f t="shared" ca="1" si="642"/>
        <v>65</v>
      </c>
      <c r="T2247" s="8">
        <f t="shared" ca="1" si="643"/>
        <v>13452</v>
      </c>
      <c r="U2247" s="8">
        <f t="shared" ca="1" si="644"/>
        <v>1</v>
      </c>
      <c r="V2247" s="9">
        <f t="shared" ca="1" si="645"/>
        <v>0</v>
      </c>
      <c r="W2247" s="3">
        <f t="shared" si="646"/>
        <v>-9.2089379938536942E-3</v>
      </c>
      <c r="X2247" s="3">
        <f t="shared" si="647"/>
        <v>2.6860368884648267E-2</v>
      </c>
      <c r="Y2247" s="3">
        <f t="shared" si="648"/>
        <v>3.6284315811875079E-2</v>
      </c>
    </row>
    <row r="2248" spans="1:25" x14ac:dyDescent="0.25">
      <c r="A2248" s="1">
        <v>39289</v>
      </c>
      <c r="B2248" s="2">
        <v>9566.42</v>
      </c>
      <c r="C2248" s="2">
        <v>320521</v>
      </c>
      <c r="D2248" s="2">
        <v>9546</v>
      </c>
      <c r="E2248" s="2">
        <v>9556</v>
      </c>
      <c r="F2248" s="13">
        <f t="shared" si="636"/>
        <v>-2.1345498106919436E-3</v>
      </c>
      <c r="G2248" s="2">
        <f t="shared" si="631"/>
        <v>8665.9758333333339</v>
      </c>
      <c r="H2248" s="2">
        <f t="shared" ca="1" si="637"/>
        <v>259263.6</v>
      </c>
      <c r="I2248">
        <f t="shared" ca="1" si="638"/>
        <v>1</v>
      </c>
      <c r="J2248">
        <f t="shared" si="639"/>
        <v>-1</v>
      </c>
      <c r="K2248">
        <f t="shared" si="632"/>
        <v>-173.70999999999913</v>
      </c>
      <c r="L2248">
        <f t="shared" ca="1" si="633"/>
        <v>-173.70999999999913</v>
      </c>
      <c r="M2248" s="14">
        <f t="shared" si="634"/>
        <v>7369.6300000000483</v>
      </c>
      <c r="N2248">
        <f t="shared" si="640"/>
        <v>0</v>
      </c>
      <c r="O2248">
        <f t="shared" si="635"/>
        <v>0</v>
      </c>
      <c r="P2248">
        <f>COUNTIF(作圖資料!$A$3:$A$249,A2248)</f>
        <v>0</v>
      </c>
      <c r="R2248" s="7">
        <f t="shared" si="641"/>
        <v>-193</v>
      </c>
      <c r="S2248" s="8">
        <f t="shared" ca="1" si="642"/>
        <v>-193</v>
      </c>
      <c r="T2248" s="8">
        <f t="shared" ca="1" si="643"/>
        <v>13259</v>
      </c>
      <c r="U2248" s="8">
        <f t="shared" ca="1" si="644"/>
        <v>1</v>
      </c>
      <c r="V2248" s="9">
        <f t="shared" ca="1" si="645"/>
        <v>0</v>
      </c>
      <c r="W2248" s="3">
        <f t="shared" si="646"/>
        <v>-9.2089379938536942E-3</v>
      </c>
      <c r="X2248" s="3">
        <f t="shared" si="647"/>
        <v>8.5468643750625795E-3</v>
      </c>
      <c r="Y2248" s="3">
        <f t="shared" si="648"/>
        <v>1.5748031496063186E-2</v>
      </c>
    </row>
    <row r="2249" spans="1:25" x14ac:dyDescent="0.25">
      <c r="A2249" s="1">
        <v>39290</v>
      </c>
      <c r="B2249" s="2">
        <v>9162.2800000000007</v>
      </c>
      <c r="C2249" s="2">
        <v>295541</v>
      </c>
      <c r="D2249" s="2">
        <v>8981</v>
      </c>
      <c r="E2249" s="2">
        <v>9000</v>
      </c>
      <c r="F2249" s="13">
        <f t="shared" si="636"/>
        <v>-1.9785468245895221E-2</v>
      </c>
      <c r="G2249" s="2">
        <f t="shared" si="631"/>
        <v>8686.5694999999996</v>
      </c>
      <c r="H2249" s="2">
        <f t="shared" ca="1" si="637"/>
        <v>273988.8</v>
      </c>
      <c r="I2249">
        <f t="shared" ca="1" si="638"/>
        <v>1</v>
      </c>
      <c r="J2249">
        <f t="shared" si="639"/>
        <v>-1</v>
      </c>
      <c r="K2249">
        <f t="shared" si="632"/>
        <v>-404.13999999999942</v>
      </c>
      <c r="L2249">
        <f t="shared" ca="1" si="633"/>
        <v>-404.13999999999942</v>
      </c>
      <c r="M2249" s="14">
        <f t="shared" si="634"/>
        <v>7369.6300000000483</v>
      </c>
      <c r="N2249">
        <f t="shared" si="640"/>
        <v>0</v>
      </c>
      <c r="O2249">
        <f t="shared" si="635"/>
        <v>0</v>
      </c>
      <c r="P2249">
        <f>COUNTIF(作圖資料!$A$3:$A$249,A2249)</f>
        <v>0</v>
      </c>
      <c r="R2249" s="7">
        <f t="shared" si="641"/>
        <v>-565</v>
      </c>
      <c r="S2249" s="8">
        <f t="shared" ca="1" si="642"/>
        <v>-565</v>
      </c>
      <c r="T2249" s="8">
        <f t="shared" ca="1" si="643"/>
        <v>12694</v>
      </c>
      <c r="U2249" s="8">
        <f t="shared" ca="1" si="644"/>
        <v>1</v>
      </c>
      <c r="V2249" s="9">
        <f t="shared" ca="1" si="645"/>
        <v>0</v>
      </c>
      <c r="W2249" s="3">
        <f t="shared" si="646"/>
        <v>-9.2089379938536942E-3</v>
      </c>
      <c r="X2249" s="3">
        <f t="shared" si="647"/>
        <v>-3.4059892360324029E-2</v>
      </c>
      <c r="Y2249" s="3">
        <f t="shared" si="648"/>
        <v>-4.4371142796339469E-2</v>
      </c>
    </row>
    <row r="2250" spans="1:25" x14ac:dyDescent="0.25">
      <c r="A2250" s="1">
        <v>39293</v>
      </c>
      <c r="B2250" s="2">
        <v>9072.57</v>
      </c>
      <c r="C2250" s="2">
        <v>213090</v>
      </c>
      <c r="D2250" s="2">
        <v>8990</v>
      </c>
      <c r="E2250" s="2">
        <v>8989</v>
      </c>
      <c r="F2250" s="13">
        <f t="shared" si="636"/>
        <v>-9.1010595674654304E-3</v>
      </c>
      <c r="G2250" s="2">
        <f t="shared" si="631"/>
        <v>8703.3446666666659</v>
      </c>
      <c r="H2250" s="2">
        <f t="shared" ca="1" si="637"/>
        <v>274078.40000000002</v>
      </c>
      <c r="I2250">
        <f t="shared" ca="1" si="638"/>
        <v>-1</v>
      </c>
      <c r="J2250">
        <f t="shared" si="639"/>
        <v>-1</v>
      </c>
      <c r="K2250">
        <f t="shared" si="632"/>
        <v>-89.710000000000946</v>
      </c>
      <c r="L2250">
        <f t="shared" ca="1" si="633"/>
        <v>-89.710000000000946</v>
      </c>
      <c r="M2250" s="14">
        <f t="shared" si="634"/>
        <v>7369.6300000000483</v>
      </c>
      <c r="N2250">
        <f t="shared" si="640"/>
        <v>0</v>
      </c>
      <c r="O2250">
        <f t="shared" si="635"/>
        <v>0</v>
      </c>
      <c r="P2250">
        <f>COUNTIF(作圖資料!$A$3:$A$249,A2250)</f>
        <v>0</v>
      </c>
      <c r="R2250" s="7">
        <f t="shared" si="641"/>
        <v>9</v>
      </c>
      <c r="S2250" s="8">
        <f t="shared" ca="1" si="642"/>
        <v>9</v>
      </c>
      <c r="T2250" s="8">
        <f t="shared" ca="1" si="643"/>
        <v>12703</v>
      </c>
      <c r="U2250" s="8">
        <f t="shared" ca="1" si="644"/>
        <v>-1</v>
      </c>
      <c r="V2250" s="9">
        <f t="shared" ca="1" si="645"/>
        <v>2</v>
      </c>
      <c r="W2250" s="3">
        <f t="shared" si="646"/>
        <v>-9.2089379938536942E-3</v>
      </c>
      <c r="X2250" s="3">
        <f t="shared" si="647"/>
        <v>-4.3517635089901807E-2</v>
      </c>
      <c r="Y2250" s="3">
        <f t="shared" si="648"/>
        <v>-4.3413492232389772E-2</v>
      </c>
    </row>
    <row r="2251" spans="1:25" x14ac:dyDescent="0.25">
      <c r="A2251" s="1">
        <v>39294</v>
      </c>
      <c r="B2251" s="2">
        <v>9287.25</v>
      </c>
      <c r="C2251" s="2">
        <v>223810</v>
      </c>
      <c r="D2251" s="2">
        <v>9176</v>
      </c>
      <c r="E2251" s="2">
        <v>9177</v>
      </c>
      <c r="F2251" s="13">
        <f t="shared" si="636"/>
        <v>-1.1978788123502615E-2</v>
      </c>
      <c r="G2251" s="2">
        <f t="shared" si="631"/>
        <v>8722.8776666666672</v>
      </c>
      <c r="H2251" s="2">
        <f t="shared" ca="1" si="637"/>
        <v>261897.60000000001</v>
      </c>
      <c r="I2251">
        <f t="shared" ca="1" si="638"/>
        <v>-1</v>
      </c>
      <c r="J2251">
        <f t="shared" si="639"/>
        <v>-1</v>
      </c>
      <c r="K2251">
        <f t="shared" si="632"/>
        <v>214.68000000000029</v>
      </c>
      <c r="L2251">
        <f t="shared" ca="1" si="633"/>
        <v>-214.68000000000029</v>
      </c>
      <c r="M2251" s="14">
        <f t="shared" si="634"/>
        <v>7369.6300000000483</v>
      </c>
      <c r="N2251">
        <f t="shared" si="640"/>
        <v>0</v>
      </c>
      <c r="O2251">
        <f t="shared" si="635"/>
        <v>0</v>
      </c>
      <c r="P2251">
        <f>COUNTIF(作圖資料!$A$3:$A$249,A2251)</f>
        <v>0</v>
      </c>
      <c r="R2251" s="7">
        <f t="shared" si="641"/>
        <v>186</v>
      </c>
      <c r="S2251" s="8">
        <f t="shared" ca="1" si="642"/>
        <v>-186</v>
      </c>
      <c r="T2251" s="8">
        <f t="shared" ca="1" si="643"/>
        <v>12517</v>
      </c>
      <c r="U2251" s="8">
        <f t="shared" ca="1" si="644"/>
        <v>-1</v>
      </c>
      <c r="V2251" s="9">
        <f t="shared" ca="1" si="645"/>
        <v>0</v>
      </c>
      <c r="W2251" s="3">
        <f t="shared" si="646"/>
        <v>-9.2089379938536942E-3</v>
      </c>
      <c r="X2251" s="3">
        <f t="shared" si="647"/>
        <v>-2.0884838197852473E-2</v>
      </c>
      <c r="Y2251" s="3">
        <f t="shared" si="648"/>
        <v>-2.3622047244094335E-2</v>
      </c>
    </row>
    <row r="2252" spans="1:25" x14ac:dyDescent="0.25">
      <c r="A2252" s="1">
        <v>39295</v>
      </c>
      <c r="B2252" s="2">
        <v>8891.8799999999992</v>
      </c>
      <c r="C2252" s="2">
        <v>270639</v>
      </c>
      <c r="D2252" s="2">
        <v>8695</v>
      </c>
      <c r="E2252" s="2">
        <v>8699</v>
      </c>
      <c r="F2252" s="13">
        <f t="shared" si="636"/>
        <v>-2.2141549368637325E-2</v>
      </c>
      <c r="G2252" s="2">
        <f t="shared" si="631"/>
        <v>8736.1450000000004</v>
      </c>
      <c r="H2252" s="2">
        <f t="shared" ca="1" si="637"/>
        <v>264720.2</v>
      </c>
      <c r="I2252">
        <f t="shared" ca="1" si="638"/>
        <v>1</v>
      </c>
      <c r="J2252">
        <f t="shared" si="639"/>
        <v>-1</v>
      </c>
      <c r="K2252">
        <f t="shared" si="632"/>
        <v>-395.3700000000008</v>
      </c>
      <c r="L2252">
        <f t="shared" ca="1" si="633"/>
        <v>395.3700000000008</v>
      </c>
      <c r="M2252" s="14">
        <f t="shared" si="634"/>
        <v>7369.6300000000483</v>
      </c>
      <c r="N2252">
        <f t="shared" si="640"/>
        <v>0</v>
      </c>
      <c r="O2252">
        <f t="shared" si="635"/>
        <v>0</v>
      </c>
      <c r="P2252">
        <f>COUNTIF(作圖資料!$A$3:$A$249,A2252)</f>
        <v>0</v>
      </c>
      <c r="R2252" s="7">
        <f t="shared" si="641"/>
        <v>-481</v>
      </c>
      <c r="S2252" s="8">
        <f t="shared" ca="1" si="642"/>
        <v>481</v>
      </c>
      <c r="T2252" s="8">
        <f t="shared" ca="1" si="643"/>
        <v>12998</v>
      </c>
      <c r="U2252" s="8">
        <f t="shared" ca="1" si="644"/>
        <v>1</v>
      </c>
      <c r="V2252" s="9">
        <f t="shared" ca="1" si="645"/>
        <v>2</v>
      </c>
      <c r="W2252" s="3">
        <f t="shared" si="646"/>
        <v>-9.2089379938536942E-3</v>
      </c>
      <c r="X2252" s="3">
        <f t="shared" si="647"/>
        <v>-6.2567011233112257E-2</v>
      </c>
      <c r="Y2252" s="3">
        <f t="shared" si="648"/>
        <v>-7.4803149606298969E-2</v>
      </c>
    </row>
    <row r="2253" spans="1:25" x14ac:dyDescent="0.25">
      <c r="A2253" s="1">
        <v>39296</v>
      </c>
      <c r="B2253" s="2">
        <v>8950.57</v>
      </c>
      <c r="C2253" s="2">
        <v>220048</v>
      </c>
      <c r="D2253" s="2">
        <v>8880</v>
      </c>
      <c r="E2253" s="2">
        <v>8871</v>
      </c>
      <c r="F2253" s="13">
        <f t="shared" si="636"/>
        <v>-7.8844140652494232E-3</v>
      </c>
      <c r="G2253" s="2">
        <f t="shared" si="631"/>
        <v>8751.1094999999987</v>
      </c>
      <c r="H2253" s="2">
        <f t="shared" ca="1" si="637"/>
        <v>244625.6</v>
      </c>
      <c r="I2253">
        <f t="shared" ca="1" si="638"/>
        <v>-1</v>
      </c>
      <c r="J2253">
        <f t="shared" si="639"/>
        <v>-1</v>
      </c>
      <c r="K2253">
        <f t="shared" si="632"/>
        <v>58.690000000000509</v>
      </c>
      <c r="L2253">
        <f t="shared" ca="1" si="633"/>
        <v>58.690000000000509</v>
      </c>
      <c r="M2253" s="14">
        <f t="shared" si="634"/>
        <v>7369.6300000000483</v>
      </c>
      <c r="N2253">
        <f t="shared" si="640"/>
        <v>0</v>
      </c>
      <c r="O2253">
        <f t="shared" si="635"/>
        <v>0</v>
      </c>
      <c r="P2253">
        <f>COUNTIF(作圖資料!$A$3:$A$249,A2253)</f>
        <v>0</v>
      </c>
      <c r="R2253" s="7">
        <f t="shared" si="641"/>
        <v>185</v>
      </c>
      <c r="S2253" s="8">
        <f t="shared" ca="1" si="642"/>
        <v>185</v>
      </c>
      <c r="T2253" s="8">
        <f t="shared" ca="1" si="643"/>
        <v>13183</v>
      </c>
      <c r="U2253" s="8">
        <f t="shared" ca="1" si="644"/>
        <v>-1</v>
      </c>
      <c r="V2253" s="9">
        <f t="shared" ca="1" si="645"/>
        <v>2</v>
      </c>
      <c r="W2253" s="3">
        <f t="shared" si="646"/>
        <v>-9.2089379938536942E-3</v>
      </c>
      <c r="X2253" s="3">
        <f t="shared" si="647"/>
        <v>-5.6379574818008926E-2</v>
      </c>
      <c r="Y2253" s="3">
        <f t="shared" si="648"/>
        <v>-5.5118110236220264E-2</v>
      </c>
    </row>
    <row r="2254" spans="1:25" x14ac:dyDescent="0.25">
      <c r="A2254" s="1">
        <v>39297</v>
      </c>
      <c r="B2254" s="2">
        <v>9057.82</v>
      </c>
      <c r="C2254" s="2">
        <v>172121</v>
      </c>
      <c r="D2254" s="2">
        <v>8985</v>
      </c>
      <c r="E2254" s="2">
        <v>8966</v>
      </c>
      <c r="F2254" s="13">
        <f t="shared" si="636"/>
        <v>-8.0394620339110379E-3</v>
      </c>
      <c r="G2254" s="2">
        <f t="shared" si="631"/>
        <v>8767.1255000000001</v>
      </c>
      <c r="H2254" s="2">
        <f t="shared" ca="1" si="637"/>
        <v>219941.6</v>
      </c>
      <c r="I2254">
        <f t="shared" ca="1" si="638"/>
        <v>-1</v>
      </c>
      <c r="J2254">
        <f t="shared" si="639"/>
        <v>-1</v>
      </c>
      <c r="K2254">
        <f t="shared" si="632"/>
        <v>107.25</v>
      </c>
      <c r="L2254">
        <f t="shared" ca="1" si="633"/>
        <v>-107.25</v>
      </c>
      <c r="M2254" s="14">
        <f t="shared" si="634"/>
        <v>7369.6300000000483</v>
      </c>
      <c r="N2254">
        <f t="shared" si="640"/>
        <v>0</v>
      </c>
      <c r="O2254">
        <f t="shared" si="635"/>
        <v>0</v>
      </c>
      <c r="P2254">
        <f>COUNTIF(作圖資料!$A$3:$A$249,A2254)</f>
        <v>0</v>
      </c>
      <c r="R2254" s="7">
        <f t="shared" si="641"/>
        <v>105</v>
      </c>
      <c r="S2254" s="8">
        <f t="shared" ca="1" si="642"/>
        <v>-105</v>
      </c>
      <c r="T2254" s="8">
        <f t="shared" ca="1" si="643"/>
        <v>13078</v>
      </c>
      <c r="U2254" s="8">
        <f t="shared" ca="1" si="644"/>
        <v>-1</v>
      </c>
      <c r="V2254" s="9">
        <f t="shared" ca="1" si="645"/>
        <v>0</v>
      </c>
      <c r="W2254" s="3">
        <f t="shared" si="646"/>
        <v>-9.2089379938536942E-3</v>
      </c>
      <c r="X2254" s="3">
        <f t="shared" si="647"/>
        <v>-4.5072664688177055E-2</v>
      </c>
      <c r="Y2254" s="3">
        <f t="shared" si="648"/>
        <v>-4.3945520323472875E-2</v>
      </c>
    </row>
    <row r="2255" spans="1:25" x14ac:dyDescent="0.25">
      <c r="A2255" s="1">
        <v>39300</v>
      </c>
      <c r="B2255" s="2">
        <v>8941.73</v>
      </c>
      <c r="C2255" s="2">
        <v>124821</v>
      </c>
      <c r="D2255" s="2">
        <v>8860</v>
      </c>
      <c r="E2255" s="2">
        <v>8850</v>
      </c>
      <c r="F2255" s="13">
        <f t="shared" si="636"/>
        <v>-9.1402894070833351E-3</v>
      </c>
      <c r="G2255" s="2">
        <f t="shared" si="631"/>
        <v>8782.2953333333353</v>
      </c>
      <c r="H2255" s="2">
        <f t="shared" ca="1" si="637"/>
        <v>202287.8</v>
      </c>
      <c r="I2255">
        <f t="shared" ca="1" si="638"/>
        <v>-1</v>
      </c>
      <c r="J2255">
        <f t="shared" si="639"/>
        <v>-1</v>
      </c>
      <c r="K2255">
        <f t="shared" si="632"/>
        <v>-116.09000000000015</v>
      </c>
      <c r="L2255">
        <f t="shared" ca="1" si="633"/>
        <v>116.09000000000015</v>
      </c>
      <c r="M2255" s="14">
        <f t="shared" si="634"/>
        <v>7369.6300000000483</v>
      </c>
      <c r="N2255">
        <f t="shared" si="640"/>
        <v>0</v>
      </c>
      <c r="O2255">
        <f t="shared" si="635"/>
        <v>0</v>
      </c>
      <c r="P2255">
        <f>COUNTIF(作圖資料!$A$3:$A$249,A2255)</f>
        <v>0</v>
      </c>
      <c r="R2255" s="7">
        <f t="shared" si="641"/>
        <v>-125</v>
      </c>
      <c r="S2255" s="8">
        <f t="shared" ca="1" si="642"/>
        <v>125</v>
      </c>
      <c r="T2255" s="8">
        <f t="shared" ca="1" si="643"/>
        <v>13203</v>
      </c>
      <c r="U2255" s="8">
        <f t="shared" ca="1" si="644"/>
        <v>-1</v>
      </c>
      <c r="V2255" s="9">
        <f t="shared" ca="1" si="645"/>
        <v>0</v>
      </c>
      <c r="W2255" s="3">
        <f t="shared" si="646"/>
        <v>-9.2089379938536942E-3</v>
      </c>
      <c r="X2255" s="3">
        <f t="shared" si="647"/>
        <v>-5.7311538319619215E-2</v>
      </c>
      <c r="Y2255" s="3">
        <f t="shared" si="648"/>
        <v>-5.7246222600553121E-2</v>
      </c>
    </row>
    <row r="2256" spans="1:25" x14ac:dyDescent="0.25">
      <c r="A2256" s="1">
        <v>39301</v>
      </c>
      <c r="B2256" s="2">
        <v>8862.31</v>
      </c>
      <c r="C2256" s="2">
        <v>146819</v>
      </c>
      <c r="D2256" s="2">
        <v>8767</v>
      </c>
      <c r="E2256" s="2">
        <v>8768</v>
      </c>
      <c r="F2256" s="13">
        <f t="shared" si="636"/>
        <v>-1.0754532396181071E-2</v>
      </c>
      <c r="G2256" s="2">
        <f t="shared" si="631"/>
        <v>8796.1578333333346</v>
      </c>
      <c r="H2256" s="2">
        <f t="shared" ca="1" si="637"/>
        <v>186889.60000000001</v>
      </c>
      <c r="I2256">
        <f t="shared" ca="1" si="638"/>
        <v>-1</v>
      </c>
      <c r="J2256">
        <f t="shared" si="639"/>
        <v>-1</v>
      </c>
      <c r="K2256">
        <f t="shared" si="632"/>
        <v>-79.420000000000073</v>
      </c>
      <c r="L2256">
        <f t="shared" ca="1" si="633"/>
        <v>79.420000000000073</v>
      </c>
      <c r="M2256" s="14">
        <f t="shared" si="634"/>
        <v>7369.6300000000483</v>
      </c>
      <c r="N2256">
        <f t="shared" si="640"/>
        <v>0</v>
      </c>
      <c r="O2256">
        <f t="shared" si="635"/>
        <v>0</v>
      </c>
      <c r="P2256">
        <f>COUNTIF(作圖資料!$A$3:$A$249,A2256)</f>
        <v>0</v>
      </c>
      <c r="R2256" s="7">
        <f t="shared" si="641"/>
        <v>-93</v>
      </c>
      <c r="S2256" s="8">
        <f t="shared" ca="1" si="642"/>
        <v>93</v>
      </c>
      <c r="T2256" s="8">
        <f t="shared" ca="1" si="643"/>
        <v>13296</v>
      </c>
      <c r="U2256" s="8">
        <f t="shared" ca="1" si="644"/>
        <v>-1</v>
      </c>
      <c r="V2256" s="9">
        <f t="shared" ca="1" si="645"/>
        <v>0</v>
      </c>
      <c r="W2256" s="3">
        <f t="shared" si="646"/>
        <v>-9.2089379938536942E-3</v>
      </c>
      <c r="X2256" s="3">
        <f t="shared" si="647"/>
        <v>-6.5684450231145997E-2</v>
      </c>
      <c r="Y2256" s="3">
        <f t="shared" si="648"/>
        <v>-6.7141945094700728E-2</v>
      </c>
    </row>
    <row r="2257" spans="1:25" x14ac:dyDescent="0.25">
      <c r="A2257" s="1">
        <v>39302</v>
      </c>
      <c r="B2257" s="2">
        <v>9099.4599999999991</v>
      </c>
      <c r="C2257" s="2">
        <v>143688</v>
      </c>
      <c r="D2257" s="2">
        <v>9078</v>
      </c>
      <c r="E2257" s="2">
        <v>9050</v>
      </c>
      <c r="F2257" s="13">
        <f t="shared" si="636"/>
        <v>-2.3583817061670898E-3</v>
      </c>
      <c r="G2257" s="2">
        <f t="shared" si="631"/>
        <v>8814.8983333333344</v>
      </c>
      <c r="H2257" s="2">
        <f t="shared" ca="1" si="637"/>
        <v>161499.4</v>
      </c>
      <c r="I2257">
        <f t="shared" ca="1" si="638"/>
        <v>-1</v>
      </c>
      <c r="J2257">
        <f t="shared" si="639"/>
        <v>-1</v>
      </c>
      <c r="K2257">
        <f t="shared" si="632"/>
        <v>237.14999999999964</v>
      </c>
      <c r="L2257">
        <f t="shared" ca="1" si="633"/>
        <v>-237.14999999999964</v>
      </c>
      <c r="M2257" s="14">
        <f t="shared" si="634"/>
        <v>7369.6300000000483</v>
      </c>
      <c r="N2257">
        <f t="shared" si="640"/>
        <v>0</v>
      </c>
      <c r="O2257">
        <f t="shared" si="635"/>
        <v>0</v>
      </c>
      <c r="P2257">
        <f>COUNTIF(作圖資料!$A$3:$A$249,A2257)</f>
        <v>0</v>
      </c>
      <c r="R2257" s="7">
        <f t="shared" si="641"/>
        <v>311</v>
      </c>
      <c r="S2257" s="8">
        <f t="shared" ca="1" si="642"/>
        <v>-311</v>
      </c>
      <c r="T2257" s="8">
        <f t="shared" ca="1" si="643"/>
        <v>12985</v>
      </c>
      <c r="U2257" s="8">
        <f t="shared" ca="1" si="644"/>
        <v>-1</v>
      </c>
      <c r="V2257" s="9">
        <f t="shared" ca="1" si="645"/>
        <v>0</v>
      </c>
      <c r="W2257" s="3">
        <f t="shared" si="646"/>
        <v>-9.2089379938536942E-3</v>
      </c>
      <c r="X2257" s="3">
        <f t="shared" si="647"/>
        <v>-4.0682737062944563E-2</v>
      </c>
      <c r="Y2257" s="3">
        <f t="shared" si="648"/>
        <v>-3.4049797829325046E-2</v>
      </c>
    </row>
    <row r="2258" spans="1:25" x14ac:dyDescent="0.25">
      <c r="A2258" s="1">
        <v>39303</v>
      </c>
      <c r="B2258" s="2">
        <v>9182.6</v>
      </c>
      <c r="C2258" s="2">
        <v>178433</v>
      </c>
      <c r="D2258" s="2">
        <v>9136</v>
      </c>
      <c r="E2258" s="2">
        <v>9124</v>
      </c>
      <c r="F2258" s="13">
        <f t="shared" si="636"/>
        <v>-5.0748154117570277E-3</v>
      </c>
      <c r="G2258" s="2">
        <f t="shared" si="631"/>
        <v>8834.7988333333342</v>
      </c>
      <c r="H2258" s="2">
        <f t="shared" ca="1" si="637"/>
        <v>153176.4</v>
      </c>
      <c r="I2258">
        <f t="shared" ca="1" si="638"/>
        <v>1</v>
      </c>
      <c r="J2258">
        <f t="shared" si="639"/>
        <v>-1</v>
      </c>
      <c r="K2258">
        <f t="shared" si="632"/>
        <v>83.140000000001237</v>
      </c>
      <c r="L2258">
        <f t="shared" ca="1" si="633"/>
        <v>-83.140000000001237</v>
      </c>
      <c r="M2258" s="14">
        <f t="shared" si="634"/>
        <v>7369.6300000000483</v>
      </c>
      <c r="N2258">
        <f t="shared" si="640"/>
        <v>0</v>
      </c>
      <c r="O2258">
        <f t="shared" si="635"/>
        <v>0</v>
      </c>
      <c r="P2258">
        <f>COUNTIF(作圖資料!$A$3:$A$249,A2258)</f>
        <v>0</v>
      </c>
      <c r="R2258" s="7">
        <f t="shared" si="641"/>
        <v>58</v>
      </c>
      <c r="S2258" s="8">
        <f t="shared" ca="1" si="642"/>
        <v>-58</v>
      </c>
      <c r="T2258" s="8">
        <f t="shared" ca="1" si="643"/>
        <v>12927</v>
      </c>
      <c r="U2258" s="8">
        <f t="shared" ca="1" si="644"/>
        <v>1</v>
      </c>
      <c r="V2258" s="9">
        <f t="shared" ca="1" si="645"/>
        <v>2</v>
      </c>
      <c r="W2258" s="3">
        <f t="shared" si="646"/>
        <v>-9.2089379938536942E-3</v>
      </c>
      <c r="X2258" s="3">
        <f t="shared" si="647"/>
        <v>-3.1917641415445952E-2</v>
      </c>
      <c r="Y2258" s="3">
        <f t="shared" si="648"/>
        <v>-2.7878271972759716E-2</v>
      </c>
    </row>
    <row r="2259" spans="1:25" x14ac:dyDescent="0.25">
      <c r="A2259" s="1">
        <v>39304</v>
      </c>
      <c r="B2259" s="2">
        <v>8931.31</v>
      </c>
      <c r="C2259" s="2">
        <v>166489</v>
      </c>
      <c r="D2259" s="2">
        <v>8800</v>
      </c>
      <c r="E2259" s="2">
        <v>8776</v>
      </c>
      <c r="F2259" s="13">
        <f t="shared" si="636"/>
        <v>-1.4702210537983706E-2</v>
      </c>
      <c r="G2259" s="2">
        <f t="shared" si="631"/>
        <v>8849.6880000000001</v>
      </c>
      <c r="H2259" s="2">
        <f t="shared" ca="1" si="637"/>
        <v>152050</v>
      </c>
      <c r="I2259">
        <f t="shared" ca="1" si="638"/>
        <v>1</v>
      </c>
      <c r="J2259">
        <f t="shared" si="639"/>
        <v>-1</v>
      </c>
      <c r="K2259">
        <f t="shared" si="632"/>
        <v>-251.29000000000087</v>
      </c>
      <c r="L2259">
        <f t="shared" ca="1" si="633"/>
        <v>-251.29000000000087</v>
      </c>
      <c r="M2259" s="14">
        <f t="shared" si="634"/>
        <v>7369.6300000000483</v>
      </c>
      <c r="N2259">
        <f t="shared" si="640"/>
        <v>0</v>
      </c>
      <c r="O2259">
        <f t="shared" si="635"/>
        <v>0</v>
      </c>
      <c r="P2259">
        <f>COUNTIF(作圖資料!$A$3:$A$249,A2259)</f>
        <v>0</v>
      </c>
      <c r="R2259" s="7">
        <f t="shared" si="641"/>
        <v>-336</v>
      </c>
      <c r="S2259" s="8">
        <f t="shared" ca="1" si="642"/>
        <v>-336</v>
      </c>
      <c r="T2259" s="8">
        <f t="shared" ca="1" si="643"/>
        <v>12591</v>
      </c>
      <c r="U2259" s="8">
        <f t="shared" ca="1" si="644"/>
        <v>1</v>
      </c>
      <c r="V2259" s="9">
        <f t="shared" ca="1" si="645"/>
        <v>0</v>
      </c>
      <c r="W2259" s="3">
        <f t="shared" si="646"/>
        <v>-9.2089379938536942E-3</v>
      </c>
      <c r="X2259" s="3">
        <f t="shared" si="647"/>
        <v>-5.8410074483282282E-2</v>
      </c>
      <c r="Y2259" s="3">
        <f t="shared" si="648"/>
        <v>-6.3630559693551358E-2</v>
      </c>
    </row>
    <row r="2260" spans="1:25" x14ac:dyDescent="0.25">
      <c r="A2260" s="1">
        <v>39307</v>
      </c>
      <c r="B2260" s="2">
        <v>8938.9599999999991</v>
      </c>
      <c r="C2260" s="2">
        <v>145492</v>
      </c>
      <c r="D2260" s="2">
        <v>8925</v>
      </c>
      <c r="E2260" s="2">
        <v>8888</v>
      </c>
      <c r="F2260" s="13">
        <f t="shared" si="636"/>
        <v>-1.5617029274097582E-3</v>
      </c>
      <c r="G2260" s="2">
        <f t="shared" si="631"/>
        <v>8864.7683333333334</v>
      </c>
      <c r="H2260" s="2">
        <f t="shared" ca="1" si="637"/>
        <v>156184.20000000001</v>
      </c>
      <c r="I2260">
        <f t="shared" ca="1" si="638"/>
        <v>-1</v>
      </c>
      <c r="J2260">
        <f t="shared" si="639"/>
        <v>-1</v>
      </c>
      <c r="K2260">
        <f t="shared" si="632"/>
        <v>7.6499999999996362</v>
      </c>
      <c r="L2260">
        <f t="shared" ca="1" si="633"/>
        <v>7.6499999999996362</v>
      </c>
      <c r="M2260" s="14">
        <f t="shared" si="634"/>
        <v>7369.6300000000483</v>
      </c>
      <c r="N2260">
        <f t="shared" si="640"/>
        <v>0</v>
      </c>
      <c r="O2260">
        <f t="shared" si="635"/>
        <v>0</v>
      </c>
      <c r="P2260">
        <f>COUNTIF(作圖資料!$A$3:$A$249,A2260)</f>
        <v>0</v>
      </c>
      <c r="R2260" s="7">
        <f t="shared" si="641"/>
        <v>125</v>
      </c>
      <c r="S2260" s="8">
        <f t="shared" ca="1" si="642"/>
        <v>125</v>
      </c>
      <c r="T2260" s="8">
        <f t="shared" ca="1" si="643"/>
        <v>12716</v>
      </c>
      <c r="U2260" s="8">
        <f t="shared" ca="1" si="644"/>
        <v>-1</v>
      </c>
      <c r="V2260" s="9">
        <f t="shared" ca="1" si="645"/>
        <v>2</v>
      </c>
      <c r="W2260" s="3">
        <f t="shared" si="646"/>
        <v>-9.2089379938536942E-3</v>
      </c>
      <c r="X2260" s="3">
        <f t="shared" si="647"/>
        <v>-5.7603567606888673E-2</v>
      </c>
      <c r="Y2260" s="3">
        <f t="shared" si="648"/>
        <v>-5.0329857416471113E-2</v>
      </c>
    </row>
    <row r="2261" spans="1:25" x14ac:dyDescent="0.25">
      <c r="A2261" s="1">
        <v>39308</v>
      </c>
      <c r="B2261" s="2">
        <v>8910.99</v>
      </c>
      <c r="C2261" s="2">
        <v>142717</v>
      </c>
      <c r="D2261" s="2">
        <v>8885</v>
      </c>
      <c r="E2261" s="2">
        <v>8840</v>
      </c>
      <c r="F2261" s="13">
        <f t="shared" si="636"/>
        <v>-2.916623181038247E-3</v>
      </c>
      <c r="G2261" s="2">
        <f t="shared" si="631"/>
        <v>8877.5916666666672</v>
      </c>
      <c r="H2261" s="2">
        <f t="shared" ca="1" si="637"/>
        <v>155363.79999999999</v>
      </c>
      <c r="I2261">
        <f t="shared" ca="1" si="638"/>
        <v>-1</v>
      </c>
      <c r="J2261">
        <f t="shared" si="639"/>
        <v>-1</v>
      </c>
      <c r="K2261">
        <f t="shared" si="632"/>
        <v>-27.969999999999345</v>
      </c>
      <c r="L2261">
        <f t="shared" ca="1" si="633"/>
        <v>27.969999999999345</v>
      </c>
      <c r="M2261" s="14">
        <f t="shared" si="634"/>
        <v>7369.6300000000483</v>
      </c>
      <c r="N2261">
        <f t="shared" si="640"/>
        <v>0</v>
      </c>
      <c r="O2261">
        <f t="shared" si="635"/>
        <v>0</v>
      </c>
      <c r="P2261">
        <f>COUNTIF(作圖資料!$A$3:$A$249,A2261)</f>
        <v>0</v>
      </c>
      <c r="R2261" s="7">
        <f t="shared" si="641"/>
        <v>-40</v>
      </c>
      <c r="S2261" s="8">
        <f t="shared" ca="1" si="642"/>
        <v>40</v>
      </c>
      <c r="T2261" s="8">
        <f t="shared" ca="1" si="643"/>
        <v>12756</v>
      </c>
      <c r="U2261" s="8">
        <f t="shared" ca="1" si="644"/>
        <v>-1</v>
      </c>
      <c r="V2261" s="9">
        <f t="shared" ca="1" si="645"/>
        <v>0</v>
      </c>
      <c r="W2261" s="3">
        <f t="shared" si="646"/>
        <v>-9.2089379938536942E-3</v>
      </c>
      <c r="X2261" s="3">
        <f t="shared" si="647"/>
        <v>-6.0552325428160358E-2</v>
      </c>
      <c r="Y2261" s="3">
        <f t="shared" si="648"/>
        <v>-5.4586082145136827E-2</v>
      </c>
    </row>
    <row r="2262" spans="1:25" x14ac:dyDescent="0.25">
      <c r="A2262" s="1">
        <v>39309</v>
      </c>
      <c r="B2262" s="2">
        <v>8593.0400000000009</v>
      </c>
      <c r="C2262" s="2">
        <v>163455</v>
      </c>
      <c r="D2262" s="2">
        <v>8570</v>
      </c>
      <c r="E2262" s="2">
        <v>8448</v>
      </c>
      <c r="F2262" s="13">
        <f t="shared" si="636"/>
        <v>-1.6878776311992083E-2</v>
      </c>
      <c r="G2262" s="2">
        <f t="shared" si="631"/>
        <v>8884.3318333333336</v>
      </c>
      <c r="H2262" s="2">
        <f t="shared" ca="1" si="637"/>
        <v>159317.20000000001</v>
      </c>
      <c r="I2262">
        <f t="shared" ca="1" si="638"/>
        <v>1</v>
      </c>
      <c r="J2262">
        <f t="shared" si="639"/>
        <v>-1</v>
      </c>
      <c r="K2262">
        <f t="shared" si="632"/>
        <v>-317.94999999999891</v>
      </c>
      <c r="L2262">
        <f t="shared" ca="1" si="633"/>
        <v>317.94999999999891</v>
      </c>
      <c r="M2262" s="14">
        <f t="shared" si="634"/>
        <v>7369.6300000000483</v>
      </c>
      <c r="N2262">
        <f t="shared" si="640"/>
        <v>0</v>
      </c>
      <c r="O2262">
        <f t="shared" si="635"/>
        <v>0</v>
      </c>
      <c r="P2262">
        <f>COUNTIF(作圖資料!$A$3:$A$249,A2262)</f>
        <v>1</v>
      </c>
      <c r="R2262" s="7">
        <f t="shared" si="641"/>
        <v>-315</v>
      </c>
      <c r="S2262" s="8">
        <f t="shared" ca="1" si="642"/>
        <v>315</v>
      </c>
      <c r="T2262" s="8">
        <f t="shared" ca="1" si="643"/>
        <v>13071</v>
      </c>
      <c r="U2262" s="8">
        <f t="shared" ca="1" si="644"/>
        <v>1</v>
      </c>
      <c r="V2262" s="9">
        <f t="shared" ca="1" si="645"/>
        <v>2</v>
      </c>
      <c r="W2262" s="3">
        <f t="shared" si="646"/>
        <v>-9.2089379938536942E-3</v>
      </c>
      <c r="X2262" s="3">
        <f t="shared" si="647"/>
        <v>-9.4072438022845817E-2</v>
      </c>
      <c r="Y2262" s="3">
        <f t="shared" si="648"/>
        <v>-8.8103851883379103E-2</v>
      </c>
    </row>
    <row r="2263" spans="1:25" x14ac:dyDescent="0.25">
      <c r="A2263" s="1">
        <v>39310</v>
      </c>
      <c r="B2263" s="2">
        <v>8201.3700000000008</v>
      </c>
      <c r="C2263" s="2">
        <v>180259</v>
      </c>
      <c r="D2263" s="2">
        <v>8154</v>
      </c>
      <c r="E2263" s="2">
        <v>8158</v>
      </c>
      <c r="F2263" s="13">
        <f t="shared" si="636"/>
        <v>-5.7758642763343637E-3</v>
      </c>
      <c r="G2263" s="2">
        <f t="shared" si="631"/>
        <v>8883.9915000000001</v>
      </c>
      <c r="H2263" s="2">
        <f t="shared" ca="1" si="637"/>
        <v>159682.4</v>
      </c>
      <c r="I2263">
        <f t="shared" ca="1" si="638"/>
        <v>1</v>
      </c>
      <c r="J2263">
        <f t="shared" si="639"/>
        <v>-1</v>
      </c>
      <c r="K2263">
        <f t="shared" si="632"/>
        <v>-391.67000000000007</v>
      </c>
      <c r="L2263">
        <f t="shared" ca="1" si="633"/>
        <v>-391.67000000000007</v>
      </c>
      <c r="M2263" s="14">
        <f t="shared" si="634"/>
        <v>7369.6300000000483</v>
      </c>
      <c r="N2263">
        <f t="shared" si="640"/>
        <v>0</v>
      </c>
      <c r="O2263">
        <f t="shared" si="635"/>
        <v>0</v>
      </c>
      <c r="P2263">
        <f>COUNTIF(作圖資料!$A$3:$A$249,A2263)</f>
        <v>0</v>
      </c>
      <c r="R2263" s="7">
        <f t="shared" si="641"/>
        <v>-294</v>
      </c>
      <c r="S2263" s="8">
        <f t="shared" ca="1" si="642"/>
        <v>-294</v>
      </c>
      <c r="T2263" s="8">
        <f t="shared" ca="1" si="643"/>
        <v>12777</v>
      </c>
      <c r="U2263" s="8">
        <f t="shared" ca="1" si="644"/>
        <v>1</v>
      </c>
      <c r="V2263" s="9">
        <f t="shared" ca="1" si="645"/>
        <v>0</v>
      </c>
      <c r="W2263" s="3">
        <f t="shared" si="646"/>
        <v>-1.6878776311992083E-2</v>
      </c>
      <c r="X2263" s="3">
        <f t="shared" si="647"/>
        <v>-4.557991118393491E-2</v>
      </c>
      <c r="Y2263" s="3">
        <f t="shared" si="648"/>
        <v>-3.480113636363636E-2</v>
      </c>
    </row>
    <row r="2264" spans="1:25" x14ac:dyDescent="0.25">
      <c r="A2264" s="1">
        <v>39311</v>
      </c>
      <c r="B2264" s="2">
        <v>8090.29</v>
      </c>
      <c r="C2264" s="2">
        <v>178431</v>
      </c>
      <c r="D2264" s="2">
        <v>7885</v>
      </c>
      <c r="E2264" s="2">
        <v>7850</v>
      </c>
      <c r="F2264" s="13">
        <f t="shared" si="636"/>
        <v>-2.5374862952996735E-2</v>
      </c>
      <c r="G2264" s="2">
        <f t="shared" si="631"/>
        <v>8881.8894999999993</v>
      </c>
      <c r="H2264" s="2">
        <f t="shared" ca="1" si="637"/>
        <v>162070.79999999999</v>
      </c>
      <c r="I2264">
        <f t="shared" ca="1" si="638"/>
        <v>1</v>
      </c>
      <c r="J2264">
        <f t="shared" si="639"/>
        <v>-1</v>
      </c>
      <c r="K2264">
        <f t="shared" si="632"/>
        <v>-111.08000000000084</v>
      </c>
      <c r="L2264">
        <f t="shared" ca="1" si="633"/>
        <v>-111.08000000000084</v>
      </c>
      <c r="M2264" s="14">
        <f t="shared" si="634"/>
        <v>7369.6300000000483</v>
      </c>
      <c r="N2264">
        <f t="shared" si="640"/>
        <v>0</v>
      </c>
      <c r="O2264">
        <f t="shared" si="635"/>
        <v>0</v>
      </c>
      <c r="P2264">
        <f>COUNTIF(作圖資料!$A$3:$A$249,A2264)</f>
        <v>0</v>
      </c>
      <c r="R2264" s="7">
        <f t="shared" si="641"/>
        <v>-269</v>
      </c>
      <c r="S2264" s="8">
        <f t="shared" ca="1" si="642"/>
        <v>-269</v>
      </c>
      <c r="T2264" s="8">
        <f t="shared" ca="1" si="643"/>
        <v>12508</v>
      </c>
      <c r="U2264" s="8">
        <f t="shared" ca="1" si="644"/>
        <v>1</v>
      </c>
      <c r="V2264" s="9">
        <f t="shared" ca="1" si="645"/>
        <v>0</v>
      </c>
      <c r="W2264" s="3">
        <f t="shared" si="646"/>
        <v>-1.6878776311992083E-2</v>
      </c>
      <c r="X2264" s="3">
        <f t="shared" si="647"/>
        <v>-5.8506651895022133E-2</v>
      </c>
      <c r="Y2264" s="3">
        <f t="shared" si="648"/>
        <v>-6.6642992424242431E-2</v>
      </c>
    </row>
    <row r="2265" spans="1:25" x14ac:dyDescent="0.25">
      <c r="A2265" s="1">
        <v>39314</v>
      </c>
      <c r="B2265" s="2">
        <v>8515.6</v>
      </c>
      <c r="C2265" s="2">
        <v>127447</v>
      </c>
      <c r="D2265" s="2">
        <v>8428</v>
      </c>
      <c r="E2265" s="2">
        <v>8399</v>
      </c>
      <c r="F2265" s="13">
        <f t="shared" si="636"/>
        <v>-1.0287002677439094E-2</v>
      </c>
      <c r="G2265" s="2">
        <f t="shared" si="631"/>
        <v>8887.8166666666639</v>
      </c>
      <c r="H2265" s="2">
        <f t="shared" ca="1" si="637"/>
        <v>158461.79999999999</v>
      </c>
      <c r="I2265">
        <f t="shared" ca="1" si="638"/>
        <v>-1</v>
      </c>
      <c r="J2265">
        <f t="shared" si="639"/>
        <v>-1</v>
      </c>
      <c r="K2265">
        <f t="shared" si="632"/>
        <v>425.3100000000004</v>
      </c>
      <c r="L2265">
        <f t="shared" ca="1" si="633"/>
        <v>425.3100000000004</v>
      </c>
      <c r="M2265" s="14">
        <f t="shared" si="634"/>
        <v>7369.6300000000483</v>
      </c>
      <c r="N2265">
        <f t="shared" si="640"/>
        <v>0</v>
      </c>
      <c r="O2265">
        <f t="shared" si="635"/>
        <v>0</v>
      </c>
      <c r="P2265">
        <f>COUNTIF(作圖資料!$A$3:$A$249,A2265)</f>
        <v>0</v>
      </c>
      <c r="R2265" s="7">
        <f t="shared" si="641"/>
        <v>543</v>
      </c>
      <c r="S2265" s="8">
        <f t="shared" ca="1" si="642"/>
        <v>543</v>
      </c>
      <c r="T2265" s="8">
        <f t="shared" ca="1" si="643"/>
        <v>13051</v>
      </c>
      <c r="U2265" s="8">
        <f t="shared" ca="1" si="644"/>
        <v>-1</v>
      </c>
      <c r="V2265" s="9">
        <f t="shared" ca="1" si="645"/>
        <v>2</v>
      </c>
      <c r="W2265" s="3">
        <f t="shared" si="646"/>
        <v>-1.6878776311992083E-2</v>
      </c>
      <c r="X2265" s="3">
        <f t="shared" si="647"/>
        <v>-9.0119445504734941E-3</v>
      </c>
      <c r="Y2265" s="3">
        <f t="shared" si="648"/>
        <v>-2.3674242424241987E-3</v>
      </c>
    </row>
    <row r="2266" spans="1:25" x14ac:dyDescent="0.25">
      <c r="A2266" s="1">
        <v>39315</v>
      </c>
      <c r="B2266" s="2">
        <v>8479.08</v>
      </c>
      <c r="C2266" s="2">
        <v>138833</v>
      </c>
      <c r="D2266" s="2">
        <v>8365</v>
      </c>
      <c r="E2266" s="2">
        <v>8370</v>
      </c>
      <c r="F2266" s="13">
        <f t="shared" si="636"/>
        <v>-1.3454289852200985E-2</v>
      </c>
      <c r="G2266" s="2">
        <f t="shared" si="631"/>
        <v>8893.1876666666649</v>
      </c>
      <c r="H2266" s="2">
        <f t="shared" ca="1" si="637"/>
        <v>157685</v>
      </c>
      <c r="I2266">
        <f t="shared" ca="1" si="638"/>
        <v>-1</v>
      </c>
      <c r="J2266">
        <f t="shared" si="639"/>
        <v>-1</v>
      </c>
      <c r="K2266">
        <f t="shared" si="632"/>
        <v>-36.520000000000437</v>
      </c>
      <c r="L2266">
        <f t="shared" ca="1" si="633"/>
        <v>36.520000000000437</v>
      </c>
      <c r="M2266" s="14">
        <f t="shared" si="634"/>
        <v>7369.6300000000483</v>
      </c>
      <c r="N2266">
        <f t="shared" si="640"/>
        <v>0</v>
      </c>
      <c r="O2266">
        <f t="shared" si="635"/>
        <v>0</v>
      </c>
      <c r="P2266">
        <f>COUNTIF(作圖資料!$A$3:$A$249,A2266)</f>
        <v>0</v>
      </c>
      <c r="R2266" s="7">
        <f t="shared" si="641"/>
        <v>-63</v>
      </c>
      <c r="S2266" s="8">
        <f t="shared" ca="1" si="642"/>
        <v>63</v>
      </c>
      <c r="T2266" s="8">
        <f t="shared" ca="1" si="643"/>
        <v>13114</v>
      </c>
      <c r="U2266" s="8">
        <f t="shared" ca="1" si="644"/>
        <v>-1</v>
      </c>
      <c r="V2266" s="9">
        <f t="shared" ca="1" si="645"/>
        <v>0</v>
      </c>
      <c r="W2266" s="3">
        <f t="shared" si="646"/>
        <v>-1.6878776311992083E-2</v>
      </c>
      <c r="X2266" s="3">
        <f t="shared" si="647"/>
        <v>-1.3261895673708057E-2</v>
      </c>
      <c r="Y2266" s="3">
        <f t="shared" si="648"/>
        <v>-9.8248106060605522E-3</v>
      </c>
    </row>
    <row r="2267" spans="1:25" x14ac:dyDescent="0.25">
      <c r="A2267" s="1">
        <v>39316</v>
      </c>
      <c r="B2267" s="2">
        <v>8493.4599999999991</v>
      </c>
      <c r="C2267" s="2">
        <v>110201</v>
      </c>
      <c r="D2267" s="2">
        <v>8437</v>
      </c>
      <c r="E2267" s="2">
        <v>8431</v>
      </c>
      <c r="F2267" s="13">
        <f t="shared" si="636"/>
        <v>-6.647467580938593E-3</v>
      </c>
      <c r="G2267" s="2">
        <f t="shared" si="631"/>
        <v>8898.3871666666637</v>
      </c>
      <c r="H2267" s="2">
        <f t="shared" ca="1" si="637"/>
        <v>147034.20000000001</v>
      </c>
      <c r="I2267">
        <f t="shared" ca="1" si="638"/>
        <v>-1</v>
      </c>
      <c r="J2267">
        <f t="shared" si="639"/>
        <v>-1</v>
      </c>
      <c r="K2267">
        <f t="shared" si="632"/>
        <v>14.3799999999992</v>
      </c>
      <c r="L2267">
        <f t="shared" ca="1" si="633"/>
        <v>-14.3799999999992</v>
      </c>
      <c r="M2267" s="14">
        <f t="shared" si="634"/>
        <v>7369.6300000000483</v>
      </c>
      <c r="N2267">
        <f t="shared" si="640"/>
        <v>0</v>
      </c>
      <c r="O2267">
        <f t="shared" si="635"/>
        <v>0</v>
      </c>
      <c r="P2267">
        <f>COUNTIF(作圖資料!$A$3:$A$249,A2267)</f>
        <v>0</v>
      </c>
      <c r="R2267" s="7">
        <f t="shared" si="641"/>
        <v>72</v>
      </c>
      <c r="S2267" s="8">
        <f t="shared" ca="1" si="642"/>
        <v>-72</v>
      </c>
      <c r="T2267" s="8">
        <f t="shared" ca="1" si="643"/>
        <v>13042</v>
      </c>
      <c r="U2267" s="8">
        <f t="shared" ca="1" si="644"/>
        <v>-1</v>
      </c>
      <c r="V2267" s="9">
        <f t="shared" ca="1" si="645"/>
        <v>0</v>
      </c>
      <c r="W2267" s="3">
        <f t="shared" si="646"/>
        <v>-1.6878776311992083E-2</v>
      </c>
      <c r="X2267" s="3">
        <f t="shared" si="647"/>
        <v>-1.1588448325621781E-2</v>
      </c>
      <c r="Y2267" s="3">
        <f t="shared" si="648"/>
        <v>-1.3020833333333703E-3</v>
      </c>
    </row>
    <row r="2268" spans="1:25" x14ac:dyDescent="0.25">
      <c r="A2268" s="1">
        <v>39317</v>
      </c>
      <c r="B2268" s="2">
        <v>8732.84</v>
      </c>
      <c r="C2268" s="2">
        <v>155049</v>
      </c>
      <c r="D2268" s="2">
        <v>8687</v>
      </c>
      <c r="E2268" s="2">
        <v>8668</v>
      </c>
      <c r="F2268" s="13">
        <f t="shared" si="636"/>
        <v>-5.2491514787857962E-3</v>
      </c>
      <c r="G2268" s="2">
        <f t="shared" si="631"/>
        <v>8908.1454999999969</v>
      </c>
      <c r="H2268" s="2">
        <f t="shared" ca="1" si="637"/>
        <v>141992.20000000001</v>
      </c>
      <c r="I2268">
        <f t="shared" ca="1" si="638"/>
        <v>1</v>
      </c>
      <c r="J2268">
        <f t="shared" si="639"/>
        <v>-1</v>
      </c>
      <c r="K2268">
        <f t="shared" si="632"/>
        <v>239.38000000000102</v>
      </c>
      <c r="L2268">
        <f t="shared" ca="1" si="633"/>
        <v>-239.38000000000102</v>
      </c>
      <c r="M2268" s="14">
        <f t="shared" si="634"/>
        <v>7369.6300000000483</v>
      </c>
      <c r="N2268">
        <f t="shared" si="640"/>
        <v>0</v>
      </c>
      <c r="O2268">
        <f t="shared" si="635"/>
        <v>0</v>
      </c>
      <c r="P2268">
        <f>COUNTIF(作圖資料!$A$3:$A$249,A2268)</f>
        <v>0</v>
      </c>
      <c r="R2268" s="7">
        <f t="shared" si="641"/>
        <v>250</v>
      </c>
      <c r="S2268" s="8">
        <f t="shared" ca="1" si="642"/>
        <v>-250</v>
      </c>
      <c r="T2268" s="8">
        <f t="shared" ca="1" si="643"/>
        <v>12792</v>
      </c>
      <c r="U2268" s="8">
        <f t="shared" ca="1" si="644"/>
        <v>1</v>
      </c>
      <c r="V2268" s="9">
        <f t="shared" ca="1" si="645"/>
        <v>2</v>
      </c>
      <c r="W2268" s="3">
        <f t="shared" si="646"/>
        <v>-1.6878776311992083E-2</v>
      </c>
      <c r="X2268" s="3">
        <f t="shared" si="647"/>
        <v>1.626898047722336E-2</v>
      </c>
      <c r="Y2268" s="3">
        <f t="shared" si="648"/>
        <v>2.8290719696969724E-2</v>
      </c>
    </row>
    <row r="2269" spans="1:25" x14ac:dyDescent="0.25">
      <c r="A2269" s="1">
        <v>39318</v>
      </c>
      <c r="B2269" s="2">
        <v>8690.09</v>
      </c>
      <c r="C2269" s="2">
        <v>131696</v>
      </c>
      <c r="D2269" s="2">
        <v>8600</v>
      </c>
      <c r="E2269" s="2">
        <v>8580</v>
      </c>
      <c r="F2269" s="13">
        <f t="shared" si="636"/>
        <v>-1.0366981239549933E-2</v>
      </c>
      <c r="G2269" s="2">
        <f t="shared" si="631"/>
        <v>8917.2311666666665</v>
      </c>
      <c r="H2269" s="2">
        <f t="shared" ca="1" si="637"/>
        <v>132645.20000000001</v>
      </c>
      <c r="I2269">
        <f t="shared" ca="1" si="638"/>
        <v>-1</v>
      </c>
      <c r="J2269">
        <f t="shared" si="639"/>
        <v>-1</v>
      </c>
      <c r="K2269">
        <f t="shared" si="632"/>
        <v>-42.75</v>
      </c>
      <c r="L2269">
        <f t="shared" ca="1" si="633"/>
        <v>-42.75</v>
      </c>
      <c r="M2269" s="14">
        <f t="shared" si="634"/>
        <v>7369.6300000000483</v>
      </c>
      <c r="N2269">
        <f t="shared" si="640"/>
        <v>0</v>
      </c>
      <c r="O2269">
        <f t="shared" si="635"/>
        <v>0</v>
      </c>
      <c r="P2269">
        <f>COUNTIF(作圖資料!$A$3:$A$249,A2269)</f>
        <v>0</v>
      </c>
      <c r="R2269" s="7">
        <f t="shared" si="641"/>
        <v>-87</v>
      </c>
      <c r="S2269" s="8">
        <f t="shared" ca="1" si="642"/>
        <v>-87</v>
      </c>
      <c r="T2269" s="8">
        <f t="shared" ca="1" si="643"/>
        <v>12705</v>
      </c>
      <c r="U2269" s="8">
        <f t="shared" ca="1" si="644"/>
        <v>-1</v>
      </c>
      <c r="V2269" s="9">
        <f t="shared" ca="1" si="645"/>
        <v>2</v>
      </c>
      <c r="W2269" s="3">
        <f t="shared" si="646"/>
        <v>-1.6878776311992083E-2</v>
      </c>
      <c r="X2269" s="3">
        <f t="shared" si="647"/>
        <v>1.1294024000819247E-2</v>
      </c>
      <c r="Y2269" s="3">
        <f t="shared" si="648"/>
        <v>1.799242424242431E-2</v>
      </c>
    </row>
    <row r="2270" spans="1:25" x14ac:dyDescent="0.25">
      <c r="A2270" s="1">
        <v>39321</v>
      </c>
      <c r="B2270" s="2">
        <v>8718.31</v>
      </c>
      <c r="C2270" s="2">
        <v>117537</v>
      </c>
      <c r="D2270" s="2">
        <v>8637</v>
      </c>
      <c r="E2270" s="2">
        <v>8620</v>
      </c>
      <c r="F2270" s="13">
        <f t="shared" si="636"/>
        <v>-9.3263487992512051E-3</v>
      </c>
      <c r="G2270" s="2">
        <f t="shared" si="631"/>
        <v>8925.0380000000005</v>
      </c>
      <c r="H2270" s="2">
        <f t="shared" ca="1" si="637"/>
        <v>130663.2</v>
      </c>
      <c r="I2270">
        <f t="shared" ca="1" si="638"/>
        <v>-1</v>
      </c>
      <c r="J2270">
        <f t="shared" si="639"/>
        <v>-1</v>
      </c>
      <c r="K2270">
        <f t="shared" si="632"/>
        <v>28.219999999999345</v>
      </c>
      <c r="L2270">
        <f t="shared" ca="1" si="633"/>
        <v>-28.219999999999345</v>
      </c>
      <c r="M2270" s="14">
        <f t="shared" si="634"/>
        <v>7369.6300000000483</v>
      </c>
      <c r="N2270">
        <f t="shared" si="640"/>
        <v>0</v>
      </c>
      <c r="O2270">
        <f t="shared" si="635"/>
        <v>0</v>
      </c>
      <c r="P2270">
        <f>COUNTIF(作圖資料!$A$3:$A$249,A2270)</f>
        <v>0</v>
      </c>
      <c r="R2270" s="7">
        <f t="shared" si="641"/>
        <v>37</v>
      </c>
      <c r="S2270" s="8">
        <f t="shared" ca="1" si="642"/>
        <v>-37</v>
      </c>
      <c r="T2270" s="8">
        <f t="shared" ca="1" si="643"/>
        <v>12668</v>
      </c>
      <c r="U2270" s="8">
        <f t="shared" ca="1" si="644"/>
        <v>-1</v>
      </c>
      <c r="V2270" s="9">
        <f t="shared" ca="1" si="645"/>
        <v>0</v>
      </c>
      <c r="W2270" s="3">
        <f t="shared" si="646"/>
        <v>-1.6878776311992083E-2</v>
      </c>
      <c r="X2270" s="3">
        <f t="shared" si="647"/>
        <v>1.4578077141500501E-2</v>
      </c>
      <c r="Y2270" s="3">
        <f t="shared" si="648"/>
        <v>2.2372159090909172E-2</v>
      </c>
    </row>
    <row r="2271" spans="1:25" x14ac:dyDescent="0.25">
      <c r="A2271" s="1">
        <v>39322</v>
      </c>
      <c r="B2271" s="2">
        <v>8727.5499999999993</v>
      </c>
      <c r="C2271" s="2">
        <v>111434</v>
      </c>
      <c r="D2271" s="2">
        <v>8680</v>
      </c>
      <c r="E2271" s="2">
        <v>8660</v>
      </c>
      <c r="F2271" s="13">
        <f t="shared" si="636"/>
        <v>-5.4482644040996231E-3</v>
      </c>
      <c r="G2271" s="2">
        <f t="shared" si="631"/>
        <v>8932.2506666666686</v>
      </c>
      <c r="H2271" s="2">
        <f t="shared" ca="1" si="637"/>
        <v>125183.4</v>
      </c>
      <c r="I2271">
        <f t="shared" ca="1" si="638"/>
        <v>-1</v>
      </c>
      <c r="J2271">
        <f t="shared" si="639"/>
        <v>-1</v>
      </c>
      <c r="K2271">
        <f t="shared" si="632"/>
        <v>9.2399999999997817</v>
      </c>
      <c r="L2271">
        <f t="shared" ca="1" si="633"/>
        <v>-9.2399999999997817</v>
      </c>
      <c r="M2271" s="14">
        <f t="shared" si="634"/>
        <v>7369.6300000000483</v>
      </c>
      <c r="N2271">
        <f t="shared" si="640"/>
        <v>0</v>
      </c>
      <c r="O2271">
        <f t="shared" si="635"/>
        <v>0</v>
      </c>
      <c r="P2271">
        <f>COUNTIF(作圖資料!$A$3:$A$249,A2271)</f>
        <v>0</v>
      </c>
      <c r="R2271" s="7">
        <f t="shared" si="641"/>
        <v>43</v>
      </c>
      <c r="S2271" s="8">
        <f t="shared" ca="1" si="642"/>
        <v>-43</v>
      </c>
      <c r="T2271" s="8">
        <f t="shared" ca="1" si="643"/>
        <v>12625</v>
      </c>
      <c r="U2271" s="8">
        <f t="shared" ca="1" si="644"/>
        <v>-1</v>
      </c>
      <c r="V2271" s="9">
        <f t="shared" ca="1" si="645"/>
        <v>0</v>
      </c>
      <c r="W2271" s="3">
        <f t="shared" si="646"/>
        <v>-1.6878776311992083E-2</v>
      </c>
      <c r="X2271" s="3">
        <f t="shared" si="647"/>
        <v>1.5653365979909406E-2</v>
      </c>
      <c r="Y2271" s="3">
        <f t="shared" si="648"/>
        <v>2.7462121212121327E-2</v>
      </c>
    </row>
    <row r="2272" spans="1:25" x14ac:dyDescent="0.25">
      <c r="A2272" s="1">
        <v>39323</v>
      </c>
      <c r="B2272" s="2">
        <v>8643.32</v>
      </c>
      <c r="C2272" s="2">
        <v>129089</v>
      </c>
      <c r="D2272" s="2">
        <v>8549</v>
      </c>
      <c r="E2272" s="2">
        <v>8536</v>
      </c>
      <c r="F2272" s="13">
        <f t="shared" si="636"/>
        <v>-1.0912473447702964E-2</v>
      </c>
      <c r="G2272" s="2">
        <f t="shared" si="631"/>
        <v>8937.9061666666694</v>
      </c>
      <c r="H2272" s="2">
        <f t="shared" ca="1" si="637"/>
        <v>128961</v>
      </c>
      <c r="I2272">
        <f t="shared" ca="1" si="638"/>
        <v>1</v>
      </c>
      <c r="J2272">
        <f t="shared" si="639"/>
        <v>-1</v>
      </c>
      <c r="K2272">
        <f t="shared" si="632"/>
        <v>-84.229999999999563</v>
      </c>
      <c r="L2272">
        <f t="shared" ca="1" si="633"/>
        <v>84.229999999999563</v>
      </c>
      <c r="M2272" s="14">
        <f t="shared" si="634"/>
        <v>7369.6300000000483</v>
      </c>
      <c r="N2272">
        <f t="shared" si="640"/>
        <v>0</v>
      </c>
      <c r="O2272">
        <f t="shared" si="635"/>
        <v>0</v>
      </c>
      <c r="P2272">
        <f>COUNTIF(作圖資料!$A$3:$A$249,A2272)</f>
        <v>0</v>
      </c>
      <c r="R2272" s="7">
        <f t="shared" si="641"/>
        <v>-131</v>
      </c>
      <c r="S2272" s="8">
        <f t="shared" ca="1" si="642"/>
        <v>131</v>
      </c>
      <c r="T2272" s="8">
        <f t="shared" ca="1" si="643"/>
        <v>12756</v>
      </c>
      <c r="U2272" s="8">
        <f t="shared" ca="1" si="644"/>
        <v>1</v>
      </c>
      <c r="V2272" s="9">
        <f t="shared" ca="1" si="645"/>
        <v>2</v>
      </c>
      <c r="W2272" s="3">
        <f t="shared" si="646"/>
        <v>-1.6878776311992083E-2</v>
      </c>
      <c r="X2272" s="3">
        <f t="shared" si="647"/>
        <v>5.8512470557567919E-3</v>
      </c>
      <c r="Y2272" s="3">
        <f t="shared" si="648"/>
        <v>1.1955492424242653E-2</v>
      </c>
    </row>
    <row r="2273" spans="1:25" x14ac:dyDescent="0.25">
      <c r="A2273" s="1">
        <v>39324</v>
      </c>
      <c r="B2273" s="2">
        <v>8771.2099999999991</v>
      </c>
      <c r="C2273" s="2">
        <v>156214</v>
      </c>
      <c r="D2273" s="2">
        <v>8700</v>
      </c>
      <c r="E2273" s="2">
        <v>8672</v>
      </c>
      <c r="F2273" s="13">
        <f t="shared" si="636"/>
        <v>-8.1186062128256742E-3</v>
      </c>
      <c r="G2273" s="2">
        <f t="shared" si="631"/>
        <v>8945.5150000000012</v>
      </c>
      <c r="H2273" s="2">
        <f t="shared" ca="1" si="637"/>
        <v>129194</v>
      </c>
      <c r="I2273">
        <f t="shared" ca="1" si="638"/>
        <v>1</v>
      </c>
      <c r="J2273">
        <f t="shared" si="639"/>
        <v>-1</v>
      </c>
      <c r="K2273">
        <f t="shared" si="632"/>
        <v>127.88999999999942</v>
      </c>
      <c r="L2273">
        <f t="shared" ca="1" si="633"/>
        <v>127.88999999999942</v>
      </c>
      <c r="M2273" s="14">
        <f t="shared" si="634"/>
        <v>7369.6300000000483</v>
      </c>
      <c r="N2273">
        <f t="shared" si="640"/>
        <v>0</v>
      </c>
      <c r="O2273">
        <f t="shared" si="635"/>
        <v>0</v>
      </c>
      <c r="P2273">
        <f>COUNTIF(作圖資料!$A$3:$A$249,A2273)</f>
        <v>0</v>
      </c>
      <c r="R2273" s="7">
        <f t="shared" si="641"/>
        <v>151</v>
      </c>
      <c r="S2273" s="8">
        <f t="shared" ca="1" si="642"/>
        <v>151</v>
      </c>
      <c r="T2273" s="8">
        <f t="shared" ca="1" si="643"/>
        <v>12907</v>
      </c>
      <c r="U2273" s="8">
        <f t="shared" ca="1" si="644"/>
        <v>1</v>
      </c>
      <c r="V2273" s="9">
        <f t="shared" ca="1" si="645"/>
        <v>0</v>
      </c>
      <c r="W2273" s="3">
        <f t="shared" si="646"/>
        <v>-1.6878776311992083E-2</v>
      </c>
      <c r="X2273" s="3">
        <f t="shared" si="647"/>
        <v>2.0734222114641598E-2</v>
      </c>
      <c r="Y2273" s="3">
        <f t="shared" si="648"/>
        <v>2.9829545454545636E-2</v>
      </c>
    </row>
    <row r="2274" spans="1:25" x14ac:dyDescent="0.25">
      <c r="A2274" s="1">
        <v>39325</v>
      </c>
      <c r="B2274" s="2">
        <v>8982.16</v>
      </c>
      <c r="C2274" s="2">
        <v>166141</v>
      </c>
      <c r="D2274" s="2">
        <v>8976</v>
      </c>
      <c r="E2274" s="2">
        <v>8954</v>
      </c>
      <c r="F2274" s="13">
        <f t="shared" si="636"/>
        <v>-6.8580386009597927E-4</v>
      </c>
      <c r="G2274" s="2">
        <f t="shared" si="631"/>
        <v>8955.9633333333368</v>
      </c>
      <c r="H2274" s="2">
        <f t="shared" ca="1" si="637"/>
        <v>136083</v>
      </c>
      <c r="I2274">
        <f t="shared" ca="1" si="638"/>
        <v>1</v>
      </c>
      <c r="J2274">
        <f t="shared" si="639"/>
        <v>-1</v>
      </c>
      <c r="K2274">
        <f t="shared" si="632"/>
        <v>210.95000000000073</v>
      </c>
      <c r="L2274">
        <f t="shared" ca="1" si="633"/>
        <v>210.95000000000073</v>
      </c>
      <c r="M2274" s="14">
        <f t="shared" si="634"/>
        <v>7369.6300000000483</v>
      </c>
      <c r="N2274">
        <f t="shared" si="640"/>
        <v>0</v>
      </c>
      <c r="O2274">
        <f t="shared" si="635"/>
        <v>0</v>
      </c>
      <c r="P2274">
        <f>COUNTIF(作圖資料!$A$3:$A$249,A2274)</f>
        <v>0</v>
      </c>
      <c r="R2274" s="7">
        <f t="shared" si="641"/>
        <v>276</v>
      </c>
      <c r="S2274" s="8">
        <f t="shared" ca="1" si="642"/>
        <v>276</v>
      </c>
      <c r="T2274" s="8">
        <f t="shared" ca="1" si="643"/>
        <v>13183</v>
      </c>
      <c r="U2274" s="8">
        <f t="shared" ca="1" si="644"/>
        <v>1</v>
      </c>
      <c r="V2274" s="9">
        <f t="shared" ca="1" si="645"/>
        <v>0</v>
      </c>
      <c r="W2274" s="3">
        <f t="shared" si="646"/>
        <v>-1.6878776311992083E-2</v>
      </c>
      <c r="X2274" s="3">
        <f t="shared" si="647"/>
        <v>4.5283159394114314E-2</v>
      </c>
      <c r="Y2274" s="3">
        <f t="shared" si="648"/>
        <v>6.2500000000000222E-2</v>
      </c>
    </row>
    <row r="2275" spans="1:25" x14ac:dyDescent="0.25">
      <c r="A2275" s="1">
        <v>39328</v>
      </c>
      <c r="B2275" s="2">
        <v>8979.9599999999991</v>
      </c>
      <c r="C2275" s="2">
        <v>145829</v>
      </c>
      <c r="D2275" s="2">
        <v>8956</v>
      </c>
      <c r="E2275" s="2">
        <v>8940</v>
      </c>
      <c r="F2275" s="13">
        <f t="shared" si="636"/>
        <v>-2.6681633325760234E-3</v>
      </c>
      <c r="G2275" s="2">
        <f t="shared" si="631"/>
        <v>8967.2841666666682</v>
      </c>
      <c r="H2275" s="2">
        <f t="shared" ca="1" si="637"/>
        <v>141741.4</v>
      </c>
      <c r="I2275">
        <f t="shared" ca="1" si="638"/>
        <v>1</v>
      </c>
      <c r="J2275">
        <f t="shared" si="639"/>
        <v>-1</v>
      </c>
      <c r="K2275">
        <f t="shared" si="632"/>
        <v>-2.2000000000007276</v>
      </c>
      <c r="L2275">
        <f t="shared" ca="1" si="633"/>
        <v>-2.2000000000007276</v>
      </c>
      <c r="M2275" s="14">
        <f t="shared" si="634"/>
        <v>7369.6300000000483</v>
      </c>
      <c r="N2275">
        <f t="shared" si="640"/>
        <v>0</v>
      </c>
      <c r="O2275">
        <f t="shared" si="635"/>
        <v>0</v>
      </c>
      <c r="P2275">
        <f>COUNTIF(作圖資料!$A$3:$A$249,A2275)</f>
        <v>0</v>
      </c>
      <c r="R2275" s="7">
        <f t="shared" si="641"/>
        <v>-20</v>
      </c>
      <c r="S2275" s="8">
        <f t="shared" ca="1" si="642"/>
        <v>-20</v>
      </c>
      <c r="T2275" s="8">
        <f t="shared" ca="1" si="643"/>
        <v>13163</v>
      </c>
      <c r="U2275" s="8">
        <f t="shared" ca="1" si="644"/>
        <v>1</v>
      </c>
      <c r="V2275" s="9">
        <f t="shared" ca="1" si="645"/>
        <v>0</v>
      </c>
      <c r="W2275" s="3">
        <f t="shared" si="646"/>
        <v>-1.6878776311992083E-2</v>
      </c>
      <c r="X2275" s="3">
        <f t="shared" si="647"/>
        <v>4.502713824211213E-2</v>
      </c>
      <c r="Y2275" s="3">
        <f t="shared" si="648"/>
        <v>6.0132575757575912E-2</v>
      </c>
    </row>
    <row r="2276" spans="1:25" x14ac:dyDescent="0.25">
      <c r="A2276" s="1">
        <v>39329</v>
      </c>
      <c r="B2276" s="2">
        <v>8922.98</v>
      </c>
      <c r="C2276" s="2">
        <v>135041</v>
      </c>
      <c r="D2276" s="2">
        <v>8890</v>
      </c>
      <c r="E2276" s="2">
        <v>8880</v>
      </c>
      <c r="F2276" s="13">
        <f t="shared" si="636"/>
        <v>-3.6960746297760583E-3</v>
      </c>
      <c r="G2276" s="2">
        <f t="shared" si="631"/>
        <v>8977.0191666666669</v>
      </c>
      <c r="H2276" s="2">
        <f t="shared" ca="1" si="637"/>
        <v>146462.79999999999</v>
      </c>
      <c r="I2276">
        <f t="shared" ca="1" si="638"/>
        <v>-1</v>
      </c>
      <c r="J2276">
        <f t="shared" si="639"/>
        <v>-1</v>
      </c>
      <c r="K2276">
        <f t="shared" si="632"/>
        <v>-56.979999999999563</v>
      </c>
      <c r="L2276">
        <f t="shared" ca="1" si="633"/>
        <v>-56.979999999999563</v>
      </c>
      <c r="M2276" s="14">
        <f t="shared" si="634"/>
        <v>7369.6300000000483</v>
      </c>
      <c r="N2276">
        <f t="shared" si="640"/>
        <v>0</v>
      </c>
      <c r="O2276">
        <f t="shared" si="635"/>
        <v>0</v>
      </c>
      <c r="P2276">
        <f>COUNTIF(作圖資料!$A$3:$A$249,A2276)</f>
        <v>0</v>
      </c>
      <c r="R2276" s="7">
        <f t="shared" si="641"/>
        <v>-66</v>
      </c>
      <c r="S2276" s="8">
        <f t="shared" ca="1" si="642"/>
        <v>-66</v>
      </c>
      <c r="T2276" s="8">
        <f t="shared" ca="1" si="643"/>
        <v>13097</v>
      </c>
      <c r="U2276" s="8">
        <f t="shared" ca="1" si="644"/>
        <v>-1</v>
      </c>
      <c r="V2276" s="9">
        <f t="shared" ca="1" si="645"/>
        <v>2</v>
      </c>
      <c r="W2276" s="3">
        <f t="shared" si="646"/>
        <v>-1.6878776311992083E-2</v>
      </c>
      <c r="X2276" s="3">
        <f t="shared" si="647"/>
        <v>3.8396190405258102E-2</v>
      </c>
      <c r="Y2276" s="3">
        <f t="shared" si="648"/>
        <v>5.2320075757575912E-2</v>
      </c>
    </row>
    <row r="2277" spans="1:25" x14ac:dyDescent="0.25">
      <c r="A2277" s="1">
        <v>39330</v>
      </c>
      <c r="B2277" s="2">
        <v>8913.85</v>
      </c>
      <c r="C2277" s="2">
        <v>135875</v>
      </c>
      <c r="D2277" s="2">
        <v>8821</v>
      </c>
      <c r="E2277" s="2">
        <v>8810</v>
      </c>
      <c r="F2277" s="13">
        <f t="shared" si="636"/>
        <v>-1.0416374518305793E-2</v>
      </c>
      <c r="G2277" s="2">
        <f t="shared" si="631"/>
        <v>8986.0790000000015</v>
      </c>
      <c r="H2277" s="2">
        <f t="shared" ca="1" si="637"/>
        <v>147820</v>
      </c>
      <c r="I2277">
        <f t="shared" ca="1" si="638"/>
        <v>-1</v>
      </c>
      <c r="J2277">
        <f t="shared" si="639"/>
        <v>-1</v>
      </c>
      <c r="K2277">
        <f t="shared" si="632"/>
        <v>-9.1299999999991996</v>
      </c>
      <c r="L2277">
        <f t="shared" ca="1" si="633"/>
        <v>9.1299999999991996</v>
      </c>
      <c r="M2277" s="14">
        <f t="shared" si="634"/>
        <v>7369.6300000000483</v>
      </c>
      <c r="N2277">
        <f t="shared" si="640"/>
        <v>0</v>
      </c>
      <c r="O2277">
        <f t="shared" si="635"/>
        <v>0</v>
      </c>
      <c r="P2277">
        <f>COUNTIF(作圖資料!$A$3:$A$249,A2277)</f>
        <v>0</v>
      </c>
      <c r="R2277" s="7">
        <f t="shared" si="641"/>
        <v>-69</v>
      </c>
      <c r="S2277" s="8">
        <f t="shared" ca="1" si="642"/>
        <v>69</v>
      </c>
      <c r="T2277" s="8">
        <f t="shared" ca="1" si="643"/>
        <v>13166</v>
      </c>
      <c r="U2277" s="8">
        <f t="shared" ca="1" si="644"/>
        <v>-1</v>
      </c>
      <c r="V2277" s="9">
        <f t="shared" ca="1" si="645"/>
        <v>0</v>
      </c>
      <c r="W2277" s="3">
        <f t="shared" si="646"/>
        <v>-1.6878776311992083E-2</v>
      </c>
      <c r="X2277" s="3">
        <f t="shared" si="647"/>
        <v>3.7333702624449572E-2</v>
      </c>
      <c r="Y2277" s="3">
        <f t="shared" si="648"/>
        <v>4.4152462121212377E-2</v>
      </c>
    </row>
    <row r="2278" spans="1:25" x14ac:dyDescent="0.25">
      <c r="A2278" s="1">
        <v>39331</v>
      </c>
      <c r="B2278" s="2">
        <v>9017.08</v>
      </c>
      <c r="C2278" s="2">
        <v>131339</v>
      </c>
      <c r="D2278" s="2">
        <v>9017</v>
      </c>
      <c r="E2278" s="2">
        <v>8978</v>
      </c>
      <c r="F2278" s="13">
        <f t="shared" si="636"/>
        <v>-8.8720517062990112E-6</v>
      </c>
      <c r="G2278" s="2">
        <f t="shared" si="631"/>
        <v>8997.2571666666681</v>
      </c>
      <c r="H2278" s="2">
        <f t="shared" ca="1" si="637"/>
        <v>142845</v>
      </c>
      <c r="I2278">
        <f t="shared" ca="1" si="638"/>
        <v>-1</v>
      </c>
      <c r="J2278">
        <f t="shared" si="639"/>
        <v>-1</v>
      </c>
      <c r="K2278">
        <f t="shared" si="632"/>
        <v>103.22999999999956</v>
      </c>
      <c r="L2278">
        <f t="shared" ca="1" si="633"/>
        <v>-103.22999999999956</v>
      </c>
      <c r="M2278" s="14">
        <f t="shared" si="634"/>
        <v>7369.6300000000483</v>
      </c>
      <c r="N2278">
        <f t="shared" si="640"/>
        <v>0</v>
      </c>
      <c r="O2278">
        <f t="shared" si="635"/>
        <v>0</v>
      </c>
      <c r="P2278">
        <f>COUNTIF(作圖資料!$A$3:$A$249,A2278)</f>
        <v>0</v>
      </c>
      <c r="R2278" s="7">
        <f t="shared" si="641"/>
        <v>196</v>
      </c>
      <c r="S2278" s="8">
        <f t="shared" ca="1" si="642"/>
        <v>-196</v>
      </c>
      <c r="T2278" s="8">
        <f t="shared" ca="1" si="643"/>
        <v>12970</v>
      </c>
      <c r="U2278" s="8">
        <f t="shared" ca="1" si="644"/>
        <v>-1</v>
      </c>
      <c r="V2278" s="9">
        <f t="shared" ca="1" si="645"/>
        <v>0</v>
      </c>
      <c r="W2278" s="3">
        <f t="shared" si="646"/>
        <v>-1.6878776311992083E-2</v>
      </c>
      <c r="X2278" s="3">
        <f t="shared" si="647"/>
        <v>4.9346913315892804E-2</v>
      </c>
      <c r="Y2278" s="3">
        <f t="shared" si="648"/>
        <v>6.7353219696969946E-2</v>
      </c>
    </row>
    <row r="2279" spans="1:25" x14ac:dyDescent="0.25">
      <c r="A2279" s="1">
        <v>39332</v>
      </c>
      <c r="B2279" s="2">
        <v>9018.08</v>
      </c>
      <c r="C2279" s="2">
        <v>135183</v>
      </c>
      <c r="D2279" s="2">
        <v>8982</v>
      </c>
      <c r="E2279" s="2">
        <v>8956</v>
      </c>
      <c r="F2279" s="13">
        <f t="shared" si="636"/>
        <v>-4.0008516225182866E-3</v>
      </c>
      <c r="G2279" s="2">
        <f t="shared" si="631"/>
        <v>9006.7131666666664</v>
      </c>
      <c r="H2279" s="2">
        <f t="shared" ca="1" si="637"/>
        <v>136653.4</v>
      </c>
      <c r="I2279">
        <f t="shared" ca="1" si="638"/>
        <v>-1</v>
      </c>
      <c r="J2279">
        <f t="shared" si="639"/>
        <v>-1</v>
      </c>
      <c r="K2279">
        <f t="shared" si="632"/>
        <v>1</v>
      </c>
      <c r="L2279">
        <f t="shared" ca="1" si="633"/>
        <v>-1</v>
      </c>
      <c r="M2279" s="14">
        <f t="shared" si="634"/>
        <v>7369.6300000000483</v>
      </c>
      <c r="N2279">
        <f t="shared" si="640"/>
        <v>0</v>
      </c>
      <c r="O2279">
        <f t="shared" si="635"/>
        <v>0</v>
      </c>
      <c r="P2279">
        <f>COUNTIF(作圖資料!$A$3:$A$249,A2279)</f>
        <v>0</v>
      </c>
      <c r="R2279" s="7">
        <f t="shared" si="641"/>
        <v>-35</v>
      </c>
      <c r="S2279" s="8">
        <f t="shared" ca="1" si="642"/>
        <v>35</v>
      </c>
      <c r="T2279" s="8">
        <f t="shared" ca="1" si="643"/>
        <v>13005</v>
      </c>
      <c r="U2279" s="8">
        <f t="shared" ca="1" si="644"/>
        <v>-1</v>
      </c>
      <c r="V2279" s="9">
        <f t="shared" ca="1" si="645"/>
        <v>0</v>
      </c>
      <c r="W2279" s="3">
        <f t="shared" si="646"/>
        <v>-1.6878776311992083E-2</v>
      </c>
      <c r="X2279" s="3">
        <f t="shared" si="647"/>
        <v>4.9463286566802767E-2</v>
      </c>
      <c r="Y2279" s="3">
        <f t="shared" si="648"/>
        <v>6.3210227272727515E-2</v>
      </c>
    </row>
    <row r="2280" spans="1:25" x14ac:dyDescent="0.25">
      <c r="A2280" s="1">
        <v>39335</v>
      </c>
      <c r="B2280" s="2">
        <v>8937.58</v>
      </c>
      <c r="C2280" s="2">
        <v>113545</v>
      </c>
      <c r="D2280" s="2">
        <v>8890</v>
      </c>
      <c r="E2280" s="2">
        <v>8879</v>
      </c>
      <c r="F2280" s="13">
        <f t="shared" si="636"/>
        <v>-5.3235887119331693E-3</v>
      </c>
      <c r="G2280" s="2">
        <f t="shared" si="631"/>
        <v>9012.7788333333338</v>
      </c>
      <c r="H2280" s="2">
        <f t="shared" ca="1" si="637"/>
        <v>130196.6</v>
      </c>
      <c r="I2280">
        <f t="shared" ca="1" si="638"/>
        <v>-1</v>
      </c>
      <c r="J2280">
        <f t="shared" si="639"/>
        <v>-1</v>
      </c>
      <c r="K2280">
        <f t="shared" si="632"/>
        <v>-80.5</v>
      </c>
      <c r="L2280">
        <f t="shared" ca="1" si="633"/>
        <v>80.5</v>
      </c>
      <c r="M2280" s="14">
        <f t="shared" si="634"/>
        <v>7369.6300000000483</v>
      </c>
      <c r="N2280">
        <f t="shared" si="640"/>
        <v>0</v>
      </c>
      <c r="O2280">
        <f t="shared" si="635"/>
        <v>0</v>
      </c>
      <c r="P2280">
        <f>COUNTIF(作圖資料!$A$3:$A$249,A2280)</f>
        <v>0</v>
      </c>
      <c r="R2280" s="7">
        <f t="shared" si="641"/>
        <v>-92</v>
      </c>
      <c r="S2280" s="8">
        <f t="shared" ca="1" si="642"/>
        <v>92</v>
      </c>
      <c r="T2280" s="8">
        <f t="shared" ca="1" si="643"/>
        <v>13097</v>
      </c>
      <c r="U2280" s="8">
        <f t="shared" ca="1" si="644"/>
        <v>-1</v>
      </c>
      <c r="V2280" s="9">
        <f t="shared" ca="1" si="645"/>
        <v>0</v>
      </c>
      <c r="W2280" s="3">
        <f t="shared" si="646"/>
        <v>-1.6878776311992083E-2</v>
      </c>
      <c r="X2280" s="3">
        <f t="shared" si="647"/>
        <v>4.0095239868544574E-2</v>
      </c>
      <c r="Y2280" s="3">
        <f t="shared" si="648"/>
        <v>5.2320075757575912E-2</v>
      </c>
    </row>
    <row r="2281" spans="1:25" x14ac:dyDescent="0.25">
      <c r="A2281" s="1">
        <v>39336</v>
      </c>
      <c r="B2281" s="2">
        <v>9003.1200000000008</v>
      </c>
      <c r="C2281" s="2">
        <v>128922</v>
      </c>
      <c r="D2281" s="2">
        <v>9002</v>
      </c>
      <c r="E2281" s="2">
        <v>8982</v>
      </c>
      <c r="F2281" s="13">
        <f t="shared" si="636"/>
        <v>-1.2440131865409931E-4</v>
      </c>
      <c r="G2281" s="2">
        <f t="shared" si="631"/>
        <v>9016.8994999999995</v>
      </c>
      <c r="H2281" s="2">
        <f t="shared" ca="1" si="637"/>
        <v>128972.8</v>
      </c>
      <c r="I2281">
        <f t="shared" ca="1" si="638"/>
        <v>-1</v>
      </c>
      <c r="J2281">
        <f t="shared" si="639"/>
        <v>-1</v>
      </c>
      <c r="K2281">
        <f t="shared" si="632"/>
        <v>65.540000000000873</v>
      </c>
      <c r="L2281">
        <f t="shared" ca="1" si="633"/>
        <v>-65.540000000000873</v>
      </c>
      <c r="M2281" s="14">
        <f t="shared" si="634"/>
        <v>7369.6300000000483</v>
      </c>
      <c r="N2281">
        <f t="shared" si="640"/>
        <v>0</v>
      </c>
      <c r="O2281">
        <f t="shared" si="635"/>
        <v>0</v>
      </c>
      <c r="P2281">
        <f>COUNTIF(作圖資料!$A$3:$A$249,A2281)</f>
        <v>0</v>
      </c>
      <c r="R2281" s="7">
        <f t="shared" si="641"/>
        <v>112</v>
      </c>
      <c r="S2281" s="8">
        <f t="shared" ca="1" si="642"/>
        <v>-112</v>
      </c>
      <c r="T2281" s="8">
        <f t="shared" ca="1" si="643"/>
        <v>12985</v>
      </c>
      <c r="U2281" s="8">
        <f t="shared" ca="1" si="644"/>
        <v>-1</v>
      </c>
      <c r="V2281" s="9">
        <f t="shared" ca="1" si="645"/>
        <v>0</v>
      </c>
      <c r="W2281" s="3">
        <f t="shared" si="646"/>
        <v>-1.6878776311992083E-2</v>
      </c>
      <c r="X2281" s="3">
        <f t="shared" si="647"/>
        <v>4.7722342733188761E-2</v>
      </c>
      <c r="Y2281" s="3">
        <f t="shared" si="648"/>
        <v>6.5577651515151603E-2</v>
      </c>
    </row>
    <row r="2282" spans="1:25" x14ac:dyDescent="0.25">
      <c r="A2282" s="1">
        <v>39337</v>
      </c>
      <c r="B2282" s="2">
        <v>9018.1200000000008</v>
      </c>
      <c r="C2282" s="2">
        <v>134254</v>
      </c>
      <c r="D2282" s="2">
        <v>8936</v>
      </c>
      <c r="E2282" s="2">
        <v>8918</v>
      </c>
      <c r="F2282" s="13">
        <f t="shared" si="636"/>
        <v>-9.1061108080177089E-3</v>
      </c>
      <c r="G2282" s="2">
        <f t="shared" si="631"/>
        <v>9019.6683333333349</v>
      </c>
      <c r="H2282" s="2">
        <f t="shared" ca="1" si="637"/>
        <v>128648.6</v>
      </c>
      <c r="I2282">
        <f t="shared" ca="1" si="638"/>
        <v>1</v>
      </c>
      <c r="J2282">
        <f t="shared" si="639"/>
        <v>-1</v>
      </c>
      <c r="K2282">
        <f t="shared" si="632"/>
        <v>15</v>
      </c>
      <c r="L2282">
        <f t="shared" ca="1" si="633"/>
        <v>-15</v>
      </c>
      <c r="M2282" s="14">
        <f t="shared" si="634"/>
        <v>7369.6300000000483</v>
      </c>
      <c r="N2282">
        <f t="shared" si="640"/>
        <v>0</v>
      </c>
      <c r="O2282">
        <f t="shared" si="635"/>
        <v>0</v>
      </c>
      <c r="P2282">
        <f>COUNTIF(作圖資料!$A$3:$A$249,A2282)</f>
        <v>0</v>
      </c>
      <c r="R2282" s="7">
        <f t="shared" si="641"/>
        <v>-66</v>
      </c>
      <c r="S2282" s="8">
        <f t="shared" ca="1" si="642"/>
        <v>66</v>
      </c>
      <c r="T2282" s="8">
        <f t="shared" ca="1" si="643"/>
        <v>13051</v>
      </c>
      <c r="U2282" s="8">
        <f t="shared" ca="1" si="644"/>
        <v>1</v>
      </c>
      <c r="V2282" s="9">
        <f t="shared" ca="1" si="645"/>
        <v>2</v>
      </c>
      <c r="W2282" s="3">
        <f t="shared" si="646"/>
        <v>-1.6878776311992083E-2</v>
      </c>
      <c r="X2282" s="3">
        <f t="shared" si="647"/>
        <v>4.9467941496839307E-2</v>
      </c>
      <c r="Y2282" s="3">
        <f t="shared" si="648"/>
        <v>5.7765151515151603E-2</v>
      </c>
    </row>
    <row r="2283" spans="1:25" x14ac:dyDescent="0.25">
      <c r="A2283" s="1">
        <v>39338</v>
      </c>
      <c r="B2283" s="2">
        <v>8927.42</v>
      </c>
      <c r="C2283" s="2">
        <v>112531</v>
      </c>
      <c r="D2283" s="2">
        <v>8921</v>
      </c>
      <c r="E2283" s="2">
        <v>8907</v>
      </c>
      <c r="F2283" s="13">
        <f t="shared" si="636"/>
        <v>-7.1913273935808597E-4</v>
      </c>
      <c r="G2283" s="2">
        <f t="shared" si="631"/>
        <v>9021.0188333333354</v>
      </c>
      <c r="H2283" s="2">
        <f t="shared" ca="1" si="637"/>
        <v>124887</v>
      </c>
      <c r="I2283">
        <f t="shared" ca="1" si="638"/>
        <v>-1</v>
      </c>
      <c r="J2283">
        <f t="shared" si="639"/>
        <v>-1</v>
      </c>
      <c r="K2283">
        <f t="shared" si="632"/>
        <v>-90.700000000000728</v>
      </c>
      <c r="L2283">
        <f t="shared" ca="1" si="633"/>
        <v>-90.700000000000728</v>
      </c>
      <c r="M2283" s="14">
        <f t="shared" si="634"/>
        <v>7369.6300000000483</v>
      </c>
      <c r="N2283">
        <f t="shared" si="640"/>
        <v>0</v>
      </c>
      <c r="O2283">
        <f t="shared" si="635"/>
        <v>0</v>
      </c>
      <c r="P2283">
        <f>COUNTIF(作圖資料!$A$3:$A$249,A2283)</f>
        <v>0</v>
      </c>
      <c r="R2283" s="7">
        <f t="shared" si="641"/>
        <v>-15</v>
      </c>
      <c r="S2283" s="8">
        <f t="shared" ca="1" si="642"/>
        <v>-15</v>
      </c>
      <c r="T2283" s="8">
        <f t="shared" ca="1" si="643"/>
        <v>13036</v>
      </c>
      <c r="U2283" s="8">
        <f t="shared" ca="1" si="644"/>
        <v>-1</v>
      </c>
      <c r="V2283" s="9">
        <f t="shared" ca="1" si="645"/>
        <v>2</v>
      </c>
      <c r="W2283" s="3">
        <f t="shared" si="646"/>
        <v>-1.6878776311992083E-2</v>
      </c>
      <c r="X2283" s="3">
        <f t="shared" si="647"/>
        <v>3.8912887639298788E-2</v>
      </c>
      <c r="Y2283" s="3">
        <f t="shared" si="648"/>
        <v>5.5989583333333481E-2</v>
      </c>
    </row>
    <row r="2284" spans="1:25" x14ac:dyDescent="0.25">
      <c r="A2284" s="1">
        <v>39339</v>
      </c>
      <c r="B2284" s="2">
        <v>9031.6299999999992</v>
      </c>
      <c r="C2284" s="2">
        <v>115394</v>
      </c>
      <c r="D2284" s="2">
        <v>9030</v>
      </c>
      <c r="E2284" s="2">
        <v>9011</v>
      </c>
      <c r="F2284" s="13">
        <f t="shared" si="636"/>
        <v>-1.804768352998698E-4</v>
      </c>
      <c r="G2284" s="2">
        <f t="shared" si="631"/>
        <v>9024.6641666666674</v>
      </c>
      <c r="H2284" s="2">
        <f t="shared" ca="1" si="637"/>
        <v>120929.2</v>
      </c>
      <c r="I2284">
        <f t="shared" ca="1" si="638"/>
        <v>-1</v>
      </c>
      <c r="J2284">
        <f t="shared" si="639"/>
        <v>-1</v>
      </c>
      <c r="K2284">
        <f t="shared" si="632"/>
        <v>104.20999999999913</v>
      </c>
      <c r="L2284">
        <f t="shared" ca="1" si="633"/>
        <v>-104.20999999999913</v>
      </c>
      <c r="M2284" s="14">
        <f t="shared" si="634"/>
        <v>7369.6300000000483</v>
      </c>
      <c r="N2284">
        <f t="shared" si="640"/>
        <v>0</v>
      </c>
      <c r="O2284">
        <f t="shared" si="635"/>
        <v>0</v>
      </c>
      <c r="P2284">
        <f>COUNTIF(作圖資料!$A$3:$A$249,A2284)</f>
        <v>0</v>
      </c>
      <c r="R2284" s="7">
        <f t="shared" si="641"/>
        <v>109</v>
      </c>
      <c r="S2284" s="8">
        <f t="shared" ca="1" si="642"/>
        <v>-109</v>
      </c>
      <c r="T2284" s="8">
        <f t="shared" ca="1" si="643"/>
        <v>12927</v>
      </c>
      <c r="U2284" s="8">
        <f t="shared" ca="1" si="644"/>
        <v>-1</v>
      </c>
      <c r="V2284" s="9">
        <f t="shared" ca="1" si="645"/>
        <v>0</v>
      </c>
      <c r="W2284" s="3">
        <f t="shared" si="646"/>
        <v>-1.6878776311992083E-2</v>
      </c>
      <c r="X2284" s="3">
        <f t="shared" si="647"/>
        <v>5.1040144116633934E-2</v>
      </c>
      <c r="Y2284" s="3">
        <f t="shared" si="648"/>
        <v>6.8892045454545636E-2</v>
      </c>
    </row>
    <row r="2285" spans="1:25" x14ac:dyDescent="0.25">
      <c r="A2285" s="1">
        <v>39342</v>
      </c>
      <c r="B2285" s="2">
        <v>8899.91</v>
      </c>
      <c r="C2285" s="2">
        <v>108172</v>
      </c>
      <c r="D2285" s="2">
        <v>8888</v>
      </c>
      <c r="E2285" s="2">
        <v>8850</v>
      </c>
      <c r="F2285" s="13">
        <f t="shared" si="636"/>
        <v>-1.3382157797101613E-3</v>
      </c>
      <c r="G2285" s="2">
        <f t="shared" si="631"/>
        <v>9024.0095000000019</v>
      </c>
      <c r="H2285" s="2">
        <f t="shared" ca="1" si="637"/>
        <v>119854.6</v>
      </c>
      <c r="I2285">
        <f t="shared" ca="1" si="638"/>
        <v>-1</v>
      </c>
      <c r="J2285">
        <f t="shared" si="639"/>
        <v>-1</v>
      </c>
      <c r="K2285">
        <f t="shared" si="632"/>
        <v>-131.71999999999935</v>
      </c>
      <c r="L2285">
        <f t="shared" ca="1" si="633"/>
        <v>131.71999999999935</v>
      </c>
      <c r="M2285" s="14">
        <f t="shared" si="634"/>
        <v>7369.6300000000483</v>
      </c>
      <c r="N2285">
        <f t="shared" si="640"/>
        <v>0</v>
      </c>
      <c r="O2285">
        <f t="shared" si="635"/>
        <v>0</v>
      </c>
      <c r="P2285">
        <f>COUNTIF(作圖資料!$A$3:$A$249,A2285)</f>
        <v>0</v>
      </c>
      <c r="R2285" s="7">
        <f t="shared" si="641"/>
        <v>-142</v>
      </c>
      <c r="S2285" s="8">
        <f t="shared" ca="1" si="642"/>
        <v>142</v>
      </c>
      <c r="T2285" s="8">
        <f t="shared" ca="1" si="643"/>
        <v>13069</v>
      </c>
      <c r="U2285" s="8">
        <f t="shared" ca="1" si="644"/>
        <v>-1</v>
      </c>
      <c r="V2285" s="9">
        <f t="shared" ca="1" si="645"/>
        <v>0</v>
      </c>
      <c r="W2285" s="3">
        <f t="shared" si="646"/>
        <v>-1.6878776311992083E-2</v>
      </c>
      <c r="X2285" s="3">
        <f t="shared" si="647"/>
        <v>3.5711459506763576E-2</v>
      </c>
      <c r="Y2285" s="3">
        <f t="shared" si="648"/>
        <v>5.2083333333333481E-2</v>
      </c>
    </row>
    <row r="2286" spans="1:25" x14ac:dyDescent="0.25">
      <c r="A2286" s="1">
        <v>39344</v>
      </c>
      <c r="B2286" s="2">
        <v>8926.3799999999992</v>
      </c>
      <c r="C2286" s="2">
        <v>171261</v>
      </c>
      <c r="D2286" s="2">
        <v>8923</v>
      </c>
      <c r="E2286" s="2">
        <v>8980</v>
      </c>
      <c r="F2286" s="13">
        <f t="shared" si="636"/>
        <v>6.0069143370549138E-3</v>
      </c>
      <c r="G2286" s="2">
        <f t="shared" si="631"/>
        <v>9025.02</v>
      </c>
      <c r="H2286" s="2">
        <f t="shared" ca="1" si="637"/>
        <v>128322.4</v>
      </c>
      <c r="I2286">
        <f t="shared" ca="1" si="638"/>
        <v>1</v>
      </c>
      <c r="J2286">
        <f t="shared" si="639"/>
        <v>1</v>
      </c>
      <c r="K2286">
        <f t="shared" si="632"/>
        <v>26.469999999999345</v>
      </c>
      <c r="L2286">
        <f t="shared" ca="1" si="633"/>
        <v>-26.469999999999345</v>
      </c>
      <c r="M2286" s="14">
        <f t="shared" si="634"/>
        <v>7369.6300000000483</v>
      </c>
      <c r="N2286">
        <f t="shared" si="640"/>
        <v>0</v>
      </c>
      <c r="O2286">
        <f t="shared" si="635"/>
        <v>0</v>
      </c>
      <c r="P2286">
        <f>COUNTIF(作圖資料!$A$3:$A$249,A2286)</f>
        <v>1</v>
      </c>
      <c r="R2286" s="7">
        <f t="shared" si="641"/>
        <v>35</v>
      </c>
      <c r="S2286" s="8">
        <f t="shared" ca="1" si="642"/>
        <v>-35</v>
      </c>
      <c r="T2286" s="8">
        <f t="shared" ca="1" si="643"/>
        <v>13034</v>
      </c>
      <c r="U2286" s="8">
        <f t="shared" ca="1" si="644"/>
        <v>1</v>
      </c>
      <c r="V2286" s="9">
        <f t="shared" ca="1" si="645"/>
        <v>2</v>
      </c>
      <c r="W2286" s="3">
        <f t="shared" si="646"/>
        <v>-1.6878776311992083E-2</v>
      </c>
      <c r="X2286" s="3">
        <f t="shared" si="647"/>
        <v>3.8791859458352285E-2</v>
      </c>
      <c r="Y2286" s="3">
        <f t="shared" si="648"/>
        <v>5.6226325757575912E-2</v>
      </c>
    </row>
    <row r="2287" spans="1:25" x14ac:dyDescent="0.25">
      <c r="A2287" s="1">
        <v>39345</v>
      </c>
      <c r="B2287" s="2">
        <v>8983.0300000000007</v>
      </c>
      <c r="C2287" s="2">
        <v>151552</v>
      </c>
      <c r="D2287" s="2">
        <v>9016</v>
      </c>
      <c r="E2287" s="2">
        <v>9038</v>
      </c>
      <c r="F2287" s="13">
        <f t="shared" si="636"/>
        <v>3.6702538007775676E-3</v>
      </c>
      <c r="G2287" s="2">
        <f t="shared" si="631"/>
        <v>9027.3335000000006</v>
      </c>
      <c r="H2287" s="2">
        <f t="shared" ca="1" si="637"/>
        <v>131782</v>
      </c>
      <c r="I2287">
        <f t="shared" ca="1" si="638"/>
        <v>1</v>
      </c>
      <c r="J2287">
        <f t="shared" si="639"/>
        <v>1</v>
      </c>
      <c r="K2287">
        <f t="shared" si="632"/>
        <v>56.650000000001455</v>
      </c>
      <c r="L2287">
        <f t="shared" ca="1" si="633"/>
        <v>56.650000000001455</v>
      </c>
      <c r="M2287" s="14">
        <f t="shared" si="634"/>
        <v>7369.6300000000483</v>
      </c>
      <c r="N2287">
        <f t="shared" si="640"/>
        <v>0</v>
      </c>
      <c r="O2287">
        <f t="shared" si="635"/>
        <v>0</v>
      </c>
      <c r="P2287">
        <f>COUNTIF(作圖資料!$A$3:$A$249,A2287)</f>
        <v>0</v>
      </c>
      <c r="R2287" s="7">
        <f t="shared" si="641"/>
        <v>36</v>
      </c>
      <c r="S2287" s="8">
        <f t="shared" ca="1" si="642"/>
        <v>36</v>
      </c>
      <c r="T2287" s="8">
        <f t="shared" ca="1" si="643"/>
        <v>13070</v>
      </c>
      <c r="U2287" s="8">
        <f t="shared" ca="1" si="644"/>
        <v>1</v>
      </c>
      <c r="V2287" s="9">
        <f t="shared" ca="1" si="645"/>
        <v>0</v>
      </c>
      <c r="W2287" s="3">
        <f t="shared" si="646"/>
        <v>6.0069143370549138E-3</v>
      </c>
      <c r="X2287" s="3">
        <f t="shared" si="647"/>
        <v>6.346357650021785E-3</v>
      </c>
      <c r="Y2287" s="3">
        <f t="shared" si="648"/>
        <v>4.0089086859688193E-3</v>
      </c>
    </row>
    <row r="2288" spans="1:25" x14ac:dyDescent="0.25">
      <c r="A2288" s="1">
        <v>39346</v>
      </c>
      <c r="B2288" s="2">
        <v>9105.2800000000007</v>
      </c>
      <c r="C2288" s="2">
        <v>137744</v>
      </c>
      <c r="D2288" s="2">
        <v>9132</v>
      </c>
      <c r="E2288" s="2">
        <v>9135</v>
      </c>
      <c r="F2288" s="13">
        <f t="shared" si="636"/>
        <v>2.9345610458986204E-3</v>
      </c>
      <c r="G2288" s="2">
        <f t="shared" si="631"/>
        <v>9030.874333333335</v>
      </c>
      <c r="H2288" s="2">
        <f t="shared" ca="1" si="637"/>
        <v>136824.6</v>
      </c>
      <c r="I2288">
        <f t="shared" ca="1" si="638"/>
        <v>1</v>
      </c>
      <c r="J2288">
        <f t="shared" si="639"/>
        <v>1</v>
      </c>
      <c r="K2288">
        <f t="shared" si="632"/>
        <v>122.25</v>
      </c>
      <c r="L2288">
        <f t="shared" ca="1" si="633"/>
        <v>122.25</v>
      </c>
      <c r="M2288" s="14">
        <f t="shared" si="634"/>
        <v>7369.6300000000483</v>
      </c>
      <c r="N2288">
        <f t="shared" si="640"/>
        <v>0</v>
      </c>
      <c r="O2288">
        <f t="shared" si="635"/>
        <v>0</v>
      </c>
      <c r="P2288">
        <f>COUNTIF(作圖資料!$A$3:$A$249,A2288)</f>
        <v>0</v>
      </c>
      <c r="R2288" s="7">
        <f t="shared" si="641"/>
        <v>116</v>
      </c>
      <c r="S2288" s="8">
        <f t="shared" ca="1" si="642"/>
        <v>116</v>
      </c>
      <c r="T2288" s="8">
        <f t="shared" ca="1" si="643"/>
        <v>13186</v>
      </c>
      <c r="U2288" s="8">
        <f t="shared" ca="1" si="644"/>
        <v>1</v>
      </c>
      <c r="V2288" s="9">
        <f t="shared" ca="1" si="645"/>
        <v>0</v>
      </c>
      <c r="W2288" s="3">
        <f t="shared" si="646"/>
        <v>6.0069143370549138E-3</v>
      </c>
      <c r="X2288" s="3">
        <f t="shared" si="647"/>
        <v>2.0041719039521233E-2</v>
      </c>
      <c r="Y2288" s="3">
        <f t="shared" si="648"/>
        <v>1.6926503340757293E-2</v>
      </c>
    </row>
    <row r="2289" spans="1:25" x14ac:dyDescent="0.25">
      <c r="A2289" s="1">
        <v>39351</v>
      </c>
      <c r="B2289" s="2">
        <v>9257.4699999999993</v>
      </c>
      <c r="C2289" s="2">
        <v>157647</v>
      </c>
      <c r="D2289" s="2">
        <v>9275</v>
      </c>
      <c r="E2289" s="2">
        <v>9263</v>
      </c>
      <c r="F2289" s="13">
        <f t="shared" si="636"/>
        <v>1.8936059204082145E-3</v>
      </c>
      <c r="G2289" s="2">
        <f t="shared" si="631"/>
        <v>9037.112000000001</v>
      </c>
      <c r="H2289" s="2">
        <f t="shared" ca="1" si="637"/>
        <v>145275.20000000001</v>
      </c>
      <c r="I2289">
        <f t="shared" ca="1" si="638"/>
        <v>1</v>
      </c>
      <c r="J2289">
        <f t="shared" si="639"/>
        <v>1</v>
      </c>
      <c r="K2289">
        <f t="shared" si="632"/>
        <v>152.18999999999869</v>
      </c>
      <c r="L2289">
        <f t="shared" ca="1" si="633"/>
        <v>152.18999999999869</v>
      </c>
      <c r="M2289" s="14">
        <f t="shared" si="634"/>
        <v>7369.6300000000483</v>
      </c>
      <c r="N2289">
        <f t="shared" si="640"/>
        <v>0</v>
      </c>
      <c r="O2289">
        <f t="shared" si="635"/>
        <v>0</v>
      </c>
      <c r="P2289">
        <f>COUNTIF(作圖資料!$A$3:$A$249,A2289)</f>
        <v>0</v>
      </c>
      <c r="R2289" s="7">
        <f t="shared" si="641"/>
        <v>143</v>
      </c>
      <c r="S2289" s="8">
        <f t="shared" ca="1" si="642"/>
        <v>143</v>
      </c>
      <c r="T2289" s="8">
        <f t="shared" ca="1" si="643"/>
        <v>13329</v>
      </c>
      <c r="U2289" s="8">
        <f t="shared" ca="1" si="644"/>
        <v>1</v>
      </c>
      <c r="V2289" s="9">
        <f t="shared" ca="1" si="645"/>
        <v>0</v>
      </c>
      <c r="W2289" s="3">
        <f t="shared" si="646"/>
        <v>6.0069143370549138E-3</v>
      </c>
      <c r="X2289" s="3">
        <f t="shared" si="647"/>
        <v>3.7091183660117544E-2</v>
      </c>
      <c r="Y2289" s="3">
        <f t="shared" si="648"/>
        <v>3.2850779510022132E-2</v>
      </c>
    </row>
    <row r="2290" spans="1:25" x14ac:dyDescent="0.25">
      <c r="A2290" s="1">
        <v>39352</v>
      </c>
      <c r="B2290" s="2">
        <v>9413.65</v>
      </c>
      <c r="C2290" s="2">
        <v>183294</v>
      </c>
      <c r="D2290" s="2">
        <v>9410</v>
      </c>
      <c r="E2290" s="2">
        <v>9421</v>
      </c>
      <c r="F2290" s="13">
        <f t="shared" si="636"/>
        <v>-3.8773483186649305E-4</v>
      </c>
      <c r="G2290" s="2">
        <f t="shared" si="631"/>
        <v>9045.0146666666678</v>
      </c>
      <c r="H2290" s="2">
        <f t="shared" ca="1" si="637"/>
        <v>160299.6</v>
      </c>
      <c r="I2290">
        <f t="shared" ca="1" si="638"/>
        <v>1</v>
      </c>
      <c r="J2290">
        <f t="shared" si="639"/>
        <v>-1</v>
      </c>
      <c r="K2290">
        <f t="shared" si="632"/>
        <v>156.18000000000029</v>
      </c>
      <c r="L2290">
        <f t="shared" ca="1" si="633"/>
        <v>156.18000000000029</v>
      </c>
      <c r="M2290" s="14">
        <f t="shared" si="634"/>
        <v>7369.6300000000483</v>
      </c>
      <c r="N2290">
        <f t="shared" si="640"/>
        <v>0</v>
      </c>
      <c r="O2290">
        <f t="shared" si="635"/>
        <v>0</v>
      </c>
      <c r="P2290">
        <f>COUNTIF(作圖資料!$A$3:$A$249,A2290)</f>
        <v>0</v>
      </c>
      <c r="R2290" s="7">
        <f t="shared" si="641"/>
        <v>135</v>
      </c>
      <c r="S2290" s="8">
        <f t="shared" ca="1" si="642"/>
        <v>135</v>
      </c>
      <c r="T2290" s="8">
        <f t="shared" ca="1" si="643"/>
        <v>13464</v>
      </c>
      <c r="U2290" s="8">
        <f t="shared" ca="1" si="644"/>
        <v>1</v>
      </c>
      <c r="V2290" s="9">
        <f t="shared" ca="1" si="645"/>
        <v>0</v>
      </c>
      <c r="W2290" s="3">
        <f t="shared" si="646"/>
        <v>6.0069143370549138E-3</v>
      </c>
      <c r="X2290" s="3">
        <f t="shared" si="647"/>
        <v>5.458763798986821E-2</v>
      </c>
      <c r="Y2290" s="3">
        <f t="shared" si="648"/>
        <v>4.7884187082405161E-2</v>
      </c>
    </row>
    <row r="2291" spans="1:25" x14ac:dyDescent="0.25">
      <c r="A2291" s="1">
        <v>39353</v>
      </c>
      <c r="B2291" s="2">
        <v>9411.9500000000007</v>
      </c>
      <c r="C2291" s="2">
        <v>171617</v>
      </c>
      <c r="D2291" s="2">
        <v>9380</v>
      </c>
      <c r="E2291" s="2">
        <v>9380</v>
      </c>
      <c r="F2291" s="13">
        <f t="shared" si="636"/>
        <v>-3.394620668405679E-3</v>
      </c>
      <c r="G2291" s="2">
        <f t="shared" si="631"/>
        <v>9051.9438333333328</v>
      </c>
      <c r="H2291" s="2">
        <f t="shared" ca="1" si="637"/>
        <v>160370.79999999999</v>
      </c>
      <c r="I2291">
        <f t="shared" ca="1" si="638"/>
        <v>1</v>
      </c>
      <c r="J2291">
        <f t="shared" si="639"/>
        <v>-1</v>
      </c>
      <c r="K2291">
        <f t="shared" si="632"/>
        <v>-1.6999999999989086</v>
      </c>
      <c r="L2291">
        <f t="shared" ca="1" si="633"/>
        <v>-1.6999999999989086</v>
      </c>
      <c r="M2291" s="14">
        <f t="shared" si="634"/>
        <v>7369.6300000000483</v>
      </c>
      <c r="N2291">
        <f t="shared" si="640"/>
        <v>0</v>
      </c>
      <c r="O2291">
        <f t="shared" si="635"/>
        <v>0</v>
      </c>
      <c r="P2291">
        <f>COUNTIF(作圖資料!$A$3:$A$249,A2291)</f>
        <v>0</v>
      </c>
      <c r="R2291" s="7">
        <f t="shared" si="641"/>
        <v>-30</v>
      </c>
      <c r="S2291" s="8">
        <f t="shared" ca="1" si="642"/>
        <v>-30</v>
      </c>
      <c r="T2291" s="8">
        <f t="shared" ca="1" si="643"/>
        <v>13434</v>
      </c>
      <c r="U2291" s="8">
        <f t="shared" ca="1" si="644"/>
        <v>1</v>
      </c>
      <c r="V2291" s="9">
        <f t="shared" ca="1" si="645"/>
        <v>0</v>
      </c>
      <c r="W2291" s="3">
        <f t="shared" si="646"/>
        <v>6.0069143370549138E-3</v>
      </c>
      <c r="X2291" s="3">
        <f t="shared" si="647"/>
        <v>5.4397191246619681E-2</v>
      </c>
      <c r="Y2291" s="3">
        <f t="shared" si="648"/>
        <v>4.454342984409787E-2</v>
      </c>
    </row>
    <row r="2292" spans="1:25" x14ac:dyDescent="0.25">
      <c r="A2292" s="1">
        <v>39354</v>
      </c>
      <c r="B2292" s="2">
        <v>9476.52</v>
      </c>
      <c r="C2292" s="2">
        <v>124754</v>
      </c>
      <c r="D2292" s="2">
        <v>9492</v>
      </c>
      <c r="E2292" s="2">
        <v>9504</v>
      </c>
      <c r="F2292" s="13">
        <f t="shared" si="636"/>
        <v>1.6335110356966442E-3</v>
      </c>
      <c r="G2292" s="2">
        <f t="shared" si="631"/>
        <v>9058.7361666666675</v>
      </c>
      <c r="H2292" s="2">
        <f t="shared" ca="1" si="637"/>
        <v>155011.20000000001</v>
      </c>
      <c r="I2292">
        <f t="shared" ca="1" si="638"/>
        <v>-1</v>
      </c>
      <c r="J2292">
        <f t="shared" si="639"/>
        <v>1</v>
      </c>
      <c r="K2292">
        <f t="shared" si="632"/>
        <v>64.569999999999709</v>
      </c>
      <c r="L2292">
        <f t="shared" ca="1" si="633"/>
        <v>64.569999999999709</v>
      </c>
      <c r="M2292" s="14">
        <f t="shared" si="634"/>
        <v>7369.6300000000483</v>
      </c>
      <c r="N2292">
        <f t="shared" si="640"/>
        <v>0</v>
      </c>
      <c r="O2292">
        <f t="shared" si="635"/>
        <v>0</v>
      </c>
      <c r="P2292">
        <f>COUNTIF(作圖資料!$A$3:$A$249,A2292)</f>
        <v>0</v>
      </c>
      <c r="R2292" s="7">
        <f t="shared" si="641"/>
        <v>112</v>
      </c>
      <c r="S2292" s="8">
        <f t="shared" ca="1" si="642"/>
        <v>112</v>
      </c>
      <c r="T2292" s="8">
        <f t="shared" ca="1" si="643"/>
        <v>13546</v>
      </c>
      <c r="U2292" s="8">
        <f t="shared" ca="1" si="644"/>
        <v>-1</v>
      </c>
      <c r="V2292" s="9">
        <f t="shared" ca="1" si="645"/>
        <v>2</v>
      </c>
      <c r="W2292" s="3">
        <f t="shared" si="646"/>
        <v>6.0069143370549138E-3</v>
      </c>
      <c r="X2292" s="3">
        <f t="shared" si="647"/>
        <v>6.1630806665187832E-2</v>
      </c>
      <c r="Y2292" s="3">
        <f t="shared" si="648"/>
        <v>5.7015590200445221E-2</v>
      </c>
    </row>
    <row r="2293" spans="1:25" x14ac:dyDescent="0.25">
      <c r="A2293" s="1">
        <v>39356</v>
      </c>
      <c r="B2293" s="2">
        <v>9488.5</v>
      </c>
      <c r="C2293" s="2">
        <v>165364</v>
      </c>
      <c r="D2293" s="2">
        <v>9501</v>
      </c>
      <c r="E2293" s="2">
        <v>9512</v>
      </c>
      <c r="F2293" s="13">
        <f t="shared" si="636"/>
        <v>1.3173842019287285E-3</v>
      </c>
      <c r="G2293" s="2">
        <f t="shared" si="631"/>
        <v>9064.3981666666696</v>
      </c>
      <c r="H2293" s="2">
        <f t="shared" ca="1" si="637"/>
        <v>160535.20000000001</v>
      </c>
      <c r="I2293">
        <f t="shared" ca="1" si="638"/>
        <v>1</v>
      </c>
      <c r="J2293">
        <f t="shared" si="639"/>
        <v>1</v>
      </c>
      <c r="K2293">
        <f t="shared" si="632"/>
        <v>11.979999999999563</v>
      </c>
      <c r="L2293">
        <f t="shared" ca="1" si="633"/>
        <v>-11.979999999999563</v>
      </c>
      <c r="M2293" s="14">
        <f t="shared" si="634"/>
        <v>7369.6300000000483</v>
      </c>
      <c r="N2293">
        <f t="shared" si="640"/>
        <v>0</v>
      </c>
      <c r="O2293">
        <f t="shared" si="635"/>
        <v>0</v>
      </c>
      <c r="P2293">
        <f>COUNTIF(作圖資料!$A$3:$A$249,A2293)</f>
        <v>0</v>
      </c>
      <c r="R2293" s="7">
        <f t="shared" si="641"/>
        <v>9</v>
      </c>
      <c r="S2293" s="8">
        <f t="shared" ca="1" si="642"/>
        <v>-9</v>
      </c>
      <c r="T2293" s="8">
        <f t="shared" ca="1" si="643"/>
        <v>13537</v>
      </c>
      <c r="U2293" s="8">
        <f t="shared" ca="1" si="644"/>
        <v>1</v>
      </c>
      <c r="V2293" s="9">
        <f t="shared" ca="1" si="645"/>
        <v>2</v>
      </c>
      <c r="W2293" s="3">
        <f t="shared" si="646"/>
        <v>6.0069143370549138E-3</v>
      </c>
      <c r="X2293" s="3">
        <f t="shared" si="647"/>
        <v>6.2972896067610584E-2</v>
      </c>
      <c r="Y2293" s="3">
        <f t="shared" si="648"/>
        <v>5.801781737193723E-2</v>
      </c>
    </row>
    <row r="2294" spans="1:25" x14ac:dyDescent="0.25">
      <c r="A2294" s="1">
        <v>39357</v>
      </c>
      <c r="B2294" s="2">
        <v>9623.25</v>
      </c>
      <c r="C2294" s="2">
        <v>206393</v>
      </c>
      <c r="D2294" s="2">
        <v>9669</v>
      </c>
      <c r="E2294" s="2">
        <v>9675</v>
      </c>
      <c r="F2294" s="13">
        <f t="shared" si="636"/>
        <v>4.7541111370899003E-3</v>
      </c>
      <c r="G2294" s="2">
        <f t="shared" si="631"/>
        <v>9071.6471666666675</v>
      </c>
      <c r="H2294" s="2">
        <f t="shared" ca="1" si="637"/>
        <v>170284.4</v>
      </c>
      <c r="I2294">
        <f t="shared" ca="1" si="638"/>
        <v>1</v>
      </c>
      <c r="J2294">
        <f t="shared" si="639"/>
        <v>1</v>
      </c>
      <c r="K2294">
        <f t="shared" si="632"/>
        <v>134.75</v>
      </c>
      <c r="L2294">
        <f t="shared" ca="1" si="633"/>
        <v>134.75</v>
      </c>
      <c r="M2294" s="14">
        <f t="shared" si="634"/>
        <v>7369.6300000000483</v>
      </c>
      <c r="N2294">
        <f t="shared" si="640"/>
        <v>0</v>
      </c>
      <c r="O2294">
        <f t="shared" si="635"/>
        <v>0</v>
      </c>
      <c r="P2294">
        <f>COUNTIF(作圖資料!$A$3:$A$249,A2294)</f>
        <v>0</v>
      </c>
      <c r="R2294" s="7">
        <f t="shared" si="641"/>
        <v>168</v>
      </c>
      <c r="S2294" s="8">
        <f t="shared" ca="1" si="642"/>
        <v>168</v>
      </c>
      <c r="T2294" s="8">
        <f t="shared" ca="1" si="643"/>
        <v>13705</v>
      </c>
      <c r="U2294" s="8">
        <f t="shared" ca="1" si="644"/>
        <v>1</v>
      </c>
      <c r="V2294" s="9">
        <f t="shared" ca="1" si="645"/>
        <v>0</v>
      </c>
      <c r="W2294" s="3">
        <f t="shared" si="646"/>
        <v>6.0069143370549138E-3</v>
      </c>
      <c r="X2294" s="3">
        <f t="shared" si="647"/>
        <v>7.8068601157467832E-2</v>
      </c>
      <c r="Y2294" s="3">
        <f t="shared" si="648"/>
        <v>7.6726057906458589E-2</v>
      </c>
    </row>
    <row r="2295" spans="1:25" x14ac:dyDescent="0.25">
      <c r="A2295" s="1">
        <v>39358</v>
      </c>
      <c r="B2295" s="2">
        <v>9700.07</v>
      </c>
      <c r="C2295" s="2">
        <v>215145</v>
      </c>
      <c r="D2295" s="2">
        <v>9771</v>
      </c>
      <c r="E2295" s="2">
        <v>9775</v>
      </c>
      <c r="F2295" s="13">
        <f t="shared" si="636"/>
        <v>7.3123183647127998E-3</v>
      </c>
      <c r="G2295" s="2">
        <f t="shared" si="631"/>
        <v>9077.1510000000035</v>
      </c>
      <c r="H2295" s="2">
        <f t="shared" ca="1" si="637"/>
        <v>176654.6</v>
      </c>
      <c r="I2295">
        <f t="shared" ca="1" si="638"/>
        <v>1</v>
      </c>
      <c r="J2295">
        <f t="shared" si="639"/>
        <v>1</v>
      </c>
      <c r="K2295">
        <f t="shared" si="632"/>
        <v>76.819999999999709</v>
      </c>
      <c r="L2295">
        <f t="shared" ca="1" si="633"/>
        <v>76.819999999999709</v>
      </c>
      <c r="M2295" s="14">
        <f t="shared" si="634"/>
        <v>7369.6300000000483</v>
      </c>
      <c r="N2295">
        <f t="shared" si="640"/>
        <v>0</v>
      </c>
      <c r="O2295">
        <f t="shared" si="635"/>
        <v>0</v>
      </c>
      <c r="P2295">
        <f>COUNTIF(作圖資料!$A$3:$A$249,A2295)</f>
        <v>0</v>
      </c>
      <c r="R2295" s="7">
        <f t="shared" si="641"/>
        <v>102</v>
      </c>
      <c r="S2295" s="8">
        <f t="shared" ca="1" si="642"/>
        <v>102</v>
      </c>
      <c r="T2295" s="8">
        <f t="shared" ca="1" si="643"/>
        <v>13807</v>
      </c>
      <c r="U2295" s="8">
        <f t="shared" ca="1" si="644"/>
        <v>1</v>
      </c>
      <c r="V2295" s="9">
        <f t="shared" ca="1" si="645"/>
        <v>0</v>
      </c>
      <c r="W2295" s="3">
        <f t="shared" si="646"/>
        <v>6.0069143370549138E-3</v>
      </c>
      <c r="X2295" s="3">
        <f t="shared" si="647"/>
        <v>8.6674553402386945E-2</v>
      </c>
      <c r="Y2295" s="3">
        <f t="shared" si="648"/>
        <v>8.8084632516703509E-2</v>
      </c>
    </row>
    <row r="2296" spans="1:25" x14ac:dyDescent="0.25">
      <c r="A2296" s="1">
        <v>39359</v>
      </c>
      <c r="B2296" s="2">
        <v>9627.39</v>
      </c>
      <c r="C2296" s="2">
        <v>162748</v>
      </c>
      <c r="D2296" s="2">
        <v>9678</v>
      </c>
      <c r="E2296" s="2">
        <v>9681</v>
      </c>
      <c r="F2296" s="13">
        <f t="shared" si="636"/>
        <v>5.25687647430928E-3</v>
      </c>
      <c r="G2296" s="2">
        <f t="shared" si="631"/>
        <v>9081.1953333333349</v>
      </c>
      <c r="H2296" s="2">
        <f t="shared" ca="1" si="637"/>
        <v>174880.8</v>
      </c>
      <c r="I2296">
        <f t="shared" ca="1" si="638"/>
        <v>-1</v>
      </c>
      <c r="J2296">
        <f t="shared" si="639"/>
        <v>1</v>
      </c>
      <c r="K2296">
        <f t="shared" si="632"/>
        <v>-72.680000000000291</v>
      </c>
      <c r="L2296">
        <f t="shared" ca="1" si="633"/>
        <v>-72.680000000000291</v>
      </c>
      <c r="M2296" s="14">
        <f t="shared" si="634"/>
        <v>7369.6300000000483</v>
      </c>
      <c r="N2296">
        <f t="shared" si="640"/>
        <v>0</v>
      </c>
      <c r="O2296">
        <f t="shared" si="635"/>
        <v>0</v>
      </c>
      <c r="P2296">
        <f>COUNTIF(作圖資料!$A$3:$A$249,A2296)</f>
        <v>0</v>
      </c>
      <c r="R2296" s="7">
        <f t="shared" si="641"/>
        <v>-93</v>
      </c>
      <c r="S2296" s="8">
        <f t="shared" ca="1" si="642"/>
        <v>-93</v>
      </c>
      <c r="T2296" s="8">
        <f t="shared" ca="1" si="643"/>
        <v>13714</v>
      </c>
      <c r="U2296" s="8">
        <f t="shared" ca="1" si="644"/>
        <v>-1</v>
      </c>
      <c r="V2296" s="9">
        <f t="shared" ca="1" si="645"/>
        <v>2</v>
      </c>
      <c r="W2296" s="3">
        <f t="shared" si="646"/>
        <v>6.0069143370549138E-3</v>
      </c>
      <c r="X2296" s="3">
        <f t="shared" si="647"/>
        <v>7.8532394991026377E-2</v>
      </c>
      <c r="Y2296" s="3">
        <f t="shared" si="648"/>
        <v>7.7728285077950598E-2</v>
      </c>
    </row>
    <row r="2297" spans="1:25" x14ac:dyDescent="0.25">
      <c r="A2297" s="1">
        <v>39360</v>
      </c>
      <c r="B2297" s="2">
        <v>9617.26</v>
      </c>
      <c r="C2297" s="2">
        <v>158038</v>
      </c>
      <c r="D2297" s="2">
        <v>9617</v>
      </c>
      <c r="E2297" s="2">
        <v>9620</v>
      </c>
      <c r="F2297" s="13">
        <f t="shared" si="636"/>
        <v>-2.7034727146824089E-5</v>
      </c>
      <c r="G2297" s="2">
        <f t="shared" si="631"/>
        <v>9086.6338333333351</v>
      </c>
      <c r="H2297" s="2">
        <f t="shared" ca="1" si="637"/>
        <v>181537.6</v>
      </c>
      <c r="I2297">
        <f t="shared" ca="1" si="638"/>
        <v>-1</v>
      </c>
      <c r="J2297">
        <f t="shared" si="639"/>
        <v>-1</v>
      </c>
      <c r="K2297">
        <f t="shared" si="632"/>
        <v>-10.1299999999992</v>
      </c>
      <c r="L2297">
        <f t="shared" ca="1" si="633"/>
        <v>10.1299999999992</v>
      </c>
      <c r="M2297" s="14">
        <f t="shared" si="634"/>
        <v>7369.6300000000483</v>
      </c>
      <c r="N2297">
        <f t="shared" si="640"/>
        <v>0</v>
      </c>
      <c r="O2297">
        <f t="shared" si="635"/>
        <v>0</v>
      </c>
      <c r="P2297">
        <f>COUNTIF(作圖資料!$A$3:$A$249,A2297)</f>
        <v>0</v>
      </c>
      <c r="R2297" s="7">
        <f t="shared" si="641"/>
        <v>-61</v>
      </c>
      <c r="S2297" s="8">
        <f t="shared" ca="1" si="642"/>
        <v>61</v>
      </c>
      <c r="T2297" s="8">
        <f t="shared" ca="1" si="643"/>
        <v>13775</v>
      </c>
      <c r="U2297" s="8">
        <f t="shared" ca="1" si="644"/>
        <v>-1</v>
      </c>
      <c r="V2297" s="9">
        <f t="shared" ca="1" si="645"/>
        <v>0</v>
      </c>
      <c r="W2297" s="3">
        <f t="shared" si="646"/>
        <v>6.0069143370549138E-3</v>
      </c>
      <c r="X2297" s="3">
        <f t="shared" si="647"/>
        <v>7.7397556456256567E-2</v>
      </c>
      <c r="Y2297" s="3">
        <f t="shared" si="648"/>
        <v>7.0935412026725597E-2</v>
      </c>
    </row>
    <row r="2298" spans="1:25" x14ac:dyDescent="0.25">
      <c r="A2298" s="1">
        <v>39363</v>
      </c>
      <c r="B2298" s="2">
        <v>9717.17</v>
      </c>
      <c r="C2298" s="2">
        <v>152368</v>
      </c>
      <c r="D2298" s="2">
        <v>9739</v>
      </c>
      <c r="E2298" s="2">
        <v>9747</v>
      </c>
      <c r="F2298" s="13">
        <f t="shared" si="636"/>
        <v>2.2465388585359847E-3</v>
      </c>
      <c r="G2298" s="2">
        <f t="shared" si="631"/>
        <v>9092.6798333333354</v>
      </c>
      <c r="H2298" s="2">
        <f t="shared" ca="1" si="637"/>
        <v>178938.4</v>
      </c>
      <c r="I2298">
        <f t="shared" ca="1" si="638"/>
        <v>-1</v>
      </c>
      <c r="J2298">
        <f t="shared" si="639"/>
        <v>1</v>
      </c>
      <c r="K2298">
        <f t="shared" si="632"/>
        <v>99.909999999999854</v>
      </c>
      <c r="L2298">
        <f t="shared" ca="1" si="633"/>
        <v>-99.909999999999854</v>
      </c>
      <c r="M2298" s="14">
        <f t="shared" si="634"/>
        <v>7369.6300000000483</v>
      </c>
      <c r="N2298">
        <f t="shared" si="640"/>
        <v>0</v>
      </c>
      <c r="O2298">
        <f t="shared" si="635"/>
        <v>0</v>
      </c>
      <c r="P2298">
        <f>COUNTIF(作圖資料!$A$3:$A$249,A2298)</f>
        <v>0</v>
      </c>
      <c r="R2298" s="7">
        <f t="shared" si="641"/>
        <v>122</v>
      </c>
      <c r="S2298" s="8">
        <f t="shared" ca="1" si="642"/>
        <v>-122</v>
      </c>
      <c r="T2298" s="8">
        <f t="shared" ca="1" si="643"/>
        <v>13653</v>
      </c>
      <c r="U2298" s="8">
        <f t="shared" ca="1" si="644"/>
        <v>-1</v>
      </c>
      <c r="V2298" s="9">
        <f t="shared" ca="1" si="645"/>
        <v>0</v>
      </c>
      <c r="W2298" s="3">
        <f t="shared" si="646"/>
        <v>6.0069143370549138E-3</v>
      </c>
      <c r="X2298" s="3">
        <f t="shared" si="647"/>
        <v>8.8590223584476435E-2</v>
      </c>
      <c r="Y2298" s="3">
        <f t="shared" si="648"/>
        <v>8.4521158129175378E-2</v>
      </c>
    </row>
    <row r="2299" spans="1:25" x14ac:dyDescent="0.25">
      <c r="A2299" s="1">
        <v>39364</v>
      </c>
      <c r="B2299" s="2">
        <v>9639.83</v>
      </c>
      <c r="C2299" s="2">
        <v>164444</v>
      </c>
      <c r="D2299" s="2">
        <v>9654</v>
      </c>
      <c r="E2299" s="2">
        <v>9656</v>
      </c>
      <c r="F2299" s="13">
        <f t="shared" si="636"/>
        <v>1.4699429346782811E-3</v>
      </c>
      <c r="G2299" s="2">
        <f t="shared" si="631"/>
        <v>9095.488666666668</v>
      </c>
      <c r="H2299" s="2">
        <f t="shared" ca="1" si="637"/>
        <v>170548.6</v>
      </c>
      <c r="I2299">
        <f t="shared" ca="1" si="638"/>
        <v>-1</v>
      </c>
      <c r="J2299">
        <f t="shared" si="639"/>
        <v>1</v>
      </c>
      <c r="K2299">
        <f t="shared" si="632"/>
        <v>-77.340000000000146</v>
      </c>
      <c r="L2299">
        <f t="shared" ca="1" si="633"/>
        <v>77.340000000000146</v>
      </c>
      <c r="M2299" s="14">
        <f t="shared" si="634"/>
        <v>7369.6300000000483</v>
      </c>
      <c r="N2299">
        <f t="shared" si="640"/>
        <v>0</v>
      </c>
      <c r="O2299">
        <f t="shared" si="635"/>
        <v>0</v>
      </c>
      <c r="P2299">
        <f>COUNTIF(作圖資料!$A$3:$A$249,A2299)</f>
        <v>0</v>
      </c>
      <c r="R2299" s="7">
        <f t="shared" si="641"/>
        <v>-85</v>
      </c>
      <c r="S2299" s="8">
        <f t="shared" ca="1" si="642"/>
        <v>85</v>
      </c>
      <c r="T2299" s="8">
        <f t="shared" ca="1" si="643"/>
        <v>13738</v>
      </c>
      <c r="U2299" s="8">
        <f t="shared" ca="1" si="644"/>
        <v>-1</v>
      </c>
      <c r="V2299" s="9">
        <f t="shared" ca="1" si="645"/>
        <v>0</v>
      </c>
      <c r="W2299" s="3">
        <f t="shared" si="646"/>
        <v>6.0069143370549138E-3</v>
      </c>
      <c r="X2299" s="3">
        <f t="shared" si="647"/>
        <v>7.9926017041622499E-2</v>
      </c>
      <c r="Y2299" s="3">
        <f t="shared" si="648"/>
        <v>7.50556792873045E-2</v>
      </c>
    </row>
    <row r="2300" spans="1:25" x14ac:dyDescent="0.25">
      <c r="A2300" s="1">
        <v>39366</v>
      </c>
      <c r="B2300" s="2">
        <v>9697.67</v>
      </c>
      <c r="C2300" s="2">
        <v>156881</v>
      </c>
      <c r="D2300" s="2">
        <v>9749</v>
      </c>
      <c r="E2300" s="2">
        <v>9754</v>
      </c>
      <c r="F2300" s="13">
        <f t="shared" si="636"/>
        <v>5.2930239944233293E-3</v>
      </c>
      <c r="G2300" s="2">
        <f t="shared" si="631"/>
        <v>9100.1611666666686</v>
      </c>
      <c r="H2300" s="2">
        <f t="shared" ca="1" si="637"/>
        <v>158895.79999999999</v>
      </c>
      <c r="I2300">
        <f t="shared" ca="1" si="638"/>
        <v>-1</v>
      </c>
      <c r="J2300">
        <f t="shared" si="639"/>
        <v>1</v>
      </c>
      <c r="K2300">
        <f t="shared" si="632"/>
        <v>57.840000000000146</v>
      </c>
      <c r="L2300">
        <f t="shared" ca="1" si="633"/>
        <v>-57.840000000000146</v>
      </c>
      <c r="M2300" s="14">
        <f t="shared" si="634"/>
        <v>7369.6300000000483</v>
      </c>
      <c r="N2300">
        <f t="shared" si="640"/>
        <v>0</v>
      </c>
      <c r="O2300">
        <f t="shared" si="635"/>
        <v>0</v>
      </c>
      <c r="P2300">
        <f>COUNTIF(作圖資料!$A$3:$A$249,A2300)</f>
        <v>0</v>
      </c>
      <c r="R2300" s="7">
        <f t="shared" si="641"/>
        <v>95</v>
      </c>
      <c r="S2300" s="8">
        <f t="shared" ca="1" si="642"/>
        <v>-95</v>
      </c>
      <c r="T2300" s="8">
        <f t="shared" ca="1" si="643"/>
        <v>13643</v>
      </c>
      <c r="U2300" s="8">
        <f t="shared" ca="1" si="644"/>
        <v>-1</v>
      </c>
      <c r="V2300" s="9">
        <f t="shared" ca="1" si="645"/>
        <v>0</v>
      </c>
      <c r="W2300" s="3">
        <f t="shared" si="646"/>
        <v>6.0069143370549138E-3</v>
      </c>
      <c r="X2300" s="3">
        <f t="shared" si="647"/>
        <v>8.6405687411918342E-2</v>
      </c>
      <c r="Y2300" s="3">
        <f t="shared" si="648"/>
        <v>8.5634743875277808E-2</v>
      </c>
    </row>
    <row r="2301" spans="1:25" x14ac:dyDescent="0.25">
      <c r="A2301" s="1">
        <v>39367</v>
      </c>
      <c r="B2301" s="2">
        <v>9496.4699999999993</v>
      </c>
      <c r="C2301" s="2">
        <v>153315</v>
      </c>
      <c r="D2301" s="2">
        <v>9450</v>
      </c>
      <c r="E2301" s="2">
        <v>9466</v>
      </c>
      <c r="F2301" s="13">
        <f t="shared" si="636"/>
        <v>-4.8933972307604323E-3</v>
      </c>
      <c r="G2301" s="2">
        <f t="shared" si="631"/>
        <v>9099.9401666666672</v>
      </c>
      <c r="H2301" s="2">
        <f t="shared" ca="1" si="637"/>
        <v>157009.20000000001</v>
      </c>
      <c r="I2301">
        <f t="shared" ca="1" si="638"/>
        <v>-1</v>
      </c>
      <c r="J2301">
        <f t="shared" si="639"/>
        <v>-1</v>
      </c>
      <c r="K2301">
        <f t="shared" si="632"/>
        <v>-201.20000000000073</v>
      </c>
      <c r="L2301">
        <f t="shared" ca="1" si="633"/>
        <v>201.20000000000073</v>
      </c>
      <c r="M2301" s="14">
        <f t="shared" si="634"/>
        <v>7369.6300000000483</v>
      </c>
      <c r="N2301">
        <f t="shared" si="640"/>
        <v>0</v>
      </c>
      <c r="O2301">
        <f t="shared" si="635"/>
        <v>0</v>
      </c>
      <c r="P2301">
        <f>COUNTIF(作圖資料!$A$3:$A$249,A2301)</f>
        <v>0</v>
      </c>
      <c r="R2301" s="7">
        <f t="shared" si="641"/>
        <v>-299</v>
      </c>
      <c r="S2301" s="8">
        <f t="shared" ca="1" si="642"/>
        <v>299</v>
      </c>
      <c r="T2301" s="8">
        <f t="shared" ca="1" si="643"/>
        <v>13942</v>
      </c>
      <c r="U2301" s="8">
        <f t="shared" ca="1" si="644"/>
        <v>-1</v>
      </c>
      <c r="V2301" s="9">
        <f t="shared" ca="1" si="645"/>
        <v>0</v>
      </c>
      <c r="W2301" s="3">
        <f t="shared" si="646"/>
        <v>6.0069143370549138E-3</v>
      </c>
      <c r="X2301" s="3">
        <f t="shared" si="647"/>
        <v>6.3865755210958941E-2</v>
      </c>
      <c r="Y2301" s="3">
        <f t="shared" si="648"/>
        <v>5.2338530066814659E-2</v>
      </c>
    </row>
    <row r="2302" spans="1:25" x14ac:dyDescent="0.25">
      <c r="A2302" s="1">
        <v>39370</v>
      </c>
      <c r="B2302" s="2">
        <v>9518.4500000000007</v>
      </c>
      <c r="C2302" s="2">
        <v>121257</v>
      </c>
      <c r="D2302" s="2">
        <v>9502</v>
      </c>
      <c r="E2302" s="2">
        <v>9511</v>
      </c>
      <c r="F2302" s="13">
        <f t="shared" si="636"/>
        <v>-1.7282225572441412E-3</v>
      </c>
      <c r="G2302" s="2">
        <f t="shared" ref="G2302:G2365" si="649">AVERAGE(B2243:B2302)</f>
        <v>9100.4918333333335</v>
      </c>
      <c r="H2302" s="2">
        <f t="shared" ca="1" si="637"/>
        <v>149653</v>
      </c>
      <c r="I2302">
        <f t="shared" ca="1" si="638"/>
        <v>-1</v>
      </c>
      <c r="J2302">
        <f t="shared" si="639"/>
        <v>-1</v>
      </c>
      <c r="K2302">
        <f t="shared" ref="K2302:K2365" si="650">B2302-B2301</f>
        <v>21.980000000001382</v>
      </c>
      <c r="L2302">
        <f t="shared" ref="L2302:L2365" ca="1" si="651">I2301*K2302</f>
        <v>-21.980000000001382</v>
      </c>
      <c r="M2302" s="14">
        <f t="shared" ref="M2302:M2365" si="652">M2301+K2302*N2301</f>
        <v>7369.6300000000483</v>
      </c>
      <c r="N2302">
        <f t="shared" si="640"/>
        <v>0</v>
      </c>
      <c r="O2302">
        <f t="shared" ref="O2302:O2365" si="653">ABS(N2302-N2301)</f>
        <v>0</v>
      </c>
      <c r="P2302">
        <f>COUNTIF(作圖資料!$A$3:$A$249,A2302)</f>
        <v>0</v>
      </c>
      <c r="R2302" s="7">
        <f t="shared" si="641"/>
        <v>52</v>
      </c>
      <c r="S2302" s="8">
        <f t="shared" ca="1" si="642"/>
        <v>-52</v>
      </c>
      <c r="T2302" s="8">
        <f t="shared" ca="1" si="643"/>
        <v>13890</v>
      </c>
      <c r="U2302" s="8">
        <f t="shared" ca="1" si="644"/>
        <v>-1</v>
      </c>
      <c r="V2302" s="9">
        <f t="shared" ca="1" si="645"/>
        <v>0</v>
      </c>
      <c r="W2302" s="3">
        <f t="shared" si="646"/>
        <v>6.0069143370549138E-3</v>
      </c>
      <c r="X2302" s="3">
        <f t="shared" si="647"/>
        <v>6.6328119573668243E-2</v>
      </c>
      <c r="Y2302" s="3">
        <f t="shared" si="648"/>
        <v>5.8129175946547429E-2</v>
      </c>
    </row>
    <row r="2303" spans="1:25" x14ac:dyDescent="0.25">
      <c r="A2303" s="1">
        <v>39371</v>
      </c>
      <c r="B2303" s="2">
        <v>9592.4699999999993</v>
      </c>
      <c r="C2303" s="2">
        <v>157338</v>
      </c>
      <c r="D2303" s="2">
        <v>9563</v>
      </c>
      <c r="E2303" s="2">
        <v>9577</v>
      </c>
      <c r="F2303" s="13">
        <f t="shared" si="636"/>
        <v>-3.0722014246590268E-3</v>
      </c>
      <c r="G2303" s="2">
        <f t="shared" si="649"/>
        <v>9102.4778333333325</v>
      </c>
      <c r="H2303" s="2">
        <f t="shared" ca="1" si="637"/>
        <v>150647</v>
      </c>
      <c r="I2303">
        <f t="shared" ca="1" si="638"/>
        <v>1</v>
      </c>
      <c r="J2303">
        <f t="shared" si="639"/>
        <v>-1</v>
      </c>
      <c r="K2303">
        <f t="shared" si="650"/>
        <v>74.019999999998618</v>
      </c>
      <c r="L2303">
        <f t="shared" ca="1" si="651"/>
        <v>-74.019999999998618</v>
      </c>
      <c r="M2303" s="14">
        <f t="shared" si="652"/>
        <v>7369.6300000000483</v>
      </c>
      <c r="N2303">
        <f t="shared" si="640"/>
        <v>0</v>
      </c>
      <c r="O2303">
        <f t="shared" si="653"/>
        <v>0</v>
      </c>
      <c r="P2303">
        <f>COUNTIF(作圖資料!$A$3:$A$249,A2303)</f>
        <v>0</v>
      </c>
      <c r="R2303" s="7">
        <f t="shared" si="641"/>
        <v>61</v>
      </c>
      <c r="S2303" s="8">
        <f t="shared" ca="1" si="642"/>
        <v>-61</v>
      </c>
      <c r="T2303" s="8">
        <f t="shared" ca="1" si="643"/>
        <v>13829</v>
      </c>
      <c r="U2303" s="8">
        <f t="shared" ca="1" si="644"/>
        <v>1</v>
      </c>
      <c r="V2303" s="9">
        <f t="shared" ca="1" si="645"/>
        <v>2</v>
      </c>
      <c r="W2303" s="3">
        <f t="shared" si="646"/>
        <v>6.0069143370549138E-3</v>
      </c>
      <c r="X2303" s="3">
        <f t="shared" si="647"/>
        <v>7.4620394829706838E-2</v>
      </c>
      <c r="Y2303" s="3">
        <f t="shared" si="648"/>
        <v>6.492204899777243E-2</v>
      </c>
    </row>
    <row r="2304" spans="1:25" x14ac:dyDescent="0.25">
      <c r="A2304" s="1">
        <v>39372</v>
      </c>
      <c r="B2304" s="2">
        <v>9562.16</v>
      </c>
      <c r="C2304" s="2">
        <v>143838</v>
      </c>
      <c r="D2304" s="2">
        <v>9556</v>
      </c>
      <c r="E2304" s="2">
        <v>9570</v>
      </c>
      <c r="F2304" s="13">
        <f t="shared" si="636"/>
        <v>8.1989843299012932E-4</v>
      </c>
      <c r="G2304" s="2">
        <f t="shared" si="649"/>
        <v>9102.082166666667</v>
      </c>
      <c r="H2304" s="2">
        <f t="shared" ca="1" si="637"/>
        <v>146525.79999999999</v>
      </c>
      <c r="I2304">
        <f t="shared" ca="1" si="638"/>
        <v>-1</v>
      </c>
      <c r="J2304">
        <f t="shared" si="639"/>
        <v>1</v>
      </c>
      <c r="K2304">
        <f t="shared" si="650"/>
        <v>-30.309999999999491</v>
      </c>
      <c r="L2304">
        <f t="shared" ca="1" si="651"/>
        <v>-30.309999999999491</v>
      </c>
      <c r="M2304" s="14">
        <f t="shared" si="652"/>
        <v>7369.6300000000483</v>
      </c>
      <c r="N2304">
        <f t="shared" si="640"/>
        <v>0</v>
      </c>
      <c r="O2304">
        <f t="shared" si="653"/>
        <v>0</v>
      </c>
      <c r="P2304">
        <f>COUNTIF(作圖資料!$A$3:$A$249,A2304)</f>
        <v>1</v>
      </c>
      <c r="R2304" s="7">
        <f t="shared" si="641"/>
        <v>-7</v>
      </c>
      <c r="S2304" s="8">
        <f t="shared" ca="1" si="642"/>
        <v>-7</v>
      </c>
      <c r="T2304" s="8">
        <f t="shared" ca="1" si="643"/>
        <v>13822</v>
      </c>
      <c r="U2304" s="8">
        <f t="shared" ca="1" si="644"/>
        <v>-1</v>
      </c>
      <c r="V2304" s="9">
        <f t="shared" ca="1" si="645"/>
        <v>2</v>
      </c>
      <c r="W2304" s="3">
        <f t="shared" si="646"/>
        <v>6.0069143370549138E-3</v>
      </c>
      <c r="X2304" s="3">
        <f t="shared" si="647"/>
        <v>7.1224841425079344E-2</v>
      </c>
      <c r="Y2304" s="3">
        <f t="shared" si="648"/>
        <v>6.4142538975500596E-2</v>
      </c>
    </row>
    <row r="2305" spans="1:25" x14ac:dyDescent="0.25">
      <c r="A2305" s="1">
        <v>39373</v>
      </c>
      <c r="B2305" s="2">
        <v>9637.07</v>
      </c>
      <c r="C2305" s="2">
        <v>169742</v>
      </c>
      <c r="D2305" s="2">
        <v>9677</v>
      </c>
      <c r="E2305" s="2">
        <v>9680</v>
      </c>
      <c r="F2305" s="13">
        <f t="shared" si="636"/>
        <v>4.1433755280391171E-3</v>
      </c>
      <c r="G2305" s="2">
        <f t="shared" si="649"/>
        <v>9102.3405000000002</v>
      </c>
      <c r="H2305" s="2">
        <f t="shared" ca="1" si="637"/>
        <v>149098</v>
      </c>
      <c r="I2305">
        <f t="shared" ca="1" si="638"/>
        <v>1</v>
      </c>
      <c r="J2305">
        <f t="shared" si="639"/>
        <v>1</v>
      </c>
      <c r="K2305">
        <f t="shared" si="650"/>
        <v>74.909999999999854</v>
      </c>
      <c r="L2305">
        <f t="shared" ca="1" si="651"/>
        <v>-74.909999999999854</v>
      </c>
      <c r="M2305" s="14">
        <f t="shared" si="652"/>
        <v>7369.6300000000483</v>
      </c>
      <c r="N2305">
        <f t="shared" si="640"/>
        <v>0</v>
      </c>
      <c r="O2305">
        <f t="shared" si="653"/>
        <v>0</v>
      </c>
      <c r="P2305">
        <f>COUNTIF(作圖資料!$A$3:$A$249,A2305)</f>
        <v>0</v>
      </c>
      <c r="R2305" s="7">
        <f t="shared" si="641"/>
        <v>107</v>
      </c>
      <c r="S2305" s="8">
        <f t="shared" ca="1" si="642"/>
        <v>-107</v>
      </c>
      <c r="T2305" s="8">
        <f t="shared" ca="1" si="643"/>
        <v>13715</v>
      </c>
      <c r="U2305" s="8">
        <f t="shared" ca="1" si="644"/>
        <v>1</v>
      </c>
      <c r="V2305" s="9">
        <f t="shared" ca="1" si="645"/>
        <v>2</v>
      </c>
      <c r="W2305" s="3">
        <f t="shared" si="646"/>
        <v>8.1989843299012932E-4</v>
      </c>
      <c r="X2305" s="3">
        <f t="shared" si="647"/>
        <v>7.8340040325616655E-3</v>
      </c>
      <c r="Y2305" s="3">
        <f t="shared" si="648"/>
        <v>1.1180773249738768E-2</v>
      </c>
    </row>
    <row r="2306" spans="1:25" x14ac:dyDescent="0.25">
      <c r="A2306" s="1">
        <v>39374</v>
      </c>
      <c r="B2306" s="2">
        <v>9611.7199999999993</v>
      </c>
      <c r="C2306" s="2">
        <v>138997</v>
      </c>
      <c r="D2306" s="2">
        <v>9613</v>
      </c>
      <c r="E2306" s="2">
        <v>9626</v>
      </c>
      <c r="F2306" s="13">
        <f t="shared" si="636"/>
        <v>1.3317075403773693E-4</v>
      </c>
      <c r="G2306" s="2">
        <f t="shared" si="649"/>
        <v>9100.1348333333317</v>
      </c>
      <c r="H2306" s="2">
        <f t="shared" ca="1" si="637"/>
        <v>146234.4</v>
      </c>
      <c r="I2306">
        <f t="shared" ca="1" si="638"/>
        <v>-1</v>
      </c>
      <c r="J2306">
        <f t="shared" si="639"/>
        <v>1</v>
      </c>
      <c r="K2306">
        <f t="shared" si="650"/>
        <v>-25.350000000000364</v>
      </c>
      <c r="L2306">
        <f t="shared" ca="1" si="651"/>
        <v>-25.350000000000364</v>
      </c>
      <c r="M2306" s="14">
        <f t="shared" si="652"/>
        <v>7369.6300000000483</v>
      </c>
      <c r="N2306">
        <f t="shared" si="640"/>
        <v>0</v>
      </c>
      <c r="O2306">
        <f t="shared" si="653"/>
        <v>0</v>
      </c>
      <c r="P2306">
        <f>COUNTIF(作圖資料!$A$3:$A$249,A2306)</f>
        <v>0</v>
      </c>
      <c r="R2306" s="7">
        <f t="shared" si="641"/>
        <v>-64</v>
      </c>
      <c r="S2306" s="8">
        <f t="shared" ca="1" si="642"/>
        <v>-64</v>
      </c>
      <c r="T2306" s="8">
        <f t="shared" ca="1" si="643"/>
        <v>13651</v>
      </c>
      <c r="U2306" s="8">
        <f t="shared" ca="1" si="644"/>
        <v>-1</v>
      </c>
      <c r="V2306" s="9">
        <f t="shared" ca="1" si="645"/>
        <v>2</v>
      </c>
      <c r="W2306" s="3">
        <f t="shared" si="646"/>
        <v>8.1989843299012932E-4</v>
      </c>
      <c r="X2306" s="3">
        <f t="shared" si="647"/>
        <v>5.1829293799727782E-3</v>
      </c>
      <c r="Y2306" s="3">
        <f t="shared" si="648"/>
        <v>4.4932079414838899E-3</v>
      </c>
    </row>
    <row r="2307" spans="1:25" x14ac:dyDescent="0.25">
      <c r="A2307" s="1">
        <v>39377</v>
      </c>
      <c r="B2307" s="2">
        <v>9360.6299999999992</v>
      </c>
      <c r="C2307" s="2">
        <v>149299</v>
      </c>
      <c r="D2307" s="2">
        <v>9327</v>
      </c>
      <c r="E2307" s="2">
        <v>9326</v>
      </c>
      <c r="F2307" s="13">
        <f t="shared" ref="F2307:F2370" si="654">IF(P2307=1,E2307,D2307)/B2307-1</f>
        <v>-3.5927069011379986E-3</v>
      </c>
      <c r="G2307" s="2">
        <f t="shared" si="649"/>
        <v>9093.8098333333328</v>
      </c>
      <c r="H2307" s="2">
        <f t="shared" ref="H2307:H2370" ca="1" si="655">IF(ROW()&gt;$H$1,AVERAGE(OFFSET(C2307,-$H$1+1,,$H$1)),"")</f>
        <v>151842.79999999999</v>
      </c>
      <c r="I2307">
        <f t="shared" ref="I2307:I2370" ca="1" si="656">IF(H2307="",0,SIGN(C2307-H2307))</f>
        <v>-1</v>
      </c>
      <c r="J2307">
        <f t="shared" ref="J2307:J2370" si="657">SIGN(F2307)</f>
        <v>-1</v>
      </c>
      <c r="K2307">
        <f t="shared" si="650"/>
        <v>-251.09000000000015</v>
      </c>
      <c r="L2307">
        <f t="shared" ca="1" si="651"/>
        <v>251.09000000000015</v>
      </c>
      <c r="M2307" s="14">
        <f t="shared" si="652"/>
        <v>7369.6300000000483</v>
      </c>
      <c r="N2307">
        <f t="shared" ref="N2307:N2370" si="658">INT(M2307*$Q$1/B2307)*CHOOSE($L$1,I2307,J2307)</f>
        <v>0</v>
      </c>
      <c r="O2307">
        <f t="shared" si="653"/>
        <v>0</v>
      </c>
      <c r="P2307">
        <f>COUNTIF(作圖資料!$A$3:$A$249,A2307)</f>
        <v>0</v>
      </c>
      <c r="R2307" s="7">
        <f t="shared" si="641"/>
        <v>-286</v>
      </c>
      <c r="S2307" s="8">
        <f t="shared" ca="1" si="642"/>
        <v>286</v>
      </c>
      <c r="T2307" s="8">
        <f t="shared" ca="1" si="643"/>
        <v>13937</v>
      </c>
      <c r="U2307" s="8">
        <f t="shared" ca="1" si="644"/>
        <v>-1</v>
      </c>
      <c r="V2307" s="9">
        <f t="shared" ca="1" si="645"/>
        <v>0</v>
      </c>
      <c r="W2307" s="3">
        <f t="shared" si="646"/>
        <v>8.1989843299012932E-4</v>
      </c>
      <c r="X2307" s="3">
        <f t="shared" si="647"/>
        <v>-2.1075782040877789E-2</v>
      </c>
      <c r="Y2307" s="3">
        <f t="shared" si="648"/>
        <v>-2.5391849529780464E-2</v>
      </c>
    </row>
    <row r="2308" spans="1:25" x14ac:dyDescent="0.25">
      <c r="A2308" s="1">
        <v>39378</v>
      </c>
      <c r="B2308" s="2">
        <v>9502.39</v>
      </c>
      <c r="C2308" s="2">
        <v>148453</v>
      </c>
      <c r="D2308" s="2">
        <v>9513</v>
      </c>
      <c r="E2308" s="2">
        <v>9512</v>
      </c>
      <c r="F2308" s="13">
        <f t="shared" si="654"/>
        <v>1.1165612019714555E-3</v>
      </c>
      <c r="G2308" s="2">
        <f t="shared" si="649"/>
        <v>9092.742666666667</v>
      </c>
      <c r="H2308" s="2">
        <f t="shared" ca="1" si="655"/>
        <v>150065.79999999999</v>
      </c>
      <c r="I2308">
        <f t="shared" ca="1" si="656"/>
        <v>-1</v>
      </c>
      <c r="J2308">
        <f t="shared" si="657"/>
        <v>1</v>
      </c>
      <c r="K2308">
        <f t="shared" si="650"/>
        <v>141.76000000000022</v>
      </c>
      <c r="L2308">
        <f t="shared" ca="1" si="651"/>
        <v>-141.76000000000022</v>
      </c>
      <c r="M2308" s="14">
        <f t="shared" si="652"/>
        <v>7369.6300000000483</v>
      </c>
      <c r="N2308">
        <f t="shared" si="658"/>
        <v>0</v>
      </c>
      <c r="O2308">
        <f t="shared" si="653"/>
        <v>0</v>
      </c>
      <c r="P2308">
        <f>COUNTIF(作圖資料!$A$3:$A$249,A2308)</f>
        <v>0</v>
      </c>
      <c r="R2308" s="7">
        <f t="shared" ref="R2308:R2371" si="659">D2308-IF(P2307=1,E2307,D2307)</f>
        <v>186</v>
      </c>
      <c r="S2308" s="8">
        <f t="shared" ref="S2308:S2371" ca="1" si="660">I2307*R2308</f>
        <v>-186</v>
      </c>
      <c r="T2308" s="8">
        <f t="shared" ref="T2308:T2371" ca="1" si="661">T2307+R2308*U2307</f>
        <v>13751</v>
      </c>
      <c r="U2308" s="8">
        <f t="shared" ref="U2308:U2371" ca="1" si="662">INT(T2308*$Q$1/IF(P2308=1,E2308,D2308))*I2308</f>
        <v>-1</v>
      </c>
      <c r="V2308" s="9">
        <f t="shared" ref="V2308:V2371" ca="1" si="663">IF(P2308=1,ABS(U2308)+ABS(U2307),ABS(U2308-U2307))</f>
        <v>0</v>
      </c>
      <c r="W2308" s="3">
        <f t="shared" ref="W2308:W2371" si="664">IF(P2307=1,F2307,W2307)</f>
        <v>8.1989843299012932E-4</v>
      </c>
      <c r="X2308" s="3">
        <f t="shared" ref="X2308:X2371" si="665">IF(P2307=1,K2308/B2307,(1+K2308/B2307)*(1+X2307)-1)</f>
        <v>-6.2506797627314148E-3</v>
      </c>
      <c r="Y2308" s="3">
        <f t="shared" ref="Y2308:Y2371" si="666">IF(P2307=1,R2308/E2307,(1+R2308/D2307)*(1+Y2307)-1)</f>
        <v>-5.956112852664508E-3</v>
      </c>
    </row>
    <row r="2309" spans="1:25" x14ac:dyDescent="0.25">
      <c r="A2309" s="1">
        <v>39379</v>
      </c>
      <c r="B2309" s="2">
        <v>9442.6200000000008</v>
      </c>
      <c r="C2309" s="2">
        <v>159356</v>
      </c>
      <c r="D2309" s="2">
        <v>9455</v>
      </c>
      <c r="E2309" s="2">
        <v>9456</v>
      </c>
      <c r="F2309" s="13">
        <f t="shared" si="654"/>
        <v>1.3110767986002081E-3</v>
      </c>
      <c r="G2309" s="2">
        <f t="shared" si="649"/>
        <v>9097.4149999999991</v>
      </c>
      <c r="H2309" s="2">
        <f t="shared" ca="1" si="655"/>
        <v>153169.4</v>
      </c>
      <c r="I2309">
        <f t="shared" ca="1" si="656"/>
        <v>1</v>
      </c>
      <c r="J2309">
        <f t="shared" si="657"/>
        <v>1</v>
      </c>
      <c r="K2309">
        <f t="shared" si="650"/>
        <v>-59.769999999998618</v>
      </c>
      <c r="L2309">
        <f t="shared" ca="1" si="651"/>
        <v>59.769999999998618</v>
      </c>
      <c r="M2309" s="14">
        <f t="shared" si="652"/>
        <v>7369.6300000000483</v>
      </c>
      <c r="N2309">
        <f t="shared" si="658"/>
        <v>0</v>
      </c>
      <c r="O2309">
        <f t="shared" si="653"/>
        <v>0</v>
      </c>
      <c r="P2309">
        <f>COUNTIF(作圖資料!$A$3:$A$249,A2309)</f>
        <v>0</v>
      </c>
      <c r="R2309" s="7">
        <f t="shared" si="659"/>
        <v>-58</v>
      </c>
      <c r="S2309" s="8">
        <f t="shared" ca="1" si="660"/>
        <v>58</v>
      </c>
      <c r="T2309" s="8">
        <f t="shared" ca="1" si="661"/>
        <v>13809</v>
      </c>
      <c r="U2309" s="8">
        <f t="shared" ca="1" si="662"/>
        <v>1</v>
      </c>
      <c r="V2309" s="9">
        <f t="shared" ca="1" si="663"/>
        <v>2</v>
      </c>
      <c r="W2309" s="3">
        <f t="shared" si="664"/>
        <v>8.1989843299012932E-4</v>
      </c>
      <c r="X2309" s="3">
        <f t="shared" si="665"/>
        <v>-1.2501359525462608E-2</v>
      </c>
      <c r="Y2309" s="3">
        <f t="shared" si="666"/>
        <v>-1.2016718913270608E-2</v>
      </c>
    </row>
    <row r="2310" spans="1:25" x14ac:dyDescent="0.25">
      <c r="A2310" s="1">
        <v>39380</v>
      </c>
      <c r="B2310" s="2">
        <v>9568.26</v>
      </c>
      <c r="C2310" s="2">
        <v>136343</v>
      </c>
      <c r="D2310" s="2">
        <v>9598</v>
      </c>
      <c r="E2310" s="2">
        <v>9594</v>
      </c>
      <c r="F2310" s="13">
        <f t="shared" si="654"/>
        <v>3.1081931302032739E-3</v>
      </c>
      <c r="G2310" s="2">
        <f t="shared" si="649"/>
        <v>9105.6764999999978</v>
      </c>
      <c r="H2310" s="2">
        <f t="shared" ca="1" si="655"/>
        <v>146489.60000000001</v>
      </c>
      <c r="I2310">
        <f t="shared" ca="1" si="656"/>
        <v>-1</v>
      </c>
      <c r="J2310">
        <f t="shared" si="657"/>
        <v>1</v>
      </c>
      <c r="K2310">
        <f t="shared" si="650"/>
        <v>125.63999999999942</v>
      </c>
      <c r="L2310">
        <f t="shared" ca="1" si="651"/>
        <v>125.63999999999942</v>
      </c>
      <c r="M2310" s="14">
        <f t="shared" si="652"/>
        <v>7369.6300000000483</v>
      </c>
      <c r="N2310">
        <f t="shared" si="658"/>
        <v>0</v>
      </c>
      <c r="O2310">
        <f t="shared" si="653"/>
        <v>0</v>
      </c>
      <c r="P2310">
        <f>COUNTIF(作圖資料!$A$3:$A$249,A2310)</f>
        <v>0</v>
      </c>
      <c r="R2310" s="7">
        <f t="shared" si="659"/>
        <v>143</v>
      </c>
      <c r="S2310" s="8">
        <f t="shared" ca="1" si="660"/>
        <v>143</v>
      </c>
      <c r="T2310" s="8">
        <f t="shared" ca="1" si="661"/>
        <v>13952</v>
      </c>
      <c r="U2310" s="8">
        <f t="shared" ca="1" si="662"/>
        <v>-1</v>
      </c>
      <c r="V2310" s="9">
        <f t="shared" ca="1" si="663"/>
        <v>2</v>
      </c>
      <c r="W2310" s="3">
        <f t="shared" si="664"/>
        <v>8.1989843299012932E-4</v>
      </c>
      <c r="X2310" s="3">
        <f t="shared" si="665"/>
        <v>6.3793117872967819E-4</v>
      </c>
      <c r="Y2310" s="3">
        <f t="shared" si="666"/>
        <v>2.9258098223616802E-3</v>
      </c>
    </row>
    <row r="2311" spans="1:25" x14ac:dyDescent="0.25">
      <c r="A2311" s="1">
        <v>39381</v>
      </c>
      <c r="B2311" s="2">
        <v>9631.51</v>
      </c>
      <c r="C2311" s="2">
        <v>139413</v>
      </c>
      <c r="D2311" s="2">
        <v>9677</v>
      </c>
      <c r="E2311" s="2">
        <v>9675</v>
      </c>
      <c r="F2311" s="13">
        <f t="shared" si="654"/>
        <v>4.7230392742154681E-3</v>
      </c>
      <c r="G2311" s="2">
        <f t="shared" si="649"/>
        <v>9111.4141666666656</v>
      </c>
      <c r="H2311" s="2">
        <f t="shared" ca="1" si="655"/>
        <v>146572.79999999999</v>
      </c>
      <c r="I2311">
        <f t="shared" ca="1" si="656"/>
        <v>-1</v>
      </c>
      <c r="J2311">
        <f t="shared" si="657"/>
        <v>1</v>
      </c>
      <c r="K2311">
        <f t="shared" si="650"/>
        <v>63.25</v>
      </c>
      <c r="L2311">
        <f t="shared" ca="1" si="651"/>
        <v>-63.25</v>
      </c>
      <c r="M2311" s="14">
        <f t="shared" si="652"/>
        <v>7369.6300000000483</v>
      </c>
      <c r="N2311">
        <f t="shared" si="658"/>
        <v>0</v>
      </c>
      <c r="O2311">
        <f t="shared" si="653"/>
        <v>0</v>
      </c>
      <c r="P2311">
        <f>COUNTIF(作圖資料!$A$3:$A$249,A2311)</f>
        <v>0</v>
      </c>
      <c r="R2311" s="7">
        <f t="shared" si="659"/>
        <v>79</v>
      </c>
      <c r="S2311" s="8">
        <f t="shared" ca="1" si="660"/>
        <v>-79</v>
      </c>
      <c r="T2311" s="8">
        <f t="shared" ca="1" si="661"/>
        <v>13873</v>
      </c>
      <c r="U2311" s="8">
        <f t="shared" ca="1" si="662"/>
        <v>-1</v>
      </c>
      <c r="V2311" s="9">
        <f t="shared" ca="1" si="663"/>
        <v>0</v>
      </c>
      <c r="W2311" s="3">
        <f t="shared" si="664"/>
        <v>8.1989843299012932E-4</v>
      </c>
      <c r="X2311" s="3">
        <f t="shared" si="665"/>
        <v>7.2525454499821063E-3</v>
      </c>
      <c r="Y2311" s="3">
        <f t="shared" si="666"/>
        <v>1.1180773249738873E-2</v>
      </c>
    </row>
    <row r="2312" spans="1:25" x14ac:dyDescent="0.25">
      <c r="A2312" s="1">
        <v>39384</v>
      </c>
      <c r="B2312" s="2">
        <v>9809.8799999999992</v>
      </c>
      <c r="C2312" s="2">
        <v>180850</v>
      </c>
      <c r="D2312" s="2">
        <v>9860</v>
      </c>
      <c r="E2312" s="2">
        <v>9864</v>
      </c>
      <c r="F2312" s="13">
        <f t="shared" si="654"/>
        <v>5.1091348721901131E-3</v>
      </c>
      <c r="G2312" s="2">
        <f t="shared" si="649"/>
        <v>9126.7141666666666</v>
      </c>
      <c r="H2312" s="2">
        <f t="shared" ca="1" si="655"/>
        <v>152883</v>
      </c>
      <c r="I2312">
        <f t="shared" ca="1" si="656"/>
        <v>1</v>
      </c>
      <c r="J2312">
        <f t="shared" si="657"/>
        <v>1</v>
      </c>
      <c r="K2312">
        <f t="shared" si="650"/>
        <v>178.36999999999898</v>
      </c>
      <c r="L2312">
        <f t="shared" ca="1" si="651"/>
        <v>-178.36999999999898</v>
      </c>
      <c r="M2312" s="14">
        <f t="shared" si="652"/>
        <v>7369.6300000000483</v>
      </c>
      <c r="N2312">
        <f t="shared" si="658"/>
        <v>0</v>
      </c>
      <c r="O2312">
        <f t="shared" si="653"/>
        <v>0</v>
      </c>
      <c r="P2312">
        <f>COUNTIF(作圖資料!$A$3:$A$249,A2312)</f>
        <v>0</v>
      </c>
      <c r="R2312" s="7">
        <f t="shared" si="659"/>
        <v>183</v>
      </c>
      <c r="S2312" s="8">
        <f t="shared" ca="1" si="660"/>
        <v>-183</v>
      </c>
      <c r="T2312" s="8">
        <f t="shared" ca="1" si="661"/>
        <v>13690</v>
      </c>
      <c r="U2312" s="8">
        <f t="shared" ca="1" si="662"/>
        <v>1</v>
      </c>
      <c r="V2312" s="9">
        <f t="shared" ca="1" si="663"/>
        <v>2</v>
      </c>
      <c r="W2312" s="3">
        <f t="shared" si="664"/>
        <v>8.1989843299012932E-4</v>
      </c>
      <c r="X2312" s="3">
        <f t="shared" si="665"/>
        <v>2.5906280589323094E-2</v>
      </c>
      <c r="Y2312" s="3">
        <f t="shared" si="666"/>
        <v>3.0303030303030498E-2</v>
      </c>
    </row>
    <row r="2313" spans="1:25" x14ac:dyDescent="0.25">
      <c r="A2313" s="1">
        <v>39385</v>
      </c>
      <c r="B2313" s="2">
        <v>9757.93</v>
      </c>
      <c r="C2313" s="2">
        <v>159599</v>
      </c>
      <c r="D2313" s="2">
        <v>9786</v>
      </c>
      <c r="E2313" s="2">
        <v>9800</v>
      </c>
      <c r="F2313" s="13">
        <f t="shared" si="654"/>
        <v>2.8766346960882316E-3</v>
      </c>
      <c r="G2313" s="2">
        <f t="shared" si="649"/>
        <v>9140.1701666666668</v>
      </c>
      <c r="H2313" s="2">
        <f t="shared" ca="1" si="655"/>
        <v>155112.20000000001</v>
      </c>
      <c r="I2313">
        <f t="shared" ca="1" si="656"/>
        <v>1</v>
      </c>
      <c r="J2313">
        <f t="shared" si="657"/>
        <v>1</v>
      </c>
      <c r="K2313">
        <f t="shared" si="650"/>
        <v>-51.949999999998909</v>
      </c>
      <c r="L2313">
        <f t="shared" ca="1" si="651"/>
        <v>-51.949999999998909</v>
      </c>
      <c r="M2313" s="14">
        <f t="shared" si="652"/>
        <v>7369.6300000000483</v>
      </c>
      <c r="N2313">
        <f t="shared" si="658"/>
        <v>0</v>
      </c>
      <c r="O2313">
        <f t="shared" si="653"/>
        <v>0</v>
      </c>
      <c r="P2313">
        <f>COUNTIF(作圖資料!$A$3:$A$249,A2313)</f>
        <v>0</v>
      </c>
      <c r="R2313" s="7">
        <f t="shared" si="659"/>
        <v>-74</v>
      </c>
      <c r="S2313" s="8">
        <f t="shared" ca="1" si="660"/>
        <v>-74</v>
      </c>
      <c r="T2313" s="8">
        <f t="shared" ca="1" si="661"/>
        <v>13616</v>
      </c>
      <c r="U2313" s="8">
        <f t="shared" ca="1" si="662"/>
        <v>1</v>
      </c>
      <c r="V2313" s="9">
        <f t="shared" ca="1" si="663"/>
        <v>0</v>
      </c>
      <c r="W2313" s="3">
        <f t="shared" si="664"/>
        <v>8.1989843299012932E-4</v>
      </c>
      <c r="X2313" s="3">
        <f t="shared" si="665"/>
        <v>2.0473407681946609E-2</v>
      </c>
      <c r="Y2313" s="3">
        <f t="shared" si="666"/>
        <v>2.2570532915360708E-2</v>
      </c>
    </row>
    <row r="2314" spans="1:25" x14ac:dyDescent="0.25">
      <c r="A2314" s="1">
        <v>39386</v>
      </c>
      <c r="B2314" s="2">
        <v>9711.3700000000008</v>
      </c>
      <c r="C2314" s="2">
        <v>184930</v>
      </c>
      <c r="D2314" s="2">
        <v>9780</v>
      </c>
      <c r="E2314" s="2">
        <v>9783</v>
      </c>
      <c r="F2314" s="13">
        <f t="shared" si="654"/>
        <v>7.0669740726589936E-3</v>
      </c>
      <c r="G2314" s="2">
        <f t="shared" si="649"/>
        <v>9151.0626666666667</v>
      </c>
      <c r="H2314" s="2">
        <f t="shared" ca="1" si="655"/>
        <v>160227</v>
      </c>
      <c r="I2314">
        <f t="shared" ca="1" si="656"/>
        <v>1</v>
      </c>
      <c r="J2314">
        <f t="shared" si="657"/>
        <v>1</v>
      </c>
      <c r="K2314">
        <f t="shared" si="650"/>
        <v>-46.559999999999491</v>
      </c>
      <c r="L2314">
        <f t="shared" ca="1" si="651"/>
        <v>-46.559999999999491</v>
      </c>
      <c r="M2314" s="14">
        <f t="shared" si="652"/>
        <v>7369.6300000000483</v>
      </c>
      <c r="N2314">
        <f t="shared" si="658"/>
        <v>0</v>
      </c>
      <c r="O2314">
        <f t="shared" si="653"/>
        <v>0</v>
      </c>
      <c r="P2314">
        <f>COUNTIF(作圖資料!$A$3:$A$249,A2314)</f>
        <v>0</v>
      </c>
      <c r="R2314" s="7">
        <f t="shared" si="659"/>
        <v>-6</v>
      </c>
      <c r="S2314" s="8">
        <f t="shared" ca="1" si="660"/>
        <v>-6</v>
      </c>
      <c r="T2314" s="8">
        <f t="shared" ca="1" si="661"/>
        <v>13610</v>
      </c>
      <c r="U2314" s="8">
        <f t="shared" ca="1" si="662"/>
        <v>1</v>
      </c>
      <c r="V2314" s="9">
        <f t="shared" ca="1" si="663"/>
        <v>0</v>
      </c>
      <c r="W2314" s="3">
        <f t="shared" si="664"/>
        <v>8.1989843299012932E-4</v>
      </c>
      <c r="X2314" s="3">
        <f t="shared" si="665"/>
        <v>1.5604214947250616E-2</v>
      </c>
      <c r="Y2314" s="3">
        <f t="shared" si="666"/>
        <v>2.1943573667711824E-2</v>
      </c>
    </row>
    <row r="2315" spans="1:25" x14ac:dyDescent="0.25">
      <c r="A2315" s="1">
        <v>39387</v>
      </c>
      <c r="B2315" s="2">
        <v>9598.23</v>
      </c>
      <c r="C2315" s="2">
        <v>181400</v>
      </c>
      <c r="D2315" s="2">
        <v>9657</v>
      </c>
      <c r="E2315" s="2">
        <v>9665</v>
      </c>
      <c r="F2315" s="13">
        <f t="shared" si="654"/>
        <v>6.1230039288493465E-3</v>
      </c>
      <c r="G2315" s="2">
        <f t="shared" si="649"/>
        <v>9162.0043333333342</v>
      </c>
      <c r="H2315" s="2">
        <f t="shared" ca="1" si="655"/>
        <v>169238.39999999999</v>
      </c>
      <c r="I2315">
        <f t="shared" ca="1" si="656"/>
        <v>1</v>
      </c>
      <c r="J2315">
        <f t="shared" si="657"/>
        <v>1</v>
      </c>
      <c r="K2315">
        <f t="shared" si="650"/>
        <v>-113.14000000000124</v>
      </c>
      <c r="L2315">
        <f t="shared" ca="1" si="651"/>
        <v>-113.14000000000124</v>
      </c>
      <c r="M2315" s="14">
        <f t="shared" si="652"/>
        <v>7369.6300000000483</v>
      </c>
      <c r="N2315">
        <f t="shared" si="658"/>
        <v>0</v>
      </c>
      <c r="O2315">
        <f t="shared" si="653"/>
        <v>0</v>
      </c>
      <c r="P2315">
        <f>COUNTIF(作圖資料!$A$3:$A$249,A2315)</f>
        <v>0</v>
      </c>
      <c r="R2315" s="7">
        <f t="shared" si="659"/>
        <v>-123</v>
      </c>
      <c r="S2315" s="8">
        <f t="shared" ca="1" si="660"/>
        <v>-123</v>
      </c>
      <c r="T2315" s="8">
        <f t="shared" ca="1" si="661"/>
        <v>13487</v>
      </c>
      <c r="U2315" s="8">
        <f t="shared" ca="1" si="662"/>
        <v>1</v>
      </c>
      <c r="V2315" s="9">
        <f t="shared" ca="1" si="663"/>
        <v>0</v>
      </c>
      <c r="W2315" s="3">
        <f t="shared" si="664"/>
        <v>8.1989843299012932E-4</v>
      </c>
      <c r="X2315" s="3">
        <f t="shared" si="665"/>
        <v>3.7721602650448993E-3</v>
      </c>
      <c r="Y2315" s="3">
        <f t="shared" si="666"/>
        <v>9.0909090909092605E-3</v>
      </c>
    </row>
    <row r="2316" spans="1:25" x14ac:dyDescent="0.25">
      <c r="A2316" s="1">
        <v>39388</v>
      </c>
      <c r="B2316" s="2">
        <v>9273.09</v>
      </c>
      <c r="C2316" s="2">
        <v>172943</v>
      </c>
      <c r="D2316" s="2">
        <v>9230</v>
      </c>
      <c r="E2316" s="2">
        <v>9237</v>
      </c>
      <c r="F2316" s="13">
        <f t="shared" si="654"/>
        <v>-4.646779013252389E-3</v>
      </c>
      <c r="G2316" s="2">
        <f t="shared" si="649"/>
        <v>9168.8506666666653</v>
      </c>
      <c r="H2316" s="2">
        <f t="shared" ca="1" si="655"/>
        <v>175944.4</v>
      </c>
      <c r="I2316">
        <f t="shared" ca="1" si="656"/>
        <v>-1</v>
      </c>
      <c r="J2316">
        <f t="shared" si="657"/>
        <v>-1</v>
      </c>
      <c r="K2316">
        <f t="shared" si="650"/>
        <v>-325.13999999999942</v>
      </c>
      <c r="L2316">
        <f t="shared" ca="1" si="651"/>
        <v>-325.13999999999942</v>
      </c>
      <c r="M2316" s="14">
        <f t="shared" si="652"/>
        <v>7369.6300000000483</v>
      </c>
      <c r="N2316">
        <f t="shared" si="658"/>
        <v>0</v>
      </c>
      <c r="O2316">
        <f t="shared" si="653"/>
        <v>0</v>
      </c>
      <c r="P2316">
        <f>COUNTIF(作圖資料!$A$3:$A$249,A2316)</f>
        <v>0</v>
      </c>
      <c r="R2316" s="7">
        <f t="shared" si="659"/>
        <v>-427</v>
      </c>
      <c r="S2316" s="8">
        <f t="shared" ca="1" si="660"/>
        <v>-427</v>
      </c>
      <c r="T2316" s="8">
        <f t="shared" ca="1" si="661"/>
        <v>13060</v>
      </c>
      <c r="U2316" s="8">
        <f t="shared" ca="1" si="662"/>
        <v>-1</v>
      </c>
      <c r="V2316" s="9">
        <f t="shared" ca="1" si="663"/>
        <v>2</v>
      </c>
      <c r="W2316" s="3">
        <f t="shared" si="664"/>
        <v>8.1989843299012932E-4</v>
      </c>
      <c r="X2316" s="3">
        <f t="shared" si="665"/>
        <v>-3.0230617350054501E-2</v>
      </c>
      <c r="Y2316" s="3">
        <f t="shared" si="666"/>
        <v>-3.5527690700104309E-2</v>
      </c>
    </row>
    <row r="2317" spans="1:25" x14ac:dyDescent="0.25">
      <c r="A2317" s="1">
        <v>39391</v>
      </c>
      <c r="B2317" s="2">
        <v>9308.6</v>
      </c>
      <c r="C2317" s="2">
        <v>142531</v>
      </c>
      <c r="D2317" s="2">
        <v>9275</v>
      </c>
      <c r="E2317" s="2">
        <v>9282</v>
      </c>
      <c r="F2317" s="13">
        <f t="shared" si="654"/>
        <v>-3.6095653481726941E-3</v>
      </c>
      <c r="G2317" s="2">
        <f t="shared" si="649"/>
        <v>9172.3363333333327</v>
      </c>
      <c r="H2317" s="2">
        <f t="shared" ca="1" si="655"/>
        <v>168280.6</v>
      </c>
      <c r="I2317">
        <f t="shared" ca="1" si="656"/>
        <v>-1</v>
      </c>
      <c r="J2317">
        <f t="shared" si="657"/>
        <v>-1</v>
      </c>
      <c r="K2317">
        <f t="shared" si="650"/>
        <v>35.510000000000218</v>
      </c>
      <c r="L2317">
        <f t="shared" ca="1" si="651"/>
        <v>-35.510000000000218</v>
      </c>
      <c r="M2317" s="14">
        <f t="shared" si="652"/>
        <v>7369.6300000000483</v>
      </c>
      <c r="N2317">
        <f t="shared" si="658"/>
        <v>0</v>
      </c>
      <c r="O2317">
        <f t="shared" si="653"/>
        <v>0</v>
      </c>
      <c r="P2317">
        <f>COUNTIF(作圖資料!$A$3:$A$249,A2317)</f>
        <v>0</v>
      </c>
      <c r="R2317" s="7">
        <f t="shared" si="659"/>
        <v>45</v>
      </c>
      <c r="S2317" s="8">
        <f t="shared" ca="1" si="660"/>
        <v>-45</v>
      </c>
      <c r="T2317" s="8">
        <f t="shared" ca="1" si="661"/>
        <v>13015</v>
      </c>
      <c r="U2317" s="8">
        <f t="shared" ca="1" si="662"/>
        <v>-1</v>
      </c>
      <c r="V2317" s="9">
        <f t="shared" ca="1" si="663"/>
        <v>0</v>
      </c>
      <c r="W2317" s="3">
        <f t="shared" si="664"/>
        <v>8.1989843299012932E-4</v>
      </c>
      <c r="X2317" s="3">
        <f t="shared" si="665"/>
        <v>-2.6517021258794737E-2</v>
      </c>
      <c r="Y2317" s="3">
        <f t="shared" si="666"/>
        <v>-3.0825496342737568E-2</v>
      </c>
    </row>
    <row r="2318" spans="1:25" x14ac:dyDescent="0.25">
      <c r="A2318" s="1">
        <v>39392</v>
      </c>
      <c r="B2318" s="2">
        <v>9292.7999999999993</v>
      </c>
      <c r="C2318" s="2">
        <v>151430</v>
      </c>
      <c r="D2318" s="2">
        <v>9305</v>
      </c>
      <c r="E2318" s="2">
        <v>9305</v>
      </c>
      <c r="F2318" s="13">
        <f t="shared" si="654"/>
        <v>1.3128443526171374E-3</v>
      </c>
      <c r="G2318" s="2">
        <f t="shared" si="649"/>
        <v>9174.1730000000007</v>
      </c>
      <c r="H2318" s="2">
        <f t="shared" ca="1" si="655"/>
        <v>166646.79999999999</v>
      </c>
      <c r="I2318">
        <f t="shared" ca="1" si="656"/>
        <v>-1</v>
      </c>
      <c r="J2318">
        <f t="shared" si="657"/>
        <v>1</v>
      </c>
      <c r="K2318">
        <f t="shared" si="650"/>
        <v>-15.800000000001091</v>
      </c>
      <c r="L2318">
        <f t="shared" ca="1" si="651"/>
        <v>15.800000000001091</v>
      </c>
      <c r="M2318" s="14">
        <f t="shared" si="652"/>
        <v>7369.6300000000483</v>
      </c>
      <c r="N2318">
        <f t="shared" si="658"/>
        <v>0</v>
      </c>
      <c r="O2318">
        <f t="shared" si="653"/>
        <v>0</v>
      </c>
      <c r="P2318">
        <f>COUNTIF(作圖資料!$A$3:$A$249,A2318)</f>
        <v>0</v>
      </c>
      <c r="R2318" s="7">
        <f t="shared" si="659"/>
        <v>30</v>
      </c>
      <c r="S2318" s="8">
        <f t="shared" ca="1" si="660"/>
        <v>-30</v>
      </c>
      <c r="T2318" s="8">
        <f t="shared" ca="1" si="661"/>
        <v>12985</v>
      </c>
      <c r="U2318" s="8">
        <f t="shared" ca="1" si="662"/>
        <v>-1</v>
      </c>
      <c r="V2318" s="9">
        <f t="shared" ca="1" si="663"/>
        <v>0</v>
      </c>
      <c r="W2318" s="3">
        <f t="shared" si="664"/>
        <v>8.1989843299012932E-4</v>
      </c>
      <c r="X2318" s="3">
        <f t="shared" si="665"/>
        <v>-2.8169367590586081E-2</v>
      </c>
      <c r="Y2318" s="3">
        <f t="shared" si="666"/>
        <v>-2.7690700104493038E-2</v>
      </c>
    </row>
    <row r="2319" spans="1:25" x14ac:dyDescent="0.25">
      <c r="A2319" s="1">
        <v>39393</v>
      </c>
      <c r="B2319" s="2">
        <v>9300.2199999999993</v>
      </c>
      <c r="C2319" s="2">
        <v>155091</v>
      </c>
      <c r="D2319" s="2">
        <v>9268</v>
      </c>
      <c r="E2319" s="2">
        <v>9276</v>
      </c>
      <c r="F2319" s="13">
        <f t="shared" si="654"/>
        <v>-3.464434174675346E-3</v>
      </c>
      <c r="G2319" s="2">
        <f t="shared" si="649"/>
        <v>9180.3215</v>
      </c>
      <c r="H2319" s="2">
        <f t="shared" ca="1" si="655"/>
        <v>160679</v>
      </c>
      <c r="I2319">
        <f t="shared" ca="1" si="656"/>
        <v>-1</v>
      </c>
      <c r="J2319">
        <f t="shared" si="657"/>
        <v>-1</v>
      </c>
      <c r="K2319">
        <f t="shared" si="650"/>
        <v>7.4200000000000728</v>
      </c>
      <c r="L2319">
        <f t="shared" ca="1" si="651"/>
        <v>-7.4200000000000728</v>
      </c>
      <c r="M2319" s="14">
        <f t="shared" si="652"/>
        <v>7369.6300000000483</v>
      </c>
      <c r="N2319">
        <f t="shared" si="658"/>
        <v>0</v>
      </c>
      <c r="O2319">
        <f t="shared" si="653"/>
        <v>0</v>
      </c>
      <c r="P2319">
        <f>COUNTIF(作圖資料!$A$3:$A$249,A2319)</f>
        <v>0</v>
      </c>
      <c r="R2319" s="7">
        <f t="shared" si="659"/>
        <v>-37</v>
      </c>
      <c r="S2319" s="8">
        <f t="shared" ca="1" si="660"/>
        <v>37</v>
      </c>
      <c r="T2319" s="8">
        <f t="shared" ca="1" si="661"/>
        <v>13022</v>
      </c>
      <c r="U2319" s="8">
        <f t="shared" ca="1" si="662"/>
        <v>-1</v>
      </c>
      <c r="V2319" s="9">
        <f t="shared" ca="1" si="663"/>
        <v>0</v>
      </c>
      <c r="W2319" s="3">
        <f t="shared" si="664"/>
        <v>8.1989843299012932E-4</v>
      </c>
      <c r="X2319" s="3">
        <f t="shared" si="665"/>
        <v>-2.7393392287934915E-2</v>
      </c>
      <c r="Y2319" s="3">
        <f t="shared" si="666"/>
        <v>-3.1556948798327933E-2</v>
      </c>
    </row>
    <row r="2320" spans="1:25" x14ac:dyDescent="0.25">
      <c r="A2320" s="1">
        <v>39394</v>
      </c>
      <c r="B2320" s="2">
        <v>8937.58</v>
      </c>
      <c r="C2320" s="2">
        <v>166120</v>
      </c>
      <c r="D2320" s="2">
        <v>8925</v>
      </c>
      <c r="E2320" s="2">
        <v>8930</v>
      </c>
      <c r="F2320" s="13">
        <f t="shared" si="654"/>
        <v>-1.4075398485943191E-3</v>
      </c>
      <c r="G2320" s="2">
        <f t="shared" si="649"/>
        <v>9180.298499999999</v>
      </c>
      <c r="H2320" s="2">
        <f t="shared" ca="1" si="655"/>
        <v>157623</v>
      </c>
      <c r="I2320">
        <f t="shared" ca="1" si="656"/>
        <v>1</v>
      </c>
      <c r="J2320">
        <f t="shared" si="657"/>
        <v>-1</v>
      </c>
      <c r="K2320">
        <f t="shared" si="650"/>
        <v>-362.63999999999942</v>
      </c>
      <c r="L2320">
        <f t="shared" ca="1" si="651"/>
        <v>362.63999999999942</v>
      </c>
      <c r="M2320" s="14">
        <f t="shared" si="652"/>
        <v>7369.6300000000483</v>
      </c>
      <c r="N2320">
        <f t="shared" si="658"/>
        <v>0</v>
      </c>
      <c r="O2320">
        <f t="shared" si="653"/>
        <v>0</v>
      </c>
      <c r="P2320">
        <f>COUNTIF(作圖資料!$A$3:$A$249,A2320)</f>
        <v>0</v>
      </c>
      <c r="R2320" s="7">
        <f t="shared" si="659"/>
        <v>-343</v>
      </c>
      <c r="S2320" s="8">
        <f t="shared" ca="1" si="660"/>
        <v>343</v>
      </c>
      <c r="T2320" s="8">
        <f t="shared" ca="1" si="661"/>
        <v>13365</v>
      </c>
      <c r="U2320" s="8">
        <f t="shared" ca="1" si="662"/>
        <v>1</v>
      </c>
      <c r="V2320" s="9">
        <f t="shared" ca="1" si="663"/>
        <v>2</v>
      </c>
      <c r="W2320" s="3">
        <f t="shared" si="664"/>
        <v>8.1989843299012932E-4</v>
      </c>
      <c r="X2320" s="3">
        <f t="shared" si="665"/>
        <v>-6.5317877968994353E-2</v>
      </c>
      <c r="Y2320" s="3">
        <f t="shared" si="666"/>
        <v>-6.7398119122256794E-2</v>
      </c>
    </row>
    <row r="2321" spans="1:25" x14ac:dyDescent="0.25">
      <c r="A2321" s="1">
        <v>39395</v>
      </c>
      <c r="B2321" s="2">
        <v>8970.92</v>
      </c>
      <c r="C2321" s="2">
        <v>154441</v>
      </c>
      <c r="D2321" s="2">
        <v>8969</v>
      </c>
      <c r="E2321" s="2">
        <v>8979</v>
      </c>
      <c r="F2321" s="13">
        <f t="shared" si="654"/>
        <v>-2.1402487147359484E-4</v>
      </c>
      <c r="G2321" s="2">
        <f t="shared" si="649"/>
        <v>9181.2973333333302</v>
      </c>
      <c r="H2321" s="2">
        <f t="shared" ca="1" si="655"/>
        <v>153922.6</v>
      </c>
      <c r="I2321">
        <f t="shared" ca="1" si="656"/>
        <v>1</v>
      </c>
      <c r="J2321">
        <f t="shared" si="657"/>
        <v>-1</v>
      </c>
      <c r="K2321">
        <f t="shared" si="650"/>
        <v>33.340000000000146</v>
      </c>
      <c r="L2321">
        <f t="shared" ca="1" si="651"/>
        <v>33.340000000000146</v>
      </c>
      <c r="M2321" s="14">
        <f t="shared" si="652"/>
        <v>7369.6300000000483</v>
      </c>
      <c r="N2321">
        <f t="shared" si="658"/>
        <v>0</v>
      </c>
      <c r="O2321">
        <f t="shared" si="653"/>
        <v>0</v>
      </c>
      <c r="P2321">
        <f>COUNTIF(作圖資料!$A$3:$A$249,A2321)</f>
        <v>0</v>
      </c>
      <c r="R2321" s="7">
        <f t="shared" si="659"/>
        <v>44</v>
      </c>
      <c r="S2321" s="8">
        <f t="shared" ca="1" si="660"/>
        <v>44</v>
      </c>
      <c r="T2321" s="8">
        <f t="shared" ca="1" si="661"/>
        <v>13409</v>
      </c>
      <c r="U2321" s="8">
        <f t="shared" ca="1" si="662"/>
        <v>1</v>
      </c>
      <c r="V2321" s="9">
        <f t="shared" ca="1" si="663"/>
        <v>0</v>
      </c>
      <c r="W2321" s="3">
        <f t="shared" si="664"/>
        <v>8.1989843299012932E-4</v>
      </c>
      <c r="X2321" s="3">
        <f t="shared" si="665"/>
        <v>-6.183121805115166E-2</v>
      </c>
      <c r="Y2321" s="3">
        <f t="shared" si="666"/>
        <v>-6.2800417972831646E-2</v>
      </c>
    </row>
    <row r="2322" spans="1:25" x14ac:dyDescent="0.25">
      <c r="A2322" s="1">
        <v>39398</v>
      </c>
      <c r="B2322" s="2">
        <v>8670.61</v>
      </c>
      <c r="C2322" s="2">
        <v>142872</v>
      </c>
      <c r="D2322" s="2">
        <v>8683</v>
      </c>
      <c r="E2322" s="2">
        <v>8693</v>
      </c>
      <c r="F2322" s="13">
        <f t="shared" si="654"/>
        <v>1.428965205446886E-3</v>
      </c>
      <c r="G2322" s="2">
        <f t="shared" si="649"/>
        <v>9182.590166666665</v>
      </c>
      <c r="H2322" s="2">
        <f t="shared" ca="1" si="655"/>
        <v>153990.79999999999</v>
      </c>
      <c r="I2322">
        <f t="shared" ca="1" si="656"/>
        <v>-1</v>
      </c>
      <c r="J2322">
        <f t="shared" si="657"/>
        <v>1</v>
      </c>
      <c r="K2322">
        <f t="shared" si="650"/>
        <v>-300.30999999999949</v>
      </c>
      <c r="L2322">
        <f t="shared" ca="1" si="651"/>
        <v>-300.30999999999949</v>
      </c>
      <c r="M2322" s="14">
        <f t="shared" si="652"/>
        <v>7369.6300000000483</v>
      </c>
      <c r="N2322">
        <f t="shared" si="658"/>
        <v>0</v>
      </c>
      <c r="O2322">
        <f t="shared" si="653"/>
        <v>0</v>
      </c>
      <c r="P2322">
        <f>COUNTIF(作圖資料!$A$3:$A$249,A2322)</f>
        <v>0</v>
      </c>
      <c r="R2322" s="7">
        <f t="shared" si="659"/>
        <v>-286</v>
      </c>
      <c r="S2322" s="8">
        <f t="shared" ca="1" si="660"/>
        <v>-286</v>
      </c>
      <c r="T2322" s="8">
        <f t="shared" ca="1" si="661"/>
        <v>13123</v>
      </c>
      <c r="U2322" s="8">
        <f t="shared" ca="1" si="662"/>
        <v>-1</v>
      </c>
      <c r="V2322" s="9">
        <f t="shared" ca="1" si="663"/>
        <v>2</v>
      </c>
      <c r="W2322" s="3">
        <f t="shared" si="664"/>
        <v>8.1989843299012932E-4</v>
      </c>
      <c r="X2322" s="3">
        <f t="shared" si="665"/>
        <v>-9.3237302032176839E-2</v>
      </c>
      <c r="Y2322" s="3">
        <f t="shared" si="666"/>
        <v>-9.2685475444095999E-2</v>
      </c>
    </row>
    <row r="2323" spans="1:25" x14ac:dyDescent="0.25">
      <c r="A2323" s="1">
        <v>39399</v>
      </c>
      <c r="B2323" s="2">
        <v>8727.2099999999991</v>
      </c>
      <c r="C2323" s="2">
        <v>144784</v>
      </c>
      <c r="D2323" s="2">
        <v>8749</v>
      </c>
      <c r="E2323" s="2">
        <v>8749</v>
      </c>
      <c r="F2323" s="13">
        <f t="shared" si="654"/>
        <v>2.4967887790028342E-3</v>
      </c>
      <c r="G2323" s="2">
        <f t="shared" si="649"/>
        <v>9191.3541666666642</v>
      </c>
      <c r="H2323" s="2">
        <f t="shared" ca="1" si="655"/>
        <v>152661.6</v>
      </c>
      <c r="I2323">
        <f t="shared" ca="1" si="656"/>
        <v>-1</v>
      </c>
      <c r="J2323">
        <f t="shared" si="657"/>
        <v>1</v>
      </c>
      <c r="K2323">
        <f t="shared" si="650"/>
        <v>56.599999999998545</v>
      </c>
      <c r="L2323">
        <f t="shared" ca="1" si="651"/>
        <v>-56.599999999998545</v>
      </c>
      <c r="M2323" s="14">
        <f t="shared" si="652"/>
        <v>7369.6300000000483</v>
      </c>
      <c r="N2323">
        <f t="shared" si="658"/>
        <v>0</v>
      </c>
      <c r="O2323">
        <f t="shared" si="653"/>
        <v>0</v>
      </c>
      <c r="P2323">
        <f>COUNTIF(作圖資料!$A$3:$A$249,A2323)</f>
        <v>0</v>
      </c>
      <c r="R2323" s="7">
        <f t="shared" si="659"/>
        <v>66</v>
      </c>
      <c r="S2323" s="8">
        <f t="shared" ca="1" si="660"/>
        <v>-66</v>
      </c>
      <c r="T2323" s="8">
        <f t="shared" ca="1" si="661"/>
        <v>13057</v>
      </c>
      <c r="U2323" s="8">
        <f t="shared" ca="1" si="662"/>
        <v>-1</v>
      </c>
      <c r="V2323" s="9">
        <f t="shared" ca="1" si="663"/>
        <v>0</v>
      </c>
      <c r="W2323" s="3">
        <f t="shared" si="664"/>
        <v>8.1989843299012932E-4</v>
      </c>
      <c r="X2323" s="3">
        <f t="shared" si="665"/>
        <v>-8.7318137324621459E-2</v>
      </c>
      <c r="Y2323" s="3">
        <f t="shared" si="666"/>
        <v>-8.5788923719958055E-2</v>
      </c>
    </row>
    <row r="2324" spans="1:25" x14ac:dyDescent="0.25">
      <c r="A2324" s="1">
        <v>39400</v>
      </c>
      <c r="B2324" s="2">
        <v>8942.93</v>
      </c>
      <c r="C2324" s="2">
        <v>143205</v>
      </c>
      <c r="D2324" s="2">
        <v>8941</v>
      </c>
      <c r="E2324" s="2">
        <v>8943</v>
      </c>
      <c r="F2324" s="13">
        <f t="shared" si="654"/>
        <v>-2.1581293826522518E-4</v>
      </c>
      <c r="G2324" s="2">
        <f t="shared" si="649"/>
        <v>9205.564833333332</v>
      </c>
      <c r="H2324" s="2">
        <f t="shared" ca="1" si="655"/>
        <v>150284.4</v>
      </c>
      <c r="I2324">
        <f t="shared" ca="1" si="656"/>
        <v>-1</v>
      </c>
      <c r="J2324">
        <f t="shared" si="657"/>
        <v>-1</v>
      </c>
      <c r="K2324">
        <f t="shared" si="650"/>
        <v>215.72000000000116</v>
      </c>
      <c r="L2324">
        <f t="shared" ca="1" si="651"/>
        <v>-215.72000000000116</v>
      </c>
      <c r="M2324" s="14">
        <f t="shared" si="652"/>
        <v>7369.6300000000483</v>
      </c>
      <c r="N2324">
        <f t="shared" si="658"/>
        <v>0</v>
      </c>
      <c r="O2324">
        <f t="shared" si="653"/>
        <v>0</v>
      </c>
      <c r="P2324">
        <f>COUNTIF(作圖資料!$A$3:$A$249,A2324)</f>
        <v>0</v>
      </c>
      <c r="R2324" s="7">
        <f t="shared" si="659"/>
        <v>192</v>
      </c>
      <c r="S2324" s="8">
        <f t="shared" ca="1" si="660"/>
        <v>-192</v>
      </c>
      <c r="T2324" s="8">
        <f t="shared" ca="1" si="661"/>
        <v>12865</v>
      </c>
      <c r="U2324" s="8">
        <f t="shared" ca="1" si="662"/>
        <v>-1</v>
      </c>
      <c r="V2324" s="9">
        <f t="shared" ca="1" si="663"/>
        <v>0</v>
      </c>
      <c r="W2324" s="3">
        <f t="shared" si="664"/>
        <v>8.1989843299012932E-4</v>
      </c>
      <c r="X2324" s="3">
        <f t="shared" si="665"/>
        <v>-6.4758380951584149E-2</v>
      </c>
      <c r="Y2324" s="3">
        <f t="shared" si="666"/>
        <v>-6.5726227795193215E-2</v>
      </c>
    </row>
    <row r="2325" spans="1:25" x14ac:dyDescent="0.25">
      <c r="A2325" s="1">
        <v>39401</v>
      </c>
      <c r="B2325" s="2">
        <v>8905.41</v>
      </c>
      <c r="C2325" s="2">
        <v>99475</v>
      </c>
      <c r="D2325" s="2">
        <v>8869</v>
      </c>
      <c r="E2325" s="2">
        <v>8868</v>
      </c>
      <c r="F2325" s="13">
        <f t="shared" si="654"/>
        <v>-4.0885259634312332E-3</v>
      </c>
      <c r="G2325" s="2">
        <f t="shared" si="649"/>
        <v>9212.0616666666665</v>
      </c>
      <c r="H2325" s="2">
        <f t="shared" ca="1" si="655"/>
        <v>136955.4</v>
      </c>
      <c r="I2325">
        <f t="shared" ca="1" si="656"/>
        <v>-1</v>
      </c>
      <c r="J2325">
        <f t="shared" si="657"/>
        <v>-1</v>
      </c>
      <c r="K2325">
        <f t="shared" si="650"/>
        <v>-37.520000000000437</v>
      </c>
      <c r="L2325">
        <f t="shared" ca="1" si="651"/>
        <v>37.520000000000437</v>
      </c>
      <c r="M2325" s="14">
        <f t="shared" si="652"/>
        <v>7369.6300000000483</v>
      </c>
      <c r="N2325">
        <f t="shared" si="658"/>
        <v>0</v>
      </c>
      <c r="O2325">
        <f t="shared" si="653"/>
        <v>0</v>
      </c>
      <c r="P2325">
        <f>COUNTIF(作圖資料!$A$3:$A$249,A2325)</f>
        <v>0</v>
      </c>
      <c r="R2325" s="7">
        <f t="shared" si="659"/>
        <v>-72</v>
      </c>
      <c r="S2325" s="8">
        <f t="shared" ca="1" si="660"/>
        <v>72</v>
      </c>
      <c r="T2325" s="8">
        <f t="shared" ca="1" si="661"/>
        <v>12937</v>
      </c>
      <c r="U2325" s="8">
        <f t="shared" ca="1" si="662"/>
        <v>-1</v>
      </c>
      <c r="V2325" s="9">
        <f t="shared" ca="1" si="663"/>
        <v>0</v>
      </c>
      <c r="W2325" s="3">
        <f t="shared" si="664"/>
        <v>8.1989843299012932E-4</v>
      </c>
      <c r="X2325" s="3">
        <f t="shared" si="665"/>
        <v>-6.8682180595179387E-2</v>
      </c>
      <c r="Y2325" s="3">
        <f t="shared" si="666"/>
        <v>-7.3249738766980044E-2</v>
      </c>
    </row>
    <row r="2326" spans="1:25" x14ac:dyDescent="0.25">
      <c r="A2326" s="1">
        <v>39402</v>
      </c>
      <c r="B2326" s="2">
        <v>8764.82</v>
      </c>
      <c r="C2326" s="2">
        <v>113831</v>
      </c>
      <c r="D2326" s="2">
        <v>8756</v>
      </c>
      <c r="E2326" s="2">
        <v>8758</v>
      </c>
      <c r="F2326" s="13">
        <f t="shared" si="654"/>
        <v>-1.0062956227281372E-3</v>
      </c>
      <c r="G2326" s="2">
        <f t="shared" si="649"/>
        <v>9216.8239999999987</v>
      </c>
      <c r="H2326" s="2">
        <f t="shared" ca="1" si="655"/>
        <v>128833.4</v>
      </c>
      <c r="I2326">
        <f t="shared" ca="1" si="656"/>
        <v>-1</v>
      </c>
      <c r="J2326">
        <f t="shared" si="657"/>
        <v>-1</v>
      </c>
      <c r="K2326">
        <f t="shared" si="650"/>
        <v>-140.59000000000015</v>
      </c>
      <c r="L2326">
        <f t="shared" ca="1" si="651"/>
        <v>140.59000000000015</v>
      </c>
      <c r="M2326" s="14">
        <f t="shared" si="652"/>
        <v>7369.6300000000483</v>
      </c>
      <c r="N2326">
        <f t="shared" si="658"/>
        <v>0</v>
      </c>
      <c r="O2326">
        <f t="shared" si="653"/>
        <v>0</v>
      </c>
      <c r="P2326">
        <f>COUNTIF(作圖資料!$A$3:$A$249,A2326)</f>
        <v>0</v>
      </c>
      <c r="R2326" s="7">
        <f t="shared" si="659"/>
        <v>-113</v>
      </c>
      <c r="S2326" s="8">
        <f t="shared" ca="1" si="660"/>
        <v>113</v>
      </c>
      <c r="T2326" s="8">
        <f t="shared" ca="1" si="661"/>
        <v>13050</v>
      </c>
      <c r="U2326" s="8">
        <f t="shared" ca="1" si="662"/>
        <v>-1</v>
      </c>
      <c r="V2326" s="9">
        <f t="shared" ca="1" si="663"/>
        <v>0</v>
      </c>
      <c r="W2326" s="3">
        <f t="shared" si="664"/>
        <v>8.1989843299012932E-4</v>
      </c>
      <c r="X2326" s="3">
        <f t="shared" si="665"/>
        <v>-8.3384925581667879E-2</v>
      </c>
      <c r="Y2326" s="3">
        <f t="shared" si="666"/>
        <v>-8.505747126436769E-2</v>
      </c>
    </row>
    <row r="2327" spans="1:25" x14ac:dyDescent="0.25">
      <c r="A2327" s="1">
        <v>39405</v>
      </c>
      <c r="B2327" s="2">
        <v>8680.7099999999991</v>
      </c>
      <c r="C2327" s="2">
        <v>93823</v>
      </c>
      <c r="D2327" s="2">
        <v>8620</v>
      </c>
      <c r="E2327" s="2">
        <v>8621</v>
      </c>
      <c r="F2327" s="13">
        <f t="shared" si="654"/>
        <v>-6.993667568666484E-3</v>
      </c>
      <c r="G2327" s="2">
        <f t="shared" si="649"/>
        <v>9219.9448333333312</v>
      </c>
      <c r="H2327" s="2">
        <f t="shared" ca="1" si="655"/>
        <v>119023.6</v>
      </c>
      <c r="I2327">
        <f t="shared" ca="1" si="656"/>
        <v>-1</v>
      </c>
      <c r="J2327">
        <f t="shared" si="657"/>
        <v>-1</v>
      </c>
      <c r="K2327">
        <f t="shared" si="650"/>
        <v>-84.110000000000582</v>
      </c>
      <c r="L2327">
        <f t="shared" ca="1" si="651"/>
        <v>84.110000000000582</v>
      </c>
      <c r="M2327" s="14">
        <f t="shared" si="652"/>
        <v>7369.6300000000483</v>
      </c>
      <c r="N2327">
        <f t="shared" si="658"/>
        <v>0</v>
      </c>
      <c r="O2327">
        <f t="shared" si="653"/>
        <v>0</v>
      </c>
      <c r="P2327">
        <f>COUNTIF(作圖資料!$A$3:$A$249,A2327)</f>
        <v>0</v>
      </c>
      <c r="R2327" s="7">
        <f t="shared" si="659"/>
        <v>-136</v>
      </c>
      <c r="S2327" s="8">
        <f t="shared" ca="1" si="660"/>
        <v>136</v>
      </c>
      <c r="T2327" s="8">
        <f t="shared" ca="1" si="661"/>
        <v>13186</v>
      </c>
      <c r="U2327" s="8">
        <f t="shared" ca="1" si="662"/>
        <v>-1</v>
      </c>
      <c r="V2327" s="9">
        <f t="shared" ca="1" si="663"/>
        <v>0</v>
      </c>
      <c r="W2327" s="3">
        <f t="shared" si="664"/>
        <v>8.1989843299012932E-4</v>
      </c>
      <c r="X2327" s="3">
        <f t="shared" si="665"/>
        <v>-9.2181055326411854E-2</v>
      </c>
      <c r="Y2327" s="3">
        <f t="shared" si="666"/>
        <v>-9.9268547544409502E-2</v>
      </c>
    </row>
    <row r="2328" spans="1:25" x14ac:dyDescent="0.25">
      <c r="A2328" s="1">
        <v>39406</v>
      </c>
      <c r="B2328" s="2">
        <v>8680.86</v>
      </c>
      <c r="C2328" s="2">
        <v>139988</v>
      </c>
      <c r="D2328" s="2">
        <v>8721</v>
      </c>
      <c r="E2328" s="2">
        <v>8720</v>
      </c>
      <c r="F2328" s="13">
        <f t="shared" si="654"/>
        <v>4.6239658282702933E-3</v>
      </c>
      <c r="G2328" s="2">
        <f t="shared" si="649"/>
        <v>9219.0784999999978</v>
      </c>
      <c r="H2328" s="2">
        <f t="shared" ca="1" si="655"/>
        <v>118064.4</v>
      </c>
      <c r="I2328">
        <f t="shared" ca="1" si="656"/>
        <v>1</v>
      </c>
      <c r="J2328">
        <f t="shared" si="657"/>
        <v>1</v>
      </c>
      <c r="K2328">
        <f t="shared" si="650"/>
        <v>0.15000000000145519</v>
      </c>
      <c r="L2328">
        <f t="shared" ca="1" si="651"/>
        <v>-0.15000000000145519</v>
      </c>
      <c r="M2328" s="14">
        <f t="shared" si="652"/>
        <v>7369.6300000000483</v>
      </c>
      <c r="N2328">
        <f t="shared" si="658"/>
        <v>0</v>
      </c>
      <c r="O2328">
        <f t="shared" si="653"/>
        <v>0</v>
      </c>
      <c r="P2328">
        <f>COUNTIF(作圖資料!$A$3:$A$249,A2328)</f>
        <v>0</v>
      </c>
      <c r="R2328" s="7">
        <f t="shared" si="659"/>
        <v>101</v>
      </c>
      <c r="S2328" s="8">
        <f t="shared" ca="1" si="660"/>
        <v>-101</v>
      </c>
      <c r="T2328" s="8">
        <f t="shared" ca="1" si="661"/>
        <v>13085</v>
      </c>
      <c r="U2328" s="8">
        <f t="shared" ca="1" si="662"/>
        <v>1</v>
      </c>
      <c r="V2328" s="9">
        <f t="shared" ca="1" si="663"/>
        <v>2</v>
      </c>
      <c r="W2328" s="3">
        <f t="shared" si="664"/>
        <v>8.1989843299012932E-4</v>
      </c>
      <c r="X2328" s="3">
        <f t="shared" si="665"/>
        <v>-9.2165368494147804E-2</v>
      </c>
      <c r="Y2328" s="3">
        <f t="shared" si="666"/>
        <v>-8.8714733542319624E-2</v>
      </c>
    </row>
    <row r="2329" spans="1:25" x14ac:dyDescent="0.25">
      <c r="A2329" s="1">
        <v>39407</v>
      </c>
      <c r="B2329" s="2">
        <v>8484.11</v>
      </c>
      <c r="C2329" s="2">
        <v>128694</v>
      </c>
      <c r="D2329" s="2">
        <v>8438</v>
      </c>
      <c r="E2329" s="2">
        <v>8415</v>
      </c>
      <c r="F2329" s="13">
        <f t="shared" si="654"/>
        <v>-8.1458161197816015E-3</v>
      </c>
      <c r="G2329" s="2">
        <f t="shared" si="649"/>
        <v>9215.6454999999951</v>
      </c>
      <c r="H2329" s="2">
        <f t="shared" ca="1" si="655"/>
        <v>115162.2</v>
      </c>
      <c r="I2329">
        <f t="shared" ca="1" si="656"/>
        <v>1</v>
      </c>
      <c r="J2329">
        <f t="shared" si="657"/>
        <v>-1</v>
      </c>
      <c r="K2329">
        <f t="shared" si="650"/>
        <v>-196.75</v>
      </c>
      <c r="L2329">
        <f t="shared" ca="1" si="651"/>
        <v>-196.75</v>
      </c>
      <c r="M2329" s="14">
        <f t="shared" si="652"/>
        <v>7369.6300000000483</v>
      </c>
      <c r="N2329">
        <f t="shared" si="658"/>
        <v>0</v>
      </c>
      <c r="O2329">
        <f t="shared" si="653"/>
        <v>0</v>
      </c>
      <c r="P2329">
        <f>COUNTIF(作圖資料!$A$3:$A$249,A2329)</f>
        <v>1</v>
      </c>
      <c r="R2329" s="7">
        <f t="shared" si="659"/>
        <v>-283</v>
      </c>
      <c r="S2329" s="8">
        <f t="shared" ca="1" si="660"/>
        <v>-283</v>
      </c>
      <c r="T2329" s="8">
        <f t="shared" ca="1" si="661"/>
        <v>12802</v>
      </c>
      <c r="U2329" s="8">
        <f t="shared" ca="1" si="662"/>
        <v>1</v>
      </c>
      <c r="V2329" s="9">
        <f t="shared" ca="1" si="663"/>
        <v>2</v>
      </c>
      <c r="W2329" s="3">
        <f t="shared" si="664"/>
        <v>8.1989843299012932E-4</v>
      </c>
      <c r="X2329" s="3">
        <f t="shared" si="665"/>
        <v>-0.11274126348021785</v>
      </c>
      <c r="Y2329" s="3">
        <f t="shared" si="666"/>
        <v>-0.11828631138975954</v>
      </c>
    </row>
    <row r="2330" spans="1:25" x14ac:dyDescent="0.25">
      <c r="A2330" s="1">
        <v>39408</v>
      </c>
      <c r="B2330" s="2">
        <v>8499.3700000000008</v>
      </c>
      <c r="C2330" s="2">
        <v>119947</v>
      </c>
      <c r="D2330" s="2">
        <v>8471</v>
      </c>
      <c r="E2330" s="2">
        <v>8480</v>
      </c>
      <c r="F2330" s="13">
        <f t="shared" si="654"/>
        <v>-3.337894455706758E-3</v>
      </c>
      <c r="G2330" s="2">
        <f t="shared" si="649"/>
        <v>9211.9964999999975</v>
      </c>
      <c r="H2330" s="2">
        <f t="shared" ca="1" si="655"/>
        <v>119256.6</v>
      </c>
      <c r="I2330">
        <f t="shared" ca="1" si="656"/>
        <v>1</v>
      </c>
      <c r="J2330">
        <f t="shared" si="657"/>
        <v>-1</v>
      </c>
      <c r="K2330">
        <f t="shared" si="650"/>
        <v>15.260000000000218</v>
      </c>
      <c r="L2330">
        <f t="shared" ca="1" si="651"/>
        <v>15.260000000000218</v>
      </c>
      <c r="M2330" s="14">
        <f t="shared" si="652"/>
        <v>7369.6300000000483</v>
      </c>
      <c r="N2330">
        <f t="shared" si="658"/>
        <v>0</v>
      </c>
      <c r="O2330">
        <f t="shared" si="653"/>
        <v>0</v>
      </c>
      <c r="P2330">
        <f>COUNTIF(作圖資料!$A$3:$A$249,A2330)</f>
        <v>0</v>
      </c>
      <c r="R2330" s="7">
        <f t="shared" si="659"/>
        <v>56</v>
      </c>
      <c r="S2330" s="8">
        <f t="shared" ca="1" si="660"/>
        <v>56</v>
      </c>
      <c r="T2330" s="8">
        <f t="shared" ca="1" si="661"/>
        <v>12858</v>
      </c>
      <c r="U2330" s="8">
        <f t="shared" ca="1" si="662"/>
        <v>1</v>
      </c>
      <c r="V2330" s="9">
        <f t="shared" ca="1" si="663"/>
        <v>0</v>
      </c>
      <c r="W2330" s="3">
        <f t="shared" si="664"/>
        <v>-8.1458161197816015E-3</v>
      </c>
      <c r="X2330" s="3">
        <f t="shared" si="665"/>
        <v>1.7986565473573795E-3</v>
      </c>
      <c r="Y2330" s="3">
        <f t="shared" si="666"/>
        <v>6.6547831253713609E-3</v>
      </c>
    </row>
    <row r="2331" spans="1:25" x14ac:dyDescent="0.25">
      <c r="A2331" s="1">
        <v>39409</v>
      </c>
      <c r="B2331" s="2">
        <v>8342.2000000000007</v>
      </c>
      <c r="C2331" s="2">
        <v>106769</v>
      </c>
      <c r="D2331" s="2">
        <v>8325</v>
      </c>
      <c r="E2331" s="2">
        <v>8323</v>
      </c>
      <c r="F2331" s="13">
        <f t="shared" si="654"/>
        <v>-2.0618062381626556E-3</v>
      </c>
      <c r="G2331" s="2">
        <f t="shared" si="649"/>
        <v>9205.5739999999969</v>
      </c>
      <c r="H2331" s="2">
        <f t="shared" ca="1" si="655"/>
        <v>117844.2</v>
      </c>
      <c r="I2331">
        <f t="shared" ca="1" si="656"/>
        <v>-1</v>
      </c>
      <c r="J2331">
        <f t="shared" si="657"/>
        <v>-1</v>
      </c>
      <c r="K2331">
        <f t="shared" si="650"/>
        <v>-157.17000000000007</v>
      </c>
      <c r="L2331">
        <f t="shared" ca="1" si="651"/>
        <v>-157.17000000000007</v>
      </c>
      <c r="M2331" s="14">
        <f t="shared" si="652"/>
        <v>7369.6300000000483</v>
      </c>
      <c r="N2331">
        <f t="shared" si="658"/>
        <v>0</v>
      </c>
      <c r="O2331">
        <f t="shared" si="653"/>
        <v>0</v>
      </c>
      <c r="P2331">
        <f>COUNTIF(作圖資料!$A$3:$A$249,A2331)</f>
        <v>0</v>
      </c>
      <c r="R2331" s="7">
        <f t="shared" si="659"/>
        <v>-146</v>
      </c>
      <c r="S2331" s="8">
        <f t="shared" ca="1" si="660"/>
        <v>-146</v>
      </c>
      <c r="T2331" s="8">
        <f t="shared" ca="1" si="661"/>
        <v>12712</v>
      </c>
      <c r="U2331" s="8">
        <f t="shared" ca="1" si="662"/>
        <v>-1</v>
      </c>
      <c r="V2331" s="9">
        <f t="shared" ca="1" si="663"/>
        <v>2</v>
      </c>
      <c r="W2331" s="3">
        <f t="shared" si="664"/>
        <v>-8.1458161197816015E-3</v>
      </c>
      <c r="X2331" s="3">
        <f t="shared" si="665"/>
        <v>-1.672656295121111E-2</v>
      </c>
      <c r="Y2331" s="3">
        <f t="shared" si="666"/>
        <v>-1.0695187165775333E-2</v>
      </c>
    </row>
    <row r="2332" spans="1:25" x14ac:dyDescent="0.25">
      <c r="A2332" s="1">
        <v>39412</v>
      </c>
      <c r="B2332" s="2">
        <v>8523.7900000000009</v>
      </c>
      <c r="C2332" s="2">
        <v>99984</v>
      </c>
      <c r="D2332" s="2">
        <v>8524</v>
      </c>
      <c r="E2332" s="2">
        <v>8525</v>
      </c>
      <c r="F2332" s="13">
        <f t="shared" si="654"/>
        <v>2.4636927939303277E-5</v>
      </c>
      <c r="G2332" s="2">
        <f t="shared" si="649"/>
        <v>9203.5818333333318</v>
      </c>
      <c r="H2332" s="2">
        <f t="shared" ca="1" si="655"/>
        <v>119076.4</v>
      </c>
      <c r="I2332">
        <f t="shared" ca="1" si="656"/>
        <v>-1</v>
      </c>
      <c r="J2332">
        <f t="shared" si="657"/>
        <v>1</v>
      </c>
      <c r="K2332">
        <f t="shared" si="650"/>
        <v>181.59000000000015</v>
      </c>
      <c r="L2332">
        <f t="shared" ca="1" si="651"/>
        <v>-181.59000000000015</v>
      </c>
      <c r="M2332" s="14">
        <f t="shared" si="652"/>
        <v>7369.6300000000483</v>
      </c>
      <c r="N2332">
        <f t="shared" si="658"/>
        <v>0</v>
      </c>
      <c r="O2332">
        <f t="shared" si="653"/>
        <v>0</v>
      </c>
      <c r="P2332">
        <f>COUNTIF(作圖資料!$A$3:$A$249,A2332)</f>
        <v>0</v>
      </c>
      <c r="R2332" s="7">
        <f t="shared" si="659"/>
        <v>199</v>
      </c>
      <c r="S2332" s="8">
        <f t="shared" ca="1" si="660"/>
        <v>-199</v>
      </c>
      <c r="T2332" s="8">
        <f t="shared" ca="1" si="661"/>
        <v>12513</v>
      </c>
      <c r="U2332" s="8">
        <f t="shared" ca="1" si="662"/>
        <v>-1</v>
      </c>
      <c r="V2332" s="9">
        <f t="shared" ca="1" si="663"/>
        <v>0</v>
      </c>
      <c r="W2332" s="3">
        <f t="shared" si="664"/>
        <v>-8.1458161197816015E-3</v>
      </c>
      <c r="X2332" s="3">
        <f t="shared" si="665"/>
        <v>4.6769784927351843E-3</v>
      </c>
      <c r="Y2332" s="3">
        <f t="shared" si="666"/>
        <v>1.2953060011883677E-2</v>
      </c>
    </row>
    <row r="2333" spans="1:25" x14ac:dyDescent="0.25">
      <c r="A2333" s="1">
        <v>39413</v>
      </c>
      <c r="B2333" s="2">
        <v>8375.76</v>
      </c>
      <c r="C2333" s="2">
        <v>115919</v>
      </c>
      <c r="D2333" s="2">
        <v>8397</v>
      </c>
      <c r="E2333" s="2">
        <v>8391</v>
      </c>
      <c r="F2333" s="13">
        <f t="shared" si="654"/>
        <v>2.535889280495196E-3</v>
      </c>
      <c r="G2333" s="2">
        <f t="shared" si="649"/>
        <v>9196.991</v>
      </c>
      <c r="H2333" s="2">
        <f t="shared" ca="1" si="655"/>
        <v>114262.6</v>
      </c>
      <c r="I2333">
        <f t="shared" ca="1" si="656"/>
        <v>1</v>
      </c>
      <c r="J2333">
        <f t="shared" si="657"/>
        <v>1</v>
      </c>
      <c r="K2333">
        <f t="shared" si="650"/>
        <v>-148.03000000000065</v>
      </c>
      <c r="L2333">
        <f t="shared" ca="1" si="651"/>
        <v>148.03000000000065</v>
      </c>
      <c r="M2333" s="14">
        <f t="shared" si="652"/>
        <v>7369.6300000000483</v>
      </c>
      <c r="N2333">
        <f t="shared" si="658"/>
        <v>0</v>
      </c>
      <c r="O2333">
        <f t="shared" si="653"/>
        <v>0</v>
      </c>
      <c r="P2333">
        <f>COUNTIF(作圖資料!$A$3:$A$249,A2333)</f>
        <v>0</v>
      </c>
      <c r="R2333" s="7">
        <f t="shared" si="659"/>
        <v>-127</v>
      </c>
      <c r="S2333" s="8">
        <f t="shared" ca="1" si="660"/>
        <v>127</v>
      </c>
      <c r="T2333" s="8">
        <f t="shared" ca="1" si="661"/>
        <v>12640</v>
      </c>
      <c r="U2333" s="8">
        <f t="shared" ca="1" si="662"/>
        <v>1</v>
      </c>
      <c r="V2333" s="9">
        <f t="shared" ca="1" si="663"/>
        <v>2</v>
      </c>
      <c r="W2333" s="3">
        <f t="shared" si="664"/>
        <v>-8.1458161197816015E-3</v>
      </c>
      <c r="X2333" s="3">
        <f t="shared" si="665"/>
        <v>-1.2770932955843417E-2</v>
      </c>
      <c r="Y2333" s="3">
        <f t="shared" si="666"/>
        <v>-2.1390374331550221E-3</v>
      </c>
    </row>
    <row r="2334" spans="1:25" x14ac:dyDescent="0.25">
      <c r="A2334" s="1">
        <v>39414</v>
      </c>
      <c r="B2334" s="2">
        <v>8276.26</v>
      </c>
      <c r="C2334" s="2">
        <v>101315</v>
      </c>
      <c r="D2334" s="2">
        <v>8244</v>
      </c>
      <c r="E2334" s="2">
        <v>8249</v>
      </c>
      <c r="F2334" s="13">
        <f t="shared" si="654"/>
        <v>-3.8978959095050669E-3</v>
      </c>
      <c r="G2334" s="2">
        <f t="shared" si="649"/>
        <v>9185.2259999999987</v>
      </c>
      <c r="H2334" s="2">
        <f t="shared" ca="1" si="655"/>
        <v>108786.8</v>
      </c>
      <c r="I2334">
        <f t="shared" ca="1" si="656"/>
        <v>-1</v>
      </c>
      <c r="J2334">
        <f t="shared" si="657"/>
        <v>-1</v>
      </c>
      <c r="K2334">
        <f t="shared" si="650"/>
        <v>-99.5</v>
      </c>
      <c r="L2334">
        <f t="shared" ca="1" si="651"/>
        <v>-99.5</v>
      </c>
      <c r="M2334" s="14">
        <f t="shared" si="652"/>
        <v>7369.6300000000483</v>
      </c>
      <c r="N2334">
        <f t="shared" si="658"/>
        <v>0</v>
      </c>
      <c r="O2334">
        <f t="shared" si="653"/>
        <v>0</v>
      </c>
      <c r="P2334">
        <f>COUNTIF(作圖資料!$A$3:$A$249,A2334)</f>
        <v>0</v>
      </c>
      <c r="R2334" s="7">
        <f t="shared" si="659"/>
        <v>-153</v>
      </c>
      <c r="S2334" s="8">
        <f t="shared" ca="1" si="660"/>
        <v>-153</v>
      </c>
      <c r="T2334" s="8">
        <f t="shared" ca="1" si="661"/>
        <v>12487</v>
      </c>
      <c r="U2334" s="8">
        <f t="shared" ca="1" si="662"/>
        <v>-1</v>
      </c>
      <c r="V2334" s="9">
        <f t="shared" ca="1" si="663"/>
        <v>2</v>
      </c>
      <c r="W2334" s="3">
        <f t="shared" si="664"/>
        <v>-8.1458161197816015E-3</v>
      </c>
      <c r="X2334" s="3">
        <f t="shared" si="665"/>
        <v>-2.4498739408140624E-2</v>
      </c>
      <c r="Y2334" s="3">
        <f t="shared" si="666"/>
        <v>-2.032085561497321E-2</v>
      </c>
    </row>
    <row r="2335" spans="1:25" x14ac:dyDescent="0.25">
      <c r="A2335" s="1">
        <v>39415</v>
      </c>
      <c r="B2335" s="2">
        <v>8447.0300000000007</v>
      </c>
      <c r="C2335" s="2">
        <v>120992</v>
      </c>
      <c r="D2335" s="2">
        <v>8428</v>
      </c>
      <c r="E2335" s="2">
        <v>8430</v>
      </c>
      <c r="F2335" s="13">
        <f t="shared" si="654"/>
        <v>-2.2528628405488194E-3</v>
      </c>
      <c r="G2335" s="2">
        <f t="shared" si="649"/>
        <v>9176.3438333333343</v>
      </c>
      <c r="H2335" s="2">
        <f t="shared" ca="1" si="655"/>
        <v>108995.8</v>
      </c>
      <c r="I2335">
        <f t="shared" ca="1" si="656"/>
        <v>1</v>
      </c>
      <c r="J2335">
        <f t="shared" si="657"/>
        <v>-1</v>
      </c>
      <c r="K2335">
        <f t="shared" si="650"/>
        <v>170.77000000000044</v>
      </c>
      <c r="L2335">
        <f t="shared" ca="1" si="651"/>
        <v>-170.77000000000044</v>
      </c>
      <c r="M2335" s="14">
        <f t="shared" si="652"/>
        <v>7369.6300000000483</v>
      </c>
      <c r="N2335">
        <f t="shared" si="658"/>
        <v>0</v>
      </c>
      <c r="O2335">
        <f t="shared" si="653"/>
        <v>0</v>
      </c>
      <c r="P2335">
        <f>COUNTIF(作圖資料!$A$3:$A$249,A2335)</f>
        <v>0</v>
      </c>
      <c r="R2335" s="7">
        <f t="shared" si="659"/>
        <v>184</v>
      </c>
      <c r="S2335" s="8">
        <f t="shared" ca="1" si="660"/>
        <v>-184</v>
      </c>
      <c r="T2335" s="8">
        <f t="shared" ca="1" si="661"/>
        <v>12303</v>
      </c>
      <c r="U2335" s="8">
        <f t="shared" ca="1" si="662"/>
        <v>1</v>
      </c>
      <c r="V2335" s="9">
        <f t="shared" ca="1" si="663"/>
        <v>2</v>
      </c>
      <c r="W2335" s="3">
        <f t="shared" si="664"/>
        <v>-8.1458161197816015E-3</v>
      </c>
      <c r="X2335" s="3">
        <f t="shared" si="665"/>
        <v>-4.3705232487555312E-3</v>
      </c>
      <c r="Y2335" s="3">
        <f t="shared" si="666"/>
        <v>1.5448603683898554E-3</v>
      </c>
    </row>
    <row r="2336" spans="1:25" x14ac:dyDescent="0.25">
      <c r="A2336" s="1">
        <v>39416</v>
      </c>
      <c r="B2336" s="2">
        <v>8586.4</v>
      </c>
      <c r="C2336" s="2">
        <v>131915</v>
      </c>
      <c r="D2336" s="2">
        <v>8605</v>
      </c>
      <c r="E2336" s="2">
        <v>8602</v>
      </c>
      <c r="F2336" s="13">
        <f t="shared" si="654"/>
        <v>2.1662163421225511E-3</v>
      </c>
      <c r="G2336" s="2">
        <f t="shared" si="649"/>
        <v>9170.7341666666671</v>
      </c>
      <c r="H2336" s="2">
        <f t="shared" ca="1" si="655"/>
        <v>114025</v>
      </c>
      <c r="I2336">
        <f t="shared" ca="1" si="656"/>
        <v>1</v>
      </c>
      <c r="J2336">
        <f t="shared" si="657"/>
        <v>1</v>
      </c>
      <c r="K2336">
        <f t="shared" si="650"/>
        <v>139.36999999999898</v>
      </c>
      <c r="L2336">
        <f t="shared" ca="1" si="651"/>
        <v>139.36999999999898</v>
      </c>
      <c r="M2336" s="14">
        <f t="shared" si="652"/>
        <v>7369.6300000000483</v>
      </c>
      <c r="N2336">
        <f t="shared" si="658"/>
        <v>0</v>
      </c>
      <c r="O2336">
        <f t="shared" si="653"/>
        <v>0</v>
      </c>
      <c r="P2336">
        <f>COUNTIF(作圖資料!$A$3:$A$249,A2336)</f>
        <v>0</v>
      </c>
      <c r="R2336" s="7">
        <f t="shared" si="659"/>
        <v>177</v>
      </c>
      <c r="S2336" s="8">
        <f t="shared" ca="1" si="660"/>
        <v>177</v>
      </c>
      <c r="T2336" s="8">
        <f t="shared" ca="1" si="661"/>
        <v>12480</v>
      </c>
      <c r="U2336" s="8">
        <f t="shared" ca="1" si="662"/>
        <v>1</v>
      </c>
      <c r="V2336" s="9">
        <f t="shared" ca="1" si="663"/>
        <v>0</v>
      </c>
      <c r="W2336" s="3">
        <f t="shared" si="664"/>
        <v>-8.1458161197816015E-3</v>
      </c>
      <c r="X2336" s="3">
        <f t="shared" si="665"/>
        <v>1.2056656502567709E-2</v>
      </c>
      <c r="Y2336" s="3">
        <f t="shared" si="666"/>
        <v>2.2578728461081665E-2</v>
      </c>
    </row>
    <row r="2337" spans="1:25" x14ac:dyDescent="0.25">
      <c r="A2337" s="1">
        <v>39419</v>
      </c>
      <c r="B2337" s="2">
        <v>8583.84</v>
      </c>
      <c r="C2337" s="2">
        <v>89805</v>
      </c>
      <c r="D2337" s="2">
        <v>8596</v>
      </c>
      <c r="E2337" s="2">
        <v>8595</v>
      </c>
      <c r="F2337" s="13">
        <f t="shared" si="654"/>
        <v>1.416615407556554E-3</v>
      </c>
      <c r="G2337" s="2">
        <f t="shared" si="649"/>
        <v>9165.2339999999986</v>
      </c>
      <c r="H2337" s="2">
        <f t="shared" ca="1" si="655"/>
        <v>111989.2</v>
      </c>
      <c r="I2337">
        <f t="shared" ca="1" si="656"/>
        <v>-1</v>
      </c>
      <c r="J2337">
        <f t="shared" si="657"/>
        <v>1</v>
      </c>
      <c r="K2337">
        <f t="shared" si="650"/>
        <v>-2.5599999999994907</v>
      </c>
      <c r="L2337">
        <f t="shared" ca="1" si="651"/>
        <v>-2.5599999999994907</v>
      </c>
      <c r="M2337" s="14">
        <f t="shared" si="652"/>
        <v>7369.6300000000483</v>
      </c>
      <c r="N2337">
        <f t="shared" si="658"/>
        <v>0</v>
      </c>
      <c r="O2337">
        <f t="shared" si="653"/>
        <v>0</v>
      </c>
      <c r="P2337">
        <f>COUNTIF(作圖資料!$A$3:$A$249,A2337)</f>
        <v>0</v>
      </c>
      <c r="R2337" s="7">
        <f t="shared" si="659"/>
        <v>-9</v>
      </c>
      <c r="S2337" s="8">
        <f t="shared" ca="1" si="660"/>
        <v>-9</v>
      </c>
      <c r="T2337" s="8">
        <f t="shared" ca="1" si="661"/>
        <v>12471</v>
      </c>
      <c r="U2337" s="8">
        <f t="shared" ca="1" si="662"/>
        <v>-1</v>
      </c>
      <c r="V2337" s="9">
        <f t="shared" ca="1" si="663"/>
        <v>2</v>
      </c>
      <c r="W2337" s="3">
        <f t="shared" si="664"/>
        <v>-8.1458161197816015E-3</v>
      </c>
      <c r="X2337" s="3">
        <f t="shared" si="665"/>
        <v>1.1754915954649281E-2</v>
      </c>
      <c r="Y2337" s="3">
        <f t="shared" si="666"/>
        <v>2.150920974450421E-2</v>
      </c>
    </row>
    <row r="2338" spans="1:25" x14ac:dyDescent="0.25">
      <c r="A2338" s="1">
        <v>39420</v>
      </c>
      <c r="B2338" s="2">
        <v>8651.2800000000007</v>
      </c>
      <c r="C2338" s="2">
        <v>94539</v>
      </c>
      <c r="D2338" s="2">
        <v>8621</v>
      </c>
      <c r="E2338" s="2">
        <v>8615</v>
      </c>
      <c r="F2338" s="13">
        <f t="shared" si="654"/>
        <v>-3.5000601067125547E-3</v>
      </c>
      <c r="G2338" s="2">
        <f t="shared" si="649"/>
        <v>9159.137333333334</v>
      </c>
      <c r="H2338" s="2">
        <f t="shared" ca="1" si="655"/>
        <v>107713.2</v>
      </c>
      <c r="I2338">
        <f t="shared" ca="1" si="656"/>
        <v>-1</v>
      </c>
      <c r="J2338">
        <f t="shared" si="657"/>
        <v>-1</v>
      </c>
      <c r="K2338">
        <f t="shared" si="650"/>
        <v>67.440000000000509</v>
      </c>
      <c r="L2338">
        <f t="shared" ca="1" si="651"/>
        <v>-67.440000000000509</v>
      </c>
      <c r="M2338" s="14">
        <f t="shared" si="652"/>
        <v>7369.6300000000483</v>
      </c>
      <c r="N2338">
        <f t="shared" si="658"/>
        <v>0</v>
      </c>
      <c r="O2338">
        <f t="shared" si="653"/>
        <v>0</v>
      </c>
      <c r="P2338">
        <f>COUNTIF(作圖資料!$A$3:$A$249,A2338)</f>
        <v>0</v>
      </c>
      <c r="R2338" s="7">
        <f t="shared" si="659"/>
        <v>25</v>
      </c>
      <c r="S2338" s="8">
        <f t="shared" ca="1" si="660"/>
        <v>-25</v>
      </c>
      <c r="T2338" s="8">
        <f t="shared" ca="1" si="661"/>
        <v>12446</v>
      </c>
      <c r="U2338" s="8">
        <f t="shared" ca="1" si="662"/>
        <v>-1</v>
      </c>
      <c r="V2338" s="9">
        <f t="shared" ca="1" si="663"/>
        <v>0</v>
      </c>
      <c r="W2338" s="3">
        <f t="shared" si="664"/>
        <v>-8.1458161197816015E-3</v>
      </c>
      <c r="X2338" s="3">
        <f t="shared" si="665"/>
        <v>1.9703893513874915E-2</v>
      </c>
      <c r="Y2338" s="3">
        <f t="shared" si="666"/>
        <v>2.448009506833082E-2</v>
      </c>
    </row>
    <row r="2339" spans="1:25" x14ac:dyDescent="0.25">
      <c r="A2339" s="1">
        <v>39421</v>
      </c>
      <c r="B2339" s="2">
        <v>8676.9500000000007</v>
      </c>
      <c r="C2339" s="2">
        <v>117349</v>
      </c>
      <c r="D2339" s="2">
        <v>8690</v>
      </c>
      <c r="E2339" s="2">
        <v>8692</v>
      </c>
      <c r="F2339" s="13">
        <f t="shared" si="654"/>
        <v>1.5039846950828384E-3</v>
      </c>
      <c r="G2339" s="2">
        <f t="shared" si="649"/>
        <v>9153.4518333333326</v>
      </c>
      <c r="H2339" s="2">
        <f t="shared" ca="1" si="655"/>
        <v>110920</v>
      </c>
      <c r="I2339">
        <f t="shared" ca="1" si="656"/>
        <v>1</v>
      </c>
      <c r="J2339">
        <f t="shared" si="657"/>
        <v>1</v>
      </c>
      <c r="K2339">
        <f t="shared" si="650"/>
        <v>25.670000000000073</v>
      </c>
      <c r="L2339">
        <f t="shared" ca="1" si="651"/>
        <v>-25.670000000000073</v>
      </c>
      <c r="M2339" s="14">
        <f t="shared" si="652"/>
        <v>7369.6300000000483</v>
      </c>
      <c r="N2339">
        <f t="shared" si="658"/>
        <v>0</v>
      </c>
      <c r="O2339">
        <f t="shared" si="653"/>
        <v>0</v>
      </c>
      <c r="P2339">
        <f>COUNTIF(作圖資料!$A$3:$A$249,A2339)</f>
        <v>0</v>
      </c>
      <c r="R2339" s="7">
        <f t="shared" si="659"/>
        <v>69</v>
      </c>
      <c r="S2339" s="8">
        <f t="shared" ca="1" si="660"/>
        <v>-69</v>
      </c>
      <c r="T2339" s="8">
        <f t="shared" ca="1" si="661"/>
        <v>12377</v>
      </c>
      <c r="U2339" s="8">
        <f t="shared" ca="1" si="662"/>
        <v>1</v>
      </c>
      <c r="V2339" s="9">
        <f t="shared" ca="1" si="663"/>
        <v>2</v>
      </c>
      <c r="W2339" s="3">
        <f t="shared" si="664"/>
        <v>-8.1458161197816015E-3</v>
      </c>
      <c r="X2339" s="3">
        <f t="shared" si="665"/>
        <v>2.2729549711165919E-2</v>
      </c>
      <c r="Y2339" s="3">
        <f t="shared" si="666"/>
        <v>3.2679738562091831E-2</v>
      </c>
    </row>
    <row r="2340" spans="1:25" x14ac:dyDescent="0.25">
      <c r="A2340" s="1">
        <v>39422</v>
      </c>
      <c r="B2340" s="2">
        <v>8694.41</v>
      </c>
      <c r="C2340" s="2">
        <v>127814</v>
      </c>
      <c r="D2340" s="2">
        <v>8739</v>
      </c>
      <c r="E2340" s="2">
        <v>8740</v>
      </c>
      <c r="F2340" s="13">
        <f t="shared" si="654"/>
        <v>5.1285826180269556E-3</v>
      </c>
      <c r="G2340" s="2">
        <f t="shared" si="649"/>
        <v>9149.3990000000013</v>
      </c>
      <c r="H2340" s="2">
        <f t="shared" ca="1" si="655"/>
        <v>112284.4</v>
      </c>
      <c r="I2340">
        <f t="shared" ca="1" si="656"/>
        <v>1</v>
      </c>
      <c r="J2340">
        <f t="shared" si="657"/>
        <v>1</v>
      </c>
      <c r="K2340">
        <f t="shared" si="650"/>
        <v>17.459999999999127</v>
      </c>
      <c r="L2340">
        <f t="shared" ca="1" si="651"/>
        <v>17.459999999999127</v>
      </c>
      <c r="M2340" s="14">
        <f t="shared" si="652"/>
        <v>7369.6300000000483</v>
      </c>
      <c r="N2340">
        <f t="shared" si="658"/>
        <v>0</v>
      </c>
      <c r="O2340">
        <f t="shared" si="653"/>
        <v>0</v>
      </c>
      <c r="P2340">
        <f>COUNTIF(作圖資料!$A$3:$A$249,A2340)</f>
        <v>0</v>
      </c>
      <c r="R2340" s="7">
        <f t="shared" si="659"/>
        <v>49</v>
      </c>
      <c r="S2340" s="8">
        <f t="shared" ca="1" si="660"/>
        <v>49</v>
      </c>
      <c r="T2340" s="8">
        <f t="shared" ca="1" si="661"/>
        <v>12426</v>
      </c>
      <c r="U2340" s="8">
        <f t="shared" ca="1" si="662"/>
        <v>1</v>
      </c>
      <c r="V2340" s="9">
        <f t="shared" ca="1" si="663"/>
        <v>0</v>
      </c>
      <c r="W2340" s="3">
        <f t="shared" si="664"/>
        <v>-8.1458161197816015E-3</v>
      </c>
      <c r="X2340" s="3">
        <f t="shared" si="665"/>
        <v>2.4787514541890543E-2</v>
      </c>
      <c r="Y2340" s="3">
        <f t="shared" si="666"/>
        <v>3.8502673796791953E-2</v>
      </c>
    </row>
    <row r="2341" spans="1:25" x14ac:dyDescent="0.25">
      <c r="A2341" s="1">
        <v>39423</v>
      </c>
      <c r="B2341" s="2">
        <v>8722.3799999999992</v>
      </c>
      <c r="C2341" s="2">
        <v>115082</v>
      </c>
      <c r="D2341" s="2">
        <v>8706</v>
      </c>
      <c r="E2341" s="2">
        <v>8709</v>
      </c>
      <c r="F2341" s="13">
        <f t="shared" si="654"/>
        <v>-1.8779278132802224E-3</v>
      </c>
      <c r="G2341" s="2">
        <f t="shared" si="649"/>
        <v>9144.7200000000012</v>
      </c>
      <c r="H2341" s="2">
        <f t="shared" ca="1" si="655"/>
        <v>108917.8</v>
      </c>
      <c r="I2341">
        <f t="shared" ca="1" si="656"/>
        <v>1</v>
      </c>
      <c r="J2341">
        <f t="shared" si="657"/>
        <v>-1</v>
      </c>
      <c r="K2341">
        <f t="shared" si="650"/>
        <v>27.969999999999345</v>
      </c>
      <c r="L2341">
        <f t="shared" ca="1" si="651"/>
        <v>27.969999999999345</v>
      </c>
      <c r="M2341" s="14">
        <f t="shared" si="652"/>
        <v>7369.6300000000483</v>
      </c>
      <c r="N2341">
        <f t="shared" si="658"/>
        <v>0</v>
      </c>
      <c r="O2341">
        <f t="shared" si="653"/>
        <v>0</v>
      </c>
      <c r="P2341">
        <f>COUNTIF(作圖資料!$A$3:$A$249,A2341)</f>
        <v>0</v>
      </c>
      <c r="R2341" s="7">
        <f t="shared" si="659"/>
        <v>-33</v>
      </c>
      <c r="S2341" s="8">
        <f t="shared" ca="1" si="660"/>
        <v>-33</v>
      </c>
      <c r="T2341" s="8">
        <f t="shared" ca="1" si="661"/>
        <v>12393</v>
      </c>
      <c r="U2341" s="8">
        <f t="shared" ca="1" si="662"/>
        <v>1</v>
      </c>
      <c r="V2341" s="9">
        <f t="shared" ca="1" si="663"/>
        <v>0</v>
      </c>
      <c r="W2341" s="3">
        <f t="shared" si="664"/>
        <v>-8.1458161197816015E-3</v>
      </c>
      <c r="X2341" s="3">
        <f t="shared" si="665"/>
        <v>2.8084265762702065E-2</v>
      </c>
      <c r="Y2341" s="3">
        <f t="shared" si="666"/>
        <v>3.4581105169340987E-2</v>
      </c>
    </row>
    <row r="2342" spans="1:25" x14ac:dyDescent="0.25">
      <c r="A2342" s="1">
        <v>39426</v>
      </c>
      <c r="B2342" s="2">
        <v>8599.31</v>
      </c>
      <c r="C2342" s="2">
        <v>80056</v>
      </c>
      <c r="D2342" s="2">
        <v>8561</v>
      </c>
      <c r="E2342" s="2">
        <v>8556</v>
      </c>
      <c r="F2342" s="13">
        <f t="shared" si="654"/>
        <v>-4.4550085995270772E-3</v>
      </c>
      <c r="G2342" s="2">
        <f t="shared" si="649"/>
        <v>9137.7398333333349</v>
      </c>
      <c r="H2342" s="2">
        <f t="shared" ca="1" si="655"/>
        <v>106968</v>
      </c>
      <c r="I2342">
        <f t="shared" ca="1" si="656"/>
        <v>-1</v>
      </c>
      <c r="J2342">
        <f t="shared" si="657"/>
        <v>-1</v>
      </c>
      <c r="K2342">
        <f t="shared" si="650"/>
        <v>-123.06999999999971</v>
      </c>
      <c r="L2342">
        <f t="shared" ca="1" si="651"/>
        <v>-123.06999999999971</v>
      </c>
      <c r="M2342" s="14">
        <f t="shared" si="652"/>
        <v>7369.6300000000483</v>
      </c>
      <c r="N2342">
        <f t="shared" si="658"/>
        <v>0</v>
      </c>
      <c r="O2342">
        <f t="shared" si="653"/>
        <v>0</v>
      </c>
      <c r="P2342">
        <f>COUNTIF(作圖資料!$A$3:$A$249,A2342)</f>
        <v>0</v>
      </c>
      <c r="R2342" s="7">
        <f t="shared" si="659"/>
        <v>-145</v>
      </c>
      <c r="S2342" s="8">
        <f t="shared" ca="1" si="660"/>
        <v>-145</v>
      </c>
      <c r="T2342" s="8">
        <f t="shared" ca="1" si="661"/>
        <v>12248</v>
      </c>
      <c r="U2342" s="8">
        <f t="shared" ca="1" si="662"/>
        <v>-1</v>
      </c>
      <c r="V2342" s="9">
        <f t="shared" ca="1" si="663"/>
        <v>2</v>
      </c>
      <c r="W2342" s="3">
        <f t="shared" si="664"/>
        <v>-8.1458161197816015E-3</v>
      </c>
      <c r="X2342" s="3">
        <f t="shared" si="665"/>
        <v>1.3578324656327911E-2</v>
      </c>
      <c r="Y2342" s="3">
        <f t="shared" si="666"/>
        <v>1.7349970291147265E-2</v>
      </c>
    </row>
    <row r="2343" spans="1:25" x14ac:dyDescent="0.25">
      <c r="A2343" s="1">
        <v>39427</v>
      </c>
      <c r="B2343" s="2">
        <v>8638.33</v>
      </c>
      <c r="C2343" s="2">
        <v>86229</v>
      </c>
      <c r="D2343" s="2">
        <v>8640</v>
      </c>
      <c r="E2343" s="2">
        <v>8638</v>
      </c>
      <c r="F2343" s="13">
        <f t="shared" si="654"/>
        <v>1.9332440413832863E-4</v>
      </c>
      <c r="G2343" s="2">
        <f t="shared" si="649"/>
        <v>9132.9216666666671</v>
      </c>
      <c r="H2343" s="2">
        <f t="shared" ca="1" si="655"/>
        <v>105306</v>
      </c>
      <c r="I2343">
        <f t="shared" ca="1" si="656"/>
        <v>-1</v>
      </c>
      <c r="J2343">
        <f t="shared" si="657"/>
        <v>1</v>
      </c>
      <c r="K2343">
        <f t="shared" si="650"/>
        <v>39.020000000000437</v>
      </c>
      <c r="L2343">
        <f t="shared" ca="1" si="651"/>
        <v>-39.020000000000437</v>
      </c>
      <c r="M2343" s="14">
        <f t="shared" si="652"/>
        <v>7369.6300000000483</v>
      </c>
      <c r="N2343">
        <f t="shared" si="658"/>
        <v>0</v>
      </c>
      <c r="O2343">
        <f t="shared" si="653"/>
        <v>0</v>
      </c>
      <c r="P2343">
        <f>COUNTIF(作圖資料!$A$3:$A$249,A2343)</f>
        <v>0</v>
      </c>
      <c r="R2343" s="7">
        <f t="shared" si="659"/>
        <v>79</v>
      </c>
      <c r="S2343" s="8">
        <f t="shared" ca="1" si="660"/>
        <v>-79</v>
      </c>
      <c r="T2343" s="8">
        <f t="shared" ca="1" si="661"/>
        <v>12169</v>
      </c>
      <c r="U2343" s="8">
        <f t="shared" ca="1" si="662"/>
        <v>-1</v>
      </c>
      <c r="V2343" s="9">
        <f t="shared" ca="1" si="663"/>
        <v>0</v>
      </c>
      <c r="W2343" s="3">
        <f t="shared" si="664"/>
        <v>-8.1458161197816015E-3</v>
      </c>
      <c r="X2343" s="3">
        <f t="shared" si="665"/>
        <v>1.8177510664052932E-2</v>
      </c>
      <c r="Y2343" s="3">
        <f t="shared" si="666"/>
        <v>2.6737967914438832E-2</v>
      </c>
    </row>
    <row r="2344" spans="1:25" x14ac:dyDescent="0.25">
      <c r="A2344" s="1">
        <v>39428</v>
      </c>
      <c r="B2344" s="2">
        <v>8490.84</v>
      </c>
      <c r="C2344" s="2">
        <v>109156</v>
      </c>
      <c r="D2344" s="2">
        <v>8501</v>
      </c>
      <c r="E2344" s="2">
        <v>8507</v>
      </c>
      <c r="F2344" s="13">
        <f t="shared" si="654"/>
        <v>1.196583612457669E-3</v>
      </c>
      <c r="G2344" s="2">
        <f t="shared" si="649"/>
        <v>9123.9084999999995</v>
      </c>
      <c r="H2344" s="2">
        <f t="shared" ca="1" si="655"/>
        <v>103667.4</v>
      </c>
      <c r="I2344">
        <f t="shared" ca="1" si="656"/>
        <v>1</v>
      </c>
      <c r="J2344">
        <f t="shared" si="657"/>
        <v>1</v>
      </c>
      <c r="K2344">
        <f t="shared" si="650"/>
        <v>-147.48999999999978</v>
      </c>
      <c r="L2344">
        <f t="shared" ca="1" si="651"/>
        <v>147.48999999999978</v>
      </c>
      <c r="M2344" s="14">
        <f t="shared" si="652"/>
        <v>7369.6300000000483</v>
      </c>
      <c r="N2344">
        <f t="shared" si="658"/>
        <v>0</v>
      </c>
      <c r="O2344">
        <f t="shared" si="653"/>
        <v>0</v>
      </c>
      <c r="P2344">
        <f>COUNTIF(作圖資料!$A$3:$A$249,A2344)</f>
        <v>0</v>
      </c>
      <c r="R2344" s="7">
        <f t="shared" si="659"/>
        <v>-139</v>
      </c>
      <c r="S2344" s="8">
        <f t="shared" ca="1" si="660"/>
        <v>139</v>
      </c>
      <c r="T2344" s="8">
        <f t="shared" ca="1" si="661"/>
        <v>12308</v>
      </c>
      <c r="U2344" s="8">
        <f t="shared" ca="1" si="662"/>
        <v>1</v>
      </c>
      <c r="V2344" s="9">
        <f t="shared" ca="1" si="663"/>
        <v>2</v>
      </c>
      <c r="W2344" s="3">
        <f t="shared" si="664"/>
        <v>-8.1458161197816015E-3</v>
      </c>
      <c r="X2344" s="3">
        <f t="shared" si="665"/>
        <v>7.9324761230092911E-4</v>
      </c>
      <c r="Y2344" s="3">
        <f t="shared" si="666"/>
        <v>1.0219845513963488E-2</v>
      </c>
    </row>
    <row r="2345" spans="1:25" x14ac:dyDescent="0.25">
      <c r="A2345" s="1">
        <v>39429</v>
      </c>
      <c r="B2345" s="2">
        <v>8187.95</v>
      </c>
      <c r="C2345" s="2">
        <v>140982</v>
      </c>
      <c r="D2345" s="2">
        <v>8105</v>
      </c>
      <c r="E2345" s="2">
        <v>8110</v>
      </c>
      <c r="F2345" s="13">
        <f t="shared" si="654"/>
        <v>-1.0130740905843316E-2</v>
      </c>
      <c r="G2345" s="2">
        <f t="shared" si="649"/>
        <v>9112.0424999999996</v>
      </c>
      <c r="H2345" s="2">
        <f t="shared" ca="1" si="655"/>
        <v>106301</v>
      </c>
      <c r="I2345">
        <f t="shared" ca="1" si="656"/>
        <v>1</v>
      </c>
      <c r="J2345">
        <f t="shared" si="657"/>
        <v>-1</v>
      </c>
      <c r="K2345">
        <f t="shared" si="650"/>
        <v>-302.89000000000033</v>
      </c>
      <c r="L2345">
        <f t="shared" ca="1" si="651"/>
        <v>-302.89000000000033</v>
      </c>
      <c r="M2345" s="14">
        <f t="shared" si="652"/>
        <v>7369.6300000000483</v>
      </c>
      <c r="N2345">
        <f t="shared" si="658"/>
        <v>0</v>
      </c>
      <c r="O2345">
        <f t="shared" si="653"/>
        <v>0</v>
      </c>
      <c r="P2345">
        <f>COUNTIF(作圖資料!$A$3:$A$249,A2345)</f>
        <v>0</v>
      </c>
      <c r="R2345" s="7">
        <f t="shared" si="659"/>
        <v>-396</v>
      </c>
      <c r="S2345" s="8">
        <f t="shared" ca="1" si="660"/>
        <v>-396</v>
      </c>
      <c r="T2345" s="8">
        <f t="shared" ca="1" si="661"/>
        <v>11912</v>
      </c>
      <c r="U2345" s="8">
        <f t="shared" ca="1" si="662"/>
        <v>1</v>
      </c>
      <c r="V2345" s="9">
        <f t="shared" ca="1" si="663"/>
        <v>0</v>
      </c>
      <c r="W2345" s="3">
        <f t="shared" si="664"/>
        <v>-8.1458161197816015E-3</v>
      </c>
      <c r="X2345" s="3">
        <f t="shared" si="665"/>
        <v>-3.4907609637310433E-2</v>
      </c>
      <c r="Y2345" s="3">
        <f t="shared" si="666"/>
        <v>-3.6838978015448332E-2</v>
      </c>
    </row>
    <row r="2346" spans="1:25" x14ac:dyDescent="0.25">
      <c r="A2346" s="1">
        <v>39430</v>
      </c>
      <c r="B2346" s="2">
        <v>8118.08</v>
      </c>
      <c r="C2346" s="2">
        <v>151725</v>
      </c>
      <c r="D2346" s="2">
        <v>8060</v>
      </c>
      <c r="E2346" s="2">
        <v>8064</v>
      </c>
      <c r="F2346" s="13">
        <f t="shared" si="654"/>
        <v>-7.1544010406401348E-3</v>
      </c>
      <c r="G2346" s="2">
        <f t="shared" si="649"/>
        <v>9098.5708333333332</v>
      </c>
      <c r="H2346" s="2">
        <f t="shared" ca="1" si="655"/>
        <v>113629.6</v>
      </c>
      <c r="I2346">
        <f t="shared" ca="1" si="656"/>
        <v>1</v>
      </c>
      <c r="J2346">
        <f t="shared" si="657"/>
        <v>-1</v>
      </c>
      <c r="K2346">
        <f t="shared" si="650"/>
        <v>-69.869999999999891</v>
      </c>
      <c r="L2346">
        <f t="shared" ca="1" si="651"/>
        <v>-69.869999999999891</v>
      </c>
      <c r="M2346" s="14">
        <f t="shared" si="652"/>
        <v>7369.6300000000483</v>
      </c>
      <c r="N2346">
        <f t="shared" si="658"/>
        <v>0</v>
      </c>
      <c r="O2346">
        <f t="shared" si="653"/>
        <v>0</v>
      </c>
      <c r="P2346">
        <f>COUNTIF(作圖資料!$A$3:$A$249,A2346)</f>
        <v>0</v>
      </c>
      <c r="R2346" s="7">
        <f t="shared" si="659"/>
        <v>-45</v>
      </c>
      <c r="S2346" s="8">
        <f t="shared" ca="1" si="660"/>
        <v>-45</v>
      </c>
      <c r="T2346" s="8">
        <f t="shared" ca="1" si="661"/>
        <v>11867</v>
      </c>
      <c r="U2346" s="8">
        <f t="shared" ca="1" si="662"/>
        <v>1</v>
      </c>
      <c r="V2346" s="9">
        <f t="shared" ca="1" si="663"/>
        <v>0</v>
      </c>
      <c r="W2346" s="3">
        <f t="shared" si="664"/>
        <v>-8.1458161197816015E-3</v>
      </c>
      <c r="X2346" s="3">
        <f t="shared" si="665"/>
        <v>-4.3143004982255317E-2</v>
      </c>
      <c r="Y2346" s="3">
        <f t="shared" si="666"/>
        <v>-4.2186571598336053E-2</v>
      </c>
    </row>
    <row r="2347" spans="1:25" x14ac:dyDescent="0.25">
      <c r="A2347" s="1">
        <v>39433</v>
      </c>
      <c r="B2347" s="2">
        <v>7830.85</v>
      </c>
      <c r="C2347" s="2">
        <v>115816</v>
      </c>
      <c r="D2347" s="2">
        <v>7748</v>
      </c>
      <c r="E2347" s="2">
        <v>7742</v>
      </c>
      <c r="F2347" s="13">
        <f t="shared" si="654"/>
        <v>-1.0579949813877221E-2</v>
      </c>
      <c r="G2347" s="2">
        <f t="shared" si="649"/>
        <v>9079.3678333333319</v>
      </c>
      <c r="H2347" s="2">
        <f t="shared" ca="1" si="655"/>
        <v>120781.6</v>
      </c>
      <c r="I2347">
        <f t="shared" ca="1" si="656"/>
        <v>-1</v>
      </c>
      <c r="J2347">
        <f t="shared" si="657"/>
        <v>-1</v>
      </c>
      <c r="K2347">
        <f t="shared" si="650"/>
        <v>-287.22999999999956</v>
      </c>
      <c r="L2347">
        <f t="shared" ca="1" si="651"/>
        <v>-287.22999999999956</v>
      </c>
      <c r="M2347" s="14">
        <f t="shared" si="652"/>
        <v>7369.6300000000483</v>
      </c>
      <c r="N2347">
        <f t="shared" si="658"/>
        <v>0</v>
      </c>
      <c r="O2347">
        <f t="shared" si="653"/>
        <v>0</v>
      </c>
      <c r="P2347">
        <f>COUNTIF(作圖資料!$A$3:$A$249,A2347)</f>
        <v>0</v>
      </c>
      <c r="R2347" s="7">
        <f t="shared" si="659"/>
        <v>-312</v>
      </c>
      <c r="S2347" s="8">
        <f t="shared" ca="1" si="660"/>
        <v>-312</v>
      </c>
      <c r="T2347" s="8">
        <f t="shared" ca="1" si="661"/>
        <v>11555</v>
      </c>
      <c r="U2347" s="8">
        <f t="shared" ca="1" si="662"/>
        <v>-1</v>
      </c>
      <c r="V2347" s="9">
        <f t="shared" ca="1" si="663"/>
        <v>2</v>
      </c>
      <c r="W2347" s="3">
        <f t="shared" si="664"/>
        <v>-8.1458161197816015E-3</v>
      </c>
      <c r="X2347" s="3">
        <f t="shared" si="665"/>
        <v>-7.6998058723896978E-2</v>
      </c>
      <c r="Y2347" s="3">
        <f t="shared" si="666"/>
        <v>-7.9263220439690807E-2</v>
      </c>
    </row>
    <row r="2348" spans="1:25" x14ac:dyDescent="0.25">
      <c r="A2348" s="1">
        <v>39434</v>
      </c>
      <c r="B2348" s="2">
        <v>7807.39</v>
      </c>
      <c r="C2348" s="2">
        <v>143353</v>
      </c>
      <c r="D2348" s="2">
        <v>7814</v>
      </c>
      <c r="E2348" s="2">
        <v>7777</v>
      </c>
      <c r="F2348" s="13">
        <f t="shared" si="654"/>
        <v>8.4663376621385567E-4</v>
      </c>
      <c r="G2348" s="2">
        <f t="shared" si="649"/>
        <v>9057.7363333333342</v>
      </c>
      <c r="H2348" s="2">
        <f t="shared" ca="1" si="655"/>
        <v>132206.39999999999</v>
      </c>
      <c r="I2348">
        <f t="shared" ca="1" si="656"/>
        <v>1</v>
      </c>
      <c r="J2348">
        <f t="shared" si="657"/>
        <v>1</v>
      </c>
      <c r="K2348">
        <f t="shared" si="650"/>
        <v>-23.460000000000036</v>
      </c>
      <c r="L2348">
        <f t="shared" ca="1" si="651"/>
        <v>23.460000000000036</v>
      </c>
      <c r="M2348" s="14">
        <f t="shared" si="652"/>
        <v>7369.6300000000483</v>
      </c>
      <c r="N2348">
        <f t="shared" si="658"/>
        <v>0</v>
      </c>
      <c r="O2348">
        <f t="shared" si="653"/>
        <v>0</v>
      </c>
      <c r="P2348">
        <f>COUNTIF(作圖資料!$A$3:$A$249,A2348)</f>
        <v>0</v>
      </c>
      <c r="R2348" s="7">
        <f t="shared" si="659"/>
        <v>66</v>
      </c>
      <c r="S2348" s="8">
        <f t="shared" ca="1" si="660"/>
        <v>-66</v>
      </c>
      <c r="T2348" s="8">
        <f t="shared" ca="1" si="661"/>
        <v>11489</v>
      </c>
      <c r="U2348" s="8">
        <f t="shared" ca="1" si="662"/>
        <v>1</v>
      </c>
      <c r="V2348" s="9">
        <f t="shared" ca="1" si="663"/>
        <v>2</v>
      </c>
      <c r="W2348" s="3">
        <f t="shared" si="664"/>
        <v>-8.1458161197816015E-3</v>
      </c>
      <c r="X2348" s="3">
        <f t="shared" si="665"/>
        <v>-7.9763227963805527E-2</v>
      </c>
      <c r="Y2348" s="3">
        <f t="shared" si="666"/>
        <v>-7.1420083184788874E-2</v>
      </c>
    </row>
    <row r="2349" spans="1:25" x14ac:dyDescent="0.25">
      <c r="A2349" s="1">
        <v>39435</v>
      </c>
      <c r="B2349" s="2">
        <v>8014.31</v>
      </c>
      <c r="C2349" s="2">
        <v>112022</v>
      </c>
      <c r="D2349" s="2">
        <v>8013</v>
      </c>
      <c r="E2349" s="2">
        <v>7989</v>
      </c>
      <c r="F2349" s="13">
        <f t="shared" si="654"/>
        <v>-3.1581009469312527E-3</v>
      </c>
      <c r="G2349" s="2">
        <f t="shared" si="649"/>
        <v>9037.0170000000016</v>
      </c>
      <c r="H2349" s="2">
        <f t="shared" ca="1" si="655"/>
        <v>132779.6</v>
      </c>
      <c r="I2349">
        <f t="shared" ca="1" si="656"/>
        <v>-1</v>
      </c>
      <c r="J2349">
        <f t="shared" si="657"/>
        <v>-1</v>
      </c>
      <c r="K2349">
        <f t="shared" si="650"/>
        <v>206.92000000000007</v>
      </c>
      <c r="L2349">
        <f t="shared" ca="1" si="651"/>
        <v>206.92000000000007</v>
      </c>
      <c r="M2349" s="14">
        <f t="shared" si="652"/>
        <v>7369.6300000000483</v>
      </c>
      <c r="N2349">
        <f t="shared" si="658"/>
        <v>0</v>
      </c>
      <c r="O2349">
        <f t="shared" si="653"/>
        <v>0</v>
      </c>
      <c r="P2349">
        <f>COUNTIF(作圖資料!$A$3:$A$249,A2349)</f>
        <v>1</v>
      </c>
      <c r="R2349" s="7">
        <f t="shared" si="659"/>
        <v>199</v>
      </c>
      <c r="S2349" s="8">
        <f t="shared" ca="1" si="660"/>
        <v>199</v>
      </c>
      <c r="T2349" s="8">
        <f t="shared" ca="1" si="661"/>
        <v>11688</v>
      </c>
      <c r="U2349" s="8">
        <f t="shared" ca="1" si="662"/>
        <v>-1</v>
      </c>
      <c r="V2349" s="9">
        <f t="shared" ca="1" si="663"/>
        <v>2</v>
      </c>
      <c r="W2349" s="3">
        <f t="shared" si="664"/>
        <v>-8.1458161197816015E-3</v>
      </c>
      <c r="X2349" s="3">
        <f t="shared" si="665"/>
        <v>-5.5374105239088478E-2</v>
      </c>
      <c r="Y2349" s="3">
        <f t="shared" si="666"/>
        <v>-4.7771836007129864E-2</v>
      </c>
    </row>
    <row r="2350" spans="1:25" x14ac:dyDescent="0.25">
      <c r="A2350" s="1">
        <v>39436</v>
      </c>
      <c r="B2350" s="2">
        <v>7857.08</v>
      </c>
      <c r="C2350" s="2">
        <v>89169</v>
      </c>
      <c r="D2350" s="2">
        <v>7844</v>
      </c>
      <c r="E2350" s="2">
        <v>7835</v>
      </c>
      <c r="F2350" s="13">
        <f t="shared" si="654"/>
        <v>-1.6647405906520252E-3</v>
      </c>
      <c r="G2350" s="2">
        <f t="shared" si="649"/>
        <v>9011.074166666669</v>
      </c>
      <c r="H2350" s="2">
        <f t="shared" ca="1" si="655"/>
        <v>122417</v>
      </c>
      <c r="I2350">
        <f t="shared" ca="1" si="656"/>
        <v>-1</v>
      </c>
      <c r="J2350">
        <f t="shared" si="657"/>
        <v>-1</v>
      </c>
      <c r="K2350">
        <f t="shared" si="650"/>
        <v>-157.23000000000047</v>
      </c>
      <c r="L2350">
        <f t="shared" ca="1" si="651"/>
        <v>157.23000000000047</v>
      </c>
      <c r="M2350" s="14">
        <f t="shared" si="652"/>
        <v>7369.6300000000483</v>
      </c>
      <c r="N2350">
        <f t="shared" si="658"/>
        <v>0</v>
      </c>
      <c r="O2350">
        <f t="shared" si="653"/>
        <v>0</v>
      </c>
      <c r="P2350">
        <f>COUNTIF(作圖資料!$A$3:$A$249,A2350)</f>
        <v>0</v>
      </c>
      <c r="R2350" s="7">
        <f t="shared" si="659"/>
        <v>-145</v>
      </c>
      <c r="S2350" s="8">
        <f t="shared" ca="1" si="660"/>
        <v>145</v>
      </c>
      <c r="T2350" s="8">
        <f t="shared" ca="1" si="661"/>
        <v>11833</v>
      </c>
      <c r="U2350" s="8">
        <f t="shared" ca="1" si="662"/>
        <v>-1</v>
      </c>
      <c r="V2350" s="9">
        <f t="shared" ca="1" si="663"/>
        <v>0</v>
      </c>
      <c r="W2350" s="3">
        <f t="shared" si="664"/>
        <v>-3.1581009469312527E-3</v>
      </c>
      <c r="X2350" s="3">
        <f t="shared" si="665"/>
        <v>-1.9618657127064024E-2</v>
      </c>
      <c r="Y2350" s="3">
        <f t="shared" si="666"/>
        <v>-1.8149956189760921E-2</v>
      </c>
    </row>
    <row r="2351" spans="1:25" x14ac:dyDescent="0.25">
      <c r="A2351" s="1">
        <v>39437</v>
      </c>
      <c r="B2351" s="2">
        <v>7941.44</v>
      </c>
      <c r="C2351" s="2">
        <v>100432</v>
      </c>
      <c r="D2351" s="2">
        <v>7972</v>
      </c>
      <c r="E2351" s="2">
        <v>7972</v>
      </c>
      <c r="F2351" s="13">
        <f t="shared" si="654"/>
        <v>3.8481685941089694E-3</v>
      </c>
      <c r="G2351" s="2">
        <f t="shared" si="649"/>
        <v>8986.5656666666673</v>
      </c>
      <c r="H2351" s="2">
        <f t="shared" ca="1" si="655"/>
        <v>112158.39999999999</v>
      </c>
      <c r="I2351">
        <f t="shared" ca="1" si="656"/>
        <v>-1</v>
      </c>
      <c r="J2351">
        <f t="shared" si="657"/>
        <v>1</v>
      </c>
      <c r="K2351">
        <f t="shared" si="650"/>
        <v>84.359999999999673</v>
      </c>
      <c r="L2351">
        <f t="shared" ca="1" si="651"/>
        <v>-84.359999999999673</v>
      </c>
      <c r="M2351" s="14">
        <f t="shared" si="652"/>
        <v>7369.6300000000483</v>
      </c>
      <c r="N2351">
        <f t="shared" si="658"/>
        <v>0</v>
      </c>
      <c r="O2351">
        <f t="shared" si="653"/>
        <v>0</v>
      </c>
      <c r="P2351">
        <f>COUNTIF(作圖資料!$A$3:$A$249,A2351)</f>
        <v>0</v>
      </c>
      <c r="R2351" s="7">
        <f t="shared" si="659"/>
        <v>128</v>
      </c>
      <c r="S2351" s="8">
        <f t="shared" ca="1" si="660"/>
        <v>-128</v>
      </c>
      <c r="T2351" s="8">
        <f t="shared" ca="1" si="661"/>
        <v>11705</v>
      </c>
      <c r="U2351" s="8">
        <f t="shared" ca="1" si="662"/>
        <v>-1</v>
      </c>
      <c r="V2351" s="9">
        <f t="shared" ca="1" si="663"/>
        <v>0</v>
      </c>
      <c r="W2351" s="3">
        <f t="shared" si="664"/>
        <v>-3.1581009469312527E-3</v>
      </c>
      <c r="X2351" s="3">
        <f t="shared" si="665"/>
        <v>-9.0924858159967537E-3</v>
      </c>
      <c r="Y2351" s="3">
        <f t="shared" si="666"/>
        <v>-2.1279258981099503E-3</v>
      </c>
    </row>
    <row r="2352" spans="1:25" x14ac:dyDescent="0.25">
      <c r="A2352" s="1">
        <v>39440</v>
      </c>
      <c r="B2352" s="2">
        <v>8135.48</v>
      </c>
      <c r="C2352" s="2">
        <v>81936</v>
      </c>
      <c r="D2352" s="2">
        <v>8131</v>
      </c>
      <c r="E2352" s="2">
        <v>8136</v>
      </c>
      <c r="F2352" s="13">
        <f t="shared" si="654"/>
        <v>-5.5067433021771528E-4</v>
      </c>
      <c r="G2352" s="2">
        <f t="shared" si="649"/>
        <v>8964.215000000002</v>
      </c>
      <c r="H2352" s="2">
        <f t="shared" ca="1" si="655"/>
        <v>105382.39999999999</v>
      </c>
      <c r="I2352">
        <f t="shared" ca="1" si="656"/>
        <v>-1</v>
      </c>
      <c r="J2352">
        <f t="shared" si="657"/>
        <v>-1</v>
      </c>
      <c r="K2352">
        <f t="shared" si="650"/>
        <v>194.03999999999996</v>
      </c>
      <c r="L2352">
        <f t="shared" ca="1" si="651"/>
        <v>-194.03999999999996</v>
      </c>
      <c r="M2352" s="14">
        <f t="shared" si="652"/>
        <v>7369.6300000000483</v>
      </c>
      <c r="N2352">
        <f t="shared" si="658"/>
        <v>0</v>
      </c>
      <c r="O2352">
        <f t="shared" si="653"/>
        <v>0</v>
      </c>
      <c r="P2352">
        <f>COUNTIF(作圖資料!$A$3:$A$249,A2352)</f>
        <v>0</v>
      </c>
      <c r="R2352" s="7">
        <f t="shared" si="659"/>
        <v>159</v>
      </c>
      <c r="S2352" s="8">
        <f t="shared" ca="1" si="660"/>
        <v>-159</v>
      </c>
      <c r="T2352" s="8">
        <f t="shared" ca="1" si="661"/>
        <v>11546</v>
      </c>
      <c r="U2352" s="8">
        <f t="shared" ca="1" si="662"/>
        <v>-1</v>
      </c>
      <c r="V2352" s="9">
        <f t="shared" ca="1" si="663"/>
        <v>0</v>
      </c>
      <c r="W2352" s="3">
        <f t="shared" si="664"/>
        <v>-3.1581009469312527E-3</v>
      </c>
      <c r="X2352" s="3">
        <f t="shared" si="665"/>
        <v>1.5119205521124002E-2</v>
      </c>
      <c r="Y2352" s="3">
        <f t="shared" si="666"/>
        <v>1.7774439854800317E-2</v>
      </c>
    </row>
    <row r="2353" spans="1:25" x14ac:dyDescent="0.25">
      <c r="A2353" s="1">
        <v>39441</v>
      </c>
      <c r="B2353" s="2">
        <v>8167.07</v>
      </c>
      <c r="C2353" s="2">
        <v>74783</v>
      </c>
      <c r="D2353" s="2">
        <v>8143</v>
      </c>
      <c r="E2353" s="2">
        <v>8143</v>
      </c>
      <c r="F2353" s="13">
        <f t="shared" si="654"/>
        <v>-2.9472013831153276E-3</v>
      </c>
      <c r="G2353" s="2">
        <f t="shared" si="649"/>
        <v>8942.1911666666674</v>
      </c>
      <c r="H2353" s="2">
        <f t="shared" ca="1" si="655"/>
        <v>91668.4</v>
      </c>
      <c r="I2353">
        <f t="shared" ca="1" si="656"/>
        <v>-1</v>
      </c>
      <c r="J2353">
        <f t="shared" si="657"/>
        <v>-1</v>
      </c>
      <c r="K2353">
        <f t="shared" si="650"/>
        <v>31.590000000000146</v>
      </c>
      <c r="L2353">
        <f t="shared" ca="1" si="651"/>
        <v>-31.590000000000146</v>
      </c>
      <c r="M2353" s="14">
        <f t="shared" si="652"/>
        <v>7369.6300000000483</v>
      </c>
      <c r="N2353">
        <f t="shared" si="658"/>
        <v>0</v>
      </c>
      <c r="O2353">
        <f t="shared" si="653"/>
        <v>0</v>
      </c>
      <c r="P2353">
        <f>COUNTIF(作圖資料!$A$3:$A$249,A2353)</f>
        <v>0</v>
      </c>
      <c r="R2353" s="7">
        <f t="shared" si="659"/>
        <v>12</v>
      </c>
      <c r="S2353" s="8">
        <f t="shared" ca="1" si="660"/>
        <v>-12</v>
      </c>
      <c r="T2353" s="8">
        <f t="shared" ca="1" si="661"/>
        <v>11534</v>
      </c>
      <c r="U2353" s="8">
        <f t="shared" ca="1" si="662"/>
        <v>-1</v>
      </c>
      <c r="V2353" s="9">
        <f t="shared" ca="1" si="663"/>
        <v>0</v>
      </c>
      <c r="W2353" s="3">
        <f t="shared" si="664"/>
        <v>-3.1581009469312527E-3</v>
      </c>
      <c r="X2353" s="3">
        <f t="shared" si="665"/>
        <v>1.9060904806527335E-2</v>
      </c>
      <c r="Y2353" s="3">
        <f t="shared" si="666"/>
        <v>1.9276505194642635E-2</v>
      </c>
    </row>
    <row r="2354" spans="1:25" x14ac:dyDescent="0.25">
      <c r="A2354" s="1">
        <v>39442</v>
      </c>
      <c r="B2354" s="2">
        <v>8156.39</v>
      </c>
      <c r="C2354" s="2">
        <v>64522</v>
      </c>
      <c r="D2354" s="2">
        <v>8185</v>
      </c>
      <c r="E2354" s="2">
        <v>8184</v>
      </c>
      <c r="F2354" s="13">
        <f t="shared" si="654"/>
        <v>3.5076792551607117E-3</v>
      </c>
      <c r="G2354" s="2">
        <f t="shared" si="649"/>
        <v>8917.7435000000023</v>
      </c>
      <c r="H2354" s="2">
        <f t="shared" ca="1" si="655"/>
        <v>82168.399999999994</v>
      </c>
      <c r="I2354">
        <f t="shared" ca="1" si="656"/>
        <v>-1</v>
      </c>
      <c r="J2354">
        <f t="shared" si="657"/>
        <v>1</v>
      </c>
      <c r="K2354">
        <f t="shared" si="650"/>
        <v>-10.679999999999382</v>
      </c>
      <c r="L2354">
        <f t="shared" ca="1" si="651"/>
        <v>10.679999999999382</v>
      </c>
      <c r="M2354" s="14">
        <f t="shared" si="652"/>
        <v>7369.6300000000483</v>
      </c>
      <c r="N2354">
        <f t="shared" si="658"/>
        <v>0</v>
      </c>
      <c r="O2354">
        <f t="shared" si="653"/>
        <v>0</v>
      </c>
      <c r="P2354">
        <f>COUNTIF(作圖資料!$A$3:$A$249,A2354)</f>
        <v>0</v>
      </c>
      <c r="R2354" s="7">
        <f t="shared" si="659"/>
        <v>42</v>
      </c>
      <c r="S2354" s="8">
        <f t="shared" ca="1" si="660"/>
        <v>-42</v>
      </c>
      <c r="T2354" s="8">
        <f t="shared" ca="1" si="661"/>
        <v>11492</v>
      </c>
      <c r="U2354" s="8">
        <f t="shared" ca="1" si="662"/>
        <v>-1</v>
      </c>
      <c r="V2354" s="9">
        <f t="shared" ca="1" si="663"/>
        <v>0</v>
      </c>
      <c r="W2354" s="3">
        <f t="shared" si="664"/>
        <v>-3.1581009469312527E-3</v>
      </c>
      <c r="X2354" s="3">
        <f t="shared" si="665"/>
        <v>1.7728288523902958E-2</v>
      </c>
      <c r="Y2354" s="3">
        <f t="shared" si="666"/>
        <v>2.4533733884090747E-2</v>
      </c>
    </row>
    <row r="2355" spans="1:25" x14ac:dyDescent="0.25">
      <c r="A2355" s="1">
        <v>39443</v>
      </c>
      <c r="B2355" s="2">
        <v>8313.7199999999993</v>
      </c>
      <c r="C2355" s="2">
        <v>112943</v>
      </c>
      <c r="D2355" s="2">
        <v>8322</v>
      </c>
      <c r="E2355" s="2">
        <v>8330</v>
      </c>
      <c r="F2355" s="13">
        <f t="shared" si="654"/>
        <v>9.9594405392533503E-4</v>
      </c>
      <c r="G2355" s="2">
        <f t="shared" si="649"/>
        <v>8894.6376666666692</v>
      </c>
      <c r="H2355" s="2">
        <f t="shared" ca="1" si="655"/>
        <v>86923.199999999997</v>
      </c>
      <c r="I2355">
        <f t="shared" ca="1" si="656"/>
        <v>1</v>
      </c>
      <c r="J2355">
        <f t="shared" si="657"/>
        <v>1</v>
      </c>
      <c r="K2355">
        <f t="shared" si="650"/>
        <v>157.32999999999902</v>
      </c>
      <c r="L2355">
        <f t="shared" ca="1" si="651"/>
        <v>-157.32999999999902</v>
      </c>
      <c r="M2355" s="14">
        <f t="shared" si="652"/>
        <v>7369.6300000000483</v>
      </c>
      <c r="N2355">
        <f t="shared" si="658"/>
        <v>0</v>
      </c>
      <c r="O2355">
        <f t="shared" si="653"/>
        <v>0</v>
      </c>
      <c r="P2355">
        <f>COUNTIF(作圖資料!$A$3:$A$249,A2355)</f>
        <v>0</v>
      </c>
      <c r="R2355" s="7">
        <f t="shared" si="659"/>
        <v>137</v>
      </c>
      <c r="S2355" s="8">
        <f t="shared" ca="1" si="660"/>
        <v>-137</v>
      </c>
      <c r="T2355" s="8">
        <f t="shared" ca="1" si="661"/>
        <v>11355</v>
      </c>
      <c r="U2355" s="8">
        <f t="shared" ca="1" si="662"/>
        <v>1</v>
      </c>
      <c r="V2355" s="9">
        <f t="shared" ca="1" si="663"/>
        <v>2</v>
      </c>
      <c r="W2355" s="3">
        <f t="shared" si="664"/>
        <v>-3.1581009469312527E-3</v>
      </c>
      <c r="X2355" s="3">
        <f t="shared" si="665"/>
        <v>3.7359423331515762E-2</v>
      </c>
      <c r="Y2355" s="3">
        <f t="shared" si="666"/>
        <v>4.1682313180623431E-2</v>
      </c>
    </row>
    <row r="2356" spans="1:25" x14ac:dyDescent="0.25">
      <c r="A2356" s="1">
        <v>39444</v>
      </c>
      <c r="B2356" s="2">
        <v>8396.9500000000007</v>
      </c>
      <c r="C2356" s="2">
        <v>114741</v>
      </c>
      <c r="D2356" s="2">
        <v>8396</v>
      </c>
      <c r="E2356" s="2">
        <v>8395</v>
      </c>
      <c r="F2356" s="13">
        <f t="shared" si="654"/>
        <v>-1.1313631735343499E-4</v>
      </c>
      <c r="G2356" s="2">
        <f t="shared" si="649"/>
        <v>8874.1303333333362</v>
      </c>
      <c r="H2356" s="2">
        <f t="shared" ca="1" si="655"/>
        <v>89785</v>
      </c>
      <c r="I2356">
        <f t="shared" ca="1" si="656"/>
        <v>1</v>
      </c>
      <c r="J2356">
        <f t="shared" si="657"/>
        <v>-1</v>
      </c>
      <c r="K2356">
        <f t="shared" si="650"/>
        <v>83.230000000001382</v>
      </c>
      <c r="L2356">
        <f t="shared" ca="1" si="651"/>
        <v>83.230000000001382</v>
      </c>
      <c r="M2356" s="14">
        <f t="shared" si="652"/>
        <v>7369.6300000000483</v>
      </c>
      <c r="N2356">
        <f t="shared" si="658"/>
        <v>0</v>
      </c>
      <c r="O2356">
        <f t="shared" si="653"/>
        <v>0</v>
      </c>
      <c r="P2356">
        <f>COUNTIF(作圖資料!$A$3:$A$249,A2356)</f>
        <v>0</v>
      </c>
      <c r="R2356" s="7">
        <f t="shared" si="659"/>
        <v>74</v>
      </c>
      <c r="S2356" s="8">
        <f t="shared" ca="1" si="660"/>
        <v>74</v>
      </c>
      <c r="T2356" s="8">
        <f t="shared" ca="1" si="661"/>
        <v>11429</v>
      </c>
      <c r="U2356" s="8">
        <f t="shared" ca="1" si="662"/>
        <v>1</v>
      </c>
      <c r="V2356" s="9">
        <f t="shared" ca="1" si="663"/>
        <v>0</v>
      </c>
      <c r="W2356" s="3">
        <f t="shared" si="664"/>
        <v>-3.1581009469312527E-3</v>
      </c>
      <c r="X2356" s="3">
        <f t="shared" si="665"/>
        <v>4.7744596852380417E-2</v>
      </c>
      <c r="Y2356" s="3">
        <f t="shared" si="666"/>
        <v>5.0945049442984169E-2</v>
      </c>
    </row>
    <row r="2357" spans="1:25" x14ac:dyDescent="0.25">
      <c r="A2357" s="1">
        <v>39447</v>
      </c>
      <c r="B2357" s="2">
        <v>8506.2800000000007</v>
      </c>
      <c r="C2357" s="2">
        <v>83084</v>
      </c>
      <c r="D2357" s="2">
        <v>8481</v>
      </c>
      <c r="E2357" s="2">
        <v>8483</v>
      </c>
      <c r="F2357" s="13">
        <f t="shared" si="654"/>
        <v>-2.9719219212159809E-3</v>
      </c>
      <c r="G2357" s="2">
        <f t="shared" si="649"/>
        <v>8855.6140000000032</v>
      </c>
      <c r="H2357" s="2">
        <f t="shared" ca="1" si="655"/>
        <v>90014.6</v>
      </c>
      <c r="I2357">
        <f t="shared" ca="1" si="656"/>
        <v>-1</v>
      </c>
      <c r="J2357">
        <f t="shared" si="657"/>
        <v>-1</v>
      </c>
      <c r="K2357">
        <f t="shared" si="650"/>
        <v>109.32999999999993</v>
      </c>
      <c r="L2357">
        <f t="shared" ca="1" si="651"/>
        <v>109.32999999999993</v>
      </c>
      <c r="M2357" s="14">
        <f t="shared" si="652"/>
        <v>7369.6300000000483</v>
      </c>
      <c r="N2357">
        <f t="shared" si="658"/>
        <v>0</v>
      </c>
      <c r="O2357">
        <f t="shared" si="653"/>
        <v>0</v>
      </c>
      <c r="P2357">
        <f>COUNTIF(作圖資料!$A$3:$A$249,A2357)</f>
        <v>0</v>
      </c>
      <c r="R2357" s="7">
        <f t="shared" si="659"/>
        <v>85</v>
      </c>
      <c r="S2357" s="8">
        <f t="shared" ca="1" si="660"/>
        <v>85</v>
      </c>
      <c r="T2357" s="8">
        <f t="shared" ca="1" si="661"/>
        <v>11514</v>
      </c>
      <c r="U2357" s="8">
        <f t="shared" ca="1" si="662"/>
        <v>-1</v>
      </c>
      <c r="V2357" s="9">
        <f t="shared" ca="1" si="663"/>
        <v>2</v>
      </c>
      <c r="W2357" s="3">
        <f t="shared" si="664"/>
        <v>-3.1581009469312527E-3</v>
      </c>
      <c r="X2357" s="3">
        <f t="shared" si="665"/>
        <v>6.1386444996512468E-2</v>
      </c>
      <c r="Y2357" s="3">
        <f t="shared" si="666"/>
        <v>6.1584678933533699E-2</v>
      </c>
    </row>
    <row r="2358" spans="1:25" x14ac:dyDescent="0.25">
      <c r="A2358" s="1">
        <v>39449</v>
      </c>
      <c r="B2358" s="2">
        <v>8323.0499999999993</v>
      </c>
      <c r="C2358" s="2">
        <v>110444</v>
      </c>
      <c r="D2358" s="2">
        <v>8282</v>
      </c>
      <c r="E2358" s="2">
        <v>8287</v>
      </c>
      <c r="F2358" s="13">
        <f t="shared" si="654"/>
        <v>-4.932086194363805E-3</v>
      </c>
      <c r="G2358" s="2">
        <f t="shared" si="649"/>
        <v>8832.3786666666692</v>
      </c>
      <c r="H2358" s="2">
        <f t="shared" ca="1" si="655"/>
        <v>97146.8</v>
      </c>
      <c r="I2358">
        <f t="shared" ca="1" si="656"/>
        <v>1</v>
      </c>
      <c r="J2358">
        <f t="shared" si="657"/>
        <v>-1</v>
      </c>
      <c r="K2358">
        <f t="shared" si="650"/>
        <v>-183.23000000000138</v>
      </c>
      <c r="L2358">
        <f t="shared" ca="1" si="651"/>
        <v>183.23000000000138</v>
      </c>
      <c r="M2358" s="14">
        <f t="shared" si="652"/>
        <v>7369.6300000000483</v>
      </c>
      <c r="N2358">
        <f t="shared" si="658"/>
        <v>0</v>
      </c>
      <c r="O2358">
        <f t="shared" si="653"/>
        <v>0</v>
      </c>
      <c r="P2358">
        <f>COUNTIF(作圖資料!$A$3:$A$249,A2358)</f>
        <v>0</v>
      </c>
      <c r="R2358" s="7">
        <f t="shared" si="659"/>
        <v>-199</v>
      </c>
      <c r="S2358" s="8">
        <f t="shared" ca="1" si="660"/>
        <v>199</v>
      </c>
      <c r="T2358" s="8">
        <f t="shared" ca="1" si="661"/>
        <v>11713</v>
      </c>
      <c r="U2358" s="8">
        <f t="shared" ca="1" si="662"/>
        <v>1</v>
      </c>
      <c r="V2358" s="9">
        <f t="shared" ca="1" si="663"/>
        <v>2</v>
      </c>
      <c r="W2358" s="3">
        <f t="shared" si="664"/>
        <v>-3.1581009469312527E-3</v>
      </c>
      <c r="X2358" s="3">
        <f t="shared" si="665"/>
        <v>3.8523590926729634E-2</v>
      </c>
      <c r="Y2358" s="3">
        <f t="shared" si="666"/>
        <v>3.6675428714482372E-2</v>
      </c>
    </row>
    <row r="2359" spans="1:25" x14ac:dyDescent="0.25">
      <c r="A2359" s="1">
        <v>39450</v>
      </c>
      <c r="B2359" s="2">
        <v>8184.2</v>
      </c>
      <c r="C2359" s="2">
        <v>104923</v>
      </c>
      <c r="D2359" s="2">
        <v>8143</v>
      </c>
      <c r="E2359" s="2">
        <v>8139</v>
      </c>
      <c r="F2359" s="13">
        <f t="shared" si="654"/>
        <v>-5.0340900760000862E-3</v>
      </c>
      <c r="G2359" s="2">
        <f t="shared" si="649"/>
        <v>8808.1181666666689</v>
      </c>
      <c r="H2359" s="2">
        <f t="shared" ca="1" si="655"/>
        <v>105227</v>
      </c>
      <c r="I2359">
        <f t="shared" ca="1" si="656"/>
        <v>-1</v>
      </c>
      <c r="J2359">
        <f t="shared" si="657"/>
        <v>-1</v>
      </c>
      <c r="K2359">
        <f t="shared" si="650"/>
        <v>-138.84999999999945</v>
      </c>
      <c r="L2359">
        <f t="shared" ca="1" si="651"/>
        <v>-138.84999999999945</v>
      </c>
      <c r="M2359" s="14">
        <f t="shared" si="652"/>
        <v>7369.6300000000483</v>
      </c>
      <c r="N2359">
        <f t="shared" si="658"/>
        <v>0</v>
      </c>
      <c r="O2359">
        <f t="shared" si="653"/>
        <v>0</v>
      </c>
      <c r="P2359">
        <f>COUNTIF(作圖資料!$A$3:$A$249,A2359)</f>
        <v>0</v>
      </c>
      <c r="R2359" s="7">
        <f t="shared" si="659"/>
        <v>-139</v>
      </c>
      <c r="S2359" s="8">
        <f t="shared" ca="1" si="660"/>
        <v>-139</v>
      </c>
      <c r="T2359" s="8">
        <f t="shared" ca="1" si="661"/>
        <v>11574</v>
      </c>
      <c r="U2359" s="8">
        <f t="shared" ca="1" si="662"/>
        <v>-1</v>
      </c>
      <c r="V2359" s="9">
        <f t="shared" ca="1" si="663"/>
        <v>2</v>
      </c>
      <c r="W2359" s="3">
        <f t="shared" si="664"/>
        <v>-3.1581009469312527E-3</v>
      </c>
      <c r="X2359" s="3">
        <f t="shared" si="665"/>
        <v>2.1198331484556965E-2</v>
      </c>
      <c r="Y2359" s="3">
        <f t="shared" si="666"/>
        <v>1.9276505194642635E-2</v>
      </c>
    </row>
    <row r="2360" spans="1:25" x14ac:dyDescent="0.25">
      <c r="A2360" s="1">
        <v>39451</v>
      </c>
      <c r="B2360" s="2">
        <v>8221.1</v>
      </c>
      <c r="C2360" s="2">
        <v>126778</v>
      </c>
      <c r="D2360" s="2">
        <v>8209</v>
      </c>
      <c r="E2360" s="2">
        <v>8200</v>
      </c>
      <c r="F2360" s="13">
        <f t="shared" si="654"/>
        <v>-1.4718225055041501E-3</v>
      </c>
      <c r="G2360" s="2">
        <f t="shared" si="649"/>
        <v>8783.5086666666684</v>
      </c>
      <c r="H2360" s="2">
        <f t="shared" ca="1" si="655"/>
        <v>107994</v>
      </c>
      <c r="I2360">
        <f t="shared" ca="1" si="656"/>
        <v>1</v>
      </c>
      <c r="J2360">
        <f t="shared" si="657"/>
        <v>-1</v>
      </c>
      <c r="K2360">
        <f t="shared" si="650"/>
        <v>36.900000000000546</v>
      </c>
      <c r="L2360">
        <f t="shared" ca="1" si="651"/>
        <v>-36.900000000000546</v>
      </c>
      <c r="M2360" s="14">
        <f t="shared" si="652"/>
        <v>7369.6300000000483</v>
      </c>
      <c r="N2360">
        <f t="shared" si="658"/>
        <v>0</v>
      </c>
      <c r="O2360">
        <f t="shared" si="653"/>
        <v>0</v>
      </c>
      <c r="P2360">
        <f>COUNTIF(作圖資料!$A$3:$A$249,A2360)</f>
        <v>0</v>
      </c>
      <c r="R2360" s="7">
        <f t="shared" si="659"/>
        <v>66</v>
      </c>
      <c r="S2360" s="8">
        <f t="shared" ca="1" si="660"/>
        <v>-66</v>
      </c>
      <c r="T2360" s="8">
        <f t="shared" ca="1" si="661"/>
        <v>11508</v>
      </c>
      <c r="U2360" s="8">
        <f t="shared" ca="1" si="662"/>
        <v>1</v>
      </c>
      <c r="V2360" s="9">
        <f t="shared" ca="1" si="663"/>
        <v>2</v>
      </c>
      <c r="W2360" s="3">
        <f t="shared" si="664"/>
        <v>-3.1581009469312527E-3</v>
      </c>
      <c r="X2360" s="3">
        <f t="shared" si="665"/>
        <v>2.5802595607107959E-2</v>
      </c>
      <c r="Y2360" s="3">
        <f t="shared" si="666"/>
        <v>2.7537864563775161E-2</v>
      </c>
    </row>
    <row r="2361" spans="1:25" x14ac:dyDescent="0.25">
      <c r="A2361" s="1">
        <v>39454</v>
      </c>
      <c r="B2361" s="2">
        <v>7883.37</v>
      </c>
      <c r="C2361" s="2">
        <v>133557</v>
      </c>
      <c r="D2361" s="2">
        <v>7833</v>
      </c>
      <c r="E2361" s="2">
        <v>7825</v>
      </c>
      <c r="F2361" s="13">
        <f t="shared" si="654"/>
        <v>-6.3893994573386292E-3</v>
      </c>
      <c r="G2361" s="2">
        <f t="shared" si="649"/>
        <v>8756.62366666667</v>
      </c>
      <c r="H2361" s="2">
        <f t="shared" ca="1" si="655"/>
        <v>111757.2</v>
      </c>
      <c r="I2361">
        <f t="shared" ca="1" si="656"/>
        <v>1</v>
      </c>
      <c r="J2361">
        <f t="shared" si="657"/>
        <v>-1</v>
      </c>
      <c r="K2361">
        <f t="shared" si="650"/>
        <v>-337.73000000000047</v>
      </c>
      <c r="L2361">
        <f t="shared" ca="1" si="651"/>
        <v>-337.73000000000047</v>
      </c>
      <c r="M2361" s="14">
        <f t="shared" si="652"/>
        <v>7369.6300000000483</v>
      </c>
      <c r="N2361">
        <f t="shared" si="658"/>
        <v>0</v>
      </c>
      <c r="O2361">
        <f t="shared" si="653"/>
        <v>0</v>
      </c>
      <c r="P2361">
        <f>COUNTIF(作圖資料!$A$3:$A$249,A2361)</f>
        <v>0</v>
      </c>
      <c r="R2361" s="7">
        <f t="shared" si="659"/>
        <v>-376</v>
      </c>
      <c r="S2361" s="8">
        <f t="shared" ca="1" si="660"/>
        <v>-376</v>
      </c>
      <c r="T2361" s="8">
        <f t="shared" ca="1" si="661"/>
        <v>11132</v>
      </c>
      <c r="U2361" s="8">
        <f t="shared" ca="1" si="662"/>
        <v>1</v>
      </c>
      <c r="V2361" s="9">
        <f t="shared" ca="1" si="663"/>
        <v>0</v>
      </c>
      <c r="W2361" s="3">
        <f t="shared" si="664"/>
        <v>-3.1581009469312527E-3</v>
      </c>
      <c r="X2361" s="3">
        <f t="shared" si="665"/>
        <v>-1.6338274910753348E-2</v>
      </c>
      <c r="Y2361" s="3">
        <f t="shared" si="666"/>
        <v>-1.9526849417949688E-2</v>
      </c>
    </row>
    <row r="2362" spans="1:25" x14ac:dyDescent="0.25">
      <c r="A2362" s="1">
        <v>39455</v>
      </c>
      <c r="B2362" s="2">
        <v>7962.91</v>
      </c>
      <c r="C2362" s="2">
        <v>130883</v>
      </c>
      <c r="D2362" s="2">
        <v>7916</v>
      </c>
      <c r="E2362" s="2">
        <v>7912</v>
      </c>
      <c r="F2362" s="13">
        <f t="shared" si="654"/>
        <v>-5.8910624382292331E-3</v>
      </c>
      <c r="G2362" s="2">
        <f t="shared" si="649"/>
        <v>8730.6980000000021</v>
      </c>
      <c r="H2362" s="2">
        <f t="shared" ca="1" si="655"/>
        <v>121317</v>
      </c>
      <c r="I2362">
        <f t="shared" ca="1" si="656"/>
        <v>1</v>
      </c>
      <c r="J2362">
        <f t="shared" si="657"/>
        <v>-1</v>
      </c>
      <c r="K2362">
        <f t="shared" si="650"/>
        <v>79.539999999999964</v>
      </c>
      <c r="L2362">
        <f t="shared" ca="1" si="651"/>
        <v>79.539999999999964</v>
      </c>
      <c r="M2362" s="14">
        <f t="shared" si="652"/>
        <v>7369.6300000000483</v>
      </c>
      <c r="N2362">
        <f t="shared" si="658"/>
        <v>0</v>
      </c>
      <c r="O2362">
        <f t="shared" si="653"/>
        <v>0</v>
      </c>
      <c r="P2362">
        <f>COUNTIF(作圖資料!$A$3:$A$249,A2362)</f>
        <v>0</v>
      </c>
      <c r="R2362" s="7">
        <f t="shared" si="659"/>
        <v>83</v>
      </c>
      <c r="S2362" s="8">
        <f t="shared" ca="1" si="660"/>
        <v>83</v>
      </c>
      <c r="T2362" s="8">
        <f t="shared" ca="1" si="661"/>
        <v>11215</v>
      </c>
      <c r="U2362" s="8">
        <f t="shared" ca="1" si="662"/>
        <v>1</v>
      </c>
      <c r="V2362" s="9">
        <f t="shared" ca="1" si="663"/>
        <v>0</v>
      </c>
      <c r="W2362" s="3">
        <f t="shared" si="664"/>
        <v>-3.1581009469312527E-3</v>
      </c>
      <c r="X2362" s="3">
        <f t="shared" si="665"/>
        <v>-6.4135278021437703E-3</v>
      </c>
      <c r="Y2362" s="3">
        <f t="shared" si="666"/>
        <v>-9.1375641507073224E-3</v>
      </c>
    </row>
    <row r="2363" spans="1:25" x14ac:dyDescent="0.25">
      <c r="A2363" s="1">
        <v>39456</v>
      </c>
      <c r="B2363" s="2">
        <v>8085.06</v>
      </c>
      <c r="C2363" s="2">
        <v>149704</v>
      </c>
      <c r="D2363" s="2">
        <v>8092</v>
      </c>
      <c r="E2363" s="2">
        <v>8072</v>
      </c>
      <c r="F2363" s="13">
        <f t="shared" si="654"/>
        <v>8.5837334540483923E-4</v>
      </c>
      <c r="G2363" s="2">
        <f t="shared" si="649"/>
        <v>8705.5745000000006</v>
      </c>
      <c r="H2363" s="2">
        <f t="shared" ca="1" si="655"/>
        <v>129169</v>
      </c>
      <c r="I2363">
        <f t="shared" ca="1" si="656"/>
        <v>1</v>
      </c>
      <c r="J2363">
        <f t="shared" si="657"/>
        <v>1</v>
      </c>
      <c r="K2363">
        <f t="shared" si="650"/>
        <v>122.15000000000055</v>
      </c>
      <c r="L2363">
        <f t="shared" ca="1" si="651"/>
        <v>122.15000000000055</v>
      </c>
      <c r="M2363" s="14">
        <f t="shared" si="652"/>
        <v>7369.6300000000483</v>
      </c>
      <c r="N2363">
        <f t="shared" si="658"/>
        <v>0</v>
      </c>
      <c r="O2363">
        <f t="shared" si="653"/>
        <v>0</v>
      </c>
      <c r="P2363">
        <f>COUNTIF(作圖資料!$A$3:$A$249,A2363)</f>
        <v>0</v>
      </c>
      <c r="R2363" s="7">
        <f t="shared" si="659"/>
        <v>176</v>
      </c>
      <c r="S2363" s="8">
        <f t="shared" ca="1" si="660"/>
        <v>176</v>
      </c>
      <c r="T2363" s="8">
        <f t="shared" ca="1" si="661"/>
        <v>11391</v>
      </c>
      <c r="U2363" s="8">
        <f t="shared" ca="1" si="662"/>
        <v>1</v>
      </c>
      <c r="V2363" s="9">
        <f t="shared" ca="1" si="663"/>
        <v>0</v>
      </c>
      <c r="W2363" s="3">
        <f t="shared" si="664"/>
        <v>-3.1581009469312527E-3</v>
      </c>
      <c r="X2363" s="3">
        <f t="shared" si="665"/>
        <v>8.827958988359752E-3</v>
      </c>
      <c r="Y2363" s="3">
        <f t="shared" si="666"/>
        <v>1.2892727500312784E-2</v>
      </c>
    </row>
    <row r="2364" spans="1:25" x14ac:dyDescent="0.25">
      <c r="A2364" s="1">
        <v>39457</v>
      </c>
      <c r="B2364" s="2">
        <v>8057.27</v>
      </c>
      <c r="C2364" s="2">
        <v>134240</v>
      </c>
      <c r="D2364" s="2">
        <v>8070</v>
      </c>
      <c r="E2364" s="2">
        <v>8050</v>
      </c>
      <c r="F2364" s="13">
        <f t="shared" si="654"/>
        <v>1.579939607335934E-3</v>
      </c>
      <c r="G2364" s="2">
        <f t="shared" si="649"/>
        <v>8680.4930000000022</v>
      </c>
      <c r="H2364" s="2">
        <f t="shared" ca="1" si="655"/>
        <v>135032.4</v>
      </c>
      <c r="I2364">
        <f t="shared" ca="1" si="656"/>
        <v>-1</v>
      </c>
      <c r="J2364">
        <f t="shared" si="657"/>
        <v>1</v>
      </c>
      <c r="K2364">
        <f t="shared" si="650"/>
        <v>-27.789999999999964</v>
      </c>
      <c r="L2364">
        <f t="shared" ca="1" si="651"/>
        <v>-27.789999999999964</v>
      </c>
      <c r="M2364" s="14">
        <f t="shared" si="652"/>
        <v>7369.6300000000483</v>
      </c>
      <c r="N2364">
        <f t="shared" si="658"/>
        <v>0</v>
      </c>
      <c r="O2364">
        <f t="shared" si="653"/>
        <v>0</v>
      </c>
      <c r="P2364">
        <f>COUNTIF(作圖資料!$A$3:$A$249,A2364)</f>
        <v>0</v>
      </c>
      <c r="R2364" s="7">
        <f t="shared" si="659"/>
        <v>-22</v>
      </c>
      <c r="S2364" s="8">
        <f t="shared" ca="1" si="660"/>
        <v>-22</v>
      </c>
      <c r="T2364" s="8">
        <f t="shared" ca="1" si="661"/>
        <v>11369</v>
      </c>
      <c r="U2364" s="8">
        <f t="shared" ca="1" si="662"/>
        <v>-1</v>
      </c>
      <c r="V2364" s="9">
        <f t="shared" ca="1" si="663"/>
        <v>2</v>
      </c>
      <c r="W2364" s="3">
        <f t="shared" si="664"/>
        <v>-3.1581009469312527E-3</v>
      </c>
      <c r="X2364" s="3">
        <f t="shared" si="665"/>
        <v>5.3604115638155037E-3</v>
      </c>
      <c r="Y2364" s="3">
        <f t="shared" si="666"/>
        <v>1.0138941043935201E-2</v>
      </c>
    </row>
    <row r="2365" spans="1:25" x14ac:dyDescent="0.25">
      <c r="A2365" s="1">
        <v>39458</v>
      </c>
      <c r="B2365" s="2">
        <v>8029.31</v>
      </c>
      <c r="C2365" s="2">
        <v>109330</v>
      </c>
      <c r="D2365" s="2">
        <v>7965</v>
      </c>
      <c r="E2365" s="2">
        <v>7942</v>
      </c>
      <c r="F2365" s="13">
        <f t="shared" si="654"/>
        <v>-8.0094055404512643E-3</v>
      </c>
      <c r="G2365" s="2">
        <f t="shared" si="649"/>
        <v>8653.6970000000019</v>
      </c>
      <c r="H2365" s="2">
        <f t="shared" ca="1" si="655"/>
        <v>131542.79999999999</v>
      </c>
      <c r="I2365">
        <f t="shared" ca="1" si="656"/>
        <v>-1</v>
      </c>
      <c r="J2365">
        <f t="shared" si="657"/>
        <v>-1</v>
      </c>
      <c r="K2365">
        <f t="shared" si="650"/>
        <v>-27.960000000000036</v>
      </c>
      <c r="L2365">
        <f t="shared" ca="1" si="651"/>
        <v>27.960000000000036</v>
      </c>
      <c r="M2365" s="14">
        <f t="shared" si="652"/>
        <v>7369.6300000000483</v>
      </c>
      <c r="N2365">
        <f t="shared" si="658"/>
        <v>0</v>
      </c>
      <c r="O2365">
        <f t="shared" si="653"/>
        <v>0</v>
      </c>
      <c r="P2365">
        <f>COUNTIF(作圖資料!$A$3:$A$249,A2365)</f>
        <v>0</v>
      </c>
      <c r="R2365" s="7">
        <f t="shared" si="659"/>
        <v>-105</v>
      </c>
      <c r="S2365" s="8">
        <f t="shared" ca="1" si="660"/>
        <v>105</v>
      </c>
      <c r="T2365" s="8">
        <f t="shared" ca="1" si="661"/>
        <v>11474</v>
      </c>
      <c r="U2365" s="8">
        <f t="shared" ca="1" si="662"/>
        <v>-1</v>
      </c>
      <c r="V2365" s="9">
        <f t="shared" ca="1" si="663"/>
        <v>0</v>
      </c>
      <c r="W2365" s="3">
        <f t="shared" si="664"/>
        <v>-3.1581009469312527E-3</v>
      </c>
      <c r="X2365" s="3">
        <f t="shared" si="665"/>
        <v>1.8716520823380822E-3</v>
      </c>
      <c r="Y2365" s="3">
        <f t="shared" si="666"/>
        <v>-3.0041306796847467E-3</v>
      </c>
    </row>
    <row r="2366" spans="1:25" x14ac:dyDescent="0.25">
      <c r="A2366" s="1">
        <v>39461</v>
      </c>
      <c r="B2366" s="2">
        <v>8173.41</v>
      </c>
      <c r="C2366" s="2">
        <v>168096</v>
      </c>
      <c r="D2366" s="2">
        <v>8240</v>
      </c>
      <c r="E2366" s="2">
        <v>8240</v>
      </c>
      <c r="F2366" s="13">
        <f t="shared" si="654"/>
        <v>8.1471503326029371E-3</v>
      </c>
      <c r="G2366" s="2">
        <f t="shared" ref="G2366:G2429" si="667">AVERAGE(B2307:B2366)</f>
        <v>8629.7251666666689</v>
      </c>
      <c r="H2366" s="2">
        <f t="shared" ca="1" si="655"/>
        <v>138450.6</v>
      </c>
      <c r="I2366">
        <f t="shared" ca="1" si="656"/>
        <v>1</v>
      </c>
      <c r="J2366">
        <f t="shared" si="657"/>
        <v>1</v>
      </c>
      <c r="K2366">
        <f t="shared" ref="K2366:K2429" si="668">B2366-B2365</f>
        <v>144.09999999999945</v>
      </c>
      <c r="L2366">
        <f t="shared" ref="L2366:L2429" ca="1" si="669">I2365*K2366</f>
        <v>-144.09999999999945</v>
      </c>
      <c r="M2366" s="14">
        <f t="shared" ref="M2366:M2429" si="670">M2365+K2366*N2365</f>
        <v>7369.6300000000483</v>
      </c>
      <c r="N2366">
        <f t="shared" si="658"/>
        <v>0</v>
      </c>
      <c r="O2366">
        <f t="shared" ref="O2366:O2429" si="671">ABS(N2366-N2365)</f>
        <v>0</v>
      </c>
      <c r="P2366">
        <f>COUNTIF(作圖資料!$A$3:$A$249,A2366)</f>
        <v>0</v>
      </c>
      <c r="R2366" s="7">
        <f t="shared" si="659"/>
        <v>275</v>
      </c>
      <c r="S2366" s="8">
        <f t="shared" ca="1" si="660"/>
        <v>-275</v>
      </c>
      <c r="T2366" s="8">
        <f t="shared" ca="1" si="661"/>
        <v>11199</v>
      </c>
      <c r="U2366" s="8">
        <f t="shared" ca="1" si="662"/>
        <v>1</v>
      </c>
      <c r="V2366" s="9">
        <f t="shared" ca="1" si="663"/>
        <v>2</v>
      </c>
      <c r="W2366" s="3">
        <f t="shared" si="664"/>
        <v>-3.1581009469312527E-3</v>
      </c>
      <c r="X2366" s="3">
        <f t="shared" si="665"/>
        <v>1.9851989753329136E-2</v>
      </c>
      <c r="Y2366" s="3">
        <f t="shared" si="666"/>
        <v>3.141820002503426E-2</v>
      </c>
    </row>
    <row r="2367" spans="1:25" x14ac:dyDescent="0.25">
      <c r="A2367" s="1">
        <v>39462</v>
      </c>
      <c r="B2367" s="2">
        <v>8428.84</v>
      </c>
      <c r="C2367" s="2">
        <v>210227</v>
      </c>
      <c r="D2367" s="2">
        <v>8505</v>
      </c>
      <c r="E2367" s="2">
        <v>8501</v>
      </c>
      <c r="F2367" s="13">
        <f t="shared" si="654"/>
        <v>9.0356442879446774E-3</v>
      </c>
      <c r="G2367" s="2">
        <f t="shared" si="667"/>
        <v>8614.1953333333349</v>
      </c>
      <c r="H2367" s="2">
        <f t="shared" ca="1" si="655"/>
        <v>154319.4</v>
      </c>
      <c r="I2367">
        <f t="shared" ca="1" si="656"/>
        <v>1</v>
      </c>
      <c r="J2367">
        <f t="shared" si="657"/>
        <v>1</v>
      </c>
      <c r="K2367">
        <f t="shared" si="668"/>
        <v>255.43000000000029</v>
      </c>
      <c r="L2367">
        <f t="shared" ca="1" si="669"/>
        <v>255.43000000000029</v>
      </c>
      <c r="M2367" s="14">
        <f t="shared" si="670"/>
        <v>7369.6300000000483</v>
      </c>
      <c r="N2367">
        <f t="shared" si="658"/>
        <v>0</v>
      </c>
      <c r="O2367">
        <f t="shared" si="671"/>
        <v>0</v>
      </c>
      <c r="P2367">
        <f>COUNTIF(作圖資料!$A$3:$A$249,A2367)</f>
        <v>0</v>
      </c>
      <c r="R2367" s="7">
        <f t="shared" si="659"/>
        <v>265</v>
      </c>
      <c r="S2367" s="8">
        <f t="shared" ca="1" si="660"/>
        <v>265</v>
      </c>
      <c r="T2367" s="8">
        <f t="shared" ca="1" si="661"/>
        <v>11464</v>
      </c>
      <c r="U2367" s="8">
        <f t="shared" ca="1" si="662"/>
        <v>1</v>
      </c>
      <c r="V2367" s="9">
        <f t="shared" ca="1" si="663"/>
        <v>0</v>
      </c>
      <c r="W2367" s="3">
        <f t="shared" si="664"/>
        <v>-3.1581009469312527E-3</v>
      </c>
      <c r="X2367" s="3">
        <f t="shared" si="665"/>
        <v>5.17237291794308E-2</v>
      </c>
      <c r="Y2367" s="3">
        <f t="shared" si="666"/>
        <v>6.4588809613218112E-2</v>
      </c>
    </row>
    <row r="2368" spans="1:25" x14ac:dyDescent="0.25">
      <c r="A2368" s="1">
        <v>39463</v>
      </c>
      <c r="B2368" s="2">
        <v>8179.54</v>
      </c>
      <c r="C2368" s="2">
        <v>228942</v>
      </c>
      <c r="D2368" s="2">
        <v>8149</v>
      </c>
      <c r="E2368" s="2">
        <v>8135</v>
      </c>
      <c r="F2368" s="13">
        <f t="shared" si="654"/>
        <v>-5.4452939896375563E-3</v>
      </c>
      <c r="G2368" s="2">
        <f t="shared" si="667"/>
        <v>8592.1478333333343</v>
      </c>
      <c r="H2368" s="2">
        <f t="shared" ca="1" si="655"/>
        <v>170167</v>
      </c>
      <c r="I2368">
        <f t="shared" ca="1" si="656"/>
        <v>1</v>
      </c>
      <c r="J2368">
        <f t="shared" si="657"/>
        <v>-1</v>
      </c>
      <c r="K2368">
        <f t="shared" si="668"/>
        <v>-249.30000000000018</v>
      </c>
      <c r="L2368">
        <f t="shared" ca="1" si="669"/>
        <v>-249.30000000000018</v>
      </c>
      <c r="M2368" s="14">
        <f t="shared" si="670"/>
        <v>7369.6300000000483</v>
      </c>
      <c r="N2368">
        <f t="shared" si="658"/>
        <v>0</v>
      </c>
      <c r="O2368">
        <f t="shared" si="671"/>
        <v>0</v>
      </c>
      <c r="P2368">
        <f>COUNTIF(作圖資料!$A$3:$A$249,A2368)</f>
        <v>1</v>
      </c>
      <c r="R2368" s="7">
        <f t="shared" si="659"/>
        <v>-356</v>
      </c>
      <c r="S2368" s="8">
        <f t="shared" ca="1" si="660"/>
        <v>-356</v>
      </c>
      <c r="T2368" s="8">
        <f t="shared" ca="1" si="661"/>
        <v>11108</v>
      </c>
      <c r="U2368" s="8">
        <f t="shared" ca="1" si="662"/>
        <v>1</v>
      </c>
      <c r="V2368" s="9">
        <f t="shared" ca="1" si="663"/>
        <v>2</v>
      </c>
      <c r="W2368" s="3">
        <f t="shared" si="664"/>
        <v>-3.1581009469312527E-3</v>
      </c>
      <c r="X2368" s="3">
        <f t="shared" si="665"/>
        <v>2.0616871570977802E-2</v>
      </c>
      <c r="Y2368" s="3">
        <f t="shared" si="666"/>
        <v>2.0027537864563572E-2</v>
      </c>
    </row>
    <row r="2369" spans="1:25" x14ac:dyDescent="0.25">
      <c r="A2369" s="1">
        <v>39464</v>
      </c>
      <c r="B2369" s="2">
        <v>8101.63</v>
      </c>
      <c r="C2369" s="2">
        <v>169873</v>
      </c>
      <c r="D2369" s="2">
        <v>8098</v>
      </c>
      <c r="E2369" s="2">
        <v>8070</v>
      </c>
      <c r="F2369" s="13">
        <f t="shared" si="654"/>
        <v>-4.4805798339342395E-4</v>
      </c>
      <c r="G2369" s="2">
        <f t="shared" si="667"/>
        <v>8569.7980000000007</v>
      </c>
      <c r="H2369" s="2">
        <f t="shared" ca="1" si="655"/>
        <v>177293.6</v>
      </c>
      <c r="I2369">
        <f t="shared" ca="1" si="656"/>
        <v>-1</v>
      </c>
      <c r="J2369">
        <f t="shared" si="657"/>
        <v>-1</v>
      </c>
      <c r="K2369">
        <f t="shared" si="668"/>
        <v>-77.909999999999854</v>
      </c>
      <c r="L2369">
        <f t="shared" ca="1" si="669"/>
        <v>-77.909999999999854</v>
      </c>
      <c r="M2369" s="14">
        <f t="shared" si="670"/>
        <v>7369.6300000000483</v>
      </c>
      <c r="N2369">
        <f t="shared" si="658"/>
        <v>0</v>
      </c>
      <c r="O2369">
        <f t="shared" si="671"/>
        <v>0</v>
      </c>
      <c r="P2369">
        <f>COUNTIF(作圖資料!$A$3:$A$249,A2369)</f>
        <v>0</v>
      </c>
      <c r="R2369" s="7">
        <f t="shared" si="659"/>
        <v>-37</v>
      </c>
      <c r="S2369" s="8">
        <f t="shared" ca="1" si="660"/>
        <v>-37</v>
      </c>
      <c r="T2369" s="8">
        <f t="shared" ca="1" si="661"/>
        <v>11071</v>
      </c>
      <c r="U2369" s="8">
        <f t="shared" ca="1" si="662"/>
        <v>-1</v>
      </c>
      <c r="V2369" s="9">
        <f t="shared" ca="1" si="663"/>
        <v>2</v>
      </c>
      <c r="W2369" s="3">
        <f t="shared" si="664"/>
        <v>-5.4452939896375563E-3</v>
      </c>
      <c r="X2369" s="3">
        <f t="shared" si="665"/>
        <v>-9.5249855126327224E-3</v>
      </c>
      <c r="Y2369" s="3">
        <f t="shared" si="666"/>
        <v>-4.5482483097725873E-3</v>
      </c>
    </row>
    <row r="2370" spans="1:25" x14ac:dyDescent="0.25">
      <c r="A2370" s="1">
        <v>39465</v>
      </c>
      <c r="B2370" s="2">
        <v>8184.65</v>
      </c>
      <c r="C2370" s="2">
        <v>165691</v>
      </c>
      <c r="D2370" s="2">
        <v>8216</v>
      </c>
      <c r="E2370" s="2">
        <v>8206</v>
      </c>
      <c r="F2370" s="13">
        <f t="shared" si="654"/>
        <v>3.830340943106858E-3</v>
      </c>
      <c r="G2370" s="2">
        <f t="shared" si="667"/>
        <v>8546.7378333333345</v>
      </c>
      <c r="H2370" s="2">
        <f t="shared" ca="1" si="655"/>
        <v>188565.8</v>
      </c>
      <c r="I2370">
        <f t="shared" ca="1" si="656"/>
        <v>-1</v>
      </c>
      <c r="J2370">
        <f t="shared" si="657"/>
        <v>1</v>
      </c>
      <c r="K2370">
        <f t="shared" si="668"/>
        <v>83.019999999999527</v>
      </c>
      <c r="L2370">
        <f t="shared" ca="1" si="669"/>
        <v>-83.019999999999527</v>
      </c>
      <c r="M2370" s="14">
        <f t="shared" si="670"/>
        <v>7369.6300000000483</v>
      </c>
      <c r="N2370">
        <f t="shared" si="658"/>
        <v>0</v>
      </c>
      <c r="O2370">
        <f t="shared" si="671"/>
        <v>0</v>
      </c>
      <c r="P2370">
        <f>COUNTIF(作圖資料!$A$3:$A$249,A2370)</f>
        <v>0</v>
      </c>
      <c r="R2370" s="7">
        <f t="shared" si="659"/>
        <v>118</v>
      </c>
      <c r="S2370" s="8">
        <f t="shared" ca="1" si="660"/>
        <v>-118</v>
      </c>
      <c r="T2370" s="8">
        <f t="shared" ca="1" si="661"/>
        <v>10953</v>
      </c>
      <c r="U2370" s="8">
        <f t="shared" ca="1" si="662"/>
        <v>-1</v>
      </c>
      <c r="V2370" s="9">
        <f t="shared" ca="1" si="663"/>
        <v>0</v>
      </c>
      <c r="W2370" s="3">
        <f t="shared" si="664"/>
        <v>-5.4452939896375563E-3</v>
      </c>
      <c r="X2370" s="3">
        <f t="shared" si="665"/>
        <v>6.2472950801639726E-4</v>
      </c>
      <c r="Y2370" s="3">
        <f t="shared" si="666"/>
        <v>9.9569760295019627E-3</v>
      </c>
    </row>
    <row r="2371" spans="1:25" x14ac:dyDescent="0.25">
      <c r="A2371" s="1">
        <v>39468</v>
      </c>
      <c r="B2371" s="2">
        <v>8110.2</v>
      </c>
      <c r="C2371" s="2">
        <v>142026</v>
      </c>
      <c r="D2371" s="2">
        <v>8110</v>
      </c>
      <c r="E2371" s="2">
        <v>8102</v>
      </c>
      <c r="F2371" s="13">
        <f t="shared" ref="F2371:F2434" si="672">IF(P2371=1,E2371,D2371)/B2371-1</f>
        <v>-2.4660304308143921E-5</v>
      </c>
      <c r="G2371" s="2">
        <f t="shared" si="667"/>
        <v>8521.3826666666682</v>
      </c>
      <c r="H2371" s="2">
        <f t="shared" ref="H2371:H2434" ca="1" si="673">IF(ROW()&gt;$H$1,AVERAGE(OFFSET(C2371,-$H$1+1,,$H$1)),"")</f>
        <v>183351.8</v>
      </c>
      <c r="I2371">
        <f t="shared" ref="I2371:I2434" ca="1" si="674">IF(H2371="",0,SIGN(C2371-H2371))</f>
        <v>-1</v>
      </c>
      <c r="J2371">
        <f t="shared" ref="J2371:J2434" si="675">SIGN(F2371)</f>
        <v>-1</v>
      </c>
      <c r="K2371">
        <f t="shared" si="668"/>
        <v>-74.449999999999818</v>
      </c>
      <c r="L2371">
        <f t="shared" ca="1" si="669"/>
        <v>74.449999999999818</v>
      </c>
      <c r="M2371" s="14">
        <f t="shared" si="670"/>
        <v>7369.6300000000483</v>
      </c>
      <c r="N2371">
        <f t="shared" ref="N2371:N2434" si="676">INT(M2371*$Q$1/B2371)*CHOOSE($L$1,I2371,J2371)</f>
        <v>0</v>
      </c>
      <c r="O2371">
        <f t="shared" si="671"/>
        <v>0</v>
      </c>
      <c r="P2371">
        <f>COUNTIF(作圖資料!$A$3:$A$249,A2371)</f>
        <v>0</v>
      </c>
      <c r="R2371" s="7">
        <f t="shared" si="659"/>
        <v>-106</v>
      </c>
      <c r="S2371" s="8">
        <f t="shared" ca="1" si="660"/>
        <v>106</v>
      </c>
      <c r="T2371" s="8">
        <f t="shared" ca="1" si="661"/>
        <v>11059</v>
      </c>
      <c r="U2371" s="8">
        <f t="shared" ca="1" si="662"/>
        <v>-1</v>
      </c>
      <c r="V2371" s="9">
        <f t="shared" ca="1" si="663"/>
        <v>0</v>
      </c>
      <c r="W2371" s="3">
        <f t="shared" si="664"/>
        <v>-5.4452939896375563E-3</v>
      </c>
      <c r="X2371" s="3">
        <f t="shared" si="665"/>
        <v>-8.4772493318694409E-3</v>
      </c>
      <c r="Y2371" s="3">
        <f t="shared" si="666"/>
        <v>-3.0731407498465479E-3</v>
      </c>
    </row>
    <row r="2372" spans="1:25" x14ac:dyDescent="0.25">
      <c r="A2372" s="1">
        <v>39469</v>
      </c>
      <c r="B2372" s="2">
        <v>7581.96</v>
      </c>
      <c r="C2372" s="2">
        <v>134532</v>
      </c>
      <c r="D2372" s="2">
        <v>7543</v>
      </c>
      <c r="E2372" s="2">
        <v>7535</v>
      </c>
      <c r="F2372" s="13">
        <f t="shared" si="672"/>
        <v>-5.1385129966393661E-3</v>
      </c>
      <c r="G2372" s="2">
        <f t="shared" si="667"/>
        <v>8484.2506666666686</v>
      </c>
      <c r="H2372" s="2">
        <f t="shared" ca="1" si="673"/>
        <v>168212.8</v>
      </c>
      <c r="I2372">
        <f t="shared" ca="1" si="674"/>
        <v>-1</v>
      </c>
      <c r="J2372">
        <f t="shared" si="675"/>
        <v>-1</v>
      </c>
      <c r="K2372">
        <f t="shared" si="668"/>
        <v>-528.23999999999978</v>
      </c>
      <c r="L2372">
        <f t="shared" ca="1" si="669"/>
        <v>528.23999999999978</v>
      </c>
      <c r="M2372" s="14">
        <f t="shared" si="670"/>
        <v>7369.6300000000483</v>
      </c>
      <c r="N2372">
        <f t="shared" si="676"/>
        <v>0</v>
      </c>
      <c r="O2372">
        <f t="shared" si="671"/>
        <v>0</v>
      </c>
      <c r="P2372">
        <f>COUNTIF(作圖資料!$A$3:$A$249,A2372)</f>
        <v>0</v>
      </c>
      <c r="R2372" s="7">
        <f t="shared" ref="R2372:R2435" si="677">D2372-IF(P2371=1,E2371,D2371)</f>
        <v>-567</v>
      </c>
      <c r="S2372" s="8">
        <f t="shared" ref="S2372:S2435" ca="1" si="678">I2371*R2372</f>
        <v>567</v>
      </c>
      <c r="T2372" s="8">
        <f t="shared" ref="T2372:T2435" ca="1" si="679">T2371+R2372*U2371</f>
        <v>11626</v>
      </c>
      <c r="U2372" s="8">
        <f t="shared" ref="U2372:U2435" ca="1" si="680">INT(T2372*$Q$1/IF(P2372=1,E2372,D2372))*I2372</f>
        <v>-1</v>
      </c>
      <c r="V2372" s="9">
        <f t="shared" ref="V2372:V2435" ca="1" si="681">IF(P2372=1,ABS(U2372)+ABS(U2371),ABS(U2372-U2371))</f>
        <v>0</v>
      </c>
      <c r="W2372" s="3">
        <f t="shared" ref="W2372:W2435" si="682">IF(P2371=1,F2371,W2371)</f>
        <v>-5.4452939896375563E-3</v>
      </c>
      <c r="X2372" s="3">
        <f t="shared" ref="X2372:X2435" si="683">IF(P2371=1,K2372/B2371,(1+K2372/B2371)*(1+X2371)-1)</f>
        <v>-7.3057898121410059E-2</v>
      </c>
      <c r="Y2372" s="3">
        <f t="shared" ref="Y2372:Y2435" si="684">IF(P2371=1,R2372/E2371,(1+R2372/D2371)*(1+Y2371)-1)</f>
        <v>-7.2771972956361619E-2</v>
      </c>
    </row>
    <row r="2373" spans="1:25" x14ac:dyDescent="0.25">
      <c r="A2373" s="1">
        <v>39470</v>
      </c>
      <c r="B2373" s="2">
        <v>7408.4</v>
      </c>
      <c r="C2373" s="2">
        <v>161864</v>
      </c>
      <c r="D2373" s="2">
        <v>7331</v>
      </c>
      <c r="E2373" s="2">
        <v>7328</v>
      </c>
      <c r="F2373" s="13">
        <f t="shared" si="672"/>
        <v>-1.0447600021597059E-2</v>
      </c>
      <c r="G2373" s="2">
        <f t="shared" si="667"/>
        <v>8445.0918333333357</v>
      </c>
      <c r="H2373" s="2">
        <f t="shared" ca="1" si="673"/>
        <v>154797.20000000001</v>
      </c>
      <c r="I2373">
        <f t="shared" ca="1" si="674"/>
        <v>1</v>
      </c>
      <c r="J2373">
        <f t="shared" si="675"/>
        <v>-1</v>
      </c>
      <c r="K2373">
        <f t="shared" si="668"/>
        <v>-173.5600000000004</v>
      </c>
      <c r="L2373">
        <f t="shared" ca="1" si="669"/>
        <v>173.5600000000004</v>
      </c>
      <c r="M2373" s="14">
        <f t="shared" si="670"/>
        <v>7369.6300000000483</v>
      </c>
      <c r="N2373">
        <f t="shared" si="676"/>
        <v>0</v>
      </c>
      <c r="O2373">
        <f t="shared" si="671"/>
        <v>0</v>
      </c>
      <c r="P2373">
        <f>COUNTIF(作圖資料!$A$3:$A$249,A2373)</f>
        <v>0</v>
      </c>
      <c r="R2373" s="7">
        <f t="shared" si="677"/>
        <v>-212</v>
      </c>
      <c r="S2373" s="8">
        <f t="shared" ca="1" si="678"/>
        <v>212</v>
      </c>
      <c r="T2373" s="8">
        <f t="shared" ca="1" si="679"/>
        <v>11838</v>
      </c>
      <c r="U2373" s="8">
        <f t="shared" ca="1" si="680"/>
        <v>1</v>
      </c>
      <c r="V2373" s="9">
        <f t="shared" ca="1" si="681"/>
        <v>2</v>
      </c>
      <c r="W2373" s="3">
        <f t="shared" si="682"/>
        <v>-5.4452939896375563E-3</v>
      </c>
      <c r="X2373" s="3">
        <f t="shared" si="683"/>
        <v>-9.4276695266481858E-2</v>
      </c>
      <c r="Y2373" s="3">
        <f t="shared" si="684"/>
        <v>-9.883220651505864E-2</v>
      </c>
    </row>
    <row r="2374" spans="1:25" x14ac:dyDescent="0.25">
      <c r="A2374" s="1">
        <v>39471</v>
      </c>
      <c r="B2374" s="2">
        <v>7517.05</v>
      </c>
      <c r="C2374" s="2">
        <v>144216</v>
      </c>
      <c r="D2374" s="2">
        <v>7540</v>
      </c>
      <c r="E2374" s="2">
        <v>7535</v>
      </c>
      <c r="F2374" s="13">
        <f t="shared" si="672"/>
        <v>3.0530593783464344E-3</v>
      </c>
      <c r="G2374" s="2">
        <f t="shared" si="667"/>
        <v>8408.5198333333356</v>
      </c>
      <c r="H2374" s="2">
        <f t="shared" ca="1" si="673"/>
        <v>149665.79999999999</v>
      </c>
      <c r="I2374">
        <f t="shared" ca="1" si="674"/>
        <v>-1</v>
      </c>
      <c r="J2374">
        <f t="shared" si="675"/>
        <v>1</v>
      </c>
      <c r="K2374">
        <f t="shared" si="668"/>
        <v>108.65000000000055</v>
      </c>
      <c r="L2374">
        <f t="shared" ca="1" si="669"/>
        <v>108.65000000000055</v>
      </c>
      <c r="M2374" s="14">
        <f t="shared" si="670"/>
        <v>7369.6300000000483</v>
      </c>
      <c r="N2374">
        <f t="shared" si="676"/>
        <v>0</v>
      </c>
      <c r="O2374">
        <f t="shared" si="671"/>
        <v>0</v>
      </c>
      <c r="P2374">
        <f>COUNTIF(作圖資料!$A$3:$A$249,A2374)</f>
        <v>0</v>
      </c>
      <c r="R2374" s="7">
        <f t="shared" si="677"/>
        <v>209</v>
      </c>
      <c r="S2374" s="8">
        <f t="shared" ca="1" si="678"/>
        <v>209</v>
      </c>
      <c r="T2374" s="8">
        <f t="shared" ca="1" si="679"/>
        <v>12047</v>
      </c>
      <c r="U2374" s="8">
        <f t="shared" ca="1" si="680"/>
        <v>-1</v>
      </c>
      <c r="V2374" s="9">
        <f t="shared" ca="1" si="681"/>
        <v>2</v>
      </c>
      <c r="W2374" s="3">
        <f t="shared" si="682"/>
        <v>-5.4452939896375563E-3</v>
      </c>
      <c r="X2374" s="3">
        <f t="shared" si="683"/>
        <v>-8.0993552204647101E-2</v>
      </c>
      <c r="Y2374" s="3">
        <f t="shared" si="684"/>
        <v>-7.3140749846343223E-2</v>
      </c>
    </row>
    <row r="2375" spans="1:25" x14ac:dyDescent="0.25">
      <c r="A2375" s="1">
        <v>39472</v>
      </c>
      <c r="B2375" s="2">
        <v>7739.59</v>
      </c>
      <c r="C2375" s="2">
        <v>118137</v>
      </c>
      <c r="D2375" s="2">
        <v>7777</v>
      </c>
      <c r="E2375" s="2">
        <v>7766</v>
      </c>
      <c r="F2375" s="13">
        <f t="shared" si="672"/>
        <v>4.8335893761815019E-3</v>
      </c>
      <c r="G2375" s="2">
        <f t="shared" si="667"/>
        <v>8377.5425000000014</v>
      </c>
      <c r="H2375" s="2">
        <f t="shared" ca="1" si="673"/>
        <v>140155</v>
      </c>
      <c r="I2375">
        <f t="shared" ca="1" si="674"/>
        <v>-1</v>
      </c>
      <c r="J2375">
        <f t="shared" si="675"/>
        <v>1</v>
      </c>
      <c r="K2375">
        <f t="shared" si="668"/>
        <v>222.53999999999996</v>
      </c>
      <c r="L2375">
        <f t="shared" ca="1" si="669"/>
        <v>-222.53999999999996</v>
      </c>
      <c r="M2375" s="14">
        <f t="shared" si="670"/>
        <v>7369.6300000000483</v>
      </c>
      <c r="N2375">
        <f t="shared" si="676"/>
        <v>0</v>
      </c>
      <c r="O2375">
        <f t="shared" si="671"/>
        <v>0</v>
      </c>
      <c r="P2375">
        <f>COUNTIF(作圖資料!$A$3:$A$249,A2375)</f>
        <v>0</v>
      </c>
      <c r="R2375" s="7">
        <f t="shared" si="677"/>
        <v>237</v>
      </c>
      <c r="S2375" s="8">
        <f t="shared" ca="1" si="678"/>
        <v>-237</v>
      </c>
      <c r="T2375" s="8">
        <f t="shared" ca="1" si="679"/>
        <v>11810</v>
      </c>
      <c r="U2375" s="8">
        <f t="shared" ca="1" si="680"/>
        <v>-1</v>
      </c>
      <c r="V2375" s="9">
        <f t="shared" ca="1" si="681"/>
        <v>0</v>
      </c>
      <c r="W2375" s="3">
        <f t="shared" si="682"/>
        <v>-5.4452939896375563E-3</v>
      </c>
      <c r="X2375" s="3">
        <f t="shared" si="683"/>
        <v>-5.3786643258667222E-2</v>
      </c>
      <c r="Y2375" s="3">
        <f t="shared" si="684"/>
        <v>-4.4007375537799875E-2</v>
      </c>
    </row>
    <row r="2376" spans="1:25" x14ac:dyDescent="0.25">
      <c r="A2376" s="1">
        <v>39475</v>
      </c>
      <c r="B2376" s="2">
        <v>7485.79</v>
      </c>
      <c r="C2376" s="2">
        <v>102310</v>
      </c>
      <c r="D2376" s="2">
        <v>7445</v>
      </c>
      <c r="E2376" s="2">
        <v>7437</v>
      </c>
      <c r="F2376" s="13">
        <f t="shared" si="672"/>
        <v>-5.4489906876895589E-3</v>
      </c>
      <c r="G2376" s="2">
        <f t="shared" si="667"/>
        <v>8347.7541666666675</v>
      </c>
      <c r="H2376" s="2">
        <f t="shared" ca="1" si="673"/>
        <v>132211.79999999999</v>
      </c>
      <c r="I2376">
        <f t="shared" ca="1" si="674"/>
        <v>-1</v>
      </c>
      <c r="J2376">
        <f t="shared" si="675"/>
        <v>-1</v>
      </c>
      <c r="K2376">
        <f t="shared" si="668"/>
        <v>-253.80000000000018</v>
      </c>
      <c r="L2376">
        <f t="shared" ca="1" si="669"/>
        <v>253.80000000000018</v>
      </c>
      <c r="M2376" s="14">
        <f t="shared" si="670"/>
        <v>7369.6300000000483</v>
      </c>
      <c r="N2376">
        <f t="shared" si="676"/>
        <v>0</v>
      </c>
      <c r="O2376">
        <f t="shared" si="671"/>
        <v>0</v>
      </c>
      <c r="P2376">
        <f>COUNTIF(作圖資料!$A$3:$A$249,A2376)</f>
        <v>0</v>
      </c>
      <c r="R2376" s="7">
        <f t="shared" si="677"/>
        <v>-332</v>
      </c>
      <c r="S2376" s="8">
        <f t="shared" ca="1" si="678"/>
        <v>332</v>
      </c>
      <c r="T2376" s="8">
        <f t="shared" ca="1" si="679"/>
        <v>12142</v>
      </c>
      <c r="U2376" s="8">
        <f t="shared" ca="1" si="680"/>
        <v>-1</v>
      </c>
      <c r="V2376" s="9">
        <f t="shared" ca="1" si="681"/>
        <v>0</v>
      </c>
      <c r="W2376" s="3">
        <f t="shared" si="682"/>
        <v>-5.4452939896375563E-3</v>
      </c>
      <c r="X2376" s="3">
        <f t="shared" si="683"/>
        <v>-8.4815283011024922E-2</v>
      </c>
      <c r="Y2376" s="3">
        <f t="shared" si="684"/>
        <v>-8.4818684695759372E-2</v>
      </c>
    </row>
    <row r="2377" spans="1:25" x14ac:dyDescent="0.25">
      <c r="A2377" s="1">
        <v>39476</v>
      </c>
      <c r="B2377" s="2">
        <v>7576.42</v>
      </c>
      <c r="C2377" s="2">
        <v>95951</v>
      </c>
      <c r="D2377" s="2">
        <v>7526</v>
      </c>
      <c r="E2377" s="2">
        <v>7504</v>
      </c>
      <c r="F2377" s="13">
        <f t="shared" si="672"/>
        <v>-6.6548580992078499E-3</v>
      </c>
      <c r="G2377" s="2">
        <f t="shared" si="667"/>
        <v>8318.8845000000001</v>
      </c>
      <c r="H2377" s="2">
        <f t="shared" ca="1" si="673"/>
        <v>124495.6</v>
      </c>
      <c r="I2377">
        <f t="shared" ca="1" si="674"/>
        <v>-1</v>
      </c>
      <c r="J2377">
        <f t="shared" si="675"/>
        <v>-1</v>
      </c>
      <c r="K2377">
        <f t="shared" si="668"/>
        <v>90.630000000000109</v>
      </c>
      <c r="L2377">
        <f t="shared" ca="1" si="669"/>
        <v>-90.630000000000109</v>
      </c>
      <c r="M2377" s="14">
        <f t="shared" si="670"/>
        <v>7369.6300000000483</v>
      </c>
      <c r="N2377">
        <f t="shared" si="676"/>
        <v>0</v>
      </c>
      <c r="O2377">
        <f t="shared" si="671"/>
        <v>0</v>
      </c>
      <c r="P2377">
        <f>COUNTIF(作圖資料!$A$3:$A$249,A2377)</f>
        <v>0</v>
      </c>
      <c r="R2377" s="7">
        <f t="shared" si="677"/>
        <v>81</v>
      </c>
      <c r="S2377" s="8">
        <f t="shared" ca="1" si="678"/>
        <v>-81</v>
      </c>
      <c r="T2377" s="8">
        <f t="shared" ca="1" si="679"/>
        <v>12061</v>
      </c>
      <c r="U2377" s="8">
        <f t="shared" ca="1" si="680"/>
        <v>-1</v>
      </c>
      <c r="V2377" s="9">
        <f t="shared" ca="1" si="681"/>
        <v>0</v>
      </c>
      <c r="W2377" s="3">
        <f t="shared" si="682"/>
        <v>-5.4452939896375563E-3</v>
      </c>
      <c r="X2377" s="3">
        <f t="shared" si="683"/>
        <v>-7.373519782286031E-2</v>
      </c>
      <c r="Y2377" s="3">
        <f t="shared" si="684"/>
        <v>-7.4861708666257298E-2</v>
      </c>
    </row>
    <row r="2378" spans="1:25" x14ac:dyDescent="0.25">
      <c r="A2378" s="1">
        <v>39477</v>
      </c>
      <c r="B2378" s="2">
        <v>7543.5</v>
      </c>
      <c r="C2378" s="2">
        <v>111171</v>
      </c>
      <c r="D2378" s="2">
        <v>7511</v>
      </c>
      <c r="E2378" s="2">
        <v>7485</v>
      </c>
      <c r="F2378" s="13">
        <f t="shared" si="672"/>
        <v>-4.3083449327235845E-3</v>
      </c>
      <c r="G2378" s="2">
        <f t="shared" si="667"/>
        <v>8289.7294999999995</v>
      </c>
      <c r="H2378" s="2">
        <f t="shared" ca="1" si="673"/>
        <v>114357</v>
      </c>
      <c r="I2378">
        <f t="shared" ca="1" si="674"/>
        <v>-1</v>
      </c>
      <c r="J2378">
        <f t="shared" si="675"/>
        <v>-1</v>
      </c>
      <c r="K2378">
        <f t="shared" si="668"/>
        <v>-32.920000000000073</v>
      </c>
      <c r="L2378">
        <f t="shared" ca="1" si="669"/>
        <v>32.920000000000073</v>
      </c>
      <c r="M2378" s="14">
        <f t="shared" si="670"/>
        <v>7369.6300000000483</v>
      </c>
      <c r="N2378">
        <f t="shared" si="676"/>
        <v>0</v>
      </c>
      <c r="O2378">
        <f t="shared" si="671"/>
        <v>0</v>
      </c>
      <c r="P2378">
        <f>COUNTIF(作圖資料!$A$3:$A$249,A2378)</f>
        <v>0</v>
      </c>
      <c r="R2378" s="7">
        <f t="shared" si="677"/>
        <v>-15</v>
      </c>
      <c r="S2378" s="8">
        <f t="shared" ca="1" si="678"/>
        <v>15</v>
      </c>
      <c r="T2378" s="8">
        <f t="shared" ca="1" si="679"/>
        <v>12076</v>
      </c>
      <c r="U2378" s="8">
        <f t="shared" ca="1" si="680"/>
        <v>-1</v>
      </c>
      <c r="V2378" s="9">
        <f t="shared" ca="1" si="681"/>
        <v>0</v>
      </c>
      <c r="W2378" s="3">
        <f t="shared" si="682"/>
        <v>-5.4452939896375563E-3</v>
      </c>
      <c r="X2378" s="3">
        <f t="shared" si="683"/>
        <v>-7.7759874027145681E-2</v>
      </c>
      <c r="Y2378" s="3">
        <f t="shared" si="684"/>
        <v>-7.6705593116165094E-2</v>
      </c>
    </row>
    <row r="2379" spans="1:25" x14ac:dyDescent="0.25">
      <c r="A2379" s="1">
        <v>39478</v>
      </c>
      <c r="B2379" s="2">
        <v>7521.13</v>
      </c>
      <c r="C2379" s="2">
        <v>124222</v>
      </c>
      <c r="D2379" s="2">
        <v>7463</v>
      </c>
      <c r="E2379" s="2">
        <v>7432</v>
      </c>
      <c r="F2379" s="13">
        <f t="shared" si="672"/>
        <v>-7.7288918021627406E-3</v>
      </c>
      <c r="G2379" s="2">
        <f t="shared" si="667"/>
        <v>8260.0779999999995</v>
      </c>
      <c r="H2379" s="2">
        <f t="shared" ca="1" si="673"/>
        <v>110358.2</v>
      </c>
      <c r="I2379">
        <f t="shared" ca="1" si="674"/>
        <v>1</v>
      </c>
      <c r="J2379">
        <f t="shared" si="675"/>
        <v>-1</v>
      </c>
      <c r="K2379">
        <f t="shared" si="668"/>
        <v>-22.369999999999891</v>
      </c>
      <c r="L2379">
        <f t="shared" ca="1" si="669"/>
        <v>22.369999999999891</v>
      </c>
      <c r="M2379" s="14">
        <f t="shared" si="670"/>
        <v>7369.6300000000483</v>
      </c>
      <c r="N2379">
        <f t="shared" si="676"/>
        <v>0</v>
      </c>
      <c r="O2379">
        <f t="shared" si="671"/>
        <v>0</v>
      </c>
      <c r="P2379">
        <f>COUNTIF(作圖資料!$A$3:$A$249,A2379)</f>
        <v>0</v>
      </c>
      <c r="R2379" s="7">
        <f t="shared" si="677"/>
        <v>-48</v>
      </c>
      <c r="S2379" s="8">
        <f t="shared" ca="1" si="678"/>
        <v>48</v>
      </c>
      <c r="T2379" s="8">
        <f t="shared" ca="1" si="679"/>
        <v>12124</v>
      </c>
      <c r="U2379" s="8">
        <f t="shared" ca="1" si="680"/>
        <v>1</v>
      </c>
      <c r="V2379" s="9">
        <f t="shared" ca="1" si="681"/>
        <v>2</v>
      </c>
      <c r="W2379" s="3">
        <f t="shared" si="682"/>
        <v>-5.4452939896375563E-3</v>
      </c>
      <c r="X2379" s="3">
        <f t="shared" si="683"/>
        <v>-8.049474664834444E-2</v>
      </c>
      <c r="Y2379" s="3">
        <f t="shared" si="684"/>
        <v>-8.2606023355870084E-2</v>
      </c>
    </row>
    <row r="2380" spans="1:25" x14ac:dyDescent="0.25">
      <c r="A2380" s="1">
        <v>39479</v>
      </c>
      <c r="B2380" s="2">
        <v>7673.99</v>
      </c>
      <c r="C2380" s="2">
        <v>123130</v>
      </c>
      <c r="D2380" s="2">
        <v>7669</v>
      </c>
      <c r="E2380" s="2">
        <v>7645</v>
      </c>
      <c r="F2380" s="13">
        <f t="shared" si="672"/>
        <v>-6.5024843660199672E-4</v>
      </c>
      <c r="G2380" s="2">
        <f t="shared" si="667"/>
        <v>8239.0181666666667</v>
      </c>
      <c r="H2380" s="2">
        <f t="shared" ca="1" si="673"/>
        <v>111356.8</v>
      </c>
      <c r="I2380">
        <f t="shared" ca="1" si="674"/>
        <v>1</v>
      </c>
      <c r="J2380">
        <f t="shared" si="675"/>
        <v>-1</v>
      </c>
      <c r="K2380">
        <f t="shared" si="668"/>
        <v>152.85999999999967</v>
      </c>
      <c r="L2380">
        <f t="shared" ca="1" si="669"/>
        <v>152.85999999999967</v>
      </c>
      <c r="M2380" s="14">
        <f t="shared" si="670"/>
        <v>7369.6300000000483</v>
      </c>
      <c r="N2380">
        <f t="shared" si="676"/>
        <v>0</v>
      </c>
      <c r="O2380">
        <f t="shared" si="671"/>
        <v>0</v>
      </c>
      <c r="P2380">
        <f>COUNTIF(作圖資料!$A$3:$A$249,A2380)</f>
        <v>0</v>
      </c>
      <c r="R2380" s="7">
        <f t="shared" si="677"/>
        <v>206</v>
      </c>
      <c r="S2380" s="8">
        <f t="shared" ca="1" si="678"/>
        <v>206</v>
      </c>
      <c r="T2380" s="8">
        <f t="shared" ca="1" si="679"/>
        <v>12330</v>
      </c>
      <c r="U2380" s="8">
        <f t="shared" ca="1" si="680"/>
        <v>1</v>
      </c>
      <c r="V2380" s="9">
        <f t="shared" ca="1" si="681"/>
        <v>0</v>
      </c>
      <c r="W2380" s="3">
        <f t="shared" si="682"/>
        <v>-5.4452939896375563E-3</v>
      </c>
      <c r="X2380" s="3">
        <f t="shared" si="683"/>
        <v>-6.1806654163926167E-2</v>
      </c>
      <c r="Y2380" s="3">
        <f t="shared" si="684"/>
        <v>-5.728334357713627E-2</v>
      </c>
    </row>
    <row r="2381" spans="1:25" x14ac:dyDescent="0.25">
      <c r="A2381" s="1">
        <v>39490</v>
      </c>
      <c r="B2381" s="2">
        <v>7553.3</v>
      </c>
      <c r="C2381" s="2">
        <v>113634</v>
      </c>
      <c r="D2381" s="2">
        <v>7505</v>
      </c>
      <c r="E2381" s="2">
        <v>7488</v>
      </c>
      <c r="F2381" s="13">
        <f t="shared" si="672"/>
        <v>-6.3945560218712227E-3</v>
      </c>
      <c r="G2381" s="2">
        <f t="shared" si="667"/>
        <v>8215.3911666666663</v>
      </c>
      <c r="H2381" s="2">
        <f t="shared" ca="1" si="673"/>
        <v>113621.6</v>
      </c>
      <c r="I2381">
        <f t="shared" ca="1" si="674"/>
        <v>1</v>
      </c>
      <c r="J2381">
        <f t="shared" si="675"/>
        <v>-1</v>
      </c>
      <c r="K2381">
        <f t="shared" si="668"/>
        <v>-120.6899999999996</v>
      </c>
      <c r="L2381">
        <f t="shared" ca="1" si="669"/>
        <v>-120.6899999999996</v>
      </c>
      <c r="M2381" s="14">
        <f t="shared" si="670"/>
        <v>7369.6300000000483</v>
      </c>
      <c r="N2381">
        <f t="shared" si="676"/>
        <v>0</v>
      </c>
      <c r="O2381">
        <f t="shared" si="671"/>
        <v>0</v>
      </c>
      <c r="P2381">
        <f>COUNTIF(作圖資料!$A$3:$A$249,A2381)</f>
        <v>0</v>
      </c>
      <c r="R2381" s="7">
        <f t="shared" si="677"/>
        <v>-164</v>
      </c>
      <c r="S2381" s="8">
        <f t="shared" ca="1" si="678"/>
        <v>-164</v>
      </c>
      <c r="T2381" s="8">
        <f t="shared" ca="1" si="679"/>
        <v>12166</v>
      </c>
      <c r="U2381" s="8">
        <f t="shared" ca="1" si="680"/>
        <v>1</v>
      </c>
      <c r="V2381" s="9">
        <f t="shared" ca="1" si="681"/>
        <v>0</v>
      </c>
      <c r="W2381" s="3">
        <f t="shared" si="682"/>
        <v>-5.4452939896375563E-3</v>
      </c>
      <c r="X2381" s="3">
        <f t="shared" si="683"/>
        <v>-7.6561762641908948E-2</v>
      </c>
      <c r="Y2381" s="3">
        <f t="shared" si="684"/>
        <v>-7.7443146896128301E-2</v>
      </c>
    </row>
    <row r="2382" spans="1:25" x14ac:dyDescent="0.25">
      <c r="A2382" s="1">
        <v>39491</v>
      </c>
      <c r="B2382" s="2">
        <v>7550.55</v>
      </c>
      <c r="C2382" s="2">
        <v>99134</v>
      </c>
      <c r="D2382" s="2">
        <v>7485</v>
      </c>
      <c r="E2382" s="2">
        <v>7486</v>
      </c>
      <c r="F2382" s="13">
        <f t="shared" si="672"/>
        <v>-8.681486779108849E-3</v>
      </c>
      <c r="G2382" s="2">
        <f t="shared" si="667"/>
        <v>8196.7235000000001</v>
      </c>
      <c r="H2382" s="2">
        <f t="shared" ca="1" si="673"/>
        <v>114258.2</v>
      </c>
      <c r="I2382">
        <f t="shared" ca="1" si="674"/>
        <v>-1</v>
      </c>
      <c r="J2382">
        <f t="shared" si="675"/>
        <v>-1</v>
      </c>
      <c r="K2382">
        <f t="shared" si="668"/>
        <v>-2.75</v>
      </c>
      <c r="L2382">
        <f t="shared" ca="1" si="669"/>
        <v>-2.75</v>
      </c>
      <c r="M2382" s="14">
        <f t="shared" si="670"/>
        <v>7369.6300000000483</v>
      </c>
      <c r="N2382">
        <f t="shared" si="676"/>
        <v>0</v>
      </c>
      <c r="O2382">
        <f t="shared" si="671"/>
        <v>0</v>
      </c>
      <c r="P2382">
        <f>COUNTIF(作圖資料!$A$3:$A$249,A2382)</f>
        <v>0</v>
      </c>
      <c r="R2382" s="7">
        <f t="shared" si="677"/>
        <v>-20</v>
      </c>
      <c r="S2382" s="8">
        <f t="shared" ca="1" si="678"/>
        <v>-20</v>
      </c>
      <c r="T2382" s="8">
        <f t="shared" ca="1" si="679"/>
        <v>12146</v>
      </c>
      <c r="U2382" s="8">
        <f t="shared" ca="1" si="680"/>
        <v>-1</v>
      </c>
      <c r="V2382" s="9">
        <f t="shared" ca="1" si="681"/>
        <v>2</v>
      </c>
      <c r="W2382" s="3">
        <f t="shared" si="682"/>
        <v>-5.4452939896375563E-3</v>
      </c>
      <c r="X2382" s="3">
        <f t="shared" si="683"/>
        <v>-7.6897967367357989E-2</v>
      </c>
      <c r="Y2382" s="3">
        <f t="shared" si="684"/>
        <v>-7.9901659496005362E-2</v>
      </c>
    </row>
    <row r="2383" spans="1:25" x14ac:dyDescent="0.25">
      <c r="A2383" s="1">
        <v>39492</v>
      </c>
      <c r="B2383" s="2">
        <v>7865.28</v>
      </c>
      <c r="C2383" s="2">
        <v>114645</v>
      </c>
      <c r="D2383" s="2">
        <v>7897</v>
      </c>
      <c r="E2383" s="2">
        <v>7883</v>
      </c>
      <c r="F2383" s="13">
        <f t="shared" si="672"/>
        <v>4.032914276414834E-3</v>
      </c>
      <c r="G2383" s="2">
        <f t="shared" si="667"/>
        <v>8182.3580000000011</v>
      </c>
      <c r="H2383" s="2">
        <f t="shared" ca="1" si="673"/>
        <v>114953</v>
      </c>
      <c r="I2383">
        <f t="shared" ca="1" si="674"/>
        <v>-1</v>
      </c>
      <c r="J2383">
        <f t="shared" si="675"/>
        <v>1</v>
      </c>
      <c r="K2383">
        <f t="shared" si="668"/>
        <v>314.72999999999956</v>
      </c>
      <c r="L2383">
        <f t="shared" ca="1" si="669"/>
        <v>-314.72999999999956</v>
      </c>
      <c r="M2383" s="14">
        <f t="shared" si="670"/>
        <v>7369.6300000000483</v>
      </c>
      <c r="N2383">
        <f t="shared" si="676"/>
        <v>0</v>
      </c>
      <c r="O2383">
        <f t="shared" si="671"/>
        <v>0</v>
      </c>
      <c r="P2383">
        <f>COUNTIF(作圖資料!$A$3:$A$249,A2383)</f>
        <v>0</v>
      </c>
      <c r="R2383" s="7">
        <f t="shared" si="677"/>
        <v>412</v>
      </c>
      <c r="S2383" s="8">
        <f t="shared" ca="1" si="678"/>
        <v>-412</v>
      </c>
      <c r="T2383" s="8">
        <f t="shared" ca="1" si="679"/>
        <v>11734</v>
      </c>
      <c r="U2383" s="8">
        <f t="shared" ca="1" si="680"/>
        <v>-1</v>
      </c>
      <c r="V2383" s="9">
        <f t="shared" ca="1" si="681"/>
        <v>0</v>
      </c>
      <c r="W2383" s="3">
        <f t="shared" si="682"/>
        <v>-5.4452939896375563E-3</v>
      </c>
      <c r="X2383" s="3">
        <f t="shared" si="683"/>
        <v>-3.8420253461686094E-2</v>
      </c>
      <c r="Y2383" s="3">
        <f t="shared" si="684"/>
        <v>-2.9256299938537622E-2</v>
      </c>
    </row>
    <row r="2384" spans="1:25" x14ac:dyDescent="0.25">
      <c r="A2384" s="1">
        <v>39493</v>
      </c>
      <c r="B2384" s="2">
        <v>7876.37</v>
      </c>
      <c r="C2384" s="2">
        <v>108046</v>
      </c>
      <c r="D2384" s="2">
        <v>7891</v>
      </c>
      <c r="E2384" s="2">
        <v>7866</v>
      </c>
      <c r="F2384" s="13">
        <f t="shared" si="672"/>
        <v>1.8574546396372682E-3</v>
      </c>
      <c r="G2384" s="2">
        <f t="shared" si="667"/>
        <v>8164.5820000000003</v>
      </c>
      <c r="H2384" s="2">
        <f t="shared" ca="1" si="673"/>
        <v>111717.8</v>
      </c>
      <c r="I2384">
        <f t="shared" ca="1" si="674"/>
        <v>-1</v>
      </c>
      <c r="J2384">
        <f t="shared" si="675"/>
        <v>1</v>
      </c>
      <c r="K2384">
        <f t="shared" si="668"/>
        <v>11.090000000000146</v>
      </c>
      <c r="L2384">
        <f t="shared" ca="1" si="669"/>
        <v>-11.090000000000146</v>
      </c>
      <c r="M2384" s="14">
        <f t="shared" si="670"/>
        <v>7369.6300000000483</v>
      </c>
      <c r="N2384">
        <f t="shared" si="676"/>
        <v>0</v>
      </c>
      <c r="O2384">
        <f t="shared" si="671"/>
        <v>0</v>
      </c>
      <c r="P2384">
        <f>COUNTIF(作圖資料!$A$3:$A$249,A2384)</f>
        <v>0</v>
      </c>
      <c r="R2384" s="7">
        <f t="shared" si="677"/>
        <v>-6</v>
      </c>
      <c r="S2384" s="8">
        <f t="shared" ca="1" si="678"/>
        <v>6</v>
      </c>
      <c r="T2384" s="8">
        <f t="shared" ca="1" si="679"/>
        <v>11740</v>
      </c>
      <c r="U2384" s="8">
        <f t="shared" ca="1" si="680"/>
        <v>-1</v>
      </c>
      <c r="V2384" s="9">
        <f t="shared" ca="1" si="681"/>
        <v>0</v>
      </c>
      <c r="W2384" s="3">
        <f t="shared" si="682"/>
        <v>-5.4452939896375563E-3</v>
      </c>
      <c r="X2384" s="3">
        <f t="shared" si="683"/>
        <v>-3.7064431496147576E-2</v>
      </c>
      <c r="Y2384" s="3">
        <f t="shared" si="684"/>
        <v>-2.9993853718500718E-2</v>
      </c>
    </row>
    <row r="2385" spans="1:25" x14ac:dyDescent="0.25">
      <c r="A2385" s="1">
        <v>39496</v>
      </c>
      <c r="B2385" s="2">
        <v>7890.9</v>
      </c>
      <c r="C2385" s="2">
        <v>103046</v>
      </c>
      <c r="D2385" s="2">
        <v>7916</v>
      </c>
      <c r="E2385" s="2">
        <v>7884</v>
      </c>
      <c r="F2385" s="13">
        <f t="shared" si="672"/>
        <v>3.1808792406442521E-3</v>
      </c>
      <c r="G2385" s="2">
        <f t="shared" si="667"/>
        <v>8147.6735000000008</v>
      </c>
      <c r="H2385" s="2">
        <f t="shared" ca="1" si="673"/>
        <v>107701</v>
      </c>
      <c r="I2385">
        <f t="shared" ca="1" si="674"/>
        <v>-1</v>
      </c>
      <c r="J2385">
        <f t="shared" si="675"/>
        <v>1</v>
      </c>
      <c r="K2385">
        <f t="shared" si="668"/>
        <v>14.529999999999745</v>
      </c>
      <c r="L2385">
        <f t="shared" ca="1" si="669"/>
        <v>-14.529999999999745</v>
      </c>
      <c r="M2385" s="14">
        <f t="shared" si="670"/>
        <v>7369.6300000000483</v>
      </c>
      <c r="N2385">
        <f t="shared" si="676"/>
        <v>0</v>
      </c>
      <c r="O2385">
        <f t="shared" si="671"/>
        <v>0</v>
      </c>
      <c r="P2385">
        <f>COUNTIF(作圖資料!$A$3:$A$249,A2385)</f>
        <v>0</v>
      </c>
      <c r="R2385" s="7">
        <f t="shared" si="677"/>
        <v>25</v>
      </c>
      <c r="S2385" s="8">
        <f t="shared" ca="1" si="678"/>
        <v>-25</v>
      </c>
      <c r="T2385" s="8">
        <f t="shared" ca="1" si="679"/>
        <v>11715</v>
      </c>
      <c r="U2385" s="8">
        <f t="shared" ca="1" si="680"/>
        <v>-1</v>
      </c>
      <c r="V2385" s="9">
        <f t="shared" ca="1" si="681"/>
        <v>0</v>
      </c>
      <c r="W2385" s="3">
        <f t="shared" si="682"/>
        <v>-5.4452939896375563E-3</v>
      </c>
      <c r="X2385" s="3">
        <f t="shared" si="683"/>
        <v>-3.5288047983138227E-2</v>
      </c>
      <c r="Y2385" s="3">
        <f t="shared" si="684"/>
        <v>-2.6920712968654392E-2</v>
      </c>
    </row>
    <row r="2386" spans="1:25" x14ac:dyDescent="0.25">
      <c r="A2386" s="1">
        <v>39497</v>
      </c>
      <c r="B2386" s="2">
        <v>8024.41</v>
      </c>
      <c r="C2386" s="2">
        <v>121424</v>
      </c>
      <c r="D2386" s="2">
        <v>8020</v>
      </c>
      <c r="E2386" s="2">
        <v>7999</v>
      </c>
      <c r="F2386" s="13">
        <f t="shared" si="672"/>
        <v>-5.495731150327865E-4</v>
      </c>
      <c r="G2386" s="2">
        <f t="shared" si="667"/>
        <v>8135.3333333333339</v>
      </c>
      <c r="H2386" s="2">
        <f t="shared" ca="1" si="673"/>
        <v>109259</v>
      </c>
      <c r="I2386">
        <f t="shared" ca="1" si="674"/>
        <v>1</v>
      </c>
      <c r="J2386">
        <f t="shared" si="675"/>
        <v>-1</v>
      </c>
      <c r="K2386">
        <f t="shared" si="668"/>
        <v>133.51000000000022</v>
      </c>
      <c r="L2386">
        <f t="shared" ca="1" si="669"/>
        <v>-133.51000000000022</v>
      </c>
      <c r="M2386" s="14">
        <f t="shared" si="670"/>
        <v>7369.6300000000483</v>
      </c>
      <c r="N2386">
        <f t="shared" si="676"/>
        <v>0</v>
      </c>
      <c r="O2386">
        <f t="shared" si="671"/>
        <v>0</v>
      </c>
      <c r="P2386">
        <f>COUNTIF(作圖資料!$A$3:$A$249,A2386)</f>
        <v>0</v>
      </c>
      <c r="R2386" s="7">
        <f t="shared" si="677"/>
        <v>104</v>
      </c>
      <c r="S2386" s="8">
        <f t="shared" ca="1" si="678"/>
        <v>-104</v>
      </c>
      <c r="T2386" s="8">
        <f t="shared" ca="1" si="679"/>
        <v>11611</v>
      </c>
      <c r="U2386" s="8">
        <f t="shared" ca="1" si="680"/>
        <v>1</v>
      </c>
      <c r="V2386" s="9">
        <f t="shared" ca="1" si="681"/>
        <v>2</v>
      </c>
      <c r="W2386" s="3">
        <f t="shared" si="682"/>
        <v>-5.4452939896375563E-3</v>
      </c>
      <c r="X2386" s="3">
        <f t="shared" si="683"/>
        <v>-1.8965614203243497E-2</v>
      </c>
      <c r="Y2386" s="3">
        <f t="shared" si="684"/>
        <v>-1.4136447449293543E-2</v>
      </c>
    </row>
    <row r="2387" spans="1:25" x14ac:dyDescent="0.25">
      <c r="A2387" s="1">
        <v>39498</v>
      </c>
      <c r="B2387" s="2">
        <v>7894.47</v>
      </c>
      <c r="C2387" s="2">
        <v>113676</v>
      </c>
      <c r="D2387" s="2">
        <v>7877</v>
      </c>
      <c r="E2387" s="2">
        <v>7828</v>
      </c>
      <c r="F2387" s="13">
        <f t="shared" si="672"/>
        <v>-8.4198179231791404E-3</v>
      </c>
      <c r="G2387" s="2">
        <f t="shared" si="667"/>
        <v>8122.2293333333337</v>
      </c>
      <c r="H2387" s="2">
        <f t="shared" ca="1" si="673"/>
        <v>112167.4</v>
      </c>
      <c r="I2387">
        <f t="shared" ca="1" si="674"/>
        <v>1</v>
      </c>
      <c r="J2387">
        <f t="shared" si="675"/>
        <v>-1</v>
      </c>
      <c r="K2387">
        <f t="shared" si="668"/>
        <v>-129.9399999999996</v>
      </c>
      <c r="L2387">
        <f t="shared" ca="1" si="669"/>
        <v>-129.9399999999996</v>
      </c>
      <c r="M2387" s="14">
        <f t="shared" si="670"/>
        <v>7369.6300000000483</v>
      </c>
      <c r="N2387">
        <f t="shared" si="676"/>
        <v>0</v>
      </c>
      <c r="O2387">
        <f t="shared" si="671"/>
        <v>0</v>
      </c>
      <c r="P2387">
        <f>COUNTIF(作圖資料!$A$3:$A$249,A2387)</f>
        <v>1</v>
      </c>
      <c r="R2387" s="7">
        <f t="shared" si="677"/>
        <v>-143</v>
      </c>
      <c r="S2387" s="8">
        <f t="shared" ca="1" si="678"/>
        <v>-143</v>
      </c>
      <c r="T2387" s="8">
        <f t="shared" ca="1" si="679"/>
        <v>11468</v>
      </c>
      <c r="U2387" s="8">
        <f t="shared" ca="1" si="680"/>
        <v>1</v>
      </c>
      <c r="V2387" s="9">
        <f t="shared" ca="1" si="681"/>
        <v>2</v>
      </c>
      <c r="W2387" s="3">
        <f t="shared" si="682"/>
        <v>-5.4452939896375563E-3</v>
      </c>
      <c r="X2387" s="3">
        <f t="shared" si="683"/>
        <v>-3.4851593121373314E-2</v>
      </c>
      <c r="Y2387" s="3">
        <f t="shared" si="684"/>
        <v>-3.1714812538414683E-2</v>
      </c>
    </row>
    <row r="2388" spans="1:25" x14ac:dyDescent="0.25">
      <c r="A2388" s="1">
        <v>39499</v>
      </c>
      <c r="B2388" s="2">
        <v>8085.93</v>
      </c>
      <c r="C2388" s="2">
        <v>120314</v>
      </c>
      <c r="D2388" s="2">
        <v>8032</v>
      </c>
      <c r="E2388" s="2">
        <v>8006</v>
      </c>
      <c r="F2388" s="13">
        <f t="shared" si="672"/>
        <v>-6.6696100510392764E-3</v>
      </c>
      <c r="G2388" s="2">
        <f t="shared" si="667"/>
        <v>8112.3138333333336</v>
      </c>
      <c r="H2388" s="2">
        <f t="shared" ca="1" si="673"/>
        <v>113301.2</v>
      </c>
      <c r="I2388">
        <f t="shared" ca="1" si="674"/>
        <v>1</v>
      </c>
      <c r="J2388">
        <f t="shared" si="675"/>
        <v>-1</v>
      </c>
      <c r="K2388">
        <f t="shared" si="668"/>
        <v>191.46000000000004</v>
      </c>
      <c r="L2388">
        <f t="shared" ca="1" si="669"/>
        <v>191.46000000000004</v>
      </c>
      <c r="M2388" s="14">
        <f t="shared" si="670"/>
        <v>7369.6300000000483</v>
      </c>
      <c r="N2388">
        <f t="shared" si="676"/>
        <v>0</v>
      </c>
      <c r="O2388">
        <f t="shared" si="671"/>
        <v>0</v>
      </c>
      <c r="P2388">
        <f>COUNTIF(作圖資料!$A$3:$A$249,A2388)</f>
        <v>0</v>
      </c>
      <c r="R2388" s="7">
        <f t="shared" si="677"/>
        <v>204</v>
      </c>
      <c r="S2388" s="8">
        <f t="shared" ca="1" si="678"/>
        <v>204</v>
      </c>
      <c r="T2388" s="8">
        <f t="shared" ca="1" si="679"/>
        <v>11672</v>
      </c>
      <c r="U2388" s="8">
        <f t="shared" ca="1" si="680"/>
        <v>1</v>
      </c>
      <c r="V2388" s="9">
        <f t="shared" ca="1" si="681"/>
        <v>0</v>
      </c>
      <c r="W2388" s="3">
        <f t="shared" si="682"/>
        <v>-8.4198179231791404E-3</v>
      </c>
      <c r="X2388" s="3">
        <f t="shared" si="683"/>
        <v>2.4252419731786937E-2</v>
      </c>
      <c r="Y2388" s="3">
        <f t="shared" si="684"/>
        <v>2.6060296371997957E-2</v>
      </c>
    </row>
    <row r="2389" spans="1:25" x14ac:dyDescent="0.25">
      <c r="A2389" s="1">
        <v>39500</v>
      </c>
      <c r="B2389" s="2">
        <v>8108.71</v>
      </c>
      <c r="C2389" s="2">
        <v>131212</v>
      </c>
      <c r="D2389" s="2">
        <v>8036</v>
      </c>
      <c r="E2389" s="2">
        <v>8021</v>
      </c>
      <c r="F2389" s="13">
        <f t="shared" si="672"/>
        <v>-8.9669010237140023E-3</v>
      </c>
      <c r="G2389" s="2">
        <f t="shared" si="667"/>
        <v>8106.0571666666674</v>
      </c>
      <c r="H2389" s="2">
        <f t="shared" ca="1" si="673"/>
        <v>117934.39999999999</v>
      </c>
      <c r="I2389">
        <f t="shared" ca="1" si="674"/>
        <v>1</v>
      </c>
      <c r="J2389">
        <f t="shared" si="675"/>
        <v>-1</v>
      </c>
      <c r="K2389">
        <f t="shared" si="668"/>
        <v>22.779999999999745</v>
      </c>
      <c r="L2389">
        <f t="shared" ca="1" si="669"/>
        <v>22.779999999999745</v>
      </c>
      <c r="M2389" s="14">
        <f t="shared" si="670"/>
        <v>7369.6300000000483</v>
      </c>
      <c r="N2389">
        <f t="shared" si="676"/>
        <v>0</v>
      </c>
      <c r="O2389">
        <f t="shared" si="671"/>
        <v>0</v>
      </c>
      <c r="P2389">
        <f>COUNTIF(作圖資料!$A$3:$A$249,A2389)</f>
        <v>0</v>
      </c>
      <c r="R2389" s="7">
        <f t="shared" si="677"/>
        <v>4</v>
      </c>
      <c r="S2389" s="8">
        <f t="shared" ca="1" si="678"/>
        <v>4</v>
      </c>
      <c r="T2389" s="8">
        <f t="shared" ca="1" si="679"/>
        <v>11676</v>
      </c>
      <c r="U2389" s="8">
        <f t="shared" ca="1" si="680"/>
        <v>1</v>
      </c>
      <c r="V2389" s="9">
        <f t="shared" ca="1" si="681"/>
        <v>0</v>
      </c>
      <c r="W2389" s="3">
        <f t="shared" si="682"/>
        <v>-8.4198179231791404E-3</v>
      </c>
      <c r="X2389" s="3">
        <f t="shared" si="683"/>
        <v>2.713798393052369E-2</v>
      </c>
      <c r="Y2389" s="3">
        <f t="shared" si="684"/>
        <v>2.6571282575370558E-2</v>
      </c>
    </row>
    <row r="2390" spans="1:25" x14ac:dyDescent="0.25">
      <c r="A2390" s="1">
        <v>39503</v>
      </c>
      <c r="B2390" s="2">
        <v>8286.31</v>
      </c>
      <c r="C2390" s="2">
        <v>165389</v>
      </c>
      <c r="D2390" s="2">
        <v>8226</v>
      </c>
      <c r="E2390" s="2">
        <v>8208</v>
      </c>
      <c r="F2390" s="13">
        <f t="shared" si="672"/>
        <v>-7.2782698209455932E-3</v>
      </c>
      <c r="G2390" s="2">
        <f t="shared" si="667"/>
        <v>8102.5061666666679</v>
      </c>
      <c r="H2390" s="2">
        <f t="shared" ca="1" si="673"/>
        <v>130403</v>
      </c>
      <c r="I2390">
        <f t="shared" ca="1" si="674"/>
        <v>1</v>
      </c>
      <c r="J2390">
        <f t="shared" si="675"/>
        <v>-1</v>
      </c>
      <c r="K2390">
        <f t="shared" si="668"/>
        <v>177.59999999999945</v>
      </c>
      <c r="L2390">
        <f t="shared" ca="1" si="669"/>
        <v>177.59999999999945</v>
      </c>
      <c r="M2390" s="14">
        <f t="shared" si="670"/>
        <v>7369.6300000000483</v>
      </c>
      <c r="N2390">
        <f t="shared" si="676"/>
        <v>0</v>
      </c>
      <c r="O2390">
        <f t="shared" si="671"/>
        <v>0</v>
      </c>
      <c r="P2390">
        <f>COUNTIF(作圖資料!$A$3:$A$249,A2390)</f>
        <v>0</v>
      </c>
      <c r="R2390" s="7">
        <f t="shared" si="677"/>
        <v>190</v>
      </c>
      <c r="S2390" s="8">
        <f t="shared" ca="1" si="678"/>
        <v>190</v>
      </c>
      <c r="T2390" s="8">
        <f t="shared" ca="1" si="679"/>
        <v>11866</v>
      </c>
      <c r="U2390" s="8">
        <f t="shared" ca="1" si="680"/>
        <v>1</v>
      </c>
      <c r="V2390" s="9">
        <f t="shared" ca="1" si="681"/>
        <v>0</v>
      </c>
      <c r="W2390" s="3">
        <f t="shared" si="682"/>
        <v>-8.4198179231791404E-3</v>
      </c>
      <c r="X2390" s="3">
        <f t="shared" si="683"/>
        <v>4.9634744321024993E-2</v>
      </c>
      <c r="Y2390" s="3">
        <f t="shared" si="684"/>
        <v>5.0843127235564722E-2</v>
      </c>
    </row>
    <row r="2391" spans="1:25" x14ac:dyDescent="0.25">
      <c r="A2391" s="1">
        <v>39504</v>
      </c>
      <c r="B2391" s="2">
        <v>8307.67</v>
      </c>
      <c r="C2391" s="2">
        <v>174587</v>
      </c>
      <c r="D2391" s="2">
        <v>8277</v>
      </c>
      <c r="E2391" s="2">
        <v>8261</v>
      </c>
      <c r="F2391" s="13">
        <f t="shared" si="672"/>
        <v>-3.6917691723431512E-3</v>
      </c>
      <c r="G2391" s="2">
        <f t="shared" si="667"/>
        <v>8101.930666666668</v>
      </c>
      <c r="H2391" s="2">
        <f t="shared" ca="1" si="673"/>
        <v>141035.6</v>
      </c>
      <c r="I2391">
        <f t="shared" ca="1" si="674"/>
        <v>1</v>
      </c>
      <c r="J2391">
        <f t="shared" si="675"/>
        <v>-1</v>
      </c>
      <c r="K2391">
        <f t="shared" si="668"/>
        <v>21.360000000000582</v>
      </c>
      <c r="L2391">
        <f t="shared" ca="1" si="669"/>
        <v>21.360000000000582</v>
      </c>
      <c r="M2391" s="14">
        <f t="shared" si="670"/>
        <v>7369.6300000000483</v>
      </c>
      <c r="N2391">
        <f t="shared" si="676"/>
        <v>0</v>
      </c>
      <c r="O2391">
        <f t="shared" si="671"/>
        <v>0</v>
      </c>
      <c r="P2391">
        <f>COUNTIF(作圖資料!$A$3:$A$249,A2391)</f>
        <v>0</v>
      </c>
      <c r="R2391" s="7">
        <f t="shared" si="677"/>
        <v>51</v>
      </c>
      <c r="S2391" s="8">
        <f t="shared" ca="1" si="678"/>
        <v>51</v>
      </c>
      <c r="T2391" s="8">
        <f t="shared" ca="1" si="679"/>
        <v>11917</v>
      </c>
      <c r="U2391" s="8">
        <f t="shared" ca="1" si="680"/>
        <v>1</v>
      </c>
      <c r="V2391" s="9">
        <f t="shared" ca="1" si="681"/>
        <v>0</v>
      </c>
      <c r="W2391" s="3">
        <f t="shared" si="682"/>
        <v>-8.4198179231791404E-3</v>
      </c>
      <c r="X2391" s="3">
        <f t="shared" si="683"/>
        <v>5.2340435773396088E-2</v>
      </c>
      <c r="Y2391" s="3">
        <f t="shared" si="684"/>
        <v>5.7358201328564284E-2</v>
      </c>
    </row>
    <row r="2392" spans="1:25" x14ac:dyDescent="0.25">
      <c r="A2392" s="1">
        <v>39505</v>
      </c>
      <c r="B2392" s="2">
        <v>8462.08</v>
      </c>
      <c r="C2392" s="2">
        <v>177098</v>
      </c>
      <c r="D2392" s="2">
        <v>8376</v>
      </c>
      <c r="E2392" s="2">
        <v>8356</v>
      </c>
      <c r="F2392" s="13">
        <f t="shared" si="672"/>
        <v>-1.0172439872939032E-2</v>
      </c>
      <c r="G2392" s="2">
        <f t="shared" si="667"/>
        <v>8100.9021666666677</v>
      </c>
      <c r="H2392" s="2">
        <f t="shared" ca="1" si="673"/>
        <v>153720</v>
      </c>
      <c r="I2392">
        <f t="shared" ca="1" si="674"/>
        <v>1</v>
      </c>
      <c r="J2392">
        <f t="shared" si="675"/>
        <v>-1</v>
      </c>
      <c r="K2392">
        <f t="shared" si="668"/>
        <v>154.40999999999985</v>
      </c>
      <c r="L2392">
        <f t="shared" ca="1" si="669"/>
        <v>154.40999999999985</v>
      </c>
      <c r="M2392" s="14">
        <f t="shared" si="670"/>
        <v>7369.6300000000483</v>
      </c>
      <c r="N2392">
        <f t="shared" si="676"/>
        <v>0</v>
      </c>
      <c r="O2392">
        <f t="shared" si="671"/>
        <v>0</v>
      </c>
      <c r="P2392">
        <f>COUNTIF(作圖資料!$A$3:$A$249,A2392)</f>
        <v>0</v>
      </c>
      <c r="R2392" s="7">
        <f t="shared" si="677"/>
        <v>99</v>
      </c>
      <c r="S2392" s="8">
        <f t="shared" ca="1" si="678"/>
        <v>99</v>
      </c>
      <c r="T2392" s="8">
        <f t="shared" ca="1" si="679"/>
        <v>12016</v>
      </c>
      <c r="U2392" s="8">
        <f t="shared" ca="1" si="680"/>
        <v>1</v>
      </c>
      <c r="V2392" s="9">
        <f t="shared" ca="1" si="681"/>
        <v>0</v>
      </c>
      <c r="W2392" s="3">
        <f t="shared" si="682"/>
        <v>-8.4198179231791404E-3</v>
      </c>
      <c r="X2392" s="3">
        <f t="shared" si="683"/>
        <v>7.1899696876421393E-2</v>
      </c>
      <c r="Y2392" s="3">
        <f t="shared" si="684"/>
        <v>7.0005109862033787E-2</v>
      </c>
    </row>
    <row r="2393" spans="1:25" x14ac:dyDescent="0.25">
      <c r="A2393" s="1">
        <v>39507</v>
      </c>
      <c r="B2393" s="2">
        <v>8412.76</v>
      </c>
      <c r="C2393" s="2">
        <v>166729</v>
      </c>
      <c r="D2393" s="2">
        <v>8340</v>
      </c>
      <c r="E2393" s="2">
        <v>8325</v>
      </c>
      <c r="F2393" s="13">
        <f t="shared" si="672"/>
        <v>-8.6487668731783929E-3</v>
      </c>
      <c r="G2393" s="2">
        <f t="shared" si="667"/>
        <v>8101.5188333333344</v>
      </c>
      <c r="H2393" s="2">
        <f t="shared" ca="1" si="673"/>
        <v>163003</v>
      </c>
      <c r="I2393">
        <f t="shared" ca="1" si="674"/>
        <v>1</v>
      </c>
      <c r="J2393">
        <f t="shared" si="675"/>
        <v>-1</v>
      </c>
      <c r="K2393">
        <f t="shared" si="668"/>
        <v>-49.319999999999709</v>
      </c>
      <c r="L2393">
        <f t="shared" ca="1" si="669"/>
        <v>-49.319999999999709</v>
      </c>
      <c r="M2393" s="14">
        <f t="shared" si="670"/>
        <v>7369.6300000000483</v>
      </c>
      <c r="N2393">
        <f t="shared" si="676"/>
        <v>0</v>
      </c>
      <c r="O2393">
        <f t="shared" si="671"/>
        <v>0</v>
      </c>
      <c r="P2393">
        <f>COUNTIF(作圖資料!$A$3:$A$249,A2393)</f>
        <v>0</v>
      </c>
      <c r="R2393" s="7">
        <f t="shared" si="677"/>
        <v>-36</v>
      </c>
      <c r="S2393" s="8">
        <f t="shared" ca="1" si="678"/>
        <v>-36</v>
      </c>
      <c r="T2393" s="8">
        <f t="shared" ca="1" si="679"/>
        <v>11980</v>
      </c>
      <c r="U2393" s="8">
        <f t="shared" ca="1" si="680"/>
        <v>1</v>
      </c>
      <c r="V2393" s="9">
        <f t="shared" ca="1" si="681"/>
        <v>0</v>
      </c>
      <c r="W2393" s="3">
        <f t="shared" si="682"/>
        <v>-8.4198179231791404E-3</v>
      </c>
      <c r="X2393" s="3">
        <f t="shared" si="683"/>
        <v>6.5652285713924119E-2</v>
      </c>
      <c r="Y2393" s="3">
        <f t="shared" si="684"/>
        <v>6.5406234031681221E-2</v>
      </c>
    </row>
    <row r="2394" spans="1:25" x14ac:dyDescent="0.25">
      <c r="A2394" s="1">
        <v>39510</v>
      </c>
      <c r="B2394" s="2">
        <v>8262.8700000000008</v>
      </c>
      <c r="C2394" s="2">
        <v>134713</v>
      </c>
      <c r="D2394" s="2">
        <v>8246</v>
      </c>
      <c r="E2394" s="2">
        <v>8234</v>
      </c>
      <c r="F2394" s="13">
        <f t="shared" si="672"/>
        <v>-2.0416634898045016E-3</v>
      </c>
      <c r="G2394" s="2">
        <f t="shared" si="667"/>
        <v>8101.2956666666678</v>
      </c>
      <c r="H2394" s="2">
        <f t="shared" ca="1" si="673"/>
        <v>163703.20000000001</v>
      </c>
      <c r="I2394">
        <f t="shared" ca="1" si="674"/>
        <v>-1</v>
      </c>
      <c r="J2394">
        <f t="shared" si="675"/>
        <v>-1</v>
      </c>
      <c r="K2394">
        <f t="shared" si="668"/>
        <v>-149.88999999999942</v>
      </c>
      <c r="L2394">
        <f t="shared" ca="1" si="669"/>
        <v>-149.88999999999942</v>
      </c>
      <c r="M2394" s="14">
        <f t="shared" si="670"/>
        <v>7369.6300000000483</v>
      </c>
      <c r="N2394">
        <f t="shared" si="676"/>
        <v>0</v>
      </c>
      <c r="O2394">
        <f t="shared" si="671"/>
        <v>0</v>
      </c>
      <c r="P2394">
        <f>COUNTIF(作圖資料!$A$3:$A$249,A2394)</f>
        <v>0</v>
      </c>
      <c r="R2394" s="7">
        <f t="shared" si="677"/>
        <v>-94</v>
      </c>
      <c r="S2394" s="8">
        <f t="shared" ca="1" si="678"/>
        <v>-94</v>
      </c>
      <c r="T2394" s="8">
        <f t="shared" ca="1" si="679"/>
        <v>11886</v>
      </c>
      <c r="U2394" s="8">
        <f t="shared" ca="1" si="680"/>
        <v>-1</v>
      </c>
      <c r="V2394" s="9">
        <f t="shared" ca="1" si="681"/>
        <v>2</v>
      </c>
      <c r="W2394" s="3">
        <f t="shared" si="682"/>
        <v>-8.4198179231791404E-3</v>
      </c>
      <c r="X2394" s="3">
        <f t="shared" si="683"/>
        <v>4.6665577296512994E-2</v>
      </c>
      <c r="Y2394" s="3">
        <f t="shared" si="684"/>
        <v>5.3398058252427383E-2</v>
      </c>
    </row>
    <row r="2395" spans="1:25" x14ac:dyDescent="0.25">
      <c r="A2395" s="1">
        <v>39511</v>
      </c>
      <c r="B2395" s="2">
        <v>8470.11</v>
      </c>
      <c r="C2395" s="2">
        <v>165366</v>
      </c>
      <c r="D2395" s="2">
        <v>8492</v>
      </c>
      <c r="E2395" s="2">
        <v>8470</v>
      </c>
      <c r="F2395" s="13">
        <f t="shared" si="672"/>
        <v>2.5843820210127433E-3</v>
      </c>
      <c r="G2395" s="2">
        <f t="shared" si="667"/>
        <v>8101.6803333333346</v>
      </c>
      <c r="H2395" s="2">
        <f t="shared" ca="1" si="673"/>
        <v>163698.6</v>
      </c>
      <c r="I2395">
        <f t="shared" ca="1" si="674"/>
        <v>1</v>
      </c>
      <c r="J2395">
        <f t="shared" si="675"/>
        <v>1</v>
      </c>
      <c r="K2395">
        <f t="shared" si="668"/>
        <v>207.23999999999978</v>
      </c>
      <c r="L2395">
        <f t="shared" ca="1" si="669"/>
        <v>-207.23999999999978</v>
      </c>
      <c r="M2395" s="14">
        <f t="shared" si="670"/>
        <v>7369.6300000000483</v>
      </c>
      <c r="N2395">
        <f t="shared" si="676"/>
        <v>0</v>
      </c>
      <c r="O2395">
        <f t="shared" si="671"/>
        <v>0</v>
      </c>
      <c r="P2395">
        <f>COUNTIF(作圖資料!$A$3:$A$249,A2395)</f>
        <v>0</v>
      </c>
      <c r="R2395" s="7">
        <f t="shared" si="677"/>
        <v>246</v>
      </c>
      <c r="S2395" s="8">
        <f t="shared" ca="1" si="678"/>
        <v>-246</v>
      </c>
      <c r="T2395" s="8">
        <f t="shared" ca="1" si="679"/>
        <v>11640</v>
      </c>
      <c r="U2395" s="8">
        <f t="shared" ca="1" si="680"/>
        <v>1</v>
      </c>
      <c r="V2395" s="9">
        <f t="shared" ca="1" si="681"/>
        <v>2</v>
      </c>
      <c r="W2395" s="3">
        <f t="shared" si="682"/>
        <v>-8.4198179231791404E-3</v>
      </c>
      <c r="X2395" s="3">
        <f t="shared" si="683"/>
        <v>7.2916864590023334E-2</v>
      </c>
      <c r="Y2395" s="3">
        <f t="shared" si="684"/>
        <v>8.4823709759836774E-2</v>
      </c>
    </row>
    <row r="2396" spans="1:25" x14ac:dyDescent="0.25">
      <c r="A2396" s="1">
        <v>39512</v>
      </c>
      <c r="B2396" s="2">
        <v>8483.9500000000007</v>
      </c>
      <c r="C2396" s="2">
        <v>173261</v>
      </c>
      <c r="D2396" s="2">
        <v>8509</v>
      </c>
      <c r="E2396" s="2">
        <v>8493</v>
      </c>
      <c r="F2396" s="13">
        <f t="shared" si="672"/>
        <v>2.9526340914314275E-3</v>
      </c>
      <c r="G2396" s="2">
        <f t="shared" si="667"/>
        <v>8099.9728333333342</v>
      </c>
      <c r="H2396" s="2">
        <f t="shared" ca="1" si="673"/>
        <v>163433.4</v>
      </c>
      <c r="I2396">
        <f t="shared" ca="1" si="674"/>
        <v>1</v>
      </c>
      <c r="J2396">
        <f t="shared" si="675"/>
        <v>1</v>
      </c>
      <c r="K2396">
        <f t="shared" si="668"/>
        <v>13.840000000000146</v>
      </c>
      <c r="L2396">
        <f t="shared" ca="1" si="669"/>
        <v>13.840000000000146</v>
      </c>
      <c r="M2396" s="14">
        <f t="shared" si="670"/>
        <v>7369.6300000000483</v>
      </c>
      <c r="N2396">
        <f t="shared" si="676"/>
        <v>0</v>
      </c>
      <c r="O2396">
        <f t="shared" si="671"/>
        <v>0</v>
      </c>
      <c r="P2396">
        <f>COUNTIF(作圖資料!$A$3:$A$249,A2396)</f>
        <v>0</v>
      </c>
      <c r="R2396" s="7">
        <f t="shared" si="677"/>
        <v>17</v>
      </c>
      <c r="S2396" s="8">
        <f t="shared" ca="1" si="678"/>
        <v>17</v>
      </c>
      <c r="T2396" s="8">
        <f t="shared" ca="1" si="679"/>
        <v>11657</v>
      </c>
      <c r="U2396" s="8">
        <f t="shared" ca="1" si="680"/>
        <v>1</v>
      </c>
      <c r="V2396" s="9">
        <f t="shared" ca="1" si="681"/>
        <v>0</v>
      </c>
      <c r="W2396" s="3">
        <f t="shared" si="682"/>
        <v>-8.4198179231791404E-3</v>
      </c>
      <c r="X2396" s="3">
        <f t="shared" si="683"/>
        <v>7.466999051234624E-2</v>
      </c>
      <c r="Y2396" s="3">
        <f t="shared" si="684"/>
        <v>8.6995401124169813E-2</v>
      </c>
    </row>
    <row r="2397" spans="1:25" x14ac:dyDescent="0.25">
      <c r="A2397" s="1">
        <v>39513</v>
      </c>
      <c r="B2397" s="2">
        <v>8658.64</v>
      </c>
      <c r="C2397" s="2">
        <v>188838</v>
      </c>
      <c r="D2397" s="2">
        <v>8688</v>
      </c>
      <c r="E2397" s="2">
        <v>8670</v>
      </c>
      <c r="F2397" s="13">
        <f t="shared" si="672"/>
        <v>3.3908327404765792E-3</v>
      </c>
      <c r="G2397" s="2">
        <f t="shared" si="667"/>
        <v>8101.2195000000011</v>
      </c>
      <c r="H2397" s="2">
        <f t="shared" ca="1" si="673"/>
        <v>165781.4</v>
      </c>
      <c r="I2397">
        <f t="shared" ca="1" si="674"/>
        <v>1</v>
      </c>
      <c r="J2397">
        <f t="shared" si="675"/>
        <v>1</v>
      </c>
      <c r="K2397">
        <f t="shared" si="668"/>
        <v>174.68999999999869</v>
      </c>
      <c r="L2397">
        <f t="shared" ca="1" si="669"/>
        <v>174.68999999999869</v>
      </c>
      <c r="M2397" s="14">
        <f t="shared" si="670"/>
        <v>7369.6300000000483</v>
      </c>
      <c r="N2397">
        <f t="shared" si="676"/>
        <v>0</v>
      </c>
      <c r="O2397">
        <f t="shared" si="671"/>
        <v>0</v>
      </c>
      <c r="P2397">
        <f>COUNTIF(作圖資料!$A$3:$A$249,A2397)</f>
        <v>0</v>
      </c>
      <c r="R2397" s="7">
        <f t="shared" si="677"/>
        <v>179</v>
      </c>
      <c r="S2397" s="8">
        <f t="shared" ca="1" si="678"/>
        <v>179</v>
      </c>
      <c r="T2397" s="8">
        <f t="shared" ca="1" si="679"/>
        <v>11836</v>
      </c>
      <c r="U2397" s="8">
        <f t="shared" ca="1" si="680"/>
        <v>1</v>
      </c>
      <c r="V2397" s="9">
        <f t="shared" ca="1" si="681"/>
        <v>0</v>
      </c>
      <c r="W2397" s="3">
        <f t="shared" si="682"/>
        <v>-8.4198179231791404E-3</v>
      </c>
      <c r="X2397" s="3">
        <f t="shared" si="683"/>
        <v>9.6798138443746184E-2</v>
      </c>
      <c r="Y2397" s="3">
        <f t="shared" si="684"/>
        <v>0.10986203372508951</v>
      </c>
    </row>
    <row r="2398" spans="1:25" x14ac:dyDescent="0.25">
      <c r="A2398" s="1">
        <v>39514</v>
      </c>
      <c r="B2398" s="2">
        <v>8531.3799999999992</v>
      </c>
      <c r="C2398" s="2">
        <v>175015</v>
      </c>
      <c r="D2398" s="2">
        <v>8526</v>
      </c>
      <c r="E2398" s="2">
        <v>8506</v>
      </c>
      <c r="F2398" s="13">
        <f t="shared" si="672"/>
        <v>-6.3061310128009751E-4</v>
      </c>
      <c r="G2398" s="2">
        <f t="shared" si="667"/>
        <v>8099.2211666666681</v>
      </c>
      <c r="H2398" s="2">
        <f t="shared" ca="1" si="673"/>
        <v>167438.6</v>
      </c>
      <c r="I2398">
        <f t="shared" ca="1" si="674"/>
        <v>1</v>
      </c>
      <c r="J2398">
        <f t="shared" si="675"/>
        <v>-1</v>
      </c>
      <c r="K2398">
        <f t="shared" si="668"/>
        <v>-127.26000000000022</v>
      </c>
      <c r="L2398">
        <f t="shared" ca="1" si="669"/>
        <v>-127.26000000000022</v>
      </c>
      <c r="M2398" s="14">
        <f t="shared" si="670"/>
        <v>7369.6300000000483</v>
      </c>
      <c r="N2398">
        <f t="shared" si="676"/>
        <v>0</v>
      </c>
      <c r="O2398">
        <f t="shared" si="671"/>
        <v>0</v>
      </c>
      <c r="P2398">
        <f>COUNTIF(作圖資料!$A$3:$A$249,A2398)</f>
        <v>0</v>
      </c>
      <c r="R2398" s="7">
        <f t="shared" si="677"/>
        <v>-162</v>
      </c>
      <c r="S2398" s="8">
        <f t="shared" ca="1" si="678"/>
        <v>-162</v>
      </c>
      <c r="T2398" s="8">
        <f t="shared" ca="1" si="679"/>
        <v>11674</v>
      </c>
      <c r="U2398" s="8">
        <f t="shared" ca="1" si="680"/>
        <v>1</v>
      </c>
      <c r="V2398" s="9">
        <f t="shared" ca="1" si="681"/>
        <v>0</v>
      </c>
      <c r="W2398" s="3">
        <f t="shared" si="682"/>
        <v>-8.4198179231791404E-3</v>
      </c>
      <c r="X2398" s="3">
        <f t="shared" si="683"/>
        <v>8.0677993582849883E-2</v>
      </c>
      <c r="Y2398" s="3">
        <f t="shared" si="684"/>
        <v>8.9167092488502853E-2</v>
      </c>
    </row>
    <row r="2399" spans="1:25" x14ac:dyDescent="0.25">
      <c r="A2399" s="1">
        <v>39517</v>
      </c>
      <c r="B2399" s="2">
        <v>8299.3700000000008</v>
      </c>
      <c r="C2399" s="2">
        <v>145760</v>
      </c>
      <c r="D2399" s="2">
        <v>8310</v>
      </c>
      <c r="E2399" s="2">
        <v>8285</v>
      </c>
      <c r="F2399" s="13">
        <f t="shared" si="672"/>
        <v>1.2808201104419492E-3</v>
      </c>
      <c r="G2399" s="2">
        <f t="shared" si="667"/>
        <v>8092.9281666666666</v>
      </c>
      <c r="H2399" s="2">
        <f t="shared" ca="1" si="673"/>
        <v>169648</v>
      </c>
      <c r="I2399">
        <f t="shared" ca="1" si="674"/>
        <v>-1</v>
      </c>
      <c r="J2399">
        <f t="shared" si="675"/>
        <v>1</v>
      </c>
      <c r="K2399">
        <f t="shared" si="668"/>
        <v>-232.0099999999984</v>
      </c>
      <c r="L2399">
        <f t="shared" ca="1" si="669"/>
        <v>-232.0099999999984</v>
      </c>
      <c r="M2399" s="14">
        <f t="shared" si="670"/>
        <v>7369.6300000000483</v>
      </c>
      <c r="N2399">
        <f t="shared" si="676"/>
        <v>0</v>
      </c>
      <c r="O2399">
        <f t="shared" si="671"/>
        <v>0</v>
      </c>
      <c r="P2399">
        <f>COUNTIF(作圖資料!$A$3:$A$249,A2399)</f>
        <v>0</v>
      </c>
      <c r="R2399" s="7">
        <f t="shared" si="677"/>
        <v>-216</v>
      </c>
      <c r="S2399" s="8">
        <f t="shared" ca="1" si="678"/>
        <v>-216</v>
      </c>
      <c r="T2399" s="8">
        <f t="shared" ca="1" si="679"/>
        <v>11458</v>
      </c>
      <c r="U2399" s="8">
        <f t="shared" ca="1" si="680"/>
        <v>-1</v>
      </c>
      <c r="V2399" s="9">
        <f t="shared" ca="1" si="681"/>
        <v>2</v>
      </c>
      <c r="W2399" s="3">
        <f t="shared" si="682"/>
        <v>-8.4198179231791404E-3</v>
      </c>
      <c r="X2399" s="3">
        <f t="shared" si="683"/>
        <v>5.1289066903794867E-2</v>
      </c>
      <c r="Y2399" s="3">
        <f t="shared" si="684"/>
        <v>6.1573837506387452E-2</v>
      </c>
    </row>
    <row r="2400" spans="1:25" x14ac:dyDescent="0.25">
      <c r="A2400" s="1">
        <v>39518</v>
      </c>
      <c r="B2400" s="2">
        <v>8381.6</v>
      </c>
      <c r="C2400" s="2">
        <v>127068</v>
      </c>
      <c r="D2400" s="2">
        <v>8369</v>
      </c>
      <c r="E2400" s="2">
        <v>8352</v>
      </c>
      <c r="F2400" s="13">
        <f t="shared" si="672"/>
        <v>-1.50329292736473E-3</v>
      </c>
      <c r="G2400" s="2">
        <f t="shared" si="667"/>
        <v>8087.7146666666658</v>
      </c>
      <c r="H2400" s="2">
        <f t="shared" ca="1" si="673"/>
        <v>161988.4</v>
      </c>
      <c r="I2400">
        <f t="shared" ca="1" si="674"/>
        <v>-1</v>
      </c>
      <c r="J2400">
        <f t="shared" si="675"/>
        <v>-1</v>
      </c>
      <c r="K2400">
        <f t="shared" si="668"/>
        <v>82.229999999999563</v>
      </c>
      <c r="L2400">
        <f t="shared" ca="1" si="669"/>
        <v>-82.229999999999563</v>
      </c>
      <c r="M2400" s="14">
        <f t="shared" si="670"/>
        <v>7369.6300000000483</v>
      </c>
      <c r="N2400">
        <f t="shared" si="676"/>
        <v>0</v>
      </c>
      <c r="O2400">
        <f t="shared" si="671"/>
        <v>0</v>
      </c>
      <c r="P2400">
        <f>COUNTIF(作圖資料!$A$3:$A$249,A2400)</f>
        <v>0</v>
      </c>
      <c r="R2400" s="7">
        <f t="shared" si="677"/>
        <v>59</v>
      </c>
      <c r="S2400" s="8">
        <f t="shared" ca="1" si="678"/>
        <v>-59</v>
      </c>
      <c r="T2400" s="8">
        <f t="shared" ca="1" si="679"/>
        <v>11399</v>
      </c>
      <c r="U2400" s="8">
        <f t="shared" ca="1" si="680"/>
        <v>-1</v>
      </c>
      <c r="V2400" s="9">
        <f t="shared" ca="1" si="681"/>
        <v>0</v>
      </c>
      <c r="W2400" s="3">
        <f t="shared" si="682"/>
        <v>-8.4198179231791404E-3</v>
      </c>
      <c r="X2400" s="3">
        <f t="shared" si="683"/>
        <v>6.1705218969734688E-2</v>
      </c>
      <c r="Y2400" s="3">
        <f t="shared" si="684"/>
        <v>6.9110884006132078E-2</v>
      </c>
    </row>
    <row r="2401" spans="1:25" x14ac:dyDescent="0.25">
      <c r="A2401" s="1">
        <v>39519</v>
      </c>
      <c r="B2401" s="2">
        <v>8435.2999999999993</v>
      </c>
      <c r="C2401" s="2">
        <v>146608</v>
      </c>
      <c r="D2401" s="2">
        <v>8468</v>
      </c>
      <c r="E2401" s="2">
        <v>8440</v>
      </c>
      <c r="F2401" s="13">
        <f t="shared" si="672"/>
        <v>3.876566334333198E-3</v>
      </c>
      <c r="G2401" s="2">
        <f t="shared" si="667"/>
        <v>8082.9299999999985</v>
      </c>
      <c r="H2401" s="2">
        <f t="shared" ca="1" si="673"/>
        <v>156657.79999999999</v>
      </c>
      <c r="I2401">
        <f t="shared" ca="1" si="674"/>
        <v>-1</v>
      </c>
      <c r="J2401">
        <f t="shared" si="675"/>
        <v>1</v>
      </c>
      <c r="K2401">
        <f t="shared" si="668"/>
        <v>53.699999999998909</v>
      </c>
      <c r="L2401">
        <f t="shared" ca="1" si="669"/>
        <v>-53.699999999998909</v>
      </c>
      <c r="M2401" s="14">
        <f t="shared" si="670"/>
        <v>7369.6300000000483</v>
      </c>
      <c r="N2401">
        <f t="shared" si="676"/>
        <v>0</v>
      </c>
      <c r="O2401">
        <f t="shared" si="671"/>
        <v>0</v>
      </c>
      <c r="P2401">
        <f>COUNTIF(作圖資料!$A$3:$A$249,A2401)</f>
        <v>0</v>
      </c>
      <c r="R2401" s="7">
        <f t="shared" si="677"/>
        <v>99</v>
      </c>
      <c r="S2401" s="8">
        <f t="shared" ca="1" si="678"/>
        <v>-99</v>
      </c>
      <c r="T2401" s="8">
        <f t="shared" ca="1" si="679"/>
        <v>11300</v>
      </c>
      <c r="U2401" s="8">
        <f t="shared" ca="1" si="680"/>
        <v>-1</v>
      </c>
      <c r="V2401" s="9">
        <f t="shared" ca="1" si="681"/>
        <v>0</v>
      </c>
      <c r="W2401" s="3">
        <f t="shared" si="682"/>
        <v>-8.4198179231791404E-3</v>
      </c>
      <c r="X2401" s="3">
        <f t="shared" si="683"/>
        <v>6.8507448885105626E-2</v>
      </c>
      <c r="Y2401" s="3">
        <f t="shared" si="684"/>
        <v>8.1757792539601803E-2</v>
      </c>
    </row>
    <row r="2402" spans="1:25" x14ac:dyDescent="0.25">
      <c r="A2402" s="1">
        <v>39520</v>
      </c>
      <c r="B2402" s="2">
        <v>8210.99</v>
      </c>
      <c r="C2402" s="2">
        <v>111747</v>
      </c>
      <c r="D2402" s="2">
        <v>8189</v>
      </c>
      <c r="E2402" s="2">
        <v>8170</v>
      </c>
      <c r="F2402" s="13">
        <f t="shared" si="672"/>
        <v>-2.6781179857726656E-3</v>
      </c>
      <c r="G2402" s="2">
        <f t="shared" si="667"/>
        <v>8076.4579999999978</v>
      </c>
      <c r="H2402" s="2">
        <f t="shared" ca="1" si="673"/>
        <v>141239.6</v>
      </c>
      <c r="I2402">
        <f t="shared" ca="1" si="674"/>
        <v>-1</v>
      </c>
      <c r="J2402">
        <f t="shared" si="675"/>
        <v>-1</v>
      </c>
      <c r="K2402">
        <f t="shared" si="668"/>
        <v>-224.30999999999949</v>
      </c>
      <c r="L2402">
        <f t="shared" ca="1" si="669"/>
        <v>224.30999999999949</v>
      </c>
      <c r="M2402" s="14">
        <f t="shared" si="670"/>
        <v>7369.6300000000483</v>
      </c>
      <c r="N2402">
        <f t="shared" si="676"/>
        <v>0</v>
      </c>
      <c r="O2402">
        <f t="shared" si="671"/>
        <v>0</v>
      </c>
      <c r="P2402">
        <f>COUNTIF(作圖資料!$A$3:$A$249,A2402)</f>
        <v>0</v>
      </c>
      <c r="R2402" s="7">
        <f t="shared" si="677"/>
        <v>-279</v>
      </c>
      <c r="S2402" s="8">
        <f t="shared" ca="1" si="678"/>
        <v>279</v>
      </c>
      <c r="T2402" s="8">
        <f t="shared" ca="1" si="679"/>
        <v>11579</v>
      </c>
      <c r="U2402" s="8">
        <f t="shared" ca="1" si="680"/>
        <v>-1</v>
      </c>
      <c r="V2402" s="9">
        <f t="shared" ca="1" si="681"/>
        <v>0</v>
      </c>
      <c r="W2402" s="3">
        <f t="shared" si="682"/>
        <v>-8.4198179231791404E-3</v>
      </c>
      <c r="X2402" s="3">
        <f t="shared" si="683"/>
        <v>4.0093888506764763E-2</v>
      </c>
      <c r="Y2402" s="3">
        <f t="shared" si="684"/>
        <v>4.6116504854369245E-2</v>
      </c>
    </row>
    <row r="2403" spans="1:25" x14ac:dyDescent="0.25">
      <c r="A2403" s="1">
        <v>39521</v>
      </c>
      <c r="B2403" s="2">
        <v>8161.39</v>
      </c>
      <c r="C2403" s="2">
        <v>109031</v>
      </c>
      <c r="D2403" s="2">
        <v>8117</v>
      </c>
      <c r="E2403" s="2">
        <v>8090</v>
      </c>
      <c r="F2403" s="13">
        <f t="shared" si="672"/>
        <v>-5.4390244798986354E-3</v>
      </c>
      <c r="G2403" s="2">
        <f t="shared" si="667"/>
        <v>8068.5089999999991</v>
      </c>
      <c r="H2403" s="2">
        <f t="shared" ca="1" si="673"/>
        <v>128042.8</v>
      </c>
      <c r="I2403">
        <f t="shared" ca="1" si="674"/>
        <v>-1</v>
      </c>
      <c r="J2403">
        <f t="shared" si="675"/>
        <v>-1</v>
      </c>
      <c r="K2403">
        <f t="shared" si="668"/>
        <v>-49.599999999999454</v>
      </c>
      <c r="L2403">
        <f t="shared" ca="1" si="669"/>
        <v>49.599999999999454</v>
      </c>
      <c r="M2403" s="14">
        <f t="shared" si="670"/>
        <v>7369.6300000000483</v>
      </c>
      <c r="N2403">
        <f t="shared" si="676"/>
        <v>0</v>
      </c>
      <c r="O2403">
        <f t="shared" si="671"/>
        <v>0</v>
      </c>
      <c r="P2403">
        <f>COUNTIF(作圖資料!$A$3:$A$249,A2403)</f>
        <v>0</v>
      </c>
      <c r="R2403" s="7">
        <f t="shared" si="677"/>
        <v>-72</v>
      </c>
      <c r="S2403" s="8">
        <f t="shared" ca="1" si="678"/>
        <v>72</v>
      </c>
      <c r="T2403" s="8">
        <f t="shared" ca="1" si="679"/>
        <v>11651</v>
      </c>
      <c r="U2403" s="8">
        <f t="shared" ca="1" si="680"/>
        <v>-1</v>
      </c>
      <c r="V2403" s="9">
        <f t="shared" ca="1" si="681"/>
        <v>0</v>
      </c>
      <c r="W2403" s="3">
        <f t="shared" si="682"/>
        <v>-8.4198179231791404E-3</v>
      </c>
      <c r="X2403" s="3">
        <f t="shared" si="683"/>
        <v>3.3811009478787124E-2</v>
      </c>
      <c r="Y2403" s="3">
        <f t="shared" si="684"/>
        <v>3.6918753193664111E-2</v>
      </c>
    </row>
    <row r="2404" spans="1:25" x14ac:dyDescent="0.25">
      <c r="A2404" s="1">
        <v>39524</v>
      </c>
      <c r="B2404" s="2">
        <v>8005.46</v>
      </c>
      <c r="C2404" s="2">
        <v>118217</v>
      </c>
      <c r="D2404" s="2">
        <v>7977</v>
      </c>
      <c r="E2404" s="2">
        <v>7967</v>
      </c>
      <c r="F2404" s="13">
        <f t="shared" si="672"/>
        <v>-3.5550736622255164E-3</v>
      </c>
      <c r="G2404" s="2">
        <f t="shared" si="667"/>
        <v>8060.4193333333333</v>
      </c>
      <c r="H2404" s="2">
        <f t="shared" ca="1" si="673"/>
        <v>122534.2</v>
      </c>
      <c r="I2404">
        <f t="shared" ca="1" si="674"/>
        <v>-1</v>
      </c>
      <c r="J2404">
        <f t="shared" si="675"/>
        <v>-1</v>
      </c>
      <c r="K2404">
        <f t="shared" si="668"/>
        <v>-155.93000000000029</v>
      </c>
      <c r="L2404">
        <f t="shared" ca="1" si="669"/>
        <v>155.93000000000029</v>
      </c>
      <c r="M2404" s="14">
        <f t="shared" si="670"/>
        <v>7369.6300000000483</v>
      </c>
      <c r="N2404">
        <f t="shared" si="676"/>
        <v>0</v>
      </c>
      <c r="O2404">
        <f t="shared" si="671"/>
        <v>0</v>
      </c>
      <c r="P2404">
        <f>COUNTIF(作圖資料!$A$3:$A$249,A2404)</f>
        <v>0</v>
      </c>
      <c r="R2404" s="7">
        <f t="shared" si="677"/>
        <v>-140</v>
      </c>
      <c r="S2404" s="8">
        <f t="shared" ca="1" si="678"/>
        <v>140</v>
      </c>
      <c r="T2404" s="8">
        <f t="shared" ca="1" si="679"/>
        <v>11791</v>
      </c>
      <c r="U2404" s="8">
        <f t="shared" ca="1" si="680"/>
        <v>-1</v>
      </c>
      <c r="V2404" s="9">
        <f t="shared" ca="1" si="681"/>
        <v>0</v>
      </c>
      <c r="W2404" s="3">
        <f t="shared" si="682"/>
        <v>-8.4198179231791404E-3</v>
      </c>
      <c r="X2404" s="3">
        <f t="shared" si="683"/>
        <v>1.4059208534581868E-2</v>
      </c>
      <c r="Y2404" s="3">
        <f t="shared" si="684"/>
        <v>1.9034236075626376E-2</v>
      </c>
    </row>
    <row r="2405" spans="1:25" x14ac:dyDescent="0.25">
      <c r="A2405" s="1">
        <v>39525</v>
      </c>
      <c r="B2405" s="2">
        <v>8057.82</v>
      </c>
      <c r="C2405" s="2">
        <v>102279</v>
      </c>
      <c r="D2405" s="2">
        <v>8059</v>
      </c>
      <c r="E2405" s="2">
        <v>8043</v>
      </c>
      <c r="F2405" s="13">
        <f t="shared" si="672"/>
        <v>1.4644159338383922E-4</v>
      </c>
      <c r="G2405" s="2">
        <f t="shared" si="667"/>
        <v>8058.2505000000001</v>
      </c>
      <c r="H2405" s="2">
        <f t="shared" ca="1" si="673"/>
        <v>117576.4</v>
      </c>
      <c r="I2405">
        <f t="shared" ca="1" si="674"/>
        <v>-1</v>
      </c>
      <c r="J2405">
        <f t="shared" si="675"/>
        <v>1</v>
      </c>
      <c r="K2405">
        <f t="shared" si="668"/>
        <v>52.359999999999673</v>
      </c>
      <c r="L2405">
        <f t="shared" ca="1" si="669"/>
        <v>-52.359999999999673</v>
      </c>
      <c r="M2405" s="14">
        <f t="shared" si="670"/>
        <v>7369.6300000000483</v>
      </c>
      <c r="N2405">
        <f t="shared" si="676"/>
        <v>0</v>
      </c>
      <c r="O2405">
        <f t="shared" si="671"/>
        <v>0</v>
      </c>
      <c r="P2405">
        <f>COUNTIF(作圖資料!$A$3:$A$249,A2405)</f>
        <v>0</v>
      </c>
      <c r="R2405" s="7">
        <f t="shared" si="677"/>
        <v>82</v>
      </c>
      <c r="S2405" s="8">
        <f t="shared" ca="1" si="678"/>
        <v>-82</v>
      </c>
      <c r="T2405" s="8">
        <f t="shared" ca="1" si="679"/>
        <v>11709</v>
      </c>
      <c r="U2405" s="8">
        <f t="shared" ca="1" si="680"/>
        <v>-1</v>
      </c>
      <c r="V2405" s="9">
        <f t="shared" ca="1" si="681"/>
        <v>0</v>
      </c>
      <c r="W2405" s="3">
        <f t="shared" si="682"/>
        <v>-8.4198179231791404E-3</v>
      </c>
      <c r="X2405" s="3">
        <f t="shared" si="683"/>
        <v>2.0691699379439044E-2</v>
      </c>
      <c r="Y2405" s="3">
        <f t="shared" si="684"/>
        <v>2.950945324476284E-2</v>
      </c>
    </row>
    <row r="2406" spans="1:25" x14ac:dyDescent="0.25">
      <c r="A2406" s="1">
        <v>39526</v>
      </c>
      <c r="B2406" s="2">
        <v>8179.35</v>
      </c>
      <c r="C2406" s="2">
        <v>122621</v>
      </c>
      <c r="D2406" s="2">
        <v>8169</v>
      </c>
      <c r="E2406" s="2">
        <v>8137</v>
      </c>
      <c r="F2406" s="13">
        <f t="shared" si="672"/>
        <v>-5.1776730424789585E-3</v>
      </c>
      <c r="G2406" s="2">
        <f t="shared" si="667"/>
        <v>8059.2716666666656</v>
      </c>
      <c r="H2406" s="2">
        <f t="shared" ca="1" si="673"/>
        <v>112779</v>
      </c>
      <c r="I2406">
        <f t="shared" ca="1" si="674"/>
        <v>1</v>
      </c>
      <c r="J2406">
        <f t="shared" si="675"/>
        <v>-1</v>
      </c>
      <c r="K2406">
        <f t="shared" si="668"/>
        <v>121.53000000000065</v>
      </c>
      <c r="L2406">
        <f t="shared" ca="1" si="669"/>
        <v>-121.53000000000065</v>
      </c>
      <c r="M2406" s="14">
        <f t="shared" si="670"/>
        <v>7369.6300000000483</v>
      </c>
      <c r="N2406">
        <f t="shared" si="676"/>
        <v>0</v>
      </c>
      <c r="O2406">
        <f t="shared" si="671"/>
        <v>0</v>
      </c>
      <c r="P2406">
        <f>COUNTIF(作圖資料!$A$3:$A$249,A2406)</f>
        <v>1</v>
      </c>
      <c r="R2406" s="7">
        <f t="shared" si="677"/>
        <v>110</v>
      </c>
      <c r="S2406" s="8">
        <f t="shared" ca="1" si="678"/>
        <v>-110</v>
      </c>
      <c r="T2406" s="8">
        <f t="shared" ca="1" si="679"/>
        <v>11599</v>
      </c>
      <c r="U2406" s="8">
        <f t="shared" ca="1" si="680"/>
        <v>1</v>
      </c>
      <c r="V2406" s="9">
        <f t="shared" ca="1" si="681"/>
        <v>2</v>
      </c>
      <c r="W2406" s="3">
        <f t="shared" si="682"/>
        <v>-8.4198179231791404E-3</v>
      </c>
      <c r="X2406" s="3">
        <f t="shared" si="683"/>
        <v>3.6086019707466166E-2</v>
      </c>
      <c r="Y2406" s="3">
        <f t="shared" si="684"/>
        <v>4.3561573837506806E-2</v>
      </c>
    </row>
    <row r="2407" spans="1:25" x14ac:dyDescent="0.25">
      <c r="A2407" s="1">
        <v>39527</v>
      </c>
      <c r="B2407" s="2">
        <v>8337.6200000000008</v>
      </c>
      <c r="C2407" s="2">
        <v>145699</v>
      </c>
      <c r="D2407" s="2">
        <v>8340</v>
      </c>
      <c r="E2407" s="2">
        <v>8318</v>
      </c>
      <c r="F2407" s="13">
        <f t="shared" si="672"/>
        <v>2.8545316289285694E-4</v>
      </c>
      <c r="G2407" s="2">
        <f t="shared" si="667"/>
        <v>8067.7178333333331</v>
      </c>
      <c r="H2407" s="2">
        <f t="shared" ca="1" si="673"/>
        <v>119569.4</v>
      </c>
      <c r="I2407">
        <f t="shared" ca="1" si="674"/>
        <v>1</v>
      </c>
      <c r="J2407">
        <f t="shared" si="675"/>
        <v>1</v>
      </c>
      <c r="K2407">
        <f t="shared" si="668"/>
        <v>158.27000000000044</v>
      </c>
      <c r="L2407">
        <f t="shared" ca="1" si="669"/>
        <v>158.27000000000044</v>
      </c>
      <c r="M2407" s="14">
        <f t="shared" si="670"/>
        <v>7369.6300000000483</v>
      </c>
      <c r="N2407">
        <f t="shared" si="676"/>
        <v>0</v>
      </c>
      <c r="O2407">
        <f t="shared" si="671"/>
        <v>0</v>
      </c>
      <c r="P2407">
        <f>COUNTIF(作圖資料!$A$3:$A$249,A2407)</f>
        <v>0</v>
      </c>
      <c r="R2407" s="7">
        <f t="shared" si="677"/>
        <v>203</v>
      </c>
      <c r="S2407" s="8">
        <f t="shared" ca="1" si="678"/>
        <v>203</v>
      </c>
      <c r="T2407" s="8">
        <f t="shared" ca="1" si="679"/>
        <v>11802</v>
      </c>
      <c r="U2407" s="8">
        <f t="shared" ca="1" si="680"/>
        <v>1</v>
      </c>
      <c r="V2407" s="9">
        <f t="shared" ca="1" si="681"/>
        <v>0</v>
      </c>
      <c r="W2407" s="3">
        <f t="shared" si="682"/>
        <v>-5.1776730424789585E-3</v>
      </c>
      <c r="X2407" s="3">
        <f t="shared" si="683"/>
        <v>1.9349948345528733E-2</v>
      </c>
      <c r="Y2407" s="3">
        <f t="shared" si="684"/>
        <v>2.4947769448199583E-2</v>
      </c>
    </row>
    <row r="2408" spans="1:25" x14ac:dyDescent="0.25">
      <c r="A2408" s="1">
        <v>39528</v>
      </c>
      <c r="B2408" s="2">
        <v>8524.99</v>
      </c>
      <c r="C2408" s="2">
        <v>171362</v>
      </c>
      <c r="D2408" s="2">
        <v>8613</v>
      </c>
      <c r="E2408" s="2">
        <v>8606</v>
      </c>
      <c r="F2408" s="13">
        <f t="shared" si="672"/>
        <v>1.0323765775678284E-2</v>
      </c>
      <c r="G2408" s="2">
        <f t="shared" si="667"/>
        <v>8079.6778333333332</v>
      </c>
      <c r="H2408" s="2">
        <f t="shared" ca="1" si="673"/>
        <v>132035.6</v>
      </c>
      <c r="I2408">
        <f t="shared" ca="1" si="674"/>
        <v>1</v>
      </c>
      <c r="J2408">
        <f t="shared" si="675"/>
        <v>1</v>
      </c>
      <c r="K2408">
        <f t="shared" si="668"/>
        <v>187.36999999999898</v>
      </c>
      <c r="L2408">
        <f t="shared" ca="1" si="669"/>
        <v>187.36999999999898</v>
      </c>
      <c r="M2408" s="14">
        <f t="shared" si="670"/>
        <v>7369.6300000000483</v>
      </c>
      <c r="N2408">
        <f t="shared" si="676"/>
        <v>0</v>
      </c>
      <c r="O2408">
        <f t="shared" si="671"/>
        <v>0</v>
      </c>
      <c r="P2408">
        <f>COUNTIF(作圖資料!$A$3:$A$249,A2408)</f>
        <v>0</v>
      </c>
      <c r="R2408" s="7">
        <f t="shared" si="677"/>
        <v>273</v>
      </c>
      <c r="S2408" s="8">
        <f t="shared" ca="1" si="678"/>
        <v>273</v>
      </c>
      <c r="T2408" s="8">
        <f t="shared" ca="1" si="679"/>
        <v>12075</v>
      </c>
      <c r="U2408" s="8">
        <f t="shared" ca="1" si="680"/>
        <v>1</v>
      </c>
      <c r="V2408" s="9">
        <f t="shared" ca="1" si="681"/>
        <v>0</v>
      </c>
      <c r="W2408" s="3">
        <f t="shared" si="682"/>
        <v>-5.1776730424789585E-3</v>
      </c>
      <c r="X2408" s="3">
        <f t="shared" si="683"/>
        <v>4.2257636609265958E-2</v>
      </c>
      <c r="Y2408" s="3">
        <f t="shared" si="684"/>
        <v>5.8498218016468151E-2</v>
      </c>
    </row>
    <row r="2409" spans="1:25" x14ac:dyDescent="0.25">
      <c r="A2409" s="1">
        <v>39531</v>
      </c>
      <c r="B2409" s="2">
        <v>8865.35</v>
      </c>
      <c r="C2409" s="2">
        <v>270865</v>
      </c>
      <c r="D2409" s="2">
        <v>8878</v>
      </c>
      <c r="E2409" s="2">
        <v>8866</v>
      </c>
      <c r="F2409" s="13">
        <f t="shared" si="672"/>
        <v>1.4269036191463247E-3</v>
      </c>
      <c r="G2409" s="2">
        <f t="shared" si="667"/>
        <v>8093.8618333333325</v>
      </c>
      <c r="H2409" s="2">
        <f t="shared" ca="1" si="673"/>
        <v>162565.20000000001</v>
      </c>
      <c r="I2409">
        <f t="shared" ca="1" si="674"/>
        <v>1</v>
      </c>
      <c r="J2409">
        <f t="shared" si="675"/>
        <v>1</v>
      </c>
      <c r="K2409">
        <f t="shared" si="668"/>
        <v>340.36000000000058</v>
      </c>
      <c r="L2409">
        <f t="shared" ca="1" si="669"/>
        <v>340.36000000000058</v>
      </c>
      <c r="M2409" s="14">
        <f t="shared" si="670"/>
        <v>7369.6300000000483</v>
      </c>
      <c r="N2409">
        <f t="shared" si="676"/>
        <v>0</v>
      </c>
      <c r="O2409">
        <f t="shared" si="671"/>
        <v>0</v>
      </c>
      <c r="P2409">
        <f>COUNTIF(作圖資料!$A$3:$A$249,A2409)</f>
        <v>0</v>
      </c>
      <c r="R2409" s="7">
        <f t="shared" si="677"/>
        <v>265</v>
      </c>
      <c r="S2409" s="8">
        <f t="shared" ca="1" si="678"/>
        <v>265</v>
      </c>
      <c r="T2409" s="8">
        <f t="shared" ca="1" si="679"/>
        <v>12340</v>
      </c>
      <c r="U2409" s="8">
        <f t="shared" ca="1" si="680"/>
        <v>1</v>
      </c>
      <c r="V2409" s="9">
        <f t="shared" ca="1" si="681"/>
        <v>0</v>
      </c>
      <c r="W2409" s="3">
        <f t="shared" si="682"/>
        <v>-5.1776730424789585E-3</v>
      </c>
      <c r="X2409" s="3">
        <f t="shared" si="683"/>
        <v>8.3869745150898289E-2</v>
      </c>
      <c r="Y2409" s="3">
        <f t="shared" si="684"/>
        <v>9.1065503256728686E-2</v>
      </c>
    </row>
    <row r="2410" spans="1:25" x14ac:dyDescent="0.25">
      <c r="A2410" s="1">
        <v>39532</v>
      </c>
      <c r="B2410" s="2">
        <v>8795.09</v>
      </c>
      <c r="C2410" s="2">
        <v>201990</v>
      </c>
      <c r="D2410" s="2">
        <v>8760</v>
      </c>
      <c r="E2410" s="2">
        <v>8735</v>
      </c>
      <c r="F2410" s="13">
        <f t="shared" si="672"/>
        <v>-3.9897260858047234E-3</v>
      </c>
      <c r="G2410" s="2">
        <f t="shared" si="667"/>
        <v>8109.4953333333333</v>
      </c>
      <c r="H2410" s="2">
        <f t="shared" ca="1" si="673"/>
        <v>182507.4</v>
      </c>
      <c r="I2410">
        <f t="shared" ca="1" si="674"/>
        <v>1</v>
      </c>
      <c r="J2410">
        <f t="shared" si="675"/>
        <v>-1</v>
      </c>
      <c r="K2410">
        <f t="shared" si="668"/>
        <v>-70.260000000000218</v>
      </c>
      <c r="L2410">
        <f t="shared" ca="1" si="669"/>
        <v>-70.260000000000218</v>
      </c>
      <c r="M2410" s="14">
        <f t="shared" si="670"/>
        <v>7369.6300000000483</v>
      </c>
      <c r="N2410">
        <f t="shared" si="676"/>
        <v>0</v>
      </c>
      <c r="O2410">
        <f t="shared" si="671"/>
        <v>0</v>
      </c>
      <c r="P2410">
        <f>COUNTIF(作圖資料!$A$3:$A$249,A2410)</f>
        <v>0</v>
      </c>
      <c r="R2410" s="7">
        <f t="shared" si="677"/>
        <v>-118</v>
      </c>
      <c r="S2410" s="8">
        <f t="shared" ca="1" si="678"/>
        <v>-118</v>
      </c>
      <c r="T2410" s="8">
        <f t="shared" ca="1" si="679"/>
        <v>12222</v>
      </c>
      <c r="U2410" s="8">
        <f t="shared" ca="1" si="680"/>
        <v>1</v>
      </c>
      <c r="V2410" s="9">
        <f t="shared" ca="1" si="681"/>
        <v>0</v>
      </c>
      <c r="W2410" s="3">
        <f t="shared" si="682"/>
        <v>-5.1776730424789585E-3</v>
      </c>
      <c r="X2410" s="3">
        <f t="shared" si="683"/>
        <v>7.5279820523635577E-2</v>
      </c>
      <c r="Y2410" s="3">
        <f t="shared" si="684"/>
        <v>7.6563844168612727E-2</v>
      </c>
    </row>
    <row r="2411" spans="1:25" x14ac:dyDescent="0.25">
      <c r="A2411" s="1">
        <v>39533</v>
      </c>
      <c r="B2411" s="2">
        <v>8768.02</v>
      </c>
      <c r="C2411" s="2">
        <v>183343</v>
      </c>
      <c r="D2411" s="2">
        <v>8720</v>
      </c>
      <c r="E2411" s="2">
        <v>8703</v>
      </c>
      <c r="F2411" s="13">
        <f t="shared" si="672"/>
        <v>-5.4767210841216718E-3</v>
      </c>
      <c r="G2411" s="2">
        <f t="shared" si="667"/>
        <v>8123.2716666666665</v>
      </c>
      <c r="H2411" s="2">
        <f t="shared" ca="1" si="673"/>
        <v>194651.8</v>
      </c>
      <c r="I2411">
        <f t="shared" ca="1" si="674"/>
        <v>-1</v>
      </c>
      <c r="J2411">
        <f t="shared" si="675"/>
        <v>-1</v>
      </c>
      <c r="K2411">
        <f t="shared" si="668"/>
        <v>-27.069999999999709</v>
      </c>
      <c r="L2411">
        <f t="shared" ca="1" si="669"/>
        <v>-27.069999999999709</v>
      </c>
      <c r="M2411" s="14">
        <f t="shared" si="670"/>
        <v>7369.6300000000483</v>
      </c>
      <c r="N2411">
        <f t="shared" si="676"/>
        <v>0</v>
      </c>
      <c r="O2411">
        <f t="shared" si="671"/>
        <v>0</v>
      </c>
      <c r="P2411">
        <f>COUNTIF(作圖資料!$A$3:$A$249,A2411)</f>
        <v>0</v>
      </c>
      <c r="R2411" s="7">
        <f t="shared" si="677"/>
        <v>-40</v>
      </c>
      <c r="S2411" s="8">
        <f t="shared" ca="1" si="678"/>
        <v>-40</v>
      </c>
      <c r="T2411" s="8">
        <f t="shared" ca="1" si="679"/>
        <v>12182</v>
      </c>
      <c r="U2411" s="8">
        <f t="shared" ca="1" si="680"/>
        <v>-1</v>
      </c>
      <c r="V2411" s="9">
        <f t="shared" ca="1" si="681"/>
        <v>2</v>
      </c>
      <c r="W2411" s="3">
        <f t="shared" si="682"/>
        <v>-5.1776730424789585E-3</v>
      </c>
      <c r="X2411" s="3">
        <f t="shared" si="683"/>
        <v>7.1970266585975384E-2</v>
      </c>
      <c r="Y2411" s="3">
        <f t="shared" si="684"/>
        <v>7.1648027528573355E-2</v>
      </c>
    </row>
    <row r="2412" spans="1:25" x14ac:dyDescent="0.25">
      <c r="A2412" s="1">
        <v>39534</v>
      </c>
      <c r="B2412" s="2">
        <v>8605.9500000000007</v>
      </c>
      <c r="C2412" s="2">
        <v>160832</v>
      </c>
      <c r="D2412" s="2">
        <v>8558</v>
      </c>
      <c r="E2412" s="2">
        <v>8541</v>
      </c>
      <c r="F2412" s="13">
        <f t="shared" si="672"/>
        <v>-5.571726538034838E-3</v>
      </c>
      <c r="G2412" s="2">
        <f t="shared" si="667"/>
        <v>8131.1128333333327</v>
      </c>
      <c r="H2412" s="2">
        <f t="shared" ca="1" si="673"/>
        <v>197678.4</v>
      </c>
      <c r="I2412">
        <f t="shared" ca="1" si="674"/>
        <v>-1</v>
      </c>
      <c r="J2412">
        <f t="shared" si="675"/>
        <v>-1</v>
      </c>
      <c r="K2412">
        <f t="shared" si="668"/>
        <v>-162.06999999999971</v>
      </c>
      <c r="L2412">
        <f t="shared" ca="1" si="669"/>
        <v>162.06999999999971</v>
      </c>
      <c r="M2412" s="14">
        <f t="shared" si="670"/>
        <v>7369.6300000000483</v>
      </c>
      <c r="N2412">
        <f t="shared" si="676"/>
        <v>0</v>
      </c>
      <c r="O2412">
        <f t="shared" si="671"/>
        <v>0</v>
      </c>
      <c r="P2412">
        <f>COUNTIF(作圖資料!$A$3:$A$249,A2412)</f>
        <v>0</v>
      </c>
      <c r="R2412" s="7">
        <f t="shared" si="677"/>
        <v>-162</v>
      </c>
      <c r="S2412" s="8">
        <f t="shared" ca="1" si="678"/>
        <v>162</v>
      </c>
      <c r="T2412" s="8">
        <f t="shared" ca="1" si="679"/>
        <v>12344</v>
      </c>
      <c r="U2412" s="8">
        <f t="shared" ca="1" si="680"/>
        <v>-1</v>
      </c>
      <c r="V2412" s="9">
        <f t="shared" ca="1" si="681"/>
        <v>0</v>
      </c>
      <c r="W2412" s="3">
        <f t="shared" si="682"/>
        <v>-5.1776730424789585E-3</v>
      </c>
      <c r="X2412" s="3">
        <f t="shared" si="683"/>
        <v>5.2155733646316316E-2</v>
      </c>
      <c r="Y2412" s="3">
        <f t="shared" si="684"/>
        <v>5.1738970136414153E-2</v>
      </c>
    </row>
    <row r="2413" spans="1:25" x14ac:dyDescent="0.25">
      <c r="A2413" s="1">
        <v>39535</v>
      </c>
      <c r="B2413" s="2">
        <v>8623.48</v>
      </c>
      <c r="C2413" s="2">
        <v>155402</v>
      </c>
      <c r="D2413" s="2">
        <v>8627</v>
      </c>
      <c r="E2413" s="2">
        <v>8610</v>
      </c>
      <c r="F2413" s="13">
        <f t="shared" si="672"/>
        <v>4.0818787774776766E-4</v>
      </c>
      <c r="G2413" s="2">
        <f t="shared" si="667"/>
        <v>8138.7196666666659</v>
      </c>
      <c r="H2413" s="2">
        <f t="shared" ca="1" si="673"/>
        <v>194486.39999999999</v>
      </c>
      <c r="I2413">
        <f t="shared" ca="1" si="674"/>
        <v>-1</v>
      </c>
      <c r="J2413">
        <f t="shared" si="675"/>
        <v>1</v>
      </c>
      <c r="K2413">
        <f t="shared" si="668"/>
        <v>17.529999999998836</v>
      </c>
      <c r="L2413">
        <f t="shared" ca="1" si="669"/>
        <v>-17.529999999998836</v>
      </c>
      <c r="M2413" s="14">
        <f t="shared" si="670"/>
        <v>7369.6300000000483</v>
      </c>
      <c r="N2413">
        <f t="shared" si="676"/>
        <v>0</v>
      </c>
      <c r="O2413">
        <f t="shared" si="671"/>
        <v>0</v>
      </c>
      <c r="P2413">
        <f>COUNTIF(作圖資料!$A$3:$A$249,A2413)</f>
        <v>0</v>
      </c>
      <c r="R2413" s="7">
        <f t="shared" si="677"/>
        <v>69</v>
      </c>
      <c r="S2413" s="8">
        <f t="shared" ca="1" si="678"/>
        <v>-69</v>
      </c>
      <c r="T2413" s="8">
        <f t="shared" ca="1" si="679"/>
        <v>12275</v>
      </c>
      <c r="U2413" s="8">
        <f t="shared" ca="1" si="680"/>
        <v>-1</v>
      </c>
      <c r="V2413" s="9">
        <f t="shared" ca="1" si="681"/>
        <v>0</v>
      </c>
      <c r="W2413" s="3">
        <f t="shared" si="682"/>
        <v>-5.1776730424789585E-3</v>
      </c>
      <c r="X2413" s="3">
        <f t="shared" si="683"/>
        <v>5.4298935734501619E-2</v>
      </c>
      <c r="Y2413" s="3">
        <f t="shared" si="684"/>
        <v>6.021875384048192E-2</v>
      </c>
    </row>
    <row r="2414" spans="1:25" x14ac:dyDescent="0.25">
      <c r="A2414" s="1">
        <v>39538</v>
      </c>
      <c r="B2414" s="2">
        <v>8572.59</v>
      </c>
      <c r="C2414" s="2">
        <v>139081</v>
      </c>
      <c r="D2414" s="2">
        <v>8519</v>
      </c>
      <c r="E2414" s="2">
        <v>8505</v>
      </c>
      <c r="F2414" s="13">
        <f t="shared" si="672"/>
        <v>-6.2513196128591852E-3</v>
      </c>
      <c r="G2414" s="2">
        <f t="shared" si="667"/>
        <v>8145.6563333333334</v>
      </c>
      <c r="H2414" s="2">
        <f t="shared" ca="1" si="673"/>
        <v>168129.6</v>
      </c>
      <c r="I2414">
        <f t="shared" ca="1" si="674"/>
        <v>-1</v>
      </c>
      <c r="J2414">
        <f t="shared" si="675"/>
        <v>-1</v>
      </c>
      <c r="K2414">
        <f t="shared" si="668"/>
        <v>-50.889999999999418</v>
      </c>
      <c r="L2414">
        <f t="shared" ca="1" si="669"/>
        <v>50.889999999999418</v>
      </c>
      <c r="M2414" s="14">
        <f t="shared" si="670"/>
        <v>7369.6300000000483</v>
      </c>
      <c r="N2414">
        <f t="shared" si="676"/>
        <v>0</v>
      </c>
      <c r="O2414">
        <f t="shared" si="671"/>
        <v>0</v>
      </c>
      <c r="P2414">
        <f>COUNTIF(作圖資料!$A$3:$A$249,A2414)</f>
        <v>0</v>
      </c>
      <c r="R2414" s="7">
        <f t="shared" si="677"/>
        <v>-108</v>
      </c>
      <c r="S2414" s="8">
        <f t="shared" ca="1" si="678"/>
        <v>108</v>
      </c>
      <c r="T2414" s="8">
        <f t="shared" ca="1" si="679"/>
        <v>12383</v>
      </c>
      <c r="U2414" s="8">
        <f t="shared" ca="1" si="680"/>
        <v>-1</v>
      </c>
      <c r="V2414" s="9">
        <f t="shared" ca="1" si="681"/>
        <v>0</v>
      </c>
      <c r="W2414" s="3">
        <f t="shared" si="682"/>
        <v>-5.1776730424789585E-3</v>
      </c>
      <c r="X2414" s="3">
        <f t="shared" si="683"/>
        <v>4.8077169946266762E-2</v>
      </c>
      <c r="Y2414" s="3">
        <f t="shared" si="684"/>
        <v>4.694604891237586E-2</v>
      </c>
    </row>
    <row r="2415" spans="1:25" x14ac:dyDescent="0.25">
      <c r="A2415" s="1">
        <v>39539</v>
      </c>
      <c r="B2415" s="2">
        <v>8419.7199999999993</v>
      </c>
      <c r="C2415" s="2">
        <v>131486</v>
      </c>
      <c r="D2415" s="2">
        <v>8330</v>
      </c>
      <c r="E2415" s="2">
        <v>8310</v>
      </c>
      <c r="F2415" s="13">
        <f t="shared" si="672"/>
        <v>-1.0655936301919744E-2</v>
      </c>
      <c r="G2415" s="2">
        <f t="shared" si="667"/>
        <v>8147.4229999999989</v>
      </c>
      <c r="H2415" s="2">
        <f t="shared" ca="1" si="673"/>
        <v>154028.79999999999</v>
      </c>
      <c r="I2415">
        <f t="shared" ca="1" si="674"/>
        <v>-1</v>
      </c>
      <c r="J2415">
        <f t="shared" si="675"/>
        <v>-1</v>
      </c>
      <c r="K2415">
        <f t="shared" si="668"/>
        <v>-152.8700000000008</v>
      </c>
      <c r="L2415">
        <f t="shared" ca="1" si="669"/>
        <v>152.8700000000008</v>
      </c>
      <c r="M2415" s="14">
        <f t="shared" si="670"/>
        <v>7369.6300000000483</v>
      </c>
      <c r="N2415">
        <f t="shared" si="676"/>
        <v>0</v>
      </c>
      <c r="O2415">
        <f t="shared" si="671"/>
        <v>0</v>
      </c>
      <c r="P2415">
        <f>COUNTIF(作圖資料!$A$3:$A$249,A2415)</f>
        <v>0</v>
      </c>
      <c r="R2415" s="7">
        <f t="shared" si="677"/>
        <v>-189</v>
      </c>
      <c r="S2415" s="8">
        <f t="shared" ca="1" si="678"/>
        <v>189</v>
      </c>
      <c r="T2415" s="8">
        <f t="shared" ca="1" si="679"/>
        <v>12572</v>
      </c>
      <c r="U2415" s="8">
        <f t="shared" ca="1" si="680"/>
        <v>-1</v>
      </c>
      <c r="V2415" s="9">
        <f t="shared" ca="1" si="681"/>
        <v>0</v>
      </c>
      <c r="W2415" s="3">
        <f t="shared" si="682"/>
        <v>-5.1776730424789585E-3</v>
      </c>
      <c r="X2415" s="3">
        <f t="shared" si="683"/>
        <v>2.9387420760818017E-2</v>
      </c>
      <c r="Y2415" s="3">
        <f t="shared" si="684"/>
        <v>2.3718815288190198E-2</v>
      </c>
    </row>
    <row r="2416" spans="1:25" x14ac:dyDescent="0.25">
      <c r="A2416" s="1">
        <v>39540</v>
      </c>
      <c r="B2416" s="2">
        <v>8605.32</v>
      </c>
      <c r="C2416" s="2">
        <v>146609</v>
      </c>
      <c r="D2416" s="2">
        <v>8570</v>
      </c>
      <c r="E2416" s="2">
        <v>8553</v>
      </c>
      <c r="F2416" s="13">
        <f t="shared" si="672"/>
        <v>-4.1044377199220827E-3</v>
      </c>
      <c r="G2416" s="2">
        <f t="shared" si="667"/>
        <v>8150.8958333333321</v>
      </c>
      <c r="H2416" s="2">
        <f t="shared" ca="1" si="673"/>
        <v>146682</v>
      </c>
      <c r="I2416">
        <f t="shared" ca="1" si="674"/>
        <v>-1</v>
      </c>
      <c r="J2416">
        <f t="shared" si="675"/>
        <v>-1</v>
      </c>
      <c r="K2416">
        <f t="shared" si="668"/>
        <v>185.60000000000036</v>
      </c>
      <c r="L2416">
        <f t="shared" ca="1" si="669"/>
        <v>-185.60000000000036</v>
      </c>
      <c r="M2416" s="14">
        <f t="shared" si="670"/>
        <v>7369.6300000000483</v>
      </c>
      <c r="N2416">
        <f t="shared" si="676"/>
        <v>0</v>
      </c>
      <c r="O2416">
        <f t="shared" si="671"/>
        <v>0</v>
      </c>
      <c r="P2416">
        <f>COUNTIF(作圖資料!$A$3:$A$249,A2416)</f>
        <v>0</v>
      </c>
      <c r="R2416" s="7">
        <f t="shared" si="677"/>
        <v>240</v>
      </c>
      <c r="S2416" s="8">
        <f t="shared" ca="1" si="678"/>
        <v>-240</v>
      </c>
      <c r="T2416" s="8">
        <f t="shared" ca="1" si="679"/>
        <v>12332</v>
      </c>
      <c r="U2416" s="8">
        <f t="shared" ca="1" si="680"/>
        <v>-1</v>
      </c>
      <c r="V2416" s="9">
        <f t="shared" ca="1" si="681"/>
        <v>0</v>
      </c>
      <c r="W2416" s="3">
        <f t="shared" si="682"/>
        <v>-5.1776730424789585E-3</v>
      </c>
      <c r="X2416" s="3">
        <f t="shared" si="683"/>
        <v>5.207871041097345E-2</v>
      </c>
      <c r="Y2416" s="3">
        <f t="shared" si="684"/>
        <v>5.3213715128426209E-2</v>
      </c>
    </row>
    <row r="2417" spans="1:25" x14ac:dyDescent="0.25">
      <c r="A2417" s="1">
        <v>39541</v>
      </c>
      <c r="B2417" s="2">
        <v>8596.34</v>
      </c>
      <c r="C2417" s="2">
        <v>129265</v>
      </c>
      <c r="D2417" s="2">
        <v>8575</v>
      </c>
      <c r="E2417" s="2">
        <v>8550</v>
      </c>
      <c r="F2417" s="13">
        <f t="shared" si="672"/>
        <v>-2.4824518341527435E-3</v>
      </c>
      <c r="G2417" s="2">
        <f t="shared" si="667"/>
        <v>8152.3968333333332</v>
      </c>
      <c r="H2417" s="2">
        <f t="shared" ca="1" si="673"/>
        <v>140368.6</v>
      </c>
      <c r="I2417">
        <f t="shared" ca="1" si="674"/>
        <v>-1</v>
      </c>
      <c r="J2417">
        <f t="shared" si="675"/>
        <v>-1</v>
      </c>
      <c r="K2417">
        <f t="shared" si="668"/>
        <v>-8.9799999999995634</v>
      </c>
      <c r="L2417">
        <f t="shared" ca="1" si="669"/>
        <v>8.9799999999995634</v>
      </c>
      <c r="M2417" s="14">
        <f t="shared" si="670"/>
        <v>7369.6300000000483</v>
      </c>
      <c r="N2417">
        <f t="shared" si="676"/>
        <v>0</v>
      </c>
      <c r="O2417">
        <f t="shared" si="671"/>
        <v>0</v>
      </c>
      <c r="P2417">
        <f>COUNTIF(作圖資料!$A$3:$A$249,A2417)</f>
        <v>0</v>
      </c>
      <c r="R2417" s="7">
        <f t="shared" si="677"/>
        <v>5</v>
      </c>
      <c r="S2417" s="8">
        <f t="shared" ca="1" si="678"/>
        <v>-5</v>
      </c>
      <c r="T2417" s="8">
        <f t="shared" ca="1" si="679"/>
        <v>12327</v>
      </c>
      <c r="U2417" s="8">
        <f t="shared" ca="1" si="680"/>
        <v>-1</v>
      </c>
      <c r="V2417" s="9">
        <f t="shared" ca="1" si="681"/>
        <v>0</v>
      </c>
      <c r="W2417" s="3">
        <f t="shared" si="682"/>
        <v>-5.1776730424789585E-3</v>
      </c>
      <c r="X2417" s="3">
        <f t="shared" si="683"/>
        <v>5.0980823659581231E-2</v>
      </c>
      <c r="Y2417" s="3">
        <f t="shared" si="684"/>
        <v>5.3828192208431158E-2</v>
      </c>
    </row>
    <row r="2418" spans="1:25" x14ac:dyDescent="0.25">
      <c r="A2418" s="1">
        <v>39545</v>
      </c>
      <c r="B2418" s="2">
        <v>8729.7900000000009</v>
      </c>
      <c r="C2418" s="2">
        <v>134525</v>
      </c>
      <c r="D2418" s="2">
        <v>8709</v>
      </c>
      <c r="E2418" s="2">
        <v>8688</v>
      </c>
      <c r="F2418" s="13">
        <f t="shared" si="672"/>
        <v>-2.3815005859249005E-3</v>
      </c>
      <c r="G2418" s="2">
        <f t="shared" si="667"/>
        <v>8159.1758333333328</v>
      </c>
      <c r="H2418" s="2">
        <f t="shared" ca="1" si="673"/>
        <v>136193.20000000001</v>
      </c>
      <c r="I2418">
        <f t="shared" ca="1" si="674"/>
        <v>-1</v>
      </c>
      <c r="J2418">
        <f t="shared" si="675"/>
        <v>-1</v>
      </c>
      <c r="K2418">
        <f t="shared" si="668"/>
        <v>133.45000000000073</v>
      </c>
      <c r="L2418">
        <f t="shared" ca="1" si="669"/>
        <v>-133.45000000000073</v>
      </c>
      <c r="M2418" s="14">
        <f t="shared" si="670"/>
        <v>7369.6300000000483</v>
      </c>
      <c r="N2418">
        <f t="shared" si="676"/>
        <v>0</v>
      </c>
      <c r="O2418">
        <f t="shared" si="671"/>
        <v>0</v>
      </c>
      <c r="P2418">
        <f>COUNTIF(作圖資料!$A$3:$A$249,A2418)</f>
        <v>0</v>
      </c>
      <c r="R2418" s="7">
        <f t="shared" si="677"/>
        <v>134</v>
      </c>
      <c r="S2418" s="8">
        <f t="shared" ca="1" si="678"/>
        <v>-134</v>
      </c>
      <c r="T2418" s="8">
        <f t="shared" ca="1" si="679"/>
        <v>12193</v>
      </c>
      <c r="U2418" s="8">
        <f t="shared" ca="1" si="680"/>
        <v>-1</v>
      </c>
      <c r="V2418" s="9">
        <f t="shared" ca="1" si="681"/>
        <v>0</v>
      </c>
      <c r="W2418" s="3">
        <f t="shared" si="682"/>
        <v>-5.1776730424789585E-3</v>
      </c>
      <c r="X2418" s="3">
        <f t="shared" si="683"/>
        <v>6.729630105081652E-2</v>
      </c>
      <c r="Y2418" s="3">
        <f t="shared" si="684"/>
        <v>7.0296177952563044E-2</v>
      </c>
    </row>
    <row r="2419" spans="1:25" x14ac:dyDescent="0.25">
      <c r="A2419" s="1">
        <v>39546</v>
      </c>
      <c r="B2419" s="2">
        <v>8672.85</v>
      </c>
      <c r="C2419" s="2">
        <v>133477</v>
      </c>
      <c r="D2419" s="2">
        <v>8635</v>
      </c>
      <c r="E2419" s="2">
        <v>8610</v>
      </c>
      <c r="F2419" s="13">
        <f t="shared" si="672"/>
        <v>-4.3641940077367991E-3</v>
      </c>
      <c r="G2419" s="2">
        <f t="shared" si="667"/>
        <v>8167.3199999999979</v>
      </c>
      <c r="H2419" s="2">
        <f t="shared" ca="1" si="673"/>
        <v>135072.4</v>
      </c>
      <c r="I2419">
        <f t="shared" ca="1" si="674"/>
        <v>-1</v>
      </c>
      <c r="J2419">
        <f t="shared" si="675"/>
        <v>-1</v>
      </c>
      <c r="K2419">
        <f t="shared" si="668"/>
        <v>-56.940000000000509</v>
      </c>
      <c r="L2419">
        <f t="shared" ca="1" si="669"/>
        <v>56.940000000000509</v>
      </c>
      <c r="M2419" s="14">
        <f t="shared" si="670"/>
        <v>7369.6300000000483</v>
      </c>
      <c r="N2419">
        <f t="shared" si="676"/>
        <v>0</v>
      </c>
      <c r="O2419">
        <f t="shared" si="671"/>
        <v>0</v>
      </c>
      <c r="P2419">
        <f>COUNTIF(作圖資料!$A$3:$A$249,A2419)</f>
        <v>0</v>
      </c>
      <c r="R2419" s="7">
        <f t="shared" si="677"/>
        <v>-74</v>
      </c>
      <c r="S2419" s="8">
        <f t="shared" ca="1" si="678"/>
        <v>74</v>
      </c>
      <c r="T2419" s="8">
        <f t="shared" ca="1" si="679"/>
        <v>12267</v>
      </c>
      <c r="U2419" s="8">
        <f t="shared" ca="1" si="680"/>
        <v>-1</v>
      </c>
      <c r="V2419" s="9">
        <f t="shared" ca="1" si="681"/>
        <v>0</v>
      </c>
      <c r="W2419" s="3">
        <f t="shared" si="682"/>
        <v>-5.1776730424789585E-3</v>
      </c>
      <c r="X2419" s="3">
        <f t="shared" si="683"/>
        <v>6.0334867685084337E-2</v>
      </c>
      <c r="Y2419" s="3">
        <f t="shared" si="684"/>
        <v>6.1201917168490327E-2</v>
      </c>
    </row>
    <row r="2420" spans="1:25" x14ac:dyDescent="0.25">
      <c r="A2420" s="1">
        <v>39547</v>
      </c>
      <c r="B2420" s="2">
        <v>8667.93</v>
      </c>
      <c r="C2420" s="2">
        <v>135029</v>
      </c>
      <c r="D2420" s="2">
        <v>8677</v>
      </c>
      <c r="E2420" s="2">
        <v>8648</v>
      </c>
      <c r="F2420" s="13">
        <f t="shared" si="672"/>
        <v>1.0463859306661938E-3</v>
      </c>
      <c r="G2420" s="2">
        <f t="shared" si="667"/>
        <v>8174.7671666666656</v>
      </c>
      <c r="H2420" s="2">
        <f t="shared" ca="1" si="673"/>
        <v>135781</v>
      </c>
      <c r="I2420">
        <f t="shared" ca="1" si="674"/>
        <v>-1</v>
      </c>
      <c r="J2420">
        <f t="shared" si="675"/>
        <v>1</v>
      </c>
      <c r="K2420">
        <f t="shared" si="668"/>
        <v>-4.9200000000000728</v>
      </c>
      <c r="L2420">
        <f t="shared" ca="1" si="669"/>
        <v>4.9200000000000728</v>
      </c>
      <c r="M2420" s="14">
        <f t="shared" si="670"/>
        <v>7369.6300000000483</v>
      </c>
      <c r="N2420">
        <f t="shared" si="676"/>
        <v>0</v>
      </c>
      <c r="O2420">
        <f t="shared" si="671"/>
        <v>0</v>
      </c>
      <c r="P2420">
        <f>COUNTIF(作圖資料!$A$3:$A$249,A2420)</f>
        <v>0</v>
      </c>
      <c r="R2420" s="7">
        <f t="shared" si="677"/>
        <v>42</v>
      </c>
      <c r="S2420" s="8">
        <f t="shared" ca="1" si="678"/>
        <v>-42</v>
      </c>
      <c r="T2420" s="8">
        <f t="shared" ca="1" si="679"/>
        <v>12225</v>
      </c>
      <c r="U2420" s="8">
        <f t="shared" ca="1" si="680"/>
        <v>-1</v>
      </c>
      <c r="V2420" s="9">
        <f t="shared" ca="1" si="681"/>
        <v>0</v>
      </c>
      <c r="W2420" s="3">
        <f t="shared" si="682"/>
        <v>-5.1776730424789585E-3</v>
      </c>
      <c r="X2420" s="3">
        <f t="shared" si="683"/>
        <v>5.9733352894789205E-2</v>
      </c>
      <c r="Y2420" s="3">
        <f t="shared" si="684"/>
        <v>6.6363524640531635E-2</v>
      </c>
    </row>
    <row r="2421" spans="1:25" x14ac:dyDescent="0.25">
      <c r="A2421" s="1">
        <v>39548</v>
      </c>
      <c r="B2421" s="2">
        <v>8829.4</v>
      </c>
      <c r="C2421" s="2">
        <v>130942</v>
      </c>
      <c r="D2421" s="2">
        <v>8819</v>
      </c>
      <c r="E2421" s="2">
        <v>8778</v>
      </c>
      <c r="F2421" s="13">
        <f t="shared" si="672"/>
        <v>-1.1778829818560599E-3</v>
      </c>
      <c r="G2421" s="2">
        <f t="shared" si="667"/>
        <v>8190.5343333333321</v>
      </c>
      <c r="H2421" s="2">
        <f t="shared" ca="1" si="673"/>
        <v>132647.6</v>
      </c>
      <c r="I2421">
        <f t="shared" ca="1" si="674"/>
        <v>-1</v>
      </c>
      <c r="J2421">
        <f t="shared" si="675"/>
        <v>-1</v>
      </c>
      <c r="K2421">
        <f t="shared" si="668"/>
        <v>161.46999999999935</v>
      </c>
      <c r="L2421">
        <f t="shared" ca="1" si="669"/>
        <v>-161.46999999999935</v>
      </c>
      <c r="M2421" s="14">
        <f t="shared" si="670"/>
        <v>7369.6300000000483</v>
      </c>
      <c r="N2421">
        <f t="shared" si="676"/>
        <v>0</v>
      </c>
      <c r="O2421">
        <f t="shared" si="671"/>
        <v>0</v>
      </c>
      <c r="P2421">
        <f>COUNTIF(作圖資料!$A$3:$A$249,A2421)</f>
        <v>0</v>
      </c>
      <c r="R2421" s="7">
        <f t="shared" si="677"/>
        <v>142</v>
      </c>
      <c r="S2421" s="8">
        <f t="shared" ca="1" si="678"/>
        <v>-142</v>
      </c>
      <c r="T2421" s="8">
        <f t="shared" ca="1" si="679"/>
        <v>12083</v>
      </c>
      <c r="U2421" s="8">
        <f t="shared" ca="1" si="680"/>
        <v>-1</v>
      </c>
      <c r="V2421" s="9">
        <f t="shared" ca="1" si="681"/>
        <v>0</v>
      </c>
      <c r="W2421" s="3">
        <f t="shared" si="682"/>
        <v>-5.1776730424789585E-3</v>
      </c>
      <c r="X2421" s="3">
        <f t="shared" si="683"/>
        <v>7.9474530372217078E-2</v>
      </c>
      <c r="Y2421" s="3">
        <f t="shared" si="684"/>
        <v>8.3814673712671262E-2</v>
      </c>
    </row>
    <row r="2422" spans="1:25" x14ac:dyDescent="0.25">
      <c r="A2422" s="1">
        <v>39549</v>
      </c>
      <c r="B2422" s="2">
        <v>8909.58</v>
      </c>
      <c r="C2422" s="2">
        <v>203175</v>
      </c>
      <c r="D2422" s="2">
        <v>8912</v>
      </c>
      <c r="E2422" s="2">
        <v>8880</v>
      </c>
      <c r="F2422" s="13">
        <f t="shared" si="672"/>
        <v>2.716177418016219E-4</v>
      </c>
      <c r="G2422" s="2">
        <f t="shared" si="667"/>
        <v>8206.3121666666666</v>
      </c>
      <c r="H2422" s="2">
        <f t="shared" ca="1" si="673"/>
        <v>147429.6</v>
      </c>
      <c r="I2422">
        <f t="shared" ca="1" si="674"/>
        <v>1</v>
      </c>
      <c r="J2422">
        <f t="shared" si="675"/>
        <v>1</v>
      </c>
      <c r="K2422">
        <f t="shared" si="668"/>
        <v>80.180000000000291</v>
      </c>
      <c r="L2422">
        <f t="shared" ca="1" si="669"/>
        <v>-80.180000000000291</v>
      </c>
      <c r="M2422" s="14">
        <f t="shared" si="670"/>
        <v>7369.6300000000483</v>
      </c>
      <c r="N2422">
        <f t="shared" si="676"/>
        <v>0</v>
      </c>
      <c r="O2422">
        <f t="shared" si="671"/>
        <v>0</v>
      </c>
      <c r="P2422">
        <f>COUNTIF(作圖資料!$A$3:$A$249,A2422)</f>
        <v>0</v>
      </c>
      <c r="R2422" s="7">
        <f t="shared" si="677"/>
        <v>93</v>
      </c>
      <c r="S2422" s="8">
        <f t="shared" ca="1" si="678"/>
        <v>-93</v>
      </c>
      <c r="T2422" s="8">
        <f t="shared" ca="1" si="679"/>
        <v>11990</v>
      </c>
      <c r="U2422" s="8">
        <f t="shared" ca="1" si="680"/>
        <v>1</v>
      </c>
      <c r="V2422" s="9">
        <f t="shared" ca="1" si="681"/>
        <v>2</v>
      </c>
      <c r="W2422" s="3">
        <f t="shared" si="682"/>
        <v>-5.1776730424789585E-3</v>
      </c>
      <c r="X2422" s="3">
        <f t="shared" si="683"/>
        <v>8.9277265308367326E-2</v>
      </c>
      <c r="Y2422" s="3">
        <f t="shared" si="684"/>
        <v>9.5243947400762696E-2</v>
      </c>
    </row>
    <row r="2423" spans="1:25" x14ac:dyDescent="0.25">
      <c r="A2423" s="1">
        <v>39552</v>
      </c>
      <c r="B2423" s="2">
        <v>8892.68</v>
      </c>
      <c r="C2423" s="2">
        <v>173947</v>
      </c>
      <c r="D2423" s="2">
        <v>8871</v>
      </c>
      <c r="E2423" s="2">
        <v>8844</v>
      </c>
      <c r="F2423" s="13">
        <f t="shared" si="672"/>
        <v>-2.4379602099704467E-3</v>
      </c>
      <c r="G2423" s="2">
        <f t="shared" si="667"/>
        <v>8219.7724999999991</v>
      </c>
      <c r="H2423" s="2">
        <f t="shared" ca="1" si="673"/>
        <v>155314</v>
      </c>
      <c r="I2423">
        <f t="shared" ca="1" si="674"/>
        <v>1</v>
      </c>
      <c r="J2423">
        <f t="shared" si="675"/>
        <v>-1</v>
      </c>
      <c r="K2423">
        <f t="shared" si="668"/>
        <v>-16.899999999999636</v>
      </c>
      <c r="L2423">
        <f t="shared" ca="1" si="669"/>
        <v>-16.899999999999636</v>
      </c>
      <c r="M2423" s="14">
        <f t="shared" si="670"/>
        <v>7369.6300000000483</v>
      </c>
      <c r="N2423">
        <f t="shared" si="676"/>
        <v>0</v>
      </c>
      <c r="O2423">
        <f t="shared" si="671"/>
        <v>0</v>
      </c>
      <c r="P2423">
        <f>COUNTIF(作圖資料!$A$3:$A$249,A2423)</f>
        <v>0</v>
      </c>
      <c r="R2423" s="7">
        <f t="shared" si="677"/>
        <v>-41</v>
      </c>
      <c r="S2423" s="8">
        <f t="shared" ca="1" si="678"/>
        <v>-41</v>
      </c>
      <c r="T2423" s="8">
        <f t="shared" ca="1" si="679"/>
        <v>11949</v>
      </c>
      <c r="U2423" s="8">
        <f t="shared" ca="1" si="680"/>
        <v>1</v>
      </c>
      <c r="V2423" s="9">
        <f t="shared" ca="1" si="681"/>
        <v>0</v>
      </c>
      <c r="W2423" s="3">
        <f t="shared" si="682"/>
        <v>-5.1776730424789585E-3</v>
      </c>
      <c r="X2423" s="3">
        <f t="shared" si="683"/>
        <v>8.7211086455524445E-2</v>
      </c>
      <c r="Y2423" s="3">
        <f t="shared" si="684"/>
        <v>9.0205235344722468E-2</v>
      </c>
    </row>
    <row r="2424" spans="1:25" x14ac:dyDescent="0.25">
      <c r="A2424" s="1">
        <v>39553</v>
      </c>
      <c r="B2424" s="2">
        <v>8924.7800000000007</v>
      </c>
      <c r="C2424" s="2">
        <v>168345</v>
      </c>
      <c r="D2424" s="2">
        <v>8918</v>
      </c>
      <c r="E2424" s="2">
        <v>8879</v>
      </c>
      <c r="F2424" s="13">
        <f t="shared" si="672"/>
        <v>-7.5968259161574014E-4</v>
      </c>
      <c r="G2424" s="2">
        <f t="shared" si="667"/>
        <v>8234.2309999999998</v>
      </c>
      <c r="H2424" s="2">
        <f t="shared" ca="1" si="673"/>
        <v>162287.6</v>
      </c>
      <c r="I2424">
        <f t="shared" ca="1" si="674"/>
        <v>1</v>
      </c>
      <c r="J2424">
        <f t="shared" si="675"/>
        <v>-1</v>
      </c>
      <c r="K2424">
        <f t="shared" si="668"/>
        <v>32.100000000000364</v>
      </c>
      <c r="L2424">
        <f t="shared" ca="1" si="669"/>
        <v>32.100000000000364</v>
      </c>
      <c r="M2424" s="14">
        <f t="shared" si="670"/>
        <v>7369.6300000000483</v>
      </c>
      <c r="N2424">
        <f t="shared" si="676"/>
        <v>0</v>
      </c>
      <c r="O2424">
        <f t="shared" si="671"/>
        <v>0</v>
      </c>
      <c r="P2424">
        <f>COUNTIF(作圖資料!$A$3:$A$249,A2424)</f>
        <v>0</v>
      </c>
      <c r="R2424" s="7">
        <f t="shared" si="677"/>
        <v>47</v>
      </c>
      <c r="S2424" s="8">
        <f t="shared" ca="1" si="678"/>
        <v>47</v>
      </c>
      <c r="T2424" s="8">
        <f t="shared" ca="1" si="679"/>
        <v>11996</v>
      </c>
      <c r="U2424" s="8">
        <f t="shared" ca="1" si="680"/>
        <v>1</v>
      </c>
      <c r="V2424" s="9">
        <f t="shared" ca="1" si="681"/>
        <v>0</v>
      </c>
      <c r="W2424" s="3">
        <f t="shared" si="682"/>
        <v>-5.1776730424789585E-3</v>
      </c>
      <c r="X2424" s="3">
        <f t="shared" si="683"/>
        <v>9.1135603684888711E-2</v>
      </c>
      <c r="Y2424" s="3">
        <f t="shared" si="684"/>
        <v>9.5981319896768724E-2</v>
      </c>
    </row>
    <row r="2425" spans="1:25" x14ac:dyDescent="0.25">
      <c r="A2425" s="1">
        <v>39554</v>
      </c>
      <c r="B2425" s="2">
        <v>9066.0400000000009</v>
      </c>
      <c r="C2425" s="2">
        <v>210287</v>
      </c>
      <c r="D2425" s="2">
        <v>9086</v>
      </c>
      <c r="E2425" s="2">
        <v>9045</v>
      </c>
      <c r="F2425" s="13">
        <f t="shared" si="672"/>
        <v>-2.320748639979664E-3</v>
      </c>
      <c r="G2425" s="2">
        <f t="shared" si="667"/>
        <v>8251.5098333333335</v>
      </c>
      <c r="H2425" s="2">
        <f t="shared" ca="1" si="673"/>
        <v>177339.2</v>
      </c>
      <c r="I2425">
        <f t="shared" ca="1" si="674"/>
        <v>1</v>
      </c>
      <c r="J2425">
        <f t="shared" si="675"/>
        <v>-1</v>
      </c>
      <c r="K2425">
        <f t="shared" si="668"/>
        <v>141.26000000000022</v>
      </c>
      <c r="L2425">
        <f t="shared" ca="1" si="669"/>
        <v>141.26000000000022</v>
      </c>
      <c r="M2425" s="14">
        <f t="shared" si="670"/>
        <v>7369.6300000000483</v>
      </c>
      <c r="N2425">
        <f t="shared" si="676"/>
        <v>0</v>
      </c>
      <c r="O2425">
        <f t="shared" si="671"/>
        <v>0</v>
      </c>
      <c r="P2425">
        <f>COUNTIF(作圖資料!$A$3:$A$249,A2425)</f>
        <v>1</v>
      </c>
      <c r="R2425" s="7">
        <f t="shared" si="677"/>
        <v>168</v>
      </c>
      <c r="S2425" s="8">
        <f t="shared" ca="1" si="678"/>
        <v>168</v>
      </c>
      <c r="T2425" s="8">
        <f t="shared" ca="1" si="679"/>
        <v>12164</v>
      </c>
      <c r="U2425" s="8">
        <f t="shared" ca="1" si="680"/>
        <v>1</v>
      </c>
      <c r="V2425" s="9">
        <f t="shared" ca="1" si="681"/>
        <v>2</v>
      </c>
      <c r="W2425" s="3">
        <f t="shared" si="682"/>
        <v>-5.1776730424789585E-3</v>
      </c>
      <c r="X2425" s="3">
        <f t="shared" si="683"/>
        <v>0.10840592467616572</v>
      </c>
      <c r="Y2425" s="3">
        <f t="shared" si="684"/>
        <v>0.11662774978493373</v>
      </c>
    </row>
    <row r="2426" spans="1:25" x14ac:dyDescent="0.25">
      <c r="A2426" s="1">
        <v>39555</v>
      </c>
      <c r="B2426" s="2">
        <v>9090.43</v>
      </c>
      <c r="C2426" s="2">
        <v>238960</v>
      </c>
      <c r="D2426" s="2">
        <v>9060</v>
      </c>
      <c r="E2426" s="2">
        <v>9035</v>
      </c>
      <c r="F2426" s="13">
        <f t="shared" si="672"/>
        <v>-3.3474764120069445E-3</v>
      </c>
      <c r="G2426" s="2">
        <f t="shared" si="667"/>
        <v>8266.7934999999998</v>
      </c>
      <c r="H2426" s="2">
        <f t="shared" ca="1" si="673"/>
        <v>198942.8</v>
      </c>
      <c r="I2426">
        <f t="shared" ca="1" si="674"/>
        <v>1</v>
      </c>
      <c r="J2426">
        <f t="shared" si="675"/>
        <v>-1</v>
      </c>
      <c r="K2426">
        <f t="shared" si="668"/>
        <v>24.389999999999418</v>
      </c>
      <c r="L2426">
        <f t="shared" ca="1" si="669"/>
        <v>24.389999999999418</v>
      </c>
      <c r="M2426" s="14">
        <f t="shared" si="670"/>
        <v>7369.6300000000483</v>
      </c>
      <c r="N2426">
        <f t="shared" si="676"/>
        <v>0</v>
      </c>
      <c r="O2426">
        <f t="shared" si="671"/>
        <v>0</v>
      </c>
      <c r="P2426">
        <f>COUNTIF(作圖資料!$A$3:$A$249,A2426)</f>
        <v>0</v>
      </c>
      <c r="R2426" s="7">
        <f t="shared" si="677"/>
        <v>15</v>
      </c>
      <c r="S2426" s="8">
        <f t="shared" ca="1" si="678"/>
        <v>15</v>
      </c>
      <c r="T2426" s="8">
        <f t="shared" ca="1" si="679"/>
        <v>12179</v>
      </c>
      <c r="U2426" s="8">
        <f t="shared" ca="1" si="680"/>
        <v>1</v>
      </c>
      <c r="V2426" s="9">
        <f t="shared" ca="1" si="681"/>
        <v>0</v>
      </c>
      <c r="W2426" s="3">
        <f t="shared" si="682"/>
        <v>-2.320748639979664E-3</v>
      </c>
      <c r="X2426" s="3">
        <f t="shared" si="683"/>
        <v>2.6902594738165081E-3</v>
      </c>
      <c r="Y2426" s="3">
        <f t="shared" si="684"/>
        <v>1.658374792703151E-3</v>
      </c>
    </row>
    <row r="2427" spans="1:25" x14ac:dyDescent="0.25">
      <c r="A2427" s="1">
        <v>39556</v>
      </c>
      <c r="B2427" s="2">
        <v>9074.34</v>
      </c>
      <c r="C2427" s="2">
        <v>180611</v>
      </c>
      <c r="D2427" s="2">
        <v>9081</v>
      </c>
      <c r="E2427" s="2">
        <v>9048</v>
      </c>
      <c r="F2427" s="13">
        <f t="shared" si="672"/>
        <v>7.3393767480611771E-4</v>
      </c>
      <c r="G2427" s="2">
        <f t="shared" si="667"/>
        <v>8277.5518333333348</v>
      </c>
      <c r="H2427" s="2">
        <f t="shared" ca="1" si="673"/>
        <v>194430</v>
      </c>
      <c r="I2427">
        <f t="shared" ca="1" si="674"/>
        <v>-1</v>
      </c>
      <c r="J2427">
        <f t="shared" si="675"/>
        <v>1</v>
      </c>
      <c r="K2427">
        <f t="shared" si="668"/>
        <v>-16.090000000000146</v>
      </c>
      <c r="L2427">
        <f t="shared" ca="1" si="669"/>
        <v>-16.090000000000146</v>
      </c>
      <c r="M2427" s="14">
        <f t="shared" si="670"/>
        <v>7369.6300000000483</v>
      </c>
      <c r="N2427">
        <f t="shared" si="676"/>
        <v>0</v>
      </c>
      <c r="O2427">
        <f t="shared" si="671"/>
        <v>0</v>
      </c>
      <c r="P2427">
        <f>COUNTIF(作圖資料!$A$3:$A$249,A2427)</f>
        <v>0</v>
      </c>
      <c r="R2427" s="7">
        <f t="shared" si="677"/>
        <v>21</v>
      </c>
      <c r="S2427" s="8">
        <f t="shared" ca="1" si="678"/>
        <v>21</v>
      </c>
      <c r="T2427" s="8">
        <f t="shared" ca="1" si="679"/>
        <v>12200</v>
      </c>
      <c r="U2427" s="8">
        <f t="shared" ca="1" si="680"/>
        <v>-1</v>
      </c>
      <c r="V2427" s="9">
        <f t="shared" ca="1" si="681"/>
        <v>2</v>
      </c>
      <c r="W2427" s="3">
        <f t="shared" si="682"/>
        <v>-2.320748639979664E-3</v>
      </c>
      <c r="X2427" s="3">
        <f t="shared" si="683"/>
        <v>9.1550445398413949E-4</v>
      </c>
      <c r="Y2427" s="3">
        <f t="shared" si="684"/>
        <v>3.9800995024876773E-3</v>
      </c>
    </row>
    <row r="2428" spans="1:25" x14ac:dyDescent="0.25">
      <c r="A2428" s="1">
        <v>39559</v>
      </c>
      <c r="B2428" s="2">
        <v>9083.32</v>
      </c>
      <c r="C2428" s="2">
        <v>164753</v>
      </c>
      <c r="D2428" s="2">
        <v>9084</v>
      </c>
      <c r="E2428" s="2">
        <v>9055</v>
      </c>
      <c r="F2428" s="13">
        <f t="shared" si="672"/>
        <v>7.4862495210936686E-5</v>
      </c>
      <c r="G2428" s="2">
        <f t="shared" si="667"/>
        <v>8292.6148333333349</v>
      </c>
      <c r="H2428" s="2">
        <f t="shared" ca="1" si="673"/>
        <v>192591.2</v>
      </c>
      <c r="I2428">
        <f t="shared" ca="1" si="674"/>
        <v>-1</v>
      </c>
      <c r="J2428">
        <f t="shared" si="675"/>
        <v>1</v>
      </c>
      <c r="K2428">
        <f t="shared" si="668"/>
        <v>8.9799999999995634</v>
      </c>
      <c r="L2428">
        <f t="shared" ca="1" si="669"/>
        <v>-8.9799999999995634</v>
      </c>
      <c r="M2428" s="14">
        <f t="shared" si="670"/>
        <v>7369.6300000000483</v>
      </c>
      <c r="N2428">
        <f t="shared" si="676"/>
        <v>0</v>
      </c>
      <c r="O2428">
        <f t="shared" si="671"/>
        <v>0</v>
      </c>
      <c r="P2428">
        <f>COUNTIF(作圖資料!$A$3:$A$249,A2428)</f>
        <v>0</v>
      </c>
      <c r="R2428" s="7">
        <f t="shared" si="677"/>
        <v>3</v>
      </c>
      <c r="S2428" s="8">
        <f t="shared" ca="1" si="678"/>
        <v>-3</v>
      </c>
      <c r="T2428" s="8">
        <f t="shared" ca="1" si="679"/>
        <v>12197</v>
      </c>
      <c r="U2428" s="8">
        <f t="shared" ca="1" si="680"/>
        <v>-1</v>
      </c>
      <c r="V2428" s="9">
        <f t="shared" ca="1" si="681"/>
        <v>0</v>
      </c>
      <c r="W2428" s="3">
        <f t="shared" si="682"/>
        <v>-2.320748639979664E-3</v>
      </c>
      <c r="X2428" s="3">
        <f t="shared" si="683"/>
        <v>1.9060140921502988E-3</v>
      </c>
      <c r="Y2428" s="3">
        <f t="shared" si="684"/>
        <v>4.3117744610283726E-3</v>
      </c>
    </row>
    <row r="2429" spans="1:25" x14ac:dyDescent="0.25">
      <c r="A2429" s="1">
        <v>39560</v>
      </c>
      <c r="B2429" s="2">
        <v>9037.25</v>
      </c>
      <c r="C2429" s="2">
        <v>137687</v>
      </c>
      <c r="D2429" s="2">
        <v>9030</v>
      </c>
      <c r="E2429" s="2">
        <v>8998</v>
      </c>
      <c r="F2429" s="13">
        <f t="shared" si="672"/>
        <v>-8.0223519322797365E-4</v>
      </c>
      <c r="G2429" s="2">
        <f t="shared" si="667"/>
        <v>8308.2085000000006</v>
      </c>
      <c r="H2429" s="2">
        <f t="shared" ca="1" si="673"/>
        <v>186459.6</v>
      </c>
      <c r="I2429">
        <f t="shared" ca="1" si="674"/>
        <v>-1</v>
      </c>
      <c r="J2429">
        <f t="shared" si="675"/>
        <v>-1</v>
      </c>
      <c r="K2429">
        <f t="shared" si="668"/>
        <v>-46.069999999999709</v>
      </c>
      <c r="L2429">
        <f t="shared" ca="1" si="669"/>
        <v>46.069999999999709</v>
      </c>
      <c r="M2429" s="14">
        <f t="shared" si="670"/>
        <v>7369.6300000000483</v>
      </c>
      <c r="N2429">
        <f t="shared" si="676"/>
        <v>0</v>
      </c>
      <c r="O2429">
        <f t="shared" si="671"/>
        <v>0</v>
      </c>
      <c r="P2429">
        <f>COUNTIF(作圖資料!$A$3:$A$249,A2429)</f>
        <v>0</v>
      </c>
      <c r="R2429" s="7">
        <f t="shared" si="677"/>
        <v>-54</v>
      </c>
      <c r="S2429" s="8">
        <f t="shared" ca="1" si="678"/>
        <v>54</v>
      </c>
      <c r="T2429" s="8">
        <f t="shared" ca="1" si="679"/>
        <v>12251</v>
      </c>
      <c r="U2429" s="8">
        <f t="shared" ca="1" si="680"/>
        <v>-1</v>
      </c>
      <c r="V2429" s="9">
        <f t="shared" ca="1" si="681"/>
        <v>0</v>
      </c>
      <c r="W2429" s="3">
        <f t="shared" si="682"/>
        <v>-2.320748639979664E-3</v>
      </c>
      <c r="X2429" s="3">
        <f t="shared" si="683"/>
        <v>-3.1755871361699439E-3</v>
      </c>
      <c r="Y2429" s="3">
        <f t="shared" si="684"/>
        <v>-1.6583747927030323E-3</v>
      </c>
    </row>
    <row r="2430" spans="1:25" x14ac:dyDescent="0.25">
      <c r="A2430" s="1">
        <v>39561</v>
      </c>
      <c r="B2430" s="2">
        <v>9008.49</v>
      </c>
      <c r="C2430" s="2">
        <v>183133</v>
      </c>
      <c r="D2430" s="2">
        <v>8980</v>
      </c>
      <c r="E2430" s="2">
        <v>8949</v>
      </c>
      <c r="F2430" s="13">
        <f t="shared" si="672"/>
        <v>-3.1625721957841968E-3</v>
      </c>
      <c r="G2430" s="2">
        <f t="shared" ref="G2430:G2493" si="685">AVERAGE(B2371:B2430)</f>
        <v>8321.939166666667</v>
      </c>
      <c r="H2430" s="2">
        <f t="shared" ca="1" si="673"/>
        <v>181028.8</v>
      </c>
      <c r="I2430">
        <f t="shared" ca="1" si="674"/>
        <v>1</v>
      </c>
      <c r="J2430">
        <f t="shared" si="675"/>
        <v>-1</v>
      </c>
      <c r="K2430">
        <f t="shared" ref="K2430:K2493" si="686">B2430-B2429</f>
        <v>-28.760000000000218</v>
      </c>
      <c r="L2430">
        <f t="shared" ref="L2430:L2493" ca="1" si="687">I2429*K2430</f>
        <v>28.760000000000218</v>
      </c>
      <c r="M2430" s="14">
        <f t="shared" ref="M2430:M2493" si="688">M2429+K2430*N2429</f>
        <v>7369.6300000000483</v>
      </c>
      <c r="N2430">
        <f t="shared" si="676"/>
        <v>0</v>
      </c>
      <c r="O2430">
        <f t="shared" ref="O2430:O2493" si="689">ABS(N2430-N2429)</f>
        <v>0</v>
      </c>
      <c r="P2430">
        <f>COUNTIF(作圖資料!$A$3:$A$249,A2430)</f>
        <v>0</v>
      </c>
      <c r="R2430" s="7">
        <f t="shared" si="677"/>
        <v>-50</v>
      </c>
      <c r="S2430" s="8">
        <f t="shared" ca="1" si="678"/>
        <v>50</v>
      </c>
      <c r="T2430" s="8">
        <f t="shared" ca="1" si="679"/>
        <v>12301</v>
      </c>
      <c r="U2430" s="8">
        <f t="shared" ca="1" si="680"/>
        <v>1</v>
      </c>
      <c r="V2430" s="9">
        <f t="shared" ca="1" si="681"/>
        <v>2</v>
      </c>
      <c r="W2430" s="3">
        <f t="shared" si="682"/>
        <v>-2.320748639979664E-3</v>
      </c>
      <c r="X2430" s="3">
        <f t="shared" si="683"/>
        <v>-6.3478652200963381E-3</v>
      </c>
      <c r="Y2430" s="3">
        <f t="shared" si="684"/>
        <v>-7.1862907683801769E-3</v>
      </c>
    </row>
    <row r="2431" spans="1:25" x14ac:dyDescent="0.25">
      <c r="A2431" s="1">
        <v>39562</v>
      </c>
      <c r="B2431" s="2">
        <v>8990.33</v>
      </c>
      <c r="C2431" s="2">
        <v>149596</v>
      </c>
      <c r="D2431" s="2">
        <v>8978</v>
      </c>
      <c r="E2431" s="2">
        <v>8945</v>
      </c>
      <c r="F2431" s="13">
        <f t="shared" si="672"/>
        <v>-1.3714735721602755E-3</v>
      </c>
      <c r="G2431" s="2">
        <f t="shared" si="685"/>
        <v>8336.6080000000002</v>
      </c>
      <c r="H2431" s="2">
        <f t="shared" ca="1" si="673"/>
        <v>163156</v>
      </c>
      <c r="I2431">
        <f t="shared" ca="1" si="674"/>
        <v>-1</v>
      </c>
      <c r="J2431">
        <f t="shared" si="675"/>
        <v>-1</v>
      </c>
      <c r="K2431">
        <f t="shared" si="686"/>
        <v>-18.159999999999854</v>
      </c>
      <c r="L2431">
        <f t="shared" ca="1" si="687"/>
        <v>-18.159999999999854</v>
      </c>
      <c r="M2431" s="14">
        <f t="shared" si="688"/>
        <v>7369.6300000000483</v>
      </c>
      <c r="N2431">
        <f t="shared" si="676"/>
        <v>0</v>
      </c>
      <c r="O2431">
        <f t="shared" si="689"/>
        <v>0</v>
      </c>
      <c r="P2431">
        <f>COUNTIF(作圖資料!$A$3:$A$249,A2431)</f>
        <v>0</v>
      </c>
      <c r="R2431" s="7">
        <f t="shared" si="677"/>
        <v>-2</v>
      </c>
      <c r="S2431" s="8">
        <f t="shared" ca="1" si="678"/>
        <v>-2</v>
      </c>
      <c r="T2431" s="8">
        <f t="shared" ca="1" si="679"/>
        <v>12299</v>
      </c>
      <c r="U2431" s="8">
        <f t="shared" ca="1" si="680"/>
        <v>-1</v>
      </c>
      <c r="V2431" s="9">
        <f t="shared" ca="1" si="681"/>
        <v>2</v>
      </c>
      <c r="W2431" s="3">
        <f t="shared" si="682"/>
        <v>-2.320748639979664E-3</v>
      </c>
      <c r="X2431" s="3">
        <f t="shared" si="683"/>
        <v>-8.3509448447174339E-3</v>
      </c>
      <c r="Y2431" s="3">
        <f t="shared" si="684"/>
        <v>-7.4074074074073071E-3</v>
      </c>
    </row>
    <row r="2432" spans="1:25" x14ac:dyDescent="0.25">
      <c r="A2432" s="1">
        <v>39563</v>
      </c>
      <c r="B2432" s="2">
        <v>8947.83</v>
      </c>
      <c r="C2432" s="2">
        <v>149522</v>
      </c>
      <c r="D2432" s="2">
        <v>8978</v>
      </c>
      <c r="E2432" s="2">
        <v>8945</v>
      </c>
      <c r="F2432" s="13">
        <f t="shared" si="672"/>
        <v>3.3717672329491855E-3</v>
      </c>
      <c r="G2432" s="2">
        <f t="shared" si="685"/>
        <v>8359.3725000000013</v>
      </c>
      <c r="H2432" s="2">
        <f t="shared" ca="1" si="673"/>
        <v>156938.20000000001</v>
      </c>
      <c r="I2432">
        <f t="shared" ca="1" si="674"/>
        <v>-1</v>
      </c>
      <c r="J2432">
        <f t="shared" si="675"/>
        <v>1</v>
      </c>
      <c r="K2432">
        <f t="shared" si="686"/>
        <v>-42.5</v>
      </c>
      <c r="L2432">
        <f t="shared" ca="1" si="687"/>
        <v>42.5</v>
      </c>
      <c r="M2432" s="14">
        <f t="shared" si="688"/>
        <v>7369.6300000000483</v>
      </c>
      <c r="N2432">
        <f t="shared" si="676"/>
        <v>0</v>
      </c>
      <c r="O2432">
        <f t="shared" si="689"/>
        <v>0</v>
      </c>
      <c r="P2432">
        <f>COUNTIF(作圖資料!$A$3:$A$249,A2432)</f>
        <v>0</v>
      </c>
      <c r="R2432" s="7">
        <f t="shared" si="677"/>
        <v>0</v>
      </c>
      <c r="S2432" s="8">
        <f t="shared" ca="1" si="678"/>
        <v>0</v>
      </c>
      <c r="T2432" s="8">
        <f t="shared" ca="1" si="679"/>
        <v>12299</v>
      </c>
      <c r="U2432" s="8">
        <f t="shared" ca="1" si="680"/>
        <v>-1</v>
      </c>
      <c r="V2432" s="9">
        <f t="shared" ca="1" si="681"/>
        <v>0</v>
      </c>
      <c r="W2432" s="3">
        <f t="shared" si="682"/>
        <v>-2.320748639979664E-3</v>
      </c>
      <c r="X2432" s="3">
        <f t="shared" si="683"/>
        <v>-1.3038768856082905E-2</v>
      </c>
      <c r="Y2432" s="3">
        <f t="shared" si="684"/>
        <v>-7.4074074074073071E-3</v>
      </c>
    </row>
    <row r="2433" spans="1:25" x14ac:dyDescent="0.25">
      <c r="A2433" s="1">
        <v>39566</v>
      </c>
      <c r="B2433" s="2">
        <v>9079.6</v>
      </c>
      <c r="C2433" s="2">
        <v>145245</v>
      </c>
      <c r="D2433" s="2">
        <v>9090</v>
      </c>
      <c r="E2433" s="2">
        <v>9058</v>
      </c>
      <c r="F2433" s="13">
        <f t="shared" si="672"/>
        <v>1.1454249085862678E-3</v>
      </c>
      <c r="G2433" s="2">
        <f t="shared" si="685"/>
        <v>8387.2258333333339</v>
      </c>
      <c r="H2433" s="2">
        <f t="shared" ca="1" si="673"/>
        <v>153036.6</v>
      </c>
      <c r="I2433">
        <f t="shared" ca="1" si="674"/>
        <v>-1</v>
      </c>
      <c r="J2433">
        <f t="shared" si="675"/>
        <v>1</v>
      </c>
      <c r="K2433">
        <f t="shared" si="686"/>
        <v>131.77000000000044</v>
      </c>
      <c r="L2433">
        <f t="shared" ca="1" si="687"/>
        <v>-131.77000000000044</v>
      </c>
      <c r="M2433" s="14">
        <f t="shared" si="688"/>
        <v>7369.6300000000483</v>
      </c>
      <c r="N2433">
        <f t="shared" si="676"/>
        <v>0</v>
      </c>
      <c r="O2433">
        <f t="shared" si="689"/>
        <v>0</v>
      </c>
      <c r="P2433">
        <f>COUNTIF(作圖資料!$A$3:$A$249,A2433)</f>
        <v>0</v>
      </c>
      <c r="R2433" s="7">
        <f t="shared" si="677"/>
        <v>112</v>
      </c>
      <c r="S2433" s="8">
        <f t="shared" ca="1" si="678"/>
        <v>-112</v>
      </c>
      <c r="T2433" s="8">
        <f t="shared" ca="1" si="679"/>
        <v>12187</v>
      </c>
      <c r="U2433" s="8">
        <f t="shared" ca="1" si="680"/>
        <v>-1</v>
      </c>
      <c r="V2433" s="9">
        <f t="shared" ca="1" si="681"/>
        <v>0</v>
      </c>
      <c r="W2433" s="3">
        <f t="shared" si="682"/>
        <v>-2.320748639979664E-3</v>
      </c>
      <c r="X2433" s="3">
        <f t="shared" si="683"/>
        <v>1.495691613979E-3</v>
      </c>
      <c r="Y2433" s="3">
        <f t="shared" si="684"/>
        <v>4.9751243781095411E-3</v>
      </c>
    </row>
    <row r="2434" spans="1:25" x14ac:dyDescent="0.25">
      <c r="A2434" s="1">
        <v>39567</v>
      </c>
      <c r="B2434" s="2">
        <v>8891.74</v>
      </c>
      <c r="C2434" s="2">
        <v>148143</v>
      </c>
      <c r="D2434" s="2">
        <v>8920</v>
      </c>
      <c r="E2434" s="2">
        <v>8898</v>
      </c>
      <c r="F2434" s="13">
        <f t="shared" si="672"/>
        <v>3.178230582540742E-3</v>
      </c>
      <c r="G2434" s="2">
        <f t="shared" si="685"/>
        <v>8410.1373333333358</v>
      </c>
      <c r="H2434" s="2">
        <f t="shared" ca="1" si="673"/>
        <v>155127.79999999999</v>
      </c>
      <c r="I2434">
        <f t="shared" ca="1" si="674"/>
        <v>-1</v>
      </c>
      <c r="J2434">
        <f t="shared" si="675"/>
        <v>1</v>
      </c>
      <c r="K2434">
        <f t="shared" si="686"/>
        <v>-187.86000000000058</v>
      </c>
      <c r="L2434">
        <f t="shared" ca="1" si="687"/>
        <v>187.86000000000058</v>
      </c>
      <c r="M2434" s="14">
        <f t="shared" si="688"/>
        <v>7369.6300000000483</v>
      </c>
      <c r="N2434">
        <f t="shared" si="676"/>
        <v>0</v>
      </c>
      <c r="O2434">
        <f t="shared" si="689"/>
        <v>0</v>
      </c>
      <c r="P2434">
        <f>COUNTIF(作圖資料!$A$3:$A$249,A2434)</f>
        <v>0</v>
      </c>
      <c r="R2434" s="7">
        <f t="shared" si="677"/>
        <v>-170</v>
      </c>
      <c r="S2434" s="8">
        <f t="shared" ca="1" si="678"/>
        <v>170</v>
      </c>
      <c r="T2434" s="8">
        <f t="shared" ca="1" si="679"/>
        <v>12357</v>
      </c>
      <c r="U2434" s="8">
        <f t="shared" ca="1" si="680"/>
        <v>-1</v>
      </c>
      <c r="V2434" s="9">
        <f t="shared" ca="1" si="681"/>
        <v>0</v>
      </c>
      <c r="W2434" s="3">
        <f t="shared" si="682"/>
        <v>-2.320748639979664E-3</v>
      </c>
      <c r="X2434" s="3">
        <f t="shared" si="683"/>
        <v>-1.9225593533671037E-2</v>
      </c>
      <c r="Y2434" s="3">
        <f t="shared" si="684"/>
        <v>-1.3819789939192861E-2</v>
      </c>
    </row>
    <row r="2435" spans="1:25" x14ac:dyDescent="0.25">
      <c r="A2435" s="1">
        <v>39568</v>
      </c>
      <c r="B2435" s="2">
        <v>8919.92</v>
      </c>
      <c r="C2435" s="2">
        <v>148437</v>
      </c>
      <c r="D2435" s="2">
        <v>8937</v>
      </c>
      <c r="E2435" s="2">
        <v>8909</v>
      </c>
      <c r="F2435" s="13">
        <f t="shared" ref="F2435:F2498" si="690">IF(P2435=1,E2435,D2435)/B2435-1</f>
        <v>1.9148153795101042E-3</v>
      </c>
      <c r="G2435" s="2">
        <f t="shared" si="685"/>
        <v>8429.8095000000012</v>
      </c>
      <c r="H2435" s="2">
        <f t="shared" ref="H2435:H2498" ca="1" si="691">IF(ROW()&gt;$H$1,AVERAGE(OFFSET(C2435,-$H$1+1,,$H$1)),"")</f>
        <v>148188.6</v>
      </c>
      <c r="I2435">
        <f t="shared" ref="I2435:I2498" ca="1" si="692">IF(H2435="",0,SIGN(C2435-H2435))</f>
        <v>1</v>
      </c>
      <c r="J2435">
        <f t="shared" ref="J2435:J2498" si="693">SIGN(F2435)</f>
        <v>1</v>
      </c>
      <c r="K2435">
        <f t="shared" si="686"/>
        <v>28.180000000000291</v>
      </c>
      <c r="L2435">
        <f t="shared" ca="1" si="687"/>
        <v>-28.180000000000291</v>
      </c>
      <c r="M2435" s="14">
        <f t="shared" si="688"/>
        <v>7369.6300000000483</v>
      </c>
      <c r="N2435">
        <f t="shared" ref="N2435:N2498" si="694">INT(M2435*$Q$1/B2435)*CHOOSE($L$1,I2435,J2435)</f>
        <v>0</v>
      </c>
      <c r="O2435">
        <f t="shared" si="689"/>
        <v>0</v>
      </c>
      <c r="P2435">
        <f>COUNTIF(作圖資料!$A$3:$A$249,A2435)</f>
        <v>0</v>
      </c>
      <c r="R2435" s="7">
        <f t="shared" si="677"/>
        <v>17</v>
      </c>
      <c r="S2435" s="8">
        <f t="shared" ca="1" si="678"/>
        <v>-17</v>
      </c>
      <c r="T2435" s="8">
        <f t="shared" ca="1" si="679"/>
        <v>12340</v>
      </c>
      <c r="U2435" s="8">
        <f t="shared" ca="1" si="680"/>
        <v>1</v>
      </c>
      <c r="V2435" s="9">
        <f t="shared" ca="1" si="681"/>
        <v>2</v>
      </c>
      <c r="W2435" s="3">
        <f t="shared" si="682"/>
        <v>-2.320748639979664E-3</v>
      </c>
      <c r="X2435" s="3">
        <f t="shared" si="683"/>
        <v>-1.6117290459782052E-2</v>
      </c>
      <c r="Y2435" s="3">
        <f t="shared" si="684"/>
        <v>-1.1940298507462699E-2</v>
      </c>
    </row>
    <row r="2436" spans="1:25" x14ac:dyDescent="0.25">
      <c r="A2436" s="1">
        <v>39570</v>
      </c>
      <c r="B2436" s="2">
        <v>8963.6299999999992</v>
      </c>
      <c r="C2436" s="2">
        <v>177761</v>
      </c>
      <c r="D2436" s="2">
        <v>9009</v>
      </c>
      <c r="E2436" s="2">
        <v>8980</v>
      </c>
      <c r="F2436" s="13">
        <f t="shared" si="690"/>
        <v>5.0615654595294046E-3</v>
      </c>
      <c r="G2436" s="2">
        <f t="shared" si="685"/>
        <v>8454.440166666669</v>
      </c>
      <c r="H2436" s="2">
        <f t="shared" ca="1" si="691"/>
        <v>153821.6</v>
      </c>
      <c r="I2436">
        <f t="shared" ca="1" si="692"/>
        <v>1</v>
      </c>
      <c r="J2436">
        <f t="shared" si="693"/>
        <v>1</v>
      </c>
      <c r="K2436">
        <f t="shared" si="686"/>
        <v>43.709999999999127</v>
      </c>
      <c r="L2436">
        <f t="shared" ca="1" si="687"/>
        <v>43.709999999999127</v>
      </c>
      <c r="M2436" s="14">
        <f t="shared" si="688"/>
        <v>7369.6300000000483</v>
      </c>
      <c r="N2436">
        <f t="shared" si="694"/>
        <v>0</v>
      </c>
      <c r="O2436">
        <f t="shared" si="689"/>
        <v>0</v>
      </c>
      <c r="P2436">
        <f>COUNTIF(作圖資料!$A$3:$A$249,A2436)</f>
        <v>0</v>
      </c>
      <c r="R2436" s="7">
        <f t="shared" ref="R2436:R2499" si="695">D2436-IF(P2435=1,E2435,D2435)</f>
        <v>72</v>
      </c>
      <c r="S2436" s="8">
        <f t="shared" ref="S2436:S2499" ca="1" si="696">I2435*R2436</f>
        <v>72</v>
      </c>
      <c r="T2436" s="8">
        <f t="shared" ref="T2436:T2499" ca="1" si="697">T2435+R2436*U2435</f>
        <v>12412</v>
      </c>
      <c r="U2436" s="8">
        <f t="shared" ref="U2436:U2499" ca="1" si="698">INT(T2436*$Q$1/IF(P2436=1,E2436,D2436))*I2436</f>
        <v>1</v>
      </c>
      <c r="V2436" s="9">
        <f t="shared" ref="V2436:V2499" ca="1" si="699">IF(P2436=1,ABS(U2436)+ABS(U2435),ABS(U2436-U2435))</f>
        <v>0</v>
      </c>
      <c r="W2436" s="3">
        <f t="shared" ref="W2436:W2499" si="700">IF(P2435=1,F2435,W2435)</f>
        <v>-2.320748639979664E-3</v>
      </c>
      <c r="X2436" s="3">
        <f t="shared" ref="X2436:X2499" si="701">IF(P2435=1,K2436/B2435,(1+K2436/B2435)*(1+X2435)-1)</f>
        <v>-1.1296001341269513E-2</v>
      </c>
      <c r="Y2436" s="3">
        <f t="shared" ref="Y2436:Y2499" si="702">IF(P2435=1,R2436/E2435,(1+R2436/D2435)*(1+Y2435)-1)</f>
        <v>-3.9800995024875663E-3</v>
      </c>
    </row>
    <row r="2437" spans="1:25" x14ac:dyDescent="0.25">
      <c r="A2437" s="1">
        <v>39573</v>
      </c>
      <c r="B2437" s="2">
        <v>8837.07</v>
      </c>
      <c r="C2437" s="2">
        <v>156599</v>
      </c>
      <c r="D2437" s="2">
        <v>8847</v>
      </c>
      <c r="E2437" s="2">
        <v>8820</v>
      </c>
      <c r="F2437" s="13">
        <f t="shared" si="690"/>
        <v>1.1236756074128884E-3</v>
      </c>
      <c r="G2437" s="2">
        <f t="shared" si="685"/>
        <v>8475.4510000000028</v>
      </c>
      <c r="H2437" s="2">
        <f t="shared" ca="1" si="691"/>
        <v>155237</v>
      </c>
      <c r="I2437">
        <f t="shared" ca="1" si="692"/>
        <v>1</v>
      </c>
      <c r="J2437">
        <f t="shared" si="693"/>
        <v>1</v>
      </c>
      <c r="K2437">
        <f t="shared" si="686"/>
        <v>-126.55999999999949</v>
      </c>
      <c r="L2437">
        <f t="shared" ca="1" si="687"/>
        <v>-126.55999999999949</v>
      </c>
      <c r="M2437" s="14">
        <f t="shared" si="688"/>
        <v>7369.6300000000483</v>
      </c>
      <c r="N2437">
        <f t="shared" si="694"/>
        <v>0</v>
      </c>
      <c r="O2437">
        <f t="shared" si="689"/>
        <v>0</v>
      </c>
      <c r="P2437">
        <f>COUNTIF(作圖資料!$A$3:$A$249,A2437)</f>
        <v>0</v>
      </c>
      <c r="R2437" s="7">
        <f t="shared" si="695"/>
        <v>-162</v>
      </c>
      <c r="S2437" s="8">
        <f t="shared" ca="1" si="696"/>
        <v>-162</v>
      </c>
      <c r="T2437" s="8">
        <f t="shared" ca="1" si="697"/>
        <v>12250</v>
      </c>
      <c r="U2437" s="8">
        <f t="shared" ca="1" si="698"/>
        <v>1</v>
      </c>
      <c r="V2437" s="9">
        <f t="shared" ca="1" si="699"/>
        <v>0</v>
      </c>
      <c r="W2437" s="3">
        <f t="shared" si="700"/>
        <v>-2.320748639979664E-3</v>
      </c>
      <c r="X2437" s="3">
        <f t="shared" si="701"/>
        <v>-2.5255789738408696E-2</v>
      </c>
      <c r="Y2437" s="3">
        <f t="shared" si="702"/>
        <v>-2.189054726368167E-2</v>
      </c>
    </row>
    <row r="2438" spans="1:25" x14ac:dyDescent="0.25">
      <c r="A2438" s="1">
        <v>39574</v>
      </c>
      <c r="B2438" s="2">
        <v>8857.3700000000008</v>
      </c>
      <c r="C2438" s="2">
        <v>135226</v>
      </c>
      <c r="D2438" s="2">
        <v>8870</v>
      </c>
      <c r="E2438" s="2">
        <v>8842</v>
      </c>
      <c r="F2438" s="13">
        <f t="shared" si="690"/>
        <v>1.4259311737003788E-3</v>
      </c>
      <c r="G2438" s="2">
        <f t="shared" si="685"/>
        <v>8497.3488333333353</v>
      </c>
      <c r="H2438" s="2">
        <f t="shared" ca="1" si="691"/>
        <v>153233.20000000001</v>
      </c>
      <c r="I2438">
        <f t="shared" ca="1" si="692"/>
        <v>-1</v>
      </c>
      <c r="J2438">
        <f t="shared" si="693"/>
        <v>1</v>
      </c>
      <c r="K2438">
        <f t="shared" si="686"/>
        <v>20.300000000001091</v>
      </c>
      <c r="L2438">
        <f t="shared" ca="1" si="687"/>
        <v>20.300000000001091</v>
      </c>
      <c r="M2438" s="14">
        <f t="shared" si="688"/>
        <v>7369.6300000000483</v>
      </c>
      <c r="N2438">
        <f t="shared" si="694"/>
        <v>0</v>
      </c>
      <c r="O2438">
        <f t="shared" si="689"/>
        <v>0</v>
      </c>
      <c r="P2438">
        <f>COUNTIF(作圖資料!$A$3:$A$249,A2438)</f>
        <v>0</v>
      </c>
      <c r="R2438" s="7">
        <f t="shared" si="695"/>
        <v>23</v>
      </c>
      <c r="S2438" s="8">
        <f t="shared" ca="1" si="696"/>
        <v>23</v>
      </c>
      <c r="T2438" s="8">
        <f t="shared" ca="1" si="697"/>
        <v>12273</v>
      </c>
      <c r="U2438" s="8">
        <f t="shared" ca="1" si="698"/>
        <v>-1</v>
      </c>
      <c r="V2438" s="9">
        <f t="shared" ca="1" si="699"/>
        <v>2</v>
      </c>
      <c r="W2438" s="3">
        <f t="shared" si="700"/>
        <v>-2.320748639979664E-3</v>
      </c>
      <c r="X2438" s="3">
        <f t="shared" si="701"/>
        <v>-2.3016664387097596E-2</v>
      </c>
      <c r="Y2438" s="3">
        <f t="shared" si="702"/>
        <v>-1.9347705914870228E-2</v>
      </c>
    </row>
    <row r="2439" spans="1:25" x14ac:dyDescent="0.25">
      <c r="A2439" s="1">
        <v>39575</v>
      </c>
      <c r="B2439" s="2">
        <v>8926.34</v>
      </c>
      <c r="C2439" s="2">
        <v>154057</v>
      </c>
      <c r="D2439" s="2">
        <v>8921</v>
      </c>
      <c r="E2439" s="2">
        <v>8895</v>
      </c>
      <c r="F2439" s="13">
        <f t="shared" si="690"/>
        <v>-5.9822950951904375E-4</v>
      </c>
      <c r="G2439" s="2">
        <f t="shared" si="685"/>
        <v>8520.7690000000002</v>
      </c>
      <c r="H2439" s="2">
        <f t="shared" ca="1" si="691"/>
        <v>154416</v>
      </c>
      <c r="I2439">
        <f t="shared" ca="1" si="692"/>
        <v>-1</v>
      </c>
      <c r="J2439">
        <f t="shared" si="693"/>
        <v>-1</v>
      </c>
      <c r="K2439">
        <f t="shared" si="686"/>
        <v>68.969999999999345</v>
      </c>
      <c r="L2439">
        <f t="shared" ca="1" si="687"/>
        <v>-68.969999999999345</v>
      </c>
      <c r="M2439" s="14">
        <f t="shared" si="688"/>
        <v>7369.6300000000483</v>
      </c>
      <c r="N2439">
        <f t="shared" si="694"/>
        <v>0</v>
      </c>
      <c r="O2439">
        <f t="shared" si="689"/>
        <v>0</v>
      </c>
      <c r="P2439">
        <f>COUNTIF(作圖資料!$A$3:$A$249,A2439)</f>
        <v>0</v>
      </c>
      <c r="R2439" s="7">
        <f t="shared" si="695"/>
        <v>51</v>
      </c>
      <c r="S2439" s="8">
        <f t="shared" ca="1" si="696"/>
        <v>-51</v>
      </c>
      <c r="T2439" s="8">
        <f t="shared" ca="1" si="697"/>
        <v>12222</v>
      </c>
      <c r="U2439" s="8">
        <f t="shared" ca="1" si="698"/>
        <v>-1</v>
      </c>
      <c r="V2439" s="9">
        <f t="shared" ca="1" si="699"/>
        <v>0</v>
      </c>
      <c r="W2439" s="3">
        <f t="shared" si="700"/>
        <v>-2.320748639979664E-3</v>
      </c>
      <c r="X2439" s="3">
        <f t="shared" si="701"/>
        <v>-1.5409153279712262E-2</v>
      </c>
      <c r="Y2439" s="3">
        <f t="shared" si="702"/>
        <v>-1.3709231619679518E-2</v>
      </c>
    </row>
    <row r="2440" spans="1:25" x14ac:dyDescent="0.25">
      <c r="A2440" s="1">
        <v>39576</v>
      </c>
      <c r="B2440" s="2">
        <v>8866.6200000000008</v>
      </c>
      <c r="C2440" s="2">
        <v>136787</v>
      </c>
      <c r="D2440" s="2">
        <v>8894</v>
      </c>
      <c r="E2440" s="2">
        <v>8870</v>
      </c>
      <c r="F2440" s="13">
        <f t="shared" si="690"/>
        <v>3.0879861773707162E-3</v>
      </c>
      <c r="G2440" s="2">
        <f t="shared" si="685"/>
        <v>8540.6461666666673</v>
      </c>
      <c r="H2440" s="2">
        <f t="shared" ca="1" si="691"/>
        <v>152086</v>
      </c>
      <c r="I2440">
        <f t="shared" ca="1" si="692"/>
        <v>-1</v>
      </c>
      <c r="J2440">
        <f t="shared" si="693"/>
        <v>1</v>
      </c>
      <c r="K2440">
        <f t="shared" si="686"/>
        <v>-59.719999999999345</v>
      </c>
      <c r="L2440">
        <f t="shared" ca="1" si="687"/>
        <v>59.719999999999345</v>
      </c>
      <c r="M2440" s="14">
        <f t="shared" si="688"/>
        <v>7369.6300000000483</v>
      </c>
      <c r="N2440">
        <f t="shared" si="694"/>
        <v>0</v>
      </c>
      <c r="O2440">
        <f t="shared" si="689"/>
        <v>0</v>
      </c>
      <c r="P2440">
        <f>COUNTIF(作圖資料!$A$3:$A$249,A2440)</f>
        <v>0</v>
      </c>
      <c r="R2440" s="7">
        <f t="shared" si="695"/>
        <v>-27</v>
      </c>
      <c r="S2440" s="8">
        <f t="shared" ca="1" si="696"/>
        <v>27</v>
      </c>
      <c r="T2440" s="8">
        <f t="shared" ca="1" si="697"/>
        <v>12249</v>
      </c>
      <c r="U2440" s="8">
        <f t="shared" ca="1" si="698"/>
        <v>-1</v>
      </c>
      <c r="V2440" s="9">
        <f t="shared" ca="1" si="699"/>
        <v>0</v>
      </c>
      <c r="W2440" s="3">
        <f t="shared" si="700"/>
        <v>-2.320748639979664E-3</v>
      </c>
      <c r="X2440" s="3">
        <f t="shared" si="701"/>
        <v>-2.1996373278741599E-2</v>
      </c>
      <c r="Y2440" s="3">
        <f t="shared" si="702"/>
        <v>-1.6694306246545221E-2</v>
      </c>
    </row>
    <row r="2441" spans="1:25" x14ac:dyDescent="0.25">
      <c r="A2441" s="1">
        <v>39577</v>
      </c>
      <c r="B2441" s="2">
        <v>8792.39</v>
      </c>
      <c r="C2441" s="2">
        <v>131534</v>
      </c>
      <c r="D2441" s="2">
        <v>8773</v>
      </c>
      <c r="E2441" s="2">
        <v>8754</v>
      </c>
      <c r="F2441" s="13">
        <f t="shared" si="690"/>
        <v>-2.2053161882036321E-3</v>
      </c>
      <c r="G2441" s="2">
        <f t="shared" si="685"/>
        <v>8561.2976666666673</v>
      </c>
      <c r="H2441" s="2">
        <f t="shared" ca="1" si="691"/>
        <v>142840.6</v>
      </c>
      <c r="I2441">
        <f t="shared" ca="1" si="692"/>
        <v>-1</v>
      </c>
      <c r="J2441">
        <f t="shared" si="693"/>
        <v>-1</v>
      </c>
      <c r="K2441">
        <f t="shared" si="686"/>
        <v>-74.230000000001382</v>
      </c>
      <c r="L2441">
        <f t="shared" ca="1" si="687"/>
        <v>74.230000000001382</v>
      </c>
      <c r="M2441" s="14">
        <f t="shared" si="688"/>
        <v>7369.6300000000483</v>
      </c>
      <c r="N2441">
        <f t="shared" si="694"/>
        <v>0</v>
      </c>
      <c r="O2441">
        <f t="shared" si="689"/>
        <v>0</v>
      </c>
      <c r="P2441">
        <f>COUNTIF(作圖資料!$A$3:$A$249,A2441)</f>
        <v>0</v>
      </c>
      <c r="R2441" s="7">
        <f t="shared" si="695"/>
        <v>-121</v>
      </c>
      <c r="S2441" s="8">
        <f t="shared" ca="1" si="696"/>
        <v>121</v>
      </c>
      <c r="T2441" s="8">
        <f t="shared" ca="1" si="697"/>
        <v>12370</v>
      </c>
      <c r="U2441" s="8">
        <f t="shared" ca="1" si="698"/>
        <v>-1</v>
      </c>
      <c r="V2441" s="9">
        <f t="shared" ca="1" si="699"/>
        <v>0</v>
      </c>
      <c r="W2441" s="3">
        <f t="shared" si="700"/>
        <v>-2.320748639979664E-3</v>
      </c>
      <c r="X2441" s="3">
        <f t="shared" si="701"/>
        <v>-3.0184071546122015E-2</v>
      </c>
      <c r="Y2441" s="3">
        <f t="shared" si="702"/>
        <v>-3.0071862907684044E-2</v>
      </c>
    </row>
    <row r="2442" spans="1:25" x14ac:dyDescent="0.25">
      <c r="A2442" s="1">
        <v>39580</v>
      </c>
      <c r="B2442" s="2">
        <v>8830.0499999999993</v>
      </c>
      <c r="C2442" s="2">
        <v>106763</v>
      </c>
      <c r="D2442" s="2">
        <v>8864</v>
      </c>
      <c r="E2442" s="2">
        <v>8840</v>
      </c>
      <c r="F2442" s="13">
        <f t="shared" si="690"/>
        <v>3.8448253407399324E-3</v>
      </c>
      <c r="G2442" s="2">
        <f t="shared" si="685"/>
        <v>8582.622666666668</v>
      </c>
      <c r="H2442" s="2">
        <f t="shared" ca="1" si="691"/>
        <v>132873.4</v>
      </c>
      <c r="I2442">
        <f t="shared" ca="1" si="692"/>
        <v>-1</v>
      </c>
      <c r="J2442">
        <f t="shared" si="693"/>
        <v>1</v>
      </c>
      <c r="K2442">
        <f t="shared" si="686"/>
        <v>37.659999999999854</v>
      </c>
      <c r="L2442">
        <f t="shared" ca="1" si="687"/>
        <v>-37.659999999999854</v>
      </c>
      <c r="M2442" s="14">
        <f t="shared" si="688"/>
        <v>7369.6300000000483</v>
      </c>
      <c r="N2442">
        <f t="shared" si="694"/>
        <v>0</v>
      </c>
      <c r="O2442">
        <f t="shared" si="689"/>
        <v>0</v>
      </c>
      <c r="P2442">
        <f>COUNTIF(作圖資料!$A$3:$A$249,A2442)</f>
        <v>0</v>
      </c>
      <c r="R2442" s="7">
        <f t="shared" si="695"/>
        <v>91</v>
      </c>
      <c r="S2442" s="8">
        <f t="shared" ca="1" si="696"/>
        <v>-91</v>
      </c>
      <c r="T2442" s="8">
        <f t="shared" ca="1" si="697"/>
        <v>12279</v>
      </c>
      <c r="U2442" s="8">
        <f t="shared" ca="1" si="698"/>
        <v>-1</v>
      </c>
      <c r="V2442" s="9">
        <f t="shared" ca="1" si="699"/>
        <v>0</v>
      </c>
      <c r="W2442" s="3">
        <f t="shared" si="700"/>
        <v>-2.320748639979664E-3</v>
      </c>
      <c r="X2442" s="3">
        <f t="shared" si="701"/>
        <v>-2.6030107963345039E-2</v>
      </c>
      <c r="Y2442" s="3">
        <f t="shared" si="702"/>
        <v>-2.0011055831951619E-2</v>
      </c>
    </row>
    <row r="2443" spans="1:25" x14ac:dyDescent="0.25">
      <c r="A2443" s="1">
        <v>39581</v>
      </c>
      <c r="B2443" s="2">
        <v>8989.5300000000007</v>
      </c>
      <c r="C2443" s="2">
        <v>138456</v>
      </c>
      <c r="D2443" s="2">
        <v>9030</v>
      </c>
      <c r="E2443" s="2">
        <v>9008</v>
      </c>
      <c r="F2443" s="13">
        <f t="shared" si="690"/>
        <v>4.501903881515501E-3</v>
      </c>
      <c r="G2443" s="2">
        <f t="shared" si="685"/>
        <v>8601.3601666666673</v>
      </c>
      <c r="H2443" s="2">
        <f t="shared" ca="1" si="691"/>
        <v>133519.4</v>
      </c>
      <c r="I2443">
        <f t="shared" ca="1" si="692"/>
        <v>1</v>
      </c>
      <c r="J2443">
        <f t="shared" si="693"/>
        <v>1</v>
      </c>
      <c r="K2443">
        <f t="shared" si="686"/>
        <v>159.48000000000138</v>
      </c>
      <c r="L2443">
        <f t="shared" ca="1" si="687"/>
        <v>-159.48000000000138</v>
      </c>
      <c r="M2443" s="14">
        <f t="shared" si="688"/>
        <v>7369.6300000000483</v>
      </c>
      <c r="N2443">
        <f t="shared" si="694"/>
        <v>0</v>
      </c>
      <c r="O2443">
        <f t="shared" si="689"/>
        <v>0</v>
      </c>
      <c r="P2443">
        <f>COUNTIF(作圖資料!$A$3:$A$249,A2443)</f>
        <v>0</v>
      </c>
      <c r="R2443" s="7">
        <f t="shared" si="695"/>
        <v>166</v>
      </c>
      <c r="S2443" s="8">
        <f t="shared" ca="1" si="696"/>
        <v>-166</v>
      </c>
      <c r="T2443" s="8">
        <f t="shared" ca="1" si="697"/>
        <v>12113</v>
      </c>
      <c r="U2443" s="8">
        <f t="shared" ca="1" si="698"/>
        <v>1</v>
      </c>
      <c r="V2443" s="9">
        <f t="shared" ca="1" si="699"/>
        <v>2</v>
      </c>
      <c r="W2443" s="3">
        <f t="shared" si="700"/>
        <v>-2.320748639979664E-3</v>
      </c>
      <c r="X2443" s="3">
        <f t="shared" si="701"/>
        <v>-8.4391862378726534E-3</v>
      </c>
      <c r="Y2443" s="3">
        <f t="shared" si="702"/>
        <v>-1.6583747927033654E-3</v>
      </c>
    </row>
    <row r="2444" spans="1:25" x14ac:dyDescent="0.25">
      <c r="A2444" s="1">
        <v>39582</v>
      </c>
      <c r="B2444" s="2">
        <v>9018.42</v>
      </c>
      <c r="C2444" s="2">
        <v>142369</v>
      </c>
      <c r="D2444" s="2">
        <v>9058</v>
      </c>
      <c r="E2444" s="2">
        <v>9045</v>
      </c>
      <c r="F2444" s="13">
        <f t="shared" si="690"/>
        <v>4.3887953765737731E-3</v>
      </c>
      <c r="G2444" s="2">
        <f t="shared" si="685"/>
        <v>8620.3943333333336</v>
      </c>
      <c r="H2444" s="2">
        <f t="shared" ca="1" si="691"/>
        <v>131181.79999999999</v>
      </c>
      <c r="I2444">
        <f t="shared" ca="1" si="692"/>
        <v>1</v>
      </c>
      <c r="J2444">
        <f t="shared" si="693"/>
        <v>1</v>
      </c>
      <c r="K2444">
        <f t="shared" si="686"/>
        <v>28.889999999999418</v>
      </c>
      <c r="L2444">
        <f t="shared" ca="1" si="687"/>
        <v>28.889999999999418</v>
      </c>
      <c r="M2444" s="14">
        <f t="shared" si="688"/>
        <v>7369.6300000000483</v>
      </c>
      <c r="N2444">
        <f t="shared" si="694"/>
        <v>0</v>
      </c>
      <c r="O2444">
        <f t="shared" si="689"/>
        <v>0</v>
      </c>
      <c r="P2444">
        <f>COUNTIF(作圖資料!$A$3:$A$249,A2444)</f>
        <v>0</v>
      </c>
      <c r="R2444" s="7">
        <f t="shared" si="695"/>
        <v>28</v>
      </c>
      <c r="S2444" s="8">
        <f t="shared" ca="1" si="696"/>
        <v>28</v>
      </c>
      <c r="T2444" s="8">
        <f t="shared" ca="1" si="697"/>
        <v>12141</v>
      </c>
      <c r="U2444" s="8">
        <f t="shared" ca="1" si="698"/>
        <v>1</v>
      </c>
      <c r="V2444" s="9">
        <f t="shared" ca="1" si="699"/>
        <v>0</v>
      </c>
      <c r="W2444" s="3">
        <f t="shared" si="700"/>
        <v>-2.320748639979664E-3</v>
      </c>
      <c r="X2444" s="3">
        <f t="shared" si="701"/>
        <v>-5.252568927558765E-3</v>
      </c>
      <c r="Y2444" s="3">
        <f t="shared" si="702"/>
        <v>1.4372581536756801E-3</v>
      </c>
    </row>
    <row r="2445" spans="1:25" x14ac:dyDescent="0.25">
      <c r="A2445" s="1">
        <v>39583</v>
      </c>
      <c r="B2445" s="2">
        <v>9157.18</v>
      </c>
      <c r="C2445" s="2">
        <v>169444</v>
      </c>
      <c r="D2445" s="2">
        <v>9182</v>
      </c>
      <c r="E2445" s="2">
        <v>9170</v>
      </c>
      <c r="F2445" s="13">
        <f t="shared" si="690"/>
        <v>2.7104414241065911E-3</v>
      </c>
      <c r="G2445" s="2">
        <f t="shared" si="685"/>
        <v>8641.4990000000016</v>
      </c>
      <c r="H2445" s="2">
        <f t="shared" ca="1" si="691"/>
        <v>137713.20000000001</v>
      </c>
      <c r="I2445">
        <f t="shared" ca="1" si="692"/>
        <v>1</v>
      </c>
      <c r="J2445">
        <f t="shared" si="693"/>
        <v>1</v>
      </c>
      <c r="K2445">
        <f t="shared" si="686"/>
        <v>138.76000000000022</v>
      </c>
      <c r="L2445">
        <f t="shared" ca="1" si="687"/>
        <v>138.76000000000022</v>
      </c>
      <c r="M2445" s="14">
        <f t="shared" si="688"/>
        <v>7369.6300000000483</v>
      </c>
      <c r="N2445">
        <f t="shared" si="694"/>
        <v>0</v>
      </c>
      <c r="O2445">
        <f t="shared" si="689"/>
        <v>0</v>
      </c>
      <c r="P2445">
        <f>COUNTIF(作圖資料!$A$3:$A$249,A2445)</f>
        <v>0</v>
      </c>
      <c r="R2445" s="7">
        <f t="shared" si="695"/>
        <v>124</v>
      </c>
      <c r="S2445" s="8">
        <f t="shared" ca="1" si="696"/>
        <v>124</v>
      </c>
      <c r="T2445" s="8">
        <f t="shared" ca="1" si="697"/>
        <v>12265</v>
      </c>
      <c r="U2445" s="8">
        <f t="shared" ca="1" si="698"/>
        <v>1</v>
      </c>
      <c r="V2445" s="9">
        <f t="shared" ca="1" si="699"/>
        <v>0</v>
      </c>
      <c r="W2445" s="3">
        <f t="shared" si="700"/>
        <v>-2.320748639979664E-3</v>
      </c>
      <c r="X2445" s="3">
        <f t="shared" si="701"/>
        <v>1.0052900715195934E-2</v>
      </c>
      <c r="Y2445" s="3">
        <f t="shared" si="702"/>
        <v>1.5146489773355087E-2</v>
      </c>
    </row>
    <row r="2446" spans="1:25" x14ac:dyDescent="0.25">
      <c r="A2446" s="1">
        <v>39584</v>
      </c>
      <c r="B2446" s="2">
        <v>9197.41</v>
      </c>
      <c r="C2446" s="2">
        <v>180870</v>
      </c>
      <c r="D2446" s="2">
        <v>9248</v>
      </c>
      <c r="E2446" s="2">
        <v>9235</v>
      </c>
      <c r="F2446" s="13">
        <f t="shared" si="690"/>
        <v>5.5004615429778969E-3</v>
      </c>
      <c r="G2446" s="2">
        <f t="shared" si="685"/>
        <v>8661.0490000000009</v>
      </c>
      <c r="H2446" s="2">
        <f t="shared" ca="1" si="691"/>
        <v>147580.4</v>
      </c>
      <c r="I2446">
        <f t="shared" ca="1" si="692"/>
        <v>1</v>
      </c>
      <c r="J2446">
        <f t="shared" si="693"/>
        <v>1</v>
      </c>
      <c r="K2446">
        <f t="shared" si="686"/>
        <v>40.229999999999563</v>
      </c>
      <c r="L2446">
        <f t="shared" ca="1" si="687"/>
        <v>40.229999999999563</v>
      </c>
      <c r="M2446" s="14">
        <f t="shared" si="688"/>
        <v>7369.6300000000483</v>
      </c>
      <c r="N2446">
        <f t="shared" si="694"/>
        <v>0</v>
      </c>
      <c r="O2446">
        <f t="shared" si="689"/>
        <v>0</v>
      </c>
      <c r="P2446">
        <f>COUNTIF(作圖資料!$A$3:$A$249,A2446)</f>
        <v>0</v>
      </c>
      <c r="R2446" s="7">
        <f t="shared" si="695"/>
        <v>66</v>
      </c>
      <c r="S2446" s="8">
        <f t="shared" ca="1" si="696"/>
        <v>66</v>
      </c>
      <c r="T2446" s="8">
        <f t="shared" ca="1" si="697"/>
        <v>12331</v>
      </c>
      <c r="U2446" s="8">
        <f t="shared" ca="1" si="698"/>
        <v>1</v>
      </c>
      <c r="V2446" s="9">
        <f t="shared" ca="1" si="699"/>
        <v>0</v>
      </c>
      <c r="W2446" s="3">
        <f t="shared" si="700"/>
        <v>-2.320748639979664E-3</v>
      </c>
      <c r="X2446" s="3">
        <f t="shared" si="701"/>
        <v>1.4490339773483907E-2</v>
      </c>
      <c r="Y2446" s="3">
        <f t="shared" si="702"/>
        <v>2.2443338861249051E-2</v>
      </c>
    </row>
    <row r="2447" spans="1:25" x14ac:dyDescent="0.25">
      <c r="A2447" s="1">
        <v>39587</v>
      </c>
      <c r="B2447" s="2">
        <v>9295.2000000000007</v>
      </c>
      <c r="C2447" s="2">
        <v>150178</v>
      </c>
      <c r="D2447" s="2">
        <v>9370</v>
      </c>
      <c r="E2447" s="2">
        <v>9362</v>
      </c>
      <c r="F2447" s="13">
        <f t="shared" si="690"/>
        <v>8.0471641277217731E-3</v>
      </c>
      <c r="G2447" s="2">
        <f t="shared" si="685"/>
        <v>8684.3945000000022</v>
      </c>
      <c r="H2447" s="2">
        <f t="shared" ca="1" si="691"/>
        <v>156263.4</v>
      </c>
      <c r="I2447">
        <f t="shared" ca="1" si="692"/>
        <v>-1</v>
      </c>
      <c r="J2447">
        <f t="shared" si="693"/>
        <v>1</v>
      </c>
      <c r="K2447">
        <f t="shared" si="686"/>
        <v>97.790000000000873</v>
      </c>
      <c r="L2447">
        <f t="shared" ca="1" si="687"/>
        <v>97.790000000000873</v>
      </c>
      <c r="M2447" s="14">
        <f t="shared" si="688"/>
        <v>7369.6300000000483</v>
      </c>
      <c r="N2447">
        <f t="shared" si="694"/>
        <v>0</v>
      </c>
      <c r="O2447">
        <f t="shared" si="689"/>
        <v>0</v>
      </c>
      <c r="P2447">
        <f>COUNTIF(作圖資料!$A$3:$A$249,A2447)</f>
        <v>0</v>
      </c>
      <c r="R2447" s="7">
        <f t="shared" si="695"/>
        <v>122</v>
      </c>
      <c r="S2447" s="8">
        <f t="shared" ca="1" si="696"/>
        <v>122</v>
      </c>
      <c r="T2447" s="8">
        <f t="shared" ca="1" si="697"/>
        <v>12453</v>
      </c>
      <c r="U2447" s="8">
        <f t="shared" ca="1" si="698"/>
        <v>-1</v>
      </c>
      <c r="V2447" s="9">
        <f t="shared" ca="1" si="699"/>
        <v>2</v>
      </c>
      <c r="W2447" s="3">
        <f t="shared" si="700"/>
        <v>-2.320748639979664E-3</v>
      </c>
      <c r="X2447" s="3">
        <f t="shared" si="701"/>
        <v>2.5276747069282512E-2</v>
      </c>
      <c r="Y2447" s="3">
        <f t="shared" si="702"/>
        <v>3.5931453841901329E-2</v>
      </c>
    </row>
    <row r="2448" spans="1:25" x14ac:dyDescent="0.25">
      <c r="A2448" s="1">
        <v>39588</v>
      </c>
      <c r="B2448" s="2">
        <v>9068.89</v>
      </c>
      <c r="C2448" s="2">
        <v>177701</v>
      </c>
      <c r="D2448" s="2">
        <v>9074</v>
      </c>
      <c r="E2448" s="2">
        <v>9073</v>
      </c>
      <c r="F2448" s="13">
        <f t="shared" si="690"/>
        <v>5.6346476801460987E-4</v>
      </c>
      <c r="G2448" s="2">
        <f t="shared" si="685"/>
        <v>8700.7771666666686</v>
      </c>
      <c r="H2448" s="2">
        <f t="shared" ca="1" si="691"/>
        <v>164112.4</v>
      </c>
      <c r="I2448">
        <f t="shared" ca="1" si="692"/>
        <v>1</v>
      </c>
      <c r="J2448">
        <f t="shared" si="693"/>
        <v>1</v>
      </c>
      <c r="K2448">
        <f t="shared" si="686"/>
        <v>-226.31000000000131</v>
      </c>
      <c r="L2448">
        <f t="shared" ca="1" si="687"/>
        <v>226.31000000000131</v>
      </c>
      <c r="M2448" s="14">
        <f t="shared" si="688"/>
        <v>7369.6300000000483</v>
      </c>
      <c r="N2448">
        <f t="shared" si="694"/>
        <v>0</v>
      </c>
      <c r="O2448">
        <f t="shared" si="689"/>
        <v>0</v>
      </c>
      <c r="P2448">
        <f>COUNTIF(作圖資料!$A$3:$A$249,A2448)</f>
        <v>0</v>
      </c>
      <c r="R2448" s="7">
        <f t="shared" si="695"/>
        <v>-296</v>
      </c>
      <c r="S2448" s="8">
        <f t="shared" ca="1" si="696"/>
        <v>296</v>
      </c>
      <c r="T2448" s="8">
        <f t="shared" ca="1" si="697"/>
        <v>12749</v>
      </c>
      <c r="U2448" s="8">
        <f t="shared" ca="1" si="698"/>
        <v>1</v>
      </c>
      <c r="V2448" s="9">
        <f t="shared" ca="1" si="699"/>
        <v>2</v>
      </c>
      <c r="W2448" s="3">
        <f t="shared" si="700"/>
        <v>-2.320748639979664E-3</v>
      </c>
      <c r="X2448" s="3">
        <f t="shared" si="701"/>
        <v>3.1435996311479641E-4</v>
      </c>
      <c r="Y2448" s="3">
        <f t="shared" si="702"/>
        <v>3.2061912658924996E-3</v>
      </c>
    </row>
    <row r="2449" spans="1:25" x14ac:dyDescent="0.25">
      <c r="A2449" s="1">
        <v>39589</v>
      </c>
      <c r="B2449" s="2">
        <v>9015.57</v>
      </c>
      <c r="C2449" s="2">
        <v>138142</v>
      </c>
      <c r="D2449" s="2">
        <v>8998</v>
      </c>
      <c r="E2449" s="2">
        <v>8990</v>
      </c>
      <c r="F2449" s="13">
        <f t="shared" si="690"/>
        <v>-2.8362044773652118E-3</v>
      </c>
      <c r="G2449" s="2">
        <f t="shared" si="685"/>
        <v>8715.8915000000015</v>
      </c>
      <c r="H2449" s="2">
        <f t="shared" ca="1" si="691"/>
        <v>163267</v>
      </c>
      <c r="I2449">
        <f t="shared" ca="1" si="692"/>
        <v>-1</v>
      </c>
      <c r="J2449">
        <f t="shared" si="693"/>
        <v>-1</v>
      </c>
      <c r="K2449">
        <f t="shared" si="686"/>
        <v>-53.319999999999709</v>
      </c>
      <c r="L2449">
        <f t="shared" ca="1" si="687"/>
        <v>-53.319999999999709</v>
      </c>
      <c r="M2449" s="14">
        <f t="shared" si="688"/>
        <v>7369.6300000000483</v>
      </c>
      <c r="N2449">
        <f t="shared" si="694"/>
        <v>0</v>
      </c>
      <c r="O2449">
        <f t="shared" si="689"/>
        <v>0</v>
      </c>
      <c r="P2449">
        <f>COUNTIF(作圖資料!$A$3:$A$249,A2449)</f>
        <v>1</v>
      </c>
      <c r="R2449" s="7">
        <f t="shared" si="695"/>
        <v>-76</v>
      </c>
      <c r="S2449" s="8">
        <f t="shared" ca="1" si="696"/>
        <v>-76</v>
      </c>
      <c r="T2449" s="8">
        <f t="shared" ca="1" si="697"/>
        <v>12673</v>
      </c>
      <c r="U2449" s="8">
        <f t="shared" ca="1" si="698"/>
        <v>-1</v>
      </c>
      <c r="V2449" s="9">
        <f t="shared" ca="1" si="699"/>
        <v>2</v>
      </c>
      <c r="W2449" s="3">
        <f t="shared" si="700"/>
        <v>-2.320748639979664E-3</v>
      </c>
      <c r="X2449" s="3">
        <f t="shared" si="701"/>
        <v>-5.5669288906736725E-3</v>
      </c>
      <c r="Y2449" s="3">
        <f t="shared" si="702"/>
        <v>-5.1962410171367823E-3</v>
      </c>
    </row>
    <row r="2450" spans="1:25" x14ac:dyDescent="0.25">
      <c r="A2450" s="1">
        <v>39590</v>
      </c>
      <c r="B2450" s="2">
        <v>9008.0300000000007</v>
      </c>
      <c r="C2450" s="2">
        <v>141882</v>
      </c>
      <c r="D2450" s="2">
        <v>9018</v>
      </c>
      <c r="E2450" s="2">
        <v>8917</v>
      </c>
      <c r="F2450" s="13">
        <f t="shared" si="690"/>
        <v>1.1067902748991276E-3</v>
      </c>
      <c r="G2450" s="2">
        <f t="shared" si="685"/>
        <v>8727.9201666666686</v>
      </c>
      <c r="H2450" s="2">
        <f t="shared" ca="1" si="691"/>
        <v>157754.6</v>
      </c>
      <c r="I2450">
        <f t="shared" ca="1" si="692"/>
        <v>-1</v>
      </c>
      <c r="J2450">
        <f t="shared" si="693"/>
        <v>1</v>
      </c>
      <c r="K2450">
        <f t="shared" si="686"/>
        <v>-7.5399999999990541</v>
      </c>
      <c r="L2450">
        <f t="shared" ca="1" si="687"/>
        <v>7.5399999999990541</v>
      </c>
      <c r="M2450" s="14">
        <f t="shared" si="688"/>
        <v>7369.6300000000483</v>
      </c>
      <c r="N2450">
        <f t="shared" si="694"/>
        <v>0</v>
      </c>
      <c r="O2450">
        <f t="shared" si="689"/>
        <v>0</v>
      </c>
      <c r="P2450">
        <f>COUNTIF(作圖資料!$A$3:$A$249,A2450)</f>
        <v>0</v>
      </c>
      <c r="R2450" s="7">
        <f t="shared" si="695"/>
        <v>28</v>
      </c>
      <c r="S2450" s="8">
        <f t="shared" ca="1" si="696"/>
        <v>-28</v>
      </c>
      <c r="T2450" s="8">
        <f t="shared" ca="1" si="697"/>
        <v>12645</v>
      </c>
      <c r="U2450" s="8">
        <f t="shared" ca="1" si="698"/>
        <v>-1</v>
      </c>
      <c r="V2450" s="9">
        <f t="shared" ca="1" si="699"/>
        <v>0</v>
      </c>
      <c r="W2450" s="3">
        <f t="shared" si="700"/>
        <v>-2.8362044773652118E-3</v>
      </c>
      <c r="X2450" s="3">
        <f t="shared" si="701"/>
        <v>-8.3633092527694364E-4</v>
      </c>
      <c r="Y2450" s="3">
        <f t="shared" si="702"/>
        <v>3.1145717463848719E-3</v>
      </c>
    </row>
    <row r="2451" spans="1:25" x14ac:dyDescent="0.25">
      <c r="A2451" s="1">
        <v>39591</v>
      </c>
      <c r="B2451" s="2">
        <v>8834.73</v>
      </c>
      <c r="C2451" s="2">
        <v>148282</v>
      </c>
      <c r="D2451" s="2">
        <v>8786</v>
      </c>
      <c r="E2451" s="2">
        <v>8683</v>
      </c>
      <c r="F2451" s="13">
        <f t="shared" si="690"/>
        <v>-5.5157316635595643E-3</v>
      </c>
      <c r="G2451" s="2">
        <f t="shared" si="685"/>
        <v>8736.7045000000016</v>
      </c>
      <c r="H2451" s="2">
        <f t="shared" ca="1" si="691"/>
        <v>151237</v>
      </c>
      <c r="I2451">
        <f t="shared" ca="1" si="692"/>
        <v>-1</v>
      </c>
      <c r="J2451">
        <f t="shared" si="693"/>
        <v>-1</v>
      </c>
      <c r="K2451">
        <f t="shared" si="686"/>
        <v>-173.30000000000109</v>
      </c>
      <c r="L2451">
        <f t="shared" ca="1" si="687"/>
        <v>173.30000000000109</v>
      </c>
      <c r="M2451" s="14">
        <f t="shared" si="688"/>
        <v>7369.6300000000483</v>
      </c>
      <c r="N2451">
        <f t="shared" si="694"/>
        <v>0</v>
      </c>
      <c r="O2451">
        <f t="shared" si="689"/>
        <v>0</v>
      </c>
      <c r="P2451">
        <f>COUNTIF(作圖資料!$A$3:$A$249,A2451)</f>
        <v>0</v>
      </c>
      <c r="R2451" s="7">
        <f t="shared" si="695"/>
        <v>-232</v>
      </c>
      <c r="S2451" s="8">
        <f t="shared" ca="1" si="696"/>
        <v>232</v>
      </c>
      <c r="T2451" s="8">
        <f t="shared" ca="1" si="697"/>
        <v>12877</v>
      </c>
      <c r="U2451" s="8">
        <f t="shared" ca="1" si="698"/>
        <v>-1</v>
      </c>
      <c r="V2451" s="9">
        <f t="shared" ca="1" si="699"/>
        <v>0</v>
      </c>
      <c r="W2451" s="3">
        <f t="shared" si="700"/>
        <v>-2.8362044773652118E-3</v>
      </c>
      <c r="X2451" s="3">
        <f t="shared" si="701"/>
        <v>-2.0058631900146007E-2</v>
      </c>
      <c r="Y2451" s="3">
        <f t="shared" si="702"/>
        <v>-2.2691879866518216E-2</v>
      </c>
    </row>
    <row r="2452" spans="1:25" x14ac:dyDescent="0.25">
      <c r="A2452" s="1">
        <v>39594</v>
      </c>
      <c r="B2452" s="2">
        <v>8707.83</v>
      </c>
      <c r="C2452" s="2">
        <v>117593</v>
      </c>
      <c r="D2452" s="2">
        <v>8699</v>
      </c>
      <c r="E2452" s="2">
        <v>8588</v>
      </c>
      <c r="F2452" s="13">
        <f t="shared" si="690"/>
        <v>-1.0140299018239762E-3</v>
      </c>
      <c r="G2452" s="2">
        <f t="shared" si="685"/>
        <v>8740.8003333333345</v>
      </c>
      <c r="H2452" s="2">
        <f t="shared" ca="1" si="691"/>
        <v>144720</v>
      </c>
      <c r="I2452">
        <f t="shared" ca="1" si="692"/>
        <v>-1</v>
      </c>
      <c r="J2452">
        <f t="shared" si="693"/>
        <v>-1</v>
      </c>
      <c r="K2452">
        <f t="shared" si="686"/>
        <v>-126.89999999999964</v>
      </c>
      <c r="L2452">
        <f t="shared" ca="1" si="687"/>
        <v>126.89999999999964</v>
      </c>
      <c r="M2452" s="14">
        <f t="shared" si="688"/>
        <v>7369.6300000000483</v>
      </c>
      <c r="N2452">
        <f t="shared" si="694"/>
        <v>0</v>
      </c>
      <c r="O2452">
        <f t="shared" si="689"/>
        <v>0</v>
      </c>
      <c r="P2452">
        <f>COUNTIF(作圖資料!$A$3:$A$249,A2452)</f>
        <v>0</v>
      </c>
      <c r="R2452" s="7">
        <f t="shared" si="695"/>
        <v>-87</v>
      </c>
      <c r="S2452" s="8">
        <f t="shared" ca="1" si="696"/>
        <v>87</v>
      </c>
      <c r="T2452" s="8">
        <f t="shared" ca="1" si="697"/>
        <v>12964</v>
      </c>
      <c r="U2452" s="8">
        <f t="shared" ca="1" si="698"/>
        <v>-1</v>
      </c>
      <c r="V2452" s="9">
        <f t="shared" ca="1" si="699"/>
        <v>0</v>
      </c>
      <c r="W2452" s="3">
        <f t="shared" si="700"/>
        <v>-2.8362044773652118E-3</v>
      </c>
      <c r="X2452" s="3">
        <f t="shared" si="701"/>
        <v>-3.413428102715621E-2</v>
      </c>
      <c r="Y2452" s="3">
        <f t="shared" si="702"/>
        <v>-3.2369299221356895E-2</v>
      </c>
    </row>
    <row r="2453" spans="1:25" x14ac:dyDescent="0.25">
      <c r="A2453" s="1">
        <v>39595</v>
      </c>
      <c r="B2453" s="2">
        <v>8778.39</v>
      </c>
      <c r="C2453" s="2">
        <v>97016</v>
      </c>
      <c r="D2453" s="2">
        <v>8776</v>
      </c>
      <c r="E2453" s="2">
        <v>8657</v>
      </c>
      <c r="F2453" s="13">
        <f t="shared" si="690"/>
        <v>-2.7225949177467346E-4</v>
      </c>
      <c r="G2453" s="2">
        <f t="shared" si="685"/>
        <v>8746.8941666666669</v>
      </c>
      <c r="H2453" s="2">
        <f t="shared" ca="1" si="691"/>
        <v>128583</v>
      </c>
      <c r="I2453">
        <f t="shared" ca="1" si="692"/>
        <v>-1</v>
      </c>
      <c r="J2453">
        <f t="shared" si="693"/>
        <v>-1</v>
      </c>
      <c r="K2453">
        <f t="shared" si="686"/>
        <v>70.559999999999491</v>
      </c>
      <c r="L2453">
        <f t="shared" ca="1" si="687"/>
        <v>-70.559999999999491</v>
      </c>
      <c r="M2453" s="14">
        <f t="shared" si="688"/>
        <v>7369.6300000000483</v>
      </c>
      <c r="N2453">
        <f t="shared" si="694"/>
        <v>0</v>
      </c>
      <c r="O2453">
        <f t="shared" si="689"/>
        <v>0</v>
      </c>
      <c r="P2453">
        <f>COUNTIF(作圖資料!$A$3:$A$249,A2453)</f>
        <v>0</v>
      </c>
      <c r="R2453" s="7">
        <f t="shared" si="695"/>
        <v>77</v>
      </c>
      <c r="S2453" s="8">
        <f t="shared" ca="1" si="696"/>
        <v>-77</v>
      </c>
      <c r="T2453" s="8">
        <f t="shared" ca="1" si="697"/>
        <v>12887</v>
      </c>
      <c r="U2453" s="8">
        <f t="shared" ca="1" si="698"/>
        <v>-1</v>
      </c>
      <c r="V2453" s="9">
        <f t="shared" ca="1" si="699"/>
        <v>0</v>
      </c>
      <c r="W2453" s="3">
        <f t="shared" si="700"/>
        <v>-2.8362044773652118E-3</v>
      </c>
      <c r="X2453" s="3">
        <f t="shared" si="701"/>
        <v>-2.6307820803343485E-2</v>
      </c>
      <c r="Y2453" s="3">
        <f t="shared" si="702"/>
        <v>-2.3804226918798355E-2</v>
      </c>
    </row>
    <row r="2454" spans="1:25" x14ac:dyDescent="0.25">
      <c r="A2454" s="1">
        <v>39596</v>
      </c>
      <c r="B2454" s="2">
        <v>8665.73</v>
      </c>
      <c r="C2454" s="2">
        <v>111663</v>
      </c>
      <c r="D2454" s="2">
        <v>8646</v>
      </c>
      <c r="E2454" s="2">
        <v>8539</v>
      </c>
      <c r="F2454" s="13">
        <f t="shared" si="690"/>
        <v>-2.2767845294048294E-3</v>
      </c>
      <c r="G2454" s="2">
        <f t="shared" si="685"/>
        <v>8753.6085000000021</v>
      </c>
      <c r="H2454" s="2">
        <f t="shared" ca="1" si="691"/>
        <v>123287.2</v>
      </c>
      <c r="I2454">
        <f t="shared" ca="1" si="692"/>
        <v>-1</v>
      </c>
      <c r="J2454">
        <f t="shared" si="693"/>
        <v>-1</v>
      </c>
      <c r="K2454">
        <f t="shared" si="686"/>
        <v>-112.65999999999985</v>
      </c>
      <c r="L2454">
        <f t="shared" ca="1" si="687"/>
        <v>112.65999999999985</v>
      </c>
      <c r="M2454" s="14">
        <f t="shared" si="688"/>
        <v>7369.6300000000483</v>
      </c>
      <c r="N2454">
        <f t="shared" si="694"/>
        <v>0</v>
      </c>
      <c r="O2454">
        <f t="shared" si="689"/>
        <v>0</v>
      </c>
      <c r="P2454">
        <f>COUNTIF(作圖資料!$A$3:$A$249,A2454)</f>
        <v>0</v>
      </c>
      <c r="R2454" s="7">
        <f t="shared" si="695"/>
        <v>-130</v>
      </c>
      <c r="S2454" s="8">
        <f t="shared" ca="1" si="696"/>
        <v>130</v>
      </c>
      <c r="T2454" s="8">
        <f t="shared" ca="1" si="697"/>
        <v>13017</v>
      </c>
      <c r="U2454" s="8">
        <f t="shared" ca="1" si="698"/>
        <v>-1</v>
      </c>
      <c r="V2454" s="9">
        <f t="shared" ca="1" si="699"/>
        <v>0</v>
      </c>
      <c r="W2454" s="3">
        <f t="shared" si="700"/>
        <v>-2.8362044773652118E-3</v>
      </c>
      <c r="X2454" s="3">
        <f t="shared" si="701"/>
        <v>-3.8803980225321277E-2</v>
      </c>
      <c r="Y2454" s="3">
        <f t="shared" si="702"/>
        <v>-3.8264738598442483E-2</v>
      </c>
    </row>
    <row r="2455" spans="1:25" x14ac:dyDescent="0.25">
      <c r="A2455" s="1">
        <v>39597</v>
      </c>
      <c r="B2455" s="2">
        <v>8684.92</v>
      </c>
      <c r="C2455" s="2">
        <v>116372</v>
      </c>
      <c r="D2455" s="2">
        <v>8720</v>
      </c>
      <c r="E2455" s="2">
        <v>8610</v>
      </c>
      <c r="F2455" s="13">
        <f t="shared" si="690"/>
        <v>4.0391851623273745E-3</v>
      </c>
      <c r="G2455" s="2">
        <f t="shared" si="685"/>
        <v>8757.1886666666705</v>
      </c>
      <c r="H2455" s="2">
        <f t="shared" ca="1" si="691"/>
        <v>118185.2</v>
      </c>
      <c r="I2455">
        <f t="shared" ca="1" si="692"/>
        <v>-1</v>
      </c>
      <c r="J2455">
        <f t="shared" si="693"/>
        <v>1</v>
      </c>
      <c r="K2455">
        <f t="shared" si="686"/>
        <v>19.190000000000509</v>
      </c>
      <c r="L2455">
        <f t="shared" ca="1" si="687"/>
        <v>-19.190000000000509</v>
      </c>
      <c r="M2455" s="14">
        <f t="shared" si="688"/>
        <v>7369.6300000000483</v>
      </c>
      <c r="N2455">
        <f t="shared" si="694"/>
        <v>0</v>
      </c>
      <c r="O2455">
        <f t="shared" si="689"/>
        <v>0</v>
      </c>
      <c r="P2455">
        <f>COUNTIF(作圖資料!$A$3:$A$249,A2455)</f>
        <v>0</v>
      </c>
      <c r="R2455" s="7">
        <f t="shared" si="695"/>
        <v>74</v>
      </c>
      <c r="S2455" s="8">
        <f t="shared" ca="1" si="696"/>
        <v>-74</v>
      </c>
      <c r="T2455" s="8">
        <f t="shared" ca="1" si="697"/>
        <v>12943</v>
      </c>
      <c r="U2455" s="8">
        <f t="shared" ca="1" si="698"/>
        <v>-1</v>
      </c>
      <c r="V2455" s="9">
        <f t="shared" ca="1" si="699"/>
        <v>0</v>
      </c>
      <c r="W2455" s="3">
        <f t="shared" si="700"/>
        <v>-2.8362044773652118E-3</v>
      </c>
      <c r="X2455" s="3">
        <f t="shared" si="701"/>
        <v>-3.6675440377036628E-2</v>
      </c>
      <c r="Y2455" s="3">
        <f t="shared" si="702"/>
        <v>-3.0033370411568172E-2</v>
      </c>
    </row>
    <row r="2456" spans="1:25" x14ac:dyDescent="0.25">
      <c r="A2456" s="1">
        <v>39598</v>
      </c>
      <c r="B2456" s="2">
        <v>8619.08</v>
      </c>
      <c r="C2456" s="2">
        <v>163064</v>
      </c>
      <c r="D2456" s="2">
        <v>8632</v>
      </c>
      <c r="E2456" s="2">
        <v>8517</v>
      </c>
      <c r="F2456" s="13">
        <f t="shared" si="690"/>
        <v>1.4989998932601889E-3</v>
      </c>
      <c r="G2456" s="2">
        <f t="shared" si="685"/>
        <v>8759.440833333334</v>
      </c>
      <c r="H2456" s="2">
        <f t="shared" ca="1" si="691"/>
        <v>121141.6</v>
      </c>
      <c r="I2456">
        <f t="shared" ca="1" si="692"/>
        <v>1</v>
      </c>
      <c r="J2456">
        <f t="shared" si="693"/>
        <v>1</v>
      </c>
      <c r="K2456">
        <f t="shared" si="686"/>
        <v>-65.840000000000146</v>
      </c>
      <c r="L2456">
        <f t="shared" ca="1" si="687"/>
        <v>65.840000000000146</v>
      </c>
      <c r="M2456" s="14">
        <f t="shared" si="688"/>
        <v>7369.6300000000483</v>
      </c>
      <c r="N2456">
        <f t="shared" si="694"/>
        <v>0</v>
      </c>
      <c r="O2456">
        <f t="shared" si="689"/>
        <v>0</v>
      </c>
      <c r="P2456">
        <f>COUNTIF(作圖資料!$A$3:$A$249,A2456)</f>
        <v>0</v>
      </c>
      <c r="R2456" s="7">
        <f t="shared" si="695"/>
        <v>-88</v>
      </c>
      <c r="S2456" s="8">
        <f t="shared" ca="1" si="696"/>
        <v>88</v>
      </c>
      <c r="T2456" s="8">
        <f t="shared" ca="1" si="697"/>
        <v>13031</v>
      </c>
      <c r="U2456" s="8">
        <f t="shared" ca="1" si="698"/>
        <v>1</v>
      </c>
      <c r="V2456" s="9">
        <f t="shared" ca="1" si="699"/>
        <v>2</v>
      </c>
      <c r="W2456" s="3">
        <f t="shared" si="700"/>
        <v>-2.8362044773652118E-3</v>
      </c>
      <c r="X2456" s="3">
        <f t="shared" si="701"/>
        <v>-4.3978361878394767E-2</v>
      </c>
      <c r="Y2456" s="3">
        <f t="shared" si="702"/>
        <v>-3.9822024471634965E-2</v>
      </c>
    </row>
    <row r="2457" spans="1:25" x14ac:dyDescent="0.25">
      <c r="A2457" s="1">
        <v>39601</v>
      </c>
      <c r="B2457" s="2">
        <v>8724.4699999999993</v>
      </c>
      <c r="C2457" s="2">
        <v>97273</v>
      </c>
      <c r="D2457" s="2">
        <v>8700</v>
      </c>
      <c r="E2457" s="2">
        <v>8594</v>
      </c>
      <c r="F2457" s="13">
        <f t="shared" si="690"/>
        <v>-2.804754902016926E-3</v>
      </c>
      <c r="G2457" s="2">
        <f t="shared" si="685"/>
        <v>8760.5380000000005</v>
      </c>
      <c r="H2457" s="2">
        <f t="shared" ca="1" si="691"/>
        <v>117077.6</v>
      </c>
      <c r="I2457">
        <f t="shared" ca="1" si="692"/>
        <v>-1</v>
      </c>
      <c r="J2457">
        <f t="shared" si="693"/>
        <v>-1</v>
      </c>
      <c r="K2457">
        <f t="shared" si="686"/>
        <v>105.38999999999942</v>
      </c>
      <c r="L2457">
        <f t="shared" ca="1" si="687"/>
        <v>105.38999999999942</v>
      </c>
      <c r="M2457" s="14">
        <f t="shared" si="688"/>
        <v>7369.6300000000483</v>
      </c>
      <c r="N2457">
        <f t="shared" si="694"/>
        <v>0</v>
      </c>
      <c r="O2457">
        <f t="shared" si="689"/>
        <v>0</v>
      </c>
      <c r="P2457">
        <f>COUNTIF(作圖資料!$A$3:$A$249,A2457)</f>
        <v>0</v>
      </c>
      <c r="R2457" s="7">
        <f t="shared" si="695"/>
        <v>68</v>
      </c>
      <c r="S2457" s="8">
        <f t="shared" ca="1" si="696"/>
        <v>68</v>
      </c>
      <c r="T2457" s="8">
        <f t="shared" ca="1" si="697"/>
        <v>13099</v>
      </c>
      <c r="U2457" s="8">
        <f t="shared" ca="1" si="698"/>
        <v>-1</v>
      </c>
      <c r="V2457" s="9">
        <f t="shared" ca="1" si="699"/>
        <v>2</v>
      </c>
      <c r="W2457" s="3">
        <f t="shared" si="700"/>
        <v>-2.8362044773652118E-3</v>
      </c>
      <c r="X2457" s="3">
        <f t="shared" si="701"/>
        <v>-3.2288585192062236E-2</v>
      </c>
      <c r="Y2457" s="3">
        <f t="shared" si="702"/>
        <v>-3.2258064516128893E-2</v>
      </c>
    </row>
    <row r="2458" spans="1:25" x14ac:dyDescent="0.25">
      <c r="A2458" s="1">
        <v>39602</v>
      </c>
      <c r="B2458" s="2">
        <v>8579.43</v>
      </c>
      <c r="C2458" s="2">
        <v>98368</v>
      </c>
      <c r="D2458" s="2">
        <v>8540</v>
      </c>
      <c r="E2458" s="2">
        <v>8430</v>
      </c>
      <c r="F2458" s="13">
        <f t="shared" si="690"/>
        <v>-4.5958764160323184E-3</v>
      </c>
      <c r="G2458" s="2">
        <f t="shared" si="685"/>
        <v>8761.3388333333351</v>
      </c>
      <c r="H2458" s="2">
        <f t="shared" ca="1" si="691"/>
        <v>117348</v>
      </c>
      <c r="I2458">
        <f t="shared" ca="1" si="692"/>
        <v>-1</v>
      </c>
      <c r="J2458">
        <f t="shared" si="693"/>
        <v>-1</v>
      </c>
      <c r="K2458">
        <f t="shared" si="686"/>
        <v>-145.03999999999905</v>
      </c>
      <c r="L2458">
        <f t="shared" ca="1" si="687"/>
        <v>145.03999999999905</v>
      </c>
      <c r="M2458" s="14">
        <f t="shared" si="688"/>
        <v>7369.6300000000483</v>
      </c>
      <c r="N2458">
        <f t="shared" si="694"/>
        <v>0</v>
      </c>
      <c r="O2458">
        <f t="shared" si="689"/>
        <v>0</v>
      </c>
      <c r="P2458">
        <f>COUNTIF(作圖資料!$A$3:$A$249,A2458)</f>
        <v>0</v>
      </c>
      <c r="R2458" s="7">
        <f t="shared" si="695"/>
        <v>-160</v>
      </c>
      <c r="S2458" s="8">
        <f t="shared" ca="1" si="696"/>
        <v>160</v>
      </c>
      <c r="T2458" s="8">
        <f t="shared" ca="1" si="697"/>
        <v>13259</v>
      </c>
      <c r="U2458" s="8">
        <f t="shared" ca="1" si="698"/>
        <v>-1</v>
      </c>
      <c r="V2458" s="9">
        <f t="shared" ca="1" si="699"/>
        <v>0</v>
      </c>
      <c r="W2458" s="3">
        <f t="shared" si="700"/>
        <v>-2.8362044773652118E-3</v>
      </c>
      <c r="X2458" s="3">
        <f t="shared" si="701"/>
        <v>-4.8376308985455085E-2</v>
      </c>
      <c r="Y2458" s="3">
        <f t="shared" si="702"/>
        <v>-5.0055617352613879E-2</v>
      </c>
    </row>
    <row r="2459" spans="1:25" x14ac:dyDescent="0.25">
      <c r="A2459" s="1">
        <v>39603</v>
      </c>
      <c r="B2459" s="2">
        <v>8627.7999999999993</v>
      </c>
      <c r="C2459" s="2">
        <v>85484</v>
      </c>
      <c r="D2459" s="2">
        <v>8592</v>
      </c>
      <c r="E2459" s="2">
        <v>8485</v>
      </c>
      <c r="F2459" s="13">
        <f t="shared" si="690"/>
        <v>-4.1493775933608701E-3</v>
      </c>
      <c r="G2459" s="2">
        <f t="shared" si="685"/>
        <v>8766.8126666666667</v>
      </c>
      <c r="H2459" s="2">
        <f t="shared" ca="1" si="691"/>
        <v>112112.2</v>
      </c>
      <c r="I2459">
        <f t="shared" ca="1" si="692"/>
        <v>-1</v>
      </c>
      <c r="J2459">
        <f t="shared" si="693"/>
        <v>-1</v>
      </c>
      <c r="K2459">
        <f t="shared" si="686"/>
        <v>48.369999999998981</v>
      </c>
      <c r="L2459">
        <f t="shared" ca="1" si="687"/>
        <v>-48.369999999998981</v>
      </c>
      <c r="M2459" s="14">
        <f t="shared" si="688"/>
        <v>7369.6300000000483</v>
      </c>
      <c r="N2459">
        <f t="shared" si="694"/>
        <v>0</v>
      </c>
      <c r="O2459">
        <f t="shared" si="689"/>
        <v>0</v>
      </c>
      <c r="P2459">
        <f>COUNTIF(作圖資料!$A$3:$A$249,A2459)</f>
        <v>0</v>
      </c>
      <c r="R2459" s="7">
        <f t="shared" si="695"/>
        <v>52</v>
      </c>
      <c r="S2459" s="8">
        <f t="shared" ca="1" si="696"/>
        <v>-52</v>
      </c>
      <c r="T2459" s="8">
        <f t="shared" ca="1" si="697"/>
        <v>13207</v>
      </c>
      <c r="U2459" s="8">
        <f t="shared" ca="1" si="698"/>
        <v>-1</v>
      </c>
      <c r="V2459" s="9">
        <f t="shared" ca="1" si="699"/>
        <v>0</v>
      </c>
      <c r="W2459" s="3">
        <f t="shared" si="700"/>
        <v>-2.8362044773652118E-3</v>
      </c>
      <c r="X2459" s="3">
        <f t="shared" si="701"/>
        <v>-4.3011146272504241E-2</v>
      </c>
      <c r="Y2459" s="3">
        <f t="shared" si="702"/>
        <v>-4.4271412680756184E-2</v>
      </c>
    </row>
    <row r="2460" spans="1:25" x14ac:dyDescent="0.25">
      <c r="A2460" s="1">
        <v>39604</v>
      </c>
      <c r="B2460" s="2">
        <v>8738.4599999999991</v>
      </c>
      <c r="C2460" s="2">
        <v>102025</v>
      </c>
      <c r="D2460" s="2">
        <v>8725</v>
      </c>
      <c r="E2460" s="2">
        <v>8620</v>
      </c>
      <c r="F2460" s="13">
        <f t="shared" si="690"/>
        <v>-1.5403171725909548E-3</v>
      </c>
      <c r="G2460" s="2">
        <f t="shared" si="685"/>
        <v>8772.7603333333336</v>
      </c>
      <c r="H2460" s="2">
        <f t="shared" ca="1" si="691"/>
        <v>109242.8</v>
      </c>
      <c r="I2460">
        <f t="shared" ca="1" si="692"/>
        <v>-1</v>
      </c>
      <c r="J2460">
        <f t="shared" si="693"/>
        <v>-1</v>
      </c>
      <c r="K2460">
        <f t="shared" si="686"/>
        <v>110.65999999999985</v>
      </c>
      <c r="L2460">
        <f t="shared" ca="1" si="687"/>
        <v>-110.65999999999985</v>
      </c>
      <c r="M2460" s="14">
        <f t="shared" si="688"/>
        <v>7369.6300000000483</v>
      </c>
      <c r="N2460">
        <f t="shared" si="694"/>
        <v>0</v>
      </c>
      <c r="O2460">
        <f t="shared" si="689"/>
        <v>0</v>
      </c>
      <c r="P2460">
        <f>COUNTIF(作圖資料!$A$3:$A$249,A2460)</f>
        <v>0</v>
      </c>
      <c r="R2460" s="7">
        <f t="shared" si="695"/>
        <v>133</v>
      </c>
      <c r="S2460" s="8">
        <f t="shared" ca="1" si="696"/>
        <v>-133</v>
      </c>
      <c r="T2460" s="8">
        <f t="shared" ca="1" si="697"/>
        <v>13074</v>
      </c>
      <c r="U2460" s="8">
        <f t="shared" ca="1" si="698"/>
        <v>-1</v>
      </c>
      <c r="V2460" s="9">
        <f t="shared" ca="1" si="699"/>
        <v>0</v>
      </c>
      <c r="W2460" s="3">
        <f t="shared" si="700"/>
        <v>-2.8362044773652118E-3</v>
      </c>
      <c r="X2460" s="3">
        <f t="shared" si="701"/>
        <v>-3.073682529224453E-2</v>
      </c>
      <c r="Y2460" s="3">
        <f t="shared" si="702"/>
        <v>-2.9477196885428048E-2</v>
      </c>
    </row>
    <row r="2461" spans="1:25" x14ac:dyDescent="0.25">
      <c r="A2461" s="1">
        <v>39605</v>
      </c>
      <c r="B2461" s="2">
        <v>8745.35</v>
      </c>
      <c r="C2461" s="2">
        <v>104678</v>
      </c>
      <c r="D2461" s="2">
        <v>8743</v>
      </c>
      <c r="E2461" s="2">
        <v>8639</v>
      </c>
      <c r="F2461" s="13">
        <f t="shared" si="690"/>
        <v>-2.6871423099139591E-4</v>
      </c>
      <c r="G2461" s="2">
        <f t="shared" si="685"/>
        <v>8777.9278333333314</v>
      </c>
      <c r="H2461" s="2">
        <f t="shared" ca="1" si="691"/>
        <v>97565.6</v>
      </c>
      <c r="I2461">
        <f t="shared" ca="1" si="692"/>
        <v>1</v>
      </c>
      <c r="J2461">
        <f t="shared" si="693"/>
        <v>-1</v>
      </c>
      <c r="K2461">
        <f t="shared" si="686"/>
        <v>6.8900000000012369</v>
      </c>
      <c r="L2461">
        <f t="shared" ca="1" si="687"/>
        <v>-6.8900000000012369</v>
      </c>
      <c r="M2461" s="14">
        <f t="shared" si="688"/>
        <v>7369.6300000000483</v>
      </c>
      <c r="N2461">
        <f t="shared" si="694"/>
        <v>0</v>
      </c>
      <c r="O2461">
        <f t="shared" si="689"/>
        <v>0</v>
      </c>
      <c r="P2461">
        <f>COUNTIF(作圖資料!$A$3:$A$249,A2461)</f>
        <v>0</v>
      </c>
      <c r="R2461" s="7">
        <f t="shared" si="695"/>
        <v>18</v>
      </c>
      <c r="S2461" s="8">
        <f t="shared" ca="1" si="696"/>
        <v>-18</v>
      </c>
      <c r="T2461" s="8">
        <f t="shared" ca="1" si="697"/>
        <v>13056</v>
      </c>
      <c r="U2461" s="8">
        <f t="shared" ca="1" si="698"/>
        <v>1</v>
      </c>
      <c r="V2461" s="9">
        <f t="shared" ca="1" si="699"/>
        <v>2</v>
      </c>
      <c r="W2461" s="3">
        <f t="shared" si="700"/>
        <v>-2.8362044773652118E-3</v>
      </c>
      <c r="X2461" s="3">
        <f t="shared" si="701"/>
        <v>-2.997259186052581E-2</v>
      </c>
      <c r="Y2461" s="3">
        <f t="shared" si="702"/>
        <v>-2.7474972191323555E-2</v>
      </c>
    </row>
    <row r="2462" spans="1:25" x14ac:dyDescent="0.25">
      <c r="A2462" s="1">
        <v>39608</v>
      </c>
      <c r="B2462" s="2">
        <v>8587.9599999999991</v>
      </c>
      <c r="C2462" s="2">
        <v>81913</v>
      </c>
      <c r="D2462" s="2">
        <v>8529</v>
      </c>
      <c r="E2462" s="2">
        <v>8427</v>
      </c>
      <c r="F2462" s="13">
        <f t="shared" si="690"/>
        <v>-6.8654255492572869E-3</v>
      </c>
      <c r="G2462" s="2">
        <f t="shared" si="685"/>
        <v>8784.2106666666641</v>
      </c>
      <c r="H2462" s="2">
        <f t="shared" ca="1" si="691"/>
        <v>94493.6</v>
      </c>
      <c r="I2462">
        <f t="shared" ca="1" si="692"/>
        <v>-1</v>
      </c>
      <c r="J2462">
        <f t="shared" si="693"/>
        <v>-1</v>
      </c>
      <c r="K2462">
        <f t="shared" si="686"/>
        <v>-157.39000000000124</v>
      </c>
      <c r="L2462">
        <f t="shared" ca="1" si="687"/>
        <v>-157.39000000000124</v>
      </c>
      <c r="M2462" s="14">
        <f t="shared" si="688"/>
        <v>7369.6300000000483</v>
      </c>
      <c r="N2462">
        <f t="shared" si="694"/>
        <v>0</v>
      </c>
      <c r="O2462">
        <f t="shared" si="689"/>
        <v>0</v>
      </c>
      <c r="P2462">
        <f>COUNTIF(作圖資料!$A$3:$A$249,A2462)</f>
        <v>0</v>
      </c>
      <c r="R2462" s="7">
        <f t="shared" si="695"/>
        <v>-214</v>
      </c>
      <c r="S2462" s="8">
        <f t="shared" ca="1" si="696"/>
        <v>-214</v>
      </c>
      <c r="T2462" s="8">
        <f t="shared" ca="1" si="697"/>
        <v>12842</v>
      </c>
      <c r="U2462" s="8">
        <f t="shared" ca="1" si="698"/>
        <v>-1</v>
      </c>
      <c r="V2462" s="9">
        <f t="shared" ca="1" si="699"/>
        <v>2</v>
      </c>
      <c r="W2462" s="3">
        <f t="shared" si="700"/>
        <v>-2.8362044773652118E-3</v>
      </c>
      <c r="X2462" s="3">
        <f t="shared" si="701"/>
        <v>-4.7430168031527886E-2</v>
      </c>
      <c r="Y2462" s="3">
        <f t="shared" si="702"/>
        <v>-5.1279199110122242E-2</v>
      </c>
    </row>
    <row r="2463" spans="1:25" x14ac:dyDescent="0.25">
      <c r="A2463" s="1">
        <v>39609</v>
      </c>
      <c r="B2463" s="2">
        <v>8370</v>
      </c>
      <c r="C2463" s="2">
        <v>117212</v>
      </c>
      <c r="D2463" s="2">
        <v>8340</v>
      </c>
      <c r="E2463" s="2">
        <v>8238</v>
      </c>
      <c r="F2463" s="13">
        <f t="shared" si="690"/>
        <v>-3.5842293906810374E-3</v>
      </c>
      <c r="G2463" s="2">
        <f t="shared" si="685"/>
        <v>8787.6875</v>
      </c>
      <c r="H2463" s="2">
        <f t="shared" ca="1" si="691"/>
        <v>98262.399999999994</v>
      </c>
      <c r="I2463">
        <f t="shared" ca="1" si="692"/>
        <v>1</v>
      </c>
      <c r="J2463">
        <f t="shared" si="693"/>
        <v>-1</v>
      </c>
      <c r="K2463">
        <f t="shared" si="686"/>
        <v>-217.95999999999913</v>
      </c>
      <c r="L2463">
        <f t="shared" ca="1" si="687"/>
        <v>217.95999999999913</v>
      </c>
      <c r="M2463" s="14">
        <f t="shared" si="688"/>
        <v>7369.6300000000483</v>
      </c>
      <c r="N2463">
        <f t="shared" si="694"/>
        <v>0</v>
      </c>
      <c r="O2463">
        <f t="shared" si="689"/>
        <v>0</v>
      </c>
      <c r="P2463">
        <f>COUNTIF(作圖資料!$A$3:$A$249,A2463)</f>
        <v>0</v>
      </c>
      <c r="R2463" s="7">
        <f t="shared" si="695"/>
        <v>-189</v>
      </c>
      <c r="S2463" s="8">
        <f t="shared" ca="1" si="696"/>
        <v>189</v>
      </c>
      <c r="T2463" s="8">
        <f t="shared" ca="1" si="697"/>
        <v>13031</v>
      </c>
      <c r="U2463" s="8">
        <f t="shared" ca="1" si="698"/>
        <v>1</v>
      </c>
      <c r="V2463" s="9">
        <f t="shared" ca="1" si="699"/>
        <v>2</v>
      </c>
      <c r="W2463" s="3">
        <f t="shared" si="700"/>
        <v>-2.8362044773652118E-3</v>
      </c>
      <c r="X2463" s="3">
        <f t="shared" si="701"/>
        <v>-7.1606121409960921E-2</v>
      </c>
      <c r="Y2463" s="3">
        <f t="shared" si="702"/>
        <v>-7.2302558398220196E-2</v>
      </c>
    </row>
    <row r="2464" spans="1:25" x14ac:dyDescent="0.25">
      <c r="A2464" s="1">
        <v>39610</v>
      </c>
      <c r="B2464" s="2">
        <v>8345.59</v>
      </c>
      <c r="C2464" s="2">
        <v>107203</v>
      </c>
      <c r="D2464" s="2">
        <v>8316</v>
      </c>
      <c r="E2464" s="2">
        <v>8211</v>
      </c>
      <c r="F2464" s="13">
        <f t="shared" si="690"/>
        <v>-3.5455851533564564E-3</v>
      </c>
      <c r="G2464" s="2">
        <f t="shared" si="685"/>
        <v>8793.3563333333332</v>
      </c>
      <c r="H2464" s="2">
        <f t="shared" ca="1" si="691"/>
        <v>102606.2</v>
      </c>
      <c r="I2464">
        <f t="shared" ca="1" si="692"/>
        <v>1</v>
      </c>
      <c r="J2464">
        <f t="shared" si="693"/>
        <v>-1</v>
      </c>
      <c r="K2464">
        <f t="shared" si="686"/>
        <v>-24.409999999999854</v>
      </c>
      <c r="L2464">
        <f t="shared" ca="1" si="687"/>
        <v>-24.409999999999854</v>
      </c>
      <c r="M2464" s="14">
        <f t="shared" si="688"/>
        <v>7369.6300000000483</v>
      </c>
      <c r="N2464">
        <f t="shared" si="694"/>
        <v>0</v>
      </c>
      <c r="O2464">
        <f t="shared" si="689"/>
        <v>0</v>
      </c>
      <c r="P2464">
        <f>COUNTIF(作圖資料!$A$3:$A$249,A2464)</f>
        <v>0</v>
      </c>
      <c r="R2464" s="7">
        <f t="shared" si="695"/>
        <v>-24</v>
      </c>
      <c r="S2464" s="8">
        <f t="shared" ca="1" si="696"/>
        <v>-24</v>
      </c>
      <c r="T2464" s="8">
        <f t="shared" ca="1" si="697"/>
        <v>13007</v>
      </c>
      <c r="U2464" s="8">
        <f t="shared" ca="1" si="698"/>
        <v>1</v>
      </c>
      <c r="V2464" s="9">
        <f t="shared" ca="1" si="699"/>
        <v>0</v>
      </c>
      <c r="W2464" s="3">
        <f t="shared" si="700"/>
        <v>-2.8362044773652118E-3</v>
      </c>
      <c r="X2464" s="3">
        <f t="shared" si="701"/>
        <v>-7.4313659591129788E-2</v>
      </c>
      <c r="Y2464" s="3">
        <f t="shared" si="702"/>
        <v>-7.4972191323692927E-2</v>
      </c>
    </row>
    <row r="2465" spans="1:25" x14ac:dyDescent="0.25">
      <c r="A2465" s="1">
        <v>39611</v>
      </c>
      <c r="B2465" s="2">
        <v>8062.31</v>
      </c>
      <c r="C2465" s="2">
        <v>124855</v>
      </c>
      <c r="D2465" s="2">
        <v>8043</v>
      </c>
      <c r="E2465" s="2">
        <v>7935</v>
      </c>
      <c r="F2465" s="13">
        <f t="shared" si="690"/>
        <v>-2.395095202243569E-3</v>
      </c>
      <c r="G2465" s="2">
        <f t="shared" si="685"/>
        <v>8793.4311666666672</v>
      </c>
      <c r="H2465" s="2">
        <f t="shared" ca="1" si="691"/>
        <v>107172.2</v>
      </c>
      <c r="I2465">
        <f t="shared" ca="1" si="692"/>
        <v>1</v>
      </c>
      <c r="J2465">
        <f t="shared" si="693"/>
        <v>-1</v>
      </c>
      <c r="K2465">
        <f t="shared" si="686"/>
        <v>-283.27999999999975</v>
      </c>
      <c r="L2465">
        <f t="shared" ca="1" si="687"/>
        <v>-283.27999999999975</v>
      </c>
      <c r="M2465" s="14">
        <f t="shared" si="688"/>
        <v>7369.6300000000483</v>
      </c>
      <c r="N2465">
        <f t="shared" si="694"/>
        <v>0</v>
      </c>
      <c r="O2465">
        <f t="shared" si="689"/>
        <v>0</v>
      </c>
      <c r="P2465">
        <f>COUNTIF(作圖資料!$A$3:$A$249,A2465)</f>
        <v>0</v>
      </c>
      <c r="R2465" s="7">
        <f t="shared" si="695"/>
        <v>-273</v>
      </c>
      <c r="S2465" s="8">
        <f t="shared" ca="1" si="696"/>
        <v>-273</v>
      </c>
      <c r="T2465" s="8">
        <f t="shared" ca="1" si="697"/>
        <v>12734</v>
      </c>
      <c r="U2465" s="8">
        <f t="shared" ca="1" si="698"/>
        <v>1</v>
      </c>
      <c r="V2465" s="9">
        <f t="shared" ca="1" si="699"/>
        <v>0</v>
      </c>
      <c r="W2465" s="3">
        <f t="shared" si="700"/>
        <v>-2.8362044773652118E-3</v>
      </c>
      <c r="X2465" s="3">
        <f t="shared" si="701"/>
        <v>-0.10573485647607439</v>
      </c>
      <c r="Y2465" s="3">
        <f t="shared" si="702"/>
        <v>-0.10533926585094544</v>
      </c>
    </row>
    <row r="2466" spans="1:25" x14ac:dyDescent="0.25">
      <c r="A2466" s="1">
        <v>39612</v>
      </c>
      <c r="B2466" s="2">
        <v>8105.59</v>
      </c>
      <c r="C2466" s="2">
        <v>101341</v>
      </c>
      <c r="D2466" s="2">
        <v>8043</v>
      </c>
      <c r="E2466" s="2">
        <v>7944</v>
      </c>
      <c r="F2466" s="13">
        <f t="shared" si="690"/>
        <v>-7.7218314767956153E-3</v>
      </c>
      <c r="G2466" s="2">
        <f t="shared" si="685"/>
        <v>8792.2018333333326</v>
      </c>
      <c r="H2466" s="2">
        <f t="shared" ca="1" si="691"/>
        <v>106504.8</v>
      </c>
      <c r="I2466">
        <f t="shared" ca="1" si="692"/>
        <v>-1</v>
      </c>
      <c r="J2466">
        <f t="shared" si="693"/>
        <v>-1</v>
      </c>
      <c r="K2466">
        <f t="shared" si="686"/>
        <v>43.279999999999745</v>
      </c>
      <c r="L2466">
        <f t="shared" ca="1" si="687"/>
        <v>43.279999999999745</v>
      </c>
      <c r="M2466" s="14">
        <f t="shared" si="688"/>
        <v>7369.6300000000483</v>
      </c>
      <c r="N2466">
        <f t="shared" si="694"/>
        <v>0</v>
      </c>
      <c r="O2466">
        <f t="shared" si="689"/>
        <v>0</v>
      </c>
      <c r="P2466">
        <f>COUNTIF(作圖資料!$A$3:$A$249,A2466)</f>
        <v>0</v>
      </c>
      <c r="R2466" s="7">
        <f t="shared" si="695"/>
        <v>0</v>
      </c>
      <c r="S2466" s="8">
        <f t="shared" ca="1" si="696"/>
        <v>0</v>
      </c>
      <c r="T2466" s="8">
        <f t="shared" ca="1" si="697"/>
        <v>12734</v>
      </c>
      <c r="U2466" s="8">
        <f t="shared" ca="1" si="698"/>
        <v>-1</v>
      </c>
      <c r="V2466" s="9">
        <f t="shared" ca="1" si="699"/>
        <v>2</v>
      </c>
      <c r="W2466" s="3">
        <f t="shared" si="700"/>
        <v>-2.8362044773652118E-3</v>
      </c>
      <c r="X2466" s="3">
        <f t="shared" si="701"/>
        <v>-0.10093427259729593</v>
      </c>
      <c r="Y2466" s="3">
        <f t="shared" si="702"/>
        <v>-0.10533926585094544</v>
      </c>
    </row>
    <row r="2467" spans="1:25" x14ac:dyDescent="0.25">
      <c r="A2467" s="1">
        <v>39615</v>
      </c>
      <c r="B2467" s="2">
        <v>8169.77</v>
      </c>
      <c r="C2467" s="2">
        <v>84236</v>
      </c>
      <c r="D2467" s="2">
        <v>8133</v>
      </c>
      <c r="E2467" s="2">
        <v>8027</v>
      </c>
      <c r="F2467" s="13">
        <f t="shared" si="690"/>
        <v>-4.5007386988863418E-3</v>
      </c>
      <c r="G2467" s="2">
        <f t="shared" si="685"/>
        <v>8789.4043333333339</v>
      </c>
      <c r="H2467" s="2">
        <f t="shared" ca="1" si="691"/>
        <v>106969.4</v>
      </c>
      <c r="I2467">
        <f t="shared" ca="1" si="692"/>
        <v>-1</v>
      </c>
      <c r="J2467">
        <f t="shared" si="693"/>
        <v>-1</v>
      </c>
      <c r="K2467">
        <f t="shared" si="686"/>
        <v>64.180000000000291</v>
      </c>
      <c r="L2467">
        <f t="shared" ca="1" si="687"/>
        <v>-64.180000000000291</v>
      </c>
      <c r="M2467" s="14">
        <f t="shared" si="688"/>
        <v>7369.6300000000483</v>
      </c>
      <c r="N2467">
        <f t="shared" si="694"/>
        <v>0</v>
      </c>
      <c r="O2467">
        <f t="shared" si="689"/>
        <v>0</v>
      </c>
      <c r="P2467">
        <f>COUNTIF(作圖資料!$A$3:$A$249,A2467)</f>
        <v>0</v>
      </c>
      <c r="R2467" s="7">
        <f t="shared" si="695"/>
        <v>90</v>
      </c>
      <c r="S2467" s="8">
        <f t="shared" ca="1" si="696"/>
        <v>-90</v>
      </c>
      <c r="T2467" s="8">
        <f t="shared" ca="1" si="697"/>
        <v>12644</v>
      </c>
      <c r="U2467" s="8">
        <f t="shared" ca="1" si="698"/>
        <v>-1</v>
      </c>
      <c r="V2467" s="9">
        <f t="shared" ca="1" si="699"/>
        <v>0</v>
      </c>
      <c r="W2467" s="3">
        <f t="shared" si="700"/>
        <v>-2.8362044773652118E-3</v>
      </c>
      <c r="X2467" s="3">
        <f t="shared" si="701"/>
        <v>-9.3815477002563763E-2</v>
      </c>
      <c r="Y2467" s="3">
        <f t="shared" si="702"/>
        <v>-9.5328142380422531E-2</v>
      </c>
    </row>
    <row r="2468" spans="1:25" x14ac:dyDescent="0.25">
      <c r="A2468" s="1">
        <v>39616</v>
      </c>
      <c r="B2468" s="2">
        <v>8201.7900000000009</v>
      </c>
      <c r="C2468" s="2">
        <v>85507</v>
      </c>
      <c r="D2468" s="2">
        <v>8147</v>
      </c>
      <c r="E2468" s="2">
        <v>8026</v>
      </c>
      <c r="F2468" s="13">
        <f t="shared" si="690"/>
        <v>-6.6802490675816895E-3</v>
      </c>
      <c r="G2468" s="2">
        <f t="shared" si="685"/>
        <v>8784.0176666666684</v>
      </c>
      <c r="H2468" s="2">
        <f t="shared" ca="1" si="691"/>
        <v>100628.4</v>
      </c>
      <c r="I2468">
        <f t="shared" ca="1" si="692"/>
        <v>-1</v>
      </c>
      <c r="J2468">
        <f t="shared" si="693"/>
        <v>-1</v>
      </c>
      <c r="K2468">
        <f t="shared" si="686"/>
        <v>32.020000000000437</v>
      </c>
      <c r="L2468">
        <f t="shared" ca="1" si="687"/>
        <v>-32.020000000000437</v>
      </c>
      <c r="M2468" s="14">
        <f t="shared" si="688"/>
        <v>7369.6300000000483</v>
      </c>
      <c r="N2468">
        <f t="shared" si="694"/>
        <v>0</v>
      </c>
      <c r="O2468">
        <f t="shared" si="689"/>
        <v>0</v>
      </c>
      <c r="P2468">
        <f>COUNTIF(作圖資料!$A$3:$A$249,A2468)</f>
        <v>0</v>
      </c>
      <c r="R2468" s="7">
        <f t="shared" si="695"/>
        <v>14</v>
      </c>
      <c r="S2468" s="8">
        <f t="shared" ca="1" si="696"/>
        <v>-14</v>
      </c>
      <c r="T2468" s="8">
        <f t="shared" ca="1" si="697"/>
        <v>12630</v>
      </c>
      <c r="U2468" s="8">
        <f t="shared" ca="1" si="698"/>
        <v>-1</v>
      </c>
      <c r="V2468" s="9">
        <f t="shared" ca="1" si="699"/>
        <v>0</v>
      </c>
      <c r="W2468" s="3">
        <f t="shared" si="700"/>
        <v>-2.8362044773652118E-3</v>
      </c>
      <c r="X2468" s="3">
        <f t="shared" si="701"/>
        <v>-9.0263843550657641E-2</v>
      </c>
      <c r="Y2468" s="3">
        <f t="shared" si="702"/>
        <v>-9.3770856507230049E-2</v>
      </c>
    </row>
    <row r="2469" spans="1:25" x14ac:dyDescent="0.25">
      <c r="A2469" s="1">
        <v>39617</v>
      </c>
      <c r="B2469" s="2">
        <v>8217.58</v>
      </c>
      <c r="C2469" s="2">
        <v>82312</v>
      </c>
      <c r="D2469" s="2">
        <v>8219</v>
      </c>
      <c r="E2469" s="2">
        <v>8081</v>
      </c>
      <c r="F2469" s="13">
        <f t="shared" si="690"/>
        <v>-1.662046490572644E-2</v>
      </c>
      <c r="G2469" s="2">
        <f t="shared" si="685"/>
        <v>8773.2215000000015</v>
      </c>
      <c r="H2469" s="2">
        <f t="shared" ca="1" si="691"/>
        <v>95650.2</v>
      </c>
      <c r="I2469">
        <f t="shared" ca="1" si="692"/>
        <v>-1</v>
      </c>
      <c r="J2469">
        <f t="shared" si="693"/>
        <v>-1</v>
      </c>
      <c r="K2469">
        <f t="shared" si="686"/>
        <v>15.789999999999054</v>
      </c>
      <c r="L2469">
        <f t="shared" ca="1" si="687"/>
        <v>-15.789999999999054</v>
      </c>
      <c r="M2469" s="14">
        <f t="shared" si="688"/>
        <v>7369.6300000000483</v>
      </c>
      <c r="N2469">
        <f t="shared" si="694"/>
        <v>0</v>
      </c>
      <c r="O2469">
        <f t="shared" si="689"/>
        <v>0</v>
      </c>
      <c r="P2469">
        <f>COUNTIF(作圖資料!$A$3:$A$249,A2469)</f>
        <v>1</v>
      </c>
      <c r="R2469" s="7">
        <f t="shared" si="695"/>
        <v>72</v>
      </c>
      <c r="S2469" s="8">
        <f t="shared" ca="1" si="696"/>
        <v>-72</v>
      </c>
      <c r="T2469" s="8">
        <f t="shared" ca="1" si="697"/>
        <v>12558</v>
      </c>
      <c r="U2469" s="8">
        <f t="shared" ca="1" si="698"/>
        <v>-1</v>
      </c>
      <c r="V2469" s="9">
        <f t="shared" ca="1" si="699"/>
        <v>2</v>
      </c>
      <c r="W2469" s="3">
        <f t="shared" si="700"/>
        <v>-2.8362044773652118E-3</v>
      </c>
      <c r="X2469" s="3">
        <f t="shared" si="701"/>
        <v>-8.8512429053293706E-2</v>
      </c>
      <c r="Y2469" s="3">
        <f t="shared" si="702"/>
        <v>-8.5761957730811744E-2</v>
      </c>
    </row>
    <row r="2470" spans="1:25" x14ac:dyDescent="0.25">
      <c r="A2470" s="1">
        <v>39618</v>
      </c>
      <c r="B2470" s="2">
        <v>8047.74</v>
      </c>
      <c r="C2470" s="2">
        <v>82543</v>
      </c>
      <c r="D2470" s="2">
        <v>7890</v>
      </c>
      <c r="E2470" s="2">
        <v>7765</v>
      </c>
      <c r="F2470" s="13">
        <f t="shared" si="690"/>
        <v>-1.960053381446214E-2</v>
      </c>
      <c r="G2470" s="2">
        <f t="shared" si="685"/>
        <v>8760.765666666668</v>
      </c>
      <c r="H2470" s="2">
        <f t="shared" ca="1" si="691"/>
        <v>87187.8</v>
      </c>
      <c r="I2470">
        <f t="shared" ca="1" si="692"/>
        <v>-1</v>
      </c>
      <c r="J2470">
        <f t="shared" si="693"/>
        <v>-1</v>
      </c>
      <c r="K2470">
        <f t="shared" si="686"/>
        <v>-169.84000000000015</v>
      </c>
      <c r="L2470">
        <f t="shared" ca="1" si="687"/>
        <v>169.84000000000015</v>
      </c>
      <c r="M2470" s="14">
        <f t="shared" si="688"/>
        <v>7369.6300000000483</v>
      </c>
      <c r="N2470">
        <f t="shared" si="694"/>
        <v>0</v>
      </c>
      <c r="O2470">
        <f t="shared" si="689"/>
        <v>0</v>
      </c>
      <c r="P2470">
        <f>COUNTIF(作圖資料!$A$3:$A$249,A2470)</f>
        <v>0</v>
      </c>
      <c r="R2470" s="7">
        <f t="shared" si="695"/>
        <v>-191</v>
      </c>
      <c r="S2470" s="8">
        <f t="shared" ca="1" si="696"/>
        <v>191</v>
      </c>
      <c r="T2470" s="8">
        <f t="shared" ca="1" si="697"/>
        <v>12749</v>
      </c>
      <c r="U2470" s="8">
        <f t="shared" ca="1" si="698"/>
        <v>-1</v>
      </c>
      <c r="V2470" s="9">
        <f t="shared" ca="1" si="699"/>
        <v>0</v>
      </c>
      <c r="W2470" s="3">
        <f t="shared" si="700"/>
        <v>-1.662046490572644E-2</v>
      </c>
      <c r="X2470" s="3">
        <f t="shared" si="701"/>
        <v>-2.0667885192477607E-2</v>
      </c>
      <c r="Y2470" s="3">
        <f t="shared" si="702"/>
        <v>-2.3635688652394505E-2</v>
      </c>
    </row>
    <row r="2471" spans="1:25" x14ac:dyDescent="0.25">
      <c r="A2471" s="1">
        <v>39619</v>
      </c>
      <c r="B2471" s="2">
        <v>7902.44</v>
      </c>
      <c r="C2471" s="2">
        <v>95414</v>
      </c>
      <c r="D2471" s="2">
        <v>7778</v>
      </c>
      <c r="E2471" s="2">
        <v>7646</v>
      </c>
      <c r="F2471" s="13">
        <f t="shared" si="690"/>
        <v>-1.5747035092958606E-2</v>
      </c>
      <c r="G2471" s="2">
        <f t="shared" si="685"/>
        <v>8746.3393333333333</v>
      </c>
      <c r="H2471" s="2">
        <f t="shared" ca="1" si="691"/>
        <v>86002.4</v>
      </c>
      <c r="I2471">
        <f t="shared" ca="1" si="692"/>
        <v>1</v>
      </c>
      <c r="J2471">
        <f t="shared" si="693"/>
        <v>-1</v>
      </c>
      <c r="K2471">
        <f t="shared" si="686"/>
        <v>-145.30000000000018</v>
      </c>
      <c r="L2471">
        <f t="shared" ca="1" si="687"/>
        <v>145.30000000000018</v>
      </c>
      <c r="M2471" s="14">
        <f t="shared" si="688"/>
        <v>7369.6300000000483</v>
      </c>
      <c r="N2471">
        <f t="shared" si="694"/>
        <v>0</v>
      </c>
      <c r="O2471">
        <f t="shared" si="689"/>
        <v>0</v>
      </c>
      <c r="P2471">
        <f>COUNTIF(作圖資料!$A$3:$A$249,A2471)</f>
        <v>0</v>
      </c>
      <c r="R2471" s="7">
        <f t="shared" si="695"/>
        <v>-112</v>
      </c>
      <c r="S2471" s="8">
        <f t="shared" ca="1" si="696"/>
        <v>112</v>
      </c>
      <c r="T2471" s="8">
        <f t="shared" ca="1" si="697"/>
        <v>12861</v>
      </c>
      <c r="U2471" s="8">
        <f t="shared" ca="1" si="698"/>
        <v>1</v>
      </c>
      <c r="V2471" s="9">
        <f t="shared" ca="1" si="699"/>
        <v>2</v>
      </c>
      <c r="W2471" s="3">
        <f t="shared" si="700"/>
        <v>-1.662046490572644E-2</v>
      </c>
      <c r="X2471" s="3">
        <f t="shared" si="701"/>
        <v>-3.8349489752457555E-2</v>
      </c>
      <c r="Y2471" s="3">
        <f t="shared" si="702"/>
        <v>-3.749535948521221E-2</v>
      </c>
    </row>
    <row r="2472" spans="1:25" x14ac:dyDescent="0.25">
      <c r="A2472" s="1">
        <v>39622</v>
      </c>
      <c r="B2472" s="2">
        <v>7876.49</v>
      </c>
      <c r="C2472" s="2">
        <v>81227</v>
      </c>
      <c r="D2472" s="2">
        <v>7753</v>
      </c>
      <c r="E2472" s="2">
        <v>7617</v>
      </c>
      <c r="F2472" s="13">
        <f t="shared" si="690"/>
        <v>-1.5678303406720495E-2</v>
      </c>
      <c r="G2472" s="2">
        <f t="shared" si="685"/>
        <v>8734.1816666666673</v>
      </c>
      <c r="H2472" s="2">
        <f t="shared" ca="1" si="691"/>
        <v>85400.6</v>
      </c>
      <c r="I2472">
        <f t="shared" ca="1" si="692"/>
        <v>-1</v>
      </c>
      <c r="J2472">
        <f t="shared" si="693"/>
        <v>-1</v>
      </c>
      <c r="K2472">
        <f t="shared" si="686"/>
        <v>-25.949999999999818</v>
      </c>
      <c r="L2472">
        <f t="shared" ca="1" si="687"/>
        <v>-25.949999999999818</v>
      </c>
      <c r="M2472" s="14">
        <f t="shared" si="688"/>
        <v>7369.6300000000483</v>
      </c>
      <c r="N2472">
        <f t="shared" si="694"/>
        <v>0</v>
      </c>
      <c r="O2472">
        <f t="shared" si="689"/>
        <v>0</v>
      </c>
      <c r="P2472">
        <f>COUNTIF(作圖資料!$A$3:$A$249,A2472)</f>
        <v>0</v>
      </c>
      <c r="R2472" s="7">
        <f t="shared" si="695"/>
        <v>-25</v>
      </c>
      <c r="S2472" s="8">
        <f t="shared" ca="1" si="696"/>
        <v>-25</v>
      </c>
      <c r="T2472" s="8">
        <f t="shared" ca="1" si="697"/>
        <v>12836</v>
      </c>
      <c r="U2472" s="8">
        <f t="shared" ca="1" si="698"/>
        <v>-1</v>
      </c>
      <c r="V2472" s="9">
        <f t="shared" ca="1" si="699"/>
        <v>2</v>
      </c>
      <c r="W2472" s="3">
        <f t="shared" si="700"/>
        <v>-1.662046490572644E-2</v>
      </c>
      <c r="X2472" s="3">
        <f t="shared" si="701"/>
        <v>-4.1507353746480069E-2</v>
      </c>
      <c r="Y2472" s="3">
        <f t="shared" si="702"/>
        <v>-4.0589036010394763E-2</v>
      </c>
    </row>
    <row r="2473" spans="1:25" x14ac:dyDescent="0.25">
      <c r="A2473" s="1">
        <v>39623</v>
      </c>
      <c r="B2473" s="2">
        <v>7738.12</v>
      </c>
      <c r="C2473" s="2">
        <v>92866</v>
      </c>
      <c r="D2473" s="2">
        <v>7693</v>
      </c>
      <c r="E2473" s="2">
        <v>7544</v>
      </c>
      <c r="F2473" s="13">
        <f t="shared" si="690"/>
        <v>-5.8308736488965618E-3</v>
      </c>
      <c r="G2473" s="2">
        <f t="shared" si="685"/>
        <v>8719.4256666666679</v>
      </c>
      <c r="H2473" s="2">
        <f t="shared" ca="1" si="691"/>
        <v>86872.4</v>
      </c>
      <c r="I2473">
        <f t="shared" ca="1" si="692"/>
        <v>1</v>
      </c>
      <c r="J2473">
        <f t="shared" si="693"/>
        <v>-1</v>
      </c>
      <c r="K2473">
        <f t="shared" si="686"/>
        <v>-138.36999999999989</v>
      </c>
      <c r="L2473">
        <f t="shared" ca="1" si="687"/>
        <v>138.36999999999989</v>
      </c>
      <c r="M2473" s="14">
        <f t="shared" si="688"/>
        <v>7369.6300000000483</v>
      </c>
      <c r="N2473">
        <f t="shared" si="694"/>
        <v>0</v>
      </c>
      <c r="O2473">
        <f t="shared" si="689"/>
        <v>0</v>
      </c>
      <c r="P2473">
        <f>COUNTIF(作圖資料!$A$3:$A$249,A2473)</f>
        <v>0</v>
      </c>
      <c r="R2473" s="7">
        <f t="shared" si="695"/>
        <v>-60</v>
      </c>
      <c r="S2473" s="8">
        <f t="shared" ca="1" si="696"/>
        <v>60</v>
      </c>
      <c r="T2473" s="8">
        <f t="shared" ca="1" si="697"/>
        <v>12896</v>
      </c>
      <c r="U2473" s="8">
        <f t="shared" ca="1" si="698"/>
        <v>1</v>
      </c>
      <c r="V2473" s="9">
        <f t="shared" ca="1" si="699"/>
        <v>2</v>
      </c>
      <c r="W2473" s="3">
        <f t="shared" si="700"/>
        <v>-1.662046490572644E-2</v>
      </c>
      <c r="X2473" s="3">
        <f t="shared" si="701"/>
        <v>-5.8345644338114067E-2</v>
      </c>
      <c r="Y2473" s="3">
        <f t="shared" si="702"/>
        <v>-4.8013859670832826E-2</v>
      </c>
    </row>
    <row r="2474" spans="1:25" x14ac:dyDescent="0.25">
      <c r="A2474" s="1">
        <v>39624</v>
      </c>
      <c r="B2474" s="2">
        <v>7855.06</v>
      </c>
      <c r="C2474" s="2">
        <v>109349</v>
      </c>
      <c r="D2474" s="2">
        <v>7753</v>
      </c>
      <c r="E2474" s="2">
        <v>7614</v>
      </c>
      <c r="F2474" s="13">
        <f t="shared" si="690"/>
        <v>-1.2992898844821132E-2</v>
      </c>
      <c r="G2474" s="2">
        <f t="shared" si="685"/>
        <v>8707.4668333333339</v>
      </c>
      <c r="H2474" s="2">
        <f t="shared" ca="1" si="691"/>
        <v>92279.8</v>
      </c>
      <c r="I2474">
        <f t="shared" ca="1" si="692"/>
        <v>1</v>
      </c>
      <c r="J2474">
        <f t="shared" si="693"/>
        <v>-1</v>
      </c>
      <c r="K2474">
        <f t="shared" si="686"/>
        <v>116.94000000000051</v>
      </c>
      <c r="L2474">
        <f t="shared" ca="1" si="687"/>
        <v>116.94000000000051</v>
      </c>
      <c r="M2474" s="14">
        <f t="shared" si="688"/>
        <v>7369.6300000000483</v>
      </c>
      <c r="N2474">
        <f t="shared" si="694"/>
        <v>0</v>
      </c>
      <c r="O2474">
        <f t="shared" si="689"/>
        <v>0</v>
      </c>
      <c r="P2474">
        <f>COUNTIF(作圖資料!$A$3:$A$249,A2474)</f>
        <v>0</v>
      </c>
      <c r="R2474" s="7">
        <f t="shared" si="695"/>
        <v>60</v>
      </c>
      <c r="S2474" s="8">
        <f t="shared" ca="1" si="696"/>
        <v>60</v>
      </c>
      <c r="T2474" s="8">
        <f t="shared" ca="1" si="697"/>
        <v>12956</v>
      </c>
      <c r="U2474" s="8">
        <f t="shared" ca="1" si="698"/>
        <v>1</v>
      </c>
      <c r="V2474" s="9">
        <f t="shared" ca="1" si="699"/>
        <v>0</v>
      </c>
      <c r="W2474" s="3">
        <f t="shared" si="700"/>
        <v>-1.662046490572644E-2</v>
      </c>
      <c r="X2474" s="3">
        <f t="shared" si="701"/>
        <v>-4.411517746100424E-2</v>
      </c>
      <c r="Y2474" s="3">
        <f t="shared" si="702"/>
        <v>-4.0589036010394874E-2</v>
      </c>
    </row>
    <row r="2475" spans="1:25" x14ac:dyDescent="0.25">
      <c r="A2475" s="1">
        <v>39625</v>
      </c>
      <c r="B2475" s="2">
        <v>7811.8</v>
      </c>
      <c r="C2475" s="2">
        <v>95080</v>
      </c>
      <c r="D2475" s="2">
        <v>7693</v>
      </c>
      <c r="E2475" s="2">
        <v>7553</v>
      </c>
      <c r="F2475" s="13">
        <f t="shared" si="690"/>
        <v>-1.5207762615530362E-2</v>
      </c>
      <c r="G2475" s="2">
        <f t="shared" si="685"/>
        <v>8697.3348333333342</v>
      </c>
      <c r="H2475" s="2">
        <f t="shared" ca="1" si="691"/>
        <v>94787.199999999997</v>
      </c>
      <c r="I2475">
        <f t="shared" ca="1" si="692"/>
        <v>1</v>
      </c>
      <c r="J2475">
        <f t="shared" si="693"/>
        <v>-1</v>
      </c>
      <c r="K2475">
        <f t="shared" si="686"/>
        <v>-43.260000000000218</v>
      </c>
      <c r="L2475">
        <f t="shared" ca="1" si="687"/>
        <v>-43.260000000000218</v>
      </c>
      <c r="M2475" s="14">
        <f t="shared" si="688"/>
        <v>7369.6300000000483</v>
      </c>
      <c r="N2475">
        <f t="shared" si="694"/>
        <v>0</v>
      </c>
      <c r="O2475">
        <f t="shared" si="689"/>
        <v>0</v>
      </c>
      <c r="P2475">
        <f>COUNTIF(作圖資料!$A$3:$A$249,A2475)</f>
        <v>0</v>
      </c>
      <c r="R2475" s="7">
        <f t="shared" si="695"/>
        <v>-60</v>
      </c>
      <c r="S2475" s="8">
        <f t="shared" ca="1" si="696"/>
        <v>-60</v>
      </c>
      <c r="T2475" s="8">
        <f t="shared" ca="1" si="697"/>
        <v>12896</v>
      </c>
      <c r="U2475" s="8">
        <f t="shared" ca="1" si="698"/>
        <v>1</v>
      </c>
      <c r="V2475" s="9">
        <f t="shared" ca="1" si="699"/>
        <v>0</v>
      </c>
      <c r="W2475" s="3">
        <f t="shared" si="700"/>
        <v>-1.662046490572644E-2</v>
      </c>
      <c r="X2475" s="3">
        <f t="shared" si="701"/>
        <v>-4.9379501020981764E-2</v>
      </c>
      <c r="Y2475" s="3">
        <f t="shared" si="702"/>
        <v>-4.8013859670832937E-2</v>
      </c>
    </row>
    <row r="2476" spans="1:25" x14ac:dyDescent="0.25">
      <c r="A2476" s="1">
        <v>39626</v>
      </c>
      <c r="B2476" s="2">
        <v>7548.76</v>
      </c>
      <c r="C2476" s="2">
        <v>122481</v>
      </c>
      <c r="D2476" s="2">
        <v>7416</v>
      </c>
      <c r="E2476" s="2">
        <v>7278</v>
      </c>
      <c r="F2476" s="13">
        <f t="shared" si="690"/>
        <v>-1.758699442027567E-2</v>
      </c>
      <c r="G2476" s="2">
        <f t="shared" si="685"/>
        <v>8679.7255000000005</v>
      </c>
      <c r="H2476" s="2">
        <f t="shared" ca="1" si="691"/>
        <v>100200.6</v>
      </c>
      <c r="I2476">
        <f t="shared" ca="1" si="692"/>
        <v>1</v>
      </c>
      <c r="J2476">
        <f t="shared" si="693"/>
        <v>-1</v>
      </c>
      <c r="K2476">
        <f t="shared" si="686"/>
        <v>-263.03999999999996</v>
      </c>
      <c r="L2476">
        <f t="shared" ca="1" si="687"/>
        <v>-263.03999999999996</v>
      </c>
      <c r="M2476" s="14">
        <f t="shared" si="688"/>
        <v>7369.6300000000483</v>
      </c>
      <c r="N2476">
        <f t="shared" si="694"/>
        <v>0</v>
      </c>
      <c r="O2476">
        <f t="shared" si="689"/>
        <v>0</v>
      </c>
      <c r="P2476">
        <f>COUNTIF(作圖資料!$A$3:$A$249,A2476)</f>
        <v>0</v>
      </c>
      <c r="R2476" s="7">
        <f t="shared" si="695"/>
        <v>-277</v>
      </c>
      <c r="S2476" s="8">
        <f t="shared" ca="1" si="696"/>
        <v>-277</v>
      </c>
      <c r="T2476" s="8">
        <f t="shared" ca="1" si="697"/>
        <v>12619</v>
      </c>
      <c r="U2476" s="8">
        <f t="shared" ca="1" si="698"/>
        <v>1</v>
      </c>
      <c r="V2476" s="9">
        <f t="shared" ca="1" si="699"/>
        <v>0</v>
      </c>
      <c r="W2476" s="3">
        <f t="shared" si="700"/>
        <v>-1.662046490572644E-2</v>
      </c>
      <c r="X2476" s="3">
        <f t="shared" si="701"/>
        <v>-8.1388924719929645E-2</v>
      </c>
      <c r="Y2476" s="3">
        <f t="shared" si="702"/>
        <v>-8.2291795569855331E-2</v>
      </c>
    </row>
    <row r="2477" spans="1:25" x14ac:dyDescent="0.25">
      <c r="A2477" s="1">
        <v>39629</v>
      </c>
      <c r="B2477" s="2">
        <v>7523.54</v>
      </c>
      <c r="C2477" s="2">
        <v>90286</v>
      </c>
      <c r="D2477" s="2">
        <v>7416</v>
      </c>
      <c r="E2477" s="2">
        <v>7279</v>
      </c>
      <c r="F2477" s="13">
        <f t="shared" si="690"/>
        <v>-1.4293803183076048E-2</v>
      </c>
      <c r="G2477" s="2">
        <f t="shared" si="685"/>
        <v>8661.8455000000013</v>
      </c>
      <c r="H2477" s="2">
        <f t="shared" ca="1" si="691"/>
        <v>102012.4</v>
      </c>
      <c r="I2477">
        <f t="shared" ca="1" si="692"/>
        <v>-1</v>
      </c>
      <c r="J2477">
        <f t="shared" si="693"/>
        <v>-1</v>
      </c>
      <c r="K2477">
        <f t="shared" si="686"/>
        <v>-25.220000000000255</v>
      </c>
      <c r="L2477">
        <f t="shared" ca="1" si="687"/>
        <v>-25.220000000000255</v>
      </c>
      <c r="M2477" s="14">
        <f t="shared" si="688"/>
        <v>7369.6300000000483</v>
      </c>
      <c r="N2477">
        <f t="shared" si="694"/>
        <v>0</v>
      </c>
      <c r="O2477">
        <f t="shared" si="689"/>
        <v>0</v>
      </c>
      <c r="P2477">
        <f>COUNTIF(作圖資料!$A$3:$A$249,A2477)</f>
        <v>0</v>
      </c>
      <c r="R2477" s="7">
        <f t="shared" si="695"/>
        <v>0</v>
      </c>
      <c r="S2477" s="8">
        <f t="shared" ca="1" si="696"/>
        <v>0</v>
      </c>
      <c r="T2477" s="8">
        <f t="shared" ca="1" si="697"/>
        <v>12619</v>
      </c>
      <c r="U2477" s="8">
        <f t="shared" ca="1" si="698"/>
        <v>-1</v>
      </c>
      <c r="V2477" s="9">
        <f t="shared" ca="1" si="699"/>
        <v>2</v>
      </c>
      <c r="W2477" s="3">
        <f t="shared" si="700"/>
        <v>-1.662046490572644E-2</v>
      </c>
      <c r="X2477" s="3">
        <f t="shared" si="701"/>
        <v>-8.4457954775006727E-2</v>
      </c>
      <c r="Y2477" s="3">
        <f t="shared" si="702"/>
        <v>-8.2291795569855331E-2</v>
      </c>
    </row>
    <row r="2478" spans="1:25" x14ac:dyDescent="0.25">
      <c r="A2478" s="1">
        <v>39630</v>
      </c>
      <c r="B2478" s="2">
        <v>7407.98</v>
      </c>
      <c r="C2478" s="2">
        <v>86064</v>
      </c>
      <c r="D2478" s="2">
        <v>7291</v>
      </c>
      <c r="E2478" s="2">
        <v>7160</v>
      </c>
      <c r="F2478" s="13">
        <f t="shared" si="690"/>
        <v>-1.579107934956625E-2</v>
      </c>
      <c r="G2478" s="2">
        <f t="shared" si="685"/>
        <v>8639.8153333333339</v>
      </c>
      <c r="H2478" s="2">
        <f t="shared" ca="1" si="691"/>
        <v>100652</v>
      </c>
      <c r="I2478">
        <f t="shared" ca="1" si="692"/>
        <v>-1</v>
      </c>
      <c r="J2478">
        <f t="shared" si="693"/>
        <v>-1</v>
      </c>
      <c r="K2478">
        <f t="shared" si="686"/>
        <v>-115.5600000000004</v>
      </c>
      <c r="L2478">
        <f t="shared" ca="1" si="687"/>
        <v>115.5600000000004</v>
      </c>
      <c r="M2478" s="14">
        <f t="shared" si="688"/>
        <v>7369.6300000000483</v>
      </c>
      <c r="N2478">
        <f t="shared" si="694"/>
        <v>0</v>
      </c>
      <c r="O2478">
        <f t="shared" si="689"/>
        <v>0</v>
      </c>
      <c r="P2478">
        <f>COUNTIF(作圖資料!$A$3:$A$249,A2478)</f>
        <v>0</v>
      </c>
      <c r="R2478" s="7">
        <f t="shared" si="695"/>
        <v>-125</v>
      </c>
      <c r="S2478" s="8">
        <f t="shared" ca="1" si="696"/>
        <v>125</v>
      </c>
      <c r="T2478" s="8">
        <f t="shared" ca="1" si="697"/>
        <v>12744</v>
      </c>
      <c r="U2478" s="8">
        <f t="shared" ca="1" si="698"/>
        <v>-1</v>
      </c>
      <c r="V2478" s="9">
        <f t="shared" ca="1" si="699"/>
        <v>0</v>
      </c>
      <c r="W2478" s="3">
        <f t="shared" si="700"/>
        <v>-1.662046490572644E-2</v>
      </c>
      <c r="X2478" s="3">
        <f t="shared" si="701"/>
        <v>-9.8520489000411327E-2</v>
      </c>
      <c r="Y2478" s="3">
        <f t="shared" si="702"/>
        <v>-9.7760178195767877E-2</v>
      </c>
    </row>
    <row r="2479" spans="1:25" x14ac:dyDescent="0.25">
      <c r="A2479" s="1">
        <v>39631</v>
      </c>
      <c r="B2479" s="2">
        <v>7353.86</v>
      </c>
      <c r="C2479" s="2">
        <v>103662</v>
      </c>
      <c r="D2479" s="2">
        <v>7245</v>
      </c>
      <c r="E2479" s="2">
        <v>7115</v>
      </c>
      <c r="F2479" s="13">
        <f t="shared" si="690"/>
        <v>-1.4803110203348901E-2</v>
      </c>
      <c r="G2479" s="2">
        <f t="shared" si="685"/>
        <v>8617.832166666667</v>
      </c>
      <c r="H2479" s="2">
        <f t="shared" ca="1" si="691"/>
        <v>99514.6</v>
      </c>
      <c r="I2479">
        <f t="shared" ca="1" si="692"/>
        <v>1</v>
      </c>
      <c r="J2479">
        <f t="shared" si="693"/>
        <v>-1</v>
      </c>
      <c r="K2479">
        <f t="shared" si="686"/>
        <v>-54.119999999999891</v>
      </c>
      <c r="L2479">
        <f t="shared" ca="1" si="687"/>
        <v>54.119999999999891</v>
      </c>
      <c r="M2479" s="14">
        <f t="shared" si="688"/>
        <v>7369.6300000000483</v>
      </c>
      <c r="N2479">
        <f t="shared" si="694"/>
        <v>-1</v>
      </c>
      <c r="O2479">
        <f t="shared" si="689"/>
        <v>1</v>
      </c>
      <c r="P2479">
        <f>COUNTIF(作圖資料!$A$3:$A$249,A2479)</f>
        <v>0</v>
      </c>
      <c r="R2479" s="7">
        <f t="shared" si="695"/>
        <v>-46</v>
      </c>
      <c r="S2479" s="8">
        <f t="shared" ca="1" si="696"/>
        <v>46</v>
      </c>
      <c r="T2479" s="8">
        <f t="shared" ca="1" si="697"/>
        <v>12790</v>
      </c>
      <c r="U2479" s="8">
        <f t="shared" ca="1" si="698"/>
        <v>1</v>
      </c>
      <c r="V2479" s="9">
        <f t="shared" ca="1" si="699"/>
        <v>2</v>
      </c>
      <c r="W2479" s="3">
        <f t="shared" si="700"/>
        <v>-1.662046490572644E-2</v>
      </c>
      <c r="X2479" s="3">
        <f t="shared" si="701"/>
        <v>-0.10510636951511276</v>
      </c>
      <c r="Y2479" s="3">
        <f t="shared" si="702"/>
        <v>-0.10345254300210371</v>
      </c>
    </row>
    <row r="2480" spans="1:25" x14ac:dyDescent="0.25">
      <c r="A2480" s="1">
        <v>39632</v>
      </c>
      <c r="B2480" s="2">
        <v>7394.1</v>
      </c>
      <c r="C2480" s="2">
        <v>120816</v>
      </c>
      <c r="D2480" s="2">
        <v>7299</v>
      </c>
      <c r="E2480" s="2">
        <v>7164</v>
      </c>
      <c r="F2480" s="13">
        <f t="shared" si="690"/>
        <v>-1.286160587495444E-2</v>
      </c>
      <c r="G2480" s="2">
        <f t="shared" si="685"/>
        <v>8596.6016666666656</v>
      </c>
      <c r="H2480" s="2">
        <f t="shared" ca="1" si="691"/>
        <v>104661.8</v>
      </c>
      <c r="I2480">
        <f t="shared" ca="1" si="692"/>
        <v>1</v>
      </c>
      <c r="J2480">
        <f t="shared" si="693"/>
        <v>-1</v>
      </c>
      <c r="K2480">
        <f t="shared" si="686"/>
        <v>40.240000000000691</v>
      </c>
      <c r="L2480">
        <f t="shared" ca="1" si="687"/>
        <v>40.240000000000691</v>
      </c>
      <c r="M2480" s="14">
        <f t="shared" si="688"/>
        <v>7329.3900000000476</v>
      </c>
      <c r="N2480">
        <f t="shared" si="694"/>
        <v>0</v>
      </c>
      <c r="O2480">
        <f t="shared" si="689"/>
        <v>1</v>
      </c>
      <c r="P2480">
        <f>COUNTIF(作圖資料!$A$3:$A$249,A2480)</f>
        <v>0</v>
      </c>
      <c r="R2480" s="7">
        <f t="shared" si="695"/>
        <v>54</v>
      </c>
      <c r="S2480" s="8">
        <f t="shared" ca="1" si="696"/>
        <v>54</v>
      </c>
      <c r="T2480" s="8">
        <f t="shared" ca="1" si="697"/>
        <v>12844</v>
      </c>
      <c r="U2480" s="8">
        <f t="shared" ca="1" si="698"/>
        <v>1</v>
      </c>
      <c r="V2480" s="9">
        <f t="shared" ca="1" si="699"/>
        <v>0</v>
      </c>
      <c r="W2480" s="3">
        <f t="shared" si="700"/>
        <v>-1.662046490572644E-2</v>
      </c>
      <c r="X2480" s="3">
        <f t="shared" si="701"/>
        <v>-0.10020955074364946</v>
      </c>
      <c r="Y2480" s="3">
        <f t="shared" si="702"/>
        <v>-9.6770201707709558E-2</v>
      </c>
    </row>
    <row r="2481" spans="1:25" x14ac:dyDescent="0.25">
      <c r="A2481" s="1">
        <v>39633</v>
      </c>
      <c r="B2481" s="2">
        <v>7228.41</v>
      </c>
      <c r="C2481" s="2">
        <v>98254</v>
      </c>
      <c r="D2481" s="2">
        <v>7100</v>
      </c>
      <c r="E2481" s="2">
        <v>6974</v>
      </c>
      <c r="F2481" s="13">
        <f t="shared" si="690"/>
        <v>-1.7764625968919812E-2</v>
      </c>
      <c r="G2481" s="2">
        <f t="shared" si="685"/>
        <v>8569.9184999999979</v>
      </c>
      <c r="H2481" s="2">
        <f t="shared" ca="1" si="691"/>
        <v>99816.4</v>
      </c>
      <c r="I2481">
        <f t="shared" ca="1" si="692"/>
        <v>-1</v>
      </c>
      <c r="J2481">
        <f t="shared" si="693"/>
        <v>-1</v>
      </c>
      <c r="K2481">
        <f t="shared" si="686"/>
        <v>-165.69000000000051</v>
      </c>
      <c r="L2481">
        <f t="shared" ca="1" si="687"/>
        <v>-165.69000000000051</v>
      </c>
      <c r="M2481" s="14">
        <f t="shared" si="688"/>
        <v>7329.3900000000476</v>
      </c>
      <c r="N2481">
        <f t="shared" si="694"/>
        <v>-1</v>
      </c>
      <c r="O2481">
        <f t="shared" si="689"/>
        <v>1</v>
      </c>
      <c r="P2481">
        <f>COUNTIF(作圖資料!$A$3:$A$249,A2481)</f>
        <v>0</v>
      </c>
      <c r="R2481" s="7">
        <f t="shared" si="695"/>
        <v>-199</v>
      </c>
      <c r="S2481" s="8">
        <f t="shared" ca="1" si="696"/>
        <v>-199</v>
      </c>
      <c r="T2481" s="8">
        <f t="shared" ca="1" si="697"/>
        <v>12645</v>
      </c>
      <c r="U2481" s="8">
        <f t="shared" ca="1" si="698"/>
        <v>-1</v>
      </c>
      <c r="V2481" s="9">
        <f t="shared" ca="1" si="699"/>
        <v>2</v>
      </c>
      <c r="W2481" s="3">
        <f t="shared" si="700"/>
        <v>-1.662046490572644E-2</v>
      </c>
      <c r="X2481" s="3">
        <f t="shared" si="701"/>
        <v>-0.12037242107773816</v>
      </c>
      <c r="Y2481" s="3">
        <f t="shared" si="702"/>
        <v>-0.1213958668481625</v>
      </c>
    </row>
    <row r="2482" spans="1:25" x14ac:dyDescent="0.25">
      <c r="A2482" s="1">
        <v>39636</v>
      </c>
      <c r="B2482" s="2">
        <v>7341.11</v>
      </c>
      <c r="C2482" s="2">
        <v>73879</v>
      </c>
      <c r="D2482" s="2">
        <v>7258</v>
      </c>
      <c r="E2482" s="2">
        <v>7126</v>
      </c>
      <c r="F2482" s="13">
        <f t="shared" si="690"/>
        <v>-1.1321176225393637E-2</v>
      </c>
      <c r="G2482" s="2">
        <f t="shared" si="685"/>
        <v>8543.7773333333316</v>
      </c>
      <c r="H2482" s="2">
        <f t="shared" ca="1" si="691"/>
        <v>96535</v>
      </c>
      <c r="I2482">
        <f t="shared" ca="1" si="692"/>
        <v>-1</v>
      </c>
      <c r="J2482">
        <f t="shared" si="693"/>
        <v>-1</v>
      </c>
      <c r="K2482">
        <f t="shared" si="686"/>
        <v>112.69999999999982</v>
      </c>
      <c r="L2482">
        <f t="shared" ca="1" si="687"/>
        <v>-112.69999999999982</v>
      </c>
      <c r="M2482" s="14">
        <f t="shared" si="688"/>
        <v>7216.6900000000478</v>
      </c>
      <c r="N2482">
        <f t="shared" si="694"/>
        <v>0</v>
      </c>
      <c r="O2482">
        <f t="shared" si="689"/>
        <v>1</v>
      </c>
      <c r="P2482">
        <f>COUNTIF(作圖資料!$A$3:$A$249,A2482)</f>
        <v>0</v>
      </c>
      <c r="R2482" s="7">
        <f t="shared" si="695"/>
        <v>158</v>
      </c>
      <c r="S2482" s="8">
        <f t="shared" ca="1" si="696"/>
        <v>-158</v>
      </c>
      <c r="T2482" s="8">
        <f t="shared" ca="1" si="697"/>
        <v>12487</v>
      </c>
      <c r="U2482" s="8">
        <f t="shared" ca="1" si="698"/>
        <v>-1</v>
      </c>
      <c r="V2482" s="9">
        <f t="shared" ca="1" si="699"/>
        <v>0</v>
      </c>
      <c r="W2482" s="3">
        <f t="shared" si="700"/>
        <v>-1.662046490572644E-2</v>
      </c>
      <c r="X2482" s="3">
        <f t="shared" si="701"/>
        <v>-0.10665792118847628</v>
      </c>
      <c r="Y2482" s="3">
        <f t="shared" si="702"/>
        <v>-0.10184383120900897</v>
      </c>
    </row>
    <row r="2483" spans="1:25" x14ac:dyDescent="0.25">
      <c r="A2483" s="1">
        <v>39637</v>
      </c>
      <c r="B2483" s="2">
        <v>7051.85</v>
      </c>
      <c r="C2483" s="2">
        <v>105106</v>
      </c>
      <c r="D2483" s="2">
        <v>6988</v>
      </c>
      <c r="E2483" s="2">
        <v>6853</v>
      </c>
      <c r="F2483" s="13">
        <f t="shared" si="690"/>
        <v>-9.054361621418594E-3</v>
      </c>
      <c r="G2483" s="2">
        <f t="shared" si="685"/>
        <v>8513.0968333333312</v>
      </c>
      <c r="H2483" s="2">
        <f t="shared" ca="1" si="691"/>
        <v>100343.4</v>
      </c>
      <c r="I2483">
        <f t="shared" ca="1" si="692"/>
        <v>1</v>
      </c>
      <c r="J2483">
        <f t="shared" si="693"/>
        <v>-1</v>
      </c>
      <c r="K2483">
        <f t="shared" si="686"/>
        <v>-289.25999999999931</v>
      </c>
      <c r="L2483">
        <f t="shared" ca="1" si="687"/>
        <v>289.25999999999931</v>
      </c>
      <c r="M2483" s="14">
        <f t="shared" si="688"/>
        <v>7216.6900000000478</v>
      </c>
      <c r="N2483">
        <f t="shared" si="694"/>
        <v>-1</v>
      </c>
      <c r="O2483">
        <f t="shared" si="689"/>
        <v>1</v>
      </c>
      <c r="P2483">
        <f>COUNTIF(作圖資料!$A$3:$A$249,A2483)</f>
        <v>0</v>
      </c>
      <c r="R2483" s="7">
        <f t="shared" si="695"/>
        <v>-270</v>
      </c>
      <c r="S2483" s="8">
        <f t="shared" ca="1" si="696"/>
        <v>270</v>
      </c>
      <c r="T2483" s="8">
        <f t="shared" ca="1" si="697"/>
        <v>12757</v>
      </c>
      <c r="U2483" s="8">
        <f t="shared" ca="1" si="698"/>
        <v>1</v>
      </c>
      <c r="V2483" s="9">
        <f t="shared" ca="1" si="699"/>
        <v>2</v>
      </c>
      <c r="W2483" s="3">
        <f t="shared" si="700"/>
        <v>-1.662046490572644E-2</v>
      </c>
      <c r="X2483" s="3">
        <f t="shared" si="701"/>
        <v>-0.1418580652698237</v>
      </c>
      <c r="Y2483" s="3">
        <f t="shared" si="702"/>
        <v>-0.1352555376809802</v>
      </c>
    </row>
    <row r="2484" spans="1:25" x14ac:dyDescent="0.25">
      <c r="A2484" s="1">
        <v>39638</v>
      </c>
      <c r="B2484" s="2">
        <v>7048.25</v>
      </c>
      <c r="C2484" s="2">
        <v>117416</v>
      </c>
      <c r="D2484" s="2">
        <v>7016</v>
      </c>
      <c r="E2484" s="2">
        <v>6882</v>
      </c>
      <c r="F2484" s="13">
        <f t="shared" si="690"/>
        <v>-4.5756038733019144E-3</v>
      </c>
      <c r="G2484" s="2">
        <f t="shared" si="685"/>
        <v>8481.8213333333315</v>
      </c>
      <c r="H2484" s="2">
        <f t="shared" ca="1" si="691"/>
        <v>103094.2</v>
      </c>
      <c r="I2484">
        <f t="shared" ca="1" si="692"/>
        <v>1</v>
      </c>
      <c r="J2484">
        <f t="shared" si="693"/>
        <v>-1</v>
      </c>
      <c r="K2484">
        <f t="shared" si="686"/>
        <v>-3.6000000000003638</v>
      </c>
      <c r="L2484">
        <f t="shared" ca="1" si="687"/>
        <v>-3.6000000000003638</v>
      </c>
      <c r="M2484" s="14">
        <f t="shared" si="688"/>
        <v>7220.2900000000482</v>
      </c>
      <c r="N2484">
        <f t="shared" si="694"/>
        <v>-1</v>
      </c>
      <c r="O2484">
        <f t="shared" si="689"/>
        <v>0</v>
      </c>
      <c r="P2484">
        <f>COUNTIF(作圖資料!$A$3:$A$249,A2484)</f>
        <v>0</v>
      </c>
      <c r="R2484" s="7">
        <f t="shared" si="695"/>
        <v>28</v>
      </c>
      <c r="S2484" s="8">
        <f t="shared" ca="1" si="696"/>
        <v>28</v>
      </c>
      <c r="T2484" s="8">
        <f t="shared" ca="1" si="697"/>
        <v>12785</v>
      </c>
      <c r="U2484" s="8">
        <f t="shared" ca="1" si="698"/>
        <v>1</v>
      </c>
      <c r="V2484" s="9">
        <f t="shared" ca="1" si="699"/>
        <v>0</v>
      </c>
      <c r="W2484" s="3">
        <f t="shared" si="700"/>
        <v>-1.662046490572644E-2</v>
      </c>
      <c r="X2484" s="3">
        <f t="shared" si="701"/>
        <v>-0.14229615044818522</v>
      </c>
      <c r="Y2484" s="3">
        <f t="shared" si="702"/>
        <v>-0.13179061997277575</v>
      </c>
    </row>
    <row r="2485" spans="1:25" x14ac:dyDescent="0.25">
      <c r="A2485" s="1">
        <v>39639</v>
      </c>
      <c r="B2485" s="2">
        <v>7075.65</v>
      </c>
      <c r="C2485" s="2">
        <v>94741</v>
      </c>
      <c r="D2485" s="2">
        <v>7010</v>
      </c>
      <c r="E2485" s="2">
        <v>6878</v>
      </c>
      <c r="F2485" s="13">
        <f t="shared" si="690"/>
        <v>-9.2782995201853291E-3</v>
      </c>
      <c r="G2485" s="2">
        <f t="shared" si="685"/>
        <v>8448.6481666666641</v>
      </c>
      <c r="H2485" s="2">
        <f t="shared" ca="1" si="691"/>
        <v>97879.2</v>
      </c>
      <c r="I2485">
        <f t="shared" ca="1" si="692"/>
        <v>-1</v>
      </c>
      <c r="J2485">
        <f t="shared" si="693"/>
        <v>-1</v>
      </c>
      <c r="K2485">
        <f t="shared" si="686"/>
        <v>27.399999999999636</v>
      </c>
      <c r="L2485">
        <f t="shared" ca="1" si="687"/>
        <v>27.399999999999636</v>
      </c>
      <c r="M2485" s="14">
        <f t="shared" si="688"/>
        <v>7192.8900000000485</v>
      </c>
      <c r="N2485">
        <f t="shared" si="694"/>
        <v>-1</v>
      </c>
      <c r="O2485">
        <f t="shared" si="689"/>
        <v>0</v>
      </c>
      <c r="P2485">
        <f>COUNTIF(作圖資料!$A$3:$A$249,A2485)</f>
        <v>0</v>
      </c>
      <c r="R2485" s="7">
        <f t="shared" si="695"/>
        <v>-6</v>
      </c>
      <c r="S2485" s="8">
        <f t="shared" ca="1" si="696"/>
        <v>-6</v>
      </c>
      <c r="T2485" s="8">
        <f t="shared" ca="1" si="697"/>
        <v>12779</v>
      </c>
      <c r="U2485" s="8">
        <f t="shared" ca="1" si="698"/>
        <v>-1</v>
      </c>
      <c r="V2485" s="9">
        <f t="shared" ca="1" si="699"/>
        <v>2</v>
      </c>
      <c r="W2485" s="3">
        <f t="shared" si="700"/>
        <v>-1.662046490572644E-2</v>
      </c>
      <c r="X2485" s="3">
        <f t="shared" si="701"/>
        <v>-0.13896183547954477</v>
      </c>
      <c r="Y2485" s="3">
        <f t="shared" si="702"/>
        <v>-0.13253310233881954</v>
      </c>
    </row>
    <row r="2486" spans="1:25" x14ac:dyDescent="0.25">
      <c r="A2486" s="1">
        <v>39640</v>
      </c>
      <c r="B2486" s="2">
        <v>7244.76</v>
      </c>
      <c r="C2486" s="2">
        <v>109435</v>
      </c>
      <c r="D2486" s="2">
        <v>7181</v>
      </c>
      <c r="E2486" s="2">
        <v>7052</v>
      </c>
      <c r="F2486" s="13">
        <f t="shared" si="690"/>
        <v>-8.8008436442339466E-3</v>
      </c>
      <c r="G2486" s="2">
        <f t="shared" si="685"/>
        <v>8417.8869999999988</v>
      </c>
      <c r="H2486" s="2">
        <f t="shared" ca="1" si="691"/>
        <v>100115.4</v>
      </c>
      <c r="I2486">
        <f t="shared" ca="1" si="692"/>
        <v>1</v>
      </c>
      <c r="J2486">
        <f t="shared" si="693"/>
        <v>-1</v>
      </c>
      <c r="K2486">
        <f t="shared" si="686"/>
        <v>169.11000000000058</v>
      </c>
      <c r="L2486">
        <f t="shared" ca="1" si="687"/>
        <v>-169.11000000000058</v>
      </c>
      <c r="M2486" s="14">
        <f t="shared" si="688"/>
        <v>7023.7800000000479</v>
      </c>
      <c r="N2486">
        <f t="shared" si="694"/>
        <v>0</v>
      </c>
      <c r="O2486">
        <f t="shared" si="689"/>
        <v>1</v>
      </c>
      <c r="P2486">
        <f>COUNTIF(作圖資料!$A$3:$A$249,A2486)</f>
        <v>0</v>
      </c>
      <c r="R2486" s="7">
        <f t="shared" si="695"/>
        <v>171</v>
      </c>
      <c r="S2486" s="8">
        <f t="shared" ca="1" si="696"/>
        <v>-171</v>
      </c>
      <c r="T2486" s="8">
        <f t="shared" ca="1" si="697"/>
        <v>12608</v>
      </c>
      <c r="U2486" s="8">
        <f t="shared" ca="1" si="698"/>
        <v>1</v>
      </c>
      <c r="V2486" s="9">
        <f t="shared" ca="1" si="699"/>
        <v>2</v>
      </c>
      <c r="W2486" s="3">
        <f t="shared" si="700"/>
        <v>-1.662046490572644E-2</v>
      </c>
      <c r="X2486" s="3">
        <f t="shared" si="701"/>
        <v>-0.11838278422601256</v>
      </c>
      <c r="Y2486" s="3">
        <f t="shared" si="702"/>
        <v>-0.11137235490657105</v>
      </c>
    </row>
    <row r="2487" spans="1:25" x14ac:dyDescent="0.25">
      <c r="A2487" s="1">
        <v>39643</v>
      </c>
      <c r="B2487" s="2">
        <v>7156.96</v>
      </c>
      <c r="C2487" s="2">
        <v>94871</v>
      </c>
      <c r="D2487" s="2">
        <v>7152</v>
      </c>
      <c r="E2487" s="2">
        <v>7021</v>
      </c>
      <c r="F2487" s="13">
        <f t="shared" si="690"/>
        <v>-6.930316782544077E-4</v>
      </c>
      <c r="G2487" s="2">
        <f t="shared" si="685"/>
        <v>8385.9306666666653</v>
      </c>
      <c r="H2487" s="2">
        <f t="shared" ca="1" si="691"/>
        <v>104313.8</v>
      </c>
      <c r="I2487">
        <f t="shared" ca="1" si="692"/>
        <v>-1</v>
      </c>
      <c r="J2487">
        <f t="shared" si="693"/>
        <v>-1</v>
      </c>
      <c r="K2487">
        <f t="shared" si="686"/>
        <v>-87.800000000000182</v>
      </c>
      <c r="L2487">
        <f t="shared" ca="1" si="687"/>
        <v>-87.800000000000182</v>
      </c>
      <c r="M2487" s="14">
        <f t="shared" si="688"/>
        <v>7023.7800000000479</v>
      </c>
      <c r="N2487">
        <f t="shared" si="694"/>
        <v>0</v>
      </c>
      <c r="O2487">
        <f t="shared" si="689"/>
        <v>0</v>
      </c>
      <c r="P2487">
        <f>COUNTIF(作圖資料!$A$3:$A$249,A2487)</f>
        <v>0</v>
      </c>
      <c r="R2487" s="7">
        <f t="shared" si="695"/>
        <v>-29</v>
      </c>
      <c r="S2487" s="8">
        <f t="shared" ca="1" si="696"/>
        <v>-29</v>
      </c>
      <c r="T2487" s="8">
        <f t="shared" ca="1" si="697"/>
        <v>12579</v>
      </c>
      <c r="U2487" s="8">
        <f t="shared" ca="1" si="698"/>
        <v>-1</v>
      </c>
      <c r="V2487" s="9">
        <f t="shared" ca="1" si="699"/>
        <v>2</v>
      </c>
      <c r="W2487" s="3">
        <f t="shared" si="700"/>
        <v>-1.662046490572644E-2</v>
      </c>
      <c r="X2487" s="3">
        <f t="shared" si="701"/>
        <v>-0.12906719496494068</v>
      </c>
      <c r="Y2487" s="3">
        <f t="shared" si="702"/>
        <v>-0.11496101967578276</v>
      </c>
    </row>
    <row r="2488" spans="1:25" x14ac:dyDescent="0.25">
      <c r="A2488" s="1">
        <v>39644</v>
      </c>
      <c r="B2488" s="2">
        <v>6834.24</v>
      </c>
      <c r="C2488" s="2">
        <v>107517</v>
      </c>
      <c r="D2488" s="2">
        <v>6790</v>
      </c>
      <c r="E2488" s="2">
        <v>6650</v>
      </c>
      <c r="F2488" s="13">
        <f t="shared" si="690"/>
        <v>-6.4732874467386958E-3</v>
      </c>
      <c r="G2488" s="2">
        <f t="shared" si="685"/>
        <v>8348.4459999999999</v>
      </c>
      <c r="H2488" s="2">
        <f t="shared" ca="1" si="691"/>
        <v>104796</v>
      </c>
      <c r="I2488">
        <f t="shared" ca="1" si="692"/>
        <v>1</v>
      </c>
      <c r="J2488">
        <f t="shared" si="693"/>
        <v>-1</v>
      </c>
      <c r="K2488">
        <f t="shared" si="686"/>
        <v>-322.72000000000025</v>
      </c>
      <c r="L2488">
        <f t="shared" ca="1" si="687"/>
        <v>322.72000000000025</v>
      </c>
      <c r="M2488" s="14">
        <f t="shared" si="688"/>
        <v>7023.7800000000479</v>
      </c>
      <c r="N2488">
        <f t="shared" si="694"/>
        <v>-1</v>
      </c>
      <c r="O2488">
        <f t="shared" si="689"/>
        <v>1</v>
      </c>
      <c r="P2488">
        <f>COUNTIF(作圖資料!$A$3:$A$249,A2488)</f>
        <v>0</v>
      </c>
      <c r="R2488" s="7">
        <f t="shared" si="695"/>
        <v>-362</v>
      </c>
      <c r="S2488" s="8">
        <f t="shared" ca="1" si="696"/>
        <v>362</v>
      </c>
      <c r="T2488" s="8">
        <f t="shared" ca="1" si="697"/>
        <v>12941</v>
      </c>
      <c r="U2488" s="8">
        <f t="shared" ca="1" si="698"/>
        <v>1</v>
      </c>
      <c r="V2488" s="9">
        <f t="shared" ca="1" si="699"/>
        <v>2</v>
      </c>
      <c r="W2488" s="3">
        <f t="shared" si="700"/>
        <v>-1.662046490572644E-2</v>
      </c>
      <c r="X2488" s="3">
        <f t="shared" si="701"/>
        <v>-0.16833909739850395</v>
      </c>
      <c r="Y2488" s="3">
        <f t="shared" si="702"/>
        <v>-0.15975745576042577</v>
      </c>
    </row>
    <row r="2489" spans="1:25" x14ac:dyDescent="0.25">
      <c r="A2489" s="1">
        <v>39645</v>
      </c>
      <c r="B2489" s="2">
        <v>6710.64</v>
      </c>
      <c r="C2489" s="2">
        <v>100546</v>
      </c>
      <c r="D2489" s="2">
        <v>6678</v>
      </c>
      <c r="E2489" s="2">
        <v>6541</v>
      </c>
      <c r="F2489" s="13">
        <f t="shared" si="690"/>
        <v>-2.5279258014138772E-2</v>
      </c>
      <c r="G2489" s="2">
        <f t="shared" si="685"/>
        <v>8309.6691666666666</v>
      </c>
      <c r="H2489" s="2">
        <f t="shared" ca="1" si="691"/>
        <v>101422</v>
      </c>
      <c r="I2489">
        <f t="shared" ca="1" si="692"/>
        <v>-1</v>
      </c>
      <c r="J2489">
        <f t="shared" si="693"/>
        <v>-1</v>
      </c>
      <c r="K2489">
        <f t="shared" si="686"/>
        <v>-123.59999999999945</v>
      </c>
      <c r="L2489">
        <f t="shared" ca="1" si="687"/>
        <v>-123.59999999999945</v>
      </c>
      <c r="M2489" s="14">
        <f t="shared" si="688"/>
        <v>7147.3800000000474</v>
      </c>
      <c r="N2489">
        <f t="shared" si="694"/>
        <v>-1</v>
      </c>
      <c r="O2489">
        <f t="shared" si="689"/>
        <v>0</v>
      </c>
      <c r="P2489">
        <f>COUNTIF(作圖資料!$A$3:$A$249,A2489)</f>
        <v>1</v>
      </c>
      <c r="R2489" s="7">
        <f t="shared" si="695"/>
        <v>-112</v>
      </c>
      <c r="S2489" s="8">
        <f t="shared" ca="1" si="696"/>
        <v>-112</v>
      </c>
      <c r="T2489" s="8">
        <f t="shared" ca="1" si="697"/>
        <v>12829</v>
      </c>
      <c r="U2489" s="8">
        <f t="shared" ca="1" si="698"/>
        <v>-1</v>
      </c>
      <c r="V2489" s="9">
        <f t="shared" ca="1" si="699"/>
        <v>2</v>
      </c>
      <c r="W2489" s="3">
        <f t="shared" si="700"/>
        <v>-1.662046490572644E-2</v>
      </c>
      <c r="X2489" s="3">
        <f t="shared" si="701"/>
        <v>-0.18338002185558244</v>
      </c>
      <c r="Y2489" s="3">
        <f t="shared" si="702"/>
        <v>-0.17361712659324358</v>
      </c>
    </row>
    <row r="2490" spans="1:25" x14ac:dyDescent="0.25">
      <c r="A2490" s="1">
        <v>39646</v>
      </c>
      <c r="B2490" s="2">
        <v>6974.51</v>
      </c>
      <c r="C2490" s="2">
        <v>106303</v>
      </c>
      <c r="D2490" s="2">
        <v>6798</v>
      </c>
      <c r="E2490" s="2">
        <v>6765</v>
      </c>
      <c r="F2490" s="13">
        <f t="shared" si="690"/>
        <v>-2.5307871090585632E-2</v>
      </c>
      <c r="G2490" s="2">
        <f t="shared" si="685"/>
        <v>8275.7695000000003</v>
      </c>
      <c r="H2490" s="2">
        <f t="shared" ca="1" si="691"/>
        <v>103734.39999999999</v>
      </c>
      <c r="I2490">
        <f t="shared" ca="1" si="692"/>
        <v>1</v>
      </c>
      <c r="J2490">
        <f t="shared" si="693"/>
        <v>-1</v>
      </c>
      <c r="K2490">
        <f t="shared" si="686"/>
        <v>263.86999999999989</v>
      </c>
      <c r="L2490">
        <f t="shared" ca="1" si="687"/>
        <v>-263.86999999999989</v>
      </c>
      <c r="M2490" s="14">
        <f t="shared" si="688"/>
        <v>6883.5100000000475</v>
      </c>
      <c r="N2490">
        <f t="shared" si="694"/>
        <v>0</v>
      </c>
      <c r="O2490">
        <f t="shared" si="689"/>
        <v>1</v>
      </c>
      <c r="P2490">
        <f>COUNTIF(作圖資料!$A$3:$A$249,A2490)</f>
        <v>0</v>
      </c>
      <c r="R2490" s="7">
        <f t="shared" si="695"/>
        <v>257</v>
      </c>
      <c r="S2490" s="8">
        <f t="shared" ca="1" si="696"/>
        <v>-257</v>
      </c>
      <c r="T2490" s="8">
        <f t="shared" ca="1" si="697"/>
        <v>12572</v>
      </c>
      <c r="U2490" s="8">
        <f t="shared" ca="1" si="698"/>
        <v>1</v>
      </c>
      <c r="V2490" s="9">
        <f t="shared" ca="1" si="699"/>
        <v>2</v>
      </c>
      <c r="W2490" s="3">
        <f t="shared" si="700"/>
        <v>-2.5279258014138772E-2</v>
      </c>
      <c r="X2490" s="3">
        <f t="shared" si="701"/>
        <v>3.9321137775234535E-2</v>
      </c>
      <c r="Y2490" s="3">
        <f t="shared" si="702"/>
        <v>3.9290628344289862E-2</v>
      </c>
    </row>
    <row r="2491" spans="1:25" x14ac:dyDescent="0.25">
      <c r="A2491" s="1">
        <v>39647</v>
      </c>
      <c r="B2491" s="2">
        <v>6815.32</v>
      </c>
      <c r="C2491" s="2">
        <v>118933</v>
      </c>
      <c r="D2491" s="2">
        <v>6681</v>
      </c>
      <c r="E2491" s="2">
        <v>6653</v>
      </c>
      <c r="F2491" s="13">
        <f t="shared" si="690"/>
        <v>-1.9708538997435188E-2</v>
      </c>
      <c r="G2491" s="2">
        <f t="shared" si="685"/>
        <v>8239.5193333333336</v>
      </c>
      <c r="H2491" s="2">
        <f t="shared" ca="1" si="691"/>
        <v>105634</v>
      </c>
      <c r="I2491">
        <f t="shared" ca="1" si="692"/>
        <v>1</v>
      </c>
      <c r="J2491">
        <f t="shared" si="693"/>
        <v>-1</v>
      </c>
      <c r="K2491">
        <f t="shared" si="686"/>
        <v>-159.19000000000051</v>
      </c>
      <c r="L2491">
        <f t="shared" ca="1" si="687"/>
        <v>-159.19000000000051</v>
      </c>
      <c r="M2491" s="14">
        <f t="shared" si="688"/>
        <v>6883.5100000000475</v>
      </c>
      <c r="N2491">
        <f t="shared" si="694"/>
        <v>-1</v>
      </c>
      <c r="O2491">
        <f t="shared" si="689"/>
        <v>1</v>
      </c>
      <c r="P2491">
        <f>COUNTIF(作圖資料!$A$3:$A$249,A2491)</f>
        <v>0</v>
      </c>
      <c r="R2491" s="7">
        <f t="shared" si="695"/>
        <v>-117</v>
      </c>
      <c r="S2491" s="8">
        <f t="shared" ca="1" si="696"/>
        <v>-117</v>
      </c>
      <c r="T2491" s="8">
        <f t="shared" ca="1" si="697"/>
        <v>12455</v>
      </c>
      <c r="U2491" s="8">
        <f t="shared" ca="1" si="698"/>
        <v>1</v>
      </c>
      <c r="V2491" s="9">
        <f t="shared" ca="1" si="699"/>
        <v>0</v>
      </c>
      <c r="W2491" s="3">
        <f t="shared" si="700"/>
        <v>-2.5279258014138772E-2</v>
      </c>
      <c r="X2491" s="3">
        <f t="shared" si="701"/>
        <v>1.5599108281773244E-2</v>
      </c>
      <c r="Y2491" s="3">
        <f t="shared" si="702"/>
        <v>2.1403455129185067E-2</v>
      </c>
    </row>
    <row r="2492" spans="1:25" x14ac:dyDescent="0.25">
      <c r="A2492" s="1">
        <v>39650</v>
      </c>
      <c r="B2492" s="2">
        <v>7085.67</v>
      </c>
      <c r="C2492" s="2">
        <v>97525</v>
      </c>
      <c r="D2492" s="2">
        <v>7007</v>
      </c>
      <c r="E2492" s="2">
        <v>6963</v>
      </c>
      <c r="F2492" s="13">
        <f t="shared" si="690"/>
        <v>-1.1102690359556688E-2</v>
      </c>
      <c r="G2492" s="2">
        <f t="shared" si="685"/>
        <v>8208.4833333333318</v>
      </c>
      <c r="H2492" s="2">
        <f t="shared" ca="1" si="691"/>
        <v>106164.8</v>
      </c>
      <c r="I2492">
        <f t="shared" ca="1" si="692"/>
        <v>-1</v>
      </c>
      <c r="J2492">
        <f t="shared" si="693"/>
        <v>-1</v>
      </c>
      <c r="K2492">
        <f t="shared" si="686"/>
        <v>270.35000000000036</v>
      </c>
      <c r="L2492">
        <f t="shared" ca="1" si="687"/>
        <v>270.35000000000036</v>
      </c>
      <c r="M2492" s="14">
        <f t="shared" si="688"/>
        <v>6613.1600000000471</v>
      </c>
      <c r="N2492">
        <f t="shared" si="694"/>
        <v>0</v>
      </c>
      <c r="O2492">
        <f t="shared" si="689"/>
        <v>1</v>
      </c>
      <c r="P2492">
        <f>COUNTIF(作圖資料!$A$3:$A$249,A2492)</f>
        <v>0</v>
      </c>
      <c r="R2492" s="7">
        <f t="shared" si="695"/>
        <v>326</v>
      </c>
      <c r="S2492" s="8">
        <f t="shared" ca="1" si="696"/>
        <v>326</v>
      </c>
      <c r="T2492" s="8">
        <f t="shared" ca="1" si="697"/>
        <v>12781</v>
      </c>
      <c r="U2492" s="8">
        <f t="shared" ca="1" si="698"/>
        <v>-1</v>
      </c>
      <c r="V2492" s="9">
        <f t="shared" ca="1" si="699"/>
        <v>2</v>
      </c>
      <c r="W2492" s="3">
        <f t="shared" si="700"/>
        <v>-2.5279258014138772E-2</v>
      </c>
      <c r="X2492" s="3">
        <f t="shared" si="701"/>
        <v>5.5885876756911257E-2</v>
      </c>
      <c r="Y2492" s="3">
        <f t="shared" si="702"/>
        <v>7.1242929215716178E-2</v>
      </c>
    </row>
    <row r="2493" spans="1:25" x14ac:dyDescent="0.25">
      <c r="A2493" s="1">
        <v>39651</v>
      </c>
      <c r="B2493" s="2">
        <v>7065.65</v>
      </c>
      <c r="C2493" s="2">
        <v>88516</v>
      </c>
      <c r="D2493" s="2">
        <v>6964</v>
      </c>
      <c r="E2493" s="2">
        <v>6927</v>
      </c>
      <c r="F2493" s="13">
        <f t="shared" si="690"/>
        <v>-1.438650371869532E-2</v>
      </c>
      <c r="G2493" s="2">
        <f t="shared" si="685"/>
        <v>8174.9174999999996</v>
      </c>
      <c r="H2493" s="2">
        <f t="shared" ca="1" si="691"/>
        <v>102364.6</v>
      </c>
      <c r="I2493">
        <f t="shared" ca="1" si="692"/>
        <v>-1</v>
      </c>
      <c r="J2493">
        <f t="shared" si="693"/>
        <v>-1</v>
      </c>
      <c r="K2493">
        <f t="shared" si="686"/>
        <v>-20.020000000000437</v>
      </c>
      <c r="L2493">
        <f t="shared" ca="1" si="687"/>
        <v>20.020000000000437</v>
      </c>
      <c r="M2493" s="14">
        <f t="shared" si="688"/>
        <v>6613.1600000000471</v>
      </c>
      <c r="N2493">
        <f t="shared" si="694"/>
        <v>0</v>
      </c>
      <c r="O2493">
        <f t="shared" si="689"/>
        <v>0</v>
      </c>
      <c r="P2493">
        <f>COUNTIF(作圖資料!$A$3:$A$249,A2493)</f>
        <v>0</v>
      </c>
      <c r="R2493" s="7">
        <f t="shared" si="695"/>
        <v>-43</v>
      </c>
      <c r="S2493" s="8">
        <f t="shared" ca="1" si="696"/>
        <v>43</v>
      </c>
      <c r="T2493" s="8">
        <f t="shared" ca="1" si="697"/>
        <v>12824</v>
      </c>
      <c r="U2493" s="8">
        <f t="shared" ca="1" si="698"/>
        <v>-1</v>
      </c>
      <c r="V2493" s="9">
        <f t="shared" ca="1" si="699"/>
        <v>0</v>
      </c>
      <c r="W2493" s="3">
        <f t="shared" si="700"/>
        <v>-2.5279258014138772E-2</v>
      </c>
      <c r="X2493" s="3">
        <f t="shared" si="701"/>
        <v>5.2902554748876174E-2</v>
      </c>
      <c r="Y2493" s="3">
        <f t="shared" si="702"/>
        <v>6.4669010854609299E-2</v>
      </c>
    </row>
    <row r="2494" spans="1:25" x14ac:dyDescent="0.25">
      <c r="A2494" s="1">
        <v>39652</v>
      </c>
      <c r="B2494" s="2">
        <v>7309.83</v>
      </c>
      <c r="C2494" s="2">
        <v>133379</v>
      </c>
      <c r="D2494" s="2">
        <v>7186</v>
      </c>
      <c r="E2494" s="2">
        <v>7152</v>
      </c>
      <c r="F2494" s="13">
        <f t="shared" si="690"/>
        <v>-1.694020243972838E-2</v>
      </c>
      <c r="G2494" s="2">
        <f t="shared" ref="G2494:G2557" si="703">AVERAGE(B2435:B2494)</f>
        <v>8148.5523333333322</v>
      </c>
      <c r="H2494" s="2">
        <f t="shared" ca="1" si="691"/>
        <v>108931.2</v>
      </c>
      <c r="I2494">
        <f t="shared" ca="1" si="692"/>
        <v>1</v>
      </c>
      <c r="J2494">
        <f t="shared" si="693"/>
        <v>-1</v>
      </c>
      <c r="K2494">
        <f t="shared" ref="K2494:K2557" si="704">B2494-B2493</f>
        <v>244.18000000000029</v>
      </c>
      <c r="L2494">
        <f t="shared" ref="L2494:L2557" ca="1" si="705">I2493*K2494</f>
        <v>-244.18000000000029</v>
      </c>
      <c r="M2494" s="14">
        <f t="shared" ref="M2494:M2557" si="706">M2493+K2494*N2493</f>
        <v>6613.1600000000471</v>
      </c>
      <c r="N2494">
        <f t="shared" si="694"/>
        <v>0</v>
      </c>
      <c r="O2494">
        <f t="shared" ref="O2494:O2557" si="707">ABS(N2494-N2493)</f>
        <v>0</v>
      </c>
      <c r="P2494">
        <f>COUNTIF(作圖資料!$A$3:$A$249,A2494)</f>
        <v>0</v>
      </c>
      <c r="R2494" s="7">
        <f t="shared" si="695"/>
        <v>222</v>
      </c>
      <c r="S2494" s="8">
        <f t="shared" ca="1" si="696"/>
        <v>-222</v>
      </c>
      <c r="T2494" s="8">
        <f t="shared" ca="1" si="697"/>
        <v>12602</v>
      </c>
      <c r="U2494" s="8">
        <f t="shared" ca="1" si="698"/>
        <v>1</v>
      </c>
      <c r="V2494" s="9">
        <f t="shared" ca="1" si="699"/>
        <v>2</v>
      </c>
      <c r="W2494" s="3">
        <f t="shared" si="700"/>
        <v>-2.5279258014138772E-2</v>
      </c>
      <c r="X2494" s="3">
        <f t="shared" si="701"/>
        <v>8.9289546153570765E-2</v>
      </c>
      <c r="Y2494" s="3">
        <f t="shared" si="702"/>
        <v>9.8608775416602956E-2</v>
      </c>
    </row>
    <row r="2495" spans="1:25" x14ac:dyDescent="0.25">
      <c r="A2495" s="1">
        <v>39653</v>
      </c>
      <c r="B2495" s="2">
        <v>7368.08</v>
      </c>
      <c r="C2495" s="2">
        <v>121572</v>
      </c>
      <c r="D2495" s="2">
        <v>7304</v>
      </c>
      <c r="E2495" s="2">
        <v>7268</v>
      </c>
      <c r="F2495" s="13">
        <f t="shared" si="690"/>
        <v>-8.696973974223976E-3</v>
      </c>
      <c r="G2495" s="2">
        <f t="shared" si="703"/>
        <v>8122.6883333333335</v>
      </c>
      <c r="H2495" s="2">
        <f t="shared" ca="1" si="691"/>
        <v>111985</v>
      </c>
      <c r="I2495">
        <f t="shared" ca="1" si="692"/>
        <v>1</v>
      </c>
      <c r="J2495">
        <f t="shared" si="693"/>
        <v>-1</v>
      </c>
      <c r="K2495">
        <f t="shared" si="704"/>
        <v>58.25</v>
      </c>
      <c r="L2495">
        <f t="shared" ca="1" si="705"/>
        <v>58.25</v>
      </c>
      <c r="M2495" s="14">
        <f t="shared" si="706"/>
        <v>6613.1600000000471</v>
      </c>
      <c r="N2495">
        <f t="shared" si="694"/>
        <v>0</v>
      </c>
      <c r="O2495">
        <f t="shared" si="707"/>
        <v>0</v>
      </c>
      <c r="P2495">
        <f>COUNTIF(作圖資料!$A$3:$A$249,A2495)</f>
        <v>0</v>
      </c>
      <c r="R2495" s="7">
        <f t="shared" si="695"/>
        <v>118</v>
      </c>
      <c r="S2495" s="8">
        <f t="shared" ca="1" si="696"/>
        <v>118</v>
      </c>
      <c r="T2495" s="8">
        <f t="shared" ca="1" si="697"/>
        <v>12720</v>
      </c>
      <c r="U2495" s="8">
        <f t="shared" ca="1" si="698"/>
        <v>1</v>
      </c>
      <c r="V2495" s="9">
        <f t="shared" ca="1" si="699"/>
        <v>0</v>
      </c>
      <c r="W2495" s="3">
        <f t="shared" si="700"/>
        <v>-2.5279258014138772E-2</v>
      </c>
      <c r="X2495" s="3">
        <f t="shared" si="701"/>
        <v>9.7969791256869332E-2</v>
      </c>
      <c r="Y2495" s="3">
        <f t="shared" si="702"/>
        <v>0.11664883045405916</v>
      </c>
    </row>
    <row r="2496" spans="1:25" x14ac:dyDescent="0.25">
      <c r="A2496" s="1">
        <v>39654</v>
      </c>
      <c r="B2496" s="2">
        <v>7233.62</v>
      </c>
      <c r="C2496" s="2">
        <v>87547</v>
      </c>
      <c r="D2496" s="2">
        <v>7170</v>
      </c>
      <c r="E2496" s="2">
        <v>7130</v>
      </c>
      <c r="F2496" s="13">
        <f t="shared" si="690"/>
        <v>-8.7950431457555212E-3</v>
      </c>
      <c r="G2496" s="2">
        <f t="shared" si="703"/>
        <v>8093.8548333333329</v>
      </c>
      <c r="H2496" s="2">
        <f t="shared" ca="1" si="691"/>
        <v>105707.8</v>
      </c>
      <c r="I2496">
        <f t="shared" ca="1" si="692"/>
        <v>-1</v>
      </c>
      <c r="J2496">
        <f t="shared" si="693"/>
        <v>-1</v>
      </c>
      <c r="K2496">
        <f t="shared" si="704"/>
        <v>-134.46000000000004</v>
      </c>
      <c r="L2496">
        <f t="shared" ca="1" si="705"/>
        <v>-134.46000000000004</v>
      </c>
      <c r="M2496" s="14">
        <f t="shared" si="706"/>
        <v>6613.1600000000471</v>
      </c>
      <c r="N2496">
        <f t="shared" si="694"/>
        <v>0</v>
      </c>
      <c r="O2496">
        <f t="shared" si="707"/>
        <v>0</v>
      </c>
      <c r="P2496">
        <f>COUNTIF(作圖資料!$A$3:$A$249,A2496)</f>
        <v>0</v>
      </c>
      <c r="R2496" s="7">
        <f t="shared" si="695"/>
        <v>-134</v>
      </c>
      <c r="S2496" s="8">
        <f t="shared" ca="1" si="696"/>
        <v>-134</v>
      </c>
      <c r="T2496" s="8">
        <f t="shared" ca="1" si="697"/>
        <v>12586</v>
      </c>
      <c r="U2496" s="8">
        <f t="shared" ca="1" si="698"/>
        <v>-1</v>
      </c>
      <c r="V2496" s="9">
        <f t="shared" ca="1" si="699"/>
        <v>2</v>
      </c>
      <c r="W2496" s="3">
        <f t="shared" si="700"/>
        <v>-2.5279258014138772E-2</v>
      </c>
      <c r="X2496" s="3">
        <f t="shared" si="701"/>
        <v>7.7932954233873142E-2</v>
      </c>
      <c r="Y2496" s="3">
        <f t="shared" si="702"/>
        <v>9.6162666258982066E-2</v>
      </c>
    </row>
    <row r="2497" spans="1:25" x14ac:dyDescent="0.25">
      <c r="A2497" s="1">
        <v>39658</v>
      </c>
      <c r="B2497" s="2">
        <v>7014.47</v>
      </c>
      <c r="C2497" s="2">
        <v>86803</v>
      </c>
      <c r="D2497" s="2">
        <v>6916</v>
      </c>
      <c r="E2497" s="2">
        <v>6880</v>
      </c>
      <c r="F2497" s="13">
        <f t="shared" si="690"/>
        <v>-1.4038124049286727E-2</v>
      </c>
      <c r="G2497" s="2">
        <f t="shared" si="703"/>
        <v>8063.4781666666649</v>
      </c>
      <c r="H2497" s="2">
        <f t="shared" ca="1" si="691"/>
        <v>103563.4</v>
      </c>
      <c r="I2497">
        <f t="shared" ca="1" si="692"/>
        <v>-1</v>
      </c>
      <c r="J2497">
        <f t="shared" si="693"/>
        <v>-1</v>
      </c>
      <c r="K2497">
        <f t="shared" si="704"/>
        <v>-219.14999999999964</v>
      </c>
      <c r="L2497">
        <f t="shared" ca="1" si="705"/>
        <v>219.14999999999964</v>
      </c>
      <c r="M2497" s="14">
        <f t="shared" si="706"/>
        <v>6613.1600000000471</v>
      </c>
      <c r="N2497">
        <f t="shared" si="694"/>
        <v>0</v>
      </c>
      <c r="O2497">
        <f t="shared" si="707"/>
        <v>0</v>
      </c>
      <c r="P2497">
        <f>COUNTIF(作圖資料!$A$3:$A$249,A2497)</f>
        <v>0</v>
      </c>
      <c r="R2497" s="7">
        <f t="shared" si="695"/>
        <v>-254</v>
      </c>
      <c r="S2497" s="8">
        <f t="shared" ca="1" si="696"/>
        <v>254</v>
      </c>
      <c r="T2497" s="8">
        <f t="shared" ca="1" si="697"/>
        <v>12840</v>
      </c>
      <c r="U2497" s="8">
        <f t="shared" ca="1" si="698"/>
        <v>-1</v>
      </c>
      <c r="V2497" s="9">
        <f t="shared" ca="1" si="699"/>
        <v>0</v>
      </c>
      <c r="W2497" s="3">
        <f t="shared" si="700"/>
        <v>-2.5279258014138772E-2</v>
      </c>
      <c r="X2497" s="3">
        <f t="shared" si="701"/>
        <v>4.5275860424638825E-2</v>
      </c>
      <c r="Y2497" s="3">
        <f t="shared" si="702"/>
        <v>5.7330683381746184E-2</v>
      </c>
    </row>
    <row r="2498" spans="1:25" x14ac:dyDescent="0.25">
      <c r="A2498" s="1">
        <v>39659</v>
      </c>
      <c r="B2498" s="2">
        <v>7070.35</v>
      </c>
      <c r="C2498" s="2">
        <v>85790</v>
      </c>
      <c r="D2498" s="2">
        <v>7022</v>
      </c>
      <c r="E2498" s="2">
        <v>6995</v>
      </c>
      <c r="F2498" s="13">
        <f t="shared" si="690"/>
        <v>-6.838416768618294E-3</v>
      </c>
      <c r="G2498" s="2">
        <f t="shared" si="703"/>
        <v>8033.6944999999969</v>
      </c>
      <c r="H2498" s="2">
        <f t="shared" ca="1" si="691"/>
        <v>103018.2</v>
      </c>
      <c r="I2498">
        <f t="shared" ca="1" si="692"/>
        <v>-1</v>
      </c>
      <c r="J2498">
        <f t="shared" si="693"/>
        <v>-1</v>
      </c>
      <c r="K2498">
        <f t="shared" si="704"/>
        <v>55.880000000000109</v>
      </c>
      <c r="L2498">
        <f t="shared" ca="1" si="705"/>
        <v>-55.880000000000109</v>
      </c>
      <c r="M2498" s="14">
        <f t="shared" si="706"/>
        <v>6613.1600000000471</v>
      </c>
      <c r="N2498">
        <f t="shared" si="694"/>
        <v>0</v>
      </c>
      <c r="O2498">
        <f t="shared" si="707"/>
        <v>0</v>
      </c>
      <c r="P2498">
        <f>COUNTIF(作圖資料!$A$3:$A$249,A2498)</f>
        <v>0</v>
      </c>
      <c r="R2498" s="7">
        <f t="shared" si="695"/>
        <v>106</v>
      </c>
      <c r="S2498" s="8">
        <f t="shared" ca="1" si="696"/>
        <v>-106</v>
      </c>
      <c r="T2498" s="8">
        <f t="shared" ca="1" si="697"/>
        <v>12734</v>
      </c>
      <c r="U2498" s="8">
        <f t="shared" ca="1" si="698"/>
        <v>-1</v>
      </c>
      <c r="V2498" s="9">
        <f t="shared" ca="1" si="699"/>
        <v>0</v>
      </c>
      <c r="W2498" s="3">
        <f t="shared" si="700"/>
        <v>-2.5279258014138772E-2</v>
      </c>
      <c r="X2498" s="3">
        <f t="shared" si="701"/>
        <v>5.3602935040472977E-2</v>
      </c>
      <c r="Y2498" s="3">
        <f t="shared" si="702"/>
        <v>7.353615655098622E-2</v>
      </c>
    </row>
    <row r="2499" spans="1:25" x14ac:dyDescent="0.25">
      <c r="A2499" s="1">
        <v>39660</v>
      </c>
      <c r="B2499" s="2">
        <v>7024.06</v>
      </c>
      <c r="C2499" s="2">
        <v>92571</v>
      </c>
      <c r="D2499" s="2">
        <v>6998</v>
      </c>
      <c r="E2499" s="2">
        <v>6962</v>
      </c>
      <c r="F2499" s="13">
        <f t="shared" ref="F2499:F2562" si="708">IF(P2499=1,E2499,D2499)/B2499-1</f>
        <v>-3.710104982018958E-3</v>
      </c>
      <c r="G2499" s="2">
        <f t="shared" si="703"/>
        <v>8001.9898333333304</v>
      </c>
      <c r="H2499" s="2">
        <f t="shared" ref="H2499:H2562" ca="1" si="709">IF(ROW()&gt;$H$1,AVERAGE(OFFSET(C2499,-$H$1+1,,$H$1)),"")</f>
        <v>94856.6</v>
      </c>
      <c r="I2499">
        <f t="shared" ref="I2499:I2562" ca="1" si="710">IF(H2499="",0,SIGN(C2499-H2499))</f>
        <v>-1</v>
      </c>
      <c r="J2499">
        <f t="shared" ref="J2499:J2562" si="711">SIGN(F2499)</f>
        <v>-1</v>
      </c>
      <c r="K2499">
        <f t="shared" si="704"/>
        <v>-46.289999999999964</v>
      </c>
      <c r="L2499">
        <f t="shared" ca="1" si="705"/>
        <v>46.289999999999964</v>
      </c>
      <c r="M2499" s="14">
        <f t="shared" si="706"/>
        <v>6613.1600000000471</v>
      </c>
      <c r="N2499">
        <f t="shared" ref="N2499:N2562" si="712">INT(M2499*$Q$1/B2499)*CHOOSE($L$1,I2499,J2499)</f>
        <v>0</v>
      </c>
      <c r="O2499">
        <f t="shared" si="707"/>
        <v>0</v>
      </c>
      <c r="P2499">
        <f>COUNTIF(作圖資料!$A$3:$A$249,A2499)</f>
        <v>0</v>
      </c>
      <c r="R2499" s="7">
        <f t="shared" si="695"/>
        <v>-24</v>
      </c>
      <c r="S2499" s="8">
        <f t="shared" ca="1" si="696"/>
        <v>24</v>
      </c>
      <c r="T2499" s="8">
        <f t="shared" ca="1" si="697"/>
        <v>12758</v>
      </c>
      <c r="U2499" s="8">
        <f t="shared" ca="1" si="698"/>
        <v>-1</v>
      </c>
      <c r="V2499" s="9">
        <f t="shared" ca="1" si="699"/>
        <v>0</v>
      </c>
      <c r="W2499" s="3">
        <f t="shared" si="700"/>
        <v>-2.5279258014138772E-2</v>
      </c>
      <c r="X2499" s="3">
        <f t="shared" si="701"/>
        <v>4.6704934253662733E-2</v>
      </c>
      <c r="Y2499" s="3">
        <f t="shared" si="702"/>
        <v>6.9866992814554552E-2</v>
      </c>
    </row>
    <row r="2500" spans="1:25" x14ac:dyDescent="0.25">
      <c r="A2500" s="1">
        <v>39661</v>
      </c>
      <c r="B2500" s="2">
        <v>7002.54</v>
      </c>
      <c r="C2500" s="2">
        <v>70867</v>
      </c>
      <c r="D2500" s="2">
        <v>6914</v>
      </c>
      <c r="E2500" s="2">
        <v>6881</v>
      </c>
      <c r="F2500" s="13">
        <f t="shared" si="708"/>
        <v>-1.2643983468855535E-2</v>
      </c>
      <c r="G2500" s="2">
        <f t="shared" si="703"/>
        <v>7970.9218333333292</v>
      </c>
      <c r="H2500" s="2">
        <f t="shared" ca="1" si="709"/>
        <v>84715.6</v>
      </c>
      <c r="I2500">
        <f t="shared" ca="1" si="710"/>
        <v>-1</v>
      </c>
      <c r="J2500">
        <f t="shared" si="711"/>
        <v>-1</v>
      </c>
      <c r="K2500">
        <f t="shared" si="704"/>
        <v>-21.520000000000437</v>
      </c>
      <c r="L2500">
        <f t="shared" ca="1" si="705"/>
        <v>21.520000000000437</v>
      </c>
      <c r="M2500" s="14">
        <f t="shared" si="706"/>
        <v>6613.1600000000471</v>
      </c>
      <c r="N2500">
        <f t="shared" si="712"/>
        <v>0</v>
      </c>
      <c r="O2500">
        <f t="shared" si="707"/>
        <v>0</v>
      </c>
      <c r="P2500">
        <f>COUNTIF(作圖資料!$A$3:$A$249,A2500)</f>
        <v>0</v>
      </c>
      <c r="R2500" s="7">
        <f t="shared" ref="R2500:R2563" si="713">D2500-IF(P2499=1,E2499,D2499)</f>
        <v>-84</v>
      </c>
      <c r="S2500" s="8">
        <f t="shared" ref="S2500:S2563" ca="1" si="714">I2499*R2500</f>
        <v>84</v>
      </c>
      <c r="T2500" s="8">
        <f t="shared" ref="T2500:T2563" ca="1" si="715">T2499+R2500*U2499</f>
        <v>12842</v>
      </c>
      <c r="U2500" s="8">
        <f t="shared" ref="U2500:U2563" ca="1" si="716">INT(T2500*$Q$1/IF(P2500=1,E2500,D2500))*I2500</f>
        <v>-1</v>
      </c>
      <c r="V2500" s="9">
        <f t="shared" ref="V2500:V2563" ca="1" si="717">IF(P2500=1,ABS(U2500)+ABS(U2499),ABS(U2500-U2499))</f>
        <v>0</v>
      </c>
      <c r="W2500" s="3">
        <f t="shared" ref="W2500:W2563" si="718">IF(P2499=1,F2499,W2499)</f>
        <v>-2.5279258014138772E-2</v>
      </c>
      <c r="X2500" s="3">
        <f t="shared" ref="X2500:X2563" si="719">IF(P2499=1,K2500/B2499,(1+K2500/B2499)*(1+X2499)-1)</f>
        <v>4.3498086620650023E-2</v>
      </c>
      <c r="Y2500" s="3">
        <f t="shared" ref="Y2500:Y2563" si="720">IF(P2499=1,R2500/E2499,(1+R2500/D2499)*(1+Y2499)-1)</f>
        <v>5.7024919737043378E-2</v>
      </c>
    </row>
    <row r="2501" spans="1:25" x14ac:dyDescent="0.25">
      <c r="A2501" s="1">
        <v>39664</v>
      </c>
      <c r="B2501" s="2">
        <v>6977.36</v>
      </c>
      <c r="C2501" s="2">
        <v>60681</v>
      </c>
      <c r="D2501" s="2">
        <v>6934</v>
      </c>
      <c r="E2501" s="2">
        <v>6900</v>
      </c>
      <c r="F2501" s="13">
        <f t="shared" si="708"/>
        <v>-6.2143848103006771E-3</v>
      </c>
      <c r="G2501" s="2">
        <f t="shared" si="703"/>
        <v>7940.67133333333</v>
      </c>
      <c r="H2501" s="2">
        <f t="shared" ca="1" si="709"/>
        <v>79342.399999999994</v>
      </c>
      <c r="I2501">
        <f t="shared" ca="1" si="710"/>
        <v>-1</v>
      </c>
      <c r="J2501">
        <f t="shared" si="711"/>
        <v>-1</v>
      </c>
      <c r="K2501">
        <f t="shared" si="704"/>
        <v>-25.180000000000291</v>
      </c>
      <c r="L2501">
        <f t="shared" ca="1" si="705"/>
        <v>25.180000000000291</v>
      </c>
      <c r="M2501" s="14">
        <f t="shared" si="706"/>
        <v>6613.1600000000471</v>
      </c>
      <c r="N2501">
        <f t="shared" si="712"/>
        <v>0</v>
      </c>
      <c r="O2501">
        <f t="shared" si="707"/>
        <v>0</v>
      </c>
      <c r="P2501">
        <f>COUNTIF(作圖資料!$A$3:$A$249,A2501)</f>
        <v>0</v>
      </c>
      <c r="R2501" s="7">
        <f t="shared" si="713"/>
        <v>20</v>
      </c>
      <c r="S2501" s="8">
        <f t="shared" ca="1" si="714"/>
        <v>-20</v>
      </c>
      <c r="T2501" s="8">
        <f t="shared" ca="1" si="715"/>
        <v>12822</v>
      </c>
      <c r="U2501" s="8">
        <f t="shared" ca="1" si="716"/>
        <v>-1</v>
      </c>
      <c r="V2501" s="9">
        <f t="shared" ca="1" si="717"/>
        <v>0</v>
      </c>
      <c r="W2501" s="3">
        <f t="shared" si="718"/>
        <v>-2.5279258014138772E-2</v>
      </c>
      <c r="X2501" s="3">
        <f t="shared" si="719"/>
        <v>3.9745836462691919E-2</v>
      </c>
      <c r="Y2501" s="3">
        <f t="shared" si="720"/>
        <v>6.0082556184069658E-2</v>
      </c>
    </row>
    <row r="2502" spans="1:25" x14ac:dyDescent="0.25">
      <c r="A2502" s="1">
        <v>39665</v>
      </c>
      <c r="B2502" s="2">
        <v>6813.4</v>
      </c>
      <c r="C2502" s="2">
        <v>99460</v>
      </c>
      <c r="D2502" s="2">
        <v>6778</v>
      </c>
      <c r="E2502" s="2">
        <v>6744</v>
      </c>
      <c r="F2502" s="13">
        <f t="shared" si="708"/>
        <v>-5.1956438782398973E-3</v>
      </c>
      <c r="G2502" s="2">
        <f t="shared" si="703"/>
        <v>7907.0604999999969</v>
      </c>
      <c r="H2502" s="2">
        <f t="shared" ca="1" si="709"/>
        <v>81873.8</v>
      </c>
      <c r="I2502">
        <f t="shared" ca="1" si="710"/>
        <v>1</v>
      </c>
      <c r="J2502">
        <f t="shared" si="711"/>
        <v>-1</v>
      </c>
      <c r="K2502">
        <f t="shared" si="704"/>
        <v>-163.96000000000004</v>
      </c>
      <c r="L2502">
        <f t="shared" ca="1" si="705"/>
        <v>163.96000000000004</v>
      </c>
      <c r="M2502" s="14">
        <f t="shared" si="706"/>
        <v>6613.1600000000471</v>
      </c>
      <c r="N2502">
        <f t="shared" si="712"/>
        <v>0</v>
      </c>
      <c r="O2502">
        <f t="shared" si="707"/>
        <v>0</v>
      </c>
      <c r="P2502">
        <f>COUNTIF(作圖資料!$A$3:$A$249,A2502)</f>
        <v>0</v>
      </c>
      <c r="R2502" s="7">
        <f t="shared" si="713"/>
        <v>-156</v>
      </c>
      <c r="S2502" s="8">
        <f t="shared" ca="1" si="714"/>
        <v>156</v>
      </c>
      <c r="T2502" s="8">
        <f t="shared" ca="1" si="715"/>
        <v>12978</v>
      </c>
      <c r="U2502" s="8">
        <f t="shared" ca="1" si="716"/>
        <v>1</v>
      </c>
      <c r="V2502" s="9">
        <f t="shared" ca="1" si="717"/>
        <v>2</v>
      </c>
      <c r="W2502" s="3">
        <f t="shared" si="718"/>
        <v>-2.5279258014138772E-2</v>
      </c>
      <c r="X2502" s="3">
        <f t="shared" si="719"/>
        <v>1.5312995481801872E-2</v>
      </c>
      <c r="Y2502" s="3">
        <f t="shared" si="720"/>
        <v>3.6232991897263478E-2</v>
      </c>
    </row>
    <row r="2503" spans="1:25" x14ac:dyDescent="0.25">
      <c r="A2503" s="1">
        <v>39666</v>
      </c>
      <c r="B2503" s="2">
        <v>7026.24</v>
      </c>
      <c r="C2503" s="2">
        <v>115011</v>
      </c>
      <c r="D2503" s="2">
        <v>7017</v>
      </c>
      <c r="E2503" s="2">
        <v>6984</v>
      </c>
      <c r="F2503" s="13">
        <f t="shared" si="708"/>
        <v>-1.3150703648039386E-3</v>
      </c>
      <c r="G2503" s="2">
        <f t="shared" si="703"/>
        <v>7874.3389999999972</v>
      </c>
      <c r="H2503" s="2">
        <f t="shared" ca="1" si="709"/>
        <v>87718</v>
      </c>
      <c r="I2503">
        <f t="shared" ca="1" si="710"/>
        <v>1</v>
      </c>
      <c r="J2503">
        <f t="shared" si="711"/>
        <v>-1</v>
      </c>
      <c r="K2503">
        <f t="shared" si="704"/>
        <v>212.84000000000015</v>
      </c>
      <c r="L2503">
        <f t="shared" ca="1" si="705"/>
        <v>212.84000000000015</v>
      </c>
      <c r="M2503" s="14">
        <f t="shared" si="706"/>
        <v>6613.1600000000471</v>
      </c>
      <c r="N2503">
        <f t="shared" si="712"/>
        <v>0</v>
      </c>
      <c r="O2503">
        <f t="shared" si="707"/>
        <v>0</v>
      </c>
      <c r="P2503">
        <f>COUNTIF(作圖資料!$A$3:$A$249,A2503)</f>
        <v>0</v>
      </c>
      <c r="R2503" s="7">
        <f t="shared" si="713"/>
        <v>239</v>
      </c>
      <c r="S2503" s="8">
        <f t="shared" ca="1" si="714"/>
        <v>239</v>
      </c>
      <c r="T2503" s="8">
        <f t="shared" ca="1" si="715"/>
        <v>13217</v>
      </c>
      <c r="U2503" s="8">
        <f t="shared" ca="1" si="716"/>
        <v>1</v>
      </c>
      <c r="V2503" s="9">
        <f t="shared" ca="1" si="717"/>
        <v>0</v>
      </c>
      <c r="W2503" s="3">
        <f t="shared" si="718"/>
        <v>-2.5279258014138772E-2</v>
      </c>
      <c r="X2503" s="3">
        <f t="shared" si="719"/>
        <v>4.7029791495296847E-2</v>
      </c>
      <c r="Y2503" s="3">
        <f t="shared" si="720"/>
        <v>7.2771747439229539E-2</v>
      </c>
    </row>
    <row r="2504" spans="1:25" x14ac:dyDescent="0.25">
      <c r="A2504" s="1">
        <v>39667</v>
      </c>
      <c r="B2504" s="2">
        <v>7024.58</v>
      </c>
      <c r="C2504" s="2">
        <v>99916</v>
      </c>
      <c r="D2504" s="2">
        <v>7006</v>
      </c>
      <c r="E2504" s="2">
        <v>6978</v>
      </c>
      <c r="F2504" s="13">
        <f t="shared" si="708"/>
        <v>-2.6449979927625211E-3</v>
      </c>
      <c r="G2504" s="2">
        <f t="shared" si="703"/>
        <v>7841.1083333333308</v>
      </c>
      <c r="H2504" s="2">
        <f t="shared" ca="1" si="709"/>
        <v>89187</v>
      </c>
      <c r="I2504">
        <f t="shared" ca="1" si="710"/>
        <v>1</v>
      </c>
      <c r="J2504">
        <f t="shared" si="711"/>
        <v>-1</v>
      </c>
      <c r="K2504">
        <f t="shared" si="704"/>
        <v>-1.6599999999998545</v>
      </c>
      <c r="L2504">
        <f t="shared" ca="1" si="705"/>
        <v>-1.6599999999998545</v>
      </c>
      <c r="M2504" s="14">
        <f t="shared" si="706"/>
        <v>6613.1600000000471</v>
      </c>
      <c r="N2504">
        <f t="shared" si="712"/>
        <v>0</v>
      </c>
      <c r="O2504">
        <f t="shared" si="707"/>
        <v>0</v>
      </c>
      <c r="P2504">
        <f>COUNTIF(作圖資料!$A$3:$A$249,A2504)</f>
        <v>0</v>
      </c>
      <c r="R2504" s="7">
        <f t="shared" si="713"/>
        <v>-11</v>
      </c>
      <c r="S2504" s="8">
        <f t="shared" ca="1" si="714"/>
        <v>-11</v>
      </c>
      <c r="T2504" s="8">
        <f t="shared" ca="1" si="715"/>
        <v>13206</v>
      </c>
      <c r="U2504" s="8">
        <f t="shared" ca="1" si="716"/>
        <v>1</v>
      </c>
      <c r="V2504" s="9">
        <f t="shared" ca="1" si="717"/>
        <v>0</v>
      </c>
      <c r="W2504" s="3">
        <f t="shared" si="718"/>
        <v>-2.5279258014138772E-2</v>
      </c>
      <c r="X2504" s="3">
        <f t="shared" si="719"/>
        <v>4.6782423136988216E-2</v>
      </c>
      <c r="Y2504" s="3">
        <f t="shared" si="720"/>
        <v>7.1090047393365108E-2</v>
      </c>
    </row>
    <row r="2505" spans="1:25" x14ac:dyDescent="0.25">
      <c r="A2505" s="1">
        <v>39668</v>
      </c>
      <c r="B2505" s="2">
        <v>7209.04</v>
      </c>
      <c r="C2505" s="2">
        <v>128746</v>
      </c>
      <c r="D2505" s="2">
        <v>7188</v>
      </c>
      <c r="E2505" s="2">
        <v>7160</v>
      </c>
      <c r="F2505" s="13">
        <f t="shared" si="708"/>
        <v>-2.9185578107486787E-3</v>
      </c>
      <c r="G2505" s="2">
        <f t="shared" si="703"/>
        <v>7808.6393333333308</v>
      </c>
      <c r="H2505" s="2">
        <f t="shared" ca="1" si="709"/>
        <v>100762.8</v>
      </c>
      <c r="I2505">
        <f t="shared" ca="1" si="710"/>
        <v>1</v>
      </c>
      <c r="J2505">
        <f t="shared" si="711"/>
        <v>-1</v>
      </c>
      <c r="K2505">
        <f t="shared" si="704"/>
        <v>184.46000000000004</v>
      </c>
      <c r="L2505">
        <f t="shared" ca="1" si="705"/>
        <v>184.46000000000004</v>
      </c>
      <c r="M2505" s="14">
        <f t="shared" si="706"/>
        <v>6613.1600000000471</v>
      </c>
      <c r="N2505">
        <f t="shared" si="712"/>
        <v>0</v>
      </c>
      <c r="O2505">
        <f t="shared" si="707"/>
        <v>0</v>
      </c>
      <c r="P2505">
        <f>COUNTIF(作圖資料!$A$3:$A$249,A2505)</f>
        <v>0</v>
      </c>
      <c r="R2505" s="7">
        <f t="shared" si="713"/>
        <v>182</v>
      </c>
      <c r="S2505" s="8">
        <f t="shared" ca="1" si="714"/>
        <v>182</v>
      </c>
      <c r="T2505" s="8">
        <f t="shared" ca="1" si="715"/>
        <v>13388</v>
      </c>
      <c r="U2505" s="8">
        <f t="shared" ca="1" si="716"/>
        <v>1</v>
      </c>
      <c r="V2505" s="9">
        <f t="shared" ca="1" si="717"/>
        <v>0</v>
      </c>
      <c r="W2505" s="3">
        <f t="shared" si="718"/>
        <v>-2.5279258014138772E-2</v>
      </c>
      <c r="X2505" s="3">
        <f t="shared" si="719"/>
        <v>7.4270114325906134E-2</v>
      </c>
      <c r="Y2505" s="3">
        <f t="shared" si="720"/>
        <v>9.8914539061305762E-2</v>
      </c>
    </row>
    <row r="2506" spans="1:25" x14ac:dyDescent="0.25">
      <c r="A2506" s="1">
        <v>39671</v>
      </c>
      <c r="B2506" s="2">
        <v>7325.62</v>
      </c>
      <c r="C2506" s="2">
        <v>135377</v>
      </c>
      <c r="D2506" s="2">
        <v>7289</v>
      </c>
      <c r="E2506" s="2">
        <v>7261</v>
      </c>
      <c r="F2506" s="13">
        <f t="shared" si="708"/>
        <v>-4.9988942915412116E-3</v>
      </c>
      <c r="G2506" s="2">
        <f t="shared" si="703"/>
        <v>7777.4428333333317</v>
      </c>
      <c r="H2506" s="2">
        <f t="shared" ca="1" si="709"/>
        <v>115702</v>
      </c>
      <c r="I2506">
        <f t="shared" ca="1" si="710"/>
        <v>1</v>
      </c>
      <c r="J2506">
        <f t="shared" si="711"/>
        <v>-1</v>
      </c>
      <c r="K2506">
        <f t="shared" si="704"/>
        <v>116.57999999999993</v>
      </c>
      <c r="L2506">
        <f t="shared" ca="1" si="705"/>
        <v>116.57999999999993</v>
      </c>
      <c r="M2506" s="14">
        <f t="shared" si="706"/>
        <v>6613.1600000000471</v>
      </c>
      <c r="N2506">
        <f t="shared" si="712"/>
        <v>0</v>
      </c>
      <c r="O2506">
        <f t="shared" si="707"/>
        <v>0</v>
      </c>
      <c r="P2506">
        <f>COUNTIF(作圖資料!$A$3:$A$249,A2506)</f>
        <v>0</v>
      </c>
      <c r="R2506" s="7">
        <f t="shared" si="713"/>
        <v>101</v>
      </c>
      <c r="S2506" s="8">
        <f t="shared" ca="1" si="714"/>
        <v>101</v>
      </c>
      <c r="T2506" s="8">
        <f t="shared" ca="1" si="715"/>
        <v>13489</v>
      </c>
      <c r="U2506" s="8">
        <f t="shared" ca="1" si="716"/>
        <v>1</v>
      </c>
      <c r="V2506" s="9">
        <f t="shared" ca="1" si="717"/>
        <v>0</v>
      </c>
      <c r="W2506" s="3">
        <f t="shared" si="718"/>
        <v>-2.5279258014138772E-2</v>
      </c>
      <c r="X2506" s="3">
        <f t="shared" si="719"/>
        <v>9.1642525899168881E-2</v>
      </c>
      <c r="Y2506" s="3">
        <f t="shared" si="720"/>
        <v>0.11435560311878934</v>
      </c>
    </row>
    <row r="2507" spans="1:25" x14ac:dyDescent="0.25">
      <c r="A2507" s="1">
        <v>39672</v>
      </c>
      <c r="B2507" s="2">
        <v>7293.8</v>
      </c>
      <c r="C2507" s="2">
        <v>122507</v>
      </c>
      <c r="D2507" s="2">
        <v>7270</v>
      </c>
      <c r="E2507" s="2">
        <v>7243</v>
      </c>
      <c r="F2507" s="13">
        <f t="shared" si="708"/>
        <v>-3.2630453261675019E-3</v>
      </c>
      <c r="G2507" s="2">
        <f t="shared" si="703"/>
        <v>7744.0861666666651</v>
      </c>
      <c r="H2507" s="2">
        <f t="shared" ca="1" si="709"/>
        <v>120311.4</v>
      </c>
      <c r="I2507">
        <f t="shared" ca="1" si="710"/>
        <v>1</v>
      </c>
      <c r="J2507">
        <f t="shared" si="711"/>
        <v>-1</v>
      </c>
      <c r="K2507">
        <f t="shared" si="704"/>
        <v>-31.819999999999709</v>
      </c>
      <c r="L2507">
        <f t="shared" ca="1" si="705"/>
        <v>-31.819999999999709</v>
      </c>
      <c r="M2507" s="14">
        <f t="shared" si="706"/>
        <v>6613.1600000000471</v>
      </c>
      <c r="N2507">
        <f t="shared" si="712"/>
        <v>0</v>
      </c>
      <c r="O2507">
        <f t="shared" si="707"/>
        <v>0</v>
      </c>
      <c r="P2507">
        <f>COUNTIF(作圖資料!$A$3:$A$249,A2507)</f>
        <v>0</v>
      </c>
      <c r="R2507" s="7">
        <f t="shared" si="713"/>
        <v>-19</v>
      </c>
      <c r="S2507" s="8">
        <f t="shared" ca="1" si="714"/>
        <v>-19</v>
      </c>
      <c r="T2507" s="8">
        <f t="shared" ca="1" si="715"/>
        <v>13470</v>
      </c>
      <c r="U2507" s="8">
        <f t="shared" ca="1" si="716"/>
        <v>1</v>
      </c>
      <c r="V2507" s="9">
        <f t="shared" ca="1" si="717"/>
        <v>0</v>
      </c>
      <c r="W2507" s="3">
        <f t="shared" si="718"/>
        <v>-2.5279258014138772E-2</v>
      </c>
      <c r="X2507" s="3">
        <f t="shared" si="719"/>
        <v>8.6900802307976477E-2</v>
      </c>
      <c r="Y2507" s="3">
        <f t="shared" si="720"/>
        <v>0.11145084849411413</v>
      </c>
    </row>
    <row r="2508" spans="1:25" x14ac:dyDescent="0.25">
      <c r="A2508" s="1">
        <v>39673</v>
      </c>
      <c r="B2508" s="2">
        <v>7292.34</v>
      </c>
      <c r="C2508" s="2">
        <v>112411</v>
      </c>
      <c r="D2508" s="2">
        <v>7299</v>
      </c>
      <c r="E2508" s="2">
        <v>7265</v>
      </c>
      <c r="F2508" s="13">
        <f t="shared" si="708"/>
        <v>9.1328709303195588E-4</v>
      </c>
      <c r="G2508" s="2">
        <f t="shared" si="703"/>
        <v>7714.476999999999</v>
      </c>
      <c r="H2508" s="2">
        <f t="shared" ca="1" si="709"/>
        <v>119791.4</v>
      </c>
      <c r="I2508">
        <f t="shared" ca="1" si="710"/>
        <v>-1</v>
      </c>
      <c r="J2508">
        <f t="shared" si="711"/>
        <v>1</v>
      </c>
      <c r="K2508">
        <f t="shared" si="704"/>
        <v>-1.4600000000000364</v>
      </c>
      <c r="L2508">
        <f t="shared" ca="1" si="705"/>
        <v>-1.4600000000000364</v>
      </c>
      <c r="M2508" s="14">
        <f t="shared" si="706"/>
        <v>6613.1600000000471</v>
      </c>
      <c r="N2508">
        <f t="shared" si="712"/>
        <v>0</v>
      </c>
      <c r="O2508">
        <f t="shared" si="707"/>
        <v>0</v>
      </c>
      <c r="P2508">
        <f>COUNTIF(作圖資料!$A$3:$A$249,A2508)</f>
        <v>0</v>
      </c>
      <c r="R2508" s="7">
        <f t="shared" si="713"/>
        <v>29</v>
      </c>
      <c r="S2508" s="8">
        <f t="shared" ca="1" si="714"/>
        <v>29</v>
      </c>
      <c r="T2508" s="8">
        <f t="shared" ca="1" si="715"/>
        <v>13499</v>
      </c>
      <c r="U2508" s="8">
        <f t="shared" ca="1" si="716"/>
        <v>-1</v>
      </c>
      <c r="V2508" s="9">
        <f t="shared" ca="1" si="717"/>
        <v>2</v>
      </c>
      <c r="W2508" s="3">
        <f t="shared" si="718"/>
        <v>-2.5279258014138772E-2</v>
      </c>
      <c r="X2508" s="3">
        <f t="shared" si="719"/>
        <v>8.6683237366331545E-2</v>
      </c>
      <c r="Y2508" s="3">
        <f t="shared" si="720"/>
        <v>0.11588442134230248</v>
      </c>
    </row>
    <row r="2509" spans="1:25" x14ac:dyDescent="0.25">
      <c r="A2509" s="1">
        <v>39674</v>
      </c>
      <c r="B2509" s="2">
        <v>7326.07</v>
      </c>
      <c r="C2509" s="2">
        <v>100329</v>
      </c>
      <c r="D2509" s="2">
        <v>7363</v>
      </c>
      <c r="E2509" s="2">
        <v>7330</v>
      </c>
      <c r="F2509" s="13">
        <f t="shared" si="708"/>
        <v>5.0409018750845469E-3</v>
      </c>
      <c r="G2509" s="2">
        <f t="shared" si="703"/>
        <v>7686.318666666667</v>
      </c>
      <c r="H2509" s="2">
        <f t="shared" ca="1" si="709"/>
        <v>119874</v>
      </c>
      <c r="I2509">
        <f t="shared" ca="1" si="710"/>
        <v>-1</v>
      </c>
      <c r="J2509">
        <f t="shared" si="711"/>
        <v>1</v>
      </c>
      <c r="K2509">
        <f t="shared" si="704"/>
        <v>33.729999999999563</v>
      </c>
      <c r="L2509">
        <f t="shared" ca="1" si="705"/>
        <v>-33.729999999999563</v>
      </c>
      <c r="M2509" s="14">
        <f t="shared" si="706"/>
        <v>6613.1600000000471</v>
      </c>
      <c r="N2509">
        <f t="shared" si="712"/>
        <v>0</v>
      </c>
      <c r="O2509">
        <f t="shared" si="707"/>
        <v>0</v>
      </c>
      <c r="P2509">
        <f>COUNTIF(作圖資料!$A$3:$A$249,A2509)</f>
        <v>0</v>
      </c>
      <c r="R2509" s="7">
        <f t="shared" si="713"/>
        <v>64</v>
      </c>
      <c r="S2509" s="8">
        <f t="shared" ca="1" si="714"/>
        <v>-64</v>
      </c>
      <c r="T2509" s="8">
        <f t="shared" ca="1" si="715"/>
        <v>13435</v>
      </c>
      <c r="U2509" s="8">
        <f t="shared" ca="1" si="716"/>
        <v>-1</v>
      </c>
      <c r="V2509" s="9">
        <f t="shared" ca="1" si="717"/>
        <v>0</v>
      </c>
      <c r="W2509" s="3">
        <f t="shared" si="718"/>
        <v>-2.5279258014138772E-2</v>
      </c>
      <c r="X2509" s="3">
        <f t="shared" si="719"/>
        <v>9.1709583586662147E-2</v>
      </c>
      <c r="Y2509" s="3">
        <f t="shared" si="720"/>
        <v>0.12566885797278715</v>
      </c>
    </row>
    <row r="2510" spans="1:25" x14ac:dyDescent="0.25">
      <c r="A2510" s="1">
        <v>39675</v>
      </c>
      <c r="B2510" s="2">
        <v>7196.5</v>
      </c>
      <c r="C2510" s="2">
        <v>99933</v>
      </c>
      <c r="D2510" s="2">
        <v>7216</v>
      </c>
      <c r="E2510" s="2">
        <v>7193</v>
      </c>
      <c r="F2510" s="13">
        <f t="shared" si="708"/>
        <v>2.709650524560514E-3</v>
      </c>
      <c r="G2510" s="2">
        <f t="shared" si="703"/>
        <v>7656.1264999999994</v>
      </c>
      <c r="H2510" s="2">
        <f t="shared" ca="1" si="709"/>
        <v>114111.4</v>
      </c>
      <c r="I2510">
        <f t="shared" ca="1" si="710"/>
        <v>-1</v>
      </c>
      <c r="J2510">
        <f t="shared" si="711"/>
        <v>1</v>
      </c>
      <c r="K2510">
        <f t="shared" si="704"/>
        <v>-129.56999999999971</v>
      </c>
      <c r="L2510">
        <f t="shared" ca="1" si="705"/>
        <v>129.56999999999971</v>
      </c>
      <c r="M2510" s="14">
        <f t="shared" si="706"/>
        <v>6613.1600000000471</v>
      </c>
      <c r="N2510">
        <f t="shared" si="712"/>
        <v>0</v>
      </c>
      <c r="O2510">
        <f t="shared" si="707"/>
        <v>0</v>
      </c>
      <c r="P2510">
        <f>COUNTIF(作圖資料!$A$3:$A$249,A2510)</f>
        <v>0</v>
      </c>
      <c r="R2510" s="7">
        <f t="shared" si="713"/>
        <v>-147</v>
      </c>
      <c r="S2510" s="8">
        <f t="shared" ca="1" si="714"/>
        <v>147</v>
      </c>
      <c r="T2510" s="8">
        <f t="shared" ca="1" si="715"/>
        <v>13582</v>
      </c>
      <c r="U2510" s="8">
        <f t="shared" ca="1" si="716"/>
        <v>-1</v>
      </c>
      <c r="V2510" s="9">
        <f t="shared" ca="1" si="717"/>
        <v>0</v>
      </c>
      <c r="W2510" s="3">
        <f t="shared" si="718"/>
        <v>-2.5279258014138772E-2</v>
      </c>
      <c r="X2510" s="3">
        <f t="shared" si="719"/>
        <v>7.2401440101093062E-2</v>
      </c>
      <c r="Y2510" s="3">
        <f t="shared" si="720"/>
        <v>0.10319523008714282</v>
      </c>
    </row>
    <row r="2511" spans="1:25" x14ac:dyDescent="0.25">
      <c r="A2511" s="1">
        <v>39678</v>
      </c>
      <c r="B2511" s="2">
        <v>7000.74</v>
      </c>
      <c r="C2511" s="2">
        <v>82839</v>
      </c>
      <c r="D2511" s="2">
        <v>6980</v>
      </c>
      <c r="E2511" s="2">
        <v>6950</v>
      </c>
      <c r="F2511" s="13">
        <f t="shared" si="708"/>
        <v>-2.962543959638575E-3</v>
      </c>
      <c r="G2511" s="2">
        <f t="shared" si="703"/>
        <v>7625.5599999999995</v>
      </c>
      <c r="H2511" s="2">
        <f t="shared" ca="1" si="709"/>
        <v>103603.8</v>
      </c>
      <c r="I2511">
        <f t="shared" ca="1" si="710"/>
        <v>-1</v>
      </c>
      <c r="J2511">
        <f t="shared" si="711"/>
        <v>-1</v>
      </c>
      <c r="K2511">
        <f t="shared" si="704"/>
        <v>-195.76000000000022</v>
      </c>
      <c r="L2511">
        <f t="shared" ca="1" si="705"/>
        <v>195.76000000000022</v>
      </c>
      <c r="M2511" s="14">
        <f t="shared" si="706"/>
        <v>6613.1600000000471</v>
      </c>
      <c r="N2511">
        <f t="shared" si="712"/>
        <v>0</v>
      </c>
      <c r="O2511">
        <f t="shared" si="707"/>
        <v>0</v>
      </c>
      <c r="P2511">
        <f>COUNTIF(作圖資料!$A$3:$A$249,A2511)</f>
        <v>0</v>
      </c>
      <c r="R2511" s="7">
        <f t="shared" si="713"/>
        <v>-236</v>
      </c>
      <c r="S2511" s="8">
        <f t="shared" ca="1" si="714"/>
        <v>236</v>
      </c>
      <c r="T2511" s="8">
        <f t="shared" ca="1" si="715"/>
        <v>13818</v>
      </c>
      <c r="U2511" s="8">
        <f t="shared" ca="1" si="716"/>
        <v>-1</v>
      </c>
      <c r="V2511" s="9">
        <f t="shared" ca="1" si="717"/>
        <v>0</v>
      </c>
      <c r="W2511" s="3">
        <f t="shared" si="718"/>
        <v>-2.5279258014138772E-2</v>
      </c>
      <c r="X2511" s="3">
        <f t="shared" si="719"/>
        <v>4.3229855870676737E-2</v>
      </c>
      <c r="Y2511" s="3">
        <f t="shared" si="720"/>
        <v>6.7115120012230634E-2</v>
      </c>
    </row>
    <row r="2512" spans="1:25" x14ac:dyDescent="0.25">
      <c r="A2512" s="1">
        <v>39679</v>
      </c>
      <c r="B2512" s="2">
        <v>6978.6</v>
      </c>
      <c r="C2512" s="2">
        <v>83112</v>
      </c>
      <c r="D2512" s="2">
        <v>6936</v>
      </c>
      <c r="E2512" s="2">
        <v>6902</v>
      </c>
      <c r="F2512" s="13">
        <f t="shared" si="708"/>
        <v>-6.104376235921305E-3</v>
      </c>
      <c r="G2512" s="2">
        <f t="shared" si="703"/>
        <v>7596.7394999999988</v>
      </c>
      <c r="H2512" s="2">
        <f t="shared" ca="1" si="709"/>
        <v>95724.800000000003</v>
      </c>
      <c r="I2512">
        <f t="shared" ca="1" si="710"/>
        <v>-1</v>
      </c>
      <c r="J2512">
        <f t="shared" si="711"/>
        <v>-1</v>
      </c>
      <c r="K2512">
        <f t="shared" si="704"/>
        <v>-22.139999999999418</v>
      </c>
      <c r="L2512">
        <f t="shared" ca="1" si="705"/>
        <v>22.139999999999418</v>
      </c>
      <c r="M2512" s="14">
        <f t="shared" si="706"/>
        <v>6613.1600000000471</v>
      </c>
      <c r="N2512">
        <f t="shared" si="712"/>
        <v>0</v>
      </c>
      <c r="O2512">
        <f t="shared" si="707"/>
        <v>0</v>
      </c>
      <c r="P2512">
        <f>COUNTIF(作圖資料!$A$3:$A$249,A2512)</f>
        <v>0</v>
      </c>
      <c r="R2512" s="7">
        <f t="shared" si="713"/>
        <v>-44</v>
      </c>
      <c r="S2512" s="8">
        <f t="shared" ca="1" si="714"/>
        <v>44</v>
      </c>
      <c r="T2512" s="8">
        <f t="shared" ca="1" si="715"/>
        <v>13862</v>
      </c>
      <c r="U2512" s="8">
        <f t="shared" ca="1" si="716"/>
        <v>-1</v>
      </c>
      <c r="V2512" s="9">
        <f t="shared" ca="1" si="717"/>
        <v>0</v>
      </c>
      <c r="W2512" s="3">
        <f t="shared" si="718"/>
        <v>-2.5279258014138772E-2</v>
      </c>
      <c r="X2512" s="3">
        <f t="shared" si="719"/>
        <v>3.9930617646006805E-2</v>
      </c>
      <c r="Y2512" s="3">
        <f t="shared" si="720"/>
        <v>6.0388319828772463E-2</v>
      </c>
    </row>
    <row r="2513" spans="1:25" x14ac:dyDescent="0.25">
      <c r="A2513" s="1">
        <v>39680</v>
      </c>
      <c r="B2513" s="2">
        <v>7040.9</v>
      </c>
      <c r="C2513" s="2">
        <v>82527</v>
      </c>
      <c r="D2513" s="2">
        <v>7041</v>
      </c>
      <c r="E2513" s="2">
        <v>6979</v>
      </c>
      <c r="F2513" s="13">
        <f t="shared" si="708"/>
        <v>-8.7914897243249746E-3</v>
      </c>
      <c r="G2513" s="2">
        <f t="shared" si="703"/>
        <v>7567.7813333333324</v>
      </c>
      <c r="H2513" s="2">
        <f t="shared" ca="1" si="709"/>
        <v>89748</v>
      </c>
      <c r="I2513">
        <f t="shared" ca="1" si="710"/>
        <v>-1</v>
      </c>
      <c r="J2513">
        <f t="shared" si="711"/>
        <v>-1</v>
      </c>
      <c r="K2513">
        <f t="shared" si="704"/>
        <v>62.299999999999272</v>
      </c>
      <c r="L2513">
        <f t="shared" ca="1" si="705"/>
        <v>-62.299999999999272</v>
      </c>
      <c r="M2513" s="14">
        <f t="shared" si="706"/>
        <v>6613.1600000000471</v>
      </c>
      <c r="N2513">
        <f t="shared" si="712"/>
        <v>0</v>
      </c>
      <c r="O2513">
        <f t="shared" si="707"/>
        <v>0</v>
      </c>
      <c r="P2513">
        <f>COUNTIF(作圖資料!$A$3:$A$249,A2513)</f>
        <v>1</v>
      </c>
      <c r="R2513" s="7">
        <f t="shared" si="713"/>
        <v>105</v>
      </c>
      <c r="S2513" s="8">
        <f t="shared" ca="1" si="714"/>
        <v>-105</v>
      </c>
      <c r="T2513" s="8">
        <f t="shared" ca="1" si="715"/>
        <v>13757</v>
      </c>
      <c r="U2513" s="8">
        <f t="shared" ca="1" si="716"/>
        <v>-1</v>
      </c>
      <c r="V2513" s="9">
        <f t="shared" ca="1" si="717"/>
        <v>2</v>
      </c>
      <c r="W2513" s="3">
        <f t="shared" si="718"/>
        <v>-2.5279258014138772E-2</v>
      </c>
      <c r="X2513" s="3">
        <f t="shared" si="719"/>
        <v>4.9214381936744989E-2</v>
      </c>
      <c r="Y2513" s="3">
        <f t="shared" si="720"/>
        <v>7.644091117566143E-2</v>
      </c>
    </row>
    <row r="2514" spans="1:25" x14ac:dyDescent="0.25">
      <c r="A2514" s="1">
        <v>39681</v>
      </c>
      <c r="B2514" s="2">
        <v>6918.48</v>
      </c>
      <c r="C2514" s="2">
        <v>74074</v>
      </c>
      <c r="D2514" s="2">
        <v>6878</v>
      </c>
      <c r="E2514" s="2">
        <v>6858</v>
      </c>
      <c r="F2514" s="13">
        <f t="shared" si="708"/>
        <v>-5.850996172569678E-3</v>
      </c>
      <c r="G2514" s="2">
        <f t="shared" si="703"/>
        <v>7538.660499999999</v>
      </c>
      <c r="H2514" s="2">
        <f t="shared" ca="1" si="709"/>
        <v>84497</v>
      </c>
      <c r="I2514">
        <f t="shared" ca="1" si="710"/>
        <v>-1</v>
      </c>
      <c r="J2514">
        <f t="shared" si="711"/>
        <v>-1</v>
      </c>
      <c r="K2514">
        <f t="shared" si="704"/>
        <v>-122.42000000000007</v>
      </c>
      <c r="L2514">
        <f t="shared" ca="1" si="705"/>
        <v>122.42000000000007</v>
      </c>
      <c r="M2514" s="14">
        <f t="shared" si="706"/>
        <v>6613.1600000000471</v>
      </c>
      <c r="N2514">
        <f t="shared" si="712"/>
        <v>0</v>
      </c>
      <c r="O2514">
        <f t="shared" si="707"/>
        <v>0</v>
      </c>
      <c r="P2514">
        <f>COUNTIF(作圖資料!$A$3:$A$249,A2514)</f>
        <v>0</v>
      </c>
      <c r="R2514" s="7">
        <f t="shared" si="713"/>
        <v>-101</v>
      </c>
      <c r="S2514" s="8">
        <f t="shared" ca="1" si="714"/>
        <v>101</v>
      </c>
      <c r="T2514" s="8">
        <f t="shared" ca="1" si="715"/>
        <v>13858</v>
      </c>
      <c r="U2514" s="8">
        <f t="shared" ca="1" si="716"/>
        <v>-2</v>
      </c>
      <c r="V2514" s="9">
        <f t="shared" ca="1" si="717"/>
        <v>1</v>
      </c>
      <c r="W2514" s="3">
        <f t="shared" si="718"/>
        <v>-8.7914897243249746E-3</v>
      </c>
      <c r="X2514" s="3">
        <f t="shared" si="719"/>
        <v>-1.7386981777897725E-2</v>
      </c>
      <c r="Y2514" s="3">
        <f t="shared" si="720"/>
        <v>-1.447198739074366E-2</v>
      </c>
    </row>
    <row r="2515" spans="1:25" x14ac:dyDescent="0.25">
      <c r="A2515" s="1">
        <v>39682</v>
      </c>
      <c r="B2515" s="2">
        <v>6911.64</v>
      </c>
      <c r="C2515" s="2">
        <v>78927</v>
      </c>
      <c r="D2515" s="2">
        <v>6865</v>
      </c>
      <c r="E2515" s="2">
        <v>6843</v>
      </c>
      <c r="F2515" s="13">
        <f t="shared" si="708"/>
        <v>-6.7480366454272245E-3</v>
      </c>
      <c r="G2515" s="2">
        <f t="shared" si="703"/>
        <v>7509.1058333333322</v>
      </c>
      <c r="H2515" s="2">
        <f t="shared" ca="1" si="709"/>
        <v>80295.8</v>
      </c>
      <c r="I2515">
        <f t="shared" ca="1" si="710"/>
        <v>-1</v>
      </c>
      <c r="J2515">
        <f t="shared" si="711"/>
        <v>-1</v>
      </c>
      <c r="K2515">
        <f t="shared" si="704"/>
        <v>-6.839999999999236</v>
      </c>
      <c r="L2515">
        <f t="shared" ca="1" si="705"/>
        <v>6.839999999999236</v>
      </c>
      <c r="M2515" s="14">
        <f t="shared" si="706"/>
        <v>6613.1600000000471</v>
      </c>
      <c r="N2515">
        <f t="shared" si="712"/>
        <v>0</v>
      </c>
      <c r="O2515">
        <f t="shared" si="707"/>
        <v>0</v>
      </c>
      <c r="P2515">
        <f>COUNTIF(作圖資料!$A$3:$A$249,A2515)</f>
        <v>0</v>
      </c>
      <c r="R2515" s="7">
        <f t="shared" si="713"/>
        <v>-13</v>
      </c>
      <c r="S2515" s="8">
        <f t="shared" ca="1" si="714"/>
        <v>13</v>
      </c>
      <c r="T2515" s="8">
        <f t="shared" ca="1" si="715"/>
        <v>13884</v>
      </c>
      <c r="U2515" s="8">
        <f t="shared" ca="1" si="716"/>
        <v>-2</v>
      </c>
      <c r="V2515" s="9">
        <f t="shared" ca="1" si="717"/>
        <v>0</v>
      </c>
      <c r="W2515" s="3">
        <f t="shared" si="718"/>
        <v>-8.7914897243249746E-3</v>
      </c>
      <c r="X2515" s="3">
        <f t="shared" si="719"/>
        <v>-1.8358448493800528E-2</v>
      </c>
      <c r="Y2515" s="3">
        <f t="shared" si="720"/>
        <v>-1.6334718441037399E-2</v>
      </c>
    </row>
    <row r="2516" spans="1:25" x14ac:dyDescent="0.25">
      <c r="A2516" s="1">
        <v>39685</v>
      </c>
      <c r="B2516" s="2">
        <v>7030.72</v>
      </c>
      <c r="C2516" s="2">
        <v>65730</v>
      </c>
      <c r="D2516" s="2">
        <v>6988</v>
      </c>
      <c r="E2516" s="2">
        <v>6971</v>
      </c>
      <c r="F2516" s="13">
        <f t="shared" si="708"/>
        <v>-6.0761913431341963E-3</v>
      </c>
      <c r="G2516" s="2">
        <f t="shared" si="703"/>
        <v>7482.6331666666656</v>
      </c>
      <c r="H2516" s="2">
        <f t="shared" ca="1" si="709"/>
        <v>76874</v>
      </c>
      <c r="I2516">
        <f t="shared" ca="1" si="710"/>
        <v>-1</v>
      </c>
      <c r="J2516">
        <f t="shared" si="711"/>
        <v>-1</v>
      </c>
      <c r="K2516">
        <f t="shared" si="704"/>
        <v>119.07999999999993</v>
      </c>
      <c r="L2516">
        <f t="shared" ca="1" si="705"/>
        <v>-119.07999999999993</v>
      </c>
      <c r="M2516" s="14">
        <f t="shared" si="706"/>
        <v>6613.1600000000471</v>
      </c>
      <c r="N2516">
        <f t="shared" si="712"/>
        <v>0</v>
      </c>
      <c r="O2516">
        <f t="shared" si="707"/>
        <v>0</v>
      </c>
      <c r="P2516">
        <f>COUNTIF(作圖資料!$A$3:$A$249,A2516)</f>
        <v>0</v>
      </c>
      <c r="R2516" s="7">
        <f t="shared" si="713"/>
        <v>123</v>
      </c>
      <c r="S2516" s="8">
        <f t="shared" ca="1" si="714"/>
        <v>-123</v>
      </c>
      <c r="T2516" s="8">
        <f t="shared" ca="1" si="715"/>
        <v>13638</v>
      </c>
      <c r="U2516" s="8">
        <f t="shared" ca="1" si="716"/>
        <v>-1</v>
      </c>
      <c r="V2516" s="9">
        <f t="shared" ca="1" si="717"/>
        <v>1</v>
      </c>
      <c r="W2516" s="3">
        <f t="shared" si="718"/>
        <v>-8.7914897243249746E-3</v>
      </c>
      <c r="X2516" s="3">
        <f t="shared" si="719"/>
        <v>-1.4458378900424895E-3</v>
      </c>
      <c r="Y2516" s="3">
        <f t="shared" si="720"/>
        <v>1.289583034818742E-3</v>
      </c>
    </row>
    <row r="2517" spans="1:25" x14ac:dyDescent="0.25">
      <c r="A2517" s="1">
        <v>39686</v>
      </c>
      <c r="B2517" s="2">
        <v>6964.6</v>
      </c>
      <c r="C2517" s="2">
        <v>59700</v>
      </c>
      <c r="D2517" s="2">
        <v>6946</v>
      </c>
      <c r="E2517" s="2">
        <v>6923</v>
      </c>
      <c r="F2517" s="13">
        <f t="shared" si="708"/>
        <v>-2.6706487091865405E-3</v>
      </c>
      <c r="G2517" s="2">
        <f t="shared" si="703"/>
        <v>7453.3019999999988</v>
      </c>
      <c r="H2517" s="2">
        <f t="shared" ca="1" si="709"/>
        <v>72191.600000000006</v>
      </c>
      <c r="I2517">
        <f t="shared" ca="1" si="710"/>
        <v>-1</v>
      </c>
      <c r="J2517">
        <f t="shared" si="711"/>
        <v>-1</v>
      </c>
      <c r="K2517">
        <f t="shared" si="704"/>
        <v>-66.119999999999891</v>
      </c>
      <c r="L2517">
        <f t="shared" ca="1" si="705"/>
        <v>66.119999999999891</v>
      </c>
      <c r="M2517" s="14">
        <f t="shared" si="706"/>
        <v>6613.1600000000471</v>
      </c>
      <c r="N2517">
        <f t="shared" si="712"/>
        <v>0</v>
      </c>
      <c r="O2517">
        <f t="shared" si="707"/>
        <v>0</v>
      </c>
      <c r="P2517">
        <f>COUNTIF(作圖資料!$A$3:$A$249,A2517)</f>
        <v>0</v>
      </c>
      <c r="R2517" s="7">
        <f t="shared" si="713"/>
        <v>-42</v>
      </c>
      <c r="S2517" s="8">
        <f t="shared" ca="1" si="714"/>
        <v>42</v>
      </c>
      <c r="T2517" s="8">
        <f t="shared" ca="1" si="715"/>
        <v>13680</v>
      </c>
      <c r="U2517" s="8">
        <f t="shared" ca="1" si="716"/>
        <v>-1</v>
      </c>
      <c r="V2517" s="9">
        <f t="shared" ca="1" si="717"/>
        <v>0</v>
      </c>
      <c r="W2517" s="3">
        <f t="shared" si="718"/>
        <v>-8.7914897243249746E-3</v>
      </c>
      <c r="X2517" s="3">
        <f t="shared" si="719"/>
        <v>-1.0836682810436149E-2</v>
      </c>
      <c r="Y2517" s="3">
        <f t="shared" si="720"/>
        <v>-4.7284711276687208E-3</v>
      </c>
    </row>
    <row r="2518" spans="1:25" x14ac:dyDescent="0.25">
      <c r="A2518" s="1">
        <v>39687</v>
      </c>
      <c r="B2518" s="2">
        <v>7080.97</v>
      </c>
      <c r="C2518" s="2">
        <v>94531</v>
      </c>
      <c r="D2518" s="2">
        <v>7082</v>
      </c>
      <c r="E2518" s="2">
        <v>7062</v>
      </c>
      <c r="F2518" s="13">
        <f t="shared" si="708"/>
        <v>1.4546029710604813E-4</v>
      </c>
      <c r="G2518" s="2">
        <f t="shared" si="703"/>
        <v>7428.3276666666652</v>
      </c>
      <c r="H2518" s="2">
        <f t="shared" ca="1" si="709"/>
        <v>74592.399999999994</v>
      </c>
      <c r="I2518">
        <f t="shared" ca="1" si="710"/>
        <v>1</v>
      </c>
      <c r="J2518">
        <f t="shared" si="711"/>
        <v>1</v>
      </c>
      <c r="K2518">
        <f t="shared" si="704"/>
        <v>116.36999999999989</v>
      </c>
      <c r="L2518">
        <f t="shared" ca="1" si="705"/>
        <v>-116.36999999999989</v>
      </c>
      <c r="M2518" s="14">
        <f t="shared" si="706"/>
        <v>6613.1600000000471</v>
      </c>
      <c r="N2518">
        <f t="shared" si="712"/>
        <v>0</v>
      </c>
      <c r="O2518">
        <f t="shared" si="707"/>
        <v>0</v>
      </c>
      <c r="P2518">
        <f>COUNTIF(作圖資料!$A$3:$A$249,A2518)</f>
        <v>0</v>
      </c>
      <c r="R2518" s="7">
        <f t="shared" si="713"/>
        <v>136</v>
      </c>
      <c r="S2518" s="8">
        <f t="shared" ca="1" si="714"/>
        <v>-136</v>
      </c>
      <c r="T2518" s="8">
        <f t="shared" ca="1" si="715"/>
        <v>13544</v>
      </c>
      <c r="U2518" s="8">
        <f t="shared" ca="1" si="716"/>
        <v>1</v>
      </c>
      <c r="V2518" s="9">
        <f t="shared" ca="1" si="717"/>
        <v>2</v>
      </c>
      <c r="W2518" s="3">
        <f t="shared" si="718"/>
        <v>-8.7914897243249746E-3</v>
      </c>
      <c r="X2518" s="3">
        <f t="shared" si="719"/>
        <v>5.6910338166995533E-3</v>
      </c>
      <c r="Y2518" s="3">
        <f t="shared" si="720"/>
        <v>1.4758561398481085E-2</v>
      </c>
    </row>
    <row r="2519" spans="1:25" x14ac:dyDescent="0.25">
      <c r="A2519" s="1">
        <v>39688</v>
      </c>
      <c r="B2519" s="2">
        <v>7033.37</v>
      </c>
      <c r="C2519" s="2">
        <v>99429</v>
      </c>
      <c r="D2519" s="2">
        <v>7041</v>
      </c>
      <c r="E2519" s="2">
        <v>7023</v>
      </c>
      <c r="F2519" s="13">
        <f t="shared" si="708"/>
        <v>1.0848284677189568E-3</v>
      </c>
      <c r="G2519" s="2">
        <f t="shared" si="703"/>
        <v>7401.7538333333323</v>
      </c>
      <c r="H2519" s="2">
        <f t="shared" ca="1" si="709"/>
        <v>79663.399999999994</v>
      </c>
      <c r="I2519">
        <f t="shared" ca="1" si="710"/>
        <v>1</v>
      </c>
      <c r="J2519">
        <f t="shared" si="711"/>
        <v>1</v>
      </c>
      <c r="K2519">
        <f t="shared" si="704"/>
        <v>-47.600000000000364</v>
      </c>
      <c r="L2519">
        <f t="shared" ca="1" si="705"/>
        <v>-47.600000000000364</v>
      </c>
      <c r="M2519" s="14">
        <f t="shared" si="706"/>
        <v>6613.1600000000471</v>
      </c>
      <c r="N2519">
        <f t="shared" si="712"/>
        <v>0</v>
      </c>
      <c r="O2519">
        <f t="shared" si="707"/>
        <v>0</v>
      </c>
      <c r="P2519">
        <f>COUNTIF(作圖資料!$A$3:$A$249,A2519)</f>
        <v>0</v>
      </c>
      <c r="R2519" s="7">
        <f t="shared" si="713"/>
        <v>-41</v>
      </c>
      <c r="S2519" s="8">
        <f t="shared" ca="1" si="714"/>
        <v>-41</v>
      </c>
      <c r="T2519" s="8">
        <f t="shared" ca="1" si="715"/>
        <v>13503</v>
      </c>
      <c r="U2519" s="8">
        <f t="shared" ca="1" si="716"/>
        <v>1</v>
      </c>
      <c r="V2519" s="9">
        <f t="shared" ca="1" si="717"/>
        <v>0</v>
      </c>
      <c r="W2519" s="3">
        <f t="shared" si="718"/>
        <v>-8.7914897243249746E-3</v>
      </c>
      <c r="X2519" s="3">
        <f t="shared" si="719"/>
        <v>-1.0694655512790696E-3</v>
      </c>
      <c r="Y2519" s="3">
        <f t="shared" si="720"/>
        <v>8.8837942398622971E-3</v>
      </c>
    </row>
    <row r="2520" spans="1:25" x14ac:dyDescent="0.25">
      <c r="A2520" s="1">
        <v>39689</v>
      </c>
      <c r="B2520" s="2">
        <v>7046.11</v>
      </c>
      <c r="C2520" s="2">
        <v>90859</v>
      </c>
      <c r="D2520" s="2">
        <v>7054</v>
      </c>
      <c r="E2520" s="2">
        <v>7033</v>
      </c>
      <c r="F2520" s="13">
        <f t="shared" si="708"/>
        <v>1.1197667933087185E-3</v>
      </c>
      <c r="G2520" s="2">
        <f t="shared" si="703"/>
        <v>7373.547999999997</v>
      </c>
      <c r="H2520" s="2">
        <f t="shared" ca="1" si="709"/>
        <v>82049.8</v>
      </c>
      <c r="I2520">
        <f t="shared" ca="1" si="710"/>
        <v>1</v>
      </c>
      <c r="J2520">
        <f t="shared" si="711"/>
        <v>1</v>
      </c>
      <c r="K2520">
        <f t="shared" si="704"/>
        <v>12.739999999999782</v>
      </c>
      <c r="L2520">
        <f t="shared" ca="1" si="705"/>
        <v>12.739999999999782</v>
      </c>
      <c r="M2520" s="14">
        <f t="shared" si="706"/>
        <v>6613.1600000000471</v>
      </c>
      <c r="N2520">
        <f t="shared" si="712"/>
        <v>0</v>
      </c>
      <c r="O2520">
        <f t="shared" si="707"/>
        <v>0</v>
      </c>
      <c r="P2520">
        <f>COUNTIF(作圖資料!$A$3:$A$249,A2520)</f>
        <v>0</v>
      </c>
      <c r="R2520" s="7">
        <f t="shared" si="713"/>
        <v>13</v>
      </c>
      <c r="S2520" s="8">
        <f t="shared" ca="1" si="714"/>
        <v>13</v>
      </c>
      <c r="T2520" s="8">
        <f t="shared" ca="1" si="715"/>
        <v>13516</v>
      </c>
      <c r="U2520" s="8">
        <f t="shared" ca="1" si="716"/>
        <v>1</v>
      </c>
      <c r="V2520" s="9">
        <f t="shared" ca="1" si="717"/>
        <v>0</v>
      </c>
      <c r="W2520" s="3">
        <f t="shared" si="718"/>
        <v>-8.7914897243249746E-3</v>
      </c>
      <c r="X2520" s="3">
        <f t="shared" si="719"/>
        <v>7.39962220738688E-4</v>
      </c>
      <c r="Y2520" s="3">
        <f t="shared" si="720"/>
        <v>1.0746525290156184E-2</v>
      </c>
    </row>
    <row r="2521" spans="1:25" x14ac:dyDescent="0.25">
      <c r="A2521" s="1">
        <v>39692</v>
      </c>
      <c r="B2521" s="2">
        <v>6813.09</v>
      </c>
      <c r="C2521" s="2">
        <v>88823</v>
      </c>
      <c r="D2521" s="2">
        <v>6756</v>
      </c>
      <c r="E2521" s="2">
        <v>6740</v>
      </c>
      <c r="F2521" s="13">
        <f t="shared" si="708"/>
        <v>-8.3794577790694547E-3</v>
      </c>
      <c r="G2521" s="2">
        <f t="shared" si="703"/>
        <v>7341.3436666666639</v>
      </c>
      <c r="H2521" s="2">
        <f t="shared" ca="1" si="709"/>
        <v>86668.4</v>
      </c>
      <c r="I2521">
        <f t="shared" ca="1" si="710"/>
        <v>1</v>
      </c>
      <c r="J2521">
        <f t="shared" si="711"/>
        <v>-1</v>
      </c>
      <c r="K2521">
        <f t="shared" si="704"/>
        <v>-233.01999999999953</v>
      </c>
      <c r="L2521">
        <f t="shared" ca="1" si="705"/>
        <v>-233.01999999999953</v>
      </c>
      <c r="M2521" s="14">
        <f t="shared" si="706"/>
        <v>6613.1600000000471</v>
      </c>
      <c r="N2521">
        <f t="shared" si="712"/>
        <v>0</v>
      </c>
      <c r="O2521">
        <f t="shared" si="707"/>
        <v>0</v>
      </c>
      <c r="P2521">
        <f>COUNTIF(作圖資料!$A$3:$A$249,A2521)</f>
        <v>0</v>
      </c>
      <c r="R2521" s="7">
        <f t="shared" si="713"/>
        <v>-298</v>
      </c>
      <c r="S2521" s="8">
        <f t="shared" ca="1" si="714"/>
        <v>-298</v>
      </c>
      <c r="T2521" s="8">
        <f t="shared" ca="1" si="715"/>
        <v>13218</v>
      </c>
      <c r="U2521" s="8">
        <f t="shared" ca="1" si="716"/>
        <v>1</v>
      </c>
      <c r="V2521" s="9">
        <f t="shared" ca="1" si="717"/>
        <v>0</v>
      </c>
      <c r="W2521" s="3">
        <f t="shared" si="718"/>
        <v>-8.7914897243249746E-3</v>
      </c>
      <c r="X2521" s="3">
        <f t="shared" si="719"/>
        <v>-3.2355238676873732E-2</v>
      </c>
      <c r="Y2521" s="3">
        <f t="shared" si="720"/>
        <v>-3.195300186273109E-2</v>
      </c>
    </row>
    <row r="2522" spans="1:25" x14ac:dyDescent="0.25">
      <c r="A2522" s="1">
        <v>39693</v>
      </c>
      <c r="B2522" s="2">
        <v>6693.18</v>
      </c>
      <c r="C2522" s="2">
        <v>92149</v>
      </c>
      <c r="D2522" s="2">
        <v>6698</v>
      </c>
      <c r="E2522" s="2">
        <v>6678</v>
      </c>
      <c r="F2522" s="13">
        <f t="shared" si="708"/>
        <v>7.2013601905207558E-4</v>
      </c>
      <c r="G2522" s="2">
        <f t="shared" si="703"/>
        <v>7309.7639999999974</v>
      </c>
      <c r="H2522" s="2">
        <f t="shared" ca="1" si="709"/>
        <v>93158.2</v>
      </c>
      <c r="I2522">
        <f t="shared" ca="1" si="710"/>
        <v>-1</v>
      </c>
      <c r="J2522">
        <f t="shared" si="711"/>
        <v>1</v>
      </c>
      <c r="K2522">
        <f t="shared" si="704"/>
        <v>-119.90999999999985</v>
      </c>
      <c r="L2522">
        <f t="shared" ca="1" si="705"/>
        <v>-119.90999999999985</v>
      </c>
      <c r="M2522" s="14">
        <f t="shared" si="706"/>
        <v>6613.1600000000471</v>
      </c>
      <c r="N2522">
        <f t="shared" si="712"/>
        <v>0</v>
      </c>
      <c r="O2522">
        <f t="shared" si="707"/>
        <v>0</v>
      </c>
      <c r="P2522">
        <f>COUNTIF(作圖資料!$A$3:$A$249,A2522)</f>
        <v>0</v>
      </c>
      <c r="R2522" s="7">
        <f t="shared" si="713"/>
        <v>-58</v>
      </c>
      <c r="S2522" s="8">
        <f t="shared" ca="1" si="714"/>
        <v>-58</v>
      </c>
      <c r="T2522" s="8">
        <f t="shared" ca="1" si="715"/>
        <v>13160</v>
      </c>
      <c r="U2522" s="8">
        <f t="shared" ca="1" si="716"/>
        <v>-1</v>
      </c>
      <c r="V2522" s="9">
        <f t="shared" ca="1" si="717"/>
        <v>2</v>
      </c>
      <c r="W2522" s="3">
        <f t="shared" si="718"/>
        <v>-8.7914897243249746E-3</v>
      </c>
      <c r="X2522" s="3">
        <f t="shared" si="719"/>
        <v>-4.9385731937678368E-2</v>
      </c>
      <c r="Y2522" s="3">
        <f t="shared" si="720"/>
        <v>-4.0263648087118575E-2</v>
      </c>
    </row>
    <row r="2523" spans="1:25" x14ac:dyDescent="0.25">
      <c r="A2523" s="1">
        <v>39694</v>
      </c>
      <c r="B2523" s="2">
        <v>6584.93</v>
      </c>
      <c r="C2523" s="2">
        <v>91697</v>
      </c>
      <c r="D2523" s="2">
        <v>6588</v>
      </c>
      <c r="E2523" s="2">
        <v>6570</v>
      </c>
      <c r="F2523" s="13">
        <f t="shared" si="708"/>
        <v>4.6621604178009868E-4</v>
      </c>
      <c r="G2523" s="2">
        <f t="shared" si="703"/>
        <v>7280.0128333333314</v>
      </c>
      <c r="H2523" s="2">
        <f t="shared" ca="1" si="709"/>
        <v>92591.4</v>
      </c>
      <c r="I2523">
        <f t="shared" ca="1" si="710"/>
        <v>-1</v>
      </c>
      <c r="J2523">
        <f t="shared" si="711"/>
        <v>1</v>
      </c>
      <c r="K2523">
        <f t="shared" si="704"/>
        <v>-108.25</v>
      </c>
      <c r="L2523">
        <f t="shared" ca="1" si="705"/>
        <v>108.25</v>
      </c>
      <c r="M2523" s="14">
        <f t="shared" si="706"/>
        <v>6613.1600000000471</v>
      </c>
      <c r="N2523">
        <f t="shared" si="712"/>
        <v>1</v>
      </c>
      <c r="O2523">
        <f t="shared" si="707"/>
        <v>1</v>
      </c>
      <c r="P2523">
        <f>COUNTIF(作圖資料!$A$3:$A$249,A2523)</f>
        <v>0</v>
      </c>
      <c r="R2523" s="7">
        <f t="shared" si="713"/>
        <v>-110</v>
      </c>
      <c r="S2523" s="8">
        <f t="shared" ca="1" si="714"/>
        <v>110</v>
      </c>
      <c r="T2523" s="8">
        <f t="shared" ca="1" si="715"/>
        <v>13270</v>
      </c>
      <c r="U2523" s="8">
        <f t="shared" ca="1" si="716"/>
        <v>-2</v>
      </c>
      <c r="V2523" s="9">
        <f t="shared" ca="1" si="717"/>
        <v>1</v>
      </c>
      <c r="W2523" s="3">
        <f t="shared" si="718"/>
        <v>-8.7914897243249746E-3</v>
      </c>
      <c r="X2523" s="3">
        <f t="shared" si="719"/>
        <v>-6.4760186907923623E-2</v>
      </c>
      <c r="Y2523" s="3">
        <f t="shared" si="720"/>
        <v>-5.6025218512680941E-2</v>
      </c>
    </row>
    <row r="2524" spans="1:25" x14ac:dyDescent="0.25">
      <c r="A2524" s="1">
        <v>39695</v>
      </c>
      <c r="B2524" s="2">
        <v>6412.63</v>
      </c>
      <c r="C2524" s="2">
        <v>91196</v>
      </c>
      <c r="D2524" s="2">
        <v>6397</v>
      </c>
      <c r="E2524" s="2">
        <v>6378</v>
      </c>
      <c r="F2524" s="13">
        <f t="shared" si="708"/>
        <v>-2.4373774878637677E-3</v>
      </c>
      <c r="G2524" s="2">
        <f t="shared" si="703"/>
        <v>7247.7968333333311</v>
      </c>
      <c r="H2524" s="2">
        <f t="shared" ca="1" si="709"/>
        <v>90944.8</v>
      </c>
      <c r="I2524">
        <f t="shared" ca="1" si="710"/>
        <v>1</v>
      </c>
      <c r="J2524">
        <f t="shared" si="711"/>
        <v>-1</v>
      </c>
      <c r="K2524">
        <f t="shared" si="704"/>
        <v>-172.30000000000018</v>
      </c>
      <c r="L2524">
        <f t="shared" ca="1" si="705"/>
        <v>172.30000000000018</v>
      </c>
      <c r="M2524" s="14">
        <f t="shared" si="706"/>
        <v>6440.860000000047</v>
      </c>
      <c r="N2524">
        <f t="shared" si="712"/>
        <v>-1</v>
      </c>
      <c r="O2524">
        <f t="shared" si="707"/>
        <v>2</v>
      </c>
      <c r="P2524">
        <f>COUNTIF(作圖資料!$A$3:$A$249,A2524)</f>
        <v>0</v>
      </c>
      <c r="R2524" s="7">
        <f t="shared" si="713"/>
        <v>-191</v>
      </c>
      <c r="S2524" s="8">
        <f t="shared" ca="1" si="714"/>
        <v>191</v>
      </c>
      <c r="T2524" s="8">
        <f t="shared" ca="1" si="715"/>
        <v>13652</v>
      </c>
      <c r="U2524" s="8">
        <f t="shared" ca="1" si="716"/>
        <v>2</v>
      </c>
      <c r="V2524" s="9">
        <f t="shared" ca="1" si="717"/>
        <v>4</v>
      </c>
      <c r="W2524" s="3">
        <f t="shared" si="718"/>
        <v>-8.7914897243249746E-3</v>
      </c>
      <c r="X2524" s="3">
        <f t="shared" si="719"/>
        <v>-8.9231490292434157E-2</v>
      </c>
      <c r="Y2524" s="3">
        <f t="shared" si="720"/>
        <v>-8.3393036251611985E-2</v>
      </c>
    </row>
    <row r="2525" spans="1:25" x14ac:dyDescent="0.25">
      <c r="A2525" s="1">
        <v>39696</v>
      </c>
      <c r="B2525" s="2">
        <v>6307.28</v>
      </c>
      <c r="C2525" s="2">
        <v>96741</v>
      </c>
      <c r="D2525" s="2">
        <v>6244</v>
      </c>
      <c r="E2525" s="2">
        <v>6225</v>
      </c>
      <c r="F2525" s="13">
        <f t="shared" si="708"/>
        <v>-1.0032850927816694E-2</v>
      </c>
      <c r="G2525" s="2">
        <f t="shared" si="703"/>
        <v>7218.5463333333328</v>
      </c>
      <c r="H2525" s="2">
        <f t="shared" ca="1" si="709"/>
        <v>92121.2</v>
      </c>
      <c r="I2525">
        <f t="shared" ca="1" si="710"/>
        <v>1</v>
      </c>
      <c r="J2525">
        <f t="shared" si="711"/>
        <v>-1</v>
      </c>
      <c r="K2525">
        <f t="shared" si="704"/>
        <v>-105.35000000000036</v>
      </c>
      <c r="L2525">
        <f t="shared" ca="1" si="705"/>
        <v>-105.35000000000036</v>
      </c>
      <c r="M2525" s="14">
        <f t="shared" si="706"/>
        <v>6546.2100000000473</v>
      </c>
      <c r="N2525">
        <f t="shared" si="712"/>
        <v>-1</v>
      </c>
      <c r="O2525">
        <f t="shared" si="707"/>
        <v>0</v>
      </c>
      <c r="P2525">
        <f>COUNTIF(作圖資料!$A$3:$A$249,A2525)</f>
        <v>0</v>
      </c>
      <c r="R2525" s="7">
        <f t="shared" si="713"/>
        <v>-153</v>
      </c>
      <c r="S2525" s="8">
        <f t="shared" ca="1" si="714"/>
        <v>-153</v>
      </c>
      <c r="T2525" s="8">
        <f t="shared" ca="1" si="715"/>
        <v>13346</v>
      </c>
      <c r="U2525" s="8">
        <f t="shared" ca="1" si="716"/>
        <v>2</v>
      </c>
      <c r="V2525" s="9">
        <f t="shared" ca="1" si="717"/>
        <v>0</v>
      </c>
      <c r="W2525" s="3">
        <f t="shared" si="718"/>
        <v>-8.7914897243249746E-3</v>
      </c>
      <c r="X2525" s="3">
        <f t="shared" si="719"/>
        <v>-0.10419406609950432</v>
      </c>
      <c r="Y2525" s="3">
        <f t="shared" si="720"/>
        <v>-0.1053159478435306</v>
      </c>
    </row>
    <row r="2526" spans="1:25" x14ac:dyDescent="0.25">
      <c r="A2526" s="1">
        <v>39699</v>
      </c>
      <c r="B2526" s="2">
        <v>6658.69</v>
      </c>
      <c r="C2526" s="2">
        <v>82715</v>
      </c>
      <c r="D2526" s="2">
        <v>6677</v>
      </c>
      <c r="E2526" s="2">
        <v>6661</v>
      </c>
      <c r="F2526" s="13">
        <f t="shared" si="708"/>
        <v>2.7497901238833222E-3</v>
      </c>
      <c r="G2526" s="2">
        <f t="shared" si="703"/>
        <v>7194.4313333333321</v>
      </c>
      <c r="H2526" s="2">
        <f t="shared" ca="1" si="709"/>
        <v>90899.6</v>
      </c>
      <c r="I2526">
        <f t="shared" ca="1" si="710"/>
        <v>-1</v>
      </c>
      <c r="J2526">
        <f t="shared" si="711"/>
        <v>1</v>
      </c>
      <c r="K2526">
        <f t="shared" si="704"/>
        <v>351.40999999999985</v>
      </c>
      <c r="L2526">
        <f t="shared" ca="1" si="705"/>
        <v>351.40999999999985</v>
      </c>
      <c r="M2526" s="14">
        <f t="shared" si="706"/>
        <v>6194.8000000000475</v>
      </c>
      <c r="N2526">
        <f t="shared" si="712"/>
        <v>0</v>
      </c>
      <c r="O2526">
        <f t="shared" si="707"/>
        <v>1</v>
      </c>
      <c r="P2526">
        <f>COUNTIF(作圖資料!$A$3:$A$249,A2526)</f>
        <v>0</v>
      </c>
      <c r="R2526" s="7">
        <f t="shared" si="713"/>
        <v>433</v>
      </c>
      <c r="S2526" s="8">
        <f t="shared" ca="1" si="714"/>
        <v>433</v>
      </c>
      <c r="T2526" s="8">
        <f t="shared" ca="1" si="715"/>
        <v>14212</v>
      </c>
      <c r="U2526" s="8">
        <f t="shared" ca="1" si="716"/>
        <v>-2</v>
      </c>
      <c r="V2526" s="9">
        <f t="shared" ca="1" si="717"/>
        <v>4</v>
      </c>
      <c r="W2526" s="3">
        <f t="shared" si="718"/>
        <v>-8.7914897243249746E-3</v>
      </c>
      <c r="X2526" s="3">
        <f t="shared" si="719"/>
        <v>-5.4284253433509844E-2</v>
      </c>
      <c r="Y2526" s="3">
        <f t="shared" si="720"/>
        <v>-4.3272675168362196E-2</v>
      </c>
    </row>
    <row r="2527" spans="1:25" x14ac:dyDescent="0.25">
      <c r="A2527" s="1">
        <v>39700</v>
      </c>
      <c r="B2527" s="2">
        <v>6424.77</v>
      </c>
      <c r="C2527" s="2">
        <v>86599</v>
      </c>
      <c r="D2527" s="2">
        <v>6466</v>
      </c>
      <c r="E2527" s="2">
        <v>6455</v>
      </c>
      <c r="F2527" s="13">
        <f t="shared" si="708"/>
        <v>6.4173503487283678E-3</v>
      </c>
      <c r="G2527" s="2">
        <f t="shared" si="703"/>
        <v>7165.347999999999</v>
      </c>
      <c r="H2527" s="2">
        <f t="shared" ca="1" si="709"/>
        <v>89789.6</v>
      </c>
      <c r="I2527">
        <f t="shared" ca="1" si="710"/>
        <v>-1</v>
      </c>
      <c r="J2527">
        <f t="shared" si="711"/>
        <v>1</v>
      </c>
      <c r="K2527">
        <f t="shared" si="704"/>
        <v>-233.91999999999916</v>
      </c>
      <c r="L2527">
        <f t="shared" ca="1" si="705"/>
        <v>233.91999999999916</v>
      </c>
      <c r="M2527" s="14">
        <f t="shared" si="706"/>
        <v>6194.8000000000475</v>
      </c>
      <c r="N2527">
        <f t="shared" si="712"/>
        <v>0</v>
      </c>
      <c r="O2527">
        <f t="shared" si="707"/>
        <v>0</v>
      </c>
      <c r="P2527">
        <f>COUNTIF(作圖資料!$A$3:$A$249,A2527)</f>
        <v>0</v>
      </c>
      <c r="R2527" s="7">
        <f t="shared" si="713"/>
        <v>-211</v>
      </c>
      <c r="S2527" s="8">
        <f t="shared" ca="1" si="714"/>
        <v>211</v>
      </c>
      <c r="T2527" s="8">
        <f t="shared" ca="1" si="715"/>
        <v>14634</v>
      </c>
      <c r="U2527" s="8">
        <f t="shared" ca="1" si="716"/>
        <v>-2</v>
      </c>
      <c r="V2527" s="9">
        <f t="shared" ca="1" si="717"/>
        <v>0</v>
      </c>
      <c r="W2527" s="3">
        <f t="shared" si="718"/>
        <v>-8.7914897243249746E-3</v>
      </c>
      <c r="X2527" s="3">
        <f t="shared" si="719"/>
        <v>-8.7507278899004226E-2</v>
      </c>
      <c r="Y2527" s="3">
        <f t="shared" si="720"/>
        <v>-7.3506232984668296E-2</v>
      </c>
    </row>
    <row r="2528" spans="1:25" x14ac:dyDescent="0.25">
      <c r="A2528" s="1">
        <v>39701</v>
      </c>
      <c r="B2528" s="2">
        <v>6458.01</v>
      </c>
      <c r="C2528" s="2">
        <v>93490</v>
      </c>
      <c r="D2528" s="2">
        <v>6453</v>
      </c>
      <c r="E2528" s="2">
        <v>6445</v>
      </c>
      <c r="F2528" s="13">
        <f t="shared" si="708"/>
        <v>-7.7578077457296502E-4</v>
      </c>
      <c r="G2528" s="2">
        <f t="shared" si="703"/>
        <v>7136.2849999999989</v>
      </c>
      <c r="H2528" s="2">
        <f t="shared" ca="1" si="709"/>
        <v>90148.2</v>
      </c>
      <c r="I2528">
        <f t="shared" ca="1" si="710"/>
        <v>1</v>
      </c>
      <c r="J2528">
        <f t="shared" si="711"/>
        <v>-1</v>
      </c>
      <c r="K2528">
        <f t="shared" si="704"/>
        <v>33.239999999999782</v>
      </c>
      <c r="L2528">
        <f t="shared" ca="1" si="705"/>
        <v>-33.239999999999782</v>
      </c>
      <c r="M2528" s="14">
        <f t="shared" si="706"/>
        <v>6194.8000000000475</v>
      </c>
      <c r="N2528">
        <f t="shared" si="712"/>
        <v>0</v>
      </c>
      <c r="O2528">
        <f t="shared" si="707"/>
        <v>0</v>
      </c>
      <c r="P2528">
        <f>COUNTIF(作圖資料!$A$3:$A$249,A2528)</f>
        <v>0</v>
      </c>
      <c r="R2528" s="7">
        <f t="shared" si="713"/>
        <v>-13</v>
      </c>
      <c r="S2528" s="8">
        <f t="shared" ca="1" si="714"/>
        <v>13</v>
      </c>
      <c r="T2528" s="8">
        <f t="shared" ca="1" si="715"/>
        <v>14660</v>
      </c>
      <c r="U2528" s="8">
        <f t="shared" ca="1" si="716"/>
        <v>2</v>
      </c>
      <c r="V2528" s="9">
        <f t="shared" ca="1" si="717"/>
        <v>4</v>
      </c>
      <c r="W2528" s="3">
        <f t="shared" si="718"/>
        <v>-8.7914897243249746E-3</v>
      </c>
      <c r="X2528" s="3">
        <f t="shared" si="719"/>
        <v>-8.2786291525231093E-2</v>
      </c>
      <c r="Y2528" s="3">
        <f t="shared" si="720"/>
        <v>-7.5368964034961961E-2</v>
      </c>
    </row>
    <row r="2529" spans="1:25" x14ac:dyDescent="0.25">
      <c r="A2529" s="1">
        <v>39702</v>
      </c>
      <c r="B2529" s="2">
        <v>6251.95</v>
      </c>
      <c r="C2529" s="2">
        <v>85455</v>
      </c>
      <c r="D2529" s="2">
        <v>6230</v>
      </c>
      <c r="E2529" s="2">
        <v>6222</v>
      </c>
      <c r="F2529" s="13">
        <f t="shared" si="708"/>
        <v>-3.5109045977654851E-3</v>
      </c>
      <c r="G2529" s="2">
        <f t="shared" si="703"/>
        <v>7103.5244999999995</v>
      </c>
      <c r="H2529" s="2">
        <f t="shared" ca="1" si="709"/>
        <v>89000</v>
      </c>
      <c r="I2529">
        <f t="shared" ca="1" si="710"/>
        <v>-1</v>
      </c>
      <c r="J2529">
        <f t="shared" si="711"/>
        <v>-1</v>
      </c>
      <c r="K2529">
        <f t="shared" si="704"/>
        <v>-206.0600000000004</v>
      </c>
      <c r="L2529">
        <f t="shared" ca="1" si="705"/>
        <v>-206.0600000000004</v>
      </c>
      <c r="M2529" s="14">
        <f t="shared" si="706"/>
        <v>6194.8000000000475</v>
      </c>
      <c r="N2529">
        <f t="shared" si="712"/>
        <v>0</v>
      </c>
      <c r="O2529">
        <f t="shared" si="707"/>
        <v>0</v>
      </c>
      <c r="P2529">
        <f>COUNTIF(作圖資料!$A$3:$A$249,A2529)</f>
        <v>0</v>
      </c>
      <c r="R2529" s="7">
        <f t="shared" si="713"/>
        <v>-223</v>
      </c>
      <c r="S2529" s="8">
        <f t="shared" ca="1" si="714"/>
        <v>-223</v>
      </c>
      <c r="T2529" s="8">
        <f t="shared" ca="1" si="715"/>
        <v>14214</v>
      </c>
      <c r="U2529" s="8">
        <f t="shared" ca="1" si="716"/>
        <v>-2</v>
      </c>
      <c r="V2529" s="9">
        <f t="shared" ca="1" si="717"/>
        <v>4</v>
      </c>
      <c r="W2529" s="3">
        <f t="shared" si="718"/>
        <v>-8.7914897243249746E-3</v>
      </c>
      <c r="X2529" s="3">
        <f t="shared" si="719"/>
        <v>-0.11205243647829111</v>
      </c>
      <c r="Y2529" s="3">
        <f t="shared" si="720"/>
        <v>-0.10732196589769305</v>
      </c>
    </row>
    <row r="2530" spans="1:25" x14ac:dyDescent="0.25">
      <c r="A2530" s="1">
        <v>39703</v>
      </c>
      <c r="B2530" s="2">
        <v>6310.68</v>
      </c>
      <c r="C2530" s="2">
        <v>91619</v>
      </c>
      <c r="D2530" s="2">
        <v>6288</v>
      </c>
      <c r="E2530" s="2">
        <v>6280</v>
      </c>
      <c r="F2530" s="13">
        <f t="shared" si="708"/>
        <v>-3.5939074711441865E-3</v>
      </c>
      <c r="G2530" s="2">
        <f t="shared" si="703"/>
        <v>7074.5734999999995</v>
      </c>
      <c r="H2530" s="2">
        <f t="shared" ca="1" si="709"/>
        <v>87975.6</v>
      </c>
      <c r="I2530">
        <f t="shared" ca="1" si="710"/>
        <v>1</v>
      </c>
      <c r="J2530">
        <f t="shared" si="711"/>
        <v>-1</v>
      </c>
      <c r="K2530">
        <f t="shared" si="704"/>
        <v>58.730000000000473</v>
      </c>
      <c r="L2530">
        <f t="shared" ca="1" si="705"/>
        <v>-58.730000000000473</v>
      </c>
      <c r="M2530" s="14">
        <f t="shared" si="706"/>
        <v>6194.8000000000475</v>
      </c>
      <c r="N2530">
        <f t="shared" si="712"/>
        <v>0</v>
      </c>
      <c r="O2530">
        <f t="shared" si="707"/>
        <v>0</v>
      </c>
      <c r="P2530">
        <f>COUNTIF(作圖資料!$A$3:$A$249,A2530)</f>
        <v>0</v>
      </c>
      <c r="R2530" s="7">
        <f t="shared" si="713"/>
        <v>58</v>
      </c>
      <c r="S2530" s="8">
        <f t="shared" ca="1" si="714"/>
        <v>-58</v>
      </c>
      <c r="T2530" s="8">
        <f t="shared" ca="1" si="715"/>
        <v>14098</v>
      </c>
      <c r="U2530" s="8">
        <f t="shared" ca="1" si="716"/>
        <v>2</v>
      </c>
      <c r="V2530" s="9">
        <f t="shared" ca="1" si="717"/>
        <v>4</v>
      </c>
      <c r="W2530" s="3">
        <f t="shared" si="718"/>
        <v>-8.7914897243249746E-3</v>
      </c>
      <c r="X2530" s="3">
        <f t="shared" si="719"/>
        <v>-0.10371117328750579</v>
      </c>
      <c r="Y2530" s="3">
        <f t="shared" si="720"/>
        <v>-9.9011319673305564E-2</v>
      </c>
    </row>
    <row r="2531" spans="1:25" x14ac:dyDescent="0.25">
      <c r="A2531" s="1">
        <v>39706</v>
      </c>
      <c r="B2531" s="2">
        <v>6052.45</v>
      </c>
      <c r="C2531" s="2">
        <v>72939</v>
      </c>
      <c r="D2531" s="2">
        <v>5967</v>
      </c>
      <c r="E2531" s="2">
        <v>5941</v>
      </c>
      <c r="F2531" s="13">
        <f t="shared" si="708"/>
        <v>-1.4118249634445523E-2</v>
      </c>
      <c r="G2531" s="2">
        <f t="shared" si="703"/>
        <v>7043.7403333333332</v>
      </c>
      <c r="H2531" s="2">
        <f t="shared" ca="1" si="709"/>
        <v>86020.4</v>
      </c>
      <c r="I2531">
        <f t="shared" ca="1" si="710"/>
        <v>-1</v>
      </c>
      <c r="J2531">
        <f t="shared" si="711"/>
        <v>-1</v>
      </c>
      <c r="K2531">
        <f t="shared" si="704"/>
        <v>-258.23000000000047</v>
      </c>
      <c r="L2531">
        <f t="shared" ca="1" si="705"/>
        <v>-258.23000000000047</v>
      </c>
      <c r="M2531" s="14">
        <f t="shared" si="706"/>
        <v>6194.8000000000475</v>
      </c>
      <c r="N2531">
        <f t="shared" si="712"/>
        <v>-1</v>
      </c>
      <c r="O2531">
        <f t="shared" si="707"/>
        <v>1</v>
      </c>
      <c r="P2531">
        <f>COUNTIF(作圖資料!$A$3:$A$249,A2531)</f>
        <v>0</v>
      </c>
      <c r="R2531" s="7">
        <f t="shared" si="713"/>
        <v>-321</v>
      </c>
      <c r="S2531" s="8">
        <f t="shared" ca="1" si="714"/>
        <v>-321</v>
      </c>
      <c r="T2531" s="8">
        <f t="shared" ca="1" si="715"/>
        <v>13456</v>
      </c>
      <c r="U2531" s="8">
        <f t="shared" ca="1" si="716"/>
        <v>-2</v>
      </c>
      <c r="V2531" s="9">
        <f t="shared" ca="1" si="717"/>
        <v>4</v>
      </c>
      <c r="W2531" s="3">
        <f t="shared" si="718"/>
        <v>-8.7914897243249746E-3</v>
      </c>
      <c r="X2531" s="3">
        <f t="shared" si="719"/>
        <v>-0.14038688235878938</v>
      </c>
      <c r="Y2531" s="3">
        <f t="shared" si="720"/>
        <v>-0.14500644791517403</v>
      </c>
    </row>
    <row r="2532" spans="1:25" x14ac:dyDescent="0.25">
      <c r="A2532" s="1">
        <v>39707</v>
      </c>
      <c r="B2532" s="2">
        <v>5756.59</v>
      </c>
      <c r="C2532" s="2">
        <v>82436</v>
      </c>
      <c r="D2532" s="2">
        <v>5685</v>
      </c>
      <c r="E2532" s="2">
        <v>5657</v>
      </c>
      <c r="F2532" s="13">
        <f t="shared" si="708"/>
        <v>-1.2436181836816607E-2</v>
      </c>
      <c r="G2532" s="2">
        <f t="shared" si="703"/>
        <v>7008.4086666666662</v>
      </c>
      <c r="H2532" s="2">
        <f t="shared" ca="1" si="709"/>
        <v>85187.8</v>
      </c>
      <c r="I2532">
        <f t="shared" ca="1" si="710"/>
        <v>-1</v>
      </c>
      <c r="J2532">
        <f t="shared" si="711"/>
        <v>-1</v>
      </c>
      <c r="K2532">
        <f t="shared" si="704"/>
        <v>-295.85999999999967</v>
      </c>
      <c r="L2532">
        <f t="shared" ca="1" si="705"/>
        <v>295.85999999999967</v>
      </c>
      <c r="M2532" s="14">
        <f t="shared" si="706"/>
        <v>6490.6600000000471</v>
      </c>
      <c r="N2532">
        <f t="shared" si="712"/>
        <v>-1</v>
      </c>
      <c r="O2532">
        <f t="shared" si="707"/>
        <v>0</v>
      </c>
      <c r="P2532">
        <f>COUNTIF(作圖資料!$A$3:$A$249,A2532)</f>
        <v>0</v>
      </c>
      <c r="R2532" s="7">
        <f t="shared" si="713"/>
        <v>-282</v>
      </c>
      <c r="S2532" s="8">
        <f t="shared" ca="1" si="714"/>
        <v>282</v>
      </c>
      <c r="T2532" s="8">
        <f t="shared" ca="1" si="715"/>
        <v>14020</v>
      </c>
      <c r="U2532" s="8">
        <f t="shared" ca="1" si="716"/>
        <v>-2</v>
      </c>
      <c r="V2532" s="9">
        <f t="shared" ca="1" si="717"/>
        <v>0</v>
      </c>
      <c r="W2532" s="3">
        <f t="shared" si="718"/>
        <v>-8.7914897243249746E-3</v>
      </c>
      <c r="X2532" s="3">
        <f t="shared" si="719"/>
        <v>-0.18240707864051475</v>
      </c>
      <c r="Y2532" s="3">
        <f t="shared" si="720"/>
        <v>-0.18541338300616128</v>
      </c>
    </row>
    <row r="2533" spans="1:25" x14ac:dyDescent="0.25">
      <c r="A2533" s="1">
        <v>39708</v>
      </c>
      <c r="B2533" s="2">
        <v>5800.87</v>
      </c>
      <c r="C2533" s="2">
        <v>102661</v>
      </c>
      <c r="D2533" s="2">
        <v>5767</v>
      </c>
      <c r="E2533" s="2">
        <v>5745</v>
      </c>
      <c r="F2533" s="13">
        <f t="shared" si="708"/>
        <v>-9.6313139236010592E-3</v>
      </c>
      <c r="G2533" s="2">
        <f t="shared" si="703"/>
        <v>6976.121166666665</v>
      </c>
      <c r="H2533" s="2">
        <f t="shared" ca="1" si="709"/>
        <v>87022</v>
      </c>
      <c r="I2533">
        <f t="shared" ca="1" si="710"/>
        <v>1</v>
      </c>
      <c r="J2533">
        <f t="shared" si="711"/>
        <v>-1</v>
      </c>
      <c r="K2533">
        <f t="shared" si="704"/>
        <v>44.279999999999745</v>
      </c>
      <c r="L2533">
        <f t="shared" ca="1" si="705"/>
        <v>-44.279999999999745</v>
      </c>
      <c r="M2533" s="14">
        <f t="shared" si="706"/>
        <v>6446.3800000000474</v>
      </c>
      <c r="N2533">
        <f t="shared" si="712"/>
        <v>-1</v>
      </c>
      <c r="O2533">
        <f t="shared" si="707"/>
        <v>0</v>
      </c>
      <c r="P2533">
        <f>COUNTIF(作圖資料!$A$3:$A$249,A2533)</f>
        <v>1</v>
      </c>
      <c r="R2533" s="7">
        <f t="shared" si="713"/>
        <v>82</v>
      </c>
      <c r="S2533" s="8">
        <f t="shared" ca="1" si="714"/>
        <v>-82</v>
      </c>
      <c r="T2533" s="8">
        <f t="shared" ca="1" si="715"/>
        <v>13856</v>
      </c>
      <c r="U2533" s="8">
        <f t="shared" ca="1" si="716"/>
        <v>2</v>
      </c>
      <c r="V2533" s="9">
        <f t="shared" ca="1" si="717"/>
        <v>4</v>
      </c>
      <c r="W2533" s="3">
        <f t="shared" si="718"/>
        <v>-8.7914897243249746E-3</v>
      </c>
      <c r="X2533" s="3">
        <f t="shared" si="719"/>
        <v>-0.17611810990072296</v>
      </c>
      <c r="Y2533" s="3">
        <f t="shared" si="720"/>
        <v>-0.17366384868892393</v>
      </c>
    </row>
    <row r="2534" spans="1:25" x14ac:dyDescent="0.25">
      <c r="A2534" s="1">
        <v>39709</v>
      </c>
      <c r="B2534" s="2">
        <v>5641.95</v>
      </c>
      <c r="C2534" s="2">
        <v>95123</v>
      </c>
      <c r="D2534" s="2">
        <v>5522</v>
      </c>
      <c r="E2534" s="2">
        <v>5500</v>
      </c>
      <c r="F2534" s="13">
        <f t="shared" si="708"/>
        <v>-2.1260379833213716E-2</v>
      </c>
      <c r="G2534" s="2">
        <f t="shared" si="703"/>
        <v>6939.2359999999999</v>
      </c>
      <c r="H2534" s="2">
        <f t="shared" ca="1" si="709"/>
        <v>88955.6</v>
      </c>
      <c r="I2534">
        <f t="shared" ca="1" si="710"/>
        <v>1</v>
      </c>
      <c r="J2534">
        <f t="shared" si="711"/>
        <v>-1</v>
      </c>
      <c r="K2534">
        <f t="shared" si="704"/>
        <v>-158.92000000000007</v>
      </c>
      <c r="L2534">
        <f t="shared" ca="1" si="705"/>
        <v>-158.92000000000007</v>
      </c>
      <c r="M2534" s="14">
        <f t="shared" si="706"/>
        <v>6605.3000000000475</v>
      </c>
      <c r="N2534">
        <f t="shared" si="712"/>
        <v>-1</v>
      </c>
      <c r="O2534">
        <f t="shared" si="707"/>
        <v>0</v>
      </c>
      <c r="P2534">
        <f>COUNTIF(作圖資料!$A$3:$A$249,A2534)</f>
        <v>0</v>
      </c>
      <c r="R2534" s="7">
        <f t="shared" si="713"/>
        <v>-223</v>
      </c>
      <c r="S2534" s="8">
        <f t="shared" ca="1" si="714"/>
        <v>-223</v>
      </c>
      <c r="T2534" s="8">
        <f t="shared" ca="1" si="715"/>
        <v>13410</v>
      </c>
      <c r="U2534" s="8">
        <f t="shared" ca="1" si="716"/>
        <v>2</v>
      </c>
      <c r="V2534" s="9">
        <f t="shared" ca="1" si="717"/>
        <v>0</v>
      </c>
      <c r="W2534" s="3">
        <f t="shared" si="718"/>
        <v>-9.6313139236010592E-3</v>
      </c>
      <c r="X2534" s="3">
        <f t="shared" si="719"/>
        <v>-2.7395890616407553E-2</v>
      </c>
      <c r="Y2534" s="3">
        <f t="shared" si="720"/>
        <v>-3.8816362053959969E-2</v>
      </c>
    </row>
    <row r="2535" spans="1:25" x14ac:dyDescent="0.25">
      <c r="A2535" s="1">
        <v>39710</v>
      </c>
      <c r="B2535" s="2">
        <v>5970.38</v>
      </c>
      <c r="C2535" s="2">
        <v>105333</v>
      </c>
      <c r="D2535" s="2">
        <v>5908</v>
      </c>
      <c r="E2535" s="2">
        <v>5887</v>
      </c>
      <c r="F2535" s="13">
        <f t="shared" si="708"/>
        <v>-1.0448246175285392E-2</v>
      </c>
      <c r="G2535" s="2">
        <f t="shared" si="703"/>
        <v>6908.545666666666</v>
      </c>
      <c r="H2535" s="2">
        <f t="shared" ca="1" si="709"/>
        <v>91698.4</v>
      </c>
      <c r="I2535">
        <f t="shared" ca="1" si="710"/>
        <v>1</v>
      </c>
      <c r="J2535">
        <f t="shared" si="711"/>
        <v>-1</v>
      </c>
      <c r="K2535">
        <f t="shared" si="704"/>
        <v>328.43000000000029</v>
      </c>
      <c r="L2535">
        <f t="shared" ca="1" si="705"/>
        <v>328.43000000000029</v>
      </c>
      <c r="M2535" s="14">
        <f t="shared" si="706"/>
        <v>6276.8700000000472</v>
      </c>
      <c r="N2535">
        <f t="shared" si="712"/>
        <v>-1</v>
      </c>
      <c r="O2535">
        <f t="shared" si="707"/>
        <v>0</v>
      </c>
      <c r="P2535">
        <f>COUNTIF(作圖資料!$A$3:$A$249,A2535)</f>
        <v>0</v>
      </c>
      <c r="R2535" s="7">
        <f t="shared" si="713"/>
        <v>386</v>
      </c>
      <c r="S2535" s="8">
        <f t="shared" ca="1" si="714"/>
        <v>386</v>
      </c>
      <c r="T2535" s="8">
        <f t="shared" ca="1" si="715"/>
        <v>14182</v>
      </c>
      <c r="U2535" s="8">
        <f t="shared" ca="1" si="716"/>
        <v>2</v>
      </c>
      <c r="V2535" s="9">
        <f t="shared" ca="1" si="717"/>
        <v>0</v>
      </c>
      <c r="W2535" s="3">
        <f t="shared" si="718"/>
        <v>-9.6313139236010592E-3</v>
      </c>
      <c r="X2535" s="3">
        <f t="shared" si="719"/>
        <v>2.9221478847138327E-2</v>
      </c>
      <c r="Y2535" s="3">
        <f t="shared" si="720"/>
        <v>2.837249782419482E-2</v>
      </c>
    </row>
    <row r="2536" spans="1:25" x14ac:dyDescent="0.25">
      <c r="A2536" s="1">
        <v>39713</v>
      </c>
      <c r="B2536" s="2">
        <v>6110.6</v>
      </c>
      <c r="C2536" s="2">
        <v>101181</v>
      </c>
      <c r="D2536" s="2">
        <v>6089</v>
      </c>
      <c r="E2536" s="2">
        <v>6069</v>
      </c>
      <c r="F2536" s="13">
        <f t="shared" si="708"/>
        <v>-3.5348410958008225E-3</v>
      </c>
      <c r="G2536" s="2">
        <f t="shared" si="703"/>
        <v>6884.5763333333325</v>
      </c>
      <c r="H2536" s="2">
        <f t="shared" ca="1" si="709"/>
        <v>97346.8</v>
      </c>
      <c r="I2536">
        <f t="shared" ca="1" si="710"/>
        <v>1</v>
      </c>
      <c r="J2536">
        <f t="shared" si="711"/>
        <v>-1</v>
      </c>
      <c r="K2536">
        <f t="shared" si="704"/>
        <v>140.22000000000025</v>
      </c>
      <c r="L2536">
        <f t="shared" ca="1" si="705"/>
        <v>140.22000000000025</v>
      </c>
      <c r="M2536" s="14">
        <f t="shared" si="706"/>
        <v>6136.6500000000469</v>
      </c>
      <c r="N2536">
        <f t="shared" si="712"/>
        <v>-1</v>
      </c>
      <c r="O2536">
        <f t="shared" si="707"/>
        <v>0</v>
      </c>
      <c r="P2536">
        <f>COUNTIF(作圖資料!$A$3:$A$249,A2536)</f>
        <v>0</v>
      </c>
      <c r="R2536" s="7">
        <f t="shared" si="713"/>
        <v>181</v>
      </c>
      <c r="S2536" s="8">
        <f t="shared" ca="1" si="714"/>
        <v>181</v>
      </c>
      <c r="T2536" s="8">
        <f t="shared" ca="1" si="715"/>
        <v>14544</v>
      </c>
      <c r="U2536" s="8">
        <f t="shared" ca="1" si="716"/>
        <v>2</v>
      </c>
      <c r="V2536" s="9">
        <f t="shared" ca="1" si="717"/>
        <v>0</v>
      </c>
      <c r="W2536" s="3">
        <f t="shared" si="718"/>
        <v>-9.6313139236010592E-3</v>
      </c>
      <c r="X2536" s="3">
        <f t="shared" si="719"/>
        <v>5.3393715080668924E-2</v>
      </c>
      <c r="Y2536" s="3">
        <f t="shared" si="720"/>
        <v>5.9878154917319293E-2</v>
      </c>
    </row>
    <row r="2537" spans="1:25" x14ac:dyDescent="0.25">
      <c r="A2537" s="1">
        <v>39714</v>
      </c>
      <c r="B2537" s="2">
        <v>6182.21</v>
      </c>
      <c r="C2537" s="2">
        <v>90283</v>
      </c>
      <c r="D2537" s="2">
        <v>6135</v>
      </c>
      <c r="E2537" s="2">
        <v>6119</v>
      </c>
      <c r="F2537" s="13">
        <f t="shared" si="708"/>
        <v>-7.6364277499469946E-3</v>
      </c>
      <c r="G2537" s="2">
        <f t="shared" si="703"/>
        <v>6862.2208333333338</v>
      </c>
      <c r="H2537" s="2">
        <f t="shared" ca="1" si="709"/>
        <v>98916.2</v>
      </c>
      <c r="I2537">
        <f t="shared" ca="1" si="710"/>
        <v>-1</v>
      </c>
      <c r="J2537">
        <f t="shared" si="711"/>
        <v>-1</v>
      </c>
      <c r="K2537">
        <f t="shared" si="704"/>
        <v>71.609999999999673</v>
      </c>
      <c r="L2537">
        <f t="shared" ca="1" si="705"/>
        <v>71.609999999999673</v>
      </c>
      <c r="M2537" s="14">
        <f t="shared" si="706"/>
        <v>6065.0400000000473</v>
      </c>
      <c r="N2537">
        <f t="shared" si="712"/>
        <v>0</v>
      </c>
      <c r="O2537">
        <f t="shared" si="707"/>
        <v>1</v>
      </c>
      <c r="P2537">
        <f>COUNTIF(作圖資料!$A$3:$A$249,A2537)</f>
        <v>0</v>
      </c>
      <c r="R2537" s="7">
        <f t="shared" si="713"/>
        <v>46</v>
      </c>
      <c r="S2537" s="8">
        <f t="shared" ca="1" si="714"/>
        <v>46</v>
      </c>
      <c r="T2537" s="8">
        <f t="shared" ca="1" si="715"/>
        <v>14636</v>
      </c>
      <c r="U2537" s="8">
        <f t="shared" ca="1" si="716"/>
        <v>-2</v>
      </c>
      <c r="V2537" s="9">
        <f t="shared" ca="1" si="717"/>
        <v>4</v>
      </c>
      <c r="W2537" s="3">
        <f t="shared" si="718"/>
        <v>-9.6313139236010592E-3</v>
      </c>
      <c r="X2537" s="3">
        <f t="shared" si="719"/>
        <v>6.5738415099803937E-2</v>
      </c>
      <c r="Y2537" s="3">
        <f t="shared" si="720"/>
        <v>6.788511749347248E-2</v>
      </c>
    </row>
    <row r="2538" spans="1:25" x14ac:dyDescent="0.25">
      <c r="A2538" s="1">
        <v>39715</v>
      </c>
      <c r="B2538" s="2">
        <v>6132.6</v>
      </c>
      <c r="C2538" s="2">
        <v>92656</v>
      </c>
      <c r="D2538" s="2">
        <v>6155</v>
      </c>
      <c r="E2538" s="2">
        <v>6136</v>
      </c>
      <c r="F2538" s="13">
        <f t="shared" si="708"/>
        <v>3.6526106382284151E-3</v>
      </c>
      <c r="G2538" s="2">
        <f t="shared" si="703"/>
        <v>6840.9644999999991</v>
      </c>
      <c r="H2538" s="2">
        <f t="shared" ca="1" si="709"/>
        <v>96915.199999999997</v>
      </c>
      <c r="I2538">
        <f t="shared" ca="1" si="710"/>
        <v>-1</v>
      </c>
      <c r="J2538">
        <f t="shared" si="711"/>
        <v>1</v>
      </c>
      <c r="K2538">
        <f t="shared" si="704"/>
        <v>-49.609999999999673</v>
      </c>
      <c r="L2538">
        <f t="shared" ca="1" si="705"/>
        <v>49.609999999999673</v>
      </c>
      <c r="M2538" s="14">
        <f t="shared" si="706"/>
        <v>6065.0400000000473</v>
      </c>
      <c r="N2538">
        <f t="shared" si="712"/>
        <v>0</v>
      </c>
      <c r="O2538">
        <f t="shared" si="707"/>
        <v>0</v>
      </c>
      <c r="P2538">
        <f>COUNTIF(作圖資料!$A$3:$A$249,A2538)</f>
        <v>0</v>
      </c>
      <c r="R2538" s="7">
        <f t="shared" si="713"/>
        <v>20</v>
      </c>
      <c r="S2538" s="8">
        <f t="shared" ca="1" si="714"/>
        <v>-20</v>
      </c>
      <c r="T2538" s="8">
        <f t="shared" ca="1" si="715"/>
        <v>14596</v>
      </c>
      <c r="U2538" s="8">
        <f t="shared" ca="1" si="716"/>
        <v>-2</v>
      </c>
      <c r="V2538" s="9">
        <f t="shared" ca="1" si="717"/>
        <v>0</v>
      </c>
      <c r="W2538" s="3">
        <f t="shared" si="718"/>
        <v>-9.6313139236010592E-3</v>
      </c>
      <c r="X2538" s="3">
        <f t="shared" si="719"/>
        <v>5.7186249648759624E-2</v>
      </c>
      <c r="Y2538" s="3">
        <f t="shared" si="720"/>
        <v>7.1366405570060909E-2</v>
      </c>
    </row>
    <row r="2539" spans="1:25" x14ac:dyDescent="0.25">
      <c r="A2539" s="1">
        <v>39716</v>
      </c>
      <c r="B2539" s="2">
        <v>6060.83</v>
      </c>
      <c r="C2539" s="2">
        <v>73009</v>
      </c>
      <c r="D2539" s="2">
        <v>6058</v>
      </c>
      <c r="E2539" s="2">
        <v>6040</v>
      </c>
      <c r="F2539" s="13">
        <f t="shared" si="708"/>
        <v>-4.6693274683495822E-4</v>
      </c>
      <c r="G2539" s="2">
        <f t="shared" si="703"/>
        <v>6819.4139999999998</v>
      </c>
      <c r="H2539" s="2">
        <f t="shared" ca="1" si="709"/>
        <v>92492.4</v>
      </c>
      <c r="I2539">
        <f t="shared" ca="1" si="710"/>
        <v>-1</v>
      </c>
      <c r="J2539">
        <f t="shared" si="711"/>
        <v>-1</v>
      </c>
      <c r="K2539">
        <f t="shared" si="704"/>
        <v>-71.770000000000437</v>
      </c>
      <c r="L2539">
        <f t="shared" ca="1" si="705"/>
        <v>71.770000000000437</v>
      </c>
      <c r="M2539" s="14">
        <f t="shared" si="706"/>
        <v>6065.0400000000473</v>
      </c>
      <c r="N2539">
        <f t="shared" si="712"/>
        <v>-1</v>
      </c>
      <c r="O2539">
        <f t="shared" si="707"/>
        <v>1</v>
      </c>
      <c r="P2539">
        <f>COUNTIF(作圖資料!$A$3:$A$249,A2539)</f>
        <v>0</v>
      </c>
      <c r="R2539" s="7">
        <f t="shared" si="713"/>
        <v>-97</v>
      </c>
      <c r="S2539" s="8">
        <f t="shared" ca="1" si="714"/>
        <v>97</v>
      </c>
      <c r="T2539" s="8">
        <f t="shared" ca="1" si="715"/>
        <v>14790</v>
      </c>
      <c r="U2539" s="8">
        <f t="shared" ca="1" si="716"/>
        <v>-2</v>
      </c>
      <c r="V2539" s="9">
        <f t="shared" ca="1" si="717"/>
        <v>0</v>
      </c>
      <c r="W2539" s="3">
        <f t="shared" si="718"/>
        <v>-9.6313139236010592E-3</v>
      </c>
      <c r="X2539" s="3">
        <f t="shared" si="719"/>
        <v>4.4813967560038304E-2</v>
      </c>
      <c r="Y2539" s="3">
        <f t="shared" si="720"/>
        <v>5.4482158398607483E-2</v>
      </c>
    </row>
    <row r="2540" spans="1:25" x14ac:dyDescent="0.25">
      <c r="A2540" s="1">
        <v>39717</v>
      </c>
      <c r="B2540" s="2">
        <v>5929.63</v>
      </c>
      <c r="C2540" s="2">
        <v>86448</v>
      </c>
      <c r="D2540" s="2">
        <v>5866</v>
      </c>
      <c r="E2540" s="2">
        <v>5851</v>
      </c>
      <c r="F2540" s="13">
        <f t="shared" si="708"/>
        <v>-1.0730855044918552E-2</v>
      </c>
      <c r="G2540" s="2">
        <f t="shared" si="703"/>
        <v>6795.0061666666688</v>
      </c>
      <c r="H2540" s="2">
        <f t="shared" ca="1" si="709"/>
        <v>88715.4</v>
      </c>
      <c r="I2540">
        <f t="shared" ca="1" si="710"/>
        <v>-1</v>
      </c>
      <c r="J2540">
        <f t="shared" si="711"/>
        <v>-1</v>
      </c>
      <c r="K2540">
        <f t="shared" si="704"/>
        <v>-131.19999999999982</v>
      </c>
      <c r="L2540">
        <f t="shared" ca="1" si="705"/>
        <v>131.19999999999982</v>
      </c>
      <c r="M2540" s="14">
        <f t="shared" si="706"/>
        <v>6196.2400000000471</v>
      </c>
      <c r="N2540">
        <f t="shared" si="712"/>
        <v>-1</v>
      </c>
      <c r="O2540">
        <f t="shared" si="707"/>
        <v>0</v>
      </c>
      <c r="P2540">
        <f>COUNTIF(作圖資料!$A$3:$A$249,A2540)</f>
        <v>0</v>
      </c>
      <c r="R2540" s="7">
        <f t="shared" si="713"/>
        <v>-192</v>
      </c>
      <c r="S2540" s="8">
        <f t="shared" ca="1" si="714"/>
        <v>192</v>
      </c>
      <c r="T2540" s="8">
        <f t="shared" ca="1" si="715"/>
        <v>15174</v>
      </c>
      <c r="U2540" s="8">
        <f t="shared" ca="1" si="716"/>
        <v>-2</v>
      </c>
      <c r="V2540" s="9">
        <f t="shared" ca="1" si="717"/>
        <v>0</v>
      </c>
      <c r="W2540" s="3">
        <f t="shared" si="718"/>
        <v>-9.6313139236010592E-3</v>
      </c>
      <c r="X2540" s="3">
        <f t="shared" si="719"/>
        <v>2.2196670499424975E-2</v>
      </c>
      <c r="Y2540" s="3">
        <f t="shared" si="720"/>
        <v>2.1061792863359408E-2</v>
      </c>
    </row>
    <row r="2541" spans="1:25" x14ac:dyDescent="0.25">
      <c r="A2541" s="1">
        <v>39721</v>
      </c>
      <c r="B2541" s="2">
        <v>5719.28</v>
      </c>
      <c r="C2541" s="2">
        <v>69582</v>
      </c>
      <c r="D2541" s="2">
        <v>5549</v>
      </c>
      <c r="E2541" s="2">
        <v>5528</v>
      </c>
      <c r="F2541" s="13">
        <f t="shared" si="708"/>
        <v>-2.977297841686366E-2</v>
      </c>
      <c r="G2541" s="2">
        <f t="shared" si="703"/>
        <v>6769.8540000000021</v>
      </c>
      <c r="H2541" s="2">
        <f t="shared" ca="1" si="709"/>
        <v>82395.600000000006</v>
      </c>
      <c r="I2541">
        <f t="shared" ca="1" si="710"/>
        <v>-1</v>
      </c>
      <c r="J2541">
        <f t="shared" si="711"/>
        <v>-1</v>
      </c>
      <c r="K2541">
        <f t="shared" si="704"/>
        <v>-210.35000000000036</v>
      </c>
      <c r="L2541">
        <f t="shared" ca="1" si="705"/>
        <v>210.35000000000036</v>
      </c>
      <c r="M2541" s="14">
        <f t="shared" si="706"/>
        <v>6406.5900000000474</v>
      </c>
      <c r="N2541">
        <f t="shared" si="712"/>
        <v>-1</v>
      </c>
      <c r="O2541">
        <f t="shared" si="707"/>
        <v>0</v>
      </c>
      <c r="P2541">
        <f>COUNTIF(作圖資料!$A$3:$A$249,A2541)</f>
        <v>0</v>
      </c>
      <c r="R2541" s="7">
        <f t="shared" si="713"/>
        <v>-317</v>
      </c>
      <c r="S2541" s="8">
        <f t="shared" ca="1" si="714"/>
        <v>317</v>
      </c>
      <c r="T2541" s="8">
        <f t="shared" ca="1" si="715"/>
        <v>15808</v>
      </c>
      <c r="U2541" s="8">
        <f t="shared" ca="1" si="716"/>
        <v>-2</v>
      </c>
      <c r="V2541" s="9">
        <f t="shared" ca="1" si="717"/>
        <v>0</v>
      </c>
      <c r="W2541" s="3">
        <f t="shared" si="718"/>
        <v>-9.6313139236010592E-3</v>
      </c>
      <c r="X2541" s="3">
        <f t="shared" si="719"/>
        <v>-1.4065131609569015E-2</v>
      </c>
      <c r="Y2541" s="3">
        <f t="shared" si="720"/>
        <v>-3.4116623150565739E-2</v>
      </c>
    </row>
    <row r="2542" spans="1:25" x14ac:dyDescent="0.25">
      <c r="A2542" s="1">
        <v>39722</v>
      </c>
      <c r="B2542" s="2">
        <v>5764.01</v>
      </c>
      <c r="C2542" s="2">
        <v>62858</v>
      </c>
      <c r="D2542" s="2">
        <v>5676</v>
      </c>
      <c r="E2542" s="2">
        <v>5656</v>
      </c>
      <c r="F2542" s="13">
        <f t="shared" si="708"/>
        <v>-1.5268883988750925E-2</v>
      </c>
      <c r="G2542" s="2">
        <f t="shared" si="703"/>
        <v>6743.5690000000022</v>
      </c>
      <c r="H2542" s="2">
        <f t="shared" ca="1" si="709"/>
        <v>76910.600000000006</v>
      </c>
      <c r="I2542">
        <f t="shared" ca="1" si="710"/>
        <v>-1</v>
      </c>
      <c r="J2542">
        <f t="shared" si="711"/>
        <v>-1</v>
      </c>
      <c r="K2542">
        <f t="shared" si="704"/>
        <v>44.730000000000473</v>
      </c>
      <c r="L2542">
        <f t="shared" ca="1" si="705"/>
        <v>-44.730000000000473</v>
      </c>
      <c r="M2542" s="14">
        <f t="shared" si="706"/>
        <v>6361.860000000047</v>
      </c>
      <c r="N2542">
        <f t="shared" si="712"/>
        <v>-1</v>
      </c>
      <c r="O2542">
        <f t="shared" si="707"/>
        <v>0</v>
      </c>
      <c r="P2542">
        <f>COUNTIF(作圖資料!$A$3:$A$249,A2542)</f>
        <v>0</v>
      </c>
      <c r="R2542" s="7">
        <f t="shared" si="713"/>
        <v>127</v>
      </c>
      <c r="S2542" s="8">
        <f t="shared" ca="1" si="714"/>
        <v>-127</v>
      </c>
      <c r="T2542" s="8">
        <f t="shared" ca="1" si="715"/>
        <v>15554</v>
      </c>
      <c r="U2542" s="8">
        <f t="shared" ca="1" si="716"/>
        <v>-2</v>
      </c>
      <c r="V2542" s="9">
        <f t="shared" ca="1" si="717"/>
        <v>0</v>
      </c>
      <c r="W2542" s="3">
        <f t="shared" si="718"/>
        <v>-9.6313139236010592E-3</v>
      </c>
      <c r="X2542" s="3">
        <f t="shared" si="719"/>
        <v>-6.3542192809010745E-3</v>
      </c>
      <c r="Y2542" s="3">
        <f t="shared" si="720"/>
        <v>-1.2010443864229781E-2</v>
      </c>
    </row>
    <row r="2543" spans="1:25" x14ac:dyDescent="0.25">
      <c r="A2543" s="1">
        <v>39723</v>
      </c>
      <c r="B2543" s="2">
        <v>5703.72</v>
      </c>
      <c r="C2543" s="2">
        <v>66459</v>
      </c>
      <c r="D2543" s="2">
        <v>5618</v>
      </c>
      <c r="E2543" s="2">
        <v>5598</v>
      </c>
      <c r="F2543" s="13">
        <f t="shared" si="708"/>
        <v>-1.5028788229436318E-2</v>
      </c>
      <c r="G2543" s="2">
        <f t="shared" si="703"/>
        <v>6721.100166666668</v>
      </c>
      <c r="H2543" s="2">
        <f t="shared" ca="1" si="709"/>
        <v>71671.199999999997</v>
      </c>
      <c r="I2543">
        <f t="shared" ca="1" si="710"/>
        <v>-1</v>
      </c>
      <c r="J2543">
        <f t="shared" si="711"/>
        <v>-1</v>
      </c>
      <c r="K2543">
        <f t="shared" si="704"/>
        <v>-60.289999999999964</v>
      </c>
      <c r="L2543">
        <f t="shared" ca="1" si="705"/>
        <v>60.289999999999964</v>
      </c>
      <c r="M2543" s="14">
        <f t="shared" si="706"/>
        <v>6422.1500000000469</v>
      </c>
      <c r="N2543">
        <f t="shared" si="712"/>
        <v>-1</v>
      </c>
      <c r="O2543">
        <f t="shared" si="707"/>
        <v>0</v>
      </c>
      <c r="P2543">
        <f>COUNTIF(作圖資料!$A$3:$A$249,A2543)</f>
        <v>0</v>
      </c>
      <c r="R2543" s="7">
        <f t="shared" si="713"/>
        <v>-58</v>
      </c>
      <c r="S2543" s="8">
        <f t="shared" ca="1" si="714"/>
        <v>58</v>
      </c>
      <c r="T2543" s="8">
        <f t="shared" ca="1" si="715"/>
        <v>15670</v>
      </c>
      <c r="U2543" s="8">
        <f t="shared" ca="1" si="716"/>
        <v>-2</v>
      </c>
      <c r="V2543" s="9">
        <f t="shared" ca="1" si="717"/>
        <v>0</v>
      </c>
      <c r="W2543" s="3">
        <f t="shared" si="718"/>
        <v>-9.6313139236010592E-3</v>
      </c>
      <c r="X2543" s="3">
        <f t="shared" si="719"/>
        <v>-1.6747487876818568E-2</v>
      </c>
      <c r="Y2543" s="3">
        <f t="shared" si="720"/>
        <v>-2.2106179286335959E-2</v>
      </c>
    </row>
    <row r="2544" spans="1:25" x14ac:dyDescent="0.25">
      <c r="A2544" s="1">
        <v>39724</v>
      </c>
      <c r="B2544" s="2">
        <v>5742.23</v>
      </c>
      <c r="C2544" s="2">
        <v>67116</v>
      </c>
      <c r="D2544" s="2">
        <v>5645</v>
      </c>
      <c r="E2544" s="2">
        <v>5631</v>
      </c>
      <c r="F2544" s="13">
        <f t="shared" si="708"/>
        <v>-1.6932446105432875E-2</v>
      </c>
      <c r="G2544" s="2">
        <f t="shared" si="703"/>
        <v>6699.3331666666672</v>
      </c>
      <c r="H2544" s="2">
        <f t="shared" ca="1" si="709"/>
        <v>70492.600000000006</v>
      </c>
      <c r="I2544">
        <f t="shared" ca="1" si="710"/>
        <v>-1</v>
      </c>
      <c r="J2544">
        <f t="shared" si="711"/>
        <v>-1</v>
      </c>
      <c r="K2544">
        <f t="shared" si="704"/>
        <v>38.509999999999309</v>
      </c>
      <c r="L2544">
        <f t="shared" ca="1" si="705"/>
        <v>-38.509999999999309</v>
      </c>
      <c r="M2544" s="14">
        <f t="shared" si="706"/>
        <v>6383.6400000000476</v>
      </c>
      <c r="N2544">
        <f t="shared" si="712"/>
        <v>-1</v>
      </c>
      <c r="O2544">
        <f t="shared" si="707"/>
        <v>0</v>
      </c>
      <c r="P2544">
        <f>COUNTIF(作圖資料!$A$3:$A$249,A2544)</f>
        <v>0</v>
      </c>
      <c r="R2544" s="7">
        <f t="shared" si="713"/>
        <v>27</v>
      </c>
      <c r="S2544" s="8">
        <f t="shared" ca="1" si="714"/>
        <v>-27</v>
      </c>
      <c r="T2544" s="8">
        <f t="shared" ca="1" si="715"/>
        <v>15616</v>
      </c>
      <c r="U2544" s="8">
        <f t="shared" ca="1" si="716"/>
        <v>-2</v>
      </c>
      <c r="V2544" s="9">
        <f t="shared" ca="1" si="717"/>
        <v>0</v>
      </c>
      <c r="W2544" s="3">
        <f t="shared" si="718"/>
        <v>-9.6313139236010592E-3</v>
      </c>
      <c r="X2544" s="3">
        <f t="shared" si="719"/>
        <v>-1.0108828503310852E-2</v>
      </c>
      <c r="Y2544" s="3">
        <f t="shared" si="720"/>
        <v>-1.740644038294159E-2</v>
      </c>
    </row>
    <row r="2545" spans="1:25" x14ac:dyDescent="0.25">
      <c r="A2545" s="1">
        <v>39727</v>
      </c>
      <c r="B2545" s="2">
        <v>5505.7</v>
      </c>
      <c r="C2545" s="2">
        <v>60211</v>
      </c>
      <c r="D2545" s="2">
        <v>5387</v>
      </c>
      <c r="E2545" s="2">
        <v>5362</v>
      </c>
      <c r="F2545" s="13">
        <f t="shared" si="708"/>
        <v>-2.1559474726192795E-2</v>
      </c>
      <c r="G2545" s="2">
        <f t="shared" si="703"/>
        <v>6673.1673333333347</v>
      </c>
      <c r="H2545" s="2">
        <f t="shared" ca="1" si="709"/>
        <v>65245.2</v>
      </c>
      <c r="I2545">
        <f t="shared" ca="1" si="710"/>
        <v>-1</v>
      </c>
      <c r="J2545">
        <f t="shared" si="711"/>
        <v>-1</v>
      </c>
      <c r="K2545">
        <f t="shared" si="704"/>
        <v>-236.52999999999975</v>
      </c>
      <c r="L2545">
        <f t="shared" ca="1" si="705"/>
        <v>236.52999999999975</v>
      </c>
      <c r="M2545" s="14">
        <f t="shared" si="706"/>
        <v>6620.1700000000474</v>
      </c>
      <c r="N2545">
        <f t="shared" si="712"/>
        <v>-1</v>
      </c>
      <c r="O2545">
        <f t="shared" si="707"/>
        <v>0</v>
      </c>
      <c r="P2545">
        <f>COUNTIF(作圖資料!$A$3:$A$249,A2545)</f>
        <v>0</v>
      </c>
      <c r="R2545" s="7">
        <f t="shared" si="713"/>
        <v>-258</v>
      </c>
      <c r="S2545" s="8">
        <f t="shared" ca="1" si="714"/>
        <v>258</v>
      </c>
      <c r="T2545" s="8">
        <f t="shared" ca="1" si="715"/>
        <v>16132</v>
      </c>
      <c r="U2545" s="8">
        <f t="shared" ca="1" si="716"/>
        <v>-2</v>
      </c>
      <c r="V2545" s="9">
        <f t="shared" ca="1" si="717"/>
        <v>0</v>
      </c>
      <c r="W2545" s="3">
        <f t="shared" si="718"/>
        <v>-9.6313139236010592E-3</v>
      </c>
      <c r="X2545" s="3">
        <f t="shared" si="719"/>
        <v>-5.0883746748332737E-2</v>
      </c>
      <c r="Y2545" s="3">
        <f t="shared" si="720"/>
        <v>-6.2315056570931171E-2</v>
      </c>
    </row>
    <row r="2546" spans="1:25" x14ac:dyDescent="0.25">
      <c r="A2546" s="1">
        <v>39728</v>
      </c>
      <c r="B2546" s="2">
        <v>5524.66</v>
      </c>
      <c r="C2546" s="2">
        <v>59249</v>
      </c>
      <c r="D2546" s="2">
        <v>5445</v>
      </c>
      <c r="E2546" s="2">
        <v>5421</v>
      </c>
      <c r="F2546" s="13">
        <f t="shared" si="708"/>
        <v>-1.4418986869780159E-2</v>
      </c>
      <c r="G2546" s="2">
        <f t="shared" si="703"/>
        <v>6644.4990000000007</v>
      </c>
      <c r="H2546" s="2">
        <f t="shared" ca="1" si="709"/>
        <v>63178.6</v>
      </c>
      <c r="I2546">
        <f t="shared" ca="1" si="710"/>
        <v>-1</v>
      </c>
      <c r="J2546">
        <f t="shared" si="711"/>
        <v>-1</v>
      </c>
      <c r="K2546">
        <f t="shared" si="704"/>
        <v>18.960000000000036</v>
      </c>
      <c r="L2546">
        <f t="shared" ca="1" si="705"/>
        <v>-18.960000000000036</v>
      </c>
      <c r="M2546" s="14">
        <f t="shared" si="706"/>
        <v>6601.2100000000473</v>
      </c>
      <c r="N2546">
        <f t="shared" si="712"/>
        <v>-1</v>
      </c>
      <c r="O2546">
        <f t="shared" si="707"/>
        <v>0</v>
      </c>
      <c r="P2546">
        <f>COUNTIF(作圖資料!$A$3:$A$249,A2546)</f>
        <v>0</v>
      </c>
      <c r="R2546" s="7">
        <f t="shared" si="713"/>
        <v>58</v>
      </c>
      <c r="S2546" s="8">
        <f t="shared" ca="1" si="714"/>
        <v>-58</v>
      </c>
      <c r="T2546" s="8">
        <f t="shared" ca="1" si="715"/>
        <v>16016</v>
      </c>
      <c r="U2546" s="8">
        <f t="shared" ca="1" si="716"/>
        <v>-2</v>
      </c>
      <c r="V2546" s="9">
        <f t="shared" ca="1" si="717"/>
        <v>0</v>
      </c>
      <c r="W2546" s="3">
        <f t="shared" si="718"/>
        <v>-9.6313139236010592E-3</v>
      </c>
      <c r="X2546" s="3">
        <f t="shared" si="719"/>
        <v>-4.7615271502378209E-2</v>
      </c>
      <c r="Y2546" s="3">
        <f t="shared" si="720"/>
        <v>-5.2219321148824993E-2</v>
      </c>
    </row>
    <row r="2547" spans="1:25" x14ac:dyDescent="0.25">
      <c r="A2547" s="1">
        <v>39729</v>
      </c>
      <c r="B2547" s="2">
        <v>5206.3999999999996</v>
      </c>
      <c r="C2547" s="2">
        <v>66764</v>
      </c>
      <c r="D2547" s="2">
        <v>5112</v>
      </c>
      <c r="E2547" s="2">
        <v>5086</v>
      </c>
      <c r="F2547" s="13">
        <f t="shared" si="708"/>
        <v>-1.8131530424093323E-2</v>
      </c>
      <c r="G2547" s="2">
        <f t="shared" si="703"/>
        <v>6611.9896666666673</v>
      </c>
      <c r="H2547" s="2">
        <f t="shared" ca="1" si="709"/>
        <v>63959.8</v>
      </c>
      <c r="I2547">
        <f t="shared" ca="1" si="710"/>
        <v>1</v>
      </c>
      <c r="J2547">
        <f t="shared" si="711"/>
        <v>-1</v>
      </c>
      <c r="K2547">
        <f t="shared" si="704"/>
        <v>-318.26000000000022</v>
      </c>
      <c r="L2547">
        <f t="shared" ca="1" si="705"/>
        <v>318.26000000000022</v>
      </c>
      <c r="M2547" s="14">
        <f t="shared" si="706"/>
        <v>6919.4700000000475</v>
      </c>
      <c r="N2547">
        <f t="shared" si="712"/>
        <v>-1</v>
      </c>
      <c r="O2547">
        <f t="shared" si="707"/>
        <v>0</v>
      </c>
      <c r="P2547">
        <f>COUNTIF(作圖資料!$A$3:$A$249,A2547)</f>
        <v>0</v>
      </c>
      <c r="R2547" s="7">
        <f t="shared" si="713"/>
        <v>-333</v>
      </c>
      <c r="S2547" s="8">
        <f t="shared" ca="1" si="714"/>
        <v>333</v>
      </c>
      <c r="T2547" s="8">
        <f t="shared" ca="1" si="715"/>
        <v>16682</v>
      </c>
      <c r="U2547" s="8">
        <f t="shared" ca="1" si="716"/>
        <v>3</v>
      </c>
      <c r="V2547" s="9">
        <f t="shared" ca="1" si="717"/>
        <v>5</v>
      </c>
      <c r="W2547" s="3">
        <f t="shared" si="718"/>
        <v>-9.6313139236010592E-3</v>
      </c>
      <c r="X2547" s="3">
        <f t="shared" si="719"/>
        <v>-0.10247945566785688</v>
      </c>
      <c r="Y2547" s="3">
        <f t="shared" si="720"/>
        <v>-0.11018276762402091</v>
      </c>
    </row>
    <row r="2548" spans="1:25" x14ac:dyDescent="0.25">
      <c r="A2548" s="1">
        <v>39730</v>
      </c>
      <c r="B2548" s="2">
        <v>5130.71</v>
      </c>
      <c r="C2548" s="2">
        <v>74817</v>
      </c>
      <c r="D2548" s="2">
        <v>5062</v>
      </c>
      <c r="E2548" s="2">
        <v>5024</v>
      </c>
      <c r="F2548" s="13">
        <f t="shared" si="708"/>
        <v>-1.3391908722184653E-2</v>
      </c>
      <c r="G2548" s="2">
        <f t="shared" si="703"/>
        <v>6583.5975000000017</v>
      </c>
      <c r="H2548" s="2">
        <f t="shared" ca="1" si="709"/>
        <v>65631.399999999994</v>
      </c>
      <c r="I2548">
        <f t="shared" ca="1" si="710"/>
        <v>1</v>
      </c>
      <c r="J2548">
        <f t="shared" si="711"/>
        <v>-1</v>
      </c>
      <c r="K2548">
        <f t="shared" si="704"/>
        <v>-75.6899999999996</v>
      </c>
      <c r="L2548">
        <f t="shared" ca="1" si="705"/>
        <v>-75.6899999999996</v>
      </c>
      <c r="M2548" s="14">
        <f t="shared" si="706"/>
        <v>6995.1600000000471</v>
      </c>
      <c r="N2548">
        <f t="shared" si="712"/>
        <v>-1</v>
      </c>
      <c r="O2548">
        <f t="shared" si="707"/>
        <v>0</v>
      </c>
      <c r="P2548">
        <f>COUNTIF(作圖資料!$A$3:$A$249,A2548)</f>
        <v>0</v>
      </c>
      <c r="R2548" s="7">
        <f t="shared" si="713"/>
        <v>-50</v>
      </c>
      <c r="S2548" s="8">
        <f t="shared" ca="1" si="714"/>
        <v>-50</v>
      </c>
      <c r="T2548" s="8">
        <f t="shared" ca="1" si="715"/>
        <v>16532</v>
      </c>
      <c r="U2548" s="8">
        <f t="shared" ca="1" si="716"/>
        <v>3</v>
      </c>
      <c r="V2548" s="9">
        <f t="shared" ca="1" si="717"/>
        <v>0</v>
      </c>
      <c r="W2548" s="3">
        <f t="shared" si="718"/>
        <v>-9.6313139236010592E-3</v>
      </c>
      <c r="X2548" s="3">
        <f t="shared" si="719"/>
        <v>-0.11552749846143784</v>
      </c>
      <c r="Y2548" s="3">
        <f t="shared" si="720"/>
        <v>-0.11888598781549176</v>
      </c>
    </row>
    <row r="2549" spans="1:25" x14ac:dyDescent="0.25">
      <c r="A2549" s="1">
        <v>39734</v>
      </c>
      <c r="B2549" s="2">
        <v>5020.4399999999996</v>
      </c>
      <c r="C2549" s="2">
        <v>44884</v>
      </c>
      <c r="D2549" s="2">
        <v>4945</v>
      </c>
      <c r="E2549" s="2">
        <v>4892</v>
      </c>
      <c r="F2549" s="13">
        <f t="shared" si="708"/>
        <v>-1.5026571376213993E-2</v>
      </c>
      <c r="G2549" s="2">
        <f t="shared" si="703"/>
        <v>6555.4275000000016</v>
      </c>
      <c r="H2549" s="2">
        <f t="shared" ca="1" si="709"/>
        <v>61185</v>
      </c>
      <c r="I2549">
        <f t="shared" ca="1" si="710"/>
        <v>-1</v>
      </c>
      <c r="J2549">
        <f t="shared" si="711"/>
        <v>-1</v>
      </c>
      <c r="K2549">
        <f t="shared" si="704"/>
        <v>-110.27000000000044</v>
      </c>
      <c r="L2549">
        <f t="shared" ca="1" si="705"/>
        <v>-110.27000000000044</v>
      </c>
      <c r="M2549" s="14">
        <f t="shared" si="706"/>
        <v>7105.4300000000476</v>
      </c>
      <c r="N2549">
        <f t="shared" si="712"/>
        <v>-1</v>
      </c>
      <c r="O2549">
        <f t="shared" si="707"/>
        <v>0</v>
      </c>
      <c r="P2549">
        <f>COUNTIF(作圖資料!$A$3:$A$249,A2549)</f>
        <v>0</v>
      </c>
      <c r="R2549" s="7">
        <f t="shared" si="713"/>
        <v>-117</v>
      </c>
      <c r="S2549" s="8">
        <f t="shared" ca="1" si="714"/>
        <v>-117</v>
      </c>
      <c r="T2549" s="8">
        <f t="shared" ca="1" si="715"/>
        <v>16181</v>
      </c>
      <c r="U2549" s="8">
        <f t="shared" ca="1" si="716"/>
        <v>-3</v>
      </c>
      <c r="V2549" s="9">
        <f t="shared" ca="1" si="717"/>
        <v>6</v>
      </c>
      <c r="W2549" s="3">
        <f t="shared" si="718"/>
        <v>-9.6313139236010592E-3</v>
      </c>
      <c r="X2549" s="3">
        <f t="shared" si="719"/>
        <v>-0.13453671604431772</v>
      </c>
      <c r="Y2549" s="3">
        <f t="shared" si="720"/>
        <v>-0.1392515230635335</v>
      </c>
    </row>
    <row r="2550" spans="1:25" x14ac:dyDescent="0.25">
      <c r="A2550" s="1">
        <v>39735</v>
      </c>
      <c r="B2550" s="2">
        <v>5291.56</v>
      </c>
      <c r="C2550" s="2">
        <v>67489</v>
      </c>
      <c r="D2550" s="2">
        <v>5287</v>
      </c>
      <c r="E2550" s="2">
        <v>5235</v>
      </c>
      <c r="F2550" s="13">
        <f t="shared" si="708"/>
        <v>-8.6174965416629945E-4</v>
      </c>
      <c r="G2550" s="2">
        <f t="shared" si="703"/>
        <v>6527.3783333333331</v>
      </c>
      <c r="H2550" s="2">
        <f t="shared" ca="1" si="709"/>
        <v>62640.6</v>
      </c>
      <c r="I2550">
        <f t="shared" ca="1" si="710"/>
        <v>1</v>
      </c>
      <c r="J2550">
        <f t="shared" si="711"/>
        <v>-1</v>
      </c>
      <c r="K2550">
        <f t="shared" si="704"/>
        <v>271.1200000000008</v>
      </c>
      <c r="L2550">
        <f t="shared" ca="1" si="705"/>
        <v>-271.1200000000008</v>
      </c>
      <c r="M2550" s="14">
        <f t="shared" si="706"/>
        <v>6834.3100000000468</v>
      </c>
      <c r="N2550">
        <f t="shared" si="712"/>
        <v>-1</v>
      </c>
      <c r="O2550">
        <f t="shared" si="707"/>
        <v>0</v>
      </c>
      <c r="P2550">
        <f>COUNTIF(作圖資料!$A$3:$A$249,A2550)</f>
        <v>0</v>
      </c>
      <c r="R2550" s="7">
        <f t="shared" si="713"/>
        <v>342</v>
      </c>
      <c r="S2550" s="8">
        <f t="shared" ca="1" si="714"/>
        <v>-342</v>
      </c>
      <c r="T2550" s="8">
        <f t="shared" ca="1" si="715"/>
        <v>15155</v>
      </c>
      <c r="U2550" s="8">
        <f t="shared" ca="1" si="716"/>
        <v>2</v>
      </c>
      <c r="V2550" s="9">
        <f t="shared" ca="1" si="717"/>
        <v>5</v>
      </c>
      <c r="W2550" s="3">
        <f t="shared" si="718"/>
        <v>-9.6313139236010592E-3</v>
      </c>
      <c r="X2550" s="3">
        <f t="shared" si="719"/>
        <v>-8.7798899130647756E-2</v>
      </c>
      <c r="Y2550" s="3">
        <f t="shared" si="720"/>
        <v>-7.9721496953872872E-2</v>
      </c>
    </row>
    <row r="2551" spans="1:25" x14ac:dyDescent="0.25">
      <c r="A2551" s="1">
        <v>39736</v>
      </c>
      <c r="B2551" s="2">
        <v>5246.26</v>
      </c>
      <c r="C2551" s="2">
        <v>53352</v>
      </c>
      <c r="D2551" s="2">
        <v>5245</v>
      </c>
      <c r="E2551" s="2">
        <v>5160</v>
      </c>
      <c r="F2551" s="13">
        <f t="shared" si="708"/>
        <v>-1.6442189292943943E-2</v>
      </c>
      <c r="G2551" s="2">
        <f t="shared" si="703"/>
        <v>6501.2273333333342</v>
      </c>
      <c r="H2551" s="2">
        <f t="shared" ca="1" si="709"/>
        <v>61461.2</v>
      </c>
      <c r="I2551">
        <f t="shared" ca="1" si="710"/>
        <v>-1</v>
      </c>
      <c r="J2551">
        <f t="shared" si="711"/>
        <v>-1</v>
      </c>
      <c r="K2551">
        <f t="shared" si="704"/>
        <v>-45.300000000000182</v>
      </c>
      <c r="L2551">
        <f t="shared" ca="1" si="705"/>
        <v>-45.300000000000182</v>
      </c>
      <c r="M2551" s="14">
        <f t="shared" si="706"/>
        <v>6879.610000000047</v>
      </c>
      <c r="N2551">
        <f t="shared" si="712"/>
        <v>-1</v>
      </c>
      <c r="O2551">
        <f t="shared" si="707"/>
        <v>0</v>
      </c>
      <c r="P2551">
        <f>COUNTIF(作圖資料!$A$3:$A$249,A2551)</f>
        <v>1</v>
      </c>
      <c r="R2551" s="7">
        <f t="shared" si="713"/>
        <v>-42</v>
      </c>
      <c r="S2551" s="8">
        <f t="shared" ca="1" si="714"/>
        <v>-42</v>
      </c>
      <c r="T2551" s="8">
        <f t="shared" ca="1" si="715"/>
        <v>15071</v>
      </c>
      <c r="U2551" s="8">
        <f t="shared" ca="1" si="716"/>
        <v>-2</v>
      </c>
      <c r="V2551" s="9">
        <f t="shared" ca="1" si="717"/>
        <v>4</v>
      </c>
      <c r="W2551" s="3">
        <f t="shared" si="718"/>
        <v>-9.6313139236010592E-3</v>
      </c>
      <c r="X2551" s="3">
        <f t="shared" si="719"/>
        <v>-9.5608072582216264E-2</v>
      </c>
      <c r="Y2551" s="3">
        <f t="shared" si="720"/>
        <v>-8.7032201914708396E-2</v>
      </c>
    </row>
    <row r="2552" spans="1:25" x14ac:dyDescent="0.25">
      <c r="A2552" s="1">
        <v>39737</v>
      </c>
      <c r="B2552" s="2">
        <v>5075.97</v>
      </c>
      <c r="C2552" s="2">
        <v>28645</v>
      </c>
      <c r="D2552" s="2">
        <v>4978</v>
      </c>
      <c r="E2552" s="2">
        <v>4949</v>
      </c>
      <c r="F2552" s="13">
        <f t="shared" si="708"/>
        <v>-1.9300744488245591E-2</v>
      </c>
      <c r="G2552" s="2">
        <f t="shared" si="703"/>
        <v>6467.7323333333343</v>
      </c>
      <c r="H2552" s="2">
        <f t="shared" ca="1" si="709"/>
        <v>53837.4</v>
      </c>
      <c r="I2552">
        <f t="shared" ca="1" si="710"/>
        <v>-1</v>
      </c>
      <c r="J2552">
        <f t="shared" si="711"/>
        <v>-1</v>
      </c>
      <c r="K2552">
        <f t="shared" si="704"/>
        <v>-170.28999999999996</v>
      </c>
      <c r="L2552">
        <f t="shared" ca="1" si="705"/>
        <v>170.28999999999996</v>
      </c>
      <c r="M2552" s="14">
        <f t="shared" si="706"/>
        <v>7049.9000000000469</v>
      </c>
      <c r="N2552">
        <f t="shared" si="712"/>
        <v>-1</v>
      </c>
      <c r="O2552">
        <f t="shared" si="707"/>
        <v>0</v>
      </c>
      <c r="P2552">
        <f>COUNTIF(作圖資料!$A$3:$A$249,A2552)</f>
        <v>0</v>
      </c>
      <c r="R2552" s="7">
        <f t="shared" si="713"/>
        <v>-182</v>
      </c>
      <c r="S2552" s="8">
        <f t="shared" ca="1" si="714"/>
        <v>182</v>
      </c>
      <c r="T2552" s="8">
        <f t="shared" ca="1" si="715"/>
        <v>15435</v>
      </c>
      <c r="U2552" s="8">
        <f t="shared" ca="1" si="716"/>
        <v>-3</v>
      </c>
      <c r="V2552" s="9">
        <f t="shared" ca="1" si="717"/>
        <v>1</v>
      </c>
      <c r="W2552" s="3">
        <f t="shared" si="718"/>
        <v>-1.6442189292943943E-2</v>
      </c>
      <c r="X2552" s="3">
        <f t="shared" si="719"/>
        <v>-3.2459313873121037E-2</v>
      </c>
      <c r="Y2552" s="3">
        <f t="shared" si="720"/>
        <v>-3.5271317829457367E-2</v>
      </c>
    </row>
    <row r="2553" spans="1:25" x14ac:dyDescent="0.25">
      <c r="A2553" s="1">
        <v>39738</v>
      </c>
      <c r="B2553" s="2">
        <v>4960.3999999999996</v>
      </c>
      <c r="C2553" s="2">
        <v>55324</v>
      </c>
      <c r="D2553" s="2">
        <v>4804</v>
      </c>
      <c r="E2553" s="2">
        <v>4776</v>
      </c>
      <c r="F2553" s="13">
        <f t="shared" si="708"/>
        <v>-3.1529715345536613E-2</v>
      </c>
      <c r="G2553" s="2">
        <f t="shared" si="703"/>
        <v>6432.6448333333346</v>
      </c>
      <c r="H2553" s="2">
        <f t="shared" ca="1" si="709"/>
        <v>49938.8</v>
      </c>
      <c r="I2553">
        <f t="shared" ca="1" si="710"/>
        <v>1</v>
      </c>
      <c r="J2553">
        <f t="shared" si="711"/>
        <v>-1</v>
      </c>
      <c r="K2553">
        <f t="shared" si="704"/>
        <v>-115.57000000000062</v>
      </c>
      <c r="L2553">
        <f t="shared" ca="1" si="705"/>
        <v>115.57000000000062</v>
      </c>
      <c r="M2553" s="14">
        <f t="shared" si="706"/>
        <v>7165.4700000000475</v>
      </c>
      <c r="N2553">
        <f t="shared" si="712"/>
        <v>-1</v>
      </c>
      <c r="O2553">
        <f t="shared" si="707"/>
        <v>0</v>
      </c>
      <c r="P2553">
        <f>COUNTIF(作圖資料!$A$3:$A$249,A2553)</f>
        <v>0</v>
      </c>
      <c r="R2553" s="7">
        <f t="shared" si="713"/>
        <v>-174</v>
      </c>
      <c r="S2553" s="8">
        <f t="shared" ca="1" si="714"/>
        <v>174</v>
      </c>
      <c r="T2553" s="8">
        <f t="shared" ca="1" si="715"/>
        <v>15957</v>
      </c>
      <c r="U2553" s="8">
        <f t="shared" ca="1" si="716"/>
        <v>3</v>
      </c>
      <c r="V2553" s="9">
        <f t="shared" ca="1" si="717"/>
        <v>6</v>
      </c>
      <c r="W2553" s="3">
        <f t="shared" si="718"/>
        <v>-1.6442189292943943E-2</v>
      </c>
      <c r="X2553" s="3">
        <f t="shared" si="719"/>
        <v>-5.448834026525573E-2</v>
      </c>
      <c r="Y2553" s="3">
        <f t="shared" si="720"/>
        <v>-6.8992248062015538E-2</v>
      </c>
    </row>
    <row r="2554" spans="1:25" x14ac:dyDescent="0.25">
      <c r="A2554" s="1">
        <v>39741</v>
      </c>
      <c r="B2554" s="2">
        <v>4931.84</v>
      </c>
      <c r="C2554" s="2">
        <v>41027</v>
      </c>
      <c r="D2554" s="2">
        <v>4823</v>
      </c>
      <c r="E2554" s="2">
        <v>4790</v>
      </c>
      <c r="F2554" s="13">
        <f t="shared" si="708"/>
        <v>-2.2068842460420512E-2</v>
      </c>
      <c r="G2554" s="2">
        <f t="shared" si="703"/>
        <v>6393.0116666666681</v>
      </c>
      <c r="H2554" s="2">
        <f t="shared" ca="1" si="709"/>
        <v>49167.4</v>
      </c>
      <c r="I2554">
        <f t="shared" ca="1" si="710"/>
        <v>-1</v>
      </c>
      <c r="J2554">
        <f t="shared" si="711"/>
        <v>-1</v>
      </c>
      <c r="K2554">
        <f t="shared" si="704"/>
        <v>-28.559999999999491</v>
      </c>
      <c r="L2554">
        <f t="shared" ca="1" si="705"/>
        <v>-28.559999999999491</v>
      </c>
      <c r="M2554" s="14">
        <f t="shared" si="706"/>
        <v>7194.030000000047</v>
      </c>
      <c r="N2554">
        <f t="shared" si="712"/>
        <v>-1</v>
      </c>
      <c r="O2554">
        <f t="shared" si="707"/>
        <v>0</v>
      </c>
      <c r="P2554">
        <f>COUNTIF(作圖資料!$A$3:$A$249,A2554)</f>
        <v>0</v>
      </c>
      <c r="R2554" s="7">
        <f t="shared" si="713"/>
        <v>19</v>
      </c>
      <c r="S2554" s="8">
        <f t="shared" ca="1" si="714"/>
        <v>19</v>
      </c>
      <c r="T2554" s="8">
        <f t="shared" ca="1" si="715"/>
        <v>16014</v>
      </c>
      <c r="U2554" s="8">
        <f t="shared" ca="1" si="716"/>
        <v>-3</v>
      </c>
      <c r="V2554" s="9">
        <f t="shared" ca="1" si="717"/>
        <v>6</v>
      </c>
      <c r="W2554" s="3">
        <f t="shared" si="718"/>
        <v>-1.6442189292943943E-2</v>
      </c>
      <c r="X2554" s="3">
        <f t="shared" si="719"/>
        <v>-5.9932218380331914E-2</v>
      </c>
      <c r="Y2554" s="3">
        <f t="shared" si="720"/>
        <v>-6.5310077519379894E-2</v>
      </c>
    </row>
    <row r="2555" spans="1:25" x14ac:dyDescent="0.25">
      <c r="A2555" s="1">
        <v>39742</v>
      </c>
      <c r="B2555" s="2">
        <v>4949.59</v>
      </c>
      <c r="C2555" s="2">
        <v>67412</v>
      </c>
      <c r="D2555" s="2">
        <v>4817</v>
      </c>
      <c r="E2555" s="2">
        <v>4775</v>
      </c>
      <c r="F2555" s="13">
        <f t="shared" si="708"/>
        <v>-2.6788077396309617E-2</v>
      </c>
      <c r="G2555" s="2">
        <f t="shared" si="703"/>
        <v>6352.7035000000014</v>
      </c>
      <c r="H2555" s="2">
        <f t="shared" ca="1" si="709"/>
        <v>49152</v>
      </c>
      <c r="I2555">
        <f t="shared" ca="1" si="710"/>
        <v>1</v>
      </c>
      <c r="J2555">
        <f t="shared" si="711"/>
        <v>-1</v>
      </c>
      <c r="K2555">
        <f t="shared" si="704"/>
        <v>17.75</v>
      </c>
      <c r="L2555">
        <f t="shared" ca="1" si="705"/>
        <v>-17.75</v>
      </c>
      <c r="M2555" s="14">
        <f t="shared" si="706"/>
        <v>7176.280000000047</v>
      </c>
      <c r="N2555">
        <f t="shared" si="712"/>
        <v>-1</v>
      </c>
      <c r="O2555">
        <f t="shared" si="707"/>
        <v>0</v>
      </c>
      <c r="P2555">
        <f>COUNTIF(作圖資料!$A$3:$A$249,A2555)</f>
        <v>0</v>
      </c>
      <c r="R2555" s="7">
        <f t="shared" si="713"/>
        <v>-6</v>
      </c>
      <c r="S2555" s="8">
        <f t="shared" ca="1" si="714"/>
        <v>6</v>
      </c>
      <c r="T2555" s="8">
        <f t="shared" ca="1" si="715"/>
        <v>16032</v>
      </c>
      <c r="U2555" s="8">
        <f t="shared" ca="1" si="716"/>
        <v>3</v>
      </c>
      <c r="V2555" s="9">
        <f t="shared" ca="1" si="717"/>
        <v>6</v>
      </c>
      <c r="W2555" s="3">
        <f t="shared" si="718"/>
        <v>-1.6442189292943943E-2</v>
      </c>
      <c r="X2555" s="3">
        <f t="shared" si="719"/>
        <v>-5.6548855756291094E-2</v>
      </c>
      <c r="Y2555" s="3">
        <f t="shared" si="720"/>
        <v>-6.6472868217054337E-2</v>
      </c>
    </row>
    <row r="2556" spans="1:25" x14ac:dyDescent="0.25">
      <c r="A2556" s="1">
        <v>39743</v>
      </c>
      <c r="B2556" s="2">
        <v>4862.59</v>
      </c>
      <c r="C2556" s="2">
        <v>47043</v>
      </c>
      <c r="D2556" s="2">
        <v>4656</v>
      </c>
      <c r="E2556" s="2">
        <v>4611</v>
      </c>
      <c r="F2556" s="13">
        <f t="shared" si="708"/>
        <v>-4.2485588955679998E-2</v>
      </c>
      <c r="G2556" s="2">
        <f t="shared" si="703"/>
        <v>6313.1863333333349</v>
      </c>
      <c r="H2556" s="2">
        <f t="shared" ca="1" si="709"/>
        <v>47890.2</v>
      </c>
      <c r="I2556">
        <f t="shared" ca="1" si="710"/>
        <v>-1</v>
      </c>
      <c r="J2556">
        <f t="shared" si="711"/>
        <v>-1</v>
      </c>
      <c r="K2556">
        <f t="shared" si="704"/>
        <v>-87</v>
      </c>
      <c r="L2556">
        <f t="shared" ca="1" si="705"/>
        <v>-87</v>
      </c>
      <c r="M2556" s="14">
        <f t="shared" si="706"/>
        <v>7263.280000000047</v>
      </c>
      <c r="N2556">
        <f t="shared" si="712"/>
        <v>-1</v>
      </c>
      <c r="O2556">
        <f t="shared" si="707"/>
        <v>0</v>
      </c>
      <c r="P2556">
        <f>COUNTIF(作圖資料!$A$3:$A$249,A2556)</f>
        <v>0</v>
      </c>
      <c r="R2556" s="7">
        <f t="shared" si="713"/>
        <v>-161</v>
      </c>
      <c r="S2556" s="8">
        <f t="shared" ca="1" si="714"/>
        <v>-161</v>
      </c>
      <c r="T2556" s="8">
        <f t="shared" ca="1" si="715"/>
        <v>15549</v>
      </c>
      <c r="U2556" s="8">
        <f t="shared" ca="1" si="716"/>
        <v>-3</v>
      </c>
      <c r="V2556" s="9">
        <f t="shared" ca="1" si="717"/>
        <v>6</v>
      </c>
      <c r="W2556" s="3">
        <f t="shared" si="718"/>
        <v>-1.6442189292943943E-2</v>
      </c>
      <c r="X2556" s="3">
        <f t="shared" si="719"/>
        <v>-7.3132097913561234E-2</v>
      </c>
      <c r="Y2556" s="3">
        <f t="shared" si="720"/>
        <v>-9.7674418604651203E-2</v>
      </c>
    </row>
    <row r="2557" spans="1:25" x14ac:dyDescent="0.25">
      <c r="A2557" s="1">
        <v>39744</v>
      </c>
      <c r="B2557" s="2">
        <v>4730.51</v>
      </c>
      <c r="C2557" s="2">
        <v>25727</v>
      </c>
      <c r="D2557" s="2">
        <v>4494</v>
      </c>
      <c r="E2557" s="2">
        <v>4450</v>
      </c>
      <c r="F2557" s="13">
        <f t="shared" si="708"/>
        <v>-4.999672339768868E-2</v>
      </c>
      <c r="G2557" s="2">
        <f t="shared" si="703"/>
        <v>6275.1203333333351</v>
      </c>
      <c r="H2557" s="2">
        <f t="shared" ca="1" si="709"/>
        <v>47306.6</v>
      </c>
      <c r="I2557">
        <f t="shared" ca="1" si="710"/>
        <v>-1</v>
      </c>
      <c r="J2557">
        <f t="shared" si="711"/>
        <v>-1</v>
      </c>
      <c r="K2557">
        <f t="shared" si="704"/>
        <v>-132.07999999999993</v>
      </c>
      <c r="L2557">
        <f t="shared" ca="1" si="705"/>
        <v>132.07999999999993</v>
      </c>
      <c r="M2557" s="14">
        <f t="shared" si="706"/>
        <v>7395.360000000047</v>
      </c>
      <c r="N2557">
        <f t="shared" si="712"/>
        <v>-1</v>
      </c>
      <c r="O2557">
        <f t="shared" si="707"/>
        <v>0</v>
      </c>
      <c r="P2557">
        <f>COUNTIF(作圖資料!$A$3:$A$249,A2557)</f>
        <v>0</v>
      </c>
      <c r="R2557" s="7">
        <f t="shared" si="713"/>
        <v>-162</v>
      </c>
      <c r="S2557" s="8">
        <f t="shared" ca="1" si="714"/>
        <v>162</v>
      </c>
      <c r="T2557" s="8">
        <f t="shared" ca="1" si="715"/>
        <v>16035</v>
      </c>
      <c r="U2557" s="8">
        <f t="shared" ca="1" si="716"/>
        <v>-3</v>
      </c>
      <c r="V2557" s="9">
        <f t="shared" ca="1" si="717"/>
        <v>0</v>
      </c>
      <c r="W2557" s="3">
        <f t="shared" si="718"/>
        <v>-1.6442189292943943E-2</v>
      </c>
      <c r="X2557" s="3">
        <f t="shared" si="719"/>
        <v>-9.8308128076000756E-2</v>
      </c>
      <c r="Y2557" s="3">
        <f t="shared" si="720"/>
        <v>-0.12906976744186049</v>
      </c>
    </row>
    <row r="2558" spans="1:25" x14ac:dyDescent="0.25">
      <c r="A2558" s="1">
        <v>39745</v>
      </c>
      <c r="B2558" s="2">
        <v>4579.62</v>
      </c>
      <c r="C2558" s="2">
        <v>25678</v>
      </c>
      <c r="D2558" s="2">
        <v>4337</v>
      </c>
      <c r="E2558" s="2">
        <v>4295</v>
      </c>
      <c r="F2558" s="13">
        <f t="shared" si="708"/>
        <v>-5.2978194697376635E-2</v>
      </c>
      <c r="G2558" s="2">
        <f t="shared" ref="G2558:G2621" si="721">AVERAGE(B2499:B2558)</f>
        <v>6233.6081666666687</v>
      </c>
      <c r="H2558" s="2">
        <f t="shared" ca="1" si="709"/>
        <v>41377.4</v>
      </c>
      <c r="I2558">
        <f t="shared" ca="1" si="710"/>
        <v>-1</v>
      </c>
      <c r="J2558">
        <f t="shared" si="711"/>
        <v>-1</v>
      </c>
      <c r="K2558">
        <f t="shared" ref="K2558:K2621" si="722">B2558-B2557</f>
        <v>-150.89000000000033</v>
      </c>
      <c r="L2558">
        <f t="shared" ref="L2558:L2621" ca="1" si="723">I2557*K2558</f>
        <v>150.89000000000033</v>
      </c>
      <c r="M2558" s="14">
        <f t="shared" ref="M2558:M2621" si="724">M2557+K2558*N2557</f>
        <v>7546.2500000000473</v>
      </c>
      <c r="N2558">
        <f t="shared" si="712"/>
        <v>-1</v>
      </c>
      <c r="O2558">
        <f t="shared" ref="O2558:O2621" si="725">ABS(N2558-N2557)</f>
        <v>0</v>
      </c>
      <c r="P2558">
        <f>COUNTIF(作圖資料!$A$3:$A$249,A2558)</f>
        <v>0</v>
      </c>
      <c r="R2558" s="7">
        <f t="shared" si="713"/>
        <v>-157</v>
      </c>
      <c r="S2558" s="8">
        <f t="shared" ca="1" si="714"/>
        <v>157</v>
      </c>
      <c r="T2558" s="8">
        <f t="shared" ca="1" si="715"/>
        <v>16506</v>
      </c>
      <c r="U2558" s="8">
        <f t="shared" ca="1" si="716"/>
        <v>-3</v>
      </c>
      <c r="V2558" s="9">
        <f t="shared" ca="1" si="717"/>
        <v>0</v>
      </c>
      <c r="W2558" s="3">
        <f t="shared" si="718"/>
        <v>-1.6442189292943943E-2</v>
      </c>
      <c r="X2558" s="3">
        <f t="shared" si="719"/>
        <v>-0.12706956956002946</v>
      </c>
      <c r="Y2558" s="3">
        <f t="shared" si="720"/>
        <v>-0.15949612403100777</v>
      </c>
    </row>
    <row r="2559" spans="1:25" x14ac:dyDescent="0.25">
      <c r="A2559" s="1">
        <v>39748</v>
      </c>
      <c r="B2559" s="2">
        <v>4366.87</v>
      </c>
      <c r="C2559" s="2">
        <v>35865</v>
      </c>
      <c r="D2559" s="2">
        <v>4034</v>
      </c>
      <c r="E2559" s="2">
        <v>3995</v>
      </c>
      <c r="F2559" s="13">
        <f t="shared" si="708"/>
        <v>-7.6226221527089133E-2</v>
      </c>
      <c r="G2559" s="2">
        <f t="shared" si="721"/>
        <v>6189.3216666666685</v>
      </c>
      <c r="H2559" s="2">
        <f t="shared" ca="1" si="709"/>
        <v>40345</v>
      </c>
      <c r="I2559">
        <f t="shared" ca="1" si="710"/>
        <v>-1</v>
      </c>
      <c r="J2559">
        <f t="shared" si="711"/>
        <v>-1</v>
      </c>
      <c r="K2559">
        <f t="shared" si="722"/>
        <v>-212.75</v>
      </c>
      <c r="L2559">
        <f t="shared" ca="1" si="723"/>
        <v>212.75</v>
      </c>
      <c r="M2559" s="14">
        <f t="shared" si="724"/>
        <v>7759.0000000000473</v>
      </c>
      <c r="N2559">
        <f t="shared" si="712"/>
        <v>-1</v>
      </c>
      <c r="O2559">
        <f t="shared" si="725"/>
        <v>0</v>
      </c>
      <c r="P2559">
        <f>COUNTIF(作圖資料!$A$3:$A$249,A2559)</f>
        <v>0</v>
      </c>
      <c r="R2559" s="7">
        <f t="shared" si="713"/>
        <v>-303</v>
      </c>
      <c r="S2559" s="8">
        <f t="shared" ca="1" si="714"/>
        <v>303</v>
      </c>
      <c r="T2559" s="8">
        <f t="shared" ca="1" si="715"/>
        <v>17415</v>
      </c>
      <c r="U2559" s="8">
        <f t="shared" ca="1" si="716"/>
        <v>-4</v>
      </c>
      <c r="V2559" s="9">
        <f t="shared" ca="1" si="717"/>
        <v>1</v>
      </c>
      <c r="W2559" s="3">
        <f t="shared" si="718"/>
        <v>-1.6442189292943943E-2</v>
      </c>
      <c r="X2559" s="3">
        <f t="shared" si="719"/>
        <v>-0.16762226805381364</v>
      </c>
      <c r="Y2559" s="3">
        <f t="shared" si="720"/>
        <v>-0.21821705426356586</v>
      </c>
    </row>
    <row r="2560" spans="1:25" x14ac:dyDescent="0.25">
      <c r="A2560" s="1">
        <v>39749</v>
      </c>
      <c r="B2560" s="2">
        <v>4399.97</v>
      </c>
      <c r="C2560" s="2">
        <v>71991</v>
      </c>
      <c r="D2560" s="2">
        <v>4316</v>
      </c>
      <c r="E2560" s="2">
        <v>4262</v>
      </c>
      <c r="F2560" s="13">
        <f t="shared" si="708"/>
        <v>-1.9084221028779824E-2</v>
      </c>
      <c r="G2560" s="2">
        <f t="shared" si="721"/>
        <v>6145.9455000000016</v>
      </c>
      <c r="H2560" s="2">
        <f t="shared" ca="1" si="709"/>
        <v>41260.800000000003</v>
      </c>
      <c r="I2560">
        <f t="shared" ca="1" si="710"/>
        <v>1</v>
      </c>
      <c r="J2560">
        <f t="shared" si="711"/>
        <v>-1</v>
      </c>
      <c r="K2560">
        <f t="shared" si="722"/>
        <v>33.100000000000364</v>
      </c>
      <c r="L2560">
        <f t="shared" ca="1" si="723"/>
        <v>-33.100000000000364</v>
      </c>
      <c r="M2560" s="14">
        <f t="shared" si="724"/>
        <v>7725.9000000000469</v>
      </c>
      <c r="N2560">
        <f t="shared" si="712"/>
        <v>-1</v>
      </c>
      <c r="O2560">
        <f t="shared" si="725"/>
        <v>0</v>
      </c>
      <c r="P2560">
        <f>COUNTIF(作圖資料!$A$3:$A$249,A2560)</f>
        <v>0</v>
      </c>
      <c r="R2560" s="7">
        <f t="shared" si="713"/>
        <v>282</v>
      </c>
      <c r="S2560" s="8">
        <f t="shared" ca="1" si="714"/>
        <v>-282</v>
      </c>
      <c r="T2560" s="8">
        <f t="shared" ca="1" si="715"/>
        <v>16287</v>
      </c>
      <c r="U2560" s="8">
        <f t="shared" ca="1" si="716"/>
        <v>3</v>
      </c>
      <c r="V2560" s="9">
        <f t="shared" ca="1" si="717"/>
        <v>7</v>
      </c>
      <c r="W2560" s="3">
        <f t="shared" si="718"/>
        <v>-1.6442189292943943E-2</v>
      </c>
      <c r="X2560" s="3">
        <f t="shared" si="719"/>
        <v>-0.16131301155489819</v>
      </c>
      <c r="Y2560" s="3">
        <f t="shared" si="720"/>
        <v>-0.16356589147286815</v>
      </c>
    </row>
    <row r="2561" spans="1:25" x14ac:dyDescent="0.25">
      <c r="A2561" s="1">
        <v>39750</v>
      </c>
      <c r="B2561" s="2">
        <v>4405.1099999999997</v>
      </c>
      <c r="C2561" s="2">
        <v>79740</v>
      </c>
      <c r="D2561" s="2">
        <v>4288</v>
      </c>
      <c r="E2561" s="2">
        <v>4231</v>
      </c>
      <c r="F2561" s="13">
        <f t="shared" si="708"/>
        <v>-2.6585034198918889E-2</v>
      </c>
      <c r="G2561" s="2">
        <f t="shared" si="721"/>
        <v>6103.0746666666673</v>
      </c>
      <c r="H2561" s="2">
        <f t="shared" ca="1" si="709"/>
        <v>47800.2</v>
      </c>
      <c r="I2561">
        <f t="shared" ca="1" si="710"/>
        <v>1</v>
      </c>
      <c r="J2561">
        <f t="shared" si="711"/>
        <v>-1</v>
      </c>
      <c r="K2561">
        <f t="shared" si="722"/>
        <v>5.1399999999994179</v>
      </c>
      <c r="L2561">
        <f t="shared" ca="1" si="723"/>
        <v>5.1399999999994179</v>
      </c>
      <c r="M2561" s="14">
        <f t="shared" si="724"/>
        <v>7720.7600000000475</v>
      </c>
      <c r="N2561">
        <f t="shared" si="712"/>
        <v>-1</v>
      </c>
      <c r="O2561">
        <f t="shared" si="725"/>
        <v>0</v>
      </c>
      <c r="P2561">
        <f>COUNTIF(作圖資料!$A$3:$A$249,A2561)</f>
        <v>0</v>
      </c>
      <c r="R2561" s="7">
        <f t="shared" si="713"/>
        <v>-28</v>
      </c>
      <c r="S2561" s="8">
        <f t="shared" ca="1" si="714"/>
        <v>-28</v>
      </c>
      <c r="T2561" s="8">
        <f t="shared" ca="1" si="715"/>
        <v>16203</v>
      </c>
      <c r="U2561" s="8">
        <f t="shared" ca="1" si="716"/>
        <v>3</v>
      </c>
      <c r="V2561" s="9">
        <f t="shared" ca="1" si="717"/>
        <v>0</v>
      </c>
      <c r="W2561" s="3">
        <f t="shared" si="718"/>
        <v>-1.6442189292943943E-2</v>
      </c>
      <c r="X2561" s="3">
        <f t="shared" si="719"/>
        <v>-0.16033326598376774</v>
      </c>
      <c r="Y2561" s="3">
        <f t="shared" si="720"/>
        <v>-0.16899224806201552</v>
      </c>
    </row>
    <row r="2562" spans="1:25" x14ac:dyDescent="0.25">
      <c r="A2562" s="1">
        <v>39751</v>
      </c>
      <c r="B2562" s="2">
        <v>4683.6400000000003</v>
      </c>
      <c r="C2562" s="2">
        <v>67700</v>
      </c>
      <c r="D2562" s="2">
        <v>4594</v>
      </c>
      <c r="E2562" s="2">
        <v>4531</v>
      </c>
      <c r="F2562" s="13">
        <f t="shared" si="708"/>
        <v>-1.9138960295838392E-2</v>
      </c>
      <c r="G2562" s="2">
        <f t="shared" si="721"/>
        <v>6067.5786666666672</v>
      </c>
      <c r="H2562" s="2">
        <f t="shared" ca="1" si="709"/>
        <v>56194.8</v>
      </c>
      <c r="I2562">
        <f t="shared" ca="1" si="710"/>
        <v>1</v>
      </c>
      <c r="J2562">
        <f t="shared" si="711"/>
        <v>-1</v>
      </c>
      <c r="K2562">
        <f t="shared" si="722"/>
        <v>278.53000000000065</v>
      </c>
      <c r="L2562">
        <f t="shared" ca="1" si="723"/>
        <v>278.53000000000065</v>
      </c>
      <c r="M2562" s="14">
        <f t="shared" si="724"/>
        <v>7442.2300000000469</v>
      </c>
      <c r="N2562">
        <f t="shared" si="712"/>
        <v>-1</v>
      </c>
      <c r="O2562">
        <f t="shared" si="725"/>
        <v>0</v>
      </c>
      <c r="P2562">
        <f>COUNTIF(作圖資料!$A$3:$A$249,A2562)</f>
        <v>0</v>
      </c>
      <c r="R2562" s="7">
        <f t="shared" si="713"/>
        <v>306</v>
      </c>
      <c r="S2562" s="8">
        <f t="shared" ca="1" si="714"/>
        <v>306</v>
      </c>
      <c r="T2562" s="8">
        <f t="shared" ca="1" si="715"/>
        <v>17121</v>
      </c>
      <c r="U2562" s="8">
        <f t="shared" ca="1" si="716"/>
        <v>3</v>
      </c>
      <c r="V2562" s="9">
        <f t="shared" ca="1" si="717"/>
        <v>0</v>
      </c>
      <c r="W2562" s="3">
        <f t="shared" si="718"/>
        <v>-1.6442189292943943E-2</v>
      </c>
      <c r="X2562" s="3">
        <f t="shared" si="719"/>
        <v>-0.10724211152325658</v>
      </c>
      <c r="Y2562" s="3">
        <f t="shared" si="720"/>
        <v>-0.10968992248062015</v>
      </c>
    </row>
    <row r="2563" spans="1:25" x14ac:dyDescent="0.25">
      <c r="A2563" s="1">
        <v>39752</v>
      </c>
      <c r="B2563" s="2">
        <v>4870.66</v>
      </c>
      <c r="C2563" s="2">
        <v>86778</v>
      </c>
      <c r="D2563" s="2">
        <v>4844</v>
      </c>
      <c r="E2563" s="2">
        <v>4794</v>
      </c>
      <c r="F2563" s="13">
        <f t="shared" ref="F2563:F2626" si="726">IF(P2563=1,E2563,D2563)/B2563-1</f>
        <v>-5.4735908480575413E-3</v>
      </c>
      <c r="G2563" s="2">
        <f t="shared" si="721"/>
        <v>6031.6523333333334</v>
      </c>
      <c r="H2563" s="2">
        <f t="shared" ref="H2563:H2626" ca="1" si="727">IF(ROW()&gt;$H$1,AVERAGE(OFFSET(C2563,-$H$1+1,,$H$1)),"")</f>
        <v>68414.8</v>
      </c>
      <c r="I2563">
        <f t="shared" ref="I2563:I2626" ca="1" si="728">IF(H2563="",0,SIGN(C2563-H2563))</f>
        <v>1</v>
      </c>
      <c r="J2563">
        <f t="shared" ref="J2563:J2626" si="729">SIGN(F2563)</f>
        <v>-1</v>
      </c>
      <c r="K2563">
        <f t="shared" si="722"/>
        <v>187.01999999999953</v>
      </c>
      <c r="L2563">
        <f t="shared" ca="1" si="723"/>
        <v>187.01999999999953</v>
      </c>
      <c r="M2563" s="14">
        <f t="shared" si="724"/>
        <v>7255.2100000000473</v>
      </c>
      <c r="N2563">
        <f t="shared" ref="N2563:N2626" si="730">INT(M2563*$Q$1/B2563)*CHOOSE($L$1,I2563,J2563)</f>
        <v>-1</v>
      </c>
      <c r="O2563">
        <f t="shared" si="725"/>
        <v>0</v>
      </c>
      <c r="P2563">
        <f>COUNTIF(作圖資料!$A$3:$A$249,A2563)</f>
        <v>0</v>
      </c>
      <c r="R2563" s="7">
        <f t="shared" si="713"/>
        <v>250</v>
      </c>
      <c r="S2563" s="8">
        <f t="shared" ca="1" si="714"/>
        <v>250</v>
      </c>
      <c r="T2563" s="8">
        <f t="shared" ca="1" si="715"/>
        <v>17871</v>
      </c>
      <c r="U2563" s="8">
        <f t="shared" ca="1" si="716"/>
        <v>3</v>
      </c>
      <c r="V2563" s="9">
        <f t="shared" ca="1" si="717"/>
        <v>0</v>
      </c>
      <c r="W2563" s="3">
        <f t="shared" si="718"/>
        <v>-1.6442189292943943E-2</v>
      </c>
      <c r="X2563" s="3">
        <f t="shared" si="719"/>
        <v>-7.1593859244490465E-2</v>
      </c>
      <c r="Y2563" s="3">
        <f t="shared" si="720"/>
        <v>-6.1240310077519289E-2</v>
      </c>
    </row>
    <row r="2564" spans="1:25" x14ac:dyDescent="0.25">
      <c r="A2564" s="1">
        <v>39755</v>
      </c>
      <c r="B2564" s="2">
        <v>4995.0600000000004</v>
      </c>
      <c r="C2564" s="2">
        <v>78149</v>
      </c>
      <c r="D2564" s="2">
        <v>4992</v>
      </c>
      <c r="E2564" s="2">
        <v>4936</v>
      </c>
      <c r="F2564" s="13">
        <f t="shared" si="726"/>
        <v>-6.126052539909832E-4</v>
      </c>
      <c r="G2564" s="2">
        <f t="shared" si="721"/>
        <v>5997.8270000000011</v>
      </c>
      <c r="H2564" s="2">
        <f t="shared" ca="1" si="727"/>
        <v>76871.600000000006</v>
      </c>
      <c r="I2564">
        <f t="shared" ca="1" si="728"/>
        <v>1</v>
      </c>
      <c r="J2564">
        <f t="shared" si="729"/>
        <v>-1</v>
      </c>
      <c r="K2564">
        <f t="shared" si="722"/>
        <v>124.40000000000055</v>
      </c>
      <c r="L2564">
        <f t="shared" ca="1" si="723"/>
        <v>124.40000000000055</v>
      </c>
      <c r="M2564" s="14">
        <f t="shared" si="724"/>
        <v>7130.8100000000468</v>
      </c>
      <c r="N2564">
        <f t="shared" si="730"/>
        <v>-1</v>
      </c>
      <c r="O2564">
        <f t="shared" si="725"/>
        <v>0</v>
      </c>
      <c r="P2564">
        <f>COUNTIF(作圖資料!$A$3:$A$249,A2564)</f>
        <v>0</v>
      </c>
      <c r="R2564" s="7">
        <f t="shared" ref="R2564:R2627" si="731">D2564-IF(P2563=1,E2563,D2563)</f>
        <v>148</v>
      </c>
      <c r="S2564" s="8">
        <f t="shared" ref="S2564:S2627" ca="1" si="732">I2563*R2564</f>
        <v>148</v>
      </c>
      <c r="T2564" s="8">
        <f t="shared" ref="T2564:T2627" ca="1" si="733">T2563+R2564*U2563</f>
        <v>18315</v>
      </c>
      <c r="U2564" s="8">
        <f t="shared" ref="U2564:U2627" ca="1" si="734">INT(T2564*$Q$1/IF(P2564=1,E2564,D2564))*I2564</f>
        <v>3</v>
      </c>
      <c r="V2564" s="9">
        <f t="shared" ref="V2564:V2627" ca="1" si="735">IF(P2564=1,ABS(U2564)+ABS(U2563),ABS(U2564-U2563))</f>
        <v>0</v>
      </c>
      <c r="W2564" s="3">
        <f t="shared" ref="W2564:W2627" si="736">IF(P2563=1,F2563,W2563)</f>
        <v>-1.6442189292943943E-2</v>
      </c>
      <c r="X2564" s="3">
        <f t="shared" ref="X2564:X2627" si="737">IF(P2563=1,K2564/B2563,(1+K2564/B2563)*(1+X2563)-1)</f>
        <v>-4.7881729079382263E-2</v>
      </c>
      <c r="Y2564" s="3">
        <f t="shared" ref="Y2564:Y2627" si="738">IF(P2563=1,R2564/E2563,(1+R2564/D2563)*(1+Y2563)-1)</f>
        <v>-3.2558139534883512E-2</v>
      </c>
    </row>
    <row r="2565" spans="1:25" x14ac:dyDescent="0.25">
      <c r="A2565" s="1">
        <v>39756</v>
      </c>
      <c r="B2565" s="2">
        <v>4992.63</v>
      </c>
      <c r="C2565" s="2">
        <v>74326</v>
      </c>
      <c r="D2565" s="2">
        <v>4978</v>
      </c>
      <c r="E2565" s="2">
        <v>4940</v>
      </c>
      <c r="F2565" s="13">
        <f t="shared" si="726"/>
        <v>-2.9303192906343645E-3</v>
      </c>
      <c r="G2565" s="2">
        <f t="shared" si="721"/>
        <v>5960.8868333333357</v>
      </c>
      <c r="H2565" s="2">
        <f t="shared" ca="1" si="727"/>
        <v>77338.600000000006</v>
      </c>
      <c r="I2565">
        <f t="shared" ca="1" si="728"/>
        <v>-1</v>
      </c>
      <c r="J2565">
        <f t="shared" si="729"/>
        <v>-1</v>
      </c>
      <c r="K2565">
        <f t="shared" si="722"/>
        <v>-2.430000000000291</v>
      </c>
      <c r="L2565">
        <f t="shared" ca="1" si="723"/>
        <v>-2.430000000000291</v>
      </c>
      <c r="M2565" s="14">
        <f t="shared" si="724"/>
        <v>7133.2400000000471</v>
      </c>
      <c r="N2565">
        <f t="shared" si="730"/>
        <v>-1</v>
      </c>
      <c r="O2565">
        <f t="shared" si="725"/>
        <v>0</v>
      </c>
      <c r="P2565">
        <f>COUNTIF(作圖資料!$A$3:$A$249,A2565)</f>
        <v>0</v>
      </c>
      <c r="R2565" s="7">
        <f t="shared" si="731"/>
        <v>-14</v>
      </c>
      <c r="S2565" s="8">
        <f t="shared" ca="1" si="732"/>
        <v>-14</v>
      </c>
      <c r="T2565" s="8">
        <f t="shared" ca="1" si="733"/>
        <v>18273</v>
      </c>
      <c r="U2565" s="8">
        <f t="shared" ca="1" si="734"/>
        <v>-3</v>
      </c>
      <c r="V2565" s="9">
        <f t="shared" ca="1" si="735"/>
        <v>6</v>
      </c>
      <c r="W2565" s="3">
        <f t="shared" si="736"/>
        <v>-1.6442189292943943E-2</v>
      </c>
      <c r="X2565" s="3">
        <f t="shared" si="737"/>
        <v>-4.8344916187913034E-2</v>
      </c>
      <c r="Y2565" s="3">
        <f t="shared" si="738"/>
        <v>-3.5271317829457249E-2</v>
      </c>
    </row>
    <row r="2566" spans="1:25" x14ac:dyDescent="0.25">
      <c r="A2566" s="1">
        <v>39757</v>
      </c>
      <c r="B2566" s="2">
        <v>4978.26</v>
      </c>
      <c r="C2566" s="2">
        <v>83731</v>
      </c>
      <c r="D2566" s="2">
        <v>4900</v>
      </c>
      <c r="E2566" s="2">
        <v>4857</v>
      </c>
      <c r="F2566" s="13">
        <f t="shared" si="726"/>
        <v>-1.5720352090891287E-2</v>
      </c>
      <c r="G2566" s="2">
        <f t="shared" si="721"/>
        <v>5921.7641666666686</v>
      </c>
      <c r="H2566" s="2">
        <f t="shared" ca="1" si="727"/>
        <v>78136.800000000003</v>
      </c>
      <c r="I2566">
        <f t="shared" ca="1" si="728"/>
        <v>1</v>
      </c>
      <c r="J2566">
        <f t="shared" si="729"/>
        <v>-1</v>
      </c>
      <c r="K2566">
        <f t="shared" si="722"/>
        <v>-14.369999999999891</v>
      </c>
      <c r="L2566">
        <f t="shared" ca="1" si="723"/>
        <v>14.369999999999891</v>
      </c>
      <c r="M2566" s="14">
        <f t="shared" si="724"/>
        <v>7147.610000000047</v>
      </c>
      <c r="N2566">
        <f t="shared" si="730"/>
        <v>-1</v>
      </c>
      <c r="O2566">
        <f t="shared" si="725"/>
        <v>0</v>
      </c>
      <c r="P2566">
        <f>COUNTIF(作圖資料!$A$3:$A$249,A2566)</f>
        <v>0</v>
      </c>
      <c r="R2566" s="7">
        <f t="shared" si="731"/>
        <v>-78</v>
      </c>
      <c r="S2566" s="8">
        <f t="shared" ca="1" si="732"/>
        <v>78</v>
      </c>
      <c r="T2566" s="8">
        <f t="shared" ca="1" si="733"/>
        <v>18507</v>
      </c>
      <c r="U2566" s="8">
        <f t="shared" ca="1" si="734"/>
        <v>3</v>
      </c>
      <c r="V2566" s="9">
        <f t="shared" ca="1" si="735"/>
        <v>6</v>
      </c>
      <c r="W2566" s="3">
        <f t="shared" si="736"/>
        <v>-1.6442189292943943E-2</v>
      </c>
      <c r="X2566" s="3">
        <f t="shared" si="737"/>
        <v>-5.1084010323544815E-2</v>
      </c>
      <c r="Y2566" s="3">
        <f t="shared" si="738"/>
        <v>-5.0387596899224785E-2</v>
      </c>
    </row>
    <row r="2567" spans="1:25" x14ac:dyDescent="0.25">
      <c r="A2567" s="1">
        <v>39758</v>
      </c>
      <c r="B2567" s="2">
        <v>4694.12</v>
      </c>
      <c r="C2567" s="2">
        <v>56834</v>
      </c>
      <c r="D2567" s="2">
        <v>4557</v>
      </c>
      <c r="E2567" s="2">
        <v>4518</v>
      </c>
      <c r="F2567" s="13">
        <f t="shared" si="726"/>
        <v>-2.9211012926810498E-2</v>
      </c>
      <c r="G2567" s="2">
        <f t="shared" si="721"/>
        <v>5878.4361666666673</v>
      </c>
      <c r="H2567" s="2">
        <f t="shared" ca="1" si="727"/>
        <v>75963.600000000006</v>
      </c>
      <c r="I2567">
        <f t="shared" ca="1" si="728"/>
        <v>-1</v>
      </c>
      <c r="J2567">
        <f t="shared" si="729"/>
        <v>-1</v>
      </c>
      <c r="K2567">
        <f t="shared" si="722"/>
        <v>-284.14000000000033</v>
      </c>
      <c r="L2567">
        <f t="shared" ca="1" si="723"/>
        <v>-284.14000000000033</v>
      </c>
      <c r="M2567" s="14">
        <f t="shared" si="724"/>
        <v>7431.7500000000473</v>
      </c>
      <c r="N2567">
        <f t="shared" si="730"/>
        <v>-1</v>
      </c>
      <c r="O2567">
        <f t="shared" si="725"/>
        <v>0</v>
      </c>
      <c r="P2567">
        <f>COUNTIF(作圖資料!$A$3:$A$249,A2567)</f>
        <v>0</v>
      </c>
      <c r="R2567" s="7">
        <f t="shared" si="731"/>
        <v>-343</v>
      </c>
      <c r="S2567" s="8">
        <f t="shared" ca="1" si="732"/>
        <v>-343</v>
      </c>
      <c r="T2567" s="8">
        <f t="shared" ca="1" si="733"/>
        <v>17478</v>
      </c>
      <c r="U2567" s="8">
        <f t="shared" ca="1" si="734"/>
        <v>-3</v>
      </c>
      <c r="V2567" s="9">
        <f t="shared" ca="1" si="735"/>
        <v>6</v>
      </c>
      <c r="W2567" s="3">
        <f t="shared" si="736"/>
        <v>-1.6442189292943943E-2</v>
      </c>
      <c r="X2567" s="3">
        <f t="shared" si="737"/>
        <v>-0.1052444979852315</v>
      </c>
      <c r="Y2567" s="3">
        <f t="shared" si="738"/>
        <v>-0.11686046511627912</v>
      </c>
    </row>
    <row r="2568" spans="1:25" x14ac:dyDescent="0.25">
      <c r="A2568" s="1">
        <v>39759</v>
      </c>
      <c r="B2568" s="2">
        <v>4742.33</v>
      </c>
      <c r="C2568" s="2">
        <v>67181</v>
      </c>
      <c r="D2568" s="2">
        <v>4633</v>
      </c>
      <c r="E2568" s="2">
        <v>4577</v>
      </c>
      <c r="F2568" s="13">
        <f t="shared" si="726"/>
        <v>-2.3054068358802526E-2</v>
      </c>
      <c r="G2568" s="2">
        <f t="shared" si="721"/>
        <v>5835.9360000000015</v>
      </c>
      <c r="H2568" s="2">
        <f t="shared" ca="1" si="727"/>
        <v>72044.2</v>
      </c>
      <c r="I2568">
        <f t="shared" ca="1" si="728"/>
        <v>-1</v>
      </c>
      <c r="J2568">
        <f t="shared" si="729"/>
        <v>-1</v>
      </c>
      <c r="K2568">
        <f t="shared" si="722"/>
        <v>48.210000000000036</v>
      </c>
      <c r="L2568">
        <f t="shared" ca="1" si="723"/>
        <v>-48.210000000000036</v>
      </c>
      <c r="M2568" s="14">
        <f t="shared" si="724"/>
        <v>7383.5400000000473</v>
      </c>
      <c r="N2568">
        <f t="shared" si="730"/>
        <v>-1</v>
      </c>
      <c r="O2568">
        <f t="shared" si="725"/>
        <v>0</v>
      </c>
      <c r="P2568">
        <f>COUNTIF(作圖資料!$A$3:$A$249,A2568)</f>
        <v>0</v>
      </c>
      <c r="R2568" s="7">
        <f t="shared" si="731"/>
        <v>76</v>
      </c>
      <c r="S2568" s="8">
        <f t="shared" ca="1" si="732"/>
        <v>-76</v>
      </c>
      <c r="T2568" s="8">
        <f t="shared" ca="1" si="733"/>
        <v>17250</v>
      </c>
      <c r="U2568" s="8">
        <f t="shared" ca="1" si="734"/>
        <v>-3</v>
      </c>
      <c r="V2568" s="9">
        <f t="shared" ca="1" si="735"/>
        <v>0</v>
      </c>
      <c r="W2568" s="3">
        <f t="shared" si="736"/>
        <v>-1.6442189292943943E-2</v>
      </c>
      <c r="X2568" s="3">
        <f t="shared" si="737"/>
        <v>-9.6055094486358072E-2</v>
      </c>
      <c r="Y2568" s="3">
        <f t="shared" si="738"/>
        <v>-0.10213178294573644</v>
      </c>
    </row>
    <row r="2569" spans="1:25" x14ac:dyDescent="0.25">
      <c r="A2569" s="1">
        <v>39762</v>
      </c>
      <c r="B2569" s="2">
        <v>4740.2700000000004</v>
      </c>
      <c r="C2569" s="2">
        <v>57250</v>
      </c>
      <c r="D2569" s="2">
        <v>4632</v>
      </c>
      <c r="E2569" s="2">
        <v>4576</v>
      </c>
      <c r="F2569" s="13">
        <f t="shared" si="726"/>
        <v>-2.2840471112405059E-2</v>
      </c>
      <c r="G2569" s="2">
        <f t="shared" si="721"/>
        <v>5792.8393333333352</v>
      </c>
      <c r="H2569" s="2">
        <f t="shared" ca="1" si="727"/>
        <v>67864.399999999994</v>
      </c>
      <c r="I2569">
        <f t="shared" ca="1" si="728"/>
        <v>-1</v>
      </c>
      <c r="J2569">
        <f t="shared" si="729"/>
        <v>-1</v>
      </c>
      <c r="K2569">
        <f t="shared" si="722"/>
        <v>-2.0599999999994907</v>
      </c>
      <c r="L2569">
        <f t="shared" ca="1" si="723"/>
        <v>2.0599999999994907</v>
      </c>
      <c r="M2569" s="14">
        <f t="shared" si="724"/>
        <v>7385.6000000000467</v>
      </c>
      <c r="N2569">
        <f t="shared" si="730"/>
        <v>-1</v>
      </c>
      <c r="O2569">
        <f t="shared" si="725"/>
        <v>0</v>
      </c>
      <c r="P2569">
        <f>COUNTIF(作圖資料!$A$3:$A$249,A2569)</f>
        <v>0</v>
      </c>
      <c r="R2569" s="7">
        <f t="shared" si="731"/>
        <v>-1</v>
      </c>
      <c r="S2569" s="8">
        <f t="shared" ca="1" si="732"/>
        <v>1</v>
      </c>
      <c r="T2569" s="8">
        <f t="shared" ca="1" si="733"/>
        <v>17253</v>
      </c>
      <c r="U2569" s="8">
        <f t="shared" ca="1" si="734"/>
        <v>-3</v>
      </c>
      <c r="V2569" s="9">
        <f t="shared" ca="1" si="735"/>
        <v>0</v>
      </c>
      <c r="W2569" s="3">
        <f t="shared" si="736"/>
        <v>-1.6442189292943943E-2</v>
      </c>
      <c r="X2569" s="3">
        <f t="shared" si="737"/>
        <v>-9.6447755162725524E-2</v>
      </c>
      <c r="Y2569" s="3">
        <f t="shared" si="738"/>
        <v>-0.10232558139534886</v>
      </c>
    </row>
    <row r="2570" spans="1:25" x14ac:dyDescent="0.25">
      <c r="A2570" s="1">
        <v>39763</v>
      </c>
      <c r="B2570" s="2">
        <v>4638.57</v>
      </c>
      <c r="C2570" s="2">
        <v>55455</v>
      </c>
      <c r="D2570" s="2">
        <v>4474</v>
      </c>
      <c r="E2570" s="2">
        <v>4418</v>
      </c>
      <c r="F2570" s="13">
        <f t="shared" si="726"/>
        <v>-3.5478606553312697E-2</v>
      </c>
      <c r="G2570" s="2">
        <f t="shared" si="721"/>
        <v>5750.2071666666689</v>
      </c>
      <c r="H2570" s="2">
        <f t="shared" ca="1" si="727"/>
        <v>64090.2</v>
      </c>
      <c r="I2570">
        <f t="shared" ca="1" si="728"/>
        <v>-1</v>
      </c>
      <c r="J2570">
        <f t="shared" si="729"/>
        <v>-1</v>
      </c>
      <c r="K2570">
        <f t="shared" si="722"/>
        <v>-101.70000000000073</v>
      </c>
      <c r="L2570">
        <f t="shared" ca="1" si="723"/>
        <v>101.70000000000073</v>
      </c>
      <c r="M2570" s="14">
        <f t="shared" si="724"/>
        <v>7487.3000000000475</v>
      </c>
      <c r="N2570">
        <f t="shared" si="730"/>
        <v>-1</v>
      </c>
      <c r="O2570">
        <f t="shared" si="725"/>
        <v>0</v>
      </c>
      <c r="P2570">
        <f>COUNTIF(作圖資料!$A$3:$A$249,A2570)</f>
        <v>0</v>
      </c>
      <c r="R2570" s="7">
        <f t="shared" si="731"/>
        <v>-158</v>
      </c>
      <c r="S2570" s="8">
        <f t="shared" ca="1" si="732"/>
        <v>158</v>
      </c>
      <c r="T2570" s="8">
        <f t="shared" ca="1" si="733"/>
        <v>17727</v>
      </c>
      <c r="U2570" s="8">
        <f t="shared" ca="1" si="734"/>
        <v>-3</v>
      </c>
      <c r="V2570" s="9">
        <f t="shared" ca="1" si="735"/>
        <v>0</v>
      </c>
      <c r="W2570" s="3">
        <f t="shared" si="736"/>
        <v>-1.6442189292943943E-2</v>
      </c>
      <c r="X2570" s="3">
        <f t="shared" si="737"/>
        <v>-0.11583299340863795</v>
      </c>
      <c r="Y2570" s="3">
        <f t="shared" si="738"/>
        <v>-0.13294573643410856</v>
      </c>
    </row>
    <row r="2571" spans="1:25" x14ac:dyDescent="0.25">
      <c r="A2571" s="1">
        <v>39764</v>
      </c>
      <c r="B2571" s="2">
        <v>4615.57</v>
      </c>
      <c r="C2571" s="2">
        <v>46184</v>
      </c>
      <c r="D2571" s="2">
        <v>4521</v>
      </c>
      <c r="E2571" s="2">
        <v>4460</v>
      </c>
      <c r="F2571" s="13">
        <f t="shared" si="726"/>
        <v>-2.0489343678028904E-2</v>
      </c>
      <c r="G2571" s="2">
        <f t="shared" si="721"/>
        <v>5710.4543333333359</v>
      </c>
      <c r="H2571" s="2">
        <f t="shared" ca="1" si="727"/>
        <v>56580.800000000003</v>
      </c>
      <c r="I2571">
        <f t="shared" ca="1" si="728"/>
        <v>-1</v>
      </c>
      <c r="J2571">
        <f t="shared" si="729"/>
        <v>-1</v>
      </c>
      <c r="K2571">
        <f t="shared" si="722"/>
        <v>-23</v>
      </c>
      <c r="L2571">
        <f t="shared" ca="1" si="723"/>
        <v>23</v>
      </c>
      <c r="M2571" s="14">
        <f t="shared" si="724"/>
        <v>7510.3000000000475</v>
      </c>
      <c r="N2571">
        <f t="shared" si="730"/>
        <v>-1</v>
      </c>
      <c r="O2571">
        <f t="shared" si="725"/>
        <v>0</v>
      </c>
      <c r="P2571">
        <f>COUNTIF(作圖資料!$A$3:$A$249,A2571)</f>
        <v>0</v>
      </c>
      <c r="R2571" s="7">
        <f t="shared" si="731"/>
        <v>47</v>
      </c>
      <c r="S2571" s="8">
        <f t="shared" ca="1" si="732"/>
        <v>-47</v>
      </c>
      <c r="T2571" s="8">
        <f t="shared" ca="1" si="733"/>
        <v>17586</v>
      </c>
      <c r="U2571" s="8">
        <f t="shared" ca="1" si="734"/>
        <v>-3</v>
      </c>
      <c r="V2571" s="9">
        <f t="shared" ca="1" si="735"/>
        <v>0</v>
      </c>
      <c r="W2571" s="3">
        <f t="shared" si="736"/>
        <v>-1.6442189292943943E-2</v>
      </c>
      <c r="X2571" s="3">
        <f t="shared" si="737"/>
        <v>-0.12021706892147954</v>
      </c>
      <c r="Y2571" s="3">
        <f t="shared" si="738"/>
        <v>-0.12383720930232556</v>
      </c>
    </row>
    <row r="2572" spans="1:25" x14ac:dyDescent="0.25">
      <c r="A2572" s="1">
        <v>39765</v>
      </c>
      <c r="B2572" s="2">
        <v>4437.83</v>
      </c>
      <c r="C2572" s="2">
        <v>49253</v>
      </c>
      <c r="D2572" s="2">
        <v>4285</v>
      </c>
      <c r="E2572" s="2">
        <v>4210</v>
      </c>
      <c r="F2572" s="13">
        <f t="shared" si="726"/>
        <v>-3.443800235700778E-2</v>
      </c>
      <c r="G2572" s="2">
        <f t="shared" si="721"/>
        <v>5668.1081666666678</v>
      </c>
      <c r="H2572" s="2">
        <f t="shared" ca="1" si="727"/>
        <v>55064.6</v>
      </c>
      <c r="I2572">
        <f t="shared" ca="1" si="728"/>
        <v>-1</v>
      </c>
      <c r="J2572">
        <f t="shared" si="729"/>
        <v>-1</v>
      </c>
      <c r="K2572">
        <f t="shared" si="722"/>
        <v>-177.73999999999978</v>
      </c>
      <c r="L2572">
        <f t="shared" ca="1" si="723"/>
        <v>177.73999999999978</v>
      </c>
      <c r="M2572" s="14">
        <f t="shared" si="724"/>
        <v>7688.0400000000473</v>
      </c>
      <c r="N2572">
        <f t="shared" si="730"/>
        <v>-1</v>
      </c>
      <c r="O2572">
        <f t="shared" si="725"/>
        <v>0</v>
      </c>
      <c r="P2572">
        <f>COUNTIF(作圖資料!$A$3:$A$249,A2572)</f>
        <v>0</v>
      </c>
      <c r="R2572" s="7">
        <f t="shared" si="731"/>
        <v>-236</v>
      </c>
      <c r="S2572" s="8">
        <f t="shared" ca="1" si="732"/>
        <v>236</v>
      </c>
      <c r="T2572" s="8">
        <f t="shared" ca="1" si="733"/>
        <v>18294</v>
      </c>
      <c r="U2572" s="8">
        <f t="shared" ca="1" si="734"/>
        <v>-4</v>
      </c>
      <c r="V2572" s="9">
        <f t="shared" ca="1" si="735"/>
        <v>1</v>
      </c>
      <c r="W2572" s="3">
        <f t="shared" si="736"/>
        <v>-1.6442189292943943E-2</v>
      </c>
      <c r="X2572" s="3">
        <f t="shared" si="737"/>
        <v>-0.15409644203680362</v>
      </c>
      <c r="Y2572" s="3">
        <f t="shared" si="738"/>
        <v>-0.16957364341085279</v>
      </c>
    </row>
    <row r="2573" spans="1:25" x14ac:dyDescent="0.25">
      <c r="A2573" s="1">
        <v>39766</v>
      </c>
      <c r="B2573" s="2">
        <v>4452.7</v>
      </c>
      <c r="C2573" s="2">
        <v>51200</v>
      </c>
      <c r="D2573" s="2">
        <v>4380</v>
      </c>
      <c r="E2573" s="2">
        <v>4299</v>
      </c>
      <c r="F2573" s="13">
        <f t="shared" si="726"/>
        <v>-1.6327172277494473E-2</v>
      </c>
      <c r="G2573" s="2">
        <f t="shared" si="721"/>
        <v>5624.9715000000006</v>
      </c>
      <c r="H2573" s="2">
        <f t="shared" ca="1" si="727"/>
        <v>51868.4</v>
      </c>
      <c r="I2573">
        <f t="shared" ca="1" si="728"/>
        <v>-1</v>
      </c>
      <c r="J2573">
        <f t="shared" si="729"/>
        <v>-1</v>
      </c>
      <c r="K2573">
        <f t="shared" si="722"/>
        <v>14.869999999999891</v>
      </c>
      <c r="L2573">
        <f t="shared" ca="1" si="723"/>
        <v>-14.869999999999891</v>
      </c>
      <c r="M2573" s="14">
        <f t="shared" si="724"/>
        <v>7673.1700000000474</v>
      </c>
      <c r="N2573">
        <f t="shared" si="730"/>
        <v>-1</v>
      </c>
      <c r="O2573">
        <f t="shared" si="725"/>
        <v>0</v>
      </c>
      <c r="P2573">
        <f>COUNTIF(作圖資料!$A$3:$A$249,A2573)</f>
        <v>0</v>
      </c>
      <c r="R2573" s="7">
        <f t="shared" si="731"/>
        <v>95</v>
      </c>
      <c r="S2573" s="8">
        <f t="shared" ca="1" si="732"/>
        <v>-95</v>
      </c>
      <c r="T2573" s="8">
        <f t="shared" ca="1" si="733"/>
        <v>17914</v>
      </c>
      <c r="U2573" s="8">
        <f t="shared" ca="1" si="734"/>
        <v>-4</v>
      </c>
      <c r="V2573" s="9">
        <f t="shared" ca="1" si="735"/>
        <v>0</v>
      </c>
      <c r="W2573" s="3">
        <f t="shared" si="736"/>
        <v>-1.6442189292943943E-2</v>
      </c>
      <c r="X2573" s="3">
        <f t="shared" si="737"/>
        <v>-0.15126204191176218</v>
      </c>
      <c r="Y2573" s="3">
        <f t="shared" si="738"/>
        <v>-0.15116279069767458</v>
      </c>
    </row>
    <row r="2574" spans="1:25" x14ac:dyDescent="0.25">
      <c r="A2574" s="1">
        <v>39769</v>
      </c>
      <c r="B2574" s="2">
        <v>4439.8</v>
      </c>
      <c r="C2574" s="2">
        <v>43802</v>
      </c>
      <c r="D2574" s="2">
        <v>4357</v>
      </c>
      <c r="E2574" s="2">
        <v>4271</v>
      </c>
      <c r="F2574" s="13">
        <f t="shared" si="726"/>
        <v>-1.8649488715707929E-2</v>
      </c>
      <c r="G2574" s="2">
        <f t="shared" si="721"/>
        <v>5583.6601666666675</v>
      </c>
      <c r="H2574" s="2">
        <f t="shared" ca="1" si="727"/>
        <v>49178.8</v>
      </c>
      <c r="I2574">
        <f t="shared" ca="1" si="728"/>
        <v>-1</v>
      </c>
      <c r="J2574">
        <f t="shared" si="729"/>
        <v>-1</v>
      </c>
      <c r="K2574">
        <f t="shared" si="722"/>
        <v>-12.899999999999636</v>
      </c>
      <c r="L2574">
        <f t="shared" ca="1" si="723"/>
        <v>12.899999999999636</v>
      </c>
      <c r="M2574" s="14">
        <f t="shared" si="724"/>
        <v>7686.070000000047</v>
      </c>
      <c r="N2574">
        <f t="shared" si="730"/>
        <v>-1</v>
      </c>
      <c r="O2574">
        <f t="shared" si="725"/>
        <v>0</v>
      </c>
      <c r="P2574">
        <f>COUNTIF(作圖資料!$A$3:$A$249,A2574)</f>
        <v>0</v>
      </c>
      <c r="R2574" s="7">
        <f t="shared" si="731"/>
        <v>-23</v>
      </c>
      <c r="S2574" s="8">
        <f t="shared" ca="1" si="732"/>
        <v>23</v>
      </c>
      <c r="T2574" s="8">
        <f t="shared" ca="1" si="733"/>
        <v>18006</v>
      </c>
      <c r="U2574" s="8">
        <f t="shared" ca="1" si="734"/>
        <v>-4</v>
      </c>
      <c r="V2574" s="9">
        <f t="shared" ca="1" si="735"/>
        <v>0</v>
      </c>
      <c r="W2574" s="3">
        <f t="shared" si="736"/>
        <v>-1.6442189292943943E-2</v>
      </c>
      <c r="X2574" s="3">
        <f t="shared" si="737"/>
        <v>-0.15372093643852969</v>
      </c>
      <c r="Y2574" s="3">
        <f t="shared" si="738"/>
        <v>-0.15562015503875981</v>
      </c>
    </row>
    <row r="2575" spans="1:25" x14ac:dyDescent="0.25">
      <c r="A2575" s="1">
        <v>39770</v>
      </c>
      <c r="B2575" s="2">
        <v>4305.18</v>
      </c>
      <c r="C2575" s="2">
        <v>43953</v>
      </c>
      <c r="D2575" s="2">
        <v>4244</v>
      </c>
      <c r="E2575" s="2">
        <v>4130</v>
      </c>
      <c r="F2575" s="13">
        <f t="shared" si="726"/>
        <v>-1.4210787934534785E-2</v>
      </c>
      <c r="G2575" s="2">
        <f t="shared" si="721"/>
        <v>5540.2191666666668</v>
      </c>
      <c r="H2575" s="2">
        <f t="shared" ca="1" si="727"/>
        <v>46878.400000000001</v>
      </c>
      <c r="I2575">
        <f t="shared" ca="1" si="728"/>
        <v>-1</v>
      </c>
      <c r="J2575">
        <f t="shared" si="729"/>
        <v>-1</v>
      </c>
      <c r="K2575">
        <f t="shared" si="722"/>
        <v>-134.61999999999989</v>
      </c>
      <c r="L2575">
        <f t="shared" ca="1" si="723"/>
        <v>134.61999999999989</v>
      </c>
      <c r="M2575" s="14">
        <f t="shared" si="724"/>
        <v>7820.6900000000469</v>
      </c>
      <c r="N2575">
        <f t="shared" si="730"/>
        <v>-1</v>
      </c>
      <c r="O2575">
        <f t="shared" si="725"/>
        <v>0</v>
      </c>
      <c r="P2575">
        <f>COUNTIF(作圖資料!$A$3:$A$249,A2575)</f>
        <v>0</v>
      </c>
      <c r="R2575" s="7">
        <f t="shared" si="731"/>
        <v>-113</v>
      </c>
      <c r="S2575" s="8">
        <f t="shared" ca="1" si="732"/>
        <v>113</v>
      </c>
      <c r="T2575" s="8">
        <f t="shared" ca="1" si="733"/>
        <v>18458</v>
      </c>
      <c r="U2575" s="8">
        <f t="shared" ca="1" si="734"/>
        <v>-4</v>
      </c>
      <c r="V2575" s="9">
        <f t="shared" ca="1" si="735"/>
        <v>0</v>
      </c>
      <c r="W2575" s="3">
        <f t="shared" si="736"/>
        <v>-1.6442189292943943E-2</v>
      </c>
      <c r="X2575" s="3">
        <f t="shared" si="737"/>
        <v>-0.17938112102716985</v>
      </c>
      <c r="Y2575" s="3">
        <f t="shared" si="738"/>
        <v>-0.17751937984496136</v>
      </c>
    </row>
    <row r="2576" spans="1:25" x14ac:dyDescent="0.25">
      <c r="A2576" s="1">
        <v>39771</v>
      </c>
      <c r="B2576" s="2">
        <v>4284.09</v>
      </c>
      <c r="C2576" s="2">
        <v>48971</v>
      </c>
      <c r="D2576" s="2">
        <v>4261</v>
      </c>
      <c r="E2576" s="2">
        <v>4149</v>
      </c>
      <c r="F2576" s="13">
        <f t="shared" si="726"/>
        <v>-3.1532950988424679E-2</v>
      </c>
      <c r="G2576" s="2">
        <f t="shared" si="721"/>
        <v>5494.442</v>
      </c>
      <c r="H2576" s="2">
        <f t="shared" ca="1" si="727"/>
        <v>47435.8</v>
      </c>
      <c r="I2576">
        <f t="shared" ca="1" si="728"/>
        <v>1</v>
      </c>
      <c r="J2576">
        <f t="shared" si="729"/>
        <v>-1</v>
      </c>
      <c r="K2576">
        <f t="shared" si="722"/>
        <v>-21.090000000000146</v>
      </c>
      <c r="L2576">
        <f t="shared" ca="1" si="723"/>
        <v>21.090000000000146</v>
      </c>
      <c r="M2576" s="14">
        <f t="shared" si="724"/>
        <v>7841.780000000047</v>
      </c>
      <c r="N2576">
        <f t="shared" si="730"/>
        <v>-1</v>
      </c>
      <c r="O2576">
        <f t="shared" si="725"/>
        <v>0</v>
      </c>
      <c r="P2576">
        <f>COUNTIF(作圖資料!$A$3:$A$249,A2576)</f>
        <v>1</v>
      </c>
      <c r="R2576" s="7">
        <f t="shared" si="731"/>
        <v>17</v>
      </c>
      <c r="S2576" s="8">
        <f t="shared" ca="1" si="732"/>
        <v>-17</v>
      </c>
      <c r="T2576" s="8">
        <f t="shared" ca="1" si="733"/>
        <v>18390</v>
      </c>
      <c r="U2576" s="8">
        <f t="shared" ca="1" si="734"/>
        <v>4</v>
      </c>
      <c r="V2576" s="9">
        <f t="shared" ca="1" si="735"/>
        <v>8</v>
      </c>
      <c r="W2576" s="3">
        <f t="shared" si="736"/>
        <v>-1.6442189292943943E-2</v>
      </c>
      <c r="X2576" s="3">
        <f t="shared" si="737"/>
        <v>-0.18340112766046679</v>
      </c>
      <c r="Y2576" s="3">
        <f t="shared" si="738"/>
        <v>-0.17422480620155056</v>
      </c>
    </row>
    <row r="2577" spans="1:25" x14ac:dyDescent="0.25">
      <c r="A2577" s="1">
        <v>39772</v>
      </c>
      <c r="B2577" s="2">
        <v>4089.93</v>
      </c>
      <c r="C2577" s="2">
        <v>44969</v>
      </c>
      <c r="D2577" s="2">
        <v>3903</v>
      </c>
      <c r="E2577" s="2">
        <v>3867</v>
      </c>
      <c r="F2577" s="13">
        <f t="shared" si="726"/>
        <v>-4.5704938715332544E-2</v>
      </c>
      <c r="G2577" s="2">
        <f t="shared" si="721"/>
        <v>5446.5308333333351</v>
      </c>
      <c r="H2577" s="2">
        <f t="shared" ca="1" si="727"/>
        <v>46579</v>
      </c>
      <c r="I2577">
        <f t="shared" ca="1" si="728"/>
        <v>-1</v>
      </c>
      <c r="J2577">
        <f t="shared" si="729"/>
        <v>-1</v>
      </c>
      <c r="K2577">
        <f t="shared" si="722"/>
        <v>-194.16000000000031</v>
      </c>
      <c r="L2577">
        <f t="shared" ca="1" si="723"/>
        <v>-194.16000000000031</v>
      </c>
      <c r="M2577" s="14">
        <f t="shared" si="724"/>
        <v>8035.9400000000478</v>
      </c>
      <c r="N2577">
        <f t="shared" si="730"/>
        <v>-1</v>
      </c>
      <c r="O2577">
        <f t="shared" si="725"/>
        <v>0</v>
      </c>
      <c r="P2577">
        <f>COUNTIF(作圖資料!$A$3:$A$249,A2577)</f>
        <v>0</v>
      </c>
      <c r="R2577" s="7">
        <f t="shared" si="731"/>
        <v>-246</v>
      </c>
      <c r="S2577" s="8">
        <f t="shared" ca="1" si="732"/>
        <v>-246</v>
      </c>
      <c r="T2577" s="8">
        <f t="shared" ca="1" si="733"/>
        <v>17406</v>
      </c>
      <c r="U2577" s="8">
        <f t="shared" ca="1" si="734"/>
        <v>-4</v>
      </c>
      <c r="V2577" s="9">
        <f t="shared" ca="1" si="735"/>
        <v>8</v>
      </c>
      <c r="W2577" s="3">
        <f t="shared" si="736"/>
        <v>-3.1532950988424679E-2</v>
      </c>
      <c r="X2577" s="3">
        <f t="shared" si="737"/>
        <v>-4.5321176725979219E-2</v>
      </c>
      <c r="Y2577" s="3">
        <f t="shared" si="738"/>
        <v>-5.9291395516992043E-2</v>
      </c>
    </row>
    <row r="2578" spans="1:25" x14ac:dyDescent="0.25">
      <c r="A2578" s="1">
        <v>39773</v>
      </c>
      <c r="B2578" s="2">
        <v>4171.1000000000004</v>
      </c>
      <c r="C2578" s="2">
        <v>51850</v>
      </c>
      <c r="D2578" s="2">
        <v>4121</v>
      </c>
      <c r="E2578" s="2">
        <v>4063</v>
      </c>
      <c r="F2578" s="13">
        <f t="shared" si="726"/>
        <v>-1.2011220061854289E-2</v>
      </c>
      <c r="G2578" s="2">
        <f t="shared" si="721"/>
        <v>5398.0330000000013</v>
      </c>
      <c r="H2578" s="2">
        <f t="shared" ca="1" si="727"/>
        <v>46709</v>
      </c>
      <c r="I2578">
        <f t="shared" ca="1" si="728"/>
        <v>1</v>
      </c>
      <c r="J2578">
        <f t="shared" si="729"/>
        <v>-1</v>
      </c>
      <c r="K2578">
        <f t="shared" si="722"/>
        <v>81.170000000000528</v>
      </c>
      <c r="L2578">
        <f t="shared" ca="1" si="723"/>
        <v>-81.170000000000528</v>
      </c>
      <c r="M2578" s="14">
        <f t="shared" si="724"/>
        <v>7954.7700000000477</v>
      </c>
      <c r="N2578">
        <f t="shared" si="730"/>
        <v>-1</v>
      </c>
      <c r="O2578">
        <f t="shared" si="725"/>
        <v>0</v>
      </c>
      <c r="P2578">
        <f>COUNTIF(作圖資料!$A$3:$A$249,A2578)</f>
        <v>0</v>
      </c>
      <c r="R2578" s="7">
        <f t="shared" si="731"/>
        <v>218</v>
      </c>
      <c r="S2578" s="8">
        <f t="shared" ca="1" si="732"/>
        <v>-218</v>
      </c>
      <c r="T2578" s="8">
        <f t="shared" ca="1" si="733"/>
        <v>16534</v>
      </c>
      <c r="U2578" s="8">
        <f t="shared" ca="1" si="734"/>
        <v>4</v>
      </c>
      <c r="V2578" s="9">
        <f t="shared" ca="1" si="735"/>
        <v>8</v>
      </c>
      <c r="W2578" s="3">
        <f t="shared" si="736"/>
        <v>-3.1532950988424679E-2</v>
      </c>
      <c r="X2578" s="3">
        <f t="shared" si="737"/>
        <v>-2.6374329204101654E-2</v>
      </c>
      <c r="Y2578" s="3">
        <f t="shared" si="738"/>
        <v>-6.748614123885277E-3</v>
      </c>
    </row>
    <row r="2579" spans="1:25" x14ac:dyDescent="0.25">
      <c r="A2579" s="1">
        <v>39776</v>
      </c>
      <c r="B2579" s="2">
        <v>4160.54</v>
      </c>
      <c r="C2579" s="2">
        <v>45793</v>
      </c>
      <c r="D2579" s="2">
        <v>4045</v>
      </c>
      <c r="E2579" s="2">
        <v>3993</v>
      </c>
      <c r="F2579" s="13">
        <f t="shared" si="726"/>
        <v>-2.7770433645632475E-2</v>
      </c>
      <c r="G2579" s="2">
        <f t="shared" si="721"/>
        <v>5350.1525000000011</v>
      </c>
      <c r="H2579" s="2">
        <f t="shared" ca="1" si="727"/>
        <v>47107.199999999997</v>
      </c>
      <c r="I2579">
        <f t="shared" ca="1" si="728"/>
        <v>-1</v>
      </c>
      <c r="J2579">
        <f t="shared" si="729"/>
        <v>-1</v>
      </c>
      <c r="K2579">
        <f t="shared" si="722"/>
        <v>-10.5600000000004</v>
      </c>
      <c r="L2579">
        <f t="shared" ca="1" si="723"/>
        <v>-10.5600000000004</v>
      </c>
      <c r="M2579" s="14">
        <f t="shared" si="724"/>
        <v>7965.3300000000481</v>
      </c>
      <c r="N2579">
        <f t="shared" si="730"/>
        <v>-1</v>
      </c>
      <c r="O2579">
        <f t="shared" si="725"/>
        <v>0</v>
      </c>
      <c r="P2579">
        <f>COUNTIF(作圖資料!$A$3:$A$249,A2579)</f>
        <v>0</v>
      </c>
      <c r="R2579" s="7">
        <f t="shared" si="731"/>
        <v>-76</v>
      </c>
      <c r="S2579" s="8">
        <f t="shared" ca="1" si="732"/>
        <v>-76</v>
      </c>
      <c r="T2579" s="8">
        <f t="shared" ca="1" si="733"/>
        <v>16230</v>
      </c>
      <c r="U2579" s="8">
        <f t="shared" ca="1" si="734"/>
        <v>-4</v>
      </c>
      <c r="V2579" s="9">
        <f t="shared" ca="1" si="735"/>
        <v>8</v>
      </c>
      <c r="W2579" s="3">
        <f t="shared" si="736"/>
        <v>-3.1532950988424679E-2</v>
      </c>
      <c r="X2579" s="3">
        <f t="shared" si="737"/>
        <v>-2.8839263414167315E-2</v>
      </c>
      <c r="Y2579" s="3">
        <f t="shared" si="738"/>
        <v>-2.5066281031573934E-2</v>
      </c>
    </row>
    <row r="2580" spans="1:25" x14ac:dyDescent="0.25">
      <c r="A2580" s="1">
        <v>39777</v>
      </c>
      <c r="B2580" s="2">
        <v>4266.49</v>
      </c>
      <c r="C2580" s="2">
        <v>56963</v>
      </c>
      <c r="D2580" s="2">
        <v>4199</v>
      </c>
      <c r="E2580" s="2">
        <v>4134</v>
      </c>
      <c r="F2580" s="13">
        <f t="shared" si="726"/>
        <v>-1.5818623739889182E-2</v>
      </c>
      <c r="G2580" s="2">
        <f t="shared" si="721"/>
        <v>5303.8255000000008</v>
      </c>
      <c r="H2580" s="2">
        <f t="shared" ca="1" si="727"/>
        <v>49709.2</v>
      </c>
      <c r="I2580">
        <f t="shared" ca="1" si="728"/>
        <v>1</v>
      </c>
      <c r="J2580">
        <f t="shared" si="729"/>
        <v>-1</v>
      </c>
      <c r="K2580">
        <f t="shared" si="722"/>
        <v>105.94999999999982</v>
      </c>
      <c r="L2580">
        <f t="shared" ca="1" si="723"/>
        <v>-105.94999999999982</v>
      </c>
      <c r="M2580" s="14">
        <f t="shared" si="724"/>
        <v>7859.3800000000483</v>
      </c>
      <c r="N2580">
        <f t="shared" si="730"/>
        <v>-1</v>
      </c>
      <c r="O2580">
        <f t="shared" si="725"/>
        <v>0</v>
      </c>
      <c r="P2580">
        <f>COUNTIF(作圖資料!$A$3:$A$249,A2580)</f>
        <v>0</v>
      </c>
      <c r="R2580" s="7">
        <f t="shared" si="731"/>
        <v>154</v>
      </c>
      <c r="S2580" s="8">
        <f t="shared" ca="1" si="732"/>
        <v>-154</v>
      </c>
      <c r="T2580" s="8">
        <f t="shared" ca="1" si="733"/>
        <v>15614</v>
      </c>
      <c r="U2580" s="8">
        <f t="shared" ca="1" si="734"/>
        <v>3</v>
      </c>
      <c r="V2580" s="9">
        <f t="shared" ca="1" si="735"/>
        <v>7</v>
      </c>
      <c r="W2580" s="3">
        <f t="shared" si="736"/>
        <v>-3.1532950988424679E-2</v>
      </c>
      <c r="X2580" s="3">
        <f t="shared" si="737"/>
        <v>-4.1082236834426578E-3</v>
      </c>
      <c r="Y2580" s="3">
        <f t="shared" si="738"/>
        <v>1.205109664979509E-2</v>
      </c>
    </row>
    <row r="2581" spans="1:25" x14ac:dyDescent="0.25">
      <c r="A2581" s="1">
        <v>39778</v>
      </c>
      <c r="B2581" s="2">
        <v>4271.8</v>
      </c>
      <c r="C2581" s="2">
        <v>44974</v>
      </c>
      <c r="D2581" s="2">
        <v>4209</v>
      </c>
      <c r="E2581" s="2">
        <v>4146</v>
      </c>
      <c r="F2581" s="13">
        <f t="shared" si="726"/>
        <v>-1.4701062783838204E-2</v>
      </c>
      <c r="G2581" s="2">
        <f t="shared" si="721"/>
        <v>5261.4706666666661</v>
      </c>
      <c r="H2581" s="2">
        <f t="shared" ca="1" si="727"/>
        <v>48909.8</v>
      </c>
      <c r="I2581">
        <f t="shared" ca="1" si="728"/>
        <v>-1</v>
      </c>
      <c r="J2581">
        <f t="shared" si="729"/>
        <v>-1</v>
      </c>
      <c r="K2581">
        <f t="shared" si="722"/>
        <v>5.3100000000004002</v>
      </c>
      <c r="L2581">
        <f t="shared" ca="1" si="723"/>
        <v>5.3100000000004002</v>
      </c>
      <c r="M2581" s="14">
        <f t="shared" si="724"/>
        <v>7854.0700000000479</v>
      </c>
      <c r="N2581">
        <f t="shared" si="730"/>
        <v>-1</v>
      </c>
      <c r="O2581">
        <f t="shared" si="725"/>
        <v>0</v>
      </c>
      <c r="P2581">
        <f>COUNTIF(作圖資料!$A$3:$A$249,A2581)</f>
        <v>0</v>
      </c>
      <c r="R2581" s="7">
        <f t="shared" si="731"/>
        <v>10</v>
      </c>
      <c r="S2581" s="8">
        <f t="shared" ca="1" si="732"/>
        <v>10</v>
      </c>
      <c r="T2581" s="8">
        <f t="shared" ca="1" si="733"/>
        <v>15644</v>
      </c>
      <c r="U2581" s="8">
        <f t="shared" ca="1" si="734"/>
        <v>-3</v>
      </c>
      <c r="V2581" s="9">
        <f t="shared" ca="1" si="735"/>
        <v>6</v>
      </c>
      <c r="W2581" s="3">
        <f t="shared" si="736"/>
        <v>-3.1532950988424679E-2</v>
      </c>
      <c r="X2581" s="3">
        <f t="shared" si="737"/>
        <v>-2.8687539244038884E-3</v>
      </c>
      <c r="Y2581" s="3">
        <f t="shared" si="738"/>
        <v>1.4461315979754197E-2</v>
      </c>
    </row>
    <row r="2582" spans="1:25" x14ac:dyDescent="0.25">
      <c r="A2582" s="1">
        <v>39779</v>
      </c>
      <c r="B2582" s="2">
        <v>4453.75</v>
      </c>
      <c r="C2582" s="2">
        <v>62103</v>
      </c>
      <c r="D2582" s="2">
        <v>4430</v>
      </c>
      <c r="E2582" s="2">
        <v>4371</v>
      </c>
      <c r="F2582" s="13">
        <f t="shared" si="726"/>
        <v>-5.3325849003648118E-3</v>
      </c>
      <c r="G2582" s="2">
        <f t="shared" si="721"/>
        <v>5224.1468333333323</v>
      </c>
      <c r="H2582" s="2">
        <f t="shared" ca="1" si="727"/>
        <v>52336.6</v>
      </c>
      <c r="I2582">
        <f t="shared" ca="1" si="728"/>
        <v>1</v>
      </c>
      <c r="J2582">
        <f t="shared" si="729"/>
        <v>-1</v>
      </c>
      <c r="K2582">
        <f t="shared" si="722"/>
        <v>181.94999999999982</v>
      </c>
      <c r="L2582">
        <f t="shared" ca="1" si="723"/>
        <v>-181.94999999999982</v>
      </c>
      <c r="M2582" s="14">
        <f t="shared" si="724"/>
        <v>7672.1200000000481</v>
      </c>
      <c r="N2582">
        <f t="shared" si="730"/>
        <v>-1</v>
      </c>
      <c r="O2582">
        <f t="shared" si="725"/>
        <v>0</v>
      </c>
      <c r="P2582">
        <f>COUNTIF(作圖資料!$A$3:$A$249,A2582)</f>
        <v>0</v>
      </c>
      <c r="R2582" s="7">
        <f t="shared" si="731"/>
        <v>221</v>
      </c>
      <c r="S2582" s="8">
        <f t="shared" ca="1" si="732"/>
        <v>-221</v>
      </c>
      <c r="T2582" s="8">
        <f t="shared" ca="1" si="733"/>
        <v>14981</v>
      </c>
      <c r="U2582" s="8">
        <f t="shared" ca="1" si="734"/>
        <v>3</v>
      </c>
      <c r="V2582" s="9">
        <f t="shared" ca="1" si="735"/>
        <v>6</v>
      </c>
      <c r="W2582" s="3">
        <f t="shared" si="736"/>
        <v>-3.1532950988424679E-2</v>
      </c>
      <c r="X2582" s="3">
        <f t="shared" si="737"/>
        <v>3.9602342621186892E-2</v>
      </c>
      <c r="Y2582" s="3">
        <f t="shared" si="738"/>
        <v>6.7727163171848792E-2</v>
      </c>
    </row>
    <row r="2583" spans="1:25" x14ac:dyDescent="0.25">
      <c r="A2583" s="1">
        <v>39780</v>
      </c>
      <c r="B2583" s="2">
        <v>4460.49</v>
      </c>
      <c r="C2583" s="2">
        <v>57751</v>
      </c>
      <c r="D2583" s="2">
        <v>4460</v>
      </c>
      <c r="E2583" s="2">
        <v>4410</v>
      </c>
      <c r="F2583" s="13">
        <f t="shared" si="726"/>
        <v>-1.0985340175628799E-4</v>
      </c>
      <c r="G2583" s="2">
        <f t="shared" si="721"/>
        <v>5188.7394999999988</v>
      </c>
      <c r="H2583" s="2">
        <f t="shared" ca="1" si="727"/>
        <v>53516.800000000003</v>
      </c>
      <c r="I2583">
        <f t="shared" ca="1" si="728"/>
        <v>1</v>
      </c>
      <c r="J2583">
        <f t="shared" si="729"/>
        <v>-1</v>
      </c>
      <c r="K2583">
        <f t="shared" si="722"/>
        <v>6.7399999999997817</v>
      </c>
      <c r="L2583">
        <f t="shared" ca="1" si="723"/>
        <v>6.7399999999997817</v>
      </c>
      <c r="M2583" s="14">
        <f t="shared" si="724"/>
        <v>7665.3800000000483</v>
      </c>
      <c r="N2583">
        <f t="shared" si="730"/>
        <v>-1</v>
      </c>
      <c r="O2583">
        <f t="shared" si="725"/>
        <v>0</v>
      </c>
      <c r="P2583">
        <f>COUNTIF(作圖資料!$A$3:$A$249,A2583)</f>
        <v>0</v>
      </c>
      <c r="R2583" s="7">
        <f t="shared" si="731"/>
        <v>30</v>
      </c>
      <c r="S2583" s="8">
        <f t="shared" ca="1" si="732"/>
        <v>30</v>
      </c>
      <c r="T2583" s="8">
        <f t="shared" ca="1" si="733"/>
        <v>15071</v>
      </c>
      <c r="U2583" s="8">
        <f t="shared" ca="1" si="734"/>
        <v>3</v>
      </c>
      <c r="V2583" s="9">
        <f t="shared" ca="1" si="735"/>
        <v>0</v>
      </c>
      <c r="W2583" s="3">
        <f t="shared" si="736"/>
        <v>-3.1532950988424679E-2</v>
      </c>
      <c r="X2583" s="3">
        <f t="shared" si="737"/>
        <v>4.1175605554505168E-2</v>
      </c>
      <c r="Y2583" s="3">
        <f t="shared" si="738"/>
        <v>7.4957821161725668E-2</v>
      </c>
    </row>
    <row r="2584" spans="1:25" x14ac:dyDescent="0.25">
      <c r="A2584" s="1">
        <v>39783</v>
      </c>
      <c r="B2584" s="2">
        <v>4518.43</v>
      </c>
      <c r="C2584" s="2">
        <v>66882</v>
      </c>
      <c r="D2584" s="2">
        <v>4501</v>
      </c>
      <c r="E2584" s="2">
        <v>4461</v>
      </c>
      <c r="F2584" s="13">
        <f t="shared" si="726"/>
        <v>-3.8575345861284749E-3</v>
      </c>
      <c r="G2584" s="2">
        <f t="shared" si="721"/>
        <v>5157.1694999999991</v>
      </c>
      <c r="H2584" s="2">
        <f t="shared" ca="1" si="727"/>
        <v>57734.6</v>
      </c>
      <c r="I2584">
        <f t="shared" ca="1" si="728"/>
        <v>1</v>
      </c>
      <c r="J2584">
        <f t="shared" si="729"/>
        <v>-1</v>
      </c>
      <c r="K2584">
        <f t="shared" si="722"/>
        <v>57.940000000000509</v>
      </c>
      <c r="L2584">
        <f t="shared" ca="1" si="723"/>
        <v>57.940000000000509</v>
      </c>
      <c r="M2584" s="14">
        <f t="shared" si="724"/>
        <v>7607.4400000000478</v>
      </c>
      <c r="N2584">
        <f t="shared" si="730"/>
        <v>-1</v>
      </c>
      <c r="O2584">
        <f t="shared" si="725"/>
        <v>0</v>
      </c>
      <c r="P2584">
        <f>COUNTIF(作圖資料!$A$3:$A$249,A2584)</f>
        <v>0</v>
      </c>
      <c r="R2584" s="7">
        <f t="shared" si="731"/>
        <v>41</v>
      </c>
      <c r="S2584" s="8">
        <f t="shared" ca="1" si="732"/>
        <v>41</v>
      </c>
      <c r="T2584" s="8">
        <f t="shared" ca="1" si="733"/>
        <v>15194</v>
      </c>
      <c r="U2584" s="8">
        <f t="shared" ca="1" si="734"/>
        <v>3</v>
      </c>
      <c r="V2584" s="9">
        <f t="shared" ca="1" si="735"/>
        <v>0</v>
      </c>
      <c r="W2584" s="3">
        <f t="shared" si="736"/>
        <v>-3.1532950988424679E-2</v>
      </c>
      <c r="X2584" s="3">
        <f t="shared" si="737"/>
        <v>5.4700064657838832E-2</v>
      </c>
      <c r="Y2584" s="3">
        <f t="shared" si="738"/>
        <v>8.4839720414557673E-2</v>
      </c>
    </row>
    <row r="2585" spans="1:25" x14ac:dyDescent="0.25">
      <c r="A2585" s="1">
        <v>39784</v>
      </c>
      <c r="B2585" s="2">
        <v>4356.9799999999996</v>
      </c>
      <c r="C2585" s="2">
        <v>54144</v>
      </c>
      <c r="D2585" s="2">
        <v>4240</v>
      </c>
      <c r="E2585" s="2">
        <v>4193</v>
      </c>
      <c r="F2585" s="13">
        <f t="shared" si="726"/>
        <v>-2.6848872384082401E-2</v>
      </c>
      <c r="G2585" s="2">
        <f t="shared" si="721"/>
        <v>5124.664499999999</v>
      </c>
      <c r="H2585" s="2">
        <f t="shared" ca="1" si="727"/>
        <v>57170.8</v>
      </c>
      <c r="I2585">
        <f t="shared" ca="1" si="728"/>
        <v>-1</v>
      </c>
      <c r="J2585">
        <f t="shared" si="729"/>
        <v>-1</v>
      </c>
      <c r="K2585">
        <f t="shared" si="722"/>
        <v>-161.45000000000073</v>
      </c>
      <c r="L2585">
        <f t="shared" ca="1" si="723"/>
        <v>-161.45000000000073</v>
      </c>
      <c r="M2585" s="14">
        <f t="shared" si="724"/>
        <v>7768.8900000000485</v>
      </c>
      <c r="N2585">
        <f t="shared" si="730"/>
        <v>-1</v>
      </c>
      <c r="O2585">
        <f t="shared" si="725"/>
        <v>0</v>
      </c>
      <c r="P2585">
        <f>COUNTIF(作圖資料!$A$3:$A$249,A2585)</f>
        <v>0</v>
      </c>
      <c r="R2585" s="7">
        <f t="shared" si="731"/>
        <v>-261</v>
      </c>
      <c r="S2585" s="8">
        <f t="shared" ca="1" si="732"/>
        <v>-261</v>
      </c>
      <c r="T2585" s="8">
        <f t="shared" ca="1" si="733"/>
        <v>14411</v>
      </c>
      <c r="U2585" s="8">
        <f t="shared" ca="1" si="734"/>
        <v>-3</v>
      </c>
      <c r="V2585" s="9">
        <f t="shared" ca="1" si="735"/>
        <v>6</v>
      </c>
      <c r="W2585" s="3">
        <f t="shared" si="736"/>
        <v>-3.1532950988424679E-2</v>
      </c>
      <c r="X2585" s="3">
        <f t="shared" si="737"/>
        <v>1.7014115016257714E-2</v>
      </c>
      <c r="Y2585" s="3">
        <f t="shared" si="738"/>
        <v>2.1932995902627095E-2</v>
      </c>
    </row>
    <row r="2586" spans="1:25" x14ac:dyDescent="0.25">
      <c r="A2586" s="1">
        <v>39785</v>
      </c>
      <c r="B2586" s="2">
        <v>4307.26</v>
      </c>
      <c r="C2586" s="2">
        <v>59415</v>
      </c>
      <c r="D2586" s="2">
        <v>4188</v>
      </c>
      <c r="E2586" s="2">
        <v>4160</v>
      </c>
      <c r="F2586" s="13">
        <f t="shared" si="726"/>
        <v>-2.768813584506169E-2</v>
      </c>
      <c r="G2586" s="2">
        <f t="shared" si="721"/>
        <v>5085.4739999999983</v>
      </c>
      <c r="H2586" s="2">
        <f t="shared" ca="1" si="727"/>
        <v>60059</v>
      </c>
      <c r="I2586">
        <f t="shared" ca="1" si="728"/>
        <v>-1</v>
      </c>
      <c r="J2586">
        <f t="shared" si="729"/>
        <v>-1</v>
      </c>
      <c r="K2586">
        <f t="shared" si="722"/>
        <v>-49.719999999999345</v>
      </c>
      <c r="L2586">
        <f t="shared" ca="1" si="723"/>
        <v>49.719999999999345</v>
      </c>
      <c r="M2586" s="14">
        <f t="shared" si="724"/>
        <v>7818.6100000000479</v>
      </c>
      <c r="N2586">
        <f t="shared" si="730"/>
        <v>-1</v>
      </c>
      <c r="O2586">
        <f t="shared" si="725"/>
        <v>0</v>
      </c>
      <c r="P2586">
        <f>COUNTIF(作圖資料!$A$3:$A$249,A2586)</f>
        <v>0</v>
      </c>
      <c r="R2586" s="7">
        <f t="shared" si="731"/>
        <v>-52</v>
      </c>
      <c r="S2586" s="8">
        <f t="shared" ca="1" si="732"/>
        <v>52</v>
      </c>
      <c r="T2586" s="8">
        <f t="shared" ca="1" si="733"/>
        <v>14567</v>
      </c>
      <c r="U2586" s="8">
        <f t="shared" ca="1" si="734"/>
        <v>-3</v>
      </c>
      <c r="V2586" s="9">
        <f t="shared" ca="1" si="735"/>
        <v>0</v>
      </c>
      <c r="W2586" s="3">
        <f t="shared" si="736"/>
        <v>-3.1532950988424679E-2</v>
      </c>
      <c r="X2586" s="3">
        <f t="shared" si="737"/>
        <v>5.4083831105322666E-3</v>
      </c>
      <c r="Y2586" s="3">
        <f t="shared" si="738"/>
        <v>9.3998553868401835E-3</v>
      </c>
    </row>
    <row r="2587" spans="1:25" x14ac:dyDescent="0.25">
      <c r="A2587" s="1">
        <v>39786</v>
      </c>
      <c r="B2587" s="2">
        <v>4254.96</v>
      </c>
      <c r="C2587" s="2">
        <v>53671</v>
      </c>
      <c r="D2587" s="2">
        <v>4137</v>
      </c>
      <c r="E2587" s="2">
        <v>4142</v>
      </c>
      <c r="F2587" s="13">
        <f t="shared" si="726"/>
        <v>-2.7722939816120507E-2</v>
      </c>
      <c r="G2587" s="2">
        <f t="shared" si="721"/>
        <v>5049.3104999999978</v>
      </c>
      <c r="H2587" s="2">
        <f t="shared" ca="1" si="727"/>
        <v>58372.6</v>
      </c>
      <c r="I2587">
        <f t="shared" ca="1" si="728"/>
        <v>-1</v>
      </c>
      <c r="J2587">
        <f t="shared" si="729"/>
        <v>-1</v>
      </c>
      <c r="K2587">
        <f t="shared" si="722"/>
        <v>-52.300000000000182</v>
      </c>
      <c r="L2587">
        <f t="shared" ca="1" si="723"/>
        <v>52.300000000000182</v>
      </c>
      <c r="M2587" s="14">
        <f t="shared" si="724"/>
        <v>7870.9100000000481</v>
      </c>
      <c r="N2587">
        <f t="shared" si="730"/>
        <v>-1</v>
      </c>
      <c r="O2587">
        <f t="shared" si="725"/>
        <v>0</v>
      </c>
      <c r="P2587">
        <f>COUNTIF(作圖資料!$A$3:$A$249,A2587)</f>
        <v>0</v>
      </c>
      <c r="R2587" s="7">
        <f t="shared" si="731"/>
        <v>-51</v>
      </c>
      <c r="S2587" s="8">
        <f t="shared" ca="1" si="732"/>
        <v>51</v>
      </c>
      <c r="T2587" s="8">
        <f t="shared" ca="1" si="733"/>
        <v>14720</v>
      </c>
      <c r="U2587" s="8">
        <f t="shared" ca="1" si="734"/>
        <v>-3</v>
      </c>
      <c r="V2587" s="9">
        <f t="shared" ca="1" si="735"/>
        <v>0</v>
      </c>
      <c r="W2587" s="3">
        <f t="shared" si="736"/>
        <v>-3.1532950988424679E-2</v>
      </c>
      <c r="X2587" s="3">
        <f t="shared" si="737"/>
        <v>-6.7995770396980237E-3</v>
      </c>
      <c r="Y2587" s="3">
        <f t="shared" si="738"/>
        <v>-2.8922631959509282E-3</v>
      </c>
    </row>
    <row r="2588" spans="1:25" x14ac:dyDescent="0.25">
      <c r="A2588" s="1">
        <v>39787</v>
      </c>
      <c r="B2588" s="2">
        <v>4225.07</v>
      </c>
      <c r="C2588" s="2">
        <v>40044</v>
      </c>
      <c r="D2588" s="2">
        <v>4179</v>
      </c>
      <c r="E2588" s="2">
        <v>4134</v>
      </c>
      <c r="F2588" s="13">
        <f t="shared" si="726"/>
        <v>-1.0903961354486347E-2</v>
      </c>
      <c r="G2588" s="2">
        <f t="shared" si="721"/>
        <v>5012.0948333333326</v>
      </c>
      <c r="H2588" s="2">
        <f t="shared" ca="1" si="727"/>
        <v>54831.199999999997</v>
      </c>
      <c r="I2588">
        <f t="shared" ca="1" si="728"/>
        <v>-1</v>
      </c>
      <c r="J2588">
        <f t="shared" si="729"/>
        <v>-1</v>
      </c>
      <c r="K2588">
        <f t="shared" si="722"/>
        <v>-29.890000000000327</v>
      </c>
      <c r="L2588">
        <f t="shared" ca="1" si="723"/>
        <v>29.890000000000327</v>
      </c>
      <c r="M2588" s="14">
        <f t="shared" si="724"/>
        <v>7900.8000000000484</v>
      </c>
      <c r="N2588">
        <f t="shared" si="730"/>
        <v>-1</v>
      </c>
      <c r="O2588">
        <f t="shared" si="725"/>
        <v>0</v>
      </c>
      <c r="P2588">
        <f>COUNTIF(作圖資料!$A$3:$A$249,A2588)</f>
        <v>0</v>
      </c>
      <c r="R2588" s="7">
        <f t="shared" si="731"/>
        <v>42</v>
      </c>
      <c r="S2588" s="8">
        <f t="shared" ca="1" si="732"/>
        <v>-42</v>
      </c>
      <c r="T2588" s="8">
        <f t="shared" ca="1" si="733"/>
        <v>14594</v>
      </c>
      <c r="U2588" s="8">
        <f t="shared" ca="1" si="734"/>
        <v>-3</v>
      </c>
      <c r="V2588" s="9">
        <f t="shared" ca="1" si="735"/>
        <v>0</v>
      </c>
      <c r="W2588" s="3">
        <f t="shared" si="736"/>
        <v>-3.1532950988424679E-2</v>
      </c>
      <c r="X2588" s="3">
        <f t="shared" si="737"/>
        <v>-1.3776554647544792E-2</v>
      </c>
      <c r="Y2588" s="3">
        <f t="shared" si="738"/>
        <v>7.2306579898770984E-3</v>
      </c>
    </row>
    <row r="2589" spans="1:25" x14ac:dyDescent="0.25">
      <c r="A2589" s="1">
        <v>39790</v>
      </c>
      <c r="B2589" s="2">
        <v>4418.33</v>
      </c>
      <c r="C2589" s="2">
        <v>64201</v>
      </c>
      <c r="D2589" s="2">
        <v>4471</v>
      </c>
      <c r="E2589" s="2">
        <v>4421</v>
      </c>
      <c r="F2589" s="13">
        <f t="shared" si="726"/>
        <v>1.1920793603013013E-2</v>
      </c>
      <c r="G2589" s="2">
        <f t="shared" si="721"/>
        <v>4981.5344999999988</v>
      </c>
      <c r="H2589" s="2">
        <f t="shared" ca="1" si="727"/>
        <v>54295</v>
      </c>
      <c r="I2589">
        <f t="shared" ca="1" si="728"/>
        <v>1</v>
      </c>
      <c r="J2589">
        <f t="shared" si="729"/>
        <v>1</v>
      </c>
      <c r="K2589">
        <f t="shared" si="722"/>
        <v>193.26000000000022</v>
      </c>
      <c r="L2589">
        <f t="shared" ca="1" si="723"/>
        <v>-193.26000000000022</v>
      </c>
      <c r="M2589" s="14">
        <f t="shared" si="724"/>
        <v>7707.5400000000482</v>
      </c>
      <c r="N2589">
        <f t="shared" si="730"/>
        <v>1</v>
      </c>
      <c r="O2589">
        <f t="shared" si="725"/>
        <v>2</v>
      </c>
      <c r="P2589">
        <f>COUNTIF(作圖資料!$A$3:$A$249,A2589)</f>
        <v>0</v>
      </c>
      <c r="R2589" s="7">
        <f t="shared" si="731"/>
        <v>292</v>
      </c>
      <c r="S2589" s="8">
        <f t="shared" ca="1" si="732"/>
        <v>-292</v>
      </c>
      <c r="T2589" s="8">
        <f t="shared" ca="1" si="733"/>
        <v>13718</v>
      </c>
      <c r="U2589" s="8">
        <f t="shared" ca="1" si="734"/>
        <v>3</v>
      </c>
      <c r="V2589" s="9">
        <f t="shared" ca="1" si="735"/>
        <v>6</v>
      </c>
      <c r="W2589" s="3">
        <f t="shared" si="736"/>
        <v>-3.1532950988424679E-2</v>
      </c>
      <c r="X2589" s="3">
        <f t="shared" si="737"/>
        <v>3.1334542458258285E-2</v>
      </c>
      <c r="Y2589" s="3">
        <f t="shared" si="738"/>
        <v>7.7609062424680575E-2</v>
      </c>
    </row>
    <row r="2590" spans="1:25" x14ac:dyDescent="0.25">
      <c r="A2590" s="1">
        <v>39791</v>
      </c>
      <c r="B2590" s="2">
        <v>4472.66</v>
      </c>
      <c r="C2590" s="2">
        <v>82875</v>
      </c>
      <c r="D2590" s="2">
        <v>4460</v>
      </c>
      <c r="E2590" s="2">
        <v>4421</v>
      </c>
      <c r="F2590" s="13">
        <f t="shared" si="726"/>
        <v>-2.8305303778959345E-3</v>
      </c>
      <c r="G2590" s="2">
        <f t="shared" si="721"/>
        <v>4950.9008333333322</v>
      </c>
      <c r="H2590" s="2">
        <f t="shared" ca="1" si="727"/>
        <v>60041.2</v>
      </c>
      <c r="I2590">
        <f t="shared" ca="1" si="728"/>
        <v>1</v>
      </c>
      <c r="J2590">
        <f t="shared" si="729"/>
        <v>-1</v>
      </c>
      <c r="K2590">
        <f t="shared" si="722"/>
        <v>54.329999999999927</v>
      </c>
      <c r="L2590">
        <f t="shared" ca="1" si="723"/>
        <v>54.329999999999927</v>
      </c>
      <c r="M2590" s="14">
        <f t="shared" si="724"/>
        <v>7761.8700000000481</v>
      </c>
      <c r="N2590">
        <f t="shared" si="730"/>
        <v>-1</v>
      </c>
      <c r="O2590">
        <f t="shared" si="725"/>
        <v>2</v>
      </c>
      <c r="P2590">
        <f>COUNTIF(作圖資料!$A$3:$A$249,A2590)</f>
        <v>0</v>
      </c>
      <c r="R2590" s="7">
        <f t="shared" si="731"/>
        <v>-11</v>
      </c>
      <c r="S2590" s="8">
        <f t="shared" ca="1" si="732"/>
        <v>-11</v>
      </c>
      <c r="T2590" s="8">
        <f t="shared" ca="1" si="733"/>
        <v>13685</v>
      </c>
      <c r="U2590" s="8">
        <f t="shared" ca="1" si="734"/>
        <v>3</v>
      </c>
      <c r="V2590" s="9">
        <f t="shared" ca="1" si="735"/>
        <v>0</v>
      </c>
      <c r="W2590" s="3">
        <f t="shared" si="736"/>
        <v>-3.1532950988424679E-2</v>
      </c>
      <c r="X2590" s="3">
        <f t="shared" si="737"/>
        <v>4.4016348862885746E-2</v>
      </c>
      <c r="Y2590" s="3">
        <f t="shared" si="738"/>
        <v>7.4957821161725668E-2</v>
      </c>
    </row>
    <row r="2591" spans="1:25" x14ac:dyDescent="0.25">
      <c r="A2591" s="1">
        <v>39792</v>
      </c>
      <c r="B2591" s="2">
        <v>4658.87</v>
      </c>
      <c r="C2591" s="2">
        <v>92368</v>
      </c>
      <c r="D2591" s="2">
        <v>4691</v>
      </c>
      <c r="E2591" s="2">
        <v>4651</v>
      </c>
      <c r="F2591" s="13">
        <f t="shared" si="726"/>
        <v>6.8965221180243841E-3</v>
      </c>
      <c r="G2591" s="2">
        <f t="shared" si="721"/>
        <v>4927.6744999999992</v>
      </c>
      <c r="H2591" s="2">
        <f t="shared" ca="1" si="727"/>
        <v>66631.8</v>
      </c>
      <c r="I2591">
        <f t="shared" ca="1" si="728"/>
        <v>1</v>
      </c>
      <c r="J2591">
        <f t="shared" si="729"/>
        <v>1</v>
      </c>
      <c r="K2591">
        <f t="shared" si="722"/>
        <v>186.21000000000004</v>
      </c>
      <c r="L2591">
        <f t="shared" ca="1" si="723"/>
        <v>186.21000000000004</v>
      </c>
      <c r="M2591" s="14">
        <f t="shared" si="724"/>
        <v>7575.6600000000481</v>
      </c>
      <c r="N2591">
        <f t="shared" si="730"/>
        <v>1</v>
      </c>
      <c r="O2591">
        <f t="shared" si="725"/>
        <v>2</v>
      </c>
      <c r="P2591">
        <f>COUNTIF(作圖資料!$A$3:$A$249,A2591)</f>
        <v>0</v>
      </c>
      <c r="R2591" s="7">
        <f t="shared" si="731"/>
        <v>231</v>
      </c>
      <c r="S2591" s="8">
        <f t="shared" ca="1" si="732"/>
        <v>231</v>
      </c>
      <c r="T2591" s="8">
        <f t="shared" ca="1" si="733"/>
        <v>14378</v>
      </c>
      <c r="U2591" s="8">
        <f t="shared" ca="1" si="734"/>
        <v>3</v>
      </c>
      <c r="V2591" s="9">
        <f t="shared" ca="1" si="735"/>
        <v>0</v>
      </c>
      <c r="W2591" s="3">
        <f t="shared" si="736"/>
        <v>-3.1532950988424679E-2</v>
      </c>
      <c r="X2591" s="3">
        <f t="shared" si="737"/>
        <v>8.748182227730994E-2</v>
      </c>
      <c r="Y2591" s="3">
        <f t="shared" si="738"/>
        <v>0.13063388768377915</v>
      </c>
    </row>
    <row r="2592" spans="1:25" x14ac:dyDescent="0.25">
      <c r="A2592" s="1">
        <v>39793</v>
      </c>
      <c r="B2592" s="2">
        <v>4655.57</v>
      </c>
      <c r="C2592" s="2">
        <v>95903</v>
      </c>
      <c r="D2592" s="2">
        <v>4666</v>
      </c>
      <c r="E2592" s="2">
        <v>4645</v>
      </c>
      <c r="F2592" s="13">
        <f t="shared" si="726"/>
        <v>2.240327177982504E-3</v>
      </c>
      <c r="G2592" s="2">
        <f t="shared" si="721"/>
        <v>4909.3241666666663</v>
      </c>
      <c r="H2592" s="2">
        <f t="shared" ca="1" si="727"/>
        <v>75078.2</v>
      </c>
      <c r="I2592">
        <f t="shared" ca="1" si="728"/>
        <v>1</v>
      </c>
      <c r="J2592">
        <f t="shared" si="729"/>
        <v>1</v>
      </c>
      <c r="K2592">
        <f t="shared" si="722"/>
        <v>-3.3000000000001819</v>
      </c>
      <c r="L2592">
        <f t="shared" ca="1" si="723"/>
        <v>-3.3000000000001819</v>
      </c>
      <c r="M2592" s="14">
        <f t="shared" si="724"/>
        <v>7572.3600000000479</v>
      </c>
      <c r="N2592">
        <f t="shared" si="730"/>
        <v>1</v>
      </c>
      <c r="O2592">
        <f t="shared" si="725"/>
        <v>0</v>
      </c>
      <c r="P2592">
        <f>COUNTIF(作圖資料!$A$3:$A$249,A2592)</f>
        <v>0</v>
      </c>
      <c r="R2592" s="7">
        <f t="shared" si="731"/>
        <v>-25</v>
      </c>
      <c r="S2592" s="8">
        <f t="shared" ca="1" si="732"/>
        <v>-25</v>
      </c>
      <c r="T2592" s="8">
        <f t="shared" ca="1" si="733"/>
        <v>14303</v>
      </c>
      <c r="U2592" s="8">
        <f t="shared" ca="1" si="734"/>
        <v>3</v>
      </c>
      <c r="V2592" s="9">
        <f t="shared" ca="1" si="735"/>
        <v>0</v>
      </c>
      <c r="W2592" s="3">
        <f t="shared" si="736"/>
        <v>-3.1532950988424679E-2</v>
      </c>
      <c r="X2592" s="3">
        <f t="shared" si="737"/>
        <v>8.6711530336664344E-2</v>
      </c>
      <c r="Y2592" s="3">
        <f t="shared" si="738"/>
        <v>0.12460833935888171</v>
      </c>
    </row>
    <row r="2593" spans="1:25" x14ac:dyDescent="0.25">
      <c r="A2593" s="1">
        <v>39794</v>
      </c>
      <c r="B2593" s="2">
        <v>4481.2700000000004</v>
      </c>
      <c r="C2593" s="2">
        <v>90216</v>
      </c>
      <c r="D2593" s="2">
        <v>4425</v>
      </c>
      <c r="E2593" s="2">
        <v>4388</v>
      </c>
      <c r="F2593" s="13">
        <f t="shared" si="726"/>
        <v>-1.2556708254579663E-2</v>
      </c>
      <c r="G2593" s="2">
        <f t="shared" si="721"/>
        <v>4887.3308333333325</v>
      </c>
      <c r="H2593" s="2">
        <f t="shared" ca="1" si="727"/>
        <v>85112.6</v>
      </c>
      <c r="I2593">
        <f t="shared" ca="1" si="728"/>
        <v>1</v>
      </c>
      <c r="J2593">
        <f t="shared" si="729"/>
        <v>-1</v>
      </c>
      <c r="K2593">
        <f t="shared" si="722"/>
        <v>-174.29999999999927</v>
      </c>
      <c r="L2593">
        <f t="shared" ca="1" si="723"/>
        <v>-174.29999999999927</v>
      </c>
      <c r="M2593" s="14">
        <f t="shared" si="724"/>
        <v>7398.0600000000486</v>
      </c>
      <c r="N2593">
        <f t="shared" si="730"/>
        <v>-1</v>
      </c>
      <c r="O2593">
        <f t="shared" si="725"/>
        <v>2</v>
      </c>
      <c r="P2593">
        <f>COUNTIF(作圖資料!$A$3:$A$249,A2593)</f>
        <v>0</v>
      </c>
      <c r="R2593" s="7">
        <f t="shared" si="731"/>
        <v>-241</v>
      </c>
      <c r="S2593" s="8">
        <f t="shared" ca="1" si="732"/>
        <v>-241</v>
      </c>
      <c r="T2593" s="8">
        <f t="shared" ca="1" si="733"/>
        <v>13580</v>
      </c>
      <c r="U2593" s="8">
        <f t="shared" ca="1" si="734"/>
        <v>3</v>
      </c>
      <c r="V2593" s="9">
        <f t="shared" ca="1" si="735"/>
        <v>0</v>
      </c>
      <c r="W2593" s="3">
        <f t="shared" si="736"/>
        <v>-3.1532950988424679E-2</v>
      </c>
      <c r="X2593" s="3">
        <f t="shared" si="737"/>
        <v>4.6026110562570111E-2</v>
      </c>
      <c r="Y2593" s="3">
        <f t="shared" si="738"/>
        <v>6.6522053506869128E-2</v>
      </c>
    </row>
    <row r="2594" spans="1:25" x14ac:dyDescent="0.25">
      <c r="A2594" s="1">
        <v>39797</v>
      </c>
      <c r="B2594" s="2">
        <v>4613.72</v>
      </c>
      <c r="C2594" s="2">
        <v>71110</v>
      </c>
      <c r="D2594" s="2">
        <v>4610</v>
      </c>
      <c r="E2594" s="2">
        <v>4582</v>
      </c>
      <c r="F2594" s="13">
        <f t="shared" si="726"/>
        <v>-8.0629080221605864E-4</v>
      </c>
      <c r="G2594" s="2">
        <f t="shared" si="721"/>
        <v>4870.1936666666652</v>
      </c>
      <c r="H2594" s="2">
        <f t="shared" ca="1" si="727"/>
        <v>86494.399999999994</v>
      </c>
      <c r="I2594">
        <f t="shared" ca="1" si="728"/>
        <v>-1</v>
      </c>
      <c r="J2594">
        <f t="shared" si="729"/>
        <v>-1</v>
      </c>
      <c r="K2594">
        <f t="shared" si="722"/>
        <v>132.44999999999982</v>
      </c>
      <c r="L2594">
        <f t="shared" ca="1" si="723"/>
        <v>132.44999999999982</v>
      </c>
      <c r="M2594" s="14">
        <f t="shared" si="724"/>
        <v>7265.6100000000488</v>
      </c>
      <c r="N2594">
        <f t="shared" si="730"/>
        <v>-1</v>
      </c>
      <c r="O2594">
        <f t="shared" si="725"/>
        <v>0</v>
      </c>
      <c r="P2594">
        <f>COUNTIF(作圖資料!$A$3:$A$249,A2594)</f>
        <v>0</v>
      </c>
      <c r="R2594" s="7">
        <f t="shared" si="731"/>
        <v>185</v>
      </c>
      <c r="S2594" s="8">
        <f t="shared" ca="1" si="732"/>
        <v>185</v>
      </c>
      <c r="T2594" s="8">
        <f t="shared" ca="1" si="733"/>
        <v>14135</v>
      </c>
      <c r="U2594" s="8">
        <f t="shared" ca="1" si="734"/>
        <v>-3</v>
      </c>
      <c r="V2594" s="9">
        <f t="shared" ca="1" si="735"/>
        <v>6</v>
      </c>
      <c r="W2594" s="3">
        <f t="shared" si="736"/>
        <v>-3.1532950988424679E-2</v>
      </c>
      <c r="X2594" s="3">
        <f t="shared" si="737"/>
        <v>7.6942827998478291E-2</v>
      </c>
      <c r="Y2594" s="3">
        <f t="shared" si="738"/>
        <v>0.11111111111111116</v>
      </c>
    </row>
    <row r="2595" spans="1:25" x14ac:dyDescent="0.25">
      <c r="A2595" s="1">
        <v>39798</v>
      </c>
      <c r="B2595" s="2">
        <v>4616.8900000000003</v>
      </c>
      <c r="C2595" s="2">
        <v>58410</v>
      </c>
      <c r="D2595" s="2">
        <v>4585</v>
      </c>
      <c r="E2595" s="2">
        <v>4568</v>
      </c>
      <c r="F2595" s="13">
        <f t="shared" si="726"/>
        <v>-6.9072470862421298E-3</v>
      </c>
      <c r="G2595" s="2">
        <f t="shared" si="721"/>
        <v>4847.6354999999994</v>
      </c>
      <c r="H2595" s="2">
        <f t="shared" ca="1" si="727"/>
        <v>81601.399999999994</v>
      </c>
      <c r="I2595">
        <f t="shared" ca="1" si="728"/>
        <v>-1</v>
      </c>
      <c r="J2595">
        <f t="shared" si="729"/>
        <v>-1</v>
      </c>
      <c r="K2595">
        <f t="shared" si="722"/>
        <v>3.1700000000000728</v>
      </c>
      <c r="L2595">
        <f t="shared" ca="1" si="723"/>
        <v>-3.1700000000000728</v>
      </c>
      <c r="M2595" s="14">
        <f t="shared" si="724"/>
        <v>7262.4400000000487</v>
      </c>
      <c r="N2595">
        <f t="shared" si="730"/>
        <v>-1</v>
      </c>
      <c r="O2595">
        <f t="shared" si="725"/>
        <v>0</v>
      </c>
      <c r="P2595">
        <f>COUNTIF(作圖資料!$A$3:$A$249,A2595)</f>
        <v>0</v>
      </c>
      <c r="R2595" s="7">
        <f t="shared" si="731"/>
        <v>-25</v>
      </c>
      <c r="S2595" s="8">
        <f t="shared" ca="1" si="732"/>
        <v>25</v>
      </c>
      <c r="T2595" s="8">
        <f t="shared" ca="1" si="733"/>
        <v>14210</v>
      </c>
      <c r="U2595" s="8">
        <f t="shared" ca="1" si="734"/>
        <v>-3</v>
      </c>
      <c r="V2595" s="9">
        <f t="shared" ca="1" si="735"/>
        <v>0</v>
      </c>
      <c r="W2595" s="3">
        <f t="shared" si="736"/>
        <v>-3.1532950988424679E-2</v>
      </c>
      <c r="X2595" s="3">
        <f t="shared" si="737"/>
        <v>7.7682775105098356E-2</v>
      </c>
      <c r="Y2595" s="3">
        <f t="shared" si="738"/>
        <v>0.1050855627862135</v>
      </c>
    </row>
    <row r="2596" spans="1:25" x14ac:dyDescent="0.25">
      <c r="A2596" s="1">
        <v>39799</v>
      </c>
      <c r="B2596" s="2">
        <v>4648.0200000000004</v>
      </c>
      <c r="C2596" s="2">
        <v>94534</v>
      </c>
      <c r="D2596" s="2">
        <v>4666</v>
      </c>
      <c r="E2596" s="2">
        <v>4623</v>
      </c>
      <c r="F2596" s="13">
        <f t="shared" si="726"/>
        <v>-5.3829372507003814E-3</v>
      </c>
      <c r="G2596" s="2">
        <f t="shared" si="721"/>
        <v>4823.2591666666667</v>
      </c>
      <c r="H2596" s="2">
        <f t="shared" ca="1" si="727"/>
        <v>82034.600000000006</v>
      </c>
      <c r="I2596">
        <f t="shared" ca="1" si="728"/>
        <v>1</v>
      </c>
      <c r="J2596">
        <f t="shared" si="729"/>
        <v>-1</v>
      </c>
      <c r="K2596">
        <f t="shared" si="722"/>
        <v>31.130000000000109</v>
      </c>
      <c r="L2596">
        <f t="shared" ca="1" si="723"/>
        <v>-31.130000000000109</v>
      </c>
      <c r="M2596" s="14">
        <f t="shared" si="724"/>
        <v>7231.3100000000486</v>
      </c>
      <c r="N2596">
        <f t="shared" si="730"/>
        <v>-1</v>
      </c>
      <c r="O2596">
        <f t="shared" si="725"/>
        <v>0</v>
      </c>
      <c r="P2596">
        <f>COUNTIF(作圖資料!$A$3:$A$249,A2596)</f>
        <v>1</v>
      </c>
      <c r="R2596" s="7">
        <f t="shared" si="731"/>
        <v>81</v>
      </c>
      <c r="S2596" s="8">
        <f t="shared" ca="1" si="732"/>
        <v>-81</v>
      </c>
      <c r="T2596" s="8">
        <f t="shared" ca="1" si="733"/>
        <v>13967</v>
      </c>
      <c r="U2596" s="8">
        <f t="shared" ca="1" si="734"/>
        <v>3</v>
      </c>
      <c r="V2596" s="9">
        <f t="shared" ca="1" si="735"/>
        <v>6</v>
      </c>
      <c r="W2596" s="3">
        <f t="shared" si="736"/>
        <v>-3.1532950988424679E-2</v>
      </c>
      <c r="X2596" s="3">
        <f t="shared" si="737"/>
        <v>8.4949195745187778E-2</v>
      </c>
      <c r="Y2596" s="3">
        <f t="shared" si="738"/>
        <v>0.12460833935888171</v>
      </c>
    </row>
    <row r="2597" spans="1:25" x14ac:dyDescent="0.25">
      <c r="A2597" s="1">
        <v>39800</v>
      </c>
      <c r="B2597" s="2">
        <v>4694.8100000000004</v>
      </c>
      <c r="C2597" s="2">
        <v>62116</v>
      </c>
      <c r="D2597" s="2">
        <v>4695</v>
      </c>
      <c r="E2597" s="2">
        <v>4664</v>
      </c>
      <c r="F2597" s="13">
        <f t="shared" si="726"/>
        <v>4.0470221372101989E-5</v>
      </c>
      <c r="G2597" s="2">
        <f t="shared" si="721"/>
        <v>4798.4691666666649</v>
      </c>
      <c r="H2597" s="2">
        <f t="shared" ca="1" si="727"/>
        <v>75277.2</v>
      </c>
      <c r="I2597">
        <f t="shared" ca="1" si="728"/>
        <v>-1</v>
      </c>
      <c r="J2597">
        <f t="shared" si="729"/>
        <v>1</v>
      </c>
      <c r="K2597">
        <f t="shared" si="722"/>
        <v>46.789999999999964</v>
      </c>
      <c r="L2597">
        <f t="shared" ca="1" si="723"/>
        <v>46.789999999999964</v>
      </c>
      <c r="M2597" s="14">
        <f t="shared" si="724"/>
        <v>7184.5200000000486</v>
      </c>
      <c r="N2597">
        <f t="shared" si="730"/>
        <v>1</v>
      </c>
      <c r="O2597">
        <f t="shared" si="725"/>
        <v>2</v>
      </c>
      <c r="P2597">
        <f>COUNTIF(作圖資料!$A$3:$A$249,A2597)</f>
        <v>0</v>
      </c>
      <c r="R2597" s="7">
        <f t="shared" si="731"/>
        <v>72</v>
      </c>
      <c r="S2597" s="8">
        <f t="shared" ca="1" si="732"/>
        <v>72</v>
      </c>
      <c r="T2597" s="8">
        <f t="shared" ca="1" si="733"/>
        <v>14183</v>
      </c>
      <c r="U2597" s="8">
        <f t="shared" ca="1" si="734"/>
        <v>-3</v>
      </c>
      <c r="V2597" s="9">
        <f t="shared" ca="1" si="735"/>
        <v>6</v>
      </c>
      <c r="W2597" s="3">
        <f t="shared" si="736"/>
        <v>-5.3829372507003814E-3</v>
      </c>
      <c r="X2597" s="3">
        <f t="shared" si="737"/>
        <v>1.0066652036781244E-2</v>
      </c>
      <c r="Y2597" s="3">
        <f t="shared" si="738"/>
        <v>1.5574302401038288E-2</v>
      </c>
    </row>
    <row r="2598" spans="1:25" x14ac:dyDescent="0.25">
      <c r="A2598" s="1">
        <v>39801</v>
      </c>
      <c r="B2598" s="2">
        <v>4694.5200000000004</v>
      </c>
      <c r="C2598" s="2">
        <v>70741</v>
      </c>
      <c r="D2598" s="2">
        <v>4680</v>
      </c>
      <c r="E2598" s="2">
        <v>4655</v>
      </c>
      <c r="F2598" s="13">
        <f t="shared" si="726"/>
        <v>-3.0929679711664271E-3</v>
      </c>
      <c r="G2598" s="2">
        <f t="shared" si="721"/>
        <v>4774.501166666666</v>
      </c>
      <c r="H2598" s="2">
        <f t="shared" ca="1" si="727"/>
        <v>71382.2</v>
      </c>
      <c r="I2598">
        <f t="shared" ca="1" si="728"/>
        <v>-1</v>
      </c>
      <c r="J2598">
        <f t="shared" si="729"/>
        <v>-1</v>
      </c>
      <c r="K2598">
        <f t="shared" si="722"/>
        <v>-0.28999999999996362</v>
      </c>
      <c r="L2598">
        <f t="shared" ca="1" si="723"/>
        <v>0.28999999999996362</v>
      </c>
      <c r="M2598" s="14">
        <f t="shared" si="724"/>
        <v>7184.2300000000487</v>
      </c>
      <c r="N2598">
        <f t="shared" si="730"/>
        <v>-1</v>
      </c>
      <c r="O2598">
        <f t="shared" si="725"/>
        <v>2</v>
      </c>
      <c r="P2598">
        <f>COUNTIF(作圖資料!$A$3:$A$249,A2598)</f>
        <v>0</v>
      </c>
      <c r="R2598" s="7">
        <f t="shared" si="731"/>
        <v>-15</v>
      </c>
      <c r="S2598" s="8">
        <f t="shared" ca="1" si="732"/>
        <v>15</v>
      </c>
      <c r="T2598" s="8">
        <f t="shared" ca="1" si="733"/>
        <v>14228</v>
      </c>
      <c r="U2598" s="8">
        <f t="shared" ca="1" si="734"/>
        <v>-3</v>
      </c>
      <c r="V2598" s="9">
        <f t="shared" ca="1" si="735"/>
        <v>0</v>
      </c>
      <c r="W2598" s="3">
        <f t="shared" si="736"/>
        <v>-5.3829372507003814E-3</v>
      </c>
      <c r="X2598" s="3">
        <f t="shared" si="737"/>
        <v>1.0004259878399591E-2</v>
      </c>
      <c r="Y2598" s="3">
        <f t="shared" si="738"/>
        <v>1.2329656067488592E-2</v>
      </c>
    </row>
    <row r="2599" spans="1:25" x14ac:dyDescent="0.25">
      <c r="A2599" s="1">
        <v>39804</v>
      </c>
      <c r="B2599" s="2">
        <v>4535.54</v>
      </c>
      <c r="C2599" s="2">
        <v>67152</v>
      </c>
      <c r="D2599" s="2">
        <v>4529</v>
      </c>
      <c r="E2599" s="2">
        <v>4502</v>
      </c>
      <c r="F2599" s="13">
        <f t="shared" si="726"/>
        <v>-1.4419451708065356E-3</v>
      </c>
      <c r="G2599" s="2">
        <f t="shared" si="721"/>
        <v>4749.0796666666656</v>
      </c>
      <c r="H2599" s="2">
        <f t="shared" ca="1" si="727"/>
        <v>70590.600000000006</v>
      </c>
      <c r="I2599">
        <f t="shared" ca="1" si="728"/>
        <v>-1</v>
      </c>
      <c r="J2599">
        <f t="shared" si="729"/>
        <v>-1</v>
      </c>
      <c r="K2599">
        <f t="shared" si="722"/>
        <v>-158.98000000000047</v>
      </c>
      <c r="L2599">
        <f t="shared" ca="1" si="723"/>
        <v>158.98000000000047</v>
      </c>
      <c r="M2599" s="14">
        <f t="shared" si="724"/>
        <v>7343.2100000000491</v>
      </c>
      <c r="N2599">
        <f t="shared" si="730"/>
        <v>-1</v>
      </c>
      <c r="O2599">
        <f t="shared" si="725"/>
        <v>0</v>
      </c>
      <c r="P2599">
        <f>COUNTIF(作圖資料!$A$3:$A$249,A2599)</f>
        <v>0</v>
      </c>
      <c r="R2599" s="7">
        <f t="shared" si="731"/>
        <v>-151</v>
      </c>
      <c r="S2599" s="8">
        <f t="shared" ca="1" si="732"/>
        <v>151</v>
      </c>
      <c r="T2599" s="8">
        <f t="shared" ca="1" si="733"/>
        <v>14681</v>
      </c>
      <c r="U2599" s="8">
        <f t="shared" ca="1" si="734"/>
        <v>-3</v>
      </c>
      <c r="V2599" s="9">
        <f t="shared" ca="1" si="735"/>
        <v>0</v>
      </c>
      <c r="W2599" s="3">
        <f t="shared" si="736"/>
        <v>-5.3829372507003814E-3</v>
      </c>
      <c r="X2599" s="3">
        <f t="shared" si="737"/>
        <v>-2.4199551637041461E-2</v>
      </c>
      <c r="Y2599" s="3">
        <f t="shared" si="738"/>
        <v>-2.0333117023577763E-2</v>
      </c>
    </row>
    <row r="2600" spans="1:25" x14ac:dyDescent="0.25">
      <c r="A2600" s="1">
        <v>39805</v>
      </c>
      <c r="B2600" s="2">
        <v>4405.8599999999997</v>
      </c>
      <c r="C2600" s="2">
        <v>51178</v>
      </c>
      <c r="D2600" s="2">
        <v>4349</v>
      </c>
      <c r="E2600" s="2">
        <v>4330</v>
      </c>
      <c r="F2600" s="13">
        <f t="shared" si="726"/>
        <v>-1.2905539440653979E-2</v>
      </c>
      <c r="G2600" s="2">
        <f t="shared" si="721"/>
        <v>4723.6834999999992</v>
      </c>
      <c r="H2600" s="2">
        <f t="shared" ca="1" si="727"/>
        <v>69144.2</v>
      </c>
      <c r="I2600">
        <f t="shared" ca="1" si="728"/>
        <v>-1</v>
      </c>
      <c r="J2600">
        <f t="shared" si="729"/>
        <v>-1</v>
      </c>
      <c r="K2600">
        <f t="shared" si="722"/>
        <v>-129.68000000000029</v>
      </c>
      <c r="L2600">
        <f t="shared" ca="1" si="723"/>
        <v>129.68000000000029</v>
      </c>
      <c r="M2600" s="14">
        <f t="shared" si="724"/>
        <v>7472.8900000000494</v>
      </c>
      <c r="N2600">
        <f t="shared" si="730"/>
        <v>-1</v>
      </c>
      <c r="O2600">
        <f t="shared" si="725"/>
        <v>0</v>
      </c>
      <c r="P2600">
        <f>COUNTIF(作圖資料!$A$3:$A$249,A2600)</f>
        <v>0</v>
      </c>
      <c r="R2600" s="7">
        <f t="shared" si="731"/>
        <v>-180</v>
      </c>
      <c r="S2600" s="8">
        <f t="shared" ca="1" si="732"/>
        <v>180</v>
      </c>
      <c r="T2600" s="8">
        <f t="shared" ca="1" si="733"/>
        <v>15221</v>
      </c>
      <c r="U2600" s="8">
        <f t="shared" ca="1" si="734"/>
        <v>-3</v>
      </c>
      <c r="V2600" s="9">
        <f t="shared" ca="1" si="735"/>
        <v>0</v>
      </c>
      <c r="W2600" s="3">
        <f t="shared" si="736"/>
        <v>-5.3829372507003814E-3</v>
      </c>
      <c r="X2600" s="3">
        <f t="shared" si="737"/>
        <v>-5.2099603702221997E-2</v>
      </c>
      <c r="Y2600" s="3">
        <f t="shared" si="738"/>
        <v>-5.9268873026173563E-2</v>
      </c>
    </row>
    <row r="2601" spans="1:25" x14ac:dyDescent="0.25">
      <c r="A2601" s="1">
        <v>39806</v>
      </c>
      <c r="B2601" s="2">
        <v>4423.09</v>
      </c>
      <c r="C2601" s="2">
        <v>42632</v>
      </c>
      <c r="D2601" s="2">
        <v>4379</v>
      </c>
      <c r="E2601" s="2">
        <v>4350</v>
      </c>
      <c r="F2601" s="13">
        <f t="shared" si="726"/>
        <v>-9.9681444420077758E-3</v>
      </c>
      <c r="G2601" s="2">
        <f t="shared" si="721"/>
        <v>4702.0803333333324</v>
      </c>
      <c r="H2601" s="2">
        <f t="shared" ca="1" si="727"/>
        <v>58763.8</v>
      </c>
      <c r="I2601">
        <f t="shared" ca="1" si="728"/>
        <v>-1</v>
      </c>
      <c r="J2601">
        <f t="shared" si="729"/>
        <v>-1</v>
      </c>
      <c r="K2601">
        <f t="shared" si="722"/>
        <v>17.230000000000473</v>
      </c>
      <c r="L2601">
        <f t="shared" ca="1" si="723"/>
        <v>-17.230000000000473</v>
      </c>
      <c r="M2601" s="14">
        <f t="shared" si="724"/>
        <v>7455.660000000049</v>
      </c>
      <c r="N2601">
        <f t="shared" si="730"/>
        <v>-1</v>
      </c>
      <c r="O2601">
        <f t="shared" si="725"/>
        <v>0</v>
      </c>
      <c r="P2601">
        <f>COUNTIF(作圖資料!$A$3:$A$249,A2601)</f>
        <v>0</v>
      </c>
      <c r="R2601" s="7">
        <f t="shared" si="731"/>
        <v>30</v>
      </c>
      <c r="S2601" s="8">
        <f t="shared" ca="1" si="732"/>
        <v>-30</v>
      </c>
      <c r="T2601" s="8">
        <f t="shared" ca="1" si="733"/>
        <v>15131</v>
      </c>
      <c r="U2601" s="8">
        <f t="shared" ca="1" si="734"/>
        <v>-3</v>
      </c>
      <c r="V2601" s="9">
        <f t="shared" ca="1" si="735"/>
        <v>0</v>
      </c>
      <c r="W2601" s="3">
        <f t="shared" si="736"/>
        <v>-5.3829372507003814E-3</v>
      </c>
      <c r="X2601" s="3">
        <f t="shared" si="737"/>
        <v>-4.8392648912870762E-2</v>
      </c>
      <c r="Y2601" s="3">
        <f t="shared" si="738"/>
        <v>-5.2779580359074263E-2</v>
      </c>
    </row>
    <row r="2602" spans="1:25" x14ac:dyDescent="0.25">
      <c r="A2602" s="1">
        <v>39807</v>
      </c>
      <c r="B2602" s="2">
        <v>4413.45</v>
      </c>
      <c r="C2602" s="2">
        <v>29490</v>
      </c>
      <c r="D2602" s="2">
        <v>4405</v>
      </c>
      <c r="E2602" s="2">
        <v>4372</v>
      </c>
      <c r="F2602" s="13">
        <f t="shared" si="726"/>
        <v>-1.9146019553862859E-3</v>
      </c>
      <c r="G2602" s="2">
        <f t="shared" si="721"/>
        <v>4679.570999999999</v>
      </c>
      <c r="H2602" s="2">
        <f t="shared" ca="1" si="727"/>
        <v>52238.6</v>
      </c>
      <c r="I2602">
        <f t="shared" ca="1" si="728"/>
        <v>-1</v>
      </c>
      <c r="J2602">
        <f t="shared" si="729"/>
        <v>-1</v>
      </c>
      <c r="K2602">
        <f t="shared" si="722"/>
        <v>-9.6400000000003274</v>
      </c>
      <c r="L2602">
        <f t="shared" ca="1" si="723"/>
        <v>9.6400000000003274</v>
      </c>
      <c r="M2602" s="14">
        <f t="shared" si="724"/>
        <v>7465.3000000000493</v>
      </c>
      <c r="N2602">
        <f t="shared" si="730"/>
        <v>-1</v>
      </c>
      <c r="O2602">
        <f t="shared" si="725"/>
        <v>0</v>
      </c>
      <c r="P2602">
        <f>COUNTIF(作圖資料!$A$3:$A$249,A2602)</f>
        <v>0</v>
      </c>
      <c r="R2602" s="7">
        <f t="shared" si="731"/>
        <v>26</v>
      </c>
      <c r="S2602" s="8">
        <f t="shared" ca="1" si="732"/>
        <v>-26</v>
      </c>
      <c r="T2602" s="8">
        <f t="shared" ca="1" si="733"/>
        <v>15053</v>
      </c>
      <c r="U2602" s="8">
        <f t="shared" ca="1" si="734"/>
        <v>-3</v>
      </c>
      <c r="V2602" s="9">
        <f t="shared" ca="1" si="735"/>
        <v>0</v>
      </c>
      <c r="W2602" s="3">
        <f t="shared" si="736"/>
        <v>-5.3829372507003814E-3</v>
      </c>
      <c r="X2602" s="3">
        <f t="shared" si="737"/>
        <v>-5.0466650315618589E-2</v>
      </c>
      <c r="Y2602" s="3">
        <f t="shared" si="738"/>
        <v>-4.7155526714254825E-2</v>
      </c>
    </row>
    <row r="2603" spans="1:25" x14ac:dyDescent="0.25">
      <c r="A2603" s="1">
        <v>39808</v>
      </c>
      <c r="B2603" s="2">
        <v>4425.08</v>
      </c>
      <c r="C2603" s="2">
        <v>29917</v>
      </c>
      <c r="D2603" s="2">
        <v>4378</v>
      </c>
      <c r="E2603" s="2">
        <v>4350</v>
      </c>
      <c r="F2603" s="13">
        <f t="shared" si="726"/>
        <v>-1.0639355672665829E-2</v>
      </c>
      <c r="G2603" s="2">
        <f t="shared" si="721"/>
        <v>4658.2603333333336</v>
      </c>
      <c r="H2603" s="2">
        <f t="shared" ca="1" si="727"/>
        <v>44073.8</v>
      </c>
      <c r="I2603">
        <f t="shared" ca="1" si="728"/>
        <v>-1</v>
      </c>
      <c r="J2603">
        <f t="shared" si="729"/>
        <v>-1</v>
      </c>
      <c r="K2603">
        <f t="shared" si="722"/>
        <v>11.630000000000109</v>
      </c>
      <c r="L2603">
        <f t="shared" ca="1" si="723"/>
        <v>-11.630000000000109</v>
      </c>
      <c r="M2603" s="14">
        <f t="shared" si="724"/>
        <v>7453.6700000000492</v>
      </c>
      <c r="N2603">
        <f t="shared" si="730"/>
        <v>-1</v>
      </c>
      <c r="O2603">
        <f t="shared" si="725"/>
        <v>0</v>
      </c>
      <c r="P2603">
        <f>COUNTIF(作圖資料!$A$3:$A$249,A2603)</f>
        <v>0</v>
      </c>
      <c r="R2603" s="7">
        <f t="shared" si="731"/>
        <v>-27</v>
      </c>
      <c r="S2603" s="8">
        <f t="shared" ca="1" si="732"/>
        <v>27</v>
      </c>
      <c r="T2603" s="8">
        <f t="shared" ca="1" si="733"/>
        <v>15134</v>
      </c>
      <c r="U2603" s="8">
        <f t="shared" ca="1" si="734"/>
        <v>-3</v>
      </c>
      <c r="V2603" s="9">
        <f t="shared" ca="1" si="735"/>
        <v>0</v>
      </c>
      <c r="W2603" s="3">
        <f t="shared" si="736"/>
        <v>-5.3829372507003814E-3</v>
      </c>
      <c r="X2603" s="3">
        <f t="shared" si="737"/>
        <v>-4.7964509619149998E-2</v>
      </c>
      <c r="Y2603" s="3">
        <f t="shared" si="738"/>
        <v>-5.2995890114644117E-2</v>
      </c>
    </row>
    <row r="2604" spans="1:25" x14ac:dyDescent="0.25">
      <c r="A2604" s="1">
        <v>39811</v>
      </c>
      <c r="B2604" s="2">
        <v>4416.16</v>
      </c>
      <c r="C2604" s="2">
        <v>23638</v>
      </c>
      <c r="D2604" s="2">
        <v>4386</v>
      </c>
      <c r="E2604" s="2">
        <v>4363</v>
      </c>
      <c r="F2604" s="13">
        <f t="shared" si="726"/>
        <v>-6.8294627006267872E-3</v>
      </c>
      <c r="G2604" s="2">
        <f t="shared" si="721"/>
        <v>4636.1591666666654</v>
      </c>
      <c r="H2604" s="2">
        <f t="shared" ca="1" si="727"/>
        <v>35371</v>
      </c>
      <c r="I2604">
        <f t="shared" ca="1" si="728"/>
        <v>-1</v>
      </c>
      <c r="J2604">
        <f t="shared" si="729"/>
        <v>-1</v>
      </c>
      <c r="K2604">
        <f t="shared" si="722"/>
        <v>-8.9200000000000728</v>
      </c>
      <c r="L2604">
        <f t="shared" ca="1" si="723"/>
        <v>8.9200000000000728</v>
      </c>
      <c r="M2604" s="14">
        <f t="shared" si="724"/>
        <v>7462.5900000000493</v>
      </c>
      <c r="N2604">
        <f t="shared" si="730"/>
        <v>-1</v>
      </c>
      <c r="O2604">
        <f t="shared" si="725"/>
        <v>0</v>
      </c>
      <c r="P2604">
        <f>COUNTIF(作圖資料!$A$3:$A$249,A2604)</f>
        <v>0</v>
      </c>
      <c r="R2604" s="7">
        <f t="shared" si="731"/>
        <v>8</v>
      </c>
      <c r="S2604" s="8">
        <f t="shared" ca="1" si="732"/>
        <v>-8</v>
      </c>
      <c r="T2604" s="8">
        <f t="shared" ca="1" si="733"/>
        <v>15110</v>
      </c>
      <c r="U2604" s="8">
        <f t="shared" ca="1" si="734"/>
        <v>-3</v>
      </c>
      <c r="V2604" s="9">
        <f t="shared" ca="1" si="735"/>
        <v>0</v>
      </c>
      <c r="W2604" s="3">
        <f t="shared" si="736"/>
        <v>-5.3829372507003814E-3</v>
      </c>
      <c r="X2604" s="3">
        <f t="shared" si="737"/>
        <v>-4.9883606352812859E-2</v>
      </c>
      <c r="Y2604" s="3">
        <f t="shared" si="738"/>
        <v>-5.1265412070084171E-2</v>
      </c>
    </row>
    <row r="2605" spans="1:25" x14ac:dyDescent="0.25">
      <c r="A2605" s="1">
        <v>39812</v>
      </c>
      <c r="B2605" s="2">
        <v>4589.04</v>
      </c>
      <c r="C2605" s="2">
        <v>50466</v>
      </c>
      <c r="D2605" s="2">
        <v>4565</v>
      </c>
      <c r="E2605" s="2">
        <v>4535</v>
      </c>
      <c r="F2605" s="13">
        <f t="shared" si="726"/>
        <v>-5.2385684151805556E-3</v>
      </c>
      <c r="G2605" s="2">
        <f t="shared" si="721"/>
        <v>4620.8814999999986</v>
      </c>
      <c r="H2605" s="2">
        <f t="shared" ca="1" si="727"/>
        <v>35228.6</v>
      </c>
      <c r="I2605">
        <f t="shared" ca="1" si="728"/>
        <v>1</v>
      </c>
      <c r="J2605">
        <f t="shared" si="729"/>
        <v>-1</v>
      </c>
      <c r="K2605">
        <f t="shared" si="722"/>
        <v>172.88000000000011</v>
      </c>
      <c r="L2605">
        <f t="shared" ca="1" si="723"/>
        <v>-172.88000000000011</v>
      </c>
      <c r="M2605" s="14">
        <f t="shared" si="724"/>
        <v>7289.7100000000491</v>
      </c>
      <c r="N2605">
        <f t="shared" si="730"/>
        <v>-1</v>
      </c>
      <c r="O2605">
        <f t="shared" si="725"/>
        <v>0</v>
      </c>
      <c r="P2605">
        <f>COUNTIF(作圖資料!$A$3:$A$249,A2605)</f>
        <v>0</v>
      </c>
      <c r="R2605" s="7">
        <f t="shared" si="731"/>
        <v>179</v>
      </c>
      <c r="S2605" s="8">
        <f t="shared" ca="1" si="732"/>
        <v>-179</v>
      </c>
      <c r="T2605" s="8">
        <f t="shared" ca="1" si="733"/>
        <v>14573</v>
      </c>
      <c r="U2605" s="8">
        <f t="shared" ca="1" si="734"/>
        <v>3</v>
      </c>
      <c r="V2605" s="9">
        <f t="shared" ca="1" si="735"/>
        <v>6</v>
      </c>
      <c r="W2605" s="3">
        <f t="shared" si="736"/>
        <v>-5.3829372507003814E-3</v>
      </c>
      <c r="X2605" s="3">
        <f t="shared" si="737"/>
        <v>-1.2689274142538287E-2</v>
      </c>
      <c r="Y2605" s="3">
        <f t="shared" si="738"/>
        <v>-1.2545965823058447E-2</v>
      </c>
    </row>
    <row r="2606" spans="1:25" x14ac:dyDescent="0.25">
      <c r="A2606" s="1">
        <v>39813</v>
      </c>
      <c r="B2606" s="2">
        <v>4591.22</v>
      </c>
      <c r="C2606" s="2">
        <v>53054</v>
      </c>
      <c r="D2606" s="2">
        <v>4540</v>
      </c>
      <c r="E2606" s="2">
        <v>4517</v>
      </c>
      <c r="F2606" s="13">
        <f t="shared" si="726"/>
        <v>-1.1156076162762929E-2</v>
      </c>
      <c r="G2606" s="2">
        <f t="shared" si="721"/>
        <v>4605.3241666666645</v>
      </c>
      <c r="H2606" s="2">
        <f t="shared" ca="1" si="727"/>
        <v>37313</v>
      </c>
      <c r="I2606">
        <f t="shared" ca="1" si="728"/>
        <v>1</v>
      </c>
      <c r="J2606">
        <f t="shared" si="729"/>
        <v>-1</v>
      </c>
      <c r="K2606">
        <f t="shared" si="722"/>
        <v>2.180000000000291</v>
      </c>
      <c r="L2606">
        <f t="shared" ca="1" si="723"/>
        <v>2.180000000000291</v>
      </c>
      <c r="M2606" s="14">
        <f t="shared" si="724"/>
        <v>7287.5300000000489</v>
      </c>
      <c r="N2606">
        <f t="shared" si="730"/>
        <v>-1</v>
      </c>
      <c r="O2606">
        <f t="shared" si="725"/>
        <v>0</v>
      </c>
      <c r="P2606">
        <f>COUNTIF(作圖資料!$A$3:$A$249,A2606)</f>
        <v>0</v>
      </c>
      <c r="R2606" s="7">
        <f t="shared" si="731"/>
        <v>-25</v>
      </c>
      <c r="S2606" s="8">
        <f t="shared" ca="1" si="732"/>
        <v>-25</v>
      </c>
      <c r="T2606" s="8">
        <f t="shared" ca="1" si="733"/>
        <v>14498</v>
      </c>
      <c r="U2606" s="8">
        <f t="shared" ca="1" si="734"/>
        <v>3</v>
      </c>
      <c r="V2606" s="9">
        <f t="shared" ca="1" si="735"/>
        <v>0</v>
      </c>
      <c r="W2606" s="3">
        <f t="shared" si="736"/>
        <v>-5.3829372507003814E-3</v>
      </c>
      <c r="X2606" s="3">
        <f t="shared" si="737"/>
        <v>-1.2220257227808951E-2</v>
      </c>
      <c r="Y2606" s="3">
        <f t="shared" si="738"/>
        <v>-1.7953709712307808E-2</v>
      </c>
    </row>
    <row r="2607" spans="1:25" x14ac:dyDescent="0.25">
      <c r="A2607" s="1">
        <v>39818</v>
      </c>
      <c r="B2607" s="2">
        <v>4698.3100000000004</v>
      </c>
      <c r="C2607" s="2">
        <v>66902</v>
      </c>
      <c r="D2607" s="2">
        <v>4670</v>
      </c>
      <c r="E2607" s="2">
        <v>4640</v>
      </c>
      <c r="F2607" s="13">
        <f t="shared" si="726"/>
        <v>-6.0255708967693611E-3</v>
      </c>
      <c r="G2607" s="2">
        <f t="shared" si="721"/>
        <v>4596.8559999999989</v>
      </c>
      <c r="H2607" s="2">
        <f t="shared" ca="1" si="727"/>
        <v>44795.4</v>
      </c>
      <c r="I2607">
        <f t="shared" ca="1" si="728"/>
        <v>1</v>
      </c>
      <c r="J2607">
        <f t="shared" si="729"/>
        <v>-1</v>
      </c>
      <c r="K2607">
        <f t="shared" si="722"/>
        <v>107.09000000000015</v>
      </c>
      <c r="L2607">
        <f t="shared" ca="1" si="723"/>
        <v>107.09000000000015</v>
      </c>
      <c r="M2607" s="14">
        <f t="shared" si="724"/>
        <v>7180.4400000000487</v>
      </c>
      <c r="N2607">
        <f t="shared" si="730"/>
        <v>-1</v>
      </c>
      <c r="O2607">
        <f t="shared" si="725"/>
        <v>0</v>
      </c>
      <c r="P2607">
        <f>COUNTIF(作圖資料!$A$3:$A$249,A2607)</f>
        <v>0</v>
      </c>
      <c r="R2607" s="7">
        <f t="shared" si="731"/>
        <v>130</v>
      </c>
      <c r="S2607" s="8">
        <f t="shared" ca="1" si="732"/>
        <v>130</v>
      </c>
      <c r="T2607" s="8">
        <f t="shared" ca="1" si="733"/>
        <v>14888</v>
      </c>
      <c r="U2607" s="8">
        <f t="shared" ca="1" si="734"/>
        <v>3</v>
      </c>
      <c r="V2607" s="9">
        <f t="shared" ca="1" si="735"/>
        <v>0</v>
      </c>
      <c r="W2607" s="3">
        <f t="shared" si="736"/>
        <v>-5.3829372507003814E-3</v>
      </c>
      <c r="X2607" s="3">
        <f t="shared" si="737"/>
        <v>1.0819660844832768E-2</v>
      </c>
      <c r="Y2607" s="3">
        <f t="shared" si="738"/>
        <v>1.0166558511789159E-2</v>
      </c>
    </row>
    <row r="2608" spans="1:25" x14ac:dyDescent="0.25">
      <c r="A2608" s="1">
        <v>39819</v>
      </c>
      <c r="B2608" s="2">
        <v>4727.26</v>
      </c>
      <c r="C2608" s="2">
        <v>81438</v>
      </c>
      <c r="D2608" s="2">
        <v>4706</v>
      </c>
      <c r="E2608" s="2">
        <v>4680</v>
      </c>
      <c r="F2608" s="13">
        <f t="shared" si="726"/>
        <v>-4.497319800476407E-3</v>
      </c>
      <c r="G2608" s="2">
        <f t="shared" si="721"/>
        <v>4590.1318333333329</v>
      </c>
      <c r="H2608" s="2">
        <f t="shared" ca="1" si="727"/>
        <v>55099.6</v>
      </c>
      <c r="I2608">
        <f t="shared" ca="1" si="728"/>
        <v>1</v>
      </c>
      <c r="J2608">
        <f t="shared" si="729"/>
        <v>-1</v>
      </c>
      <c r="K2608">
        <f t="shared" si="722"/>
        <v>28.949999999999818</v>
      </c>
      <c r="L2608">
        <f t="shared" ca="1" si="723"/>
        <v>28.949999999999818</v>
      </c>
      <c r="M2608" s="14">
        <f t="shared" si="724"/>
        <v>7151.4900000000489</v>
      </c>
      <c r="N2608">
        <f t="shared" si="730"/>
        <v>-1</v>
      </c>
      <c r="O2608">
        <f t="shared" si="725"/>
        <v>0</v>
      </c>
      <c r="P2608">
        <f>COUNTIF(作圖資料!$A$3:$A$249,A2608)</f>
        <v>0</v>
      </c>
      <c r="R2608" s="7">
        <f t="shared" si="731"/>
        <v>36</v>
      </c>
      <c r="S2608" s="8">
        <f t="shared" ca="1" si="732"/>
        <v>36</v>
      </c>
      <c r="T2608" s="8">
        <f t="shared" ca="1" si="733"/>
        <v>14996</v>
      </c>
      <c r="U2608" s="8">
        <f t="shared" ca="1" si="734"/>
        <v>3</v>
      </c>
      <c r="V2608" s="9">
        <f t="shared" ca="1" si="735"/>
        <v>0</v>
      </c>
      <c r="W2608" s="3">
        <f t="shared" si="736"/>
        <v>-5.3829372507003814E-3</v>
      </c>
      <c r="X2608" s="3">
        <f t="shared" si="737"/>
        <v>1.7048119414288188E-2</v>
      </c>
      <c r="Y2608" s="3">
        <f t="shared" si="738"/>
        <v>1.7953709712308363E-2</v>
      </c>
    </row>
    <row r="2609" spans="1:25" x14ac:dyDescent="0.25">
      <c r="A2609" s="1">
        <v>39820</v>
      </c>
      <c r="B2609" s="2">
        <v>4789.84</v>
      </c>
      <c r="C2609" s="2">
        <v>96723</v>
      </c>
      <c r="D2609" s="2">
        <v>4752</v>
      </c>
      <c r="E2609" s="2">
        <v>4730</v>
      </c>
      <c r="F2609" s="13">
        <f t="shared" si="726"/>
        <v>-7.9000551166635846E-3</v>
      </c>
      <c r="G2609" s="2">
        <f t="shared" si="721"/>
        <v>4586.2885000000006</v>
      </c>
      <c r="H2609" s="2">
        <f t="shared" ca="1" si="727"/>
        <v>69716.600000000006</v>
      </c>
      <c r="I2609">
        <f t="shared" ca="1" si="728"/>
        <v>1</v>
      </c>
      <c r="J2609">
        <f t="shared" si="729"/>
        <v>-1</v>
      </c>
      <c r="K2609">
        <f t="shared" si="722"/>
        <v>62.579999999999927</v>
      </c>
      <c r="L2609">
        <f t="shared" ca="1" si="723"/>
        <v>62.579999999999927</v>
      </c>
      <c r="M2609" s="14">
        <f t="shared" si="724"/>
        <v>7088.910000000049</v>
      </c>
      <c r="N2609">
        <f t="shared" si="730"/>
        <v>-1</v>
      </c>
      <c r="O2609">
        <f t="shared" si="725"/>
        <v>0</v>
      </c>
      <c r="P2609">
        <f>COUNTIF(作圖資料!$A$3:$A$249,A2609)</f>
        <v>0</v>
      </c>
      <c r="R2609" s="7">
        <f t="shared" si="731"/>
        <v>46</v>
      </c>
      <c r="S2609" s="8">
        <f t="shared" ca="1" si="732"/>
        <v>46</v>
      </c>
      <c r="T2609" s="8">
        <f t="shared" ca="1" si="733"/>
        <v>15134</v>
      </c>
      <c r="U2609" s="8">
        <f t="shared" ca="1" si="734"/>
        <v>3</v>
      </c>
      <c r="V2609" s="9">
        <f t="shared" ca="1" si="735"/>
        <v>0</v>
      </c>
      <c r="W2609" s="3">
        <f t="shared" si="736"/>
        <v>-5.3829372507003814E-3</v>
      </c>
      <c r="X2609" s="3">
        <f t="shared" si="737"/>
        <v>3.0511916902250746E-2</v>
      </c>
      <c r="Y2609" s="3">
        <f t="shared" si="738"/>
        <v>2.7903958468527224E-2</v>
      </c>
    </row>
    <row r="2610" spans="1:25" x14ac:dyDescent="0.25">
      <c r="A2610" s="1">
        <v>39821</v>
      </c>
      <c r="B2610" s="2">
        <v>4535.79</v>
      </c>
      <c r="C2610" s="2">
        <v>76294</v>
      </c>
      <c r="D2610" s="2">
        <v>4452</v>
      </c>
      <c r="E2610" s="2">
        <v>4435</v>
      </c>
      <c r="F2610" s="13">
        <f t="shared" si="726"/>
        <v>-1.8473077457289655E-2</v>
      </c>
      <c r="G2610" s="2">
        <f t="shared" si="721"/>
        <v>4573.6923333333334</v>
      </c>
      <c r="H2610" s="2">
        <f t="shared" ca="1" si="727"/>
        <v>74882.2</v>
      </c>
      <c r="I2610">
        <f t="shared" ca="1" si="728"/>
        <v>1</v>
      </c>
      <c r="J2610">
        <f t="shared" si="729"/>
        <v>-1</v>
      </c>
      <c r="K2610">
        <f t="shared" si="722"/>
        <v>-254.05000000000018</v>
      </c>
      <c r="L2610">
        <f t="shared" ca="1" si="723"/>
        <v>-254.05000000000018</v>
      </c>
      <c r="M2610" s="14">
        <f t="shared" si="724"/>
        <v>7342.9600000000491</v>
      </c>
      <c r="N2610">
        <f t="shared" si="730"/>
        <v>-1</v>
      </c>
      <c r="O2610">
        <f t="shared" si="725"/>
        <v>0</v>
      </c>
      <c r="P2610">
        <f>COUNTIF(作圖資料!$A$3:$A$249,A2610)</f>
        <v>0</v>
      </c>
      <c r="R2610" s="7">
        <f t="shared" si="731"/>
        <v>-300</v>
      </c>
      <c r="S2610" s="8">
        <f t="shared" ca="1" si="732"/>
        <v>-300</v>
      </c>
      <c r="T2610" s="8">
        <f t="shared" ca="1" si="733"/>
        <v>14234</v>
      </c>
      <c r="U2610" s="8">
        <f t="shared" ca="1" si="734"/>
        <v>3</v>
      </c>
      <c r="V2610" s="9">
        <f t="shared" ca="1" si="735"/>
        <v>0</v>
      </c>
      <c r="W2610" s="3">
        <f t="shared" si="736"/>
        <v>-5.3829372507003814E-3</v>
      </c>
      <c r="X2610" s="3">
        <f t="shared" si="737"/>
        <v>-2.4145765293609012E-2</v>
      </c>
      <c r="Y2610" s="3">
        <f t="shared" si="738"/>
        <v>-3.6988968202465666E-2</v>
      </c>
    </row>
    <row r="2611" spans="1:25" x14ac:dyDescent="0.25">
      <c r="A2611" s="1">
        <v>39822</v>
      </c>
      <c r="B2611" s="2">
        <v>4502.74</v>
      </c>
      <c r="C2611" s="2">
        <v>59564</v>
      </c>
      <c r="D2611" s="2">
        <v>4421</v>
      </c>
      <c r="E2611" s="2">
        <v>4400</v>
      </c>
      <c r="F2611" s="13">
        <f t="shared" si="726"/>
        <v>-1.8153391046340617E-2</v>
      </c>
      <c r="G2611" s="2">
        <f t="shared" si="721"/>
        <v>4561.3003333333327</v>
      </c>
      <c r="H2611" s="2">
        <f t="shared" ca="1" si="727"/>
        <v>76184.2</v>
      </c>
      <c r="I2611">
        <f t="shared" ca="1" si="728"/>
        <v>-1</v>
      </c>
      <c r="J2611">
        <f t="shared" si="729"/>
        <v>-1</v>
      </c>
      <c r="K2611">
        <f t="shared" si="722"/>
        <v>-33.050000000000182</v>
      </c>
      <c r="L2611">
        <f t="shared" ca="1" si="723"/>
        <v>-33.050000000000182</v>
      </c>
      <c r="M2611" s="14">
        <f t="shared" si="724"/>
        <v>7376.0100000000493</v>
      </c>
      <c r="N2611">
        <f t="shared" si="730"/>
        <v>-1</v>
      </c>
      <c r="O2611">
        <f t="shared" si="725"/>
        <v>0</v>
      </c>
      <c r="P2611">
        <f>COUNTIF(作圖資料!$A$3:$A$249,A2611)</f>
        <v>0</v>
      </c>
      <c r="R2611" s="7">
        <f t="shared" si="731"/>
        <v>-31</v>
      </c>
      <c r="S2611" s="8">
        <f t="shared" ca="1" si="732"/>
        <v>-31</v>
      </c>
      <c r="T2611" s="8">
        <f t="shared" ca="1" si="733"/>
        <v>14141</v>
      </c>
      <c r="U2611" s="8">
        <f t="shared" ca="1" si="734"/>
        <v>-3</v>
      </c>
      <c r="V2611" s="9">
        <f t="shared" ca="1" si="735"/>
        <v>6</v>
      </c>
      <c r="W2611" s="3">
        <f t="shared" si="736"/>
        <v>-5.3829372507003814E-3</v>
      </c>
      <c r="X2611" s="3">
        <f t="shared" si="737"/>
        <v>-3.125631989535349E-2</v>
      </c>
      <c r="Y2611" s="3">
        <f t="shared" si="738"/>
        <v>-4.3694570625134932E-2</v>
      </c>
    </row>
    <row r="2612" spans="1:25" x14ac:dyDescent="0.25">
      <c r="A2612" s="1">
        <v>39823</v>
      </c>
      <c r="B2612" s="2">
        <v>4467.53</v>
      </c>
      <c r="C2612" s="2">
        <v>43211</v>
      </c>
      <c r="D2612" s="2">
        <v>4374</v>
      </c>
      <c r="E2612" s="2">
        <v>4350</v>
      </c>
      <c r="F2612" s="13">
        <f t="shared" si="726"/>
        <v>-2.093550574926184E-2</v>
      </c>
      <c r="G2612" s="2">
        <f t="shared" si="721"/>
        <v>4551.1596666666674</v>
      </c>
      <c r="H2612" s="2">
        <f t="shared" ca="1" si="727"/>
        <v>71446</v>
      </c>
      <c r="I2612">
        <f t="shared" ca="1" si="728"/>
        <v>-1</v>
      </c>
      <c r="J2612">
        <f t="shared" si="729"/>
        <v>-1</v>
      </c>
      <c r="K2612">
        <f t="shared" si="722"/>
        <v>-35.210000000000036</v>
      </c>
      <c r="L2612">
        <f t="shared" ca="1" si="723"/>
        <v>35.210000000000036</v>
      </c>
      <c r="M2612" s="14">
        <f t="shared" si="724"/>
        <v>7411.2200000000494</v>
      </c>
      <c r="N2612">
        <f t="shared" si="730"/>
        <v>-1</v>
      </c>
      <c r="O2612">
        <f t="shared" si="725"/>
        <v>0</v>
      </c>
      <c r="P2612">
        <f>COUNTIF(作圖資料!$A$3:$A$249,A2612)</f>
        <v>0</v>
      </c>
      <c r="R2612" s="7">
        <f t="shared" si="731"/>
        <v>-47</v>
      </c>
      <c r="S2612" s="8">
        <f t="shared" ca="1" si="732"/>
        <v>47</v>
      </c>
      <c r="T2612" s="8">
        <f t="shared" ca="1" si="733"/>
        <v>14282</v>
      </c>
      <c r="U2612" s="8">
        <f t="shared" ca="1" si="734"/>
        <v>-3</v>
      </c>
      <c r="V2612" s="9">
        <f t="shared" ca="1" si="735"/>
        <v>0</v>
      </c>
      <c r="W2612" s="3">
        <f t="shared" si="736"/>
        <v>-5.3829372507003814E-3</v>
      </c>
      <c r="X2612" s="3">
        <f t="shared" si="737"/>
        <v>-3.8831588504352643E-2</v>
      </c>
      <c r="Y2612" s="3">
        <f t="shared" si="738"/>
        <v>-5.3861129136923869E-2</v>
      </c>
    </row>
    <row r="2613" spans="1:25" x14ac:dyDescent="0.25">
      <c r="A2613" s="1">
        <v>39825</v>
      </c>
      <c r="B2613" s="2">
        <v>4453.8999999999996</v>
      </c>
      <c r="C2613" s="2">
        <v>55857</v>
      </c>
      <c r="D2613" s="2">
        <v>4429</v>
      </c>
      <c r="E2613" s="2">
        <v>4392</v>
      </c>
      <c r="F2613" s="13">
        <f t="shared" si="726"/>
        <v>-5.5906059857652179E-3</v>
      </c>
      <c r="G2613" s="2">
        <f t="shared" si="721"/>
        <v>4542.7179999999998</v>
      </c>
      <c r="H2613" s="2">
        <f t="shared" ca="1" si="727"/>
        <v>66329.8</v>
      </c>
      <c r="I2613">
        <f t="shared" ca="1" si="728"/>
        <v>-1</v>
      </c>
      <c r="J2613">
        <f t="shared" si="729"/>
        <v>-1</v>
      </c>
      <c r="K2613">
        <f t="shared" si="722"/>
        <v>-13.630000000000109</v>
      </c>
      <c r="L2613">
        <f t="shared" ca="1" si="723"/>
        <v>13.630000000000109</v>
      </c>
      <c r="M2613" s="14">
        <f t="shared" si="724"/>
        <v>7424.8500000000495</v>
      </c>
      <c r="N2613">
        <f t="shared" si="730"/>
        <v>-1</v>
      </c>
      <c r="O2613">
        <f t="shared" si="725"/>
        <v>0</v>
      </c>
      <c r="P2613">
        <f>COUNTIF(作圖資料!$A$3:$A$249,A2613)</f>
        <v>0</v>
      </c>
      <c r="R2613" s="7">
        <f t="shared" si="731"/>
        <v>55</v>
      </c>
      <c r="S2613" s="8">
        <f t="shared" ca="1" si="732"/>
        <v>-55</v>
      </c>
      <c r="T2613" s="8">
        <f t="shared" ca="1" si="733"/>
        <v>14117</v>
      </c>
      <c r="U2613" s="8">
        <f t="shared" ca="1" si="734"/>
        <v>-3</v>
      </c>
      <c r="V2613" s="9">
        <f t="shared" ca="1" si="735"/>
        <v>0</v>
      </c>
      <c r="W2613" s="3">
        <f t="shared" si="736"/>
        <v>-5.3829372507003814E-3</v>
      </c>
      <c r="X2613" s="3">
        <f t="shared" si="737"/>
        <v>-4.1764019948279385E-2</v>
      </c>
      <c r="Y2613" s="3">
        <f t="shared" si="738"/>
        <v>-4.1964092580575318E-2</v>
      </c>
    </row>
    <row r="2614" spans="1:25" x14ac:dyDescent="0.25">
      <c r="A2614" s="1">
        <v>39826</v>
      </c>
      <c r="B2614" s="2">
        <v>4532.3599999999997</v>
      </c>
      <c r="C2614" s="2">
        <v>49719</v>
      </c>
      <c r="D2614" s="2">
        <v>4518</v>
      </c>
      <c r="E2614" s="2">
        <v>4486</v>
      </c>
      <c r="F2614" s="13">
        <f t="shared" si="726"/>
        <v>-3.1683273173357396E-3</v>
      </c>
      <c r="G2614" s="2">
        <f t="shared" si="721"/>
        <v>4536.0600000000004</v>
      </c>
      <c r="H2614" s="2">
        <f t="shared" ca="1" si="727"/>
        <v>56929</v>
      </c>
      <c r="I2614">
        <f t="shared" ca="1" si="728"/>
        <v>-1</v>
      </c>
      <c r="J2614">
        <f t="shared" si="729"/>
        <v>-1</v>
      </c>
      <c r="K2614">
        <f t="shared" si="722"/>
        <v>78.460000000000036</v>
      </c>
      <c r="L2614">
        <f t="shared" ca="1" si="723"/>
        <v>-78.460000000000036</v>
      </c>
      <c r="M2614" s="14">
        <f t="shared" si="724"/>
        <v>7346.3900000000494</v>
      </c>
      <c r="N2614">
        <f t="shared" si="730"/>
        <v>-1</v>
      </c>
      <c r="O2614">
        <f t="shared" si="725"/>
        <v>0</v>
      </c>
      <c r="P2614">
        <f>COUNTIF(作圖資料!$A$3:$A$249,A2614)</f>
        <v>0</v>
      </c>
      <c r="R2614" s="7">
        <f t="shared" si="731"/>
        <v>89</v>
      </c>
      <c r="S2614" s="8">
        <f t="shared" ca="1" si="732"/>
        <v>-89</v>
      </c>
      <c r="T2614" s="8">
        <f t="shared" ca="1" si="733"/>
        <v>13850</v>
      </c>
      <c r="U2614" s="8">
        <f t="shared" ca="1" si="734"/>
        <v>-3</v>
      </c>
      <c r="V2614" s="9">
        <f t="shared" ca="1" si="735"/>
        <v>0</v>
      </c>
      <c r="W2614" s="3">
        <f t="shared" si="736"/>
        <v>-5.3829372507003814E-3</v>
      </c>
      <c r="X2614" s="3">
        <f t="shared" si="737"/>
        <v>-2.4883713925499928E-2</v>
      </c>
      <c r="Y2614" s="3">
        <f t="shared" si="738"/>
        <v>-2.2712524334847384E-2</v>
      </c>
    </row>
    <row r="2615" spans="1:25" x14ac:dyDescent="0.25">
      <c r="A2615" s="1">
        <v>39827</v>
      </c>
      <c r="B2615" s="2">
        <v>4521.47</v>
      </c>
      <c r="C2615" s="2">
        <v>60764</v>
      </c>
      <c r="D2615" s="2">
        <v>4510</v>
      </c>
      <c r="E2615" s="2">
        <v>4476</v>
      </c>
      <c r="F2615" s="13">
        <f t="shared" si="726"/>
        <v>-2.5367856029123725E-3</v>
      </c>
      <c r="G2615" s="2">
        <f t="shared" si="721"/>
        <v>4528.9246666666668</v>
      </c>
      <c r="H2615" s="2">
        <f t="shared" ca="1" si="727"/>
        <v>53823</v>
      </c>
      <c r="I2615">
        <f t="shared" ca="1" si="728"/>
        <v>1</v>
      </c>
      <c r="J2615">
        <f t="shared" si="729"/>
        <v>-1</v>
      </c>
      <c r="K2615">
        <f t="shared" si="722"/>
        <v>-10.889999999999418</v>
      </c>
      <c r="L2615">
        <f t="shared" ca="1" si="723"/>
        <v>10.889999999999418</v>
      </c>
      <c r="M2615" s="14">
        <f t="shared" si="724"/>
        <v>7357.2800000000489</v>
      </c>
      <c r="N2615">
        <f t="shared" si="730"/>
        <v>-1</v>
      </c>
      <c r="O2615">
        <f t="shared" si="725"/>
        <v>0</v>
      </c>
      <c r="P2615">
        <f>COUNTIF(作圖資料!$A$3:$A$249,A2615)</f>
        <v>0</v>
      </c>
      <c r="R2615" s="7">
        <f t="shared" si="731"/>
        <v>-8</v>
      </c>
      <c r="S2615" s="8">
        <f t="shared" ca="1" si="732"/>
        <v>8</v>
      </c>
      <c r="T2615" s="8">
        <f t="shared" ca="1" si="733"/>
        <v>13874</v>
      </c>
      <c r="U2615" s="8">
        <f t="shared" ca="1" si="734"/>
        <v>3</v>
      </c>
      <c r="V2615" s="9">
        <f t="shared" ca="1" si="735"/>
        <v>6</v>
      </c>
      <c r="W2615" s="3">
        <f t="shared" si="736"/>
        <v>-5.3829372507003814E-3</v>
      </c>
      <c r="X2615" s="3">
        <f t="shared" si="737"/>
        <v>-2.7226647045409003E-2</v>
      </c>
      <c r="Y2615" s="3">
        <f t="shared" si="738"/>
        <v>-2.4443002379407108E-2</v>
      </c>
    </row>
    <row r="2616" spans="1:25" x14ac:dyDescent="0.25">
      <c r="A2616" s="1">
        <v>39828</v>
      </c>
      <c r="B2616" s="2">
        <v>4320.7700000000004</v>
      </c>
      <c r="C2616" s="2">
        <v>54200</v>
      </c>
      <c r="D2616" s="2">
        <v>4239</v>
      </c>
      <c r="E2616" s="2">
        <v>4188</v>
      </c>
      <c r="F2616" s="13">
        <f t="shared" si="726"/>
        <v>-1.8924867558328784E-2</v>
      </c>
      <c r="G2616" s="2">
        <f t="shared" si="721"/>
        <v>4519.8943333333327</v>
      </c>
      <c r="H2616" s="2">
        <f t="shared" ca="1" si="727"/>
        <v>52750.2</v>
      </c>
      <c r="I2616">
        <f t="shared" ca="1" si="728"/>
        <v>1</v>
      </c>
      <c r="J2616">
        <f t="shared" si="729"/>
        <v>-1</v>
      </c>
      <c r="K2616">
        <f t="shared" si="722"/>
        <v>-200.69999999999982</v>
      </c>
      <c r="L2616">
        <f t="shared" ca="1" si="723"/>
        <v>-200.69999999999982</v>
      </c>
      <c r="M2616" s="14">
        <f t="shared" si="724"/>
        <v>7557.9800000000487</v>
      </c>
      <c r="N2616">
        <f t="shared" si="730"/>
        <v>-1</v>
      </c>
      <c r="O2616">
        <f t="shared" si="725"/>
        <v>0</v>
      </c>
      <c r="P2616">
        <f>COUNTIF(作圖資料!$A$3:$A$249,A2616)</f>
        <v>0</v>
      </c>
      <c r="R2616" s="7">
        <f t="shared" si="731"/>
        <v>-271</v>
      </c>
      <c r="S2616" s="8">
        <f t="shared" ca="1" si="732"/>
        <v>-271</v>
      </c>
      <c r="T2616" s="8">
        <f t="shared" ca="1" si="733"/>
        <v>13061</v>
      </c>
      <c r="U2616" s="8">
        <f t="shared" ca="1" si="734"/>
        <v>3</v>
      </c>
      <c r="V2616" s="9">
        <f t="shared" ca="1" si="735"/>
        <v>0</v>
      </c>
      <c r="W2616" s="3">
        <f t="shared" si="736"/>
        <v>-5.3829372507003814E-3</v>
      </c>
      <c r="X2616" s="3">
        <f t="shared" si="737"/>
        <v>-7.0406323552824945E-2</v>
      </c>
      <c r="Y2616" s="3">
        <f t="shared" si="738"/>
        <v>-8.3062946138870664E-2</v>
      </c>
    </row>
    <row r="2617" spans="1:25" x14ac:dyDescent="0.25">
      <c r="A2617" s="1">
        <v>39829</v>
      </c>
      <c r="B2617" s="2">
        <v>4353.7</v>
      </c>
      <c r="C2617" s="2">
        <v>46843</v>
      </c>
      <c r="D2617" s="2">
        <v>4323</v>
      </c>
      <c r="E2617" s="2">
        <v>4283</v>
      </c>
      <c r="F2617" s="13">
        <f t="shared" si="726"/>
        <v>-7.0514734593564166E-3</v>
      </c>
      <c r="G2617" s="2">
        <f t="shared" si="721"/>
        <v>4513.6141666666663</v>
      </c>
      <c r="H2617" s="2">
        <f t="shared" ca="1" si="727"/>
        <v>53476.6</v>
      </c>
      <c r="I2617">
        <f t="shared" ca="1" si="728"/>
        <v>-1</v>
      </c>
      <c r="J2617">
        <f t="shared" si="729"/>
        <v>-1</v>
      </c>
      <c r="K2617">
        <f t="shared" si="722"/>
        <v>32.929999999999382</v>
      </c>
      <c r="L2617">
        <f t="shared" ca="1" si="723"/>
        <v>32.929999999999382</v>
      </c>
      <c r="M2617" s="14">
        <f t="shared" si="724"/>
        <v>7525.0500000000493</v>
      </c>
      <c r="N2617">
        <f t="shared" si="730"/>
        <v>-1</v>
      </c>
      <c r="O2617">
        <f t="shared" si="725"/>
        <v>0</v>
      </c>
      <c r="P2617">
        <f>COUNTIF(作圖資料!$A$3:$A$249,A2617)</f>
        <v>0</v>
      </c>
      <c r="R2617" s="7">
        <f t="shared" si="731"/>
        <v>84</v>
      </c>
      <c r="S2617" s="8">
        <f t="shared" ca="1" si="732"/>
        <v>84</v>
      </c>
      <c r="T2617" s="8">
        <f t="shared" ca="1" si="733"/>
        <v>13313</v>
      </c>
      <c r="U2617" s="8">
        <f t="shared" ca="1" si="734"/>
        <v>-3</v>
      </c>
      <c r="V2617" s="9">
        <f t="shared" ca="1" si="735"/>
        <v>6</v>
      </c>
      <c r="W2617" s="3">
        <f t="shared" si="736"/>
        <v>-5.3829372507003814E-3</v>
      </c>
      <c r="X2617" s="3">
        <f t="shared" si="737"/>
        <v>-6.332158639592822E-2</v>
      </c>
      <c r="Y2617" s="3">
        <f t="shared" si="738"/>
        <v>-6.4892926670992557E-2</v>
      </c>
    </row>
    <row r="2618" spans="1:25" x14ac:dyDescent="0.25">
      <c r="A2618" s="1">
        <v>39830</v>
      </c>
      <c r="B2618" s="2">
        <v>4366.1000000000004</v>
      </c>
      <c r="C2618" s="2">
        <v>33566</v>
      </c>
      <c r="D2618" s="2">
        <v>4349</v>
      </c>
      <c r="E2618" s="2">
        <v>4298</v>
      </c>
      <c r="F2618" s="13">
        <f t="shared" si="726"/>
        <v>-3.9165387874763313E-3</v>
      </c>
      <c r="G2618" s="2">
        <f t="shared" si="721"/>
        <v>4510.0554999999986</v>
      </c>
      <c r="H2618" s="2">
        <f t="shared" ca="1" si="727"/>
        <v>49018.400000000001</v>
      </c>
      <c r="I2618">
        <f t="shared" ca="1" si="728"/>
        <v>-1</v>
      </c>
      <c r="J2618">
        <f t="shared" si="729"/>
        <v>-1</v>
      </c>
      <c r="K2618">
        <f t="shared" si="722"/>
        <v>12.400000000000546</v>
      </c>
      <c r="L2618">
        <f t="shared" ca="1" si="723"/>
        <v>-12.400000000000546</v>
      </c>
      <c r="M2618" s="14">
        <f t="shared" si="724"/>
        <v>7512.6500000000487</v>
      </c>
      <c r="N2618">
        <f t="shared" si="730"/>
        <v>-1</v>
      </c>
      <c r="O2618">
        <f t="shared" si="725"/>
        <v>0</v>
      </c>
      <c r="P2618">
        <f>COUNTIF(作圖資料!$A$3:$A$249,A2618)</f>
        <v>0</v>
      </c>
      <c r="R2618" s="7">
        <f t="shared" si="731"/>
        <v>26</v>
      </c>
      <c r="S2618" s="8">
        <f t="shared" ca="1" si="732"/>
        <v>-26</v>
      </c>
      <c r="T2618" s="8">
        <f t="shared" ca="1" si="733"/>
        <v>13235</v>
      </c>
      <c r="U2618" s="8">
        <f t="shared" ca="1" si="734"/>
        <v>-3</v>
      </c>
      <c r="V2618" s="9">
        <f t="shared" ca="1" si="735"/>
        <v>0</v>
      </c>
      <c r="W2618" s="3">
        <f t="shared" si="736"/>
        <v>-5.3829372507003814E-3</v>
      </c>
      <c r="X2618" s="3">
        <f t="shared" si="737"/>
        <v>-6.0653783761688174E-2</v>
      </c>
      <c r="Y2618" s="3">
        <f t="shared" si="738"/>
        <v>-5.9268873026173119E-2</v>
      </c>
    </row>
    <row r="2619" spans="1:25" x14ac:dyDescent="0.25">
      <c r="A2619" s="1">
        <v>39832</v>
      </c>
      <c r="B2619" s="2">
        <v>4366.76</v>
      </c>
      <c r="C2619" s="2">
        <v>35490</v>
      </c>
      <c r="D2619" s="2">
        <v>4357</v>
      </c>
      <c r="E2619" s="2">
        <v>4305</v>
      </c>
      <c r="F2619" s="13">
        <f t="shared" si="726"/>
        <v>-2.235066731398172E-3</v>
      </c>
      <c r="G2619" s="2">
        <f t="shared" si="721"/>
        <v>4510.0536666666658</v>
      </c>
      <c r="H2619" s="2">
        <f t="shared" ca="1" si="727"/>
        <v>46172.6</v>
      </c>
      <c r="I2619">
        <f t="shared" ca="1" si="728"/>
        <v>-1</v>
      </c>
      <c r="J2619">
        <f t="shared" si="729"/>
        <v>-1</v>
      </c>
      <c r="K2619">
        <f t="shared" si="722"/>
        <v>0.65999999999985448</v>
      </c>
      <c r="L2619">
        <f t="shared" ca="1" si="723"/>
        <v>-0.65999999999985448</v>
      </c>
      <c r="M2619" s="14">
        <f t="shared" si="724"/>
        <v>7511.9900000000489</v>
      </c>
      <c r="N2619">
        <f t="shared" si="730"/>
        <v>-1</v>
      </c>
      <c r="O2619">
        <f t="shared" si="725"/>
        <v>0</v>
      </c>
      <c r="P2619">
        <f>COUNTIF(作圖資料!$A$3:$A$249,A2619)</f>
        <v>0</v>
      </c>
      <c r="R2619" s="7">
        <f t="shared" si="731"/>
        <v>8</v>
      </c>
      <c r="S2619" s="8">
        <f t="shared" ca="1" si="732"/>
        <v>-8</v>
      </c>
      <c r="T2619" s="8">
        <f t="shared" ca="1" si="733"/>
        <v>13211</v>
      </c>
      <c r="U2619" s="8">
        <f t="shared" ca="1" si="734"/>
        <v>-3</v>
      </c>
      <c r="V2619" s="9">
        <f t="shared" ca="1" si="735"/>
        <v>0</v>
      </c>
      <c r="W2619" s="3">
        <f t="shared" si="736"/>
        <v>-5.3829372507003814E-3</v>
      </c>
      <c r="X2619" s="3">
        <f t="shared" si="737"/>
        <v>-6.0511787815026974E-2</v>
      </c>
      <c r="Y2619" s="3">
        <f t="shared" si="738"/>
        <v>-5.7538394981613172E-2</v>
      </c>
    </row>
    <row r="2620" spans="1:25" x14ac:dyDescent="0.25">
      <c r="A2620" s="1">
        <v>39833</v>
      </c>
      <c r="B2620" s="2">
        <v>4242.6099999999997</v>
      </c>
      <c r="C2620" s="2">
        <v>45720</v>
      </c>
      <c r="D2620" s="2">
        <v>4240</v>
      </c>
      <c r="E2620" s="2">
        <v>4171</v>
      </c>
      <c r="F2620" s="13">
        <f t="shared" si="726"/>
        <v>-6.1518734929666419E-4</v>
      </c>
      <c r="G2620" s="2">
        <f t="shared" si="721"/>
        <v>4507.4309999999987</v>
      </c>
      <c r="H2620" s="2">
        <f t="shared" ca="1" si="727"/>
        <v>43163.8</v>
      </c>
      <c r="I2620">
        <f t="shared" ca="1" si="728"/>
        <v>1</v>
      </c>
      <c r="J2620">
        <f t="shared" si="729"/>
        <v>-1</v>
      </c>
      <c r="K2620">
        <f t="shared" si="722"/>
        <v>-124.15000000000055</v>
      </c>
      <c r="L2620">
        <f t="shared" ca="1" si="723"/>
        <v>124.15000000000055</v>
      </c>
      <c r="M2620" s="14">
        <f t="shared" si="724"/>
        <v>7636.1400000000494</v>
      </c>
      <c r="N2620">
        <f t="shared" si="730"/>
        <v>-1</v>
      </c>
      <c r="O2620">
        <f t="shared" si="725"/>
        <v>0</v>
      </c>
      <c r="P2620">
        <f>COUNTIF(作圖資料!$A$3:$A$249,A2620)</f>
        <v>0</v>
      </c>
      <c r="R2620" s="7">
        <f t="shared" si="731"/>
        <v>-117</v>
      </c>
      <c r="S2620" s="8">
        <f t="shared" ca="1" si="732"/>
        <v>117</v>
      </c>
      <c r="T2620" s="8">
        <f t="shared" ca="1" si="733"/>
        <v>13562</v>
      </c>
      <c r="U2620" s="8">
        <f t="shared" ca="1" si="734"/>
        <v>3</v>
      </c>
      <c r="V2620" s="9">
        <f t="shared" ca="1" si="735"/>
        <v>6</v>
      </c>
      <c r="W2620" s="3">
        <f t="shared" si="736"/>
        <v>-5.3829372507003814E-3</v>
      </c>
      <c r="X2620" s="3">
        <f t="shared" si="737"/>
        <v>-8.7222085963486018E-2</v>
      </c>
      <c r="Y2620" s="3">
        <f t="shared" si="738"/>
        <v>-8.2846636383300365E-2</v>
      </c>
    </row>
    <row r="2621" spans="1:25" x14ac:dyDescent="0.25">
      <c r="A2621" s="1">
        <v>39834</v>
      </c>
      <c r="B2621" s="2">
        <v>4247.97</v>
      </c>
      <c r="C2621" s="2">
        <v>49018</v>
      </c>
      <c r="D2621" s="2">
        <v>4254</v>
      </c>
      <c r="E2621" s="2">
        <v>4132</v>
      </c>
      <c r="F2621" s="13">
        <f t="shared" si="726"/>
        <v>-2.7300098635348213E-2</v>
      </c>
      <c r="G2621" s="2">
        <f t="shared" si="721"/>
        <v>4504.8119999999999</v>
      </c>
      <c r="H2621" s="2">
        <f t="shared" ca="1" si="727"/>
        <v>42127.4</v>
      </c>
      <c r="I2621">
        <f t="shared" ca="1" si="728"/>
        <v>1</v>
      </c>
      <c r="J2621">
        <f t="shared" si="729"/>
        <v>-1</v>
      </c>
      <c r="K2621">
        <f t="shared" si="722"/>
        <v>5.3600000000005821</v>
      </c>
      <c r="L2621">
        <f t="shared" ca="1" si="723"/>
        <v>5.3600000000005821</v>
      </c>
      <c r="M2621" s="14">
        <f t="shared" si="724"/>
        <v>7630.7800000000489</v>
      </c>
      <c r="N2621">
        <f t="shared" si="730"/>
        <v>-1</v>
      </c>
      <c r="O2621">
        <f t="shared" si="725"/>
        <v>0</v>
      </c>
      <c r="P2621">
        <f>COUNTIF(作圖資料!$A$3:$A$249,A2621)</f>
        <v>1</v>
      </c>
      <c r="R2621" s="7">
        <f t="shared" si="731"/>
        <v>14</v>
      </c>
      <c r="S2621" s="8">
        <f t="shared" ca="1" si="732"/>
        <v>14</v>
      </c>
      <c r="T2621" s="8">
        <f t="shared" ca="1" si="733"/>
        <v>13604</v>
      </c>
      <c r="U2621" s="8">
        <f t="shared" ca="1" si="734"/>
        <v>3</v>
      </c>
      <c r="V2621" s="9">
        <f t="shared" ca="1" si="735"/>
        <v>6</v>
      </c>
      <c r="W2621" s="3">
        <f t="shared" si="736"/>
        <v>-5.3829372507003814E-3</v>
      </c>
      <c r="X2621" s="3">
        <f t="shared" si="737"/>
        <v>-8.6068906760298325E-2</v>
      </c>
      <c r="Y2621" s="3">
        <f t="shared" si="738"/>
        <v>-7.9818299805320736E-2</v>
      </c>
    </row>
    <row r="2622" spans="1:25" x14ac:dyDescent="0.25">
      <c r="A2622" s="1">
        <v>39846</v>
      </c>
      <c r="B2622" s="2">
        <v>4259.9799999999996</v>
      </c>
      <c r="C2622" s="2">
        <v>50348</v>
      </c>
      <c r="D2622" s="2">
        <v>4161</v>
      </c>
      <c r="E2622" s="2">
        <v>4128</v>
      </c>
      <c r="F2622" s="13">
        <f t="shared" si="726"/>
        <v>-2.3234850867844381E-2</v>
      </c>
      <c r="G2622" s="2">
        <f t="shared" ref="G2622:G2685" si="739">AVERAGE(B2563:B2622)</f>
        <v>4497.7509999999993</v>
      </c>
      <c r="H2622" s="2">
        <f t="shared" ca="1" si="727"/>
        <v>42828.4</v>
      </c>
      <c r="I2622">
        <f t="shared" ca="1" si="728"/>
        <v>1</v>
      </c>
      <c r="J2622">
        <f t="shared" si="729"/>
        <v>-1</v>
      </c>
      <c r="K2622">
        <f t="shared" ref="K2622:K2685" si="740">B2622-B2621</f>
        <v>12.009999999999309</v>
      </c>
      <c r="L2622">
        <f t="shared" ref="L2622:L2685" ca="1" si="741">I2621*K2622</f>
        <v>12.009999999999309</v>
      </c>
      <c r="M2622" s="14">
        <f t="shared" ref="M2622:M2685" si="742">M2621+K2622*N2621</f>
        <v>7618.7700000000495</v>
      </c>
      <c r="N2622">
        <f t="shared" si="730"/>
        <v>-1</v>
      </c>
      <c r="O2622">
        <f t="shared" ref="O2622:O2685" si="743">ABS(N2622-N2621)</f>
        <v>0</v>
      </c>
      <c r="P2622">
        <f>COUNTIF(作圖資料!$A$3:$A$249,A2622)</f>
        <v>0</v>
      </c>
      <c r="R2622" s="7">
        <f t="shared" si="731"/>
        <v>29</v>
      </c>
      <c r="S2622" s="8">
        <f t="shared" ca="1" si="732"/>
        <v>29</v>
      </c>
      <c r="T2622" s="8">
        <f t="shared" ca="1" si="733"/>
        <v>13691</v>
      </c>
      <c r="U2622" s="8">
        <f t="shared" ca="1" si="734"/>
        <v>3</v>
      </c>
      <c r="V2622" s="9">
        <f t="shared" ca="1" si="735"/>
        <v>0</v>
      </c>
      <c r="W2622" s="3">
        <f t="shared" si="736"/>
        <v>-2.7300098635348213E-2</v>
      </c>
      <c r="X2622" s="3">
        <f t="shared" si="737"/>
        <v>2.8272327723593404E-3</v>
      </c>
      <c r="Y2622" s="3">
        <f t="shared" si="738"/>
        <v>7.0183930300096809E-3</v>
      </c>
    </row>
    <row r="2623" spans="1:25" x14ac:dyDescent="0.25">
      <c r="A2623" s="1">
        <v>39847</v>
      </c>
      <c r="B2623" s="2">
        <v>4372.8100000000004</v>
      </c>
      <c r="C2623" s="2">
        <v>59587</v>
      </c>
      <c r="D2623" s="2">
        <v>4275</v>
      </c>
      <c r="E2623" s="2">
        <v>4237</v>
      </c>
      <c r="F2623" s="13">
        <f t="shared" si="726"/>
        <v>-2.236776809420038E-2</v>
      </c>
      <c r="G2623" s="2">
        <f t="shared" si="739"/>
        <v>4489.4534999999996</v>
      </c>
      <c r="H2623" s="2">
        <f t="shared" ca="1" si="727"/>
        <v>48032.6</v>
      </c>
      <c r="I2623">
        <f t="shared" ca="1" si="728"/>
        <v>1</v>
      </c>
      <c r="J2623">
        <f t="shared" si="729"/>
        <v>-1</v>
      </c>
      <c r="K2623">
        <f t="shared" si="740"/>
        <v>112.83000000000084</v>
      </c>
      <c r="L2623">
        <f t="shared" ca="1" si="741"/>
        <v>112.83000000000084</v>
      </c>
      <c r="M2623" s="14">
        <f t="shared" si="742"/>
        <v>7505.9400000000487</v>
      </c>
      <c r="N2623">
        <f t="shared" si="730"/>
        <v>-1</v>
      </c>
      <c r="O2623">
        <f t="shared" si="743"/>
        <v>0</v>
      </c>
      <c r="P2623">
        <f>COUNTIF(作圖資料!$A$3:$A$249,A2623)</f>
        <v>0</v>
      </c>
      <c r="R2623" s="7">
        <f t="shared" si="731"/>
        <v>114</v>
      </c>
      <c r="S2623" s="8">
        <f t="shared" ca="1" si="732"/>
        <v>114</v>
      </c>
      <c r="T2623" s="8">
        <f t="shared" ca="1" si="733"/>
        <v>14033</v>
      </c>
      <c r="U2623" s="8">
        <f t="shared" ca="1" si="734"/>
        <v>3</v>
      </c>
      <c r="V2623" s="9">
        <f t="shared" ca="1" si="735"/>
        <v>0</v>
      </c>
      <c r="W2623" s="3">
        <f t="shared" si="736"/>
        <v>-2.7300098635348213E-2</v>
      </c>
      <c r="X2623" s="3">
        <f t="shared" si="737"/>
        <v>2.9388154812769463E-2</v>
      </c>
      <c r="Y2623" s="3">
        <f t="shared" si="738"/>
        <v>3.4607938044530551E-2</v>
      </c>
    </row>
    <row r="2624" spans="1:25" x14ac:dyDescent="0.25">
      <c r="A2624" s="1">
        <v>39848</v>
      </c>
      <c r="B2624" s="2">
        <v>4389.97</v>
      </c>
      <c r="C2624" s="2">
        <v>61500</v>
      </c>
      <c r="D2624" s="2">
        <v>4351</v>
      </c>
      <c r="E2624" s="2">
        <v>4316</v>
      </c>
      <c r="F2624" s="13">
        <f t="shared" si="726"/>
        <v>-8.8770538295250834E-3</v>
      </c>
      <c r="G2624" s="2">
        <f t="shared" si="739"/>
        <v>4479.3686666666654</v>
      </c>
      <c r="H2624" s="2">
        <f t="shared" ca="1" si="727"/>
        <v>53234.6</v>
      </c>
      <c r="I2624">
        <f t="shared" ca="1" si="728"/>
        <v>1</v>
      </c>
      <c r="J2624">
        <f t="shared" si="729"/>
        <v>-1</v>
      </c>
      <c r="K2624">
        <f t="shared" si="740"/>
        <v>17.159999999999854</v>
      </c>
      <c r="L2624">
        <f t="shared" ca="1" si="741"/>
        <v>17.159999999999854</v>
      </c>
      <c r="M2624" s="14">
        <f t="shared" si="742"/>
        <v>7488.7800000000489</v>
      </c>
      <c r="N2624">
        <f t="shared" si="730"/>
        <v>-1</v>
      </c>
      <c r="O2624">
        <f t="shared" si="743"/>
        <v>0</v>
      </c>
      <c r="P2624">
        <f>COUNTIF(作圖資料!$A$3:$A$249,A2624)</f>
        <v>0</v>
      </c>
      <c r="R2624" s="7">
        <f t="shared" si="731"/>
        <v>76</v>
      </c>
      <c r="S2624" s="8">
        <f t="shared" ca="1" si="732"/>
        <v>76</v>
      </c>
      <c r="T2624" s="8">
        <f t="shared" ca="1" si="733"/>
        <v>14261</v>
      </c>
      <c r="U2624" s="8">
        <f t="shared" ca="1" si="734"/>
        <v>3</v>
      </c>
      <c r="V2624" s="9">
        <f t="shared" ca="1" si="735"/>
        <v>0</v>
      </c>
      <c r="W2624" s="3">
        <f t="shared" si="736"/>
        <v>-2.7300098635348213E-2</v>
      </c>
      <c r="X2624" s="3">
        <f t="shared" si="737"/>
        <v>3.342773136345123E-2</v>
      </c>
      <c r="Y2624" s="3">
        <f t="shared" si="738"/>
        <v>5.3000968054210951E-2</v>
      </c>
    </row>
    <row r="2625" spans="1:25" x14ac:dyDescent="0.25">
      <c r="A2625" s="1">
        <v>39849</v>
      </c>
      <c r="B2625" s="2">
        <v>4363.25</v>
      </c>
      <c r="C2625" s="2">
        <v>55545</v>
      </c>
      <c r="D2625" s="2">
        <v>4270</v>
      </c>
      <c r="E2625" s="2">
        <v>4234</v>
      </c>
      <c r="F2625" s="13">
        <f t="shared" si="726"/>
        <v>-2.1371683951183162E-2</v>
      </c>
      <c r="G2625" s="2">
        <f t="shared" si="739"/>
        <v>4468.878999999999</v>
      </c>
      <c r="H2625" s="2">
        <f t="shared" ca="1" si="727"/>
        <v>55199.6</v>
      </c>
      <c r="I2625">
        <f t="shared" ca="1" si="728"/>
        <v>1</v>
      </c>
      <c r="J2625">
        <f t="shared" si="729"/>
        <v>-1</v>
      </c>
      <c r="K2625">
        <f t="shared" si="740"/>
        <v>-26.720000000000255</v>
      </c>
      <c r="L2625">
        <f t="shared" ca="1" si="741"/>
        <v>-26.720000000000255</v>
      </c>
      <c r="M2625" s="14">
        <f t="shared" si="742"/>
        <v>7515.5000000000491</v>
      </c>
      <c r="N2625">
        <f t="shared" si="730"/>
        <v>-1</v>
      </c>
      <c r="O2625">
        <f t="shared" si="743"/>
        <v>0</v>
      </c>
      <c r="P2625">
        <f>COUNTIF(作圖資料!$A$3:$A$249,A2625)</f>
        <v>0</v>
      </c>
      <c r="R2625" s="7">
        <f t="shared" si="731"/>
        <v>-81</v>
      </c>
      <c r="S2625" s="8">
        <f t="shared" ca="1" si="732"/>
        <v>-81</v>
      </c>
      <c r="T2625" s="8">
        <f t="shared" ca="1" si="733"/>
        <v>14018</v>
      </c>
      <c r="U2625" s="8">
        <f t="shared" ca="1" si="734"/>
        <v>3</v>
      </c>
      <c r="V2625" s="9">
        <f t="shared" ca="1" si="735"/>
        <v>0</v>
      </c>
      <c r="W2625" s="3">
        <f t="shared" si="736"/>
        <v>-2.7300098635348213E-2</v>
      </c>
      <c r="X2625" s="3">
        <f t="shared" si="737"/>
        <v>2.7137668109708857E-2</v>
      </c>
      <c r="Y2625" s="3">
        <f t="shared" si="738"/>
        <v>3.3397870280735598E-2</v>
      </c>
    </row>
    <row r="2626" spans="1:25" x14ac:dyDescent="0.25">
      <c r="A2626" s="1">
        <v>39850</v>
      </c>
      <c r="B2626" s="2">
        <v>4471.25</v>
      </c>
      <c r="C2626" s="2">
        <v>71813</v>
      </c>
      <c r="D2626" s="2">
        <v>4443</v>
      </c>
      <c r="E2626" s="2">
        <v>4388</v>
      </c>
      <c r="F2626" s="13">
        <f t="shared" si="726"/>
        <v>-6.3181436958344994E-3</v>
      </c>
      <c r="G2626" s="2">
        <f t="shared" si="739"/>
        <v>4460.4288333333334</v>
      </c>
      <c r="H2626" s="2">
        <f t="shared" ca="1" si="727"/>
        <v>59758.6</v>
      </c>
      <c r="I2626">
        <f t="shared" ca="1" si="728"/>
        <v>1</v>
      </c>
      <c r="J2626">
        <f t="shared" si="729"/>
        <v>-1</v>
      </c>
      <c r="K2626">
        <f t="shared" si="740"/>
        <v>108</v>
      </c>
      <c r="L2626">
        <f t="shared" ca="1" si="741"/>
        <v>108</v>
      </c>
      <c r="M2626" s="14">
        <f t="shared" si="742"/>
        <v>7407.5000000000491</v>
      </c>
      <c r="N2626">
        <f t="shared" si="730"/>
        <v>-1</v>
      </c>
      <c r="O2626">
        <f t="shared" si="743"/>
        <v>0</v>
      </c>
      <c r="P2626">
        <f>COUNTIF(作圖資料!$A$3:$A$249,A2626)</f>
        <v>0</v>
      </c>
      <c r="R2626" s="7">
        <f t="shared" si="731"/>
        <v>173</v>
      </c>
      <c r="S2626" s="8">
        <f t="shared" ca="1" si="732"/>
        <v>173</v>
      </c>
      <c r="T2626" s="8">
        <f t="shared" ca="1" si="733"/>
        <v>14537</v>
      </c>
      <c r="U2626" s="8">
        <f t="shared" ca="1" si="734"/>
        <v>3</v>
      </c>
      <c r="V2626" s="9">
        <f t="shared" ca="1" si="735"/>
        <v>0</v>
      </c>
      <c r="W2626" s="3">
        <f t="shared" si="736"/>
        <v>-2.7300098635348213E-2</v>
      </c>
      <c r="X2626" s="3">
        <f t="shared" si="737"/>
        <v>5.2561576470643523E-2</v>
      </c>
      <c r="Y2626" s="3">
        <f t="shared" si="738"/>
        <v>7.5266214908034756E-2</v>
      </c>
    </row>
    <row r="2627" spans="1:25" x14ac:dyDescent="0.25">
      <c r="A2627" s="1">
        <v>39853</v>
      </c>
      <c r="B2627" s="2">
        <v>4494.59</v>
      </c>
      <c r="C2627" s="2">
        <v>79827</v>
      </c>
      <c r="D2627" s="2">
        <v>4456</v>
      </c>
      <c r="E2627" s="2">
        <v>4406</v>
      </c>
      <c r="F2627" s="13">
        <f t="shared" ref="F2627:F2690" si="744">IF(P2627=1,E2627,D2627)/B2627-1</f>
        <v>-8.5858776885100463E-3</v>
      </c>
      <c r="G2627" s="2">
        <f t="shared" si="739"/>
        <v>4457.1033333333335</v>
      </c>
      <c r="H2627" s="2">
        <f t="shared" ref="H2627:H2690" ca="1" si="745">IF(ROW()&gt;$H$1,AVERAGE(OFFSET(C2627,-$H$1+1,,$H$1)),"")</f>
        <v>65654.399999999994</v>
      </c>
      <c r="I2627">
        <f t="shared" ref="I2627:I2690" ca="1" si="746">IF(H2627="",0,SIGN(C2627-H2627))</f>
        <v>1</v>
      </c>
      <c r="J2627">
        <f t="shared" ref="J2627:J2690" si="747">SIGN(F2627)</f>
        <v>-1</v>
      </c>
      <c r="K2627">
        <f t="shared" si="740"/>
        <v>23.340000000000146</v>
      </c>
      <c r="L2627">
        <f t="shared" ca="1" si="741"/>
        <v>23.340000000000146</v>
      </c>
      <c r="M2627" s="14">
        <f t="shared" si="742"/>
        <v>7384.160000000049</v>
      </c>
      <c r="N2627">
        <f t="shared" ref="N2627:N2690" si="748">INT(M2627*$Q$1/B2627)*CHOOSE($L$1,I2627,J2627)</f>
        <v>-1</v>
      </c>
      <c r="O2627">
        <f t="shared" si="743"/>
        <v>0</v>
      </c>
      <c r="P2627">
        <f>COUNTIF(作圖資料!$A$3:$A$249,A2627)</f>
        <v>0</v>
      </c>
      <c r="R2627" s="7">
        <f t="shared" si="731"/>
        <v>13</v>
      </c>
      <c r="S2627" s="8">
        <f t="shared" ca="1" si="732"/>
        <v>13</v>
      </c>
      <c r="T2627" s="8">
        <f t="shared" ca="1" si="733"/>
        <v>14576</v>
      </c>
      <c r="U2627" s="8">
        <f t="shared" ca="1" si="734"/>
        <v>3</v>
      </c>
      <c r="V2627" s="9">
        <f t="shared" ca="1" si="735"/>
        <v>0</v>
      </c>
      <c r="W2627" s="3">
        <f t="shared" si="736"/>
        <v>-2.7300098635348213E-2</v>
      </c>
      <c r="X2627" s="3">
        <f t="shared" si="737"/>
        <v>5.8055965555312117E-2</v>
      </c>
      <c r="Y2627" s="3">
        <f t="shared" si="738"/>
        <v>7.841239109390119E-2</v>
      </c>
    </row>
    <row r="2628" spans="1:25" x14ac:dyDescent="0.25">
      <c r="A2628" s="1">
        <v>39854</v>
      </c>
      <c r="B2628" s="2">
        <v>4526.1000000000004</v>
      </c>
      <c r="C2628" s="2">
        <v>59323</v>
      </c>
      <c r="D2628" s="2">
        <v>4497</v>
      </c>
      <c r="E2628" s="2">
        <v>4450</v>
      </c>
      <c r="F2628" s="13">
        <f t="shared" si="744"/>
        <v>-6.4293762842182467E-3</v>
      </c>
      <c r="G2628" s="2">
        <f t="shared" si="739"/>
        <v>4453.4994999999999</v>
      </c>
      <c r="H2628" s="2">
        <f t="shared" ca="1" si="745"/>
        <v>65601.600000000006</v>
      </c>
      <c r="I2628">
        <f t="shared" ca="1" si="746"/>
        <v>-1</v>
      </c>
      <c r="J2628">
        <f t="shared" si="747"/>
        <v>-1</v>
      </c>
      <c r="K2628">
        <f t="shared" si="740"/>
        <v>31.510000000000218</v>
      </c>
      <c r="L2628">
        <f t="shared" ca="1" si="741"/>
        <v>31.510000000000218</v>
      </c>
      <c r="M2628" s="14">
        <f t="shared" si="742"/>
        <v>7352.6500000000487</v>
      </c>
      <c r="N2628">
        <f t="shared" si="748"/>
        <v>-1</v>
      </c>
      <c r="O2628">
        <f t="shared" si="743"/>
        <v>0</v>
      </c>
      <c r="P2628">
        <f>COUNTIF(作圖資料!$A$3:$A$249,A2628)</f>
        <v>0</v>
      </c>
      <c r="R2628" s="7">
        <f t="shared" ref="R2628:R2691" si="749">D2628-IF(P2627=1,E2627,D2627)</f>
        <v>41</v>
      </c>
      <c r="S2628" s="8">
        <f t="shared" ref="S2628:S2691" ca="1" si="750">I2627*R2628</f>
        <v>41</v>
      </c>
      <c r="T2628" s="8">
        <f t="shared" ref="T2628:T2691" ca="1" si="751">T2627+R2628*U2627</f>
        <v>14699</v>
      </c>
      <c r="U2628" s="8">
        <f t="shared" ref="U2628:U2691" ca="1" si="752">INT(T2628*$Q$1/IF(P2628=1,E2628,D2628))*I2628</f>
        <v>-3</v>
      </c>
      <c r="V2628" s="9">
        <f t="shared" ref="V2628:V2691" ca="1" si="753">IF(P2628=1,ABS(U2628)+ABS(U2627),ABS(U2628-U2627))</f>
        <v>6</v>
      </c>
      <c r="W2628" s="3">
        <f t="shared" ref="W2628:W2691" si="754">IF(P2627=1,F2627,W2627)</f>
        <v>-2.7300098635348213E-2</v>
      </c>
      <c r="X2628" s="3">
        <f t="shared" ref="X2628:X2691" si="755">IF(P2627=1,K2628/B2627,(1+K2628/B2627)*(1+X2627)-1)</f>
        <v>6.5473626226173698E-2</v>
      </c>
      <c r="Y2628" s="3">
        <f t="shared" ref="Y2628:Y2691" si="756">IF(P2627=1,R2628/E2627,(1+R2628/D2627)*(1+Y2627)-1)</f>
        <v>8.8334946757018251E-2</v>
      </c>
    </row>
    <row r="2629" spans="1:25" x14ac:dyDescent="0.25">
      <c r="A2629" s="1">
        <v>39855</v>
      </c>
      <c r="B2629" s="2">
        <v>4575.95</v>
      </c>
      <c r="C2629" s="2">
        <v>74316</v>
      </c>
      <c r="D2629" s="2">
        <v>4558</v>
      </c>
      <c r="E2629" s="2">
        <v>4505</v>
      </c>
      <c r="F2629" s="13">
        <f t="shared" si="744"/>
        <v>-3.9226827216206628E-3</v>
      </c>
      <c r="G2629" s="2">
        <f t="shared" si="739"/>
        <v>4450.7608333333328</v>
      </c>
      <c r="H2629" s="2">
        <f t="shared" ca="1" si="745"/>
        <v>68164.800000000003</v>
      </c>
      <c r="I2629">
        <f t="shared" ca="1" si="746"/>
        <v>1</v>
      </c>
      <c r="J2629">
        <f t="shared" si="747"/>
        <v>-1</v>
      </c>
      <c r="K2629">
        <f t="shared" si="740"/>
        <v>49.849999999999454</v>
      </c>
      <c r="L2629">
        <f t="shared" ca="1" si="741"/>
        <v>-49.849999999999454</v>
      </c>
      <c r="M2629" s="14">
        <f t="shared" si="742"/>
        <v>7302.8000000000493</v>
      </c>
      <c r="N2629">
        <f t="shared" si="748"/>
        <v>-1</v>
      </c>
      <c r="O2629">
        <f t="shared" si="743"/>
        <v>0</v>
      </c>
      <c r="P2629">
        <f>COUNTIF(作圖資料!$A$3:$A$249,A2629)</f>
        <v>0</v>
      </c>
      <c r="R2629" s="7">
        <f t="shared" si="749"/>
        <v>61</v>
      </c>
      <c r="S2629" s="8">
        <f t="shared" ca="1" si="750"/>
        <v>-61</v>
      </c>
      <c r="T2629" s="8">
        <f t="shared" ca="1" si="751"/>
        <v>14516</v>
      </c>
      <c r="U2629" s="8">
        <f t="shared" ca="1" si="752"/>
        <v>3</v>
      </c>
      <c r="V2629" s="9">
        <f t="shared" ca="1" si="753"/>
        <v>6</v>
      </c>
      <c r="W2629" s="3">
        <f t="shared" si="754"/>
        <v>-2.7300098635348213E-2</v>
      </c>
      <c r="X2629" s="3">
        <f t="shared" si="755"/>
        <v>7.7208643187216319E-2</v>
      </c>
      <c r="Y2629" s="3">
        <f t="shared" si="756"/>
        <v>0.10309777347531446</v>
      </c>
    </row>
    <row r="2630" spans="1:25" x14ac:dyDescent="0.25">
      <c r="A2630" s="1">
        <v>39856</v>
      </c>
      <c r="B2630" s="2">
        <v>4466.42</v>
      </c>
      <c r="C2630" s="2">
        <v>79962</v>
      </c>
      <c r="D2630" s="2">
        <v>4445</v>
      </c>
      <c r="E2630" s="2">
        <v>4391</v>
      </c>
      <c r="F2630" s="13">
        <f t="shared" si="744"/>
        <v>-4.7957872300410376E-3</v>
      </c>
      <c r="G2630" s="2">
        <f t="shared" si="739"/>
        <v>4447.8916666666664</v>
      </c>
      <c r="H2630" s="2">
        <f t="shared" ca="1" si="745"/>
        <v>73048.2</v>
      </c>
      <c r="I2630">
        <f t="shared" ca="1" si="746"/>
        <v>1</v>
      </c>
      <c r="J2630">
        <f t="shared" si="747"/>
        <v>-1</v>
      </c>
      <c r="K2630">
        <f t="shared" si="740"/>
        <v>-109.52999999999975</v>
      </c>
      <c r="L2630">
        <f t="shared" ca="1" si="741"/>
        <v>-109.52999999999975</v>
      </c>
      <c r="M2630" s="14">
        <f t="shared" si="742"/>
        <v>7412.330000000049</v>
      </c>
      <c r="N2630">
        <f t="shared" si="748"/>
        <v>-1</v>
      </c>
      <c r="O2630">
        <f t="shared" si="743"/>
        <v>0</v>
      </c>
      <c r="P2630">
        <f>COUNTIF(作圖資料!$A$3:$A$249,A2630)</f>
        <v>0</v>
      </c>
      <c r="R2630" s="7">
        <f t="shared" si="749"/>
        <v>-113</v>
      </c>
      <c r="S2630" s="8">
        <f t="shared" ca="1" si="750"/>
        <v>-113</v>
      </c>
      <c r="T2630" s="8">
        <f t="shared" ca="1" si="751"/>
        <v>14177</v>
      </c>
      <c r="U2630" s="8">
        <f t="shared" ca="1" si="752"/>
        <v>3</v>
      </c>
      <c r="V2630" s="9">
        <f t="shared" ca="1" si="753"/>
        <v>0</v>
      </c>
      <c r="W2630" s="3">
        <f t="shared" si="754"/>
        <v>-2.7300098635348213E-2</v>
      </c>
      <c r="X2630" s="3">
        <f t="shared" si="755"/>
        <v>5.1424562791168249E-2</v>
      </c>
      <c r="Y2630" s="3">
        <f t="shared" si="756"/>
        <v>7.5750242013552516E-2</v>
      </c>
    </row>
    <row r="2631" spans="1:25" x14ac:dyDescent="0.25">
      <c r="A2631" s="1">
        <v>39857</v>
      </c>
      <c r="B2631" s="2">
        <v>4592.5</v>
      </c>
      <c r="C2631" s="2">
        <v>74559</v>
      </c>
      <c r="D2631" s="2">
        <v>4574</v>
      </c>
      <c r="E2631" s="2">
        <v>4516</v>
      </c>
      <c r="F2631" s="13">
        <f t="shared" si="744"/>
        <v>-4.0283070223190443E-3</v>
      </c>
      <c r="G2631" s="2">
        <f t="shared" si="739"/>
        <v>4447.5071666666663</v>
      </c>
      <c r="H2631" s="2">
        <f t="shared" ca="1" si="745"/>
        <v>73597.399999999994</v>
      </c>
      <c r="I2631">
        <f t="shared" ca="1" si="746"/>
        <v>1</v>
      </c>
      <c r="J2631">
        <f t="shared" si="747"/>
        <v>-1</v>
      </c>
      <c r="K2631">
        <f t="shared" si="740"/>
        <v>126.07999999999993</v>
      </c>
      <c r="L2631">
        <f t="shared" ca="1" si="741"/>
        <v>126.07999999999993</v>
      </c>
      <c r="M2631" s="14">
        <f t="shared" si="742"/>
        <v>7286.2500000000491</v>
      </c>
      <c r="N2631">
        <f t="shared" si="748"/>
        <v>-1</v>
      </c>
      <c r="O2631">
        <f t="shared" si="743"/>
        <v>0</v>
      </c>
      <c r="P2631">
        <f>COUNTIF(作圖資料!$A$3:$A$249,A2631)</f>
        <v>0</v>
      </c>
      <c r="R2631" s="7">
        <f t="shared" si="749"/>
        <v>129</v>
      </c>
      <c r="S2631" s="8">
        <f t="shared" ca="1" si="750"/>
        <v>129</v>
      </c>
      <c r="T2631" s="8">
        <f t="shared" ca="1" si="751"/>
        <v>14564</v>
      </c>
      <c r="U2631" s="8">
        <f t="shared" ca="1" si="752"/>
        <v>3</v>
      </c>
      <c r="V2631" s="9">
        <f t="shared" ca="1" si="753"/>
        <v>0</v>
      </c>
      <c r="W2631" s="3">
        <f t="shared" si="754"/>
        <v>-2.7300098635348213E-2</v>
      </c>
      <c r="X2631" s="3">
        <f t="shared" si="755"/>
        <v>8.1104621736970639E-2</v>
      </c>
      <c r="Y2631" s="3">
        <f t="shared" si="756"/>
        <v>0.10696999031945764</v>
      </c>
    </row>
    <row r="2632" spans="1:25" x14ac:dyDescent="0.25">
      <c r="A2632" s="1">
        <v>39860</v>
      </c>
      <c r="B2632" s="2">
        <v>4591.26</v>
      </c>
      <c r="C2632" s="2">
        <v>72400</v>
      </c>
      <c r="D2632" s="2">
        <v>4575</v>
      </c>
      <c r="E2632" s="2">
        <v>4520</v>
      </c>
      <c r="F2632" s="13">
        <f t="shared" si="744"/>
        <v>-3.5415114805086301E-3</v>
      </c>
      <c r="G2632" s="2">
        <f t="shared" si="739"/>
        <v>4450.0643333333337</v>
      </c>
      <c r="H2632" s="2">
        <f t="shared" ca="1" si="745"/>
        <v>72112</v>
      </c>
      <c r="I2632">
        <f t="shared" ca="1" si="746"/>
        <v>1</v>
      </c>
      <c r="J2632">
        <f t="shared" si="747"/>
        <v>-1</v>
      </c>
      <c r="K2632">
        <f t="shared" si="740"/>
        <v>-1.2399999999997817</v>
      </c>
      <c r="L2632">
        <f t="shared" ca="1" si="741"/>
        <v>-1.2399999999997817</v>
      </c>
      <c r="M2632" s="14">
        <f t="shared" si="742"/>
        <v>7287.4900000000489</v>
      </c>
      <c r="N2632">
        <f t="shared" si="748"/>
        <v>-1</v>
      </c>
      <c r="O2632">
        <f t="shared" si="743"/>
        <v>0</v>
      </c>
      <c r="P2632">
        <f>COUNTIF(作圖資料!$A$3:$A$249,A2632)</f>
        <v>0</v>
      </c>
      <c r="R2632" s="7">
        <f t="shared" si="749"/>
        <v>1</v>
      </c>
      <c r="S2632" s="8">
        <f t="shared" ca="1" si="750"/>
        <v>1</v>
      </c>
      <c r="T2632" s="8">
        <f t="shared" ca="1" si="751"/>
        <v>14567</v>
      </c>
      <c r="U2632" s="8">
        <f t="shared" ca="1" si="752"/>
        <v>3</v>
      </c>
      <c r="V2632" s="9">
        <f t="shared" ca="1" si="753"/>
        <v>0</v>
      </c>
      <c r="W2632" s="3">
        <f t="shared" si="754"/>
        <v>-2.7300098635348213E-2</v>
      </c>
      <c r="X2632" s="3">
        <f t="shared" si="755"/>
        <v>8.0812717603937712E-2</v>
      </c>
      <c r="Y2632" s="3">
        <f t="shared" si="756"/>
        <v>0.10721200387221663</v>
      </c>
    </row>
    <row r="2633" spans="1:25" x14ac:dyDescent="0.25">
      <c r="A2633" s="1">
        <v>39861</v>
      </c>
      <c r="B2633" s="2">
        <v>4491.78</v>
      </c>
      <c r="C2633" s="2">
        <v>63555</v>
      </c>
      <c r="D2633" s="2">
        <v>4494</v>
      </c>
      <c r="E2633" s="2">
        <v>4422</v>
      </c>
      <c r="F2633" s="13">
        <f t="shared" si="744"/>
        <v>4.9423613801224953E-4</v>
      </c>
      <c r="G2633" s="2">
        <f t="shared" si="739"/>
        <v>4450.7156666666679</v>
      </c>
      <c r="H2633" s="2">
        <f t="shared" ca="1" si="745"/>
        <v>72958.399999999994</v>
      </c>
      <c r="I2633">
        <f t="shared" ca="1" si="746"/>
        <v>-1</v>
      </c>
      <c r="J2633">
        <f t="shared" si="747"/>
        <v>1</v>
      </c>
      <c r="K2633">
        <f t="shared" si="740"/>
        <v>-99.480000000000473</v>
      </c>
      <c r="L2633">
        <f t="shared" ca="1" si="741"/>
        <v>-99.480000000000473</v>
      </c>
      <c r="M2633" s="14">
        <f t="shared" si="742"/>
        <v>7386.9700000000494</v>
      </c>
      <c r="N2633">
        <f t="shared" si="748"/>
        <v>1</v>
      </c>
      <c r="O2633">
        <f t="shared" si="743"/>
        <v>2</v>
      </c>
      <c r="P2633">
        <f>COUNTIF(作圖資料!$A$3:$A$249,A2633)</f>
        <v>0</v>
      </c>
      <c r="R2633" s="7">
        <f t="shared" si="749"/>
        <v>-81</v>
      </c>
      <c r="S2633" s="8">
        <f t="shared" ca="1" si="750"/>
        <v>-81</v>
      </c>
      <c r="T2633" s="8">
        <f t="shared" ca="1" si="751"/>
        <v>14324</v>
      </c>
      <c r="U2633" s="8">
        <f t="shared" ca="1" si="752"/>
        <v>-3</v>
      </c>
      <c r="V2633" s="9">
        <f t="shared" ca="1" si="753"/>
        <v>6</v>
      </c>
      <c r="W2633" s="3">
        <f t="shared" si="754"/>
        <v>-2.7300098635348213E-2</v>
      </c>
      <c r="X2633" s="3">
        <f t="shared" si="755"/>
        <v>5.7394473124809942E-2</v>
      </c>
      <c r="Y2633" s="3">
        <f t="shared" si="756"/>
        <v>8.7608906098741279E-2</v>
      </c>
    </row>
    <row r="2634" spans="1:25" x14ac:dyDescent="0.25">
      <c r="A2634" s="1">
        <v>39862</v>
      </c>
      <c r="B2634" s="2">
        <v>4498.37</v>
      </c>
      <c r="C2634" s="2">
        <v>62887</v>
      </c>
      <c r="D2634" s="2">
        <v>4517</v>
      </c>
      <c r="E2634" s="2">
        <v>4426</v>
      </c>
      <c r="F2634" s="13">
        <f t="shared" si="744"/>
        <v>-1.6088049671325377E-2</v>
      </c>
      <c r="G2634" s="2">
        <f t="shared" si="739"/>
        <v>4451.6918333333342</v>
      </c>
      <c r="H2634" s="2">
        <f t="shared" ca="1" si="745"/>
        <v>70672.600000000006</v>
      </c>
      <c r="I2634">
        <f t="shared" ca="1" si="746"/>
        <v>-1</v>
      </c>
      <c r="J2634">
        <f t="shared" si="747"/>
        <v>-1</v>
      </c>
      <c r="K2634">
        <f t="shared" si="740"/>
        <v>6.5900000000001455</v>
      </c>
      <c r="L2634">
        <f t="shared" ca="1" si="741"/>
        <v>-6.5900000000001455</v>
      </c>
      <c r="M2634" s="14">
        <f t="shared" si="742"/>
        <v>7393.5600000000495</v>
      </c>
      <c r="N2634">
        <f t="shared" si="748"/>
        <v>-1</v>
      </c>
      <c r="O2634">
        <f t="shared" si="743"/>
        <v>2</v>
      </c>
      <c r="P2634">
        <f>COUNTIF(作圖資料!$A$3:$A$249,A2634)</f>
        <v>1</v>
      </c>
      <c r="R2634" s="7">
        <f t="shared" si="749"/>
        <v>23</v>
      </c>
      <c r="S2634" s="8">
        <f t="shared" ca="1" si="750"/>
        <v>-23</v>
      </c>
      <c r="T2634" s="8">
        <f t="shared" ca="1" si="751"/>
        <v>14255</v>
      </c>
      <c r="U2634" s="8">
        <f t="shared" ca="1" si="752"/>
        <v>-3</v>
      </c>
      <c r="V2634" s="9">
        <f t="shared" ca="1" si="753"/>
        <v>6</v>
      </c>
      <c r="W2634" s="3">
        <f t="shared" si="754"/>
        <v>-2.7300098635348213E-2</v>
      </c>
      <c r="X2634" s="3">
        <f t="shared" si="755"/>
        <v>5.8945802347944776E-2</v>
      </c>
      <c r="Y2634" s="3">
        <f t="shared" si="756"/>
        <v>9.3175217812197175E-2</v>
      </c>
    </row>
    <row r="2635" spans="1:25" x14ac:dyDescent="0.25">
      <c r="A2635" s="1">
        <v>39863</v>
      </c>
      <c r="B2635" s="2">
        <v>4528.87</v>
      </c>
      <c r="C2635" s="2">
        <v>70518</v>
      </c>
      <c r="D2635" s="2">
        <v>4468</v>
      </c>
      <c r="E2635" s="2">
        <v>4431</v>
      </c>
      <c r="F2635" s="13">
        <f t="shared" si="744"/>
        <v>-1.3440438784950715E-2</v>
      </c>
      <c r="G2635" s="2">
        <f t="shared" si="739"/>
        <v>4455.420000000001</v>
      </c>
      <c r="H2635" s="2">
        <f t="shared" ca="1" si="745"/>
        <v>68783.8</v>
      </c>
      <c r="I2635">
        <f t="shared" ca="1" si="746"/>
        <v>1</v>
      </c>
      <c r="J2635">
        <f t="shared" si="747"/>
        <v>-1</v>
      </c>
      <c r="K2635">
        <f t="shared" si="740"/>
        <v>30.5</v>
      </c>
      <c r="L2635">
        <f t="shared" ca="1" si="741"/>
        <v>-30.5</v>
      </c>
      <c r="M2635" s="14">
        <f t="shared" si="742"/>
        <v>7363.0600000000495</v>
      </c>
      <c r="N2635">
        <f t="shared" si="748"/>
        <v>-1</v>
      </c>
      <c r="O2635">
        <f t="shared" si="743"/>
        <v>0</v>
      </c>
      <c r="P2635">
        <f>COUNTIF(作圖資料!$A$3:$A$249,A2635)</f>
        <v>0</v>
      </c>
      <c r="R2635" s="7">
        <f t="shared" si="749"/>
        <v>42</v>
      </c>
      <c r="S2635" s="8">
        <f t="shared" ca="1" si="750"/>
        <v>-42</v>
      </c>
      <c r="T2635" s="8">
        <f t="shared" ca="1" si="751"/>
        <v>14129</v>
      </c>
      <c r="U2635" s="8">
        <f t="shared" ca="1" si="752"/>
        <v>3</v>
      </c>
      <c r="V2635" s="9">
        <f t="shared" ca="1" si="753"/>
        <v>6</v>
      </c>
      <c r="W2635" s="3">
        <f t="shared" si="754"/>
        <v>-1.6088049671325377E-2</v>
      </c>
      <c r="X2635" s="3">
        <f t="shared" si="755"/>
        <v>6.7802337291063206E-3</v>
      </c>
      <c r="Y2635" s="3">
        <f t="shared" si="756"/>
        <v>9.4893809308630814E-3</v>
      </c>
    </row>
    <row r="2636" spans="1:25" x14ac:dyDescent="0.25">
      <c r="A2636" s="1">
        <v>39864</v>
      </c>
      <c r="B2636" s="2">
        <v>4436.9399999999996</v>
      </c>
      <c r="C2636" s="2">
        <v>59850</v>
      </c>
      <c r="D2636" s="2">
        <v>4363</v>
      </c>
      <c r="E2636" s="2">
        <v>4320</v>
      </c>
      <c r="F2636" s="13">
        <f t="shared" si="744"/>
        <v>-1.666463824167097E-2</v>
      </c>
      <c r="G2636" s="2">
        <f t="shared" si="739"/>
        <v>4457.9675000000007</v>
      </c>
      <c r="H2636" s="2">
        <f t="shared" ca="1" si="745"/>
        <v>65842</v>
      </c>
      <c r="I2636">
        <f t="shared" ca="1" si="746"/>
        <v>-1</v>
      </c>
      <c r="J2636">
        <f t="shared" si="747"/>
        <v>-1</v>
      </c>
      <c r="K2636">
        <f t="shared" si="740"/>
        <v>-91.930000000000291</v>
      </c>
      <c r="L2636">
        <f t="shared" ca="1" si="741"/>
        <v>-91.930000000000291</v>
      </c>
      <c r="M2636" s="14">
        <f t="shared" si="742"/>
        <v>7454.9900000000498</v>
      </c>
      <c r="N2636">
        <f t="shared" si="748"/>
        <v>-1</v>
      </c>
      <c r="O2636">
        <f t="shared" si="743"/>
        <v>0</v>
      </c>
      <c r="P2636">
        <f>COUNTIF(作圖資料!$A$3:$A$249,A2636)</f>
        <v>0</v>
      </c>
      <c r="R2636" s="7">
        <f t="shared" si="749"/>
        <v>-105</v>
      </c>
      <c r="S2636" s="8">
        <f t="shared" ca="1" si="750"/>
        <v>-105</v>
      </c>
      <c r="T2636" s="8">
        <f t="shared" ca="1" si="751"/>
        <v>13814</v>
      </c>
      <c r="U2636" s="8">
        <f t="shared" ca="1" si="752"/>
        <v>-3</v>
      </c>
      <c r="V2636" s="9">
        <f t="shared" ca="1" si="753"/>
        <v>6</v>
      </c>
      <c r="W2636" s="3">
        <f t="shared" si="754"/>
        <v>-1.6088049671325377E-2</v>
      </c>
      <c r="X2636" s="3">
        <f t="shared" si="755"/>
        <v>-1.365605763865585E-2</v>
      </c>
      <c r="Y2636" s="3">
        <f t="shared" si="756"/>
        <v>-1.4234071396294512E-2</v>
      </c>
    </row>
    <row r="2637" spans="1:25" x14ac:dyDescent="0.25">
      <c r="A2637" s="1">
        <v>39867</v>
      </c>
      <c r="B2637" s="2">
        <v>4477.78</v>
      </c>
      <c r="C2637" s="2">
        <v>57381</v>
      </c>
      <c r="D2637" s="2">
        <v>4426</v>
      </c>
      <c r="E2637" s="2">
        <v>4381</v>
      </c>
      <c r="F2637" s="13">
        <f t="shared" si="744"/>
        <v>-1.1563765973317097E-2</v>
      </c>
      <c r="G2637" s="2">
        <f t="shared" si="739"/>
        <v>4464.4316666666673</v>
      </c>
      <c r="H2637" s="2">
        <f t="shared" ca="1" si="745"/>
        <v>62838.2</v>
      </c>
      <c r="I2637">
        <f t="shared" ca="1" si="746"/>
        <v>-1</v>
      </c>
      <c r="J2637">
        <f t="shared" si="747"/>
        <v>-1</v>
      </c>
      <c r="K2637">
        <f t="shared" si="740"/>
        <v>40.840000000000146</v>
      </c>
      <c r="L2637">
        <f t="shared" ca="1" si="741"/>
        <v>-40.840000000000146</v>
      </c>
      <c r="M2637" s="14">
        <f t="shared" si="742"/>
        <v>7414.1500000000497</v>
      </c>
      <c r="N2637">
        <f t="shared" si="748"/>
        <v>-1</v>
      </c>
      <c r="O2637">
        <f t="shared" si="743"/>
        <v>0</v>
      </c>
      <c r="P2637">
        <f>COUNTIF(作圖資料!$A$3:$A$249,A2637)</f>
        <v>0</v>
      </c>
      <c r="R2637" s="7">
        <f t="shared" si="749"/>
        <v>63</v>
      </c>
      <c r="S2637" s="8">
        <f t="shared" ca="1" si="750"/>
        <v>-63</v>
      </c>
      <c r="T2637" s="8">
        <f t="shared" ca="1" si="751"/>
        <v>13625</v>
      </c>
      <c r="U2637" s="8">
        <f t="shared" ca="1" si="752"/>
        <v>-3</v>
      </c>
      <c r="V2637" s="9">
        <f t="shared" ca="1" si="753"/>
        <v>0</v>
      </c>
      <c r="W2637" s="3">
        <f t="shared" si="754"/>
        <v>-1.6088049671325377E-2</v>
      </c>
      <c r="X2637" s="3">
        <f t="shared" si="755"/>
        <v>-4.5772135240098599E-3</v>
      </c>
      <c r="Y2637" s="3">
        <f t="shared" si="756"/>
        <v>0</v>
      </c>
    </row>
    <row r="2638" spans="1:25" x14ac:dyDescent="0.25">
      <c r="A2638" s="1">
        <v>39868</v>
      </c>
      <c r="B2638" s="2">
        <v>4430.18</v>
      </c>
      <c r="C2638" s="2">
        <v>56467</v>
      </c>
      <c r="D2638" s="2">
        <v>4381</v>
      </c>
      <c r="E2638" s="2">
        <v>4333</v>
      </c>
      <c r="F2638" s="13">
        <f t="shared" si="744"/>
        <v>-1.1101129073762261E-2</v>
      </c>
      <c r="G2638" s="2">
        <f t="shared" si="739"/>
        <v>4468.7496666666675</v>
      </c>
      <c r="H2638" s="2">
        <f t="shared" ca="1" si="745"/>
        <v>61420.6</v>
      </c>
      <c r="I2638">
        <f t="shared" ca="1" si="746"/>
        <v>-1</v>
      </c>
      <c r="J2638">
        <f t="shared" si="747"/>
        <v>-1</v>
      </c>
      <c r="K2638">
        <f t="shared" si="740"/>
        <v>-47.599999999999454</v>
      </c>
      <c r="L2638">
        <f t="shared" ca="1" si="741"/>
        <v>47.599999999999454</v>
      </c>
      <c r="M2638" s="14">
        <f t="shared" si="742"/>
        <v>7461.7500000000491</v>
      </c>
      <c r="N2638">
        <f t="shared" si="748"/>
        <v>-1</v>
      </c>
      <c r="O2638">
        <f t="shared" si="743"/>
        <v>0</v>
      </c>
      <c r="P2638">
        <f>COUNTIF(作圖資料!$A$3:$A$249,A2638)</f>
        <v>0</v>
      </c>
      <c r="R2638" s="7">
        <f t="shared" si="749"/>
        <v>-45</v>
      </c>
      <c r="S2638" s="8">
        <f t="shared" ca="1" si="750"/>
        <v>45</v>
      </c>
      <c r="T2638" s="8">
        <f t="shared" ca="1" si="751"/>
        <v>13760</v>
      </c>
      <c r="U2638" s="8">
        <f t="shared" ca="1" si="752"/>
        <v>-3</v>
      </c>
      <c r="V2638" s="9">
        <f t="shared" ca="1" si="753"/>
        <v>0</v>
      </c>
      <c r="W2638" s="3">
        <f t="shared" si="754"/>
        <v>-1.6088049671325377E-2</v>
      </c>
      <c r="X2638" s="3">
        <f t="shared" si="755"/>
        <v>-1.5158824196319864E-2</v>
      </c>
      <c r="Y2638" s="3">
        <f t="shared" si="756"/>
        <v>-1.0167193854496159E-2</v>
      </c>
    </row>
    <row r="2639" spans="1:25" x14ac:dyDescent="0.25">
      <c r="A2639" s="1">
        <v>39869</v>
      </c>
      <c r="B2639" s="2">
        <v>4493.74</v>
      </c>
      <c r="C2639" s="2">
        <v>71129</v>
      </c>
      <c r="D2639" s="2">
        <v>4466</v>
      </c>
      <c r="E2639" s="2">
        <v>4418</v>
      </c>
      <c r="F2639" s="13">
        <f t="shared" si="744"/>
        <v>-6.1730318175950982E-3</v>
      </c>
      <c r="G2639" s="2">
        <f t="shared" si="739"/>
        <v>4474.3029999999999</v>
      </c>
      <c r="H2639" s="2">
        <f t="shared" ca="1" si="745"/>
        <v>63069</v>
      </c>
      <c r="I2639">
        <f t="shared" ca="1" si="746"/>
        <v>1</v>
      </c>
      <c r="J2639">
        <f t="shared" si="747"/>
        <v>-1</v>
      </c>
      <c r="K2639">
        <f t="shared" si="740"/>
        <v>63.559999999999491</v>
      </c>
      <c r="L2639">
        <f t="shared" ca="1" si="741"/>
        <v>-63.559999999999491</v>
      </c>
      <c r="M2639" s="14">
        <f t="shared" si="742"/>
        <v>7398.1900000000496</v>
      </c>
      <c r="N2639">
        <f t="shared" si="748"/>
        <v>-1</v>
      </c>
      <c r="O2639">
        <f t="shared" si="743"/>
        <v>0</v>
      </c>
      <c r="P2639">
        <f>COUNTIF(作圖資料!$A$3:$A$249,A2639)</f>
        <v>0</v>
      </c>
      <c r="R2639" s="7">
        <f t="shared" si="749"/>
        <v>85</v>
      </c>
      <c r="S2639" s="8">
        <f t="shared" ca="1" si="750"/>
        <v>-85</v>
      </c>
      <c r="T2639" s="8">
        <f t="shared" ca="1" si="751"/>
        <v>13505</v>
      </c>
      <c r="U2639" s="8">
        <f t="shared" ca="1" si="752"/>
        <v>3</v>
      </c>
      <c r="V2639" s="9">
        <f t="shared" ca="1" si="753"/>
        <v>6</v>
      </c>
      <c r="W2639" s="3">
        <f t="shared" si="754"/>
        <v>-1.6088049671325377E-2</v>
      </c>
      <c r="X2639" s="3">
        <f t="shared" si="755"/>
        <v>-1.0292617103527801E-3</v>
      </c>
      <c r="Y2639" s="3">
        <f t="shared" si="756"/>
        <v>9.0375056484410798E-3</v>
      </c>
    </row>
    <row r="2640" spans="1:25" x14ac:dyDescent="0.25">
      <c r="A2640" s="1">
        <v>39870</v>
      </c>
      <c r="B2640" s="2">
        <v>4518.5600000000004</v>
      </c>
      <c r="C2640" s="2">
        <v>58831</v>
      </c>
      <c r="D2640" s="2">
        <v>4477</v>
      </c>
      <c r="E2640" s="2">
        <v>4433</v>
      </c>
      <c r="F2640" s="13">
        <f t="shared" si="744"/>
        <v>-9.1976204808612572E-3</v>
      </c>
      <c r="G2640" s="2">
        <f t="shared" si="739"/>
        <v>4478.5041666666666</v>
      </c>
      <c r="H2640" s="2">
        <f t="shared" ca="1" si="745"/>
        <v>60731.6</v>
      </c>
      <c r="I2640">
        <f t="shared" ca="1" si="746"/>
        <v>-1</v>
      </c>
      <c r="J2640">
        <f t="shared" si="747"/>
        <v>-1</v>
      </c>
      <c r="K2640">
        <f t="shared" si="740"/>
        <v>24.820000000000618</v>
      </c>
      <c r="L2640">
        <f t="shared" ca="1" si="741"/>
        <v>24.820000000000618</v>
      </c>
      <c r="M2640" s="14">
        <f t="shared" si="742"/>
        <v>7373.370000000049</v>
      </c>
      <c r="N2640">
        <f t="shared" si="748"/>
        <v>-1</v>
      </c>
      <c r="O2640">
        <f t="shared" si="743"/>
        <v>0</v>
      </c>
      <c r="P2640">
        <f>COUNTIF(作圖資料!$A$3:$A$249,A2640)</f>
        <v>0</v>
      </c>
      <c r="R2640" s="7">
        <f t="shared" si="749"/>
        <v>11</v>
      </c>
      <c r="S2640" s="8">
        <f t="shared" ca="1" si="750"/>
        <v>11</v>
      </c>
      <c r="T2640" s="8">
        <f t="shared" ca="1" si="751"/>
        <v>13538</v>
      </c>
      <c r="U2640" s="8">
        <f t="shared" ca="1" si="752"/>
        <v>-3</v>
      </c>
      <c r="V2640" s="9">
        <f t="shared" ca="1" si="753"/>
        <v>6</v>
      </c>
      <c r="W2640" s="3">
        <f t="shared" si="754"/>
        <v>-1.6088049671325377E-2</v>
      </c>
      <c r="X2640" s="3">
        <f t="shared" si="755"/>
        <v>4.4882924259233015E-3</v>
      </c>
      <c r="Y2640" s="3">
        <f t="shared" si="756"/>
        <v>1.1522819701762499E-2</v>
      </c>
    </row>
    <row r="2641" spans="1:25" x14ac:dyDescent="0.25">
      <c r="A2641" s="1">
        <v>39871</v>
      </c>
      <c r="B2641" s="2">
        <v>4557.1499999999996</v>
      </c>
      <c r="C2641" s="2">
        <v>68845</v>
      </c>
      <c r="D2641" s="2">
        <v>4510</v>
      </c>
      <c r="E2641" s="2">
        <v>4464</v>
      </c>
      <c r="F2641" s="13">
        <f t="shared" si="744"/>
        <v>-1.0346378767431275E-2</v>
      </c>
      <c r="G2641" s="2">
        <f t="shared" si="739"/>
        <v>4483.26</v>
      </c>
      <c r="H2641" s="2">
        <f t="shared" ca="1" si="745"/>
        <v>62530.6</v>
      </c>
      <c r="I2641">
        <f t="shared" ca="1" si="746"/>
        <v>1</v>
      </c>
      <c r="J2641">
        <f t="shared" si="747"/>
        <v>-1</v>
      </c>
      <c r="K2641">
        <f t="shared" si="740"/>
        <v>38.589999999999236</v>
      </c>
      <c r="L2641">
        <f t="shared" ca="1" si="741"/>
        <v>-38.589999999999236</v>
      </c>
      <c r="M2641" s="14">
        <f t="shared" si="742"/>
        <v>7334.7800000000498</v>
      </c>
      <c r="N2641">
        <f t="shared" si="748"/>
        <v>-1</v>
      </c>
      <c r="O2641">
        <f t="shared" si="743"/>
        <v>0</v>
      </c>
      <c r="P2641">
        <f>COUNTIF(作圖資料!$A$3:$A$249,A2641)</f>
        <v>0</v>
      </c>
      <c r="R2641" s="7">
        <f t="shared" si="749"/>
        <v>33</v>
      </c>
      <c r="S2641" s="8">
        <f t="shared" ca="1" si="750"/>
        <v>-33</v>
      </c>
      <c r="T2641" s="8">
        <f t="shared" ca="1" si="751"/>
        <v>13439</v>
      </c>
      <c r="U2641" s="8">
        <f t="shared" ca="1" si="752"/>
        <v>2</v>
      </c>
      <c r="V2641" s="9">
        <f t="shared" ca="1" si="753"/>
        <v>5</v>
      </c>
      <c r="W2641" s="3">
        <f t="shared" si="754"/>
        <v>-1.6088049671325377E-2</v>
      </c>
      <c r="X2641" s="3">
        <f t="shared" si="755"/>
        <v>1.3066955363831845E-2</v>
      </c>
      <c r="Y2641" s="3">
        <f t="shared" si="756"/>
        <v>1.8978761861726312E-2</v>
      </c>
    </row>
    <row r="2642" spans="1:25" x14ac:dyDescent="0.25">
      <c r="A2642" s="1">
        <v>39874</v>
      </c>
      <c r="B2642" s="2">
        <v>4425.83</v>
      </c>
      <c r="C2642" s="2">
        <v>75525</v>
      </c>
      <c r="D2642" s="2">
        <v>4331</v>
      </c>
      <c r="E2642" s="2">
        <v>4285</v>
      </c>
      <c r="F2642" s="13">
        <f t="shared" si="744"/>
        <v>-2.1426489494625889E-2</v>
      </c>
      <c r="G2642" s="2">
        <f t="shared" si="739"/>
        <v>4482.7946666666667</v>
      </c>
      <c r="H2642" s="2">
        <f t="shared" ca="1" si="745"/>
        <v>66159.399999999994</v>
      </c>
      <c r="I2642">
        <f t="shared" ca="1" si="746"/>
        <v>1</v>
      </c>
      <c r="J2642">
        <f t="shared" si="747"/>
        <v>-1</v>
      </c>
      <c r="K2642">
        <f t="shared" si="740"/>
        <v>-131.31999999999971</v>
      </c>
      <c r="L2642">
        <f t="shared" ca="1" si="741"/>
        <v>-131.31999999999971</v>
      </c>
      <c r="M2642" s="14">
        <f t="shared" si="742"/>
        <v>7466.1000000000495</v>
      </c>
      <c r="N2642">
        <f t="shared" si="748"/>
        <v>-1</v>
      </c>
      <c r="O2642">
        <f t="shared" si="743"/>
        <v>0</v>
      </c>
      <c r="P2642">
        <f>COUNTIF(作圖資料!$A$3:$A$249,A2642)</f>
        <v>0</v>
      </c>
      <c r="R2642" s="7">
        <f t="shared" si="749"/>
        <v>-179</v>
      </c>
      <c r="S2642" s="8">
        <f t="shared" ca="1" si="750"/>
        <v>-179</v>
      </c>
      <c r="T2642" s="8">
        <f t="shared" ca="1" si="751"/>
        <v>13081</v>
      </c>
      <c r="U2642" s="8">
        <f t="shared" ca="1" si="752"/>
        <v>3</v>
      </c>
      <c r="V2642" s="9">
        <f t="shared" ca="1" si="753"/>
        <v>1</v>
      </c>
      <c r="W2642" s="3">
        <f t="shared" si="754"/>
        <v>-1.6088049671325377E-2</v>
      </c>
      <c r="X2642" s="3">
        <f t="shared" si="755"/>
        <v>-1.6125841138012076E-2</v>
      </c>
      <c r="Y2642" s="3">
        <f t="shared" si="756"/>
        <v>-2.1464075915047287E-2</v>
      </c>
    </row>
    <row r="2643" spans="1:25" x14ac:dyDescent="0.25">
      <c r="A2643" s="1">
        <v>39875</v>
      </c>
      <c r="B2643" s="2">
        <v>4435.34</v>
      </c>
      <c r="C2643" s="2">
        <v>66394</v>
      </c>
      <c r="D2643" s="2">
        <v>4367</v>
      </c>
      <c r="E2643" s="2">
        <v>4317</v>
      </c>
      <c r="F2643" s="13">
        <f t="shared" si="744"/>
        <v>-1.5408063417911677E-2</v>
      </c>
      <c r="G2643" s="2">
        <f t="shared" si="739"/>
        <v>4482.3755000000001</v>
      </c>
      <c r="H2643" s="2">
        <f t="shared" ca="1" si="745"/>
        <v>68144.800000000003</v>
      </c>
      <c r="I2643">
        <f t="shared" ca="1" si="746"/>
        <v>-1</v>
      </c>
      <c r="J2643">
        <f t="shared" si="747"/>
        <v>-1</v>
      </c>
      <c r="K2643">
        <f t="shared" si="740"/>
        <v>9.5100000000002183</v>
      </c>
      <c r="L2643">
        <f t="shared" ca="1" si="741"/>
        <v>9.5100000000002183</v>
      </c>
      <c r="M2643" s="14">
        <f t="shared" si="742"/>
        <v>7456.5900000000493</v>
      </c>
      <c r="N2643">
        <f t="shared" si="748"/>
        <v>-1</v>
      </c>
      <c r="O2643">
        <f t="shared" si="743"/>
        <v>0</v>
      </c>
      <c r="P2643">
        <f>COUNTIF(作圖資料!$A$3:$A$249,A2643)</f>
        <v>0</v>
      </c>
      <c r="R2643" s="7">
        <f t="shared" si="749"/>
        <v>36</v>
      </c>
      <c r="S2643" s="8">
        <f t="shared" ca="1" si="750"/>
        <v>36</v>
      </c>
      <c r="T2643" s="8">
        <f t="shared" ca="1" si="751"/>
        <v>13189</v>
      </c>
      <c r="U2643" s="8">
        <f t="shared" ca="1" si="752"/>
        <v>-3</v>
      </c>
      <c r="V2643" s="9">
        <f t="shared" ca="1" si="753"/>
        <v>6</v>
      </c>
      <c r="W2643" s="3">
        <f t="shared" si="754"/>
        <v>-1.6088049671325377E-2</v>
      </c>
      <c r="X2643" s="3">
        <f t="shared" si="755"/>
        <v>-1.4011742031002195E-2</v>
      </c>
      <c r="Y2643" s="3">
        <f t="shared" si="756"/>
        <v>-1.333032083145036E-2</v>
      </c>
    </row>
    <row r="2644" spans="1:25" x14ac:dyDescent="0.25">
      <c r="A2644" s="1">
        <v>39876</v>
      </c>
      <c r="B2644" s="2">
        <v>4541.42</v>
      </c>
      <c r="C2644" s="2">
        <v>88603</v>
      </c>
      <c r="D2644" s="2">
        <v>4511</v>
      </c>
      <c r="E2644" s="2">
        <v>4457</v>
      </c>
      <c r="F2644" s="13">
        <f t="shared" si="744"/>
        <v>-6.6983454514226715E-3</v>
      </c>
      <c r="G2644" s="2">
        <f t="shared" si="739"/>
        <v>4482.7586666666657</v>
      </c>
      <c r="H2644" s="2">
        <f t="shared" ca="1" si="745"/>
        <v>71639.600000000006</v>
      </c>
      <c r="I2644">
        <f t="shared" ca="1" si="746"/>
        <v>1</v>
      </c>
      <c r="J2644">
        <f t="shared" si="747"/>
        <v>-1</v>
      </c>
      <c r="K2644">
        <f t="shared" si="740"/>
        <v>106.07999999999993</v>
      </c>
      <c r="L2644">
        <f t="shared" ca="1" si="741"/>
        <v>-106.07999999999993</v>
      </c>
      <c r="M2644" s="14">
        <f t="shared" si="742"/>
        <v>7350.5100000000493</v>
      </c>
      <c r="N2644">
        <f t="shared" si="748"/>
        <v>-1</v>
      </c>
      <c r="O2644">
        <f t="shared" si="743"/>
        <v>0</v>
      </c>
      <c r="P2644">
        <f>COUNTIF(作圖資料!$A$3:$A$249,A2644)</f>
        <v>0</v>
      </c>
      <c r="R2644" s="7">
        <f t="shared" si="749"/>
        <v>144</v>
      </c>
      <c r="S2644" s="8">
        <f t="shared" ca="1" si="750"/>
        <v>-144</v>
      </c>
      <c r="T2644" s="8">
        <f t="shared" ca="1" si="751"/>
        <v>12757</v>
      </c>
      <c r="U2644" s="8">
        <f t="shared" ca="1" si="752"/>
        <v>2</v>
      </c>
      <c r="V2644" s="9">
        <f t="shared" ca="1" si="753"/>
        <v>5</v>
      </c>
      <c r="W2644" s="3">
        <f t="shared" si="754"/>
        <v>-1.6088049671325377E-2</v>
      </c>
      <c r="X2644" s="3">
        <f t="shared" si="755"/>
        <v>9.5701331815747359E-3</v>
      </c>
      <c r="Y2644" s="3">
        <f t="shared" si="756"/>
        <v>1.920469950293735E-2</v>
      </c>
    </row>
    <row r="2645" spans="1:25" x14ac:dyDescent="0.25">
      <c r="A2645" s="1">
        <v>39877</v>
      </c>
      <c r="B2645" s="2">
        <v>4637.2</v>
      </c>
      <c r="C2645" s="2">
        <v>106782</v>
      </c>
      <c r="D2645" s="2">
        <v>4595</v>
      </c>
      <c r="E2645" s="2">
        <v>4543</v>
      </c>
      <c r="F2645" s="13">
        <f t="shared" si="744"/>
        <v>-9.1003191581126019E-3</v>
      </c>
      <c r="G2645" s="2">
        <f t="shared" si="739"/>
        <v>4487.4290000000001</v>
      </c>
      <c r="H2645" s="2">
        <f t="shared" ca="1" si="745"/>
        <v>81229.8</v>
      </c>
      <c r="I2645">
        <f t="shared" ca="1" si="746"/>
        <v>1</v>
      </c>
      <c r="J2645">
        <f t="shared" si="747"/>
        <v>-1</v>
      </c>
      <c r="K2645">
        <f t="shared" si="740"/>
        <v>95.779999999999745</v>
      </c>
      <c r="L2645">
        <f t="shared" ca="1" si="741"/>
        <v>95.779999999999745</v>
      </c>
      <c r="M2645" s="14">
        <f t="shared" si="742"/>
        <v>7254.7300000000496</v>
      </c>
      <c r="N2645">
        <f t="shared" si="748"/>
        <v>-1</v>
      </c>
      <c r="O2645">
        <f t="shared" si="743"/>
        <v>0</v>
      </c>
      <c r="P2645">
        <f>COUNTIF(作圖資料!$A$3:$A$249,A2645)</f>
        <v>0</v>
      </c>
      <c r="R2645" s="7">
        <f t="shared" si="749"/>
        <v>84</v>
      </c>
      <c r="S2645" s="8">
        <f t="shared" ca="1" si="750"/>
        <v>84</v>
      </c>
      <c r="T2645" s="8">
        <f t="shared" ca="1" si="751"/>
        <v>12925</v>
      </c>
      <c r="U2645" s="8">
        <f t="shared" ca="1" si="752"/>
        <v>2</v>
      </c>
      <c r="V2645" s="9">
        <f t="shared" ca="1" si="753"/>
        <v>0</v>
      </c>
      <c r="W2645" s="3">
        <f t="shared" si="754"/>
        <v>-1.6088049671325377E-2</v>
      </c>
      <c r="X2645" s="3">
        <f t="shared" si="755"/>
        <v>3.0862290118420566E-2</v>
      </c>
      <c r="Y2645" s="3">
        <f t="shared" si="756"/>
        <v>3.818346136466344E-2</v>
      </c>
    </row>
    <row r="2646" spans="1:25" x14ac:dyDescent="0.25">
      <c r="A2646" s="1">
        <v>39878</v>
      </c>
      <c r="B2646" s="2">
        <v>4653.63</v>
      </c>
      <c r="C2646" s="2">
        <v>84649</v>
      </c>
      <c r="D2646" s="2">
        <v>4628</v>
      </c>
      <c r="E2646" s="2">
        <v>4578</v>
      </c>
      <c r="F2646" s="13">
        <f t="shared" si="744"/>
        <v>-5.507528531490502E-3</v>
      </c>
      <c r="G2646" s="2">
        <f t="shared" si="739"/>
        <v>4493.2018333333335</v>
      </c>
      <c r="H2646" s="2">
        <f t="shared" ca="1" si="745"/>
        <v>84390.6</v>
      </c>
      <c r="I2646">
        <f t="shared" ca="1" si="746"/>
        <v>1</v>
      </c>
      <c r="J2646">
        <f t="shared" si="747"/>
        <v>-1</v>
      </c>
      <c r="K2646">
        <f t="shared" si="740"/>
        <v>16.430000000000291</v>
      </c>
      <c r="L2646">
        <f t="shared" ca="1" si="741"/>
        <v>16.430000000000291</v>
      </c>
      <c r="M2646" s="14">
        <f t="shared" si="742"/>
        <v>7238.3000000000493</v>
      </c>
      <c r="N2646">
        <f t="shared" si="748"/>
        <v>-1</v>
      </c>
      <c r="O2646">
        <f t="shared" si="743"/>
        <v>0</v>
      </c>
      <c r="P2646">
        <f>COUNTIF(作圖資料!$A$3:$A$249,A2646)</f>
        <v>0</v>
      </c>
      <c r="R2646" s="7">
        <f t="shared" si="749"/>
        <v>33</v>
      </c>
      <c r="S2646" s="8">
        <f t="shared" ca="1" si="750"/>
        <v>33</v>
      </c>
      <c r="T2646" s="8">
        <f t="shared" ca="1" si="751"/>
        <v>12991</v>
      </c>
      <c r="U2646" s="8">
        <f t="shared" ca="1" si="752"/>
        <v>2</v>
      </c>
      <c r="V2646" s="9">
        <f t="shared" ca="1" si="753"/>
        <v>0</v>
      </c>
      <c r="W2646" s="3">
        <f t="shared" si="754"/>
        <v>-1.6088049671325377E-2</v>
      </c>
      <c r="X2646" s="3">
        <f t="shared" si="755"/>
        <v>3.4514724222329374E-2</v>
      </c>
      <c r="Y2646" s="3">
        <f t="shared" si="756"/>
        <v>4.5639403524627475E-2</v>
      </c>
    </row>
    <row r="2647" spans="1:25" x14ac:dyDescent="0.25">
      <c r="A2647" s="1">
        <v>39881</v>
      </c>
      <c r="B2647" s="2">
        <v>4628.24</v>
      </c>
      <c r="C2647" s="2">
        <v>78490</v>
      </c>
      <c r="D2647" s="2">
        <v>4624</v>
      </c>
      <c r="E2647" s="2">
        <v>4570</v>
      </c>
      <c r="F2647" s="13">
        <f t="shared" si="744"/>
        <v>-9.1611498107269096E-4</v>
      </c>
      <c r="G2647" s="2">
        <f t="shared" si="739"/>
        <v>4499.4231666666665</v>
      </c>
      <c r="H2647" s="2">
        <f t="shared" ca="1" si="745"/>
        <v>84983.6</v>
      </c>
      <c r="I2647">
        <f t="shared" ca="1" si="746"/>
        <v>-1</v>
      </c>
      <c r="J2647">
        <f t="shared" si="747"/>
        <v>-1</v>
      </c>
      <c r="K2647">
        <f t="shared" si="740"/>
        <v>-25.390000000000327</v>
      </c>
      <c r="L2647">
        <f t="shared" ca="1" si="741"/>
        <v>-25.390000000000327</v>
      </c>
      <c r="M2647" s="14">
        <f t="shared" si="742"/>
        <v>7263.6900000000496</v>
      </c>
      <c r="N2647">
        <f t="shared" si="748"/>
        <v>-1</v>
      </c>
      <c r="O2647">
        <f t="shared" si="743"/>
        <v>0</v>
      </c>
      <c r="P2647">
        <f>COUNTIF(作圖資料!$A$3:$A$249,A2647)</f>
        <v>0</v>
      </c>
      <c r="R2647" s="7">
        <f t="shared" si="749"/>
        <v>-4</v>
      </c>
      <c r="S2647" s="8">
        <f t="shared" ca="1" si="750"/>
        <v>-4</v>
      </c>
      <c r="T2647" s="8">
        <f t="shared" ca="1" si="751"/>
        <v>12983</v>
      </c>
      <c r="U2647" s="8">
        <f t="shared" ca="1" si="752"/>
        <v>-2</v>
      </c>
      <c r="V2647" s="9">
        <f t="shared" ca="1" si="753"/>
        <v>4</v>
      </c>
      <c r="W2647" s="3">
        <f t="shared" si="754"/>
        <v>-1.6088049671325377E-2</v>
      </c>
      <c r="X2647" s="3">
        <f t="shared" si="755"/>
        <v>2.8870457521279924E-2</v>
      </c>
      <c r="Y2647" s="3">
        <f t="shared" si="756"/>
        <v>4.4735652959783323E-2</v>
      </c>
    </row>
    <row r="2648" spans="1:25" x14ac:dyDescent="0.25">
      <c r="A2648" s="1">
        <v>39882</v>
      </c>
      <c r="B2648" s="2">
        <v>4671.0200000000004</v>
      </c>
      <c r="C2648" s="2">
        <v>86484</v>
      </c>
      <c r="D2648" s="2">
        <v>4656</v>
      </c>
      <c r="E2648" s="2">
        <v>4600</v>
      </c>
      <c r="F2648" s="13">
        <f t="shared" si="744"/>
        <v>-3.215571759487279E-3</v>
      </c>
      <c r="G2648" s="2">
        <f t="shared" si="739"/>
        <v>4506.8556666666673</v>
      </c>
      <c r="H2648" s="2">
        <f t="shared" ca="1" si="745"/>
        <v>89001.600000000006</v>
      </c>
      <c r="I2648">
        <f t="shared" ca="1" si="746"/>
        <v>-1</v>
      </c>
      <c r="J2648">
        <f t="shared" si="747"/>
        <v>-1</v>
      </c>
      <c r="K2648">
        <f t="shared" si="740"/>
        <v>42.780000000000655</v>
      </c>
      <c r="L2648">
        <f t="shared" ca="1" si="741"/>
        <v>-42.780000000000655</v>
      </c>
      <c r="M2648" s="14">
        <f t="shared" si="742"/>
        <v>7220.910000000049</v>
      </c>
      <c r="N2648">
        <f t="shared" si="748"/>
        <v>-1</v>
      </c>
      <c r="O2648">
        <f t="shared" si="743"/>
        <v>0</v>
      </c>
      <c r="P2648">
        <f>COUNTIF(作圖資料!$A$3:$A$249,A2648)</f>
        <v>0</v>
      </c>
      <c r="R2648" s="7">
        <f t="shared" si="749"/>
        <v>32</v>
      </c>
      <c r="S2648" s="8">
        <f t="shared" ca="1" si="750"/>
        <v>-32</v>
      </c>
      <c r="T2648" s="8">
        <f t="shared" ca="1" si="751"/>
        <v>12919</v>
      </c>
      <c r="U2648" s="8">
        <f t="shared" ca="1" si="752"/>
        <v>-2</v>
      </c>
      <c r="V2648" s="9">
        <f t="shared" ca="1" si="753"/>
        <v>0</v>
      </c>
      <c r="W2648" s="3">
        <f t="shared" si="754"/>
        <v>-1.6088049671325377E-2</v>
      </c>
      <c r="X2648" s="3">
        <f t="shared" si="755"/>
        <v>3.8380568961646322E-2</v>
      </c>
      <c r="Y2648" s="3">
        <f t="shared" si="756"/>
        <v>5.196565747853632E-2</v>
      </c>
    </row>
    <row r="2649" spans="1:25" x14ac:dyDescent="0.25">
      <c r="A2649" s="1">
        <v>39883</v>
      </c>
      <c r="B2649" s="2">
        <v>4759.96</v>
      </c>
      <c r="C2649" s="2">
        <v>111911</v>
      </c>
      <c r="D2649" s="2">
        <v>4759</v>
      </c>
      <c r="E2649" s="2">
        <v>4700</v>
      </c>
      <c r="F2649" s="13">
        <f t="shared" si="744"/>
        <v>-2.016823670787371E-4</v>
      </c>
      <c r="G2649" s="2">
        <f t="shared" si="739"/>
        <v>4512.5495000000001</v>
      </c>
      <c r="H2649" s="2">
        <f t="shared" ca="1" si="745"/>
        <v>93663.2</v>
      </c>
      <c r="I2649">
        <f t="shared" ca="1" si="746"/>
        <v>1</v>
      </c>
      <c r="J2649">
        <f t="shared" si="747"/>
        <v>-1</v>
      </c>
      <c r="K2649">
        <f t="shared" si="740"/>
        <v>88.9399999999996</v>
      </c>
      <c r="L2649">
        <f t="shared" ca="1" si="741"/>
        <v>-88.9399999999996</v>
      </c>
      <c r="M2649" s="14">
        <f t="shared" si="742"/>
        <v>7131.9700000000494</v>
      </c>
      <c r="N2649">
        <f t="shared" si="748"/>
        <v>-1</v>
      </c>
      <c r="O2649">
        <f t="shared" si="743"/>
        <v>0</v>
      </c>
      <c r="P2649">
        <f>COUNTIF(作圖資料!$A$3:$A$249,A2649)</f>
        <v>0</v>
      </c>
      <c r="R2649" s="7">
        <f t="shared" si="749"/>
        <v>103</v>
      </c>
      <c r="S2649" s="8">
        <f t="shared" ca="1" si="750"/>
        <v>-103</v>
      </c>
      <c r="T2649" s="8">
        <f t="shared" ca="1" si="751"/>
        <v>12713</v>
      </c>
      <c r="U2649" s="8">
        <f t="shared" ca="1" si="752"/>
        <v>2</v>
      </c>
      <c r="V2649" s="9">
        <f t="shared" ca="1" si="753"/>
        <v>4</v>
      </c>
      <c r="W2649" s="3">
        <f t="shared" si="754"/>
        <v>-1.6088049671325377E-2</v>
      </c>
      <c r="X2649" s="3">
        <f t="shared" si="755"/>
        <v>5.8152175121210625E-2</v>
      </c>
      <c r="Y2649" s="3">
        <f t="shared" si="756"/>
        <v>7.5237234523271912E-2</v>
      </c>
    </row>
    <row r="2650" spans="1:25" x14ac:dyDescent="0.25">
      <c r="A2650" s="1">
        <v>39884</v>
      </c>
      <c r="B2650" s="2">
        <v>4754.6499999999996</v>
      </c>
      <c r="C2650" s="2">
        <v>84152</v>
      </c>
      <c r="D2650" s="2">
        <v>4748</v>
      </c>
      <c r="E2650" s="2">
        <v>4687</v>
      </c>
      <c r="F2650" s="13">
        <f t="shared" si="744"/>
        <v>-1.3986308140451209E-3</v>
      </c>
      <c r="G2650" s="2">
        <f t="shared" si="739"/>
        <v>4517.2493333333341</v>
      </c>
      <c r="H2650" s="2">
        <f t="shared" ca="1" si="745"/>
        <v>89137.2</v>
      </c>
      <c r="I2650">
        <f t="shared" ca="1" si="746"/>
        <v>-1</v>
      </c>
      <c r="J2650">
        <f t="shared" si="747"/>
        <v>-1</v>
      </c>
      <c r="K2650">
        <f t="shared" si="740"/>
        <v>-5.3100000000004002</v>
      </c>
      <c r="L2650">
        <f t="shared" ca="1" si="741"/>
        <v>-5.3100000000004002</v>
      </c>
      <c r="M2650" s="14">
        <f t="shared" si="742"/>
        <v>7137.2800000000498</v>
      </c>
      <c r="N2650">
        <f t="shared" si="748"/>
        <v>-1</v>
      </c>
      <c r="O2650">
        <f t="shared" si="743"/>
        <v>0</v>
      </c>
      <c r="P2650">
        <f>COUNTIF(作圖資料!$A$3:$A$249,A2650)</f>
        <v>0</v>
      </c>
      <c r="R2650" s="7">
        <f t="shared" si="749"/>
        <v>-11</v>
      </c>
      <c r="S2650" s="8">
        <f t="shared" ca="1" si="750"/>
        <v>-11</v>
      </c>
      <c r="T2650" s="8">
        <f t="shared" ca="1" si="751"/>
        <v>12691</v>
      </c>
      <c r="U2650" s="8">
        <f t="shared" ca="1" si="752"/>
        <v>-2</v>
      </c>
      <c r="V2650" s="9">
        <f t="shared" ca="1" si="753"/>
        <v>4</v>
      </c>
      <c r="W2650" s="3">
        <f t="shared" si="754"/>
        <v>-1.6088049671325377E-2</v>
      </c>
      <c r="X2650" s="3">
        <f t="shared" si="755"/>
        <v>5.6971747544110496E-2</v>
      </c>
      <c r="Y2650" s="3">
        <f t="shared" si="756"/>
        <v>7.2751920469950715E-2</v>
      </c>
    </row>
    <row r="2651" spans="1:25" x14ac:dyDescent="0.25">
      <c r="A2651" s="1">
        <v>39885</v>
      </c>
      <c r="B2651" s="2">
        <v>4897.3900000000003</v>
      </c>
      <c r="C2651" s="2">
        <v>124950</v>
      </c>
      <c r="D2651" s="2">
        <v>4900</v>
      </c>
      <c r="E2651" s="2">
        <v>4860</v>
      </c>
      <c r="F2651" s="13">
        <f t="shared" si="744"/>
        <v>5.3293693171263534E-4</v>
      </c>
      <c r="G2651" s="2">
        <f t="shared" si="739"/>
        <v>4521.2246666666661</v>
      </c>
      <c r="H2651" s="2">
        <f t="shared" ca="1" si="745"/>
        <v>97197.4</v>
      </c>
      <c r="I2651">
        <f t="shared" ca="1" si="746"/>
        <v>1</v>
      </c>
      <c r="J2651">
        <f t="shared" si="747"/>
        <v>1</v>
      </c>
      <c r="K2651">
        <f t="shared" si="740"/>
        <v>142.74000000000069</v>
      </c>
      <c r="L2651">
        <f t="shared" ca="1" si="741"/>
        <v>-142.74000000000069</v>
      </c>
      <c r="M2651" s="14">
        <f t="shared" si="742"/>
        <v>6994.5400000000491</v>
      </c>
      <c r="N2651">
        <f t="shared" si="748"/>
        <v>1</v>
      </c>
      <c r="O2651">
        <f t="shared" si="743"/>
        <v>2</v>
      </c>
      <c r="P2651">
        <f>COUNTIF(作圖資料!$A$3:$A$249,A2651)</f>
        <v>0</v>
      </c>
      <c r="R2651" s="7">
        <f t="shared" si="749"/>
        <v>152</v>
      </c>
      <c r="S2651" s="8">
        <f t="shared" ca="1" si="750"/>
        <v>-152</v>
      </c>
      <c r="T2651" s="8">
        <f t="shared" ca="1" si="751"/>
        <v>12387</v>
      </c>
      <c r="U2651" s="8">
        <f t="shared" ca="1" si="752"/>
        <v>2</v>
      </c>
      <c r="V2651" s="9">
        <f t="shared" ca="1" si="753"/>
        <v>4</v>
      </c>
      <c r="W2651" s="3">
        <f t="shared" si="754"/>
        <v>-1.6088049671325377E-2</v>
      </c>
      <c r="X2651" s="3">
        <f t="shared" si="755"/>
        <v>8.8703241396328236E-2</v>
      </c>
      <c r="Y2651" s="3">
        <f t="shared" si="756"/>
        <v>0.10709444193402673</v>
      </c>
    </row>
    <row r="2652" spans="1:25" x14ac:dyDescent="0.25">
      <c r="A2652" s="1">
        <v>39888</v>
      </c>
      <c r="B2652" s="2">
        <v>4971.32</v>
      </c>
      <c r="C2652" s="2">
        <v>105369</v>
      </c>
      <c r="D2652" s="2">
        <v>4962</v>
      </c>
      <c r="E2652" s="2">
        <v>4927</v>
      </c>
      <c r="F2652" s="13">
        <f t="shared" si="744"/>
        <v>-1.8747535865725196E-3</v>
      </c>
      <c r="G2652" s="2">
        <f t="shared" si="739"/>
        <v>4526.4871666666668</v>
      </c>
      <c r="H2652" s="2">
        <f t="shared" ca="1" si="745"/>
        <v>102573.2</v>
      </c>
      <c r="I2652">
        <f t="shared" ca="1" si="746"/>
        <v>1</v>
      </c>
      <c r="J2652">
        <f t="shared" si="747"/>
        <v>-1</v>
      </c>
      <c r="K2652">
        <f t="shared" si="740"/>
        <v>73.929999999999382</v>
      </c>
      <c r="L2652">
        <f t="shared" ca="1" si="741"/>
        <v>73.929999999999382</v>
      </c>
      <c r="M2652" s="14">
        <f t="shared" si="742"/>
        <v>7068.4700000000485</v>
      </c>
      <c r="N2652">
        <f t="shared" si="748"/>
        <v>-1</v>
      </c>
      <c r="O2652">
        <f t="shared" si="743"/>
        <v>2</v>
      </c>
      <c r="P2652">
        <f>COUNTIF(作圖資料!$A$3:$A$249,A2652)</f>
        <v>0</v>
      </c>
      <c r="R2652" s="7">
        <f t="shared" si="749"/>
        <v>62</v>
      </c>
      <c r="S2652" s="8">
        <f t="shared" ca="1" si="750"/>
        <v>62</v>
      </c>
      <c r="T2652" s="8">
        <f t="shared" ca="1" si="751"/>
        <v>12511</v>
      </c>
      <c r="U2652" s="8">
        <f t="shared" ca="1" si="752"/>
        <v>2</v>
      </c>
      <c r="V2652" s="9">
        <f t="shared" ca="1" si="753"/>
        <v>0</v>
      </c>
      <c r="W2652" s="3">
        <f t="shared" si="754"/>
        <v>-1.6088049671325377E-2</v>
      </c>
      <c r="X2652" s="3">
        <f t="shared" si="755"/>
        <v>0.10513808335019137</v>
      </c>
      <c r="Y2652" s="3">
        <f t="shared" si="756"/>
        <v>0.1211025756891102</v>
      </c>
    </row>
    <row r="2653" spans="1:25" x14ac:dyDescent="0.25">
      <c r="A2653" s="1">
        <v>39889</v>
      </c>
      <c r="B2653" s="2">
        <v>5041.3900000000003</v>
      </c>
      <c r="C2653" s="2">
        <v>107393</v>
      </c>
      <c r="D2653" s="2">
        <v>5057</v>
      </c>
      <c r="E2653" s="2">
        <v>5027</v>
      </c>
      <c r="F2653" s="13">
        <f t="shared" si="744"/>
        <v>3.0963682635145595E-3</v>
      </c>
      <c r="G2653" s="2">
        <f t="shared" si="739"/>
        <v>4535.8224999999993</v>
      </c>
      <c r="H2653" s="2">
        <f t="shared" ca="1" si="745"/>
        <v>106755</v>
      </c>
      <c r="I2653">
        <f t="shared" ca="1" si="746"/>
        <v>1</v>
      </c>
      <c r="J2653">
        <f t="shared" si="747"/>
        <v>1</v>
      </c>
      <c r="K2653">
        <f t="shared" si="740"/>
        <v>70.070000000000618</v>
      </c>
      <c r="L2653">
        <f t="shared" ca="1" si="741"/>
        <v>70.070000000000618</v>
      </c>
      <c r="M2653" s="14">
        <f t="shared" si="742"/>
        <v>6998.4000000000478</v>
      </c>
      <c r="N2653">
        <f t="shared" si="748"/>
        <v>1</v>
      </c>
      <c r="O2653">
        <f t="shared" si="743"/>
        <v>2</v>
      </c>
      <c r="P2653">
        <f>COUNTIF(作圖資料!$A$3:$A$249,A2653)</f>
        <v>0</v>
      </c>
      <c r="R2653" s="7">
        <f t="shared" si="749"/>
        <v>95</v>
      </c>
      <c r="S2653" s="8">
        <f t="shared" ca="1" si="750"/>
        <v>95</v>
      </c>
      <c r="T2653" s="8">
        <f t="shared" ca="1" si="751"/>
        <v>12701</v>
      </c>
      <c r="U2653" s="8">
        <f t="shared" ca="1" si="752"/>
        <v>2</v>
      </c>
      <c r="V2653" s="9">
        <f t="shared" ca="1" si="753"/>
        <v>0</v>
      </c>
      <c r="W2653" s="3">
        <f t="shared" si="754"/>
        <v>-1.6088049671325377E-2</v>
      </c>
      <c r="X2653" s="3">
        <f t="shared" si="755"/>
        <v>0.12071483670751881</v>
      </c>
      <c r="Y2653" s="3">
        <f t="shared" si="756"/>
        <v>0.14256665160415771</v>
      </c>
    </row>
    <row r="2654" spans="1:25" x14ac:dyDescent="0.25">
      <c r="A2654" s="1">
        <v>39890</v>
      </c>
      <c r="B2654" s="2">
        <v>5047.54</v>
      </c>
      <c r="C2654" s="2">
        <v>119427</v>
      </c>
      <c r="D2654" s="2">
        <v>5067</v>
      </c>
      <c r="E2654" s="2">
        <v>5028</v>
      </c>
      <c r="F2654" s="13">
        <f t="shared" si="744"/>
        <v>-3.8711926998101776E-3</v>
      </c>
      <c r="G2654" s="2">
        <f t="shared" si="739"/>
        <v>4543.0528333333332</v>
      </c>
      <c r="H2654" s="2">
        <f t="shared" ca="1" si="745"/>
        <v>108258.2</v>
      </c>
      <c r="I2654">
        <f t="shared" ca="1" si="746"/>
        <v>1</v>
      </c>
      <c r="J2654">
        <f t="shared" si="747"/>
        <v>-1</v>
      </c>
      <c r="K2654">
        <f t="shared" si="740"/>
        <v>6.1499999999996362</v>
      </c>
      <c r="L2654">
        <f t="shared" ca="1" si="741"/>
        <v>6.1499999999996362</v>
      </c>
      <c r="M2654" s="14">
        <f t="shared" si="742"/>
        <v>7004.5500000000475</v>
      </c>
      <c r="N2654">
        <f t="shared" si="748"/>
        <v>-1</v>
      </c>
      <c r="O2654">
        <f t="shared" si="743"/>
        <v>2</v>
      </c>
      <c r="P2654">
        <f>COUNTIF(作圖資料!$A$3:$A$249,A2654)</f>
        <v>1</v>
      </c>
      <c r="R2654" s="7">
        <f t="shared" si="749"/>
        <v>10</v>
      </c>
      <c r="S2654" s="8">
        <f t="shared" ca="1" si="750"/>
        <v>10</v>
      </c>
      <c r="T2654" s="8">
        <f t="shared" ca="1" si="751"/>
        <v>12721</v>
      </c>
      <c r="U2654" s="8">
        <f t="shared" ca="1" si="752"/>
        <v>2</v>
      </c>
      <c r="V2654" s="9">
        <f t="shared" ca="1" si="753"/>
        <v>4</v>
      </c>
      <c r="W2654" s="3">
        <f t="shared" si="754"/>
        <v>-1.6088049671325377E-2</v>
      </c>
      <c r="X2654" s="3">
        <f t="shared" si="755"/>
        <v>0.12208199859060076</v>
      </c>
      <c r="Y2654" s="3">
        <f t="shared" si="756"/>
        <v>0.14482602801626787</v>
      </c>
    </row>
    <row r="2655" spans="1:25" x14ac:dyDescent="0.25">
      <c r="A2655" s="1">
        <v>39891</v>
      </c>
      <c r="B2655" s="2">
        <v>5035.93</v>
      </c>
      <c r="C2655" s="2">
        <v>116824</v>
      </c>
      <c r="D2655" s="2">
        <v>4980</v>
      </c>
      <c r="E2655" s="2">
        <v>4947</v>
      </c>
      <c r="F2655" s="13">
        <f t="shared" si="744"/>
        <v>-1.1106190912105629E-2</v>
      </c>
      <c r="G2655" s="2">
        <f t="shared" si="739"/>
        <v>4550.0368333333327</v>
      </c>
      <c r="H2655" s="2">
        <f t="shared" ca="1" si="745"/>
        <v>114792.6</v>
      </c>
      <c r="I2655">
        <f t="shared" ca="1" si="746"/>
        <v>1</v>
      </c>
      <c r="J2655">
        <f t="shared" si="747"/>
        <v>-1</v>
      </c>
      <c r="K2655">
        <f t="shared" si="740"/>
        <v>-11.609999999999673</v>
      </c>
      <c r="L2655">
        <f t="shared" ca="1" si="741"/>
        <v>-11.609999999999673</v>
      </c>
      <c r="M2655" s="14">
        <f t="shared" si="742"/>
        <v>7016.1600000000471</v>
      </c>
      <c r="N2655">
        <f t="shared" si="748"/>
        <v>-1</v>
      </c>
      <c r="O2655">
        <f t="shared" si="743"/>
        <v>0</v>
      </c>
      <c r="P2655">
        <f>COUNTIF(作圖資料!$A$3:$A$249,A2655)</f>
        <v>0</v>
      </c>
      <c r="R2655" s="7">
        <f t="shared" si="749"/>
        <v>-48</v>
      </c>
      <c r="S2655" s="8">
        <f t="shared" ca="1" si="750"/>
        <v>-48</v>
      </c>
      <c r="T2655" s="8">
        <f t="shared" ca="1" si="751"/>
        <v>12625</v>
      </c>
      <c r="U2655" s="8">
        <f t="shared" ca="1" si="752"/>
        <v>2</v>
      </c>
      <c r="V2655" s="9">
        <f t="shared" ca="1" si="753"/>
        <v>0</v>
      </c>
      <c r="W2655" s="3">
        <f t="shared" si="754"/>
        <v>-3.8711926998101776E-3</v>
      </c>
      <c r="X2655" s="3">
        <f t="shared" si="755"/>
        <v>-2.3001303605319962E-3</v>
      </c>
      <c r="Y2655" s="3">
        <f t="shared" si="756"/>
        <v>-9.5465393794749408E-3</v>
      </c>
    </row>
    <row r="2656" spans="1:25" x14ac:dyDescent="0.25">
      <c r="A2656" s="1">
        <v>39892</v>
      </c>
      <c r="B2656" s="2">
        <v>4961.62</v>
      </c>
      <c r="C2656" s="2">
        <v>101395</v>
      </c>
      <c r="D2656" s="2">
        <v>4950</v>
      </c>
      <c r="E2656" s="2">
        <v>4915</v>
      </c>
      <c r="F2656" s="13">
        <f t="shared" si="744"/>
        <v>-2.3419770155714836E-3</v>
      </c>
      <c r="G2656" s="2">
        <f t="shared" si="739"/>
        <v>4555.2635</v>
      </c>
      <c r="H2656" s="2">
        <f t="shared" ca="1" si="745"/>
        <v>110081.60000000001</v>
      </c>
      <c r="I2656">
        <f t="shared" ca="1" si="746"/>
        <v>-1</v>
      </c>
      <c r="J2656">
        <f t="shared" si="747"/>
        <v>-1</v>
      </c>
      <c r="K2656">
        <f t="shared" si="740"/>
        <v>-74.3100000000004</v>
      </c>
      <c r="L2656">
        <f t="shared" ca="1" si="741"/>
        <v>-74.3100000000004</v>
      </c>
      <c r="M2656" s="14">
        <f t="shared" si="742"/>
        <v>7090.4700000000475</v>
      </c>
      <c r="N2656">
        <f t="shared" si="748"/>
        <v>-1</v>
      </c>
      <c r="O2656">
        <f t="shared" si="743"/>
        <v>0</v>
      </c>
      <c r="P2656">
        <f>COUNTIF(作圖資料!$A$3:$A$249,A2656)</f>
        <v>0</v>
      </c>
      <c r="R2656" s="7">
        <f t="shared" si="749"/>
        <v>-30</v>
      </c>
      <c r="S2656" s="8">
        <f t="shared" ca="1" si="750"/>
        <v>-30</v>
      </c>
      <c r="T2656" s="8">
        <f t="shared" ca="1" si="751"/>
        <v>12565</v>
      </c>
      <c r="U2656" s="8">
        <f t="shared" ca="1" si="752"/>
        <v>-2</v>
      </c>
      <c r="V2656" s="9">
        <f t="shared" ca="1" si="753"/>
        <v>4</v>
      </c>
      <c r="W2656" s="3">
        <f t="shared" si="754"/>
        <v>-3.8711926998101776E-3</v>
      </c>
      <c r="X2656" s="3">
        <f t="shared" si="755"/>
        <v>-1.7022153365798043E-2</v>
      </c>
      <c r="Y2656" s="3">
        <f t="shared" si="756"/>
        <v>-1.5513126491646712E-2</v>
      </c>
    </row>
    <row r="2657" spans="1:25" x14ac:dyDescent="0.25">
      <c r="A2657" s="1">
        <v>39895</v>
      </c>
      <c r="B2657" s="2">
        <v>5124.18</v>
      </c>
      <c r="C2657" s="2">
        <v>92652</v>
      </c>
      <c r="D2657" s="2">
        <v>5131</v>
      </c>
      <c r="E2657" s="2">
        <v>5094</v>
      </c>
      <c r="F2657" s="13">
        <f t="shared" si="744"/>
        <v>1.3309446584623963E-3</v>
      </c>
      <c r="G2657" s="2">
        <f t="shared" si="739"/>
        <v>4562.4196666666667</v>
      </c>
      <c r="H2657" s="2">
        <f t="shared" ca="1" si="745"/>
        <v>107538.2</v>
      </c>
      <c r="I2657">
        <f t="shared" ca="1" si="746"/>
        <v>-1</v>
      </c>
      <c r="J2657">
        <f t="shared" si="747"/>
        <v>1</v>
      </c>
      <c r="K2657">
        <f t="shared" si="740"/>
        <v>162.5600000000004</v>
      </c>
      <c r="L2657">
        <f t="shared" ca="1" si="741"/>
        <v>-162.5600000000004</v>
      </c>
      <c r="M2657" s="14">
        <f t="shared" si="742"/>
        <v>6927.9100000000471</v>
      </c>
      <c r="N2657">
        <f t="shared" si="748"/>
        <v>1</v>
      </c>
      <c r="O2657">
        <f t="shared" si="743"/>
        <v>2</v>
      </c>
      <c r="P2657">
        <f>COUNTIF(作圖資料!$A$3:$A$249,A2657)</f>
        <v>0</v>
      </c>
      <c r="R2657" s="7">
        <f t="shared" si="749"/>
        <v>181</v>
      </c>
      <c r="S2657" s="8">
        <f t="shared" ca="1" si="750"/>
        <v>-181</v>
      </c>
      <c r="T2657" s="8">
        <f t="shared" ca="1" si="751"/>
        <v>12203</v>
      </c>
      <c r="U2657" s="8">
        <f t="shared" ca="1" si="752"/>
        <v>-2</v>
      </c>
      <c r="V2657" s="9">
        <f t="shared" ca="1" si="753"/>
        <v>0</v>
      </c>
      <c r="W2657" s="3">
        <f t="shared" si="754"/>
        <v>-3.8711926998101776E-3</v>
      </c>
      <c r="X2657" s="3">
        <f t="shared" si="755"/>
        <v>1.5183634007853497E-2</v>
      </c>
      <c r="Y2657" s="3">
        <f t="shared" si="756"/>
        <v>2.0485282418456707E-2</v>
      </c>
    </row>
    <row r="2658" spans="1:25" x14ac:dyDescent="0.25">
      <c r="A2658" s="1">
        <v>39896</v>
      </c>
      <c r="B2658" s="2">
        <v>5242.18</v>
      </c>
      <c r="C2658" s="2">
        <v>139056</v>
      </c>
      <c r="D2658" s="2">
        <v>5262</v>
      </c>
      <c r="E2658" s="2">
        <v>5230</v>
      </c>
      <c r="F2658" s="13">
        <f t="shared" si="744"/>
        <v>3.780869790812158E-3</v>
      </c>
      <c r="G2658" s="2">
        <f t="shared" si="739"/>
        <v>4571.547333333333</v>
      </c>
      <c r="H2658" s="2">
        <f t="shared" ca="1" si="745"/>
        <v>113870.8</v>
      </c>
      <c r="I2658">
        <f t="shared" ca="1" si="746"/>
        <v>1</v>
      </c>
      <c r="J2658">
        <f t="shared" si="747"/>
        <v>1</v>
      </c>
      <c r="K2658">
        <f t="shared" si="740"/>
        <v>118</v>
      </c>
      <c r="L2658">
        <f t="shared" ca="1" si="741"/>
        <v>-118</v>
      </c>
      <c r="M2658" s="14">
        <f t="shared" si="742"/>
        <v>7045.9100000000471</v>
      </c>
      <c r="N2658">
        <f t="shared" si="748"/>
        <v>1</v>
      </c>
      <c r="O2658">
        <f t="shared" si="743"/>
        <v>0</v>
      </c>
      <c r="P2658">
        <f>COUNTIF(作圖資料!$A$3:$A$249,A2658)</f>
        <v>0</v>
      </c>
      <c r="R2658" s="7">
        <f t="shared" si="749"/>
        <v>131</v>
      </c>
      <c r="S2658" s="8">
        <f t="shared" ca="1" si="750"/>
        <v>-131</v>
      </c>
      <c r="T2658" s="8">
        <f t="shared" ca="1" si="751"/>
        <v>11941</v>
      </c>
      <c r="U2658" s="8">
        <f t="shared" ca="1" si="752"/>
        <v>2</v>
      </c>
      <c r="V2658" s="9">
        <f t="shared" ca="1" si="753"/>
        <v>4</v>
      </c>
      <c r="W2658" s="3">
        <f t="shared" si="754"/>
        <v>-3.8711926998101776E-3</v>
      </c>
      <c r="X2658" s="3">
        <f t="shared" si="755"/>
        <v>3.8561358602408502E-2</v>
      </c>
      <c r="Y2658" s="3">
        <f t="shared" si="756"/>
        <v>4.6539379474940246E-2</v>
      </c>
    </row>
    <row r="2659" spans="1:25" x14ac:dyDescent="0.25">
      <c r="A2659" s="1">
        <v>39897</v>
      </c>
      <c r="B2659" s="2">
        <v>5346.38</v>
      </c>
      <c r="C2659" s="2">
        <v>146937</v>
      </c>
      <c r="D2659" s="2">
        <v>5360</v>
      </c>
      <c r="E2659" s="2">
        <v>5333</v>
      </c>
      <c r="F2659" s="13">
        <f t="shared" si="744"/>
        <v>2.547518133765303E-3</v>
      </c>
      <c r="G2659" s="2">
        <f t="shared" si="739"/>
        <v>4585.0613333333331</v>
      </c>
      <c r="H2659" s="2">
        <f t="shared" ca="1" si="745"/>
        <v>119372.8</v>
      </c>
      <c r="I2659">
        <f t="shared" ca="1" si="746"/>
        <v>1</v>
      </c>
      <c r="J2659">
        <f t="shared" si="747"/>
        <v>1</v>
      </c>
      <c r="K2659">
        <f t="shared" si="740"/>
        <v>104.19999999999982</v>
      </c>
      <c r="L2659">
        <f t="shared" ca="1" si="741"/>
        <v>104.19999999999982</v>
      </c>
      <c r="M2659" s="14">
        <f t="shared" si="742"/>
        <v>7150.110000000047</v>
      </c>
      <c r="N2659">
        <f t="shared" si="748"/>
        <v>1</v>
      </c>
      <c r="O2659">
        <f t="shared" si="743"/>
        <v>0</v>
      </c>
      <c r="P2659">
        <f>COUNTIF(作圖資料!$A$3:$A$249,A2659)</f>
        <v>0</v>
      </c>
      <c r="R2659" s="7">
        <f t="shared" si="749"/>
        <v>98</v>
      </c>
      <c r="S2659" s="8">
        <f t="shared" ca="1" si="750"/>
        <v>98</v>
      </c>
      <c r="T2659" s="8">
        <f t="shared" ca="1" si="751"/>
        <v>12137</v>
      </c>
      <c r="U2659" s="8">
        <f t="shared" ca="1" si="752"/>
        <v>2</v>
      </c>
      <c r="V2659" s="9">
        <f t="shared" ca="1" si="753"/>
        <v>0</v>
      </c>
      <c r="W2659" s="3">
        <f t="shared" si="754"/>
        <v>-3.8711926998101776E-3</v>
      </c>
      <c r="X2659" s="3">
        <f t="shared" si="755"/>
        <v>5.9205078117261056E-2</v>
      </c>
      <c r="Y2659" s="3">
        <f t="shared" si="756"/>
        <v>6.6030230708034932E-2</v>
      </c>
    </row>
    <row r="2660" spans="1:25" x14ac:dyDescent="0.25">
      <c r="A2660" s="1">
        <v>39898</v>
      </c>
      <c r="B2660" s="2">
        <v>5386.56</v>
      </c>
      <c r="C2660" s="2">
        <v>147467</v>
      </c>
      <c r="D2660" s="2">
        <v>5396</v>
      </c>
      <c r="E2660" s="2">
        <v>5373</v>
      </c>
      <c r="F2660" s="13">
        <f t="shared" si="744"/>
        <v>1.7525099506920938E-3</v>
      </c>
      <c r="G2660" s="2">
        <f t="shared" si="739"/>
        <v>4601.4063333333334</v>
      </c>
      <c r="H2660" s="2">
        <f t="shared" ca="1" si="745"/>
        <v>125501.4</v>
      </c>
      <c r="I2660">
        <f t="shared" ca="1" si="746"/>
        <v>1</v>
      </c>
      <c r="J2660">
        <f t="shared" si="747"/>
        <v>1</v>
      </c>
      <c r="K2660">
        <f t="shared" si="740"/>
        <v>40.180000000000291</v>
      </c>
      <c r="L2660">
        <f t="shared" ca="1" si="741"/>
        <v>40.180000000000291</v>
      </c>
      <c r="M2660" s="14">
        <f t="shared" si="742"/>
        <v>7190.2900000000473</v>
      </c>
      <c r="N2660">
        <f t="shared" si="748"/>
        <v>1</v>
      </c>
      <c r="O2660">
        <f t="shared" si="743"/>
        <v>0</v>
      </c>
      <c r="P2660">
        <f>COUNTIF(作圖資料!$A$3:$A$249,A2660)</f>
        <v>0</v>
      </c>
      <c r="R2660" s="7">
        <f t="shared" si="749"/>
        <v>36</v>
      </c>
      <c r="S2660" s="8">
        <f t="shared" ca="1" si="750"/>
        <v>36</v>
      </c>
      <c r="T2660" s="8">
        <f t="shared" ca="1" si="751"/>
        <v>12209</v>
      </c>
      <c r="U2660" s="8">
        <f t="shared" ca="1" si="752"/>
        <v>2</v>
      </c>
      <c r="V2660" s="9">
        <f t="shared" ca="1" si="753"/>
        <v>0</v>
      </c>
      <c r="W2660" s="3">
        <f t="shared" si="754"/>
        <v>-3.8711926998101776E-3</v>
      </c>
      <c r="X2660" s="3">
        <f t="shared" si="755"/>
        <v>6.7165391458017254E-2</v>
      </c>
      <c r="Y2660" s="3">
        <f t="shared" si="756"/>
        <v>7.3190135242641174E-2</v>
      </c>
    </row>
    <row r="2661" spans="1:25" x14ac:dyDescent="0.25">
      <c r="A2661" s="1">
        <v>39899</v>
      </c>
      <c r="B2661" s="2">
        <v>5390.7</v>
      </c>
      <c r="C2661" s="2">
        <v>142575</v>
      </c>
      <c r="D2661" s="2">
        <v>5353</v>
      </c>
      <c r="E2661" s="2">
        <v>5328</v>
      </c>
      <c r="F2661" s="13">
        <f t="shared" si="744"/>
        <v>-6.9935258871760553E-3</v>
      </c>
      <c r="G2661" s="2">
        <f t="shared" si="739"/>
        <v>4617.5331666666661</v>
      </c>
      <c r="H2661" s="2">
        <f t="shared" ca="1" si="745"/>
        <v>133737.4</v>
      </c>
      <c r="I2661">
        <f t="shared" ca="1" si="746"/>
        <v>1</v>
      </c>
      <c r="J2661">
        <f t="shared" si="747"/>
        <v>-1</v>
      </c>
      <c r="K2661">
        <f t="shared" si="740"/>
        <v>4.1399999999994179</v>
      </c>
      <c r="L2661">
        <f t="shared" ca="1" si="741"/>
        <v>4.1399999999994179</v>
      </c>
      <c r="M2661" s="14">
        <f t="shared" si="742"/>
        <v>7194.4300000000467</v>
      </c>
      <c r="N2661">
        <f t="shared" si="748"/>
        <v>-1</v>
      </c>
      <c r="O2661">
        <f t="shared" si="743"/>
        <v>2</v>
      </c>
      <c r="P2661">
        <f>COUNTIF(作圖資料!$A$3:$A$249,A2661)</f>
        <v>0</v>
      </c>
      <c r="R2661" s="7">
        <f t="shared" si="749"/>
        <v>-43</v>
      </c>
      <c r="S2661" s="8">
        <f t="shared" ca="1" si="750"/>
        <v>-43</v>
      </c>
      <c r="T2661" s="8">
        <f t="shared" ca="1" si="751"/>
        <v>12123</v>
      </c>
      <c r="U2661" s="8">
        <f t="shared" ca="1" si="752"/>
        <v>2</v>
      </c>
      <c r="V2661" s="9">
        <f t="shared" ca="1" si="753"/>
        <v>0</v>
      </c>
      <c r="W2661" s="3">
        <f t="shared" si="754"/>
        <v>-3.8711926998101776E-3</v>
      </c>
      <c r="X2661" s="3">
        <f t="shared" si="755"/>
        <v>6.7985592981927745E-2</v>
      </c>
      <c r="Y2661" s="3">
        <f t="shared" si="756"/>
        <v>6.4638027048528057E-2</v>
      </c>
    </row>
    <row r="2662" spans="1:25" x14ac:dyDescent="0.25">
      <c r="A2662" s="1">
        <v>39902</v>
      </c>
      <c r="B2662" s="2">
        <v>5206.05</v>
      </c>
      <c r="C2662" s="2">
        <v>107433</v>
      </c>
      <c r="D2662" s="2">
        <v>5175</v>
      </c>
      <c r="E2662" s="2">
        <v>5152</v>
      </c>
      <c r="F2662" s="13">
        <f t="shared" si="744"/>
        <v>-5.9642147117296984E-3</v>
      </c>
      <c r="G2662" s="2">
        <f t="shared" si="739"/>
        <v>4630.7431666666662</v>
      </c>
      <c r="H2662" s="2">
        <f t="shared" ca="1" si="745"/>
        <v>136693.6</v>
      </c>
      <c r="I2662">
        <f t="shared" ca="1" si="746"/>
        <v>-1</v>
      </c>
      <c r="J2662">
        <f t="shared" si="747"/>
        <v>-1</v>
      </c>
      <c r="K2662">
        <f t="shared" si="740"/>
        <v>-184.64999999999964</v>
      </c>
      <c r="L2662">
        <f t="shared" ca="1" si="741"/>
        <v>-184.64999999999964</v>
      </c>
      <c r="M2662" s="14">
        <f t="shared" si="742"/>
        <v>7379.0800000000463</v>
      </c>
      <c r="N2662">
        <f t="shared" si="748"/>
        <v>-1</v>
      </c>
      <c r="O2662">
        <f t="shared" si="743"/>
        <v>0</v>
      </c>
      <c r="P2662">
        <f>COUNTIF(作圖資料!$A$3:$A$249,A2662)</f>
        <v>0</v>
      </c>
      <c r="R2662" s="7">
        <f t="shared" si="749"/>
        <v>-178</v>
      </c>
      <c r="S2662" s="8">
        <f t="shared" ca="1" si="750"/>
        <v>-178</v>
      </c>
      <c r="T2662" s="8">
        <f t="shared" ca="1" si="751"/>
        <v>11767</v>
      </c>
      <c r="U2662" s="8">
        <f t="shared" ca="1" si="752"/>
        <v>-2</v>
      </c>
      <c r="V2662" s="9">
        <f t="shared" ca="1" si="753"/>
        <v>4</v>
      </c>
      <c r="W2662" s="3">
        <f t="shared" si="754"/>
        <v>-3.8711926998101776E-3</v>
      </c>
      <c r="X2662" s="3">
        <f t="shared" si="755"/>
        <v>3.1403416317651756E-2</v>
      </c>
      <c r="Y2662" s="3">
        <f t="shared" si="756"/>
        <v>2.9236276849641918E-2</v>
      </c>
    </row>
    <row r="2663" spans="1:25" x14ac:dyDescent="0.25">
      <c r="A2663" s="1">
        <v>39903</v>
      </c>
      <c r="B2663" s="2">
        <v>5210.84</v>
      </c>
      <c r="C2663" s="2">
        <v>94237</v>
      </c>
      <c r="D2663" s="2">
        <v>5201</v>
      </c>
      <c r="E2663" s="2">
        <v>5174</v>
      </c>
      <c r="F2663" s="13">
        <f t="shared" si="744"/>
        <v>-1.8883711647258439E-3</v>
      </c>
      <c r="G2663" s="2">
        <f t="shared" si="739"/>
        <v>4643.8391666666676</v>
      </c>
      <c r="H2663" s="2">
        <f t="shared" ca="1" si="745"/>
        <v>127729.8</v>
      </c>
      <c r="I2663">
        <f t="shared" ca="1" si="746"/>
        <v>-1</v>
      </c>
      <c r="J2663">
        <f t="shared" si="747"/>
        <v>-1</v>
      </c>
      <c r="K2663">
        <f t="shared" si="740"/>
        <v>4.7899999999999636</v>
      </c>
      <c r="L2663">
        <f t="shared" ca="1" si="741"/>
        <v>-4.7899999999999636</v>
      </c>
      <c r="M2663" s="14">
        <f t="shared" si="742"/>
        <v>7374.2900000000463</v>
      </c>
      <c r="N2663">
        <f t="shared" si="748"/>
        <v>-1</v>
      </c>
      <c r="O2663">
        <f t="shared" si="743"/>
        <v>0</v>
      </c>
      <c r="P2663">
        <f>COUNTIF(作圖資料!$A$3:$A$249,A2663)</f>
        <v>0</v>
      </c>
      <c r="R2663" s="7">
        <f t="shared" si="749"/>
        <v>26</v>
      </c>
      <c r="S2663" s="8">
        <f t="shared" ca="1" si="750"/>
        <v>-26</v>
      </c>
      <c r="T2663" s="8">
        <f t="shared" ca="1" si="751"/>
        <v>11715</v>
      </c>
      <c r="U2663" s="8">
        <f t="shared" ca="1" si="752"/>
        <v>-2</v>
      </c>
      <c r="V2663" s="9">
        <f t="shared" ca="1" si="753"/>
        <v>0</v>
      </c>
      <c r="W2663" s="3">
        <f t="shared" si="754"/>
        <v>-3.8711926998101776E-3</v>
      </c>
      <c r="X2663" s="3">
        <f t="shared" si="755"/>
        <v>3.2352393443142669E-2</v>
      </c>
      <c r="Y2663" s="3">
        <f t="shared" si="756"/>
        <v>3.4407319013524118E-2</v>
      </c>
    </row>
    <row r="2664" spans="1:25" x14ac:dyDescent="0.25">
      <c r="A2664" s="1">
        <v>39904</v>
      </c>
      <c r="B2664" s="2">
        <v>5314.45</v>
      </c>
      <c r="C2664" s="2">
        <v>102079</v>
      </c>
      <c r="D2664" s="2">
        <v>5314</v>
      </c>
      <c r="E2664" s="2">
        <v>5287</v>
      </c>
      <c r="F2664" s="13">
        <f t="shared" si="744"/>
        <v>-8.4674801719808457E-5</v>
      </c>
      <c r="G2664" s="2">
        <f t="shared" si="739"/>
        <v>4658.8106666666672</v>
      </c>
      <c r="H2664" s="2">
        <f t="shared" ca="1" si="745"/>
        <v>118758.2</v>
      </c>
      <c r="I2664">
        <f t="shared" ca="1" si="746"/>
        <v>-1</v>
      </c>
      <c r="J2664">
        <f t="shared" si="747"/>
        <v>-1</v>
      </c>
      <c r="K2664">
        <f t="shared" si="740"/>
        <v>103.60999999999967</v>
      </c>
      <c r="L2664">
        <f t="shared" ca="1" si="741"/>
        <v>-103.60999999999967</v>
      </c>
      <c r="M2664" s="14">
        <f t="shared" si="742"/>
        <v>7270.6800000000467</v>
      </c>
      <c r="N2664">
        <f t="shared" si="748"/>
        <v>-1</v>
      </c>
      <c r="O2664">
        <f t="shared" si="743"/>
        <v>0</v>
      </c>
      <c r="P2664">
        <f>COUNTIF(作圖資料!$A$3:$A$249,A2664)</f>
        <v>0</v>
      </c>
      <c r="R2664" s="7">
        <f t="shared" si="749"/>
        <v>113</v>
      </c>
      <c r="S2664" s="8">
        <f t="shared" ca="1" si="750"/>
        <v>-113</v>
      </c>
      <c r="T2664" s="8">
        <f t="shared" ca="1" si="751"/>
        <v>11489</v>
      </c>
      <c r="U2664" s="8">
        <f t="shared" ca="1" si="752"/>
        <v>-2</v>
      </c>
      <c r="V2664" s="9">
        <f t="shared" ca="1" si="753"/>
        <v>0</v>
      </c>
      <c r="W2664" s="3">
        <f t="shared" si="754"/>
        <v>-3.8711926998101776E-3</v>
      </c>
      <c r="X2664" s="3">
        <f t="shared" si="755"/>
        <v>5.2879224335022457E-2</v>
      </c>
      <c r="Y2664" s="3">
        <f t="shared" si="756"/>
        <v>5.6881463802704646E-2</v>
      </c>
    </row>
    <row r="2665" spans="1:25" x14ac:dyDescent="0.25">
      <c r="A2665" s="1">
        <v>39905</v>
      </c>
      <c r="B2665" s="2">
        <v>5473.78</v>
      </c>
      <c r="C2665" s="2">
        <v>148169</v>
      </c>
      <c r="D2665" s="2">
        <v>5511</v>
      </c>
      <c r="E2665" s="2">
        <v>5491</v>
      </c>
      <c r="F2665" s="13">
        <f t="shared" si="744"/>
        <v>6.7996886977554905E-3</v>
      </c>
      <c r="G2665" s="2">
        <f t="shared" si="739"/>
        <v>4673.5563333333348</v>
      </c>
      <c r="H2665" s="2">
        <f t="shared" ca="1" si="745"/>
        <v>118898.6</v>
      </c>
      <c r="I2665">
        <f t="shared" ca="1" si="746"/>
        <v>1</v>
      </c>
      <c r="J2665">
        <f t="shared" si="747"/>
        <v>1</v>
      </c>
      <c r="K2665">
        <f t="shared" si="740"/>
        <v>159.32999999999993</v>
      </c>
      <c r="L2665">
        <f t="shared" ca="1" si="741"/>
        <v>-159.32999999999993</v>
      </c>
      <c r="M2665" s="14">
        <f t="shared" si="742"/>
        <v>7111.3500000000467</v>
      </c>
      <c r="N2665">
        <f t="shared" si="748"/>
        <v>1</v>
      </c>
      <c r="O2665">
        <f t="shared" si="743"/>
        <v>2</v>
      </c>
      <c r="P2665">
        <f>COUNTIF(作圖資料!$A$3:$A$249,A2665)</f>
        <v>0</v>
      </c>
      <c r="R2665" s="7">
        <f t="shared" si="749"/>
        <v>197</v>
      </c>
      <c r="S2665" s="8">
        <f t="shared" ca="1" si="750"/>
        <v>-197</v>
      </c>
      <c r="T2665" s="8">
        <f t="shared" ca="1" si="751"/>
        <v>11095</v>
      </c>
      <c r="U2665" s="8">
        <f t="shared" ca="1" si="752"/>
        <v>2</v>
      </c>
      <c r="V2665" s="9">
        <f t="shared" ca="1" si="753"/>
        <v>4</v>
      </c>
      <c r="W2665" s="3">
        <f t="shared" si="754"/>
        <v>-3.8711926998101776E-3</v>
      </c>
      <c r="X2665" s="3">
        <f t="shared" si="755"/>
        <v>8.4445096026975364E-2</v>
      </c>
      <c r="Y2665" s="3">
        <f t="shared" si="756"/>
        <v>9.6062052505966333E-2</v>
      </c>
    </row>
    <row r="2666" spans="1:25" x14ac:dyDescent="0.25">
      <c r="A2666" s="1">
        <v>39906</v>
      </c>
      <c r="B2666" s="2">
        <v>5529.63</v>
      </c>
      <c r="C2666" s="2">
        <v>161959</v>
      </c>
      <c r="D2666" s="2">
        <v>5509</v>
      </c>
      <c r="E2666" s="2">
        <v>5484</v>
      </c>
      <c r="F2666" s="13">
        <f t="shared" si="744"/>
        <v>-3.7308101988741127E-3</v>
      </c>
      <c r="G2666" s="2">
        <f t="shared" si="739"/>
        <v>4689.1965</v>
      </c>
      <c r="H2666" s="2">
        <f t="shared" ca="1" si="745"/>
        <v>122775.4</v>
      </c>
      <c r="I2666">
        <f t="shared" ca="1" si="746"/>
        <v>1</v>
      </c>
      <c r="J2666">
        <f t="shared" si="747"/>
        <v>-1</v>
      </c>
      <c r="K2666">
        <f t="shared" si="740"/>
        <v>55.850000000000364</v>
      </c>
      <c r="L2666">
        <f t="shared" ca="1" si="741"/>
        <v>55.850000000000364</v>
      </c>
      <c r="M2666" s="14">
        <f t="shared" si="742"/>
        <v>7167.2000000000471</v>
      </c>
      <c r="N2666">
        <f t="shared" si="748"/>
        <v>-1</v>
      </c>
      <c r="O2666">
        <f t="shared" si="743"/>
        <v>2</v>
      </c>
      <c r="P2666">
        <f>COUNTIF(作圖資料!$A$3:$A$249,A2666)</f>
        <v>0</v>
      </c>
      <c r="R2666" s="7">
        <f t="shared" si="749"/>
        <v>-2</v>
      </c>
      <c r="S2666" s="8">
        <f t="shared" ca="1" si="750"/>
        <v>-2</v>
      </c>
      <c r="T2666" s="8">
        <f t="shared" ca="1" si="751"/>
        <v>11091</v>
      </c>
      <c r="U2666" s="8">
        <f t="shared" ca="1" si="752"/>
        <v>2</v>
      </c>
      <c r="V2666" s="9">
        <f t="shared" ca="1" si="753"/>
        <v>0</v>
      </c>
      <c r="W2666" s="3">
        <f t="shared" si="754"/>
        <v>-3.8711926998101776E-3</v>
      </c>
      <c r="X2666" s="3">
        <f t="shared" si="755"/>
        <v>9.5509891947364256E-2</v>
      </c>
      <c r="Y2666" s="3">
        <f t="shared" si="756"/>
        <v>9.566428003182148E-2</v>
      </c>
    </row>
    <row r="2667" spans="1:25" x14ac:dyDescent="0.25">
      <c r="A2667" s="1">
        <v>39909</v>
      </c>
      <c r="B2667" s="2">
        <v>5556.22</v>
      </c>
      <c r="C2667" s="2">
        <v>147608</v>
      </c>
      <c r="D2667" s="2">
        <v>5525</v>
      </c>
      <c r="E2667" s="2">
        <v>5503</v>
      </c>
      <c r="F2667" s="13">
        <f t="shared" si="744"/>
        <v>-5.6189279762141053E-3</v>
      </c>
      <c r="G2667" s="2">
        <f t="shared" si="739"/>
        <v>4703.494999999999</v>
      </c>
      <c r="H2667" s="2">
        <f t="shared" ca="1" si="745"/>
        <v>130810.4</v>
      </c>
      <c r="I2667">
        <f t="shared" ca="1" si="746"/>
        <v>1</v>
      </c>
      <c r="J2667">
        <f t="shared" si="747"/>
        <v>-1</v>
      </c>
      <c r="K2667">
        <f t="shared" si="740"/>
        <v>26.590000000000146</v>
      </c>
      <c r="L2667">
        <f t="shared" ca="1" si="741"/>
        <v>26.590000000000146</v>
      </c>
      <c r="M2667" s="14">
        <f t="shared" si="742"/>
        <v>7140.610000000047</v>
      </c>
      <c r="N2667">
        <f t="shared" si="748"/>
        <v>-1</v>
      </c>
      <c r="O2667">
        <f t="shared" si="743"/>
        <v>0</v>
      </c>
      <c r="P2667">
        <f>COUNTIF(作圖資料!$A$3:$A$249,A2667)</f>
        <v>0</v>
      </c>
      <c r="R2667" s="7">
        <f t="shared" si="749"/>
        <v>16</v>
      </c>
      <c r="S2667" s="8">
        <f t="shared" ca="1" si="750"/>
        <v>16</v>
      </c>
      <c r="T2667" s="8">
        <f t="shared" ca="1" si="751"/>
        <v>11123</v>
      </c>
      <c r="U2667" s="8">
        <f t="shared" ca="1" si="752"/>
        <v>2</v>
      </c>
      <c r="V2667" s="9">
        <f t="shared" ca="1" si="753"/>
        <v>0</v>
      </c>
      <c r="W2667" s="3">
        <f t="shared" si="754"/>
        <v>-3.8711926998101776E-3</v>
      </c>
      <c r="X2667" s="3">
        <f t="shared" si="755"/>
        <v>0.10077780463354413</v>
      </c>
      <c r="Y2667" s="3">
        <f t="shared" si="756"/>
        <v>9.884645982497986E-2</v>
      </c>
    </row>
    <row r="2668" spans="1:25" x14ac:dyDescent="0.25">
      <c r="A2668" s="1">
        <v>39910</v>
      </c>
      <c r="B2668" s="2">
        <v>5576.85</v>
      </c>
      <c r="C2668" s="2">
        <v>117410</v>
      </c>
      <c r="D2668" s="2">
        <v>5583</v>
      </c>
      <c r="E2668" s="2">
        <v>5559</v>
      </c>
      <c r="F2668" s="13">
        <f t="shared" si="744"/>
        <v>1.1027730708195183E-3</v>
      </c>
      <c r="G2668" s="2">
        <f t="shared" si="739"/>
        <v>4717.6548333333321</v>
      </c>
      <c r="H2668" s="2">
        <f t="shared" ca="1" si="745"/>
        <v>135445</v>
      </c>
      <c r="I2668">
        <f t="shared" ca="1" si="746"/>
        <v>-1</v>
      </c>
      <c r="J2668">
        <f t="shared" si="747"/>
        <v>1</v>
      </c>
      <c r="K2668">
        <f t="shared" si="740"/>
        <v>20.630000000000109</v>
      </c>
      <c r="L2668">
        <f t="shared" ca="1" si="741"/>
        <v>20.630000000000109</v>
      </c>
      <c r="M2668" s="14">
        <f t="shared" si="742"/>
        <v>7119.9800000000469</v>
      </c>
      <c r="N2668">
        <f t="shared" si="748"/>
        <v>1</v>
      </c>
      <c r="O2668">
        <f t="shared" si="743"/>
        <v>2</v>
      </c>
      <c r="P2668">
        <f>COUNTIF(作圖資料!$A$3:$A$249,A2668)</f>
        <v>0</v>
      </c>
      <c r="R2668" s="7">
        <f t="shared" si="749"/>
        <v>58</v>
      </c>
      <c r="S2668" s="8">
        <f t="shared" ca="1" si="750"/>
        <v>58</v>
      </c>
      <c r="T2668" s="8">
        <f t="shared" ca="1" si="751"/>
        <v>11239</v>
      </c>
      <c r="U2668" s="8">
        <f t="shared" ca="1" si="752"/>
        <v>-2</v>
      </c>
      <c r="V2668" s="9">
        <f t="shared" ca="1" si="753"/>
        <v>4</v>
      </c>
      <c r="W2668" s="3">
        <f t="shared" si="754"/>
        <v>-3.8711926998101776E-3</v>
      </c>
      <c r="X2668" s="3">
        <f t="shared" si="755"/>
        <v>0.10486494411138869</v>
      </c>
      <c r="Y2668" s="3">
        <f t="shared" si="756"/>
        <v>0.11038186157517882</v>
      </c>
    </row>
    <row r="2669" spans="1:25" x14ac:dyDescent="0.25">
      <c r="A2669" s="1">
        <v>39911</v>
      </c>
      <c r="B2669" s="2">
        <v>5443.56</v>
      </c>
      <c r="C2669" s="2">
        <v>150273</v>
      </c>
      <c r="D2669" s="2">
        <v>5456</v>
      </c>
      <c r="E2669" s="2">
        <v>5435</v>
      </c>
      <c r="F2669" s="13">
        <f t="shared" si="744"/>
        <v>2.2852691988330953E-3</v>
      </c>
      <c r="G2669" s="2">
        <f t="shared" si="739"/>
        <v>4728.5501666666651</v>
      </c>
      <c r="H2669" s="2">
        <f t="shared" ca="1" si="745"/>
        <v>145083.79999999999</v>
      </c>
      <c r="I2669">
        <f t="shared" ca="1" si="746"/>
        <v>1</v>
      </c>
      <c r="J2669">
        <f t="shared" si="747"/>
        <v>1</v>
      </c>
      <c r="K2669">
        <f t="shared" si="740"/>
        <v>-133.28999999999996</v>
      </c>
      <c r="L2669">
        <f t="shared" ca="1" si="741"/>
        <v>133.28999999999996</v>
      </c>
      <c r="M2669" s="14">
        <f t="shared" si="742"/>
        <v>6986.6900000000469</v>
      </c>
      <c r="N2669">
        <f t="shared" si="748"/>
        <v>1</v>
      </c>
      <c r="O2669">
        <f t="shared" si="743"/>
        <v>0</v>
      </c>
      <c r="P2669">
        <f>COUNTIF(作圖資料!$A$3:$A$249,A2669)</f>
        <v>0</v>
      </c>
      <c r="R2669" s="7">
        <f t="shared" si="749"/>
        <v>-127</v>
      </c>
      <c r="S2669" s="8">
        <f t="shared" ca="1" si="750"/>
        <v>127</v>
      </c>
      <c r="T2669" s="8">
        <f t="shared" ca="1" si="751"/>
        <v>11493</v>
      </c>
      <c r="U2669" s="8">
        <f t="shared" ca="1" si="752"/>
        <v>2</v>
      </c>
      <c r="V2669" s="9">
        <f t="shared" ca="1" si="753"/>
        <v>4</v>
      </c>
      <c r="W2669" s="3">
        <f t="shared" si="754"/>
        <v>-3.8711926998101776E-3</v>
      </c>
      <c r="X2669" s="3">
        <f t="shared" si="755"/>
        <v>7.8458021135047629E-2</v>
      </c>
      <c r="Y2669" s="3">
        <f t="shared" si="756"/>
        <v>8.5123309466984765E-2</v>
      </c>
    </row>
    <row r="2670" spans="1:25" x14ac:dyDescent="0.25">
      <c r="A2670" s="1">
        <v>39912</v>
      </c>
      <c r="B2670" s="2">
        <v>5667.8</v>
      </c>
      <c r="C2670" s="2">
        <v>144842</v>
      </c>
      <c r="D2670" s="2">
        <v>5711</v>
      </c>
      <c r="E2670" s="2">
        <v>5685</v>
      </c>
      <c r="F2670" s="13">
        <f t="shared" si="744"/>
        <v>7.6220050107624893E-3</v>
      </c>
      <c r="G2670" s="2">
        <f t="shared" si="739"/>
        <v>4747.4169999999986</v>
      </c>
      <c r="H2670" s="2">
        <f t="shared" ca="1" si="745"/>
        <v>144418.4</v>
      </c>
      <c r="I2670">
        <f t="shared" ca="1" si="746"/>
        <v>1</v>
      </c>
      <c r="J2670">
        <f t="shared" si="747"/>
        <v>1</v>
      </c>
      <c r="K2670">
        <f t="shared" si="740"/>
        <v>224.23999999999978</v>
      </c>
      <c r="L2670">
        <f t="shared" ca="1" si="741"/>
        <v>224.23999999999978</v>
      </c>
      <c r="M2670" s="14">
        <f t="shared" si="742"/>
        <v>7210.9300000000467</v>
      </c>
      <c r="N2670">
        <f t="shared" si="748"/>
        <v>1</v>
      </c>
      <c r="O2670">
        <f t="shared" si="743"/>
        <v>0</v>
      </c>
      <c r="P2670">
        <f>COUNTIF(作圖資料!$A$3:$A$249,A2670)</f>
        <v>0</v>
      </c>
      <c r="R2670" s="7">
        <f t="shared" si="749"/>
        <v>255</v>
      </c>
      <c r="S2670" s="8">
        <f t="shared" ca="1" si="750"/>
        <v>255</v>
      </c>
      <c r="T2670" s="8">
        <f t="shared" ca="1" si="751"/>
        <v>12003</v>
      </c>
      <c r="U2670" s="8">
        <f t="shared" ca="1" si="752"/>
        <v>2</v>
      </c>
      <c r="V2670" s="9">
        <f t="shared" ca="1" si="753"/>
        <v>0</v>
      </c>
      <c r="W2670" s="3">
        <f t="shared" si="754"/>
        <v>-3.8711926998101776E-3</v>
      </c>
      <c r="X2670" s="3">
        <f t="shared" si="755"/>
        <v>0.12288362251710683</v>
      </c>
      <c r="Y2670" s="3">
        <f t="shared" si="756"/>
        <v>0.13583929992044519</v>
      </c>
    </row>
    <row r="2671" spans="1:25" x14ac:dyDescent="0.25">
      <c r="A2671" s="1">
        <v>39913</v>
      </c>
      <c r="B2671" s="2">
        <v>5781.96</v>
      </c>
      <c r="C2671" s="2">
        <v>160139</v>
      </c>
      <c r="D2671" s="2">
        <v>5827</v>
      </c>
      <c r="E2671" s="2">
        <v>5802</v>
      </c>
      <c r="F2671" s="13">
        <f t="shared" si="744"/>
        <v>7.7897460376759042E-3</v>
      </c>
      <c r="G2671" s="2">
        <f t="shared" si="739"/>
        <v>4768.7373333333335</v>
      </c>
      <c r="H2671" s="2">
        <f t="shared" ca="1" si="745"/>
        <v>144054.39999999999</v>
      </c>
      <c r="I2671">
        <f t="shared" ca="1" si="746"/>
        <v>1</v>
      </c>
      <c r="J2671">
        <f t="shared" si="747"/>
        <v>1</v>
      </c>
      <c r="K2671">
        <f t="shared" si="740"/>
        <v>114.15999999999985</v>
      </c>
      <c r="L2671">
        <f t="shared" ca="1" si="741"/>
        <v>114.15999999999985</v>
      </c>
      <c r="M2671" s="14">
        <f t="shared" si="742"/>
        <v>7325.0900000000465</v>
      </c>
      <c r="N2671">
        <f t="shared" si="748"/>
        <v>1</v>
      </c>
      <c r="O2671">
        <f t="shared" si="743"/>
        <v>0</v>
      </c>
      <c r="P2671">
        <f>COUNTIF(作圖資料!$A$3:$A$249,A2671)</f>
        <v>0</v>
      </c>
      <c r="R2671" s="7">
        <f t="shared" si="749"/>
        <v>116</v>
      </c>
      <c r="S2671" s="8">
        <f t="shared" ca="1" si="750"/>
        <v>116</v>
      </c>
      <c r="T2671" s="8">
        <f t="shared" ca="1" si="751"/>
        <v>12235</v>
      </c>
      <c r="U2671" s="8">
        <f t="shared" ca="1" si="752"/>
        <v>2</v>
      </c>
      <c r="V2671" s="9">
        <f t="shared" ca="1" si="753"/>
        <v>0</v>
      </c>
      <c r="W2671" s="3">
        <f t="shared" si="754"/>
        <v>-3.8711926998101776E-3</v>
      </c>
      <c r="X2671" s="3">
        <f t="shared" si="755"/>
        <v>0.14550058048078807</v>
      </c>
      <c r="Y2671" s="3">
        <f t="shared" si="756"/>
        <v>0.15891010342084289</v>
      </c>
    </row>
    <row r="2672" spans="1:25" x14ac:dyDescent="0.25">
      <c r="A2672" s="1">
        <v>39916</v>
      </c>
      <c r="B2672" s="2">
        <v>5857.64</v>
      </c>
      <c r="C2672" s="2">
        <v>148582</v>
      </c>
      <c r="D2672" s="2">
        <v>5846</v>
      </c>
      <c r="E2672" s="2">
        <v>5818</v>
      </c>
      <c r="F2672" s="13">
        <f t="shared" si="744"/>
        <v>-1.9871484078912705E-3</v>
      </c>
      <c r="G2672" s="2">
        <f t="shared" si="739"/>
        <v>4791.9058333333342</v>
      </c>
      <c r="H2672" s="2">
        <f t="shared" ca="1" si="745"/>
        <v>144249.20000000001</v>
      </c>
      <c r="I2672">
        <f t="shared" ca="1" si="746"/>
        <v>1</v>
      </c>
      <c r="J2672">
        <f t="shared" si="747"/>
        <v>-1</v>
      </c>
      <c r="K2672">
        <f t="shared" si="740"/>
        <v>75.680000000000291</v>
      </c>
      <c r="L2672">
        <f t="shared" ca="1" si="741"/>
        <v>75.680000000000291</v>
      </c>
      <c r="M2672" s="14">
        <f t="shared" si="742"/>
        <v>7400.7700000000468</v>
      </c>
      <c r="N2672">
        <f t="shared" si="748"/>
        <v>-1</v>
      </c>
      <c r="O2672">
        <f t="shared" si="743"/>
        <v>2</v>
      </c>
      <c r="P2672">
        <f>COUNTIF(作圖資料!$A$3:$A$249,A2672)</f>
        <v>0</v>
      </c>
      <c r="R2672" s="7">
        <f t="shared" si="749"/>
        <v>19</v>
      </c>
      <c r="S2672" s="8">
        <f t="shared" ca="1" si="750"/>
        <v>19</v>
      </c>
      <c r="T2672" s="8">
        <f t="shared" ca="1" si="751"/>
        <v>12273</v>
      </c>
      <c r="U2672" s="8">
        <f t="shared" ca="1" si="752"/>
        <v>2</v>
      </c>
      <c r="V2672" s="9">
        <f t="shared" ca="1" si="753"/>
        <v>0</v>
      </c>
      <c r="W2672" s="3">
        <f t="shared" si="754"/>
        <v>-3.8711926998101776E-3</v>
      </c>
      <c r="X2672" s="3">
        <f t="shared" si="755"/>
        <v>0.16049402283092307</v>
      </c>
      <c r="Y2672" s="3">
        <f t="shared" si="756"/>
        <v>0.16268894192521843</v>
      </c>
    </row>
    <row r="2673" spans="1:25" x14ac:dyDescent="0.25">
      <c r="A2673" s="1">
        <v>39917</v>
      </c>
      <c r="B2673" s="2">
        <v>5892.68</v>
      </c>
      <c r="C2673" s="2">
        <v>148967</v>
      </c>
      <c r="D2673" s="2">
        <v>5858</v>
      </c>
      <c r="E2673" s="2">
        <v>5841</v>
      </c>
      <c r="F2673" s="13">
        <f t="shared" si="744"/>
        <v>-5.8852678238086042E-3</v>
      </c>
      <c r="G2673" s="2">
        <f t="shared" si="739"/>
        <v>4815.8855000000012</v>
      </c>
      <c r="H2673" s="2">
        <f t="shared" ca="1" si="745"/>
        <v>150560.6</v>
      </c>
      <c r="I2673">
        <f t="shared" ca="1" si="746"/>
        <v>-1</v>
      </c>
      <c r="J2673">
        <f t="shared" si="747"/>
        <v>-1</v>
      </c>
      <c r="K2673">
        <f t="shared" si="740"/>
        <v>35.039999999999964</v>
      </c>
      <c r="L2673">
        <f t="shared" ca="1" si="741"/>
        <v>35.039999999999964</v>
      </c>
      <c r="M2673" s="14">
        <f t="shared" si="742"/>
        <v>7365.7300000000469</v>
      </c>
      <c r="N2673">
        <f t="shared" si="748"/>
        <v>-1</v>
      </c>
      <c r="O2673">
        <f t="shared" si="743"/>
        <v>0</v>
      </c>
      <c r="P2673">
        <f>COUNTIF(作圖資料!$A$3:$A$249,A2673)</f>
        <v>0</v>
      </c>
      <c r="R2673" s="7">
        <f t="shared" si="749"/>
        <v>12</v>
      </c>
      <c r="S2673" s="8">
        <f t="shared" ca="1" si="750"/>
        <v>12</v>
      </c>
      <c r="T2673" s="8">
        <f t="shared" ca="1" si="751"/>
        <v>12297</v>
      </c>
      <c r="U2673" s="8">
        <f t="shared" ca="1" si="752"/>
        <v>-2</v>
      </c>
      <c r="V2673" s="9">
        <f t="shared" ca="1" si="753"/>
        <v>4</v>
      </c>
      <c r="W2673" s="3">
        <f t="shared" si="754"/>
        <v>-3.8711926998101776E-3</v>
      </c>
      <c r="X2673" s="3">
        <f t="shared" si="755"/>
        <v>0.1674360183376451</v>
      </c>
      <c r="Y2673" s="3">
        <f t="shared" si="756"/>
        <v>0.16507557677008711</v>
      </c>
    </row>
    <row r="2674" spans="1:25" x14ac:dyDescent="0.25">
      <c r="A2674" s="1">
        <v>39918</v>
      </c>
      <c r="B2674" s="2">
        <v>5875.19</v>
      </c>
      <c r="C2674" s="2">
        <v>148650</v>
      </c>
      <c r="D2674" s="2">
        <v>5861</v>
      </c>
      <c r="E2674" s="2">
        <v>5859</v>
      </c>
      <c r="F2674" s="13">
        <f t="shared" si="744"/>
        <v>-2.7556555617774814E-3</v>
      </c>
      <c r="G2674" s="2">
        <f t="shared" si="739"/>
        <v>4838.2660000000005</v>
      </c>
      <c r="H2674" s="2">
        <f t="shared" ca="1" si="745"/>
        <v>150236</v>
      </c>
      <c r="I2674">
        <f t="shared" ca="1" si="746"/>
        <v>-1</v>
      </c>
      <c r="J2674">
        <f t="shared" si="747"/>
        <v>-1</v>
      </c>
      <c r="K2674">
        <f t="shared" si="740"/>
        <v>-17.490000000000691</v>
      </c>
      <c r="L2674">
        <f t="shared" ca="1" si="741"/>
        <v>17.490000000000691</v>
      </c>
      <c r="M2674" s="14">
        <f t="shared" si="742"/>
        <v>7383.2200000000475</v>
      </c>
      <c r="N2674">
        <f t="shared" si="748"/>
        <v>-1</v>
      </c>
      <c r="O2674">
        <f t="shared" si="743"/>
        <v>0</v>
      </c>
      <c r="P2674">
        <f>COUNTIF(作圖資料!$A$3:$A$249,A2674)</f>
        <v>1</v>
      </c>
      <c r="R2674" s="7">
        <f t="shared" si="749"/>
        <v>3</v>
      </c>
      <c r="S2674" s="8">
        <f t="shared" ca="1" si="750"/>
        <v>-3</v>
      </c>
      <c r="T2674" s="8">
        <f t="shared" ca="1" si="751"/>
        <v>12291</v>
      </c>
      <c r="U2674" s="8">
        <f t="shared" ca="1" si="752"/>
        <v>-2</v>
      </c>
      <c r="V2674" s="9">
        <f t="shared" ca="1" si="753"/>
        <v>4</v>
      </c>
      <c r="W2674" s="3">
        <f t="shared" si="754"/>
        <v>-3.8711926998101776E-3</v>
      </c>
      <c r="X2674" s="3">
        <f t="shared" si="755"/>
        <v>0.16397096407358758</v>
      </c>
      <c r="Y2674" s="3">
        <f t="shared" si="756"/>
        <v>0.1656722354813045</v>
      </c>
    </row>
    <row r="2675" spans="1:25" x14ac:dyDescent="0.25">
      <c r="A2675" s="1">
        <v>39919</v>
      </c>
      <c r="B2675" s="2">
        <v>5997.17</v>
      </c>
      <c r="C2675" s="2">
        <v>172994</v>
      </c>
      <c r="D2675" s="2">
        <v>5994</v>
      </c>
      <c r="E2675" s="2">
        <v>5971</v>
      </c>
      <c r="F2675" s="13">
        <f t="shared" si="744"/>
        <v>-5.2858264814903411E-4</v>
      </c>
      <c r="G2675" s="2">
        <f t="shared" si="739"/>
        <v>4862.8610000000008</v>
      </c>
      <c r="H2675" s="2">
        <f t="shared" ca="1" si="745"/>
        <v>155866.4</v>
      </c>
      <c r="I2675">
        <f t="shared" ca="1" si="746"/>
        <v>1</v>
      </c>
      <c r="J2675">
        <f t="shared" si="747"/>
        <v>-1</v>
      </c>
      <c r="K2675">
        <f t="shared" si="740"/>
        <v>121.98000000000047</v>
      </c>
      <c r="L2675">
        <f t="shared" ca="1" si="741"/>
        <v>-121.98000000000047</v>
      </c>
      <c r="M2675" s="14">
        <f t="shared" si="742"/>
        <v>7261.2400000000471</v>
      </c>
      <c r="N2675">
        <f t="shared" si="748"/>
        <v>-1</v>
      </c>
      <c r="O2675">
        <f t="shared" si="743"/>
        <v>0</v>
      </c>
      <c r="P2675">
        <f>COUNTIF(作圖資料!$A$3:$A$249,A2675)</f>
        <v>0</v>
      </c>
      <c r="R2675" s="7">
        <f t="shared" si="749"/>
        <v>135</v>
      </c>
      <c r="S2675" s="8">
        <f t="shared" ca="1" si="750"/>
        <v>-135</v>
      </c>
      <c r="T2675" s="8">
        <f t="shared" ca="1" si="751"/>
        <v>12021</v>
      </c>
      <c r="U2675" s="8">
        <f t="shared" ca="1" si="752"/>
        <v>2</v>
      </c>
      <c r="V2675" s="9">
        <f t="shared" ca="1" si="753"/>
        <v>4</v>
      </c>
      <c r="W2675" s="3">
        <f t="shared" si="754"/>
        <v>-2.7556555617774814E-3</v>
      </c>
      <c r="X2675" s="3">
        <f t="shared" si="755"/>
        <v>2.0761881743399019E-2</v>
      </c>
      <c r="Y2675" s="3">
        <f t="shared" si="756"/>
        <v>2.3041474654377881E-2</v>
      </c>
    </row>
    <row r="2676" spans="1:25" x14ac:dyDescent="0.25">
      <c r="A2676" s="1">
        <v>39920</v>
      </c>
      <c r="B2676" s="2">
        <v>5755.38</v>
      </c>
      <c r="C2676" s="2">
        <v>223653</v>
      </c>
      <c r="D2676" s="2">
        <v>5775</v>
      </c>
      <c r="E2676" s="2">
        <v>5755</v>
      </c>
      <c r="F2676" s="13">
        <f t="shared" si="744"/>
        <v>3.4089842894822198E-3</v>
      </c>
      <c r="G2676" s="2">
        <f t="shared" si="739"/>
        <v>4886.7711666666664</v>
      </c>
      <c r="H2676" s="2">
        <f t="shared" ca="1" si="745"/>
        <v>168569.2</v>
      </c>
      <c r="I2676">
        <f t="shared" ca="1" si="746"/>
        <v>1</v>
      </c>
      <c r="J2676">
        <f t="shared" si="747"/>
        <v>1</v>
      </c>
      <c r="K2676">
        <f t="shared" si="740"/>
        <v>-241.78999999999996</v>
      </c>
      <c r="L2676">
        <f t="shared" ca="1" si="741"/>
        <v>-241.78999999999996</v>
      </c>
      <c r="M2676" s="14">
        <f t="shared" si="742"/>
        <v>7503.030000000047</v>
      </c>
      <c r="N2676">
        <f t="shared" si="748"/>
        <v>1</v>
      </c>
      <c r="O2676">
        <f t="shared" si="743"/>
        <v>2</v>
      </c>
      <c r="P2676">
        <f>COUNTIF(作圖資料!$A$3:$A$249,A2676)</f>
        <v>0</v>
      </c>
      <c r="R2676" s="7">
        <f t="shared" si="749"/>
        <v>-219</v>
      </c>
      <c r="S2676" s="8">
        <f t="shared" ca="1" si="750"/>
        <v>-219</v>
      </c>
      <c r="T2676" s="8">
        <f t="shared" ca="1" si="751"/>
        <v>11583</v>
      </c>
      <c r="U2676" s="8">
        <f t="shared" ca="1" si="752"/>
        <v>2</v>
      </c>
      <c r="V2676" s="9">
        <f t="shared" ca="1" si="753"/>
        <v>0</v>
      </c>
      <c r="W2676" s="3">
        <f t="shared" si="754"/>
        <v>-2.7556555617774814E-3</v>
      </c>
      <c r="X2676" s="3">
        <f t="shared" si="755"/>
        <v>-2.0392531986199502E-2</v>
      </c>
      <c r="Y2676" s="3">
        <f t="shared" si="756"/>
        <v>-1.4336917562724039E-2</v>
      </c>
    </row>
    <row r="2677" spans="1:25" x14ac:dyDescent="0.25">
      <c r="A2677" s="1">
        <v>39923</v>
      </c>
      <c r="B2677" s="2">
        <v>5781.66</v>
      </c>
      <c r="C2677" s="2">
        <v>121456</v>
      </c>
      <c r="D2677" s="2">
        <v>5765</v>
      </c>
      <c r="E2677" s="2">
        <v>5744</v>
      </c>
      <c r="F2677" s="13">
        <f t="shared" si="744"/>
        <v>-2.8815253750652525E-3</v>
      </c>
      <c r="G2677" s="2">
        <f t="shared" si="739"/>
        <v>4910.5704999999989</v>
      </c>
      <c r="H2677" s="2">
        <f t="shared" ca="1" si="745"/>
        <v>163144</v>
      </c>
      <c r="I2677">
        <f t="shared" ca="1" si="746"/>
        <v>-1</v>
      </c>
      <c r="J2677">
        <f t="shared" si="747"/>
        <v>-1</v>
      </c>
      <c r="K2677">
        <f t="shared" si="740"/>
        <v>26.279999999999745</v>
      </c>
      <c r="L2677">
        <f t="shared" ca="1" si="741"/>
        <v>26.279999999999745</v>
      </c>
      <c r="M2677" s="14">
        <f t="shared" si="742"/>
        <v>7529.3100000000468</v>
      </c>
      <c r="N2677">
        <f t="shared" si="748"/>
        <v>-1</v>
      </c>
      <c r="O2677">
        <f t="shared" si="743"/>
        <v>2</v>
      </c>
      <c r="P2677">
        <f>COUNTIF(作圖資料!$A$3:$A$249,A2677)</f>
        <v>0</v>
      </c>
      <c r="R2677" s="7">
        <f t="shared" si="749"/>
        <v>-10</v>
      </c>
      <c r="S2677" s="8">
        <f t="shared" ca="1" si="750"/>
        <v>-10</v>
      </c>
      <c r="T2677" s="8">
        <f t="shared" ca="1" si="751"/>
        <v>11563</v>
      </c>
      <c r="U2677" s="8">
        <f t="shared" ca="1" si="752"/>
        <v>-2</v>
      </c>
      <c r="V2677" s="9">
        <f t="shared" ca="1" si="753"/>
        <v>4</v>
      </c>
      <c r="W2677" s="3">
        <f t="shared" si="754"/>
        <v>-2.7556555617774814E-3</v>
      </c>
      <c r="X2677" s="3">
        <f t="shared" si="755"/>
        <v>-1.5919485157075752E-2</v>
      </c>
      <c r="Y2677" s="3">
        <f t="shared" si="756"/>
        <v>-1.6043693463048236E-2</v>
      </c>
    </row>
    <row r="2678" spans="1:25" x14ac:dyDescent="0.25">
      <c r="A2678" s="1">
        <v>39924</v>
      </c>
      <c r="B2678" s="2">
        <v>5881.41</v>
      </c>
      <c r="C2678" s="2">
        <v>122425</v>
      </c>
      <c r="D2678" s="2">
        <v>5895</v>
      </c>
      <c r="E2678" s="2">
        <v>5876</v>
      </c>
      <c r="F2678" s="13">
        <f t="shared" si="744"/>
        <v>2.3106704004651757E-3</v>
      </c>
      <c r="G2678" s="2">
        <f t="shared" si="739"/>
        <v>4935.8256666666666</v>
      </c>
      <c r="H2678" s="2">
        <f t="shared" ca="1" si="745"/>
        <v>157835.6</v>
      </c>
      <c r="I2678">
        <f t="shared" ca="1" si="746"/>
        <v>-1</v>
      </c>
      <c r="J2678">
        <f t="shared" si="747"/>
        <v>1</v>
      </c>
      <c r="K2678">
        <f t="shared" si="740"/>
        <v>99.75</v>
      </c>
      <c r="L2678">
        <f t="shared" ca="1" si="741"/>
        <v>-99.75</v>
      </c>
      <c r="M2678" s="14">
        <f t="shared" si="742"/>
        <v>7429.5600000000468</v>
      </c>
      <c r="N2678">
        <f t="shared" si="748"/>
        <v>1</v>
      </c>
      <c r="O2678">
        <f t="shared" si="743"/>
        <v>2</v>
      </c>
      <c r="P2678">
        <f>COUNTIF(作圖資料!$A$3:$A$249,A2678)</f>
        <v>0</v>
      </c>
      <c r="R2678" s="7">
        <f t="shared" si="749"/>
        <v>130</v>
      </c>
      <c r="S2678" s="8">
        <f t="shared" ca="1" si="750"/>
        <v>-130</v>
      </c>
      <c r="T2678" s="8">
        <f t="shared" ca="1" si="751"/>
        <v>11303</v>
      </c>
      <c r="U2678" s="8">
        <f t="shared" ca="1" si="752"/>
        <v>-1</v>
      </c>
      <c r="V2678" s="9">
        <f t="shared" ca="1" si="753"/>
        <v>1</v>
      </c>
      <c r="W2678" s="3">
        <f t="shared" si="754"/>
        <v>-2.7556555617774814E-3</v>
      </c>
      <c r="X2678" s="3">
        <f t="shared" si="755"/>
        <v>1.0586891657973219E-3</v>
      </c>
      <c r="Y2678" s="3">
        <f t="shared" si="756"/>
        <v>6.1443932411675561E-3</v>
      </c>
    </row>
    <row r="2679" spans="1:25" x14ac:dyDescent="0.25">
      <c r="A2679" s="1">
        <v>39925</v>
      </c>
      <c r="B2679" s="2">
        <v>5886.11</v>
      </c>
      <c r="C2679" s="2">
        <v>135470</v>
      </c>
      <c r="D2679" s="2">
        <v>5847</v>
      </c>
      <c r="E2679" s="2">
        <v>5834</v>
      </c>
      <c r="F2679" s="13">
        <f t="shared" si="744"/>
        <v>-6.6444561858340911E-3</v>
      </c>
      <c r="G2679" s="2">
        <f t="shared" si="739"/>
        <v>4961.1481666666659</v>
      </c>
      <c r="H2679" s="2">
        <f t="shared" ca="1" si="745"/>
        <v>155199.6</v>
      </c>
      <c r="I2679">
        <f t="shared" ca="1" si="746"/>
        <v>-1</v>
      </c>
      <c r="J2679">
        <f t="shared" si="747"/>
        <v>-1</v>
      </c>
      <c r="K2679">
        <f t="shared" si="740"/>
        <v>4.6999999999998181</v>
      </c>
      <c r="L2679">
        <f t="shared" ca="1" si="741"/>
        <v>-4.6999999999998181</v>
      </c>
      <c r="M2679" s="14">
        <f t="shared" si="742"/>
        <v>7434.2600000000466</v>
      </c>
      <c r="N2679">
        <f t="shared" si="748"/>
        <v>-1</v>
      </c>
      <c r="O2679">
        <f t="shared" si="743"/>
        <v>2</v>
      </c>
      <c r="P2679">
        <f>COUNTIF(作圖資料!$A$3:$A$249,A2679)</f>
        <v>0</v>
      </c>
      <c r="R2679" s="7">
        <f t="shared" si="749"/>
        <v>-48</v>
      </c>
      <c r="S2679" s="8">
        <f t="shared" ca="1" si="750"/>
        <v>48</v>
      </c>
      <c r="T2679" s="8">
        <f t="shared" ca="1" si="751"/>
        <v>11351</v>
      </c>
      <c r="U2679" s="8">
        <f t="shared" ca="1" si="752"/>
        <v>-1</v>
      </c>
      <c r="V2679" s="9">
        <f t="shared" ca="1" si="753"/>
        <v>0</v>
      </c>
      <c r="W2679" s="3">
        <f t="shared" si="754"/>
        <v>-2.7556555617774814E-3</v>
      </c>
      <c r="X2679" s="3">
        <f t="shared" si="755"/>
        <v>1.8586632942936276E-3</v>
      </c>
      <c r="Y2679" s="3">
        <f t="shared" si="756"/>
        <v>-2.0481310803890374E-3</v>
      </c>
    </row>
    <row r="2680" spans="1:25" x14ac:dyDescent="0.25">
      <c r="A2680" s="1">
        <v>39926</v>
      </c>
      <c r="B2680" s="2">
        <v>5875.24</v>
      </c>
      <c r="C2680" s="2">
        <v>130235</v>
      </c>
      <c r="D2680" s="2">
        <v>5901</v>
      </c>
      <c r="E2680" s="2">
        <v>5883</v>
      </c>
      <c r="F2680" s="13">
        <f t="shared" si="744"/>
        <v>4.3845017395034436E-3</v>
      </c>
      <c r="G2680" s="2">
        <f t="shared" si="739"/>
        <v>4988.3586666666661</v>
      </c>
      <c r="H2680" s="2">
        <f t="shared" ca="1" si="745"/>
        <v>146647.79999999999</v>
      </c>
      <c r="I2680">
        <f t="shared" ca="1" si="746"/>
        <v>-1</v>
      </c>
      <c r="J2680">
        <f t="shared" si="747"/>
        <v>1</v>
      </c>
      <c r="K2680">
        <f t="shared" si="740"/>
        <v>-10.869999999999891</v>
      </c>
      <c r="L2680">
        <f t="shared" ca="1" si="741"/>
        <v>10.869999999999891</v>
      </c>
      <c r="M2680" s="14">
        <f t="shared" si="742"/>
        <v>7445.1300000000465</v>
      </c>
      <c r="N2680">
        <f t="shared" si="748"/>
        <v>1</v>
      </c>
      <c r="O2680">
        <f t="shared" si="743"/>
        <v>2</v>
      </c>
      <c r="P2680">
        <f>COUNTIF(作圖資料!$A$3:$A$249,A2680)</f>
        <v>0</v>
      </c>
      <c r="R2680" s="7">
        <f t="shared" si="749"/>
        <v>54</v>
      </c>
      <c r="S2680" s="8">
        <f t="shared" ca="1" si="750"/>
        <v>-54</v>
      </c>
      <c r="T2680" s="8">
        <f t="shared" ca="1" si="751"/>
        <v>11297</v>
      </c>
      <c r="U2680" s="8">
        <f t="shared" ca="1" si="752"/>
        <v>-1</v>
      </c>
      <c r="V2680" s="9">
        <f t="shared" ca="1" si="753"/>
        <v>0</v>
      </c>
      <c r="W2680" s="3">
        <f t="shared" si="754"/>
        <v>-2.7556555617774814E-3</v>
      </c>
      <c r="X2680" s="3">
        <f t="shared" si="755"/>
        <v>8.5103630693694754E-6</v>
      </c>
      <c r="Y2680" s="3">
        <f t="shared" si="756"/>
        <v>7.1684587813620748E-3</v>
      </c>
    </row>
    <row r="2681" spans="1:25" x14ac:dyDescent="0.25">
      <c r="A2681" s="1">
        <v>39927</v>
      </c>
      <c r="B2681" s="2">
        <v>5880.77</v>
      </c>
      <c r="C2681" s="2">
        <v>144461</v>
      </c>
      <c r="D2681" s="2">
        <v>5904</v>
      </c>
      <c r="E2681" s="2">
        <v>5882</v>
      </c>
      <c r="F2681" s="13">
        <f t="shared" si="744"/>
        <v>3.9501629888603063E-3</v>
      </c>
      <c r="G2681" s="2">
        <f t="shared" si="739"/>
        <v>5015.5719999999992</v>
      </c>
      <c r="H2681" s="2">
        <f t="shared" ca="1" si="745"/>
        <v>130809.4</v>
      </c>
      <c r="I2681">
        <f t="shared" ca="1" si="746"/>
        <v>1</v>
      </c>
      <c r="J2681">
        <f t="shared" si="747"/>
        <v>1</v>
      </c>
      <c r="K2681">
        <f t="shared" si="740"/>
        <v>5.5300000000006548</v>
      </c>
      <c r="L2681">
        <f t="shared" ca="1" si="741"/>
        <v>-5.5300000000006548</v>
      </c>
      <c r="M2681" s="14">
        <f t="shared" si="742"/>
        <v>7450.6600000000471</v>
      </c>
      <c r="N2681">
        <f t="shared" si="748"/>
        <v>1</v>
      </c>
      <c r="O2681">
        <f t="shared" si="743"/>
        <v>0</v>
      </c>
      <c r="P2681">
        <f>COUNTIF(作圖資料!$A$3:$A$249,A2681)</f>
        <v>0</v>
      </c>
      <c r="R2681" s="7">
        <f t="shared" si="749"/>
        <v>3</v>
      </c>
      <c r="S2681" s="8">
        <f t="shared" ca="1" si="750"/>
        <v>-3</v>
      </c>
      <c r="T2681" s="8">
        <f t="shared" ca="1" si="751"/>
        <v>11294</v>
      </c>
      <c r="U2681" s="8">
        <f t="shared" ca="1" si="752"/>
        <v>1</v>
      </c>
      <c r="V2681" s="9">
        <f t="shared" ca="1" si="753"/>
        <v>2</v>
      </c>
      <c r="W2681" s="3">
        <f t="shared" si="754"/>
        <v>-2.7556555617774814E-3</v>
      </c>
      <c r="X2681" s="3">
        <f t="shared" si="755"/>
        <v>9.4975651851303411E-4</v>
      </c>
      <c r="Y2681" s="3">
        <f t="shared" si="756"/>
        <v>7.6804915514592231E-3</v>
      </c>
    </row>
    <row r="2682" spans="1:25" x14ac:dyDescent="0.25">
      <c r="A2682" s="1">
        <v>39930</v>
      </c>
      <c r="B2682" s="2">
        <v>5705.05</v>
      </c>
      <c r="C2682" s="2">
        <v>136800</v>
      </c>
      <c r="D2682" s="2">
        <v>5710</v>
      </c>
      <c r="E2682" s="2">
        <v>5695</v>
      </c>
      <c r="F2682" s="13">
        <f t="shared" si="744"/>
        <v>8.676523430994898E-4</v>
      </c>
      <c r="G2682" s="2">
        <f t="shared" si="739"/>
        <v>5039.6564999999991</v>
      </c>
      <c r="H2682" s="2">
        <f t="shared" ca="1" si="745"/>
        <v>133878.20000000001</v>
      </c>
      <c r="I2682">
        <f t="shared" ca="1" si="746"/>
        <v>1</v>
      </c>
      <c r="J2682">
        <f t="shared" si="747"/>
        <v>1</v>
      </c>
      <c r="K2682">
        <f t="shared" si="740"/>
        <v>-175.72000000000025</v>
      </c>
      <c r="L2682">
        <f t="shared" ca="1" si="741"/>
        <v>-175.72000000000025</v>
      </c>
      <c r="M2682" s="14">
        <f t="shared" si="742"/>
        <v>7274.9400000000469</v>
      </c>
      <c r="N2682">
        <f t="shared" si="748"/>
        <v>1</v>
      </c>
      <c r="O2682">
        <f t="shared" si="743"/>
        <v>0</v>
      </c>
      <c r="P2682">
        <f>COUNTIF(作圖資料!$A$3:$A$249,A2682)</f>
        <v>0</v>
      </c>
      <c r="R2682" s="7">
        <f t="shared" si="749"/>
        <v>-194</v>
      </c>
      <c r="S2682" s="8">
        <f t="shared" ca="1" si="750"/>
        <v>-194</v>
      </c>
      <c r="T2682" s="8">
        <f t="shared" ca="1" si="751"/>
        <v>11100</v>
      </c>
      <c r="U2682" s="8">
        <f t="shared" ca="1" si="752"/>
        <v>1</v>
      </c>
      <c r="V2682" s="9">
        <f t="shared" ca="1" si="753"/>
        <v>0</v>
      </c>
      <c r="W2682" s="3">
        <f t="shared" si="754"/>
        <v>-2.7556555617774814E-3</v>
      </c>
      <c r="X2682" s="3">
        <f t="shared" si="755"/>
        <v>-2.8959063451564515E-2</v>
      </c>
      <c r="Y2682" s="3">
        <f t="shared" si="756"/>
        <v>-2.5430960914831879E-2</v>
      </c>
    </row>
    <row r="2683" spans="1:25" x14ac:dyDescent="0.25">
      <c r="A2683" s="1">
        <v>39931</v>
      </c>
      <c r="B2683" s="2">
        <v>5596.73</v>
      </c>
      <c r="C2683" s="2">
        <v>126943</v>
      </c>
      <c r="D2683" s="2">
        <v>5580</v>
      </c>
      <c r="E2683" s="2">
        <v>5568</v>
      </c>
      <c r="F2683" s="13">
        <f t="shared" si="744"/>
        <v>-2.9892455058577738E-3</v>
      </c>
      <c r="G2683" s="2">
        <f t="shared" si="739"/>
        <v>5060.0551666666661</v>
      </c>
      <c r="H2683" s="2">
        <f t="shared" ca="1" si="745"/>
        <v>134781.79999999999</v>
      </c>
      <c r="I2683">
        <f t="shared" ca="1" si="746"/>
        <v>-1</v>
      </c>
      <c r="J2683">
        <f t="shared" si="747"/>
        <v>-1</v>
      </c>
      <c r="K2683">
        <f t="shared" si="740"/>
        <v>-108.32000000000062</v>
      </c>
      <c r="L2683">
        <f t="shared" ca="1" si="741"/>
        <v>-108.32000000000062</v>
      </c>
      <c r="M2683" s="14">
        <f t="shared" si="742"/>
        <v>7166.6200000000463</v>
      </c>
      <c r="N2683">
        <f t="shared" si="748"/>
        <v>-1</v>
      </c>
      <c r="O2683">
        <f t="shared" si="743"/>
        <v>2</v>
      </c>
      <c r="P2683">
        <f>COUNTIF(作圖資料!$A$3:$A$249,A2683)</f>
        <v>0</v>
      </c>
      <c r="R2683" s="7">
        <f t="shared" si="749"/>
        <v>-130</v>
      </c>
      <c r="S2683" s="8">
        <f t="shared" ca="1" si="750"/>
        <v>-130</v>
      </c>
      <c r="T2683" s="8">
        <f t="shared" ca="1" si="751"/>
        <v>10970</v>
      </c>
      <c r="U2683" s="8">
        <f t="shared" ca="1" si="752"/>
        <v>-1</v>
      </c>
      <c r="V2683" s="9">
        <f t="shared" ca="1" si="753"/>
        <v>2</v>
      </c>
      <c r="W2683" s="3">
        <f t="shared" si="754"/>
        <v>-2.7556555617774814E-3</v>
      </c>
      <c r="X2683" s="3">
        <f t="shared" si="755"/>
        <v>-4.7395914004482953E-2</v>
      </c>
      <c r="Y2683" s="3">
        <f t="shared" si="756"/>
        <v>-4.7619047619047561E-2</v>
      </c>
    </row>
    <row r="2684" spans="1:25" x14ac:dyDescent="0.25">
      <c r="A2684" s="1">
        <v>39932</v>
      </c>
      <c r="B2684" s="2">
        <v>5614.06</v>
      </c>
      <c r="C2684" s="2">
        <v>112493</v>
      </c>
      <c r="D2684" s="2">
        <v>5621</v>
      </c>
      <c r="E2684" s="2">
        <v>5607</v>
      </c>
      <c r="F2684" s="13">
        <f t="shared" si="744"/>
        <v>1.2361820144421998E-3</v>
      </c>
      <c r="G2684" s="2">
        <f t="shared" si="739"/>
        <v>5080.456666666666</v>
      </c>
      <c r="H2684" s="2">
        <f t="shared" ca="1" si="745"/>
        <v>130186.4</v>
      </c>
      <c r="I2684">
        <f t="shared" ca="1" si="746"/>
        <v>-1</v>
      </c>
      <c r="J2684">
        <f t="shared" si="747"/>
        <v>1</v>
      </c>
      <c r="K2684">
        <f t="shared" si="740"/>
        <v>17.330000000000837</v>
      </c>
      <c r="L2684">
        <f t="shared" ca="1" si="741"/>
        <v>-17.330000000000837</v>
      </c>
      <c r="M2684" s="14">
        <f t="shared" si="742"/>
        <v>7149.2900000000454</v>
      </c>
      <c r="N2684">
        <f t="shared" si="748"/>
        <v>1</v>
      </c>
      <c r="O2684">
        <f t="shared" si="743"/>
        <v>2</v>
      </c>
      <c r="P2684">
        <f>COUNTIF(作圖資料!$A$3:$A$249,A2684)</f>
        <v>0</v>
      </c>
      <c r="R2684" s="7">
        <f t="shared" si="749"/>
        <v>41</v>
      </c>
      <c r="S2684" s="8">
        <f t="shared" ca="1" si="750"/>
        <v>-41</v>
      </c>
      <c r="T2684" s="8">
        <f t="shared" ca="1" si="751"/>
        <v>10929</v>
      </c>
      <c r="U2684" s="8">
        <f t="shared" ca="1" si="752"/>
        <v>-1</v>
      </c>
      <c r="V2684" s="9">
        <f t="shared" ca="1" si="753"/>
        <v>0</v>
      </c>
      <c r="W2684" s="3">
        <f t="shared" si="754"/>
        <v>-2.7556555617774814E-3</v>
      </c>
      <c r="X2684" s="3">
        <f t="shared" si="755"/>
        <v>-4.4446222164729599E-2</v>
      </c>
      <c r="Y2684" s="3">
        <f t="shared" si="756"/>
        <v>-4.0621266427717906E-2</v>
      </c>
    </row>
    <row r="2685" spans="1:25" x14ac:dyDescent="0.25">
      <c r="A2685" s="1">
        <v>39933</v>
      </c>
      <c r="B2685" s="2">
        <v>5992.57</v>
      </c>
      <c r="C2685" s="2">
        <v>136876</v>
      </c>
      <c r="D2685" s="2">
        <v>6015</v>
      </c>
      <c r="E2685" s="2">
        <v>5998</v>
      </c>
      <c r="F2685" s="13">
        <f t="shared" si="744"/>
        <v>3.7429683758387622E-3</v>
      </c>
      <c r="G2685" s="2">
        <f t="shared" si="739"/>
        <v>5107.6119999999992</v>
      </c>
      <c r="H2685" s="2">
        <f t="shared" ca="1" si="745"/>
        <v>131514.6</v>
      </c>
      <c r="I2685">
        <f t="shared" ca="1" si="746"/>
        <v>1</v>
      </c>
      <c r="J2685">
        <f t="shared" si="747"/>
        <v>1</v>
      </c>
      <c r="K2685">
        <f t="shared" si="740"/>
        <v>378.50999999999931</v>
      </c>
      <c r="L2685">
        <f t="shared" ca="1" si="741"/>
        <v>-378.50999999999931</v>
      </c>
      <c r="M2685" s="14">
        <f t="shared" si="742"/>
        <v>7527.8000000000447</v>
      </c>
      <c r="N2685">
        <f t="shared" si="748"/>
        <v>1</v>
      </c>
      <c r="O2685">
        <f t="shared" si="743"/>
        <v>0</v>
      </c>
      <c r="P2685">
        <f>COUNTIF(作圖資料!$A$3:$A$249,A2685)</f>
        <v>0</v>
      </c>
      <c r="R2685" s="7">
        <f t="shared" si="749"/>
        <v>394</v>
      </c>
      <c r="S2685" s="8">
        <f t="shared" ca="1" si="750"/>
        <v>-394</v>
      </c>
      <c r="T2685" s="8">
        <f t="shared" ca="1" si="751"/>
        <v>10535</v>
      </c>
      <c r="U2685" s="8">
        <f t="shared" ca="1" si="752"/>
        <v>1</v>
      </c>
      <c r="V2685" s="9">
        <f t="shared" ca="1" si="753"/>
        <v>2</v>
      </c>
      <c r="W2685" s="3">
        <f t="shared" si="754"/>
        <v>-2.7556555617774814E-3</v>
      </c>
      <c r="X2685" s="3">
        <f t="shared" si="755"/>
        <v>1.9978928341041202E-2</v>
      </c>
      <c r="Y2685" s="3">
        <f t="shared" si="756"/>
        <v>2.662570404505904E-2</v>
      </c>
    </row>
    <row r="2686" spans="1:25" x14ac:dyDescent="0.25">
      <c r="A2686" s="1">
        <v>39937</v>
      </c>
      <c r="B2686" s="2">
        <v>6330.4</v>
      </c>
      <c r="C2686" s="2">
        <v>164553</v>
      </c>
      <c r="D2686" s="2">
        <v>6436</v>
      </c>
      <c r="E2686" s="2">
        <v>6417</v>
      </c>
      <c r="F2686" s="13">
        <f t="shared" si="744"/>
        <v>1.6681410337419544E-2</v>
      </c>
      <c r="G2686" s="2">
        <f t="shared" ref="G2686:G2749" si="757">AVERAGE(B2627:B2686)</f>
        <v>5138.5978333333333</v>
      </c>
      <c r="H2686" s="2">
        <f t="shared" ca="1" si="745"/>
        <v>135533</v>
      </c>
      <c r="I2686">
        <f t="shared" ca="1" si="746"/>
        <v>1</v>
      </c>
      <c r="J2686">
        <f t="shared" si="747"/>
        <v>1</v>
      </c>
      <c r="K2686">
        <f t="shared" ref="K2686:K2749" si="758">B2686-B2685</f>
        <v>337.82999999999993</v>
      </c>
      <c r="L2686">
        <f t="shared" ref="L2686:L2749" ca="1" si="759">I2685*K2686</f>
        <v>337.82999999999993</v>
      </c>
      <c r="M2686" s="14">
        <f t="shared" ref="M2686:M2749" si="760">M2685+K2686*N2685</f>
        <v>7865.6300000000447</v>
      </c>
      <c r="N2686">
        <f t="shared" si="748"/>
        <v>1</v>
      </c>
      <c r="O2686">
        <f t="shared" ref="O2686:O2749" si="761">ABS(N2686-N2685)</f>
        <v>0</v>
      </c>
      <c r="P2686">
        <f>COUNTIF(作圖資料!$A$3:$A$249,A2686)</f>
        <v>0</v>
      </c>
      <c r="R2686" s="7">
        <f t="shared" si="749"/>
        <v>421</v>
      </c>
      <c r="S2686" s="8">
        <f t="shared" ca="1" si="750"/>
        <v>421</v>
      </c>
      <c r="T2686" s="8">
        <f t="shared" ca="1" si="751"/>
        <v>10956</v>
      </c>
      <c r="U2686" s="8">
        <f t="shared" ca="1" si="752"/>
        <v>1</v>
      </c>
      <c r="V2686" s="9">
        <f t="shared" ca="1" si="753"/>
        <v>0</v>
      </c>
      <c r="W2686" s="3">
        <f t="shared" si="754"/>
        <v>-2.7556555617774814E-3</v>
      </c>
      <c r="X2686" s="3">
        <f t="shared" si="755"/>
        <v>7.7480047453784895E-2</v>
      </c>
      <c r="Y2686" s="3">
        <f t="shared" si="756"/>
        <v>9.8480969448711653E-2</v>
      </c>
    </row>
    <row r="2687" spans="1:25" x14ac:dyDescent="0.25">
      <c r="A2687" s="1">
        <v>39938</v>
      </c>
      <c r="B2687" s="2">
        <v>6379.94</v>
      </c>
      <c r="C2687" s="2">
        <v>213438</v>
      </c>
      <c r="D2687" s="2">
        <v>6542</v>
      </c>
      <c r="E2687" s="2">
        <v>6532</v>
      </c>
      <c r="F2687" s="13">
        <f t="shared" si="744"/>
        <v>2.5401492804007608E-2</v>
      </c>
      <c r="G2687" s="2">
        <f t="shared" si="757"/>
        <v>5170.0203333333338</v>
      </c>
      <c r="H2687" s="2">
        <f t="shared" ca="1" si="745"/>
        <v>150860.6</v>
      </c>
      <c r="I2687">
        <f t="shared" ca="1" si="746"/>
        <v>1</v>
      </c>
      <c r="J2687">
        <f t="shared" si="747"/>
        <v>1</v>
      </c>
      <c r="K2687">
        <f t="shared" si="758"/>
        <v>49.539999999999964</v>
      </c>
      <c r="L2687">
        <f t="shared" ca="1" si="759"/>
        <v>49.539999999999964</v>
      </c>
      <c r="M2687" s="14">
        <f t="shared" si="760"/>
        <v>7915.1700000000446</v>
      </c>
      <c r="N2687">
        <f t="shared" si="748"/>
        <v>1</v>
      </c>
      <c r="O2687">
        <f t="shared" si="761"/>
        <v>0</v>
      </c>
      <c r="P2687">
        <f>COUNTIF(作圖資料!$A$3:$A$249,A2687)</f>
        <v>0</v>
      </c>
      <c r="R2687" s="7">
        <f t="shared" si="749"/>
        <v>106</v>
      </c>
      <c r="S2687" s="8">
        <f t="shared" ca="1" si="750"/>
        <v>106</v>
      </c>
      <c r="T2687" s="8">
        <f t="shared" ca="1" si="751"/>
        <v>11062</v>
      </c>
      <c r="U2687" s="8">
        <f t="shared" ca="1" si="752"/>
        <v>1</v>
      </c>
      <c r="V2687" s="9">
        <f t="shared" ca="1" si="753"/>
        <v>0</v>
      </c>
      <c r="W2687" s="3">
        <f t="shared" si="754"/>
        <v>-2.7556555617774814E-3</v>
      </c>
      <c r="X2687" s="3">
        <f t="shared" si="755"/>
        <v>8.5912115182658289E-2</v>
      </c>
      <c r="Y2687" s="3">
        <f t="shared" si="756"/>
        <v>0.11657279399214904</v>
      </c>
    </row>
    <row r="2688" spans="1:25" x14ac:dyDescent="0.25">
      <c r="A2688" s="1">
        <v>39939</v>
      </c>
      <c r="B2688" s="2">
        <v>6566.7</v>
      </c>
      <c r="C2688" s="2">
        <v>240133</v>
      </c>
      <c r="D2688" s="2">
        <v>6536</v>
      </c>
      <c r="E2688" s="2">
        <v>6529</v>
      </c>
      <c r="F2688" s="13">
        <f t="shared" si="744"/>
        <v>-4.6751031720650982E-3</v>
      </c>
      <c r="G2688" s="2">
        <f t="shared" si="757"/>
        <v>5204.0303333333331</v>
      </c>
      <c r="H2688" s="2">
        <f t="shared" ca="1" si="745"/>
        <v>173498.6</v>
      </c>
      <c r="I2688">
        <f t="shared" ca="1" si="746"/>
        <v>1</v>
      </c>
      <c r="J2688">
        <f t="shared" si="747"/>
        <v>-1</v>
      </c>
      <c r="K2688">
        <f t="shared" si="758"/>
        <v>186.76000000000022</v>
      </c>
      <c r="L2688">
        <f t="shared" ca="1" si="759"/>
        <v>186.76000000000022</v>
      </c>
      <c r="M2688" s="14">
        <f t="shared" si="760"/>
        <v>8101.9300000000449</v>
      </c>
      <c r="N2688">
        <f t="shared" si="748"/>
        <v>-1</v>
      </c>
      <c r="O2688">
        <f t="shared" si="761"/>
        <v>2</v>
      </c>
      <c r="P2688">
        <f>COUNTIF(作圖資料!$A$3:$A$249,A2688)</f>
        <v>0</v>
      </c>
      <c r="R2688" s="7">
        <f t="shared" si="749"/>
        <v>-6</v>
      </c>
      <c r="S2688" s="8">
        <f t="shared" ca="1" si="750"/>
        <v>-6</v>
      </c>
      <c r="T2688" s="8">
        <f t="shared" ca="1" si="751"/>
        <v>11056</v>
      </c>
      <c r="U2688" s="8">
        <f t="shared" ca="1" si="752"/>
        <v>1</v>
      </c>
      <c r="V2688" s="9">
        <f t="shared" ca="1" si="753"/>
        <v>0</v>
      </c>
      <c r="W2688" s="3">
        <f t="shared" si="754"/>
        <v>-2.7556555617774814E-3</v>
      </c>
      <c r="X2688" s="3">
        <f t="shared" si="755"/>
        <v>0.11770002331839535</v>
      </c>
      <c r="Y2688" s="3">
        <f t="shared" si="756"/>
        <v>0.11554872845195452</v>
      </c>
    </row>
    <row r="2689" spans="1:25" x14ac:dyDescent="0.25">
      <c r="A2689" s="1">
        <v>39940</v>
      </c>
      <c r="B2689" s="2">
        <v>6572.87</v>
      </c>
      <c r="C2689" s="2">
        <v>243287</v>
      </c>
      <c r="D2689" s="2">
        <v>6613</v>
      </c>
      <c r="E2689" s="2">
        <v>6603</v>
      </c>
      <c r="F2689" s="13">
        <f t="shared" si="744"/>
        <v>6.1053999242339785E-3</v>
      </c>
      <c r="G2689" s="2">
        <f t="shared" si="757"/>
        <v>5237.3123333333333</v>
      </c>
      <c r="H2689" s="2">
        <f t="shared" ca="1" si="745"/>
        <v>199657.4</v>
      </c>
      <c r="I2689">
        <f t="shared" ca="1" si="746"/>
        <v>1</v>
      </c>
      <c r="J2689">
        <f t="shared" si="747"/>
        <v>1</v>
      </c>
      <c r="K2689">
        <f t="shared" si="758"/>
        <v>6.1700000000000728</v>
      </c>
      <c r="L2689">
        <f t="shared" ca="1" si="759"/>
        <v>6.1700000000000728</v>
      </c>
      <c r="M2689" s="14">
        <f t="shared" si="760"/>
        <v>8095.7600000000448</v>
      </c>
      <c r="N2689">
        <f t="shared" si="748"/>
        <v>1</v>
      </c>
      <c r="O2689">
        <f t="shared" si="761"/>
        <v>2</v>
      </c>
      <c r="P2689">
        <f>COUNTIF(作圖資料!$A$3:$A$249,A2689)</f>
        <v>0</v>
      </c>
      <c r="R2689" s="7">
        <f t="shared" si="749"/>
        <v>77</v>
      </c>
      <c r="S2689" s="8">
        <f t="shared" ca="1" si="750"/>
        <v>77</v>
      </c>
      <c r="T2689" s="8">
        <f t="shared" ca="1" si="751"/>
        <v>11133</v>
      </c>
      <c r="U2689" s="8">
        <f t="shared" ca="1" si="752"/>
        <v>1</v>
      </c>
      <c r="V2689" s="9">
        <f t="shared" ca="1" si="753"/>
        <v>0</v>
      </c>
      <c r="W2689" s="3">
        <f t="shared" si="754"/>
        <v>-2.7556555617774814E-3</v>
      </c>
      <c r="X2689" s="3">
        <f t="shared" si="755"/>
        <v>0.11875020212112353</v>
      </c>
      <c r="Y2689" s="3">
        <f t="shared" si="756"/>
        <v>0.12869090288445162</v>
      </c>
    </row>
    <row r="2690" spans="1:25" x14ac:dyDescent="0.25">
      <c r="A2690" s="1">
        <v>39941</v>
      </c>
      <c r="B2690" s="2">
        <v>6583.87</v>
      </c>
      <c r="C2690" s="2">
        <v>197926</v>
      </c>
      <c r="D2690" s="2">
        <v>6572</v>
      </c>
      <c r="E2690" s="2">
        <v>6560</v>
      </c>
      <c r="F2690" s="13">
        <f t="shared" si="744"/>
        <v>-1.8028910048345503E-3</v>
      </c>
      <c r="G2690" s="2">
        <f t="shared" si="757"/>
        <v>5272.6031666666668</v>
      </c>
      <c r="H2690" s="2">
        <f t="shared" ca="1" si="745"/>
        <v>211867.4</v>
      </c>
      <c r="I2690">
        <f t="shared" ca="1" si="746"/>
        <v>-1</v>
      </c>
      <c r="J2690">
        <f t="shared" si="747"/>
        <v>-1</v>
      </c>
      <c r="K2690">
        <f t="shared" si="758"/>
        <v>11</v>
      </c>
      <c r="L2690">
        <f t="shared" ca="1" si="759"/>
        <v>11</v>
      </c>
      <c r="M2690" s="14">
        <f t="shared" si="760"/>
        <v>8106.7600000000448</v>
      </c>
      <c r="N2690">
        <f t="shared" si="748"/>
        <v>-1</v>
      </c>
      <c r="O2690">
        <f t="shared" si="761"/>
        <v>2</v>
      </c>
      <c r="P2690">
        <f>COUNTIF(作圖資料!$A$3:$A$249,A2690)</f>
        <v>0</v>
      </c>
      <c r="R2690" s="7">
        <f t="shared" si="749"/>
        <v>-41</v>
      </c>
      <c r="S2690" s="8">
        <f t="shared" ca="1" si="750"/>
        <v>-41</v>
      </c>
      <c r="T2690" s="8">
        <f t="shared" ca="1" si="751"/>
        <v>11092</v>
      </c>
      <c r="U2690" s="8">
        <f t="shared" ca="1" si="752"/>
        <v>-1</v>
      </c>
      <c r="V2690" s="9">
        <f t="shared" ca="1" si="753"/>
        <v>2</v>
      </c>
      <c r="W2690" s="3">
        <f t="shared" si="754"/>
        <v>-2.7556555617774814E-3</v>
      </c>
      <c r="X2690" s="3">
        <f t="shared" si="755"/>
        <v>0.12062248199632752</v>
      </c>
      <c r="Y2690" s="3">
        <f t="shared" si="756"/>
        <v>0.12169312169312207</v>
      </c>
    </row>
    <row r="2691" spans="1:25" x14ac:dyDescent="0.25">
      <c r="A2691" s="1">
        <v>39944</v>
      </c>
      <c r="B2691" s="2">
        <v>6647.5</v>
      </c>
      <c r="C2691" s="2">
        <v>189613</v>
      </c>
      <c r="D2691" s="2">
        <v>6597</v>
      </c>
      <c r="E2691" s="2">
        <v>6588</v>
      </c>
      <c r="F2691" s="13">
        <f t="shared" ref="F2691:F2754" si="762">IF(P2691=1,E2691,D2691)/B2691-1</f>
        <v>-7.5968409176382368E-3</v>
      </c>
      <c r="G2691" s="2">
        <f t="shared" si="757"/>
        <v>5306.8531666666668</v>
      </c>
      <c r="H2691" s="2">
        <f t="shared" ref="H2691:H2754" ca="1" si="763">IF(ROW()&gt;$H$1,AVERAGE(OFFSET(C2691,-$H$1+1,,$H$1)),"")</f>
        <v>216879.4</v>
      </c>
      <c r="I2691">
        <f t="shared" ref="I2691:I2754" ca="1" si="764">IF(H2691="",0,SIGN(C2691-H2691))</f>
        <v>-1</v>
      </c>
      <c r="J2691">
        <f t="shared" ref="J2691:J2754" si="765">SIGN(F2691)</f>
        <v>-1</v>
      </c>
      <c r="K2691">
        <f t="shared" si="758"/>
        <v>63.630000000000109</v>
      </c>
      <c r="L2691">
        <f t="shared" ca="1" si="759"/>
        <v>-63.630000000000109</v>
      </c>
      <c r="M2691" s="14">
        <f t="shared" si="760"/>
        <v>8043.1300000000447</v>
      </c>
      <c r="N2691">
        <f t="shared" ref="N2691:N2754" si="766">INT(M2691*$Q$1/B2691)*CHOOSE($L$1,I2691,J2691)</f>
        <v>-1</v>
      </c>
      <c r="O2691">
        <f t="shared" si="761"/>
        <v>0</v>
      </c>
      <c r="P2691">
        <f>COUNTIF(作圖資料!$A$3:$A$249,A2691)</f>
        <v>0</v>
      </c>
      <c r="R2691" s="7">
        <f t="shared" si="749"/>
        <v>25</v>
      </c>
      <c r="S2691" s="8">
        <f t="shared" ca="1" si="750"/>
        <v>-25</v>
      </c>
      <c r="T2691" s="8">
        <f t="shared" ca="1" si="751"/>
        <v>11067</v>
      </c>
      <c r="U2691" s="8">
        <f t="shared" ca="1" si="752"/>
        <v>-1</v>
      </c>
      <c r="V2691" s="9">
        <f t="shared" ca="1" si="753"/>
        <v>0</v>
      </c>
      <c r="W2691" s="3">
        <f t="shared" si="754"/>
        <v>-2.7556555617774814E-3</v>
      </c>
      <c r="X2691" s="3">
        <f t="shared" si="755"/>
        <v>0.13145277003807587</v>
      </c>
      <c r="Y2691" s="3">
        <f t="shared" si="756"/>
        <v>0.1259600614439329</v>
      </c>
    </row>
    <row r="2692" spans="1:25" x14ac:dyDescent="0.25">
      <c r="A2692" s="1">
        <v>39945</v>
      </c>
      <c r="B2692" s="2">
        <v>6432.55</v>
      </c>
      <c r="C2692" s="2">
        <v>176463</v>
      </c>
      <c r="D2692" s="2">
        <v>6447</v>
      </c>
      <c r="E2692" s="2">
        <v>6436</v>
      </c>
      <c r="F2692" s="13">
        <f t="shared" si="762"/>
        <v>2.2463875135054767E-3</v>
      </c>
      <c r="G2692" s="2">
        <f t="shared" si="757"/>
        <v>5337.5413333333327</v>
      </c>
      <c r="H2692" s="2">
        <f t="shared" ca="1" si="763"/>
        <v>209484.4</v>
      </c>
      <c r="I2692">
        <f t="shared" ca="1" si="764"/>
        <v>-1</v>
      </c>
      <c r="J2692">
        <f t="shared" si="765"/>
        <v>1</v>
      </c>
      <c r="K2692">
        <f t="shared" si="758"/>
        <v>-214.94999999999982</v>
      </c>
      <c r="L2692">
        <f t="shared" ca="1" si="759"/>
        <v>214.94999999999982</v>
      </c>
      <c r="M2692" s="14">
        <f t="shared" si="760"/>
        <v>8258.0800000000454</v>
      </c>
      <c r="N2692">
        <f t="shared" si="766"/>
        <v>1</v>
      </c>
      <c r="O2692">
        <f t="shared" si="761"/>
        <v>2</v>
      </c>
      <c r="P2692">
        <f>COUNTIF(作圖資料!$A$3:$A$249,A2692)</f>
        <v>0</v>
      </c>
      <c r="R2692" s="7">
        <f t="shared" ref="R2692:R2755" si="767">D2692-IF(P2691=1,E2691,D2691)</f>
        <v>-150</v>
      </c>
      <c r="S2692" s="8">
        <f t="shared" ref="S2692:S2755" ca="1" si="768">I2691*R2692</f>
        <v>150</v>
      </c>
      <c r="T2692" s="8">
        <f t="shared" ref="T2692:T2755" ca="1" si="769">T2691+R2692*U2691</f>
        <v>11217</v>
      </c>
      <c r="U2692" s="8">
        <f t="shared" ref="U2692:U2755" ca="1" si="770">INT(T2692*$Q$1/IF(P2692=1,E2692,D2692))*I2692</f>
        <v>-1</v>
      </c>
      <c r="V2692" s="9">
        <f t="shared" ref="V2692:V2755" ca="1" si="771">IF(P2692=1,ABS(U2692)+ABS(U2691),ABS(U2692-U2691))</f>
        <v>0</v>
      </c>
      <c r="W2692" s="3">
        <f t="shared" ref="W2692:W2755" si="772">IF(P2691=1,F2691,W2691)</f>
        <v>-2.7556555617774814E-3</v>
      </c>
      <c r="X2692" s="3">
        <f t="shared" ref="X2692:X2755" si="773">IF(P2691=1,K2692/B2691,(1+K2692/B2691)*(1+X2691)-1)</f>
        <v>9.4866719203975158E-2</v>
      </c>
      <c r="Y2692" s="3">
        <f t="shared" ref="Y2692:Y2755" si="774">IF(P2691=1,R2692/E2691,(1+R2692/D2691)*(1+Y2691)-1)</f>
        <v>0.1003584229390686</v>
      </c>
    </row>
    <row r="2693" spans="1:25" x14ac:dyDescent="0.25">
      <c r="A2693" s="1">
        <v>39946</v>
      </c>
      <c r="B2693" s="2">
        <v>6485.14</v>
      </c>
      <c r="C2693" s="2">
        <v>159841</v>
      </c>
      <c r="D2693" s="2">
        <v>6469</v>
      </c>
      <c r="E2693" s="2">
        <v>6454</v>
      </c>
      <c r="F2693" s="13">
        <f t="shared" si="762"/>
        <v>-2.4887666264722386E-3</v>
      </c>
      <c r="G2693" s="2">
        <f t="shared" si="757"/>
        <v>5370.7640000000001</v>
      </c>
      <c r="H2693" s="2">
        <f t="shared" ca="1" si="763"/>
        <v>193426</v>
      </c>
      <c r="I2693">
        <f t="shared" ca="1" si="764"/>
        <v>-1</v>
      </c>
      <c r="J2693">
        <f t="shared" si="765"/>
        <v>-1</v>
      </c>
      <c r="K2693">
        <f t="shared" si="758"/>
        <v>52.590000000000146</v>
      </c>
      <c r="L2693">
        <f t="shared" ca="1" si="759"/>
        <v>-52.590000000000146</v>
      </c>
      <c r="M2693" s="14">
        <f t="shared" si="760"/>
        <v>8310.6700000000455</v>
      </c>
      <c r="N2693">
        <f t="shared" si="766"/>
        <v>-1</v>
      </c>
      <c r="O2693">
        <f t="shared" si="761"/>
        <v>2</v>
      </c>
      <c r="P2693">
        <f>COUNTIF(作圖資料!$A$3:$A$249,A2693)</f>
        <v>0</v>
      </c>
      <c r="R2693" s="7">
        <f t="shared" si="767"/>
        <v>22</v>
      </c>
      <c r="S2693" s="8">
        <f t="shared" ca="1" si="768"/>
        <v>-22</v>
      </c>
      <c r="T2693" s="8">
        <f t="shared" ca="1" si="769"/>
        <v>11195</v>
      </c>
      <c r="U2693" s="8">
        <f t="shared" ca="1" si="770"/>
        <v>-1</v>
      </c>
      <c r="V2693" s="9">
        <f t="shared" ca="1" si="771"/>
        <v>0</v>
      </c>
      <c r="W2693" s="3">
        <f t="shared" si="772"/>
        <v>-2.7556555617774814E-3</v>
      </c>
      <c r="X2693" s="3">
        <f t="shared" si="773"/>
        <v>0.1038179190800641</v>
      </c>
      <c r="Y2693" s="3">
        <f t="shared" si="774"/>
        <v>0.10411332991978206</v>
      </c>
    </row>
    <row r="2694" spans="1:25" x14ac:dyDescent="0.25">
      <c r="A2694" s="1">
        <v>39947</v>
      </c>
      <c r="B2694" s="2">
        <v>6364.17</v>
      </c>
      <c r="C2694" s="2">
        <v>162659</v>
      </c>
      <c r="D2694" s="2">
        <v>6321</v>
      </c>
      <c r="E2694" s="2">
        <v>6306</v>
      </c>
      <c r="F2694" s="13">
        <f t="shared" si="762"/>
        <v>-6.7832883156798696E-3</v>
      </c>
      <c r="G2694" s="2">
        <f t="shared" si="757"/>
        <v>5401.8606666666656</v>
      </c>
      <c r="H2694" s="2">
        <f t="shared" ca="1" si="763"/>
        <v>177300.4</v>
      </c>
      <c r="I2694">
        <f t="shared" ca="1" si="764"/>
        <v>-1</v>
      </c>
      <c r="J2694">
        <f t="shared" si="765"/>
        <v>-1</v>
      </c>
      <c r="K2694">
        <f t="shared" si="758"/>
        <v>-120.97000000000025</v>
      </c>
      <c r="L2694">
        <f t="shared" ca="1" si="759"/>
        <v>120.97000000000025</v>
      </c>
      <c r="M2694" s="14">
        <f t="shared" si="760"/>
        <v>8431.6400000000467</v>
      </c>
      <c r="N2694">
        <f t="shared" si="766"/>
        <v>-1</v>
      </c>
      <c r="O2694">
        <f t="shared" si="761"/>
        <v>0</v>
      </c>
      <c r="P2694">
        <f>COUNTIF(作圖資料!$A$3:$A$249,A2694)</f>
        <v>0</v>
      </c>
      <c r="R2694" s="7">
        <f t="shared" si="767"/>
        <v>-148</v>
      </c>
      <c r="S2694" s="8">
        <f t="shared" ca="1" si="768"/>
        <v>148</v>
      </c>
      <c r="T2694" s="8">
        <f t="shared" ca="1" si="769"/>
        <v>11343</v>
      </c>
      <c r="U2694" s="8">
        <f t="shared" ca="1" si="770"/>
        <v>-1</v>
      </c>
      <c r="V2694" s="9">
        <f t="shared" ca="1" si="771"/>
        <v>0</v>
      </c>
      <c r="W2694" s="3">
        <f t="shared" si="772"/>
        <v>-2.7556555617774814E-3</v>
      </c>
      <c r="X2694" s="3">
        <f t="shared" si="773"/>
        <v>8.3227946670661135E-2</v>
      </c>
      <c r="Y2694" s="3">
        <f t="shared" si="774"/>
        <v>7.8853046594982601E-2</v>
      </c>
    </row>
    <row r="2695" spans="1:25" x14ac:dyDescent="0.25">
      <c r="A2695" s="1">
        <v>39948</v>
      </c>
      <c r="B2695" s="2">
        <v>6489.09</v>
      </c>
      <c r="C2695" s="2">
        <v>162659</v>
      </c>
      <c r="D2695" s="2">
        <v>6476</v>
      </c>
      <c r="E2695" s="2">
        <v>6453</v>
      </c>
      <c r="F2695" s="13">
        <f t="shared" si="762"/>
        <v>-2.0172320001726751E-3</v>
      </c>
      <c r="G2695" s="2">
        <f t="shared" si="757"/>
        <v>5434.5309999999999</v>
      </c>
      <c r="H2695" s="2">
        <f t="shared" ca="1" si="763"/>
        <v>170247</v>
      </c>
      <c r="I2695">
        <f t="shared" ca="1" si="764"/>
        <v>-1</v>
      </c>
      <c r="J2695">
        <f t="shared" si="765"/>
        <v>-1</v>
      </c>
      <c r="K2695">
        <f t="shared" si="758"/>
        <v>124.92000000000007</v>
      </c>
      <c r="L2695">
        <f t="shared" ca="1" si="759"/>
        <v>-124.92000000000007</v>
      </c>
      <c r="M2695" s="14">
        <f t="shared" si="760"/>
        <v>8306.7200000000466</v>
      </c>
      <c r="N2695">
        <f t="shared" si="766"/>
        <v>-1</v>
      </c>
      <c r="O2695">
        <f t="shared" si="761"/>
        <v>0</v>
      </c>
      <c r="P2695">
        <f>COUNTIF(作圖資料!$A$3:$A$249,A2695)</f>
        <v>0</v>
      </c>
      <c r="R2695" s="7">
        <f t="shared" si="767"/>
        <v>155</v>
      </c>
      <c r="S2695" s="8">
        <f t="shared" ca="1" si="768"/>
        <v>-155</v>
      </c>
      <c r="T2695" s="8">
        <f t="shared" ca="1" si="769"/>
        <v>11188</v>
      </c>
      <c r="U2695" s="8">
        <f t="shared" ca="1" si="770"/>
        <v>-1</v>
      </c>
      <c r="V2695" s="9">
        <f t="shared" ca="1" si="771"/>
        <v>0</v>
      </c>
      <c r="W2695" s="3">
        <f t="shared" si="772"/>
        <v>-2.7556555617774814E-3</v>
      </c>
      <c r="X2695" s="3">
        <f t="shared" si="773"/>
        <v>0.10449023776252364</v>
      </c>
      <c r="Y2695" s="3">
        <f t="shared" si="774"/>
        <v>0.10530807305000911</v>
      </c>
    </row>
    <row r="2696" spans="1:25" x14ac:dyDescent="0.25">
      <c r="A2696" s="1">
        <v>39951</v>
      </c>
      <c r="B2696" s="2">
        <v>6577.81</v>
      </c>
      <c r="C2696" s="2">
        <v>166468</v>
      </c>
      <c r="D2696" s="2">
        <v>6561</v>
      </c>
      <c r="E2696" s="2">
        <v>6543</v>
      </c>
      <c r="F2696" s="13">
        <f t="shared" si="762"/>
        <v>-2.555561805524964E-3</v>
      </c>
      <c r="G2696" s="2">
        <f t="shared" si="757"/>
        <v>5470.2121666666662</v>
      </c>
      <c r="H2696" s="2">
        <f t="shared" ca="1" si="763"/>
        <v>165618</v>
      </c>
      <c r="I2696">
        <f t="shared" ca="1" si="764"/>
        <v>1</v>
      </c>
      <c r="J2696">
        <f t="shared" si="765"/>
        <v>-1</v>
      </c>
      <c r="K2696">
        <f t="shared" si="758"/>
        <v>88.720000000000255</v>
      </c>
      <c r="L2696">
        <f t="shared" ca="1" si="759"/>
        <v>-88.720000000000255</v>
      </c>
      <c r="M2696" s="14">
        <f t="shared" si="760"/>
        <v>8218.0000000000473</v>
      </c>
      <c r="N2696">
        <f t="shared" si="766"/>
        <v>-1</v>
      </c>
      <c r="O2696">
        <f t="shared" si="761"/>
        <v>0</v>
      </c>
      <c r="P2696">
        <f>COUNTIF(作圖資料!$A$3:$A$249,A2696)</f>
        <v>0</v>
      </c>
      <c r="R2696" s="7">
        <f t="shared" si="767"/>
        <v>85</v>
      </c>
      <c r="S2696" s="8">
        <f t="shared" ca="1" si="768"/>
        <v>-85</v>
      </c>
      <c r="T2696" s="8">
        <f t="shared" ca="1" si="769"/>
        <v>11103</v>
      </c>
      <c r="U2696" s="8">
        <f t="shared" ca="1" si="770"/>
        <v>1</v>
      </c>
      <c r="V2696" s="9">
        <f t="shared" ca="1" si="771"/>
        <v>2</v>
      </c>
      <c r="W2696" s="3">
        <f t="shared" si="772"/>
        <v>-2.7556555617774814E-3</v>
      </c>
      <c r="X2696" s="3">
        <f t="shared" si="773"/>
        <v>0.11959102599235116</v>
      </c>
      <c r="Y2696" s="3">
        <f t="shared" si="774"/>
        <v>0.11981566820276557</v>
      </c>
    </row>
    <row r="2697" spans="1:25" x14ac:dyDescent="0.25">
      <c r="A2697" s="1">
        <v>39952</v>
      </c>
      <c r="B2697" s="2">
        <v>6655.59</v>
      </c>
      <c r="C2697" s="2">
        <v>218770</v>
      </c>
      <c r="D2697" s="2">
        <v>6693</v>
      </c>
      <c r="E2697" s="2">
        <v>6673</v>
      </c>
      <c r="F2697" s="13">
        <f t="shared" si="762"/>
        <v>5.6208390240384265E-3</v>
      </c>
      <c r="G2697" s="2">
        <f t="shared" si="757"/>
        <v>5506.509</v>
      </c>
      <c r="H2697" s="2">
        <f t="shared" ca="1" si="763"/>
        <v>174079.4</v>
      </c>
      <c r="I2697">
        <f t="shared" ca="1" si="764"/>
        <v>1</v>
      </c>
      <c r="J2697">
        <f t="shared" si="765"/>
        <v>1</v>
      </c>
      <c r="K2697">
        <f t="shared" si="758"/>
        <v>77.779999999999745</v>
      </c>
      <c r="L2697">
        <f t="shared" ca="1" si="759"/>
        <v>77.779999999999745</v>
      </c>
      <c r="M2697" s="14">
        <f t="shared" si="760"/>
        <v>8140.2200000000475</v>
      </c>
      <c r="N2697">
        <f t="shared" si="766"/>
        <v>1</v>
      </c>
      <c r="O2697">
        <f t="shared" si="761"/>
        <v>2</v>
      </c>
      <c r="P2697">
        <f>COUNTIF(作圖資料!$A$3:$A$249,A2697)</f>
        <v>0</v>
      </c>
      <c r="R2697" s="7">
        <f t="shared" si="767"/>
        <v>132</v>
      </c>
      <c r="S2697" s="8">
        <f t="shared" ca="1" si="768"/>
        <v>132</v>
      </c>
      <c r="T2697" s="8">
        <f t="shared" ca="1" si="769"/>
        <v>11235</v>
      </c>
      <c r="U2697" s="8">
        <f t="shared" ca="1" si="770"/>
        <v>1</v>
      </c>
      <c r="V2697" s="9">
        <f t="shared" ca="1" si="771"/>
        <v>0</v>
      </c>
      <c r="W2697" s="3">
        <f t="shared" si="772"/>
        <v>-2.7556555617774814E-3</v>
      </c>
      <c r="X2697" s="3">
        <f t="shared" si="773"/>
        <v>0.13282974678265735</v>
      </c>
      <c r="Y2697" s="3">
        <f t="shared" si="774"/>
        <v>0.14234511008704631</v>
      </c>
    </row>
    <row r="2698" spans="1:25" x14ac:dyDescent="0.25">
      <c r="A2698" s="1">
        <v>39953</v>
      </c>
      <c r="B2698" s="2">
        <v>6703.62</v>
      </c>
      <c r="C2698" s="2">
        <v>191556</v>
      </c>
      <c r="D2698" s="2">
        <v>6697</v>
      </c>
      <c r="E2698" s="2">
        <v>6668</v>
      </c>
      <c r="F2698" s="13">
        <f t="shared" si="762"/>
        <v>-5.3135470089294978E-3</v>
      </c>
      <c r="G2698" s="2">
        <f t="shared" si="757"/>
        <v>5544.3996666666662</v>
      </c>
      <c r="H2698" s="2">
        <f t="shared" ca="1" si="763"/>
        <v>180422.39999999999</v>
      </c>
      <c r="I2698">
        <f t="shared" ca="1" si="764"/>
        <v>1</v>
      </c>
      <c r="J2698">
        <f t="shared" si="765"/>
        <v>-1</v>
      </c>
      <c r="K2698">
        <f t="shared" si="758"/>
        <v>48.029999999999745</v>
      </c>
      <c r="L2698">
        <f t="shared" ca="1" si="759"/>
        <v>48.029999999999745</v>
      </c>
      <c r="M2698" s="14">
        <f t="shared" si="760"/>
        <v>8188.2500000000473</v>
      </c>
      <c r="N2698">
        <f t="shared" si="766"/>
        <v>-1</v>
      </c>
      <c r="O2698">
        <f t="shared" si="761"/>
        <v>2</v>
      </c>
      <c r="P2698">
        <f>COUNTIF(作圖資料!$A$3:$A$249,A2698)</f>
        <v>1</v>
      </c>
      <c r="R2698" s="7">
        <f t="shared" si="767"/>
        <v>4</v>
      </c>
      <c r="S2698" s="8">
        <f t="shared" ca="1" si="768"/>
        <v>4</v>
      </c>
      <c r="T2698" s="8">
        <f t="shared" ca="1" si="769"/>
        <v>11239</v>
      </c>
      <c r="U2698" s="8">
        <f t="shared" ca="1" si="770"/>
        <v>1</v>
      </c>
      <c r="V2698" s="9">
        <f t="shared" ca="1" si="771"/>
        <v>2</v>
      </c>
      <c r="W2698" s="3">
        <f t="shared" si="772"/>
        <v>-2.7556555617774814E-3</v>
      </c>
      <c r="X2698" s="3">
        <f t="shared" si="773"/>
        <v>0.14100480154684369</v>
      </c>
      <c r="Y2698" s="3">
        <f t="shared" si="774"/>
        <v>0.14302782044717599</v>
      </c>
    </row>
    <row r="2699" spans="1:25" x14ac:dyDescent="0.25">
      <c r="A2699" s="1">
        <v>39954</v>
      </c>
      <c r="B2699" s="2">
        <v>6718.81</v>
      </c>
      <c r="C2699" s="2">
        <v>182936</v>
      </c>
      <c r="D2699" s="2">
        <v>6671</v>
      </c>
      <c r="E2699" s="2">
        <v>6596</v>
      </c>
      <c r="F2699" s="13">
        <f t="shared" si="762"/>
        <v>-7.1158434306075602E-3</v>
      </c>
      <c r="G2699" s="2">
        <f t="shared" si="757"/>
        <v>5581.4841666666662</v>
      </c>
      <c r="H2699" s="2">
        <f t="shared" ca="1" si="763"/>
        <v>184477.8</v>
      </c>
      <c r="I2699">
        <f t="shared" ca="1" si="764"/>
        <v>-1</v>
      </c>
      <c r="J2699">
        <f t="shared" si="765"/>
        <v>-1</v>
      </c>
      <c r="K2699">
        <f t="shared" si="758"/>
        <v>15.190000000000509</v>
      </c>
      <c r="L2699">
        <f t="shared" ca="1" si="759"/>
        <v>15.190000000000509</v>
      </c>
      <c r="M2699" s="14">
        <f t="shared" si="760"/>
        <v>8173.0600000000468</v>
      </c>
      <c r="N2699">
        <f t="shared" si="766"/>
        <v>-1</v>
      </c>
      <c r="O2699">
        <f t="shared" si="761"/>
        <v>0</v>
      </c>
      <c r="P2699">
        <f>COUNTIF(作圖資料!$A$3:$A$249,A2699)</f>
        <v>0</v>
      </c>
      <c r="R2699" s="7">
        <f t="shared" si="767"/>
        <v>3</v>
      </c>
      <c r="S2699" s="8">
        <f t="shared" ca="1" si="768"/>
        <v>3</v>
      </c>
      <c r="T2699" s="8">
        <f t="shared" ca="1" si="769"/>
        <v>11242</v>
      </c>
      <c r="U2699" s="8">
        <f t="shared" ca="1" si="770"/>
        <v>-1</v>
      </c>
      <c r="V2699" s="9">
        <f t="shared" ca="1" si="771"/>
        <v>2</v>
      </c>
      <c r="W2699" s="3">
        <f t="shared" si="772"/>
        <v>-5.3135470089294978E-3</v>
      </c>
      <c r="X2699" s="3">
        <f t="shared" si="773"/>
        <v>2.265939895161198E-3</v>
      </c>
      <c r="Y2699" s="3">
        <f t="shared" si="774"/>
        <v>4.4991001799640074E-4</v>
      </c>
    </row>
    <row r="2700" spans="1:25" x14ac:dyDescent="0.25">
      <c r="A2700" s="1">
        <v>39955</v>
      </c>
      <c r="B2700" s="2">
        <v>6737.29</v>
      </c>
      <c r="C2700" s="2">
        <v>187077</v>
      </c>
      <c r="D2700" s="2">
        <v>6692</v>
      </c>
      <c r="E2700" s="2">
        <v>6616</v>
      </c>
      <c r="F2700" s="13">
        <f t="shared" si="762"/>
        <v>-6.7222874479204719E-3</v>
      </c>
      <c r="G2700" s="2">
        <f t="shared" si="757"/>
        <v>5618.4629999999997</v>
      </c>
      <c r="H2700" s="2">
        <f t="shared" ca="1" si="763"/>
        <v>189361.4</v>
      </c>
      <c r="I2700">
        <f t="shared" ca="1" si="764"/>
        <v>-1</v>
      </c>
      <c r="J2700">
        <f t="shared" si="765"/>
        <v>-1</v>
      </c>
      <c r="K2700">
        <f t="shared" si="758"/>
        <v>18.479999999999563</v>
      </c>
      <c r="L2700">
        <f t="shared" ca="1" si="759"/>
        <v>-18.479999999999563</v>
      </c>
      <c r="M2700" s="14">
        <f t="shared" si="760"/>
        <v>8154.5800000000472</v>
      </c>
      <c r="N2700">
        <f t="shared" si="766"/>
        <v>-1</v>
      </c>
      <c r="O2700">
        <f t="shared" si="761"/>
        <v>0</v>
      </c>
      <c r="P2700">
        <f>COUNTIF(作圖資料!$A$3:$A$249,A2700)</f>
        <v>0</v>
      </c>
      <c r="R2700" s="7">
        <f t="shared" si="767"/>
        <v>21</v>
      </c>
      <c r="S2700" s="8">
        <f t="shared" ca="1" si="768"/>
        <v>-21</v>
      </c>
      <c r="T2700" s="8">
        <f t="shared" ca="1" si="769"/>
        <v>11221</v>
      </c>
      <c r="U2700" s="8">
        <f t="shared" ca="1" si="770"/>
        <v>-1</v>
      </c>
      <c r="V2700" s="9">
        <f t="shared" ca="1" si="771"/>
        <v>0</v>
      </c>
      <c r="W2700" s="3">
        <f t="shared" si="772"/>
        <v>-5.3135470089294978E-3</v>
      </c>
      <c r="X2700" s="3">
        <f t="shared" si="773"/>
        <v>5.0226593989517454E-3</v>
      </c>
      <c r="Y2700" s="3">
        <f t="shared" si="774"/>
        <v>3.5992801439712618E-3</v>
      </c>
    </row>
    <row r="2701" spans="1:25" x14ac:dyDescent="0.25">
      <c r="A2701" s="1">
        <v>39958</v>
      </c>
      <c r="B2701" s="2">
        <v>6734.46</v>
      </c>
      <c r="C2701" s="2">
        <v>190668</v>
      </c>
      <c r="D2701" s="2">
        <v>6724</v>
      </c>
      <c r="E2701" s="2">
        <v>6650</v>
      </c>
      <c r="F2701" s="13">
        <f t="shared" si="762"/>
        <v>-1.5532054537409357E-3</v>
      </c>
      <c r="G2701" s="2">
        <f t="shared" si="757"/>
        <v>5654.7515000000003</v>
      </c>
      <c r="H2701" s="2">
        <f t="shared" ca="1" si="763"/>
        <v>194201.4</v>
      </c>
      <c r="I2701">
        <f t="shared" ca="1" si="764"/>
        <v>-1</v>
      </c>
      <c r="J2701">
        <f t="shared" si="765"/>
        <v>-1</v>
      </c>
      <c r="K2701">
        <f t="shared" si="758"/>
        <v>-2.8299999999999272</v>
      </c>
      <c r="L2701">
        <f t="shared" ca="1" si="759"/>
        <v>2.8299999999999272</v>
      </c>
      <c r="M2701" s="14">
        <f t="shared" si="760"/>
        <v>8157.4100000000471</v>
      </c>
      <c r="N2701">
        <f t="shared" si="766"/>
        <v>-1</v>
      </c>
      <c r="O2701">
        <f t="shared" si="761"/>
        <v>0</v>
      </c>
      <c r="P2701">
        <f>COUNTIF(作圖資料!$A$3:$A$249,A2701)</f>
        <v>0</v>
      </c>
      <c r="R2701" s="7">
        <f t="shared" si="767"/>
        <v>32</v>
      </c>
      <c r="S2701" s="8">
        <f t="shared" ca="1" si="768"/>
        <v>-32</v>
      </c>
      <c r="T2701" s="8">
        <f t="shared" ca="1" si="769"/>
        <v>11189</v>
      </c>
      <c r="U2701" s="8">
        <f t="shared" ca="1" si="770"/>
        <v>-1</v>
      </c>
      <c r="V2701" s="9">
        <f t="shared" ca="1" si="771"/>
        <v>0</v>
      </c>
      <c r="W2701" s="3">
        <f t="shared" si="772"/>
        <v>-5.3135470089294978E-3</v>
      </c>
      <c r="X2701" s="3">
        <f t="shared" si="773"/>
        <v>4.6004994316504177E-3</v>
      </c>
      <c r="Y2701" s="3">
        <f t="shared" si="774"/>
        <v>8.3983203359330183E-3</v>
      </c>
    </row>
    <row r="2702" spans="1:25" x14ac:dyDescent="0.25">
      <c r="A2702" s="1">
        <v>39959</v>
      </c>
      <c r="B2702" s="2">
        <v>6683.11</v>
      </c>
      <c r="C2702" s="2">
        <v>199722</v>
      </c>
      <c r="D2702" s="2">
        <v>6646</v>
      </c>
      <c r="E2702" s="2">
        <v>6570</v>
      </c>
      <c r="F2702" s="13">
        <f t="shared" si="762"/>
        <v>-5.5528040089120045E-3</v>
      </c>
      <c r="G2702" s="2">
        <f t="shared" si="757"/>
        <v>5692.3728333333329</v>
      </c>
      <c r="H2702" s="2">
        <f t="shared" ca="1" si="763"/>
        <v>190391.8</v>
      </c>
      <c r="I2702">
        <f t="shared" ca="1" si="764"/>
        <v>1</v>
      </c>
      <c r="J2702">
        <f t="shared" si="765"/>
        <v>-1</v>
      </c>
      <c r="K2702">
        <f t="shared" si="758"/>
        <v>-51.350000000000364</v>
      </c>
      <c r="L2702">
        <f t="shared" ca="1" si="759"/>
        <v>51.350000000000364</v>
      </c>
      <c r="M2702" s="14">
        <f t="shared" si="760"/>
        <v>8208.7600000000475</v>
      </c>
      <c r="N2702">
        <f t="shared" si="766"/>
        <v>-1</v>
      </c>
      <c r="O2702">
        <f t="shared" si="761"/>
        <v>0</v>
      </c>
      <c r="P2702">
        <f>COUNTIF(作圖資料!$A$3:$A$249,A2702)</f>
        <v>0</v>
      </c>
      <c r="R2702" s="7">
        <f t="shared" si="767"/>
        <v>-78</v>
      </c>
      <c r="S2702" s="8">
        <f t="shared" ca="1" si="768"/>
        <v>78</v>
      </c>
      <c r="T2702" s="8">
        <f t="shared" ca="1" si="769"/>
        <v>11267</v>
      </c>
      <c r="U2702" s="8">
        <f t="shared" ca="1" si="770"/>
        <v>1</v>
      </c>
      <c r="V2702" s="9">
        <f t="shared" ca="1" si="771"/>
        <v>2</v>
      </c>
      <c r="W2702" s="3">
        <f t="shared" si="772"/>
        <v>-5.3135470089294978E-3</v>
      </c>
      <c r="X2702" s="3">
        <f t="shared" si="773"/>
        <v>-3.0595409644341709E-3</v>
      </c>
      <c r="Y2702" s="3">
        <f t="shared" si="774"/>
        <v>-3.2993401319734161E-3</v>
      </c>
    </row>
    <row r="2703" spans="1:25" x14ac:dyDescent="0.25">
      <c r="A2703" s="1">
        <v>39960</v>
      </c>
      <c r="B2703" s="2">
        <v>6890.44</v>
      </c>
      <c r="C2703" s="2">
        <v>223536</v>
      </c>
      <c r="D2703" s="2">
        <v>6932</v>
      </c>
      <c r="E2703" s="2">
        <v>6851</v>
      </c>
      <c r="F2703" s="13">
        <f t="shared" si="762"/>
        <v>6.0315451553167865E-3</v>
      </c>
      <c r="G2703" s="2">
        <f t="shared" si="757"/>
        <v>5733.2911666666669</v>
      </c>
      <c r="H2703" s="2">
        <f t="shared" ca="1" si="763"/>
        <v>196787.8</v>
      </c>
      <c r="I2703">
        <f t="shared" ca="1" si="764"/>
        <v>1</v>
      </c>
      <c r="J2703">
        <f t="shared" si="765"/>
        <v>1</v>
      </c>
      <c r="K2703">
        <f t="shared" si="758"/>
        <v>207.32999999999993</v>
      </c>
      <c r="L2703">
        <f t="shared" ca="1" si="759"/>
        <v>207.32999999999993</v>
      </c>
      <c r="M2703" s="14">
        <f t="shared" si="760"/>
        <v>8001.4300000000476</v>
      </c>
      <c r="N2703">
        <f t="shared" si="766"/>
        <v>1</v>
      </c>
      <c r="O2703">
        <f t="shared" si="761"/>
        <v>2</v>
      </c>
      <c r="P2703">
        <f>COUNTIF(作圖資料!$A$3:$A$249,A2703)</f>
        <v>0</v>
      </c>
      <c r="R2703" s="7">
        <f t="shared" si="767"/>
        <v>286</v>
      </c>
      <c r="S2703" s="8">
        <f t="shared" ca="1" si="768"/>
        <v>286</v>
      </c>
      <c r="T2703" s="8">
        <f t="shared" ca="1" si="769"/>
        <v>11553</v>
      </c>
      <c r="U2703" s="8">
        <f t="shared" ca="1" si="770"/>
        <v>1</v>
      </c>
      <c r="V2703" s="9">
        <f t="shared" ca="1" si="771"/>
        <v>0</v>
      </c>
      <c r="W2703" s="3">
        <f t="shared" si="772"/>
        <v>-5.3135470089294978E-3</v>
      </c>
      <c r="X2703" s="3">
        <f t="shared" si="773"/>
        <v>2.7868524767215241E-2</v>
      </c>
      <c r="Y2703" s="3">
        <f t="shared" si="774"/>
        <v>3.9592081583683436E-2</v>
      </c>
    </row>
    <row r="2704" spans="1:25" x14ac:dyDescent="0.25">
      <c r="A2704" s="1">
        <v>39965</v>
      </c>
      <c r="B2704" s="2">
        <v>6954.1</v>
      </c>
      <c r="C2704" s="2">
        <v>201854</v>
      </c>
      <c r="D2704" s="2">
        <v>6954</v>
      </c>
      <c r="E2704" s="2">
        <v>6871</v>
      </c>
      <c r="F2704" s="13">
        <f t="shared" si="762"/>
        <v>-1.4380006039704796E-5</v>
      </c>
      <c r="G2704" s="2">
        <f t="shared" si="757"/>
        <v>5773.5025000000005</v>
      </c>
      <c r="H2704" s="2">
        <f t="shared" ca="1" si="763"/>
        <v>200571.4</v>
      </c>
      <c r="I2704">
        <f t="shared" ca="1" si="764"/>
        <v>1</v>
      </c>
      <c r="J2704">
        <f t="shared" si="765"/>
        <v>-1</v>
      </c>
      <c r="K2704">
        <f t="shared" si="758"/>
        <v>63.660000000000764</v>
      </c>
      <c r="L2704">
        <f t="shared" ca="1" si="759"/>
        <v>63.660000000000764</v>
      </c>
      <c r="M2704" s="14">
        <f t="shared" si="760"/>
        <v>8065.0900000000483</v>
      </c>
      <c r="N2704">
        <f t="shared" si="766"/>
        <v>-1</v>
      </c>
      <c r="O2704">
        <f t="shared" si="761"/>
        <v>2</v>
      </c>
      <c r="P2704">
        <f>COUNTIF(作圖資料!$A$3:$A$249,A2704)</f>
        <v>0</v>
      </c>
      <c r="R2704" s="7">
        <f t="shared" si="767"/>
        <v>22</v>
      </c>
      <c r="S2704" s="8">
        <f t="shared" ca="1" si="768"/>
        <v>22</v>
      </c>
      <c r="T2704" s="8">
        <f t="shared" ca="1" si="769"/>
        <v>11575</v>
      </c>
      <c r="U2704" s="8">
        <f t="shared" ca="1" si="770"/>
        <v>1</v>
      </c>
      <c r="V2704" s="9">
        <f t="shared" ca="1" si="771"/>
        <v>0</v>
      </c>
      <c r="W2704" s="3">
        <f t="shared" si="772"/>
        <v>-5.3135470089294978E-3</v>
      </c>
      <c r="X2704" s="3">
        <f t="shared" si="773"/>
        <v>3.736488643449376E-2</v>
      </c>
      <c r="Y2704" s="3">
        <f t="shared" si="774"/>
        <v>4.2891421715657074E-2</v>
      </c>
    </row>
    <row r="2705" spans="1:25" x14ac:dyDescent="0.25">
      <c r="A2705" s="1">
        <v>39966</v>
      </c>
      <c r="B2705" s="2">
        <v>6949.08</v>
      </c>
      <c r="C2705" s="2">
        <v>232190</v>
      </c>
      <c r="D2705" s="2">
        <v>6916</v>
      </c>
      <c r="E2705" s="2">
        <v>6829</v>
      </c>
      <c r="F2705" s="13">
        <f t="shared" si="762"/>
        <v>-4.7603423762569985E-3</v>
      </c>
      <c r="G2705" s="2">
        <f t="shared" si="757"/>
        <v>5812.0338333333339</v>
      </c>
      <c r="H2705" s="2">
        <f t="shared" ca="1" si="763"/>
        <v>209594</v>
      </c>
      <c r="I2705">
        <f t="shared" ca="1" si="764"/>
        <v>1</v>
      </c>
      <c r="J2705">
        <f t="shared" si="765"/>
        <v>-1</v>
      </c>
      <c r="K2705">
        <f t="shared" si="758"/>
        <v>-5.0200000000004366</v>
      </c>
      <c r="L2705">
        <f t="shared" ca="1" si="759"/>
        <v>-5.0200000000004366</v>
      </c>
      <c r="M2705" s="14">
        <f t="shared" si="760"/>
        <v>8070.1100000000488</v>
      </c>
      <c r="N2705">
        <f t="shared" si="766"/>
        <v>-1</v>
      </c>
      <c r="O2705">
        <f t="shared" si="761"/>
        <v>0</v>
      </c>
      <c r="P2705">
        <f>COUNTIF(作圖資料!$A$3:$A$249,A2705)</f>
        <v>0</v>
      </c>
      <c r="R2705" s="7">
        <f t="shared" si="767"/>
        <v>-38</v>
      </c>
      <c r="S2705" s="8">
        <f t="shared" ca="1" si="768"/>
        <v>-38</v>
      </c>
      <c r="T2705" s="8">
        <f t="shared" ca="1" si="769"/>
        <v>11537</v>
      </c>
      <c r="U2705" s="8">
        <f t="shared" ca="1" si="770"/>
        <v>1</v>
      </c>
      <c r="V2705" s="9">
        <f t="shared" ca="1" si="771"/>
        <v>0</v>
      </c>
      <c r="W2705" s="3">
        <f t="shared" si="772"/>
        <v>-5.3135470089294978E-3</v>
      </c>
      <c r="X2705" s="3">
        <f t="shared" si="773"/>
        <v>3.6616037305217342E-2</v>
      </c>
      <c r="Y2705" s="3">
        <f t="shared" si="774"/>
        <v>3.7192561487702669E-2</v>
      </c>
    </row>
    <row r="2706" spans="1:25" x14ac:dyDescent="0.25">
      <c r="A2706" s="1">
        <v>39967</v>
      </c>
      <c r="B2706" s="2">
        <v>6893.14</v>
      </c>
      <c r="C2706" s="2">
        <v>156204</v>
      </c>
      <c r="D2706" s="2">
        <v>6898</v>
      </c>
      <c r="E2706" s="2">
        <v>6809</v>
      </c>
      <c r="F2706" s="13">
        <f t="shared" si="762"/>
        <v>7.0504878763522072E-4</v>
      </c>
      <c r="G2706" s="2">
        <f t="shared" si="757"/>
        <v>5849.3590000000004</v>
      </c>
      <c r="H2706" s="2">
        <f t="shared" ca="1" si="763"/>
        <v>202701.2</v>
      </c>
      <c r="I2706">
        <f t="shared" ca="1" si="764"/>
        <v>-1</v>
      </c>
      <c r="J2706">
        <f t="shared" si="765"/>
        <v>1</v>
      </c>
      <c r="K2706">
        <f t="shared" si="758"/>
        <v>-55.9399999999996</v>
      </c>
      <c r="L2706">
        <f t="shared" ca="1" si="759"/>
        <v>-55.9399999999996</v>
      </c>
      <c r="M2706" s="14">
        <f t="shared" si="760"/>
        <v>8126.0500000000484</v>
      </c>
      <c r="N2706">
        <f t="shared" si="766"/>
        <v>1</v>
      </c>
      <c r="O2706">
        <f t="shared" si="761"/>
        <v>2</v>
      </c>
      <c r="P2706">
        <f>COUNTIF(作圖資料!$A$3:$A$249,A2706)</f>
        <v>0</v>
      </c>
      <c r="R2706" s="7">
        <f t="shared" si="767"/>
        <v>-18</v>
      </c>
      <c r="S2706" s="8">
        <f t="shared" ca="1" si="768"/>
        <v>-18</v>
      </c>
      <c r="T2706" s="8">
        <f t="shared" ca="1" si="769"/>
        <v>11519</v>
      </c>
      <c r="U2706" s="8">
        <f t="shared" ca="1" si="770"/>
        <v>-1</v>
      </c>
      <c r="V2706" s="9">
        <f t="shared" ca="1" si="771"/>
        <v>2</v>
      </c>
      <c r="W2706" s="3">
        <f t="shared" si="772"/>
        <v>-5.3135470089294978E-3</v>
      </c>
      <c r="X2706" s="3">
        <f t="shared" si="773"/>
        <v>2.8271292227185052E-2</v>
      </c>
      <c r="Y2706" s="3">
        <f t="shared" si="774"/>
        <v>3.4493101379724278E-2</v>
      </c>
    </row>
    <row r="2707" spans="1:25" x14ac:dyDescent="0.25">
      <c r="A2707" s="1">
        <v>39968</v>
      </c>
      <c r="B2707" s="2">
        <v>6786.06</v>
      </c>
      <c r="C2707" s="2">
        <v>159008</v>
      </c>
      <c r="D2707" s="2">
        <v>6784</v>
      </c>
      <c r="E2707" s="2">
        <v>6696</v>
      </c>
      <c r="F2707" s="13">
        <f t="shared" si="762"/>
        <v>-3.0356348160798241E-4</v>
      </c>
      <c r="G2707" s="2">
        <f t="shared" si="757"/>
        <v>5885.3226666666678</v>
      </c>
      <c r="H2707" s="2">
        <f t="shared" ca="1" si="763"/>
        <v>194558.4</v>
      </c>
      <c r="I2707">
        <f t="shared" ca="1" si="764"/>
        <v>-1</v>
      </c>
      <c r="J2707">
        <f t="shared" si="765"/>
        <v>-1</v>
      </c>
      <c r="K2707">
        <f t="shared" si="758"/>
        <v>-107.07999999999993</v>
      </c>
      <c r="L2707">
        <f t="shared" ca="1" si="759"/>
        <v>107.07999999999993</v>
      </c>
      <c r="M2707" s="14">
        <f t="shared" si="760"/>
        <v>8018.9700000000485</v>
      </c>
      <c r="N2707">
        <f t="shared" si="766"/>
        <v>-1</v>
      </c>
      <c r="O2707">
        <f t="shared" si="761"/>
        <v>2</v>
      </c>
      <c r="P2707">
        <f>COUNTIF(作圖資料!$A$3:$A$249,A2707)</f>
        <v>0</v>
      </c>
      <c r="R2707" s="7">
        <f t="shared" si="767"/>
        <v>-114</v>
      </c>
      <c r="S2707" s="8">
        <f t="shared" ca="1" si="768"/>
        <v>114</v>
      </c>
      <c r="T2707" s="8">
        <f t="shared" ca="1" si="769"/>
        <v>11633</v>
      </c>
      <c r="U2707" s="8">
        <f t="shared" ca="1" si="770"/>
        <v>-1</v>
      </c>
      <c r="V2707" s="9">
        <f t="shared" ca="1" si="771"/>
        <v>0</v>
      </c>
      <c r="W2707" s="3">
        <f t="shared" si="772"/>
        <v>-5.3135470089294978E-3</v>
      </c>
      <c r="X2707" s="3">
        <f t="shared" si="773"/>
        <v>1.2297833111065692E-2</v>
      </c>
      <c r="Y2707" s="3">
        <f t="shared" si="774"/>
        <v>1.7396520695861062E-2</v>
      </c>
    </row>
    <row r="2708" spans="1:25" x14ac:dyDescent="0.25">
      <c r="A2708" s="1">
        <v>39969</v>
      </c>
      <c r="B2708" s="2">
        <v>6767.1</v>
      </c>
      <c r="C2708" s="2">
        <v>121798</v>
      </c>
      <c r="D2708" s="2">
        <v>6790</v>
      </c>
      <c r="E2708" s="2">
        <v>6706</v>
      </c>
      <c r="F2708" s="13">
        <f t="shared" si="762"/>
        <v>3.3840197425780705E-3</v>
      </c>
      <c r="G2708" s="2">
        <f t="shared" si="757"/>
        <v>5920.257333333333</v>
      </c>
      <c r="H2708" s="2">
        <f t="shared" ca="1" si="763"/>
        <v>174210.8</v>
      </c>
      <c r="I2708">
        <f t="shared" ca="1" si="764"/>
        <v>-1</v>
      </c>
      <c r="J2708">
        <f t="shared" si="765"/>
        <v>1</v>
      </c>
      <c r="K2708">
        <f t="shared" si="758"/>
        <v>-18.960000000000036</v>
      </c>
      <c r="L2708">
        <f t="shared" ca="1" si="759"/>
        <v>18.960000000000036</v>
      </c>
      <c r="M2708" s="14">
        <f t="shared" si="760"/>
        <v>8037.9300000000485</v>
      </c>
      <c r="N2708">
        <f t="shared" si="766"/>
        <v>1</v>
      </c>
      <c r="O2708">
        <f t="shared" si="761"/>
        <v>2</v>
      </c>
      <c r="P2708">
        <f>COUNTIF(作圖資料!$A$3:$A$249,A2708)</f>
        <v>0</v>
      </c>
      <c r="R2708" s="7">
        <f t="shared" si="767"/>
        <v>6</v>
      </c>
      <c r="S2708" s="8">
        <f t="shared" ca="1" si="768"/>
        <v>-6</v>
      </c>
      <c r="T2708" s="8">
        <f t="shared" ca="1" si="769"/>
        <v>11627</v>
      </c>
      <c r="U2708" s="8">
        <f t="shared" ca="1" si="770"/>
        <v>-1</v>
      </c>
      <c r="V2708" s="9">
        <f t="shared" ca="1" si="771"/>
        <v>0</v>
      </c>
      <c r="W2708" s="3">
        <f t="shared" si="772"/>
        <v>-5.3135470089294978E-3</v>
      </c>
      <c r="X2708" s="3">
        <f t="shared" si="773"/>
        <v>9.4695105032807092E-3</v>
      </c>
      <c r="Y2708" s="3">
        <f t="shared" si="774"/>
        <v>1.8296340731853933E-2</v>
      </c>
    </row>
    <row r="2709" spans="1:25" x14ac:dyDescent="0.25">
      <c r="A2709" s="1">
        <v>39970</v>
      </c>
      <c r="B2709" s="2">
        <v>6856.74</v>
      </c>
      <c r="C2709" s="2">
        <v>94335</v>
      </c>
      <c r="D2709" s="2">
        <v>6833</v>
      </c>
      <c r="E2709" s="2">
        <v>6742</v>
      </c>
      <c r="F2709" s="13">
        <f t="shared" si="762"/>
        <v>-3.4622867426794546E-3</v>
      </c>
      <c r="G2709" s="2">
        <f t="shared" si="757"/>
        <v>5955.2036666666672</v>
      </c>
      <c r="H2709" s="2">
        <f t="shared" ca="1" si="763"/>
        <v>152707</v>
      </c>
      <c r="I2709">
        <f t="shared" ca="1" si="764"/>
        <v>-1</v>
      </c>
      <c r="J2709">
        <f t="shared" si="765"/>
        <v>-1</v>
      </c>
      <c r="K2709">
        <f t="shared" si="758"/>
        <v>89.639999999999418</v>
      </c>
      <c r="L2709">
        <f t="shared" ca="1" si="759"/>
        <v>-89.639999999999418</v>
      </c>
      <c r="M2709" s="14">
        <f t="shared" si="760"/>
        <v>8127.5700000000479</v>
      </c>
      <c r="N2709">
        <f t="shared" si="766"/>
        <v>-1</v>
      </c>
      <c r="O2709">
        <f t="shared" si="761"/>
        <v>2</v>
      </c>
      <c r="P2709">
        <f>COUNTIF(作圖資料!$A$3:$A$249,A2709)</f>
        <v>0</v>
      </c>
      <c r="R2709" s="7">
        <f t="shared" si="767"/>
        <v>43</v>
      </c>
      <c r="S2709" s="8">
        <f t="shared" ca="1" si="768"/>
        <v>-43</v>
      </c>
      <c r="T2709" s="8">
        <f t="shared" ca="1" si="769"/>
        <v>11584</v>
      </c>
      <c r="U2709" s="8">
        <f t="shared" ca="1" si="770"/>
        <v>-1</v>
      </c>
      <c r="V2709" s="9">
        <f t="shared" ca="1" si="771"/>
        <v>0</v>
      </c>
      <c r="W2709" s="3">
        <f t="shared" si="772"/>
        <v>-5.3135470089294978E-3</v>
      </c>
      <c r="X2709" s="3">
        <f t="shared" si="773"/>
        <v>2.2841390174264342E-2</v>
      </c>
      <c r="Y2709" s="3">
        <f t="shared" si="774"/>
        <v>2.4745050989802397E-2</v>
      </c>
    </row>
    <row r="2710" spans="1:25" x14ac:dyDescent="0.25">
      <c r="A2710" s="1">
        <v>39972</v>
      </c>
      <c r="B2710" s="2">
        <v>6628.02</v>
      </c>
      <c r="C2710" s="2">
        <v>147301</v>
      </c>
      <c r="D2710" s="2">
        <v>6643</v>
      </c>
      <c r="E2710" s="2">
        <v>6557</v>
      </c>
      <c r="F2710" s="13">
        <f t="shared" si="762"/>
        <v>2.2601018101935377E-3</v>
      </c>
      <c r="G2710" s="2">
        <f t="shared" si="757"/>
        <v>5986.4265000000005</v>
      </c>
      <c r="H2710" s="2">
        <f t="shared" ca="1" si="763"/>
        <v>135729.20000000001</v>
      </c>
      <c r="I2710">
        <f t="shared" ca="1" si="764"/>
        <v>1</v>
      </c>
      <c r="J2710">
        <f t="shared" si="765"/>
        <v>1</v>
      </c>
      <c r="K2710">
        <f t="shared" si="758"/>
        <v>-228.71999999999935</v>
      </c>
      <c r="L2710">
        <f t="shared" ca="1" si="759"/>
        <v>228.71999999999935</v>
      </c>
      <c r="M2710" s="14">
        <f t="shared" si="760"/>
        <v>8356.2900000000482</v>
      </c>
      <c r="N2710">
        <f t="shared" si="766"/>
        <v>1</v>
      </c>
      <c r="O2710">
        <f t="shared" si="761"/>
        <v>2</v>
      </c>
      <c r="P2710">
        <f>COUNTIF(作圖資料!$A$3:$A$249,A2710)</f>
        <v>0</v>
      </c>
      <c r="R2710" s="7">
        <f t="shared" si="767"/>
        <v>-190</v>
      </c>
      <c r="S2710" s="8">
        <f t="shared" ca="1" si="768"/>
        <v>190</v>
      </c>
      <c r="T2710" s="8">
        <f t="shared" ca="1" si="769"/>
        <v>11774</v>
      </c>
      <c r="U2710" s="8">
        <f t="shared" ca="1" si="770"/>
        <v>1</v>
      </c>
      <c r="V2710" s="9">
        <f t="shared" ca="1" si="771"/>
        <v>2</v>
      </c>
      <c r="W2710" s="3">
        <f t="shared" si="772"/>
        <v>-5.3135470089294978E-3</v>
      </c>
      <c r="X2710" s="3">
        <f t="shared" si="773"/>
        <v>-1.1277488879142483E-2</v>
      </c>
      <c r="Y2710" s="3">
        <f t="shared" si="774"/>
        <v>-3.7492501499697406E-3</v>
      </c>
    </row>
    <row r="2711" spans="1:25" x14ac:dyDescent="0.25">
      <c r="A2711" s="1">
        <v>39973</v>
      </c>
      <c r="B2711" s="2">
        <v>6414.39</v>
      </c>
      <c r="C2711" s="2">
        <v>159116</v>
      </c>
      <c r="D2711" s="2">
        <v>6413</v>
      </c>
      <c r="E2711" s="2">
        <v>6326</v>
      </c>
      <c r="F2711" s="13">
        <f t="shared" si="762"/>
        <v>-2.1670026300246725E-4</v>
      </c>
      <c r="G2711" s="2">
        <f t="shared" si="757"/>
        <v>6011.7098333333324</v>
      </c>
      <c r="H2711" s="2">
        <f t="shared" ca="1" si="763"/>
        <v>136311.6</v>
      </c>
      <c r="I2711">
        <f t="shared" ca="1" si="764"/>
        <v>1</v>
      </c>
      <c r="J2711">
        <f t="shared" si="765"/>
        <v>-1</v>
      </c>
      <c r="K2711">
        <f t="shared" si="758"/>
        <v>-213.63000000000011</v>
      </c>
      <c r="L2711">
        <f t="shared" ca="1" si="759"/>
        <v>-213.63000000000011</v>
      </c>
      <c r="M2711" s="14">
        <f t="shared" si="760"/>
        <v>8142.6600000000481</v>
      </c>
      <c r="N2711">
        <f t="shared" si="766"/>
        <v>-1</v>
      </c>
      <c r="O2711">
        <f t="shared" si="761"/>
        <v>2</v>
      </c>
      <c r="P2711">
        <f>COUNTIF(作圖資料!$A$3:$A$249,A2711)</f>
        <v>0</v>
      </c>
      <c r="R2711" s="7">
        <f t="shared" si="767"/>
        <v>-230</v>
      </c>
      <c r="S2711" s="8">
        <f t="shared" ca="1" si="768"/>
        <v>-230</v>
      </c>
      <c r="T2711" s="8">
        <f t="shared" ca="1" si="769"/>
        <v>11544</v>
      </c>
      <c r="U2711" s="8">
        <f t="shared" ca="1" si="770"/>
        <v>1</v>
      </c>
      <c r="V2711" s="9">
        <f t="shared" ca="1" si="771"/>
        <v>0</v>
      </c>
      <c r="W2711" s="3">
        <f t="shared" si="772"/>
        <v>-5.3135470089294978E-3</v>
      </c>
      <c r="X2711" s="3">
        <f t="shared" si="773"/>
        <v>-4.3145345350720565E-2</v>
      </c>
      <c r="Y2711" s="3">
        <f t="shared" si="774"/>
        <v>-3.8242351529693797E-2</v>
      </c>
    </row>
    <row r="2712" spans="1:25" x14ac:dyDescent="0.25">
      <c r="A2712" s="1">
        <v>39974</v>
      </c>
      <c r="B2712" s="2">
        <v>6462.27</v>
      </c>
      <c r="C2712" s="2">
        <v>114304</v>
      </c>
      <c r="D2712" s="2">
        <v>6459</v>
      </c>
      <c r="E2712" s="2">
        <v>6372</v>
      </c>
      <c r="F2712" s="13">
        <f t="shared" si="762"/>
        <v>-5.0601414054196603E-4</v>
      </c>
      <c r="G2712" s="2">
        <f t="shared" si="757"/>
        <v>6036.5589999999993</v>
      </c>
      <c r="H2712" s="2">
        <f t="shared" ca="1" si="763"/>
        <v>127370.8</v>
      </c>
      <c r="I2712">
        <f t="shared" ca="1" si="764"/>
        <v>-1</v>
      </c>
      <c r="J2712">
        <f t="shared" si="765"/>
        <v>-1</v>
      </c>
      <c r="K2712">
        <f t="shared" si="758"/>
        <v>47.880000000000109</v>
      </c>
      <c r="L2712">
        <f t="shared" ca="1" si="759"/>
        <v>47.880000000000109</v>
      </c>
      <c r="M2712" s="14">
        <f t="shared" si="760"/>
        <v>8094.7800000000479</v>
      </c>
      <c r="N2712">
        <f t="shared" si="766"/>
        <v>-1</v>
      </c>
      <c r="O2712">
        <f t="shared" si="761"/>
        <v>0</v>
      </c>
      <c r="P2712">
        <f>COUNTIF(作圖資料!$A$3:$A$249,A2712)</f>
        <v>0</v>
      </c>
      <c r="R2712" s="7">
        <f t="shared" si="767"/>
        <v>46</v>
      </c>
      <c r="S2712" s="8">
        <f t="shared" ca="1" si="768"/>
        <v>46</v>
      </c>
      <c r="T2712" s="8">
        <f t="shared" ca="1" si="769"/>
        <v>11590</v>
      </c>
      <c r="U2712" s="8">
        <f t="shared" ca="1" si="770"/>
        <v>-1</v>
      </c>
      <c r="V2712" s="9">
        <f t="shared" ca="1" si="771"/>
        <v>2</v>
      </c>
      <c r="W2712" s="3">
        <f t="shared" si="772"/>
        <v>-5.3135470089294978E-3</v>
      </c>
      <c r="X2712" s="3">
        <f t="shared" si="773"/>
        <v>-3.600293572726343E-2</v>
      </c>
      <c r="Y2712" s="3">
        <f t="shared" si="774"/>
        <v>-3.1343731253749008E-2</v>
      </c>
    </row>
    <row r="2713" spans="1:25" x14ac:dyDescent="0.25">
      <c r="A2713" s="1">
        <v>39975</v>
      </c>
      <c r="B2713" s="2">
        <v>6567.37</v>
      </c>
      <c r="C2713" s="2">
        <v>116658</v>
      </c>
      <c r="D2713" s="2">
        <v>6516</v>
      </c>
      <c r="E2713" s="2">
        <v>6425</v>
      </c>
      <c r="F2713" s="13">
        <f t="shared" si="762"/>
        <v>-7.8220048512570584E-3</v>
      </c>
      <c r="G2713" s="2">
        <f t="shared" si="757"/>
        <v>6061.9920000000002</v>
      </c>
      <c r="H2713" s="2">
        <f t="shared" ca="1" si="763"/>
        <v>126342.8</v>
      </c>
      <c r="I2713">
        <f t="shared" ca="1" si="764"/>
        <v>-1</v>
      </c>
      <c r="J2713">
        <f t="shared" si="765"/>
        <v>-1</v>
      </c>
      <c r="K2713">
        <f t="shared" si="758"/>
        <v>105.09999999999945</v>
      </c>
      <c r="L2713">
        <f t="shared" ca="1" si="759"/>
        <v>-105.09999999999945</v>
      </c>
      <c r="M2713" s="14">
        <f t="shared" si="760"/>
        <v>7989.6800000000485</v>
      </c>
      <c r="N2713">
        <f t="shared" si="766"/>
        <v>-1</v>
      </c>
      <c r="O2713">
        <f t="shared" si="761"/>
        <v>0</v>
      </c>
      <c r="P2713">
        <f>COUNTIF(作圖資料!$A$3:$A$249,A2713)</f>
        <v>0</v>
      </c>
      <c r="R2713" s="7">
        <f t="shared" si="767"/>
        <v>57</v>
      </c>
      <c r="S2713" s="8">
        <f t="shared" ca="1" si="768"/>
        <v>-57</v>
      </c>
      <c r="T2713" s="8">
        <f t="shared" ca="1" si="769"/>
        <v>11533</v>
      </c>
      <c r="U2713" s="8">
        <f t="shared" ca="1" si="770"/>
        <v>-1</v>
      </c>
      <c r="V2713" s="9">
        <f t="shared" ca="1" si="771"/>
        <v>0</v>
      </c>
      <c r="W2713" s="3">
        <f t="shared" si="772"/>
        <v>-5.3135470089294978E-3</v>
      </c>
      <c r="X2713" s="3">
        <f t="shared" si="773"/>
        <v>-2.0324839415121754E-2</v>
      </c>
      <c r="Y2713" s="3">
        <f t="shared" si="774"/>
        <v>-2.27954409118174E-2</v>
      </c>
    </row>
    <row r="2714" spans="1:25" x14ac:dyDescent="0.25">
      <c r="A2714" s="1">
        <v>39976</v>
      </c>
      <c r="B2714" s="2">
        <v>6448.23</v>
      </c>
      <c r="C2714" s="2">
        <v>128849</v>
      </c>
      <c r="D2714" s="2">
        <v>6437</v>
      </c>
      <c r="E2714" s="2">
        <v>6348</v>
      </c>
      <c r="F2714" s="13">
        <f t="shared" si="762"/>
        <v>-1.7415631886579241E-3</v>
      </c>
      <c r="G2714" s="2">
        <f t="shared" si="757"/>
        <v>6085.3368333333328</v>
      </c>
      <c r="H2714" s="2">
        <f t="shared" ca="1" si="763"/>
        <v>133245.6</v>
      </c>
      <c r="I2714">
        <f t="shared" ca="1" si="764"/>
        <v>-1</v>
      </c>
      <c r="J2714">
        <f t="shared" si="765"/>
        <v>-1</v>
      </c>
      <c r="K2714">
        <f t="shared" si="758"/>
        <v>-119.14000000000033</v>
      </c>
      <c r="L2714">
        <f t="shared" ca="1" si="759"/>
        <v>119.14000000000033</v>
      </c>
      <c r="M2714" s="14">
        <f t="shared" si="760"/>
        <v>8108.8200000000488</v>
      </c>
      <c r="N2714">
        <f t="shared" si="766"/>
        <v>-1</v>
      </c>
      <c r="O2714">
        <f t="shared" si="761"/>
        <v>0</v>
      </c>
      <c r="P2714">
        <f>COUNTIF(作圖資料!$A$3:$A$249,A2714)</f>
        <v>0</v>
      </c>
      <c r="R2714" s="7">
        <f t="shared" si="767"/>
        <v>-79</v>
      </c>
      <c r="S2714" s="8">
        <f t="shared" ca="1" si="768"/>
        <v>79</v>
      </c>
      <c r="T2714" s="8">
        <f t="shared" ca="1" si="769"/>
        <v>11612</v>
      </c>
      <c r="U2714" s="8">
        <f t="shared" ca="1" si="770"/>
        <v>-1</v>
      </c>
      <c r="V2714" s="9">
        <f t="shared" ca="1" si="771"/>
        <v>0</v>
      </c>
      <c r="W2714" s="3">
        <f t="shared" si="772"/>
        <v>-5.3135470089294978E-3</v>
      </c>
      <c r="X2714" s="3">
        <f t="shared" si="773"/>
        <v>-3.8097326519104358E-2</v>
      </c>
      <c r="Y2714" s="3">
        <f t="shared" si="774"/>
        <v>-3.4643071385722646E-2</v>
      </c>
    </row>
    <row r="2715" spans="1:25" x14ac:dyDescent="0.25">
      <c r="A2715" s="1">
        <v>39979</v>
      </c>
      <c r="B2715" s="2">
        <v>6225.56</v>
      </c>
      <c r="C2715" s="2">
        <v>112633</v>
      </c>
      <c r="D2715" s="2">
        <v>6208</v>
      </c>
      <c r="E2715" s="2">
        <v>6135</v>
      </c>
      <c r="F2715" s="13">
        <f t="shared" si="762"/>
        <v>-2.8206297907337197E-3</v>
      </c>
      <c r="G2715" s="2">
        <f t="shared" si="757"/>
        <v>6105.1640000000007</v>
      </c>
      <c r="H2715" s="2">
        <f t="shared" ca="1" si="763"/>
        <v>126312</v>
      </c>
      <c r="I2715">
        <f t="shared" ca="1" si="764"/>
        <v>-1</v>
      </c>
      <c r="J2715">
        <f t="shared" si="765"/>
        <v>-1</v>
      </c>
      <c r="K2715">
        <f t="shared" si="758"/>
        <v>-222.66999999999916</v>
      </c>
      <c r="L2715">
        <f t="shared" ca="1" si="759"/>
        <v>222.66999999999916</v>
      </c>
      <c r="M2715" s="14">
        <f t="shared" si="760"/>
        <v>8331.4900000000489</v>
      </c>
      <c r="N2715">
        <f t="shared" si="766"/>
        <v>-1</v>
      </c>
      <c r="O2715">
        <f t="shared" si="761"/>
        <v>0</v>
      </c>
      <c r="P2715">
        <f>COUNTIF(作圖資料!$A$3:$A$249,A2715)</f>
        <v>0</v>
      </c>
      <c r="R2715" s="7">
        <f t="shared" si="767"/>
        <v>-229</v>
      </c>
      <c r="S2715" s="8">
        <f t="shared" ca="1" si="768"/>
        <v>229</v>
      </c>
      <c r="T2715" s="8">
        <f t="shared" ca="1" si="769"/>
        <v>11841</v>
      </c>
      <c r="U2715" s="8">
        <f t="shared" ca="1" si="770"/>
        <v>-1</v>
      </c>
      <c r="V2715" s="9">
        <f t="shared" ca="1" si="771"/>
        <v>0</v>
      </c>
      <c r="W2715" s="3">
        <f t="shared" si="772"/>
        <v>-5.3135470089294978E-3</v>
      </c>
      <c r="X2715" s="3">
        <f t="shared" si="773"/>
        <v>-7.1313708115913088E-2</v>
      </c>
      <c r="Y2715" s="3">
        <f t="shared" si="774"/>
        <v>-6.898620275944789E-2</v>
      </c>
    </row>
    <row r="2716" spans="1:25" x14ac:dyDescent="0.25">
      <c r="A2716" s="1">
        <v>39980</v>
      </c>
      <c r="B2716" s="2">
        <v>6220.81</v>
      </c>
      <c r="C2716" s="2">
        <v>109217</v>
      </c>
      <c r="D2716" s="2">
        <v>6208</v>
      </c>
      <c r="E2716" s="2">
        <v>6130</v>
      </c>
      <c r="F2716" s="13">
        <f t="shared" si="762"/>
        <v>-2.0592173687993265E-3</v>
      </c>
      <c r="G2716" s="2">
        <f t="shared" si="757"/>
        <v>6126.1504999999997</v>
      </c>
      <c r="H2716" s="2">
        <f t="shared" ca="1" si="763"/>
        <v>116332.2</v>
      </c>
      <c r="I2716">
        <f t="shared" ca="1" si="764"/>
        <v>-1</v>
      </c>
      <c r="J2716">
        <f t="shared" si="765"/>
        <v>-1</v>
      </c>
      <c r="K2716">
        <f t="shared" si="758"/>
        <v>-4.75</v>
      </c>
      <c r="L2716">
        <f t="shared" ca="1" si="759"/>
        <v>4.75</v>
      </c>
      <c r="M2716" s="14">
        <f t="shared" si="760"/>
        <v>8336.2400000000489</v>
      </c>
      <c r="N2716">
        <f t="shared" si="766"/>
        <v>-1</v>
      </c>
      <c r="O2716">
        <f t="shared" si="761"/>
        <v>0</v>
      </c>
      <c r="P2716">
        <f>COUNTIF(作圖資料!$A$3:$A$249,A2716)</f>
        <v>0</v>
      </c>
      <c r="R2716" s="7">
        <f t="shared" si="767"/>
        <v>0</v>
      </c>
      <c r="S2716" s="8">
        <f t="shared" ca="1" si="768"/>
        <v>0</v>
      </c>
      <c r="T2716" s="8">
        <f t="shared" ca="1" si="769"/>
        <v>11841</v>
      </c>
      <c r="U2716" s="8">
        <f t="shared" ca="1" si="770"/>
        <v>-1</v>
      </c>
      <c r="V2716" s="9">
        <f t="shared" ca="1" si="771"/>
        <v>0</v>
      </c>
      <c r="W2716" s="3">
        <f t="shared" si="772"/>
        <v>-5.3135470089294978E-3</v>
      </c>
      <c r="X2716" s="3">
        <f t="shared" si="773"/>
        <v>-7.202228049919257E-2</v>
      </c>
      <c r="Y2716" s="3">
        <f t="shared" si="774"/>
        <v>-6.898620275944789E-2</v>
      </c>
    </row>
    <row r="2717" spans="1:25" x14ac:dyDescent="0.25">
      <c r="A2717" s="1">
        <v>39981</v>
      </c>
      <c r="B2717" s="2">
        <v>6195.91</v>
      </c>
      <c r="C2717" s="2">
        <v>99106</v>
      </c>
      <c r="D2717" s="2">
        <v>6204</v>
      </c>
      <c r="E2717" s="2">
        <v>6142</v>
      </c>
      <c r="F2717" s="13">
        <f t="shared" si="762"/>
        <v>-8.7009010782919116E-3</v>
      </c>
      <c r="G2717" s="2">
        <f t="shared" si="757"/>
        <v>6144.0126666666665</v>
      </c>
      <c r="H2717" s="2">
        <f t="shared" ca="1" si="763"/>
        <v>113292.6</v>
      </c>
      <c r="I2717">
        <f t="shared" ca="1" si="764"/>
        <v>-1</v>
      </c>
      <c r="J2717">
        <f t="shared" si="765"/>
        <v>-1</v>
      </c>
      <c r="K2717">
        <f t="shared" si="758"/>
        <v>-24.900000000000546</v>
      </c>
      <c r="L2717">
        <f t="shared" ca="1" si="759"/>
        <v>24.900000000000546</v>
      </c>
      <c r="M2717" s="14">
        <f t="shared" si="760"/>
        <v>8361.1400000000503</v>
      </c>
      <c r="N2717">
        <f t="shared" si="766"/>
        <v>-1</v>
      </c>
      <c r="O2717">
        <f t="shared" si="761"/>
        <v>0</v>
      </c>
      <c r="P2717">
        <f>COUNTIF(作圖資料!$A$3:$A$249,A2717)</f>
        <v>1</v>
      </c>
      <c r="R2717" s="7">
        <f t="shared" si="767"/>
        <v>-4</v>
      </c>
      <c r="S2717" s="8">
        <f t="shared" ca="1" si="768"/>
        <v>4</v>
      </c>
      <c r="T2717" s="8">
        <f t="shared" ca="1" si="769"/>
        <v>11845</v>
      </c>
      <c r="U2717" s="8">
        <f t="shared" ca="1" si="770"/>
        <v>-1</v>
      </c>
      <c r="V2717" s="9">
        <f t="shared" ca="1" si="771"/>
        <v>2</v>
      </c>
      <c r="W2717" s="3">
        <f t="shared" si="772"/>
        <v>-5.3135470089294978E-3</v>
      </c>
      <c r="X2717" s="3">
        <f t="shared" si="773"/>
        <v>-7.5736691518910382E-2</v>
      </c>
      <c r="Y2717" s="3">
        <f t="shared" si="774"/>
        <v>-6.9586082783443137E-2</v>
      </c>
    </row>
    <row r="2718" spans="1:25" x14ac:dyDescent="0.25">
      <c r="A2718" s="1">
        <v>39982</v>
      </c>
      <c r="B2718" s="2">
        <v>6144.53</v>
      </c>
      <c r="C2718" s="2">
        <v>94918</v>
      </c>
      <c r="D2718" s="2">
        <v>6090</v>
      </c>
      <c r="E2718" s="2">
        <v>5995</v>
      </c>
      <c r="F2718" s="13">
        <f t="shared" si="762"/>
        <v>-8.8745599744812775E-3</v>
      </c>
      <c r="G2718" s="2">
        <f t="shared" si="757"/>
        <v>6159.0518333333339</v>
      </c>
      <c r="H2718" s="2">
        <f t="shared" ca="1" si="763"/>
        <v>108944.6</v>
      </c>
      <c r="I2718">
        <f t="shared" ca="1" si="764"/>
        <v>-1</v>
      </c>
      <c r="J2718">
        <f t="shared" si="765"/>
        <v>-1</v>
      </c>
      <c r="K2718">
        <f t="shared" si="758"/>
        <v>-51.380000000000109</v>
      </c>
      <c r="L2718">
        <f t="shared" ca="1" si="759"/>
        <v>51.380000000000109</v>
      </c>
      <c r="M2718" s="14">
        <f t="shared" si="760"/>
        <v>8412.5200000000514</v>
      </c>
      <c r="N2718">
        <f t="shared" si="766"/>
        <v>-1</v>
      </c>
      <c r="O2718">
        <f t="shared" si="761"/>
        <v>0</v>
      </c>
      <c r="P2718">
        <f>COUNTIF(作圖資料!$A$3:$A$249,A2718)</f>
        <v>0</v>
      </c>
      <c r="R2718" s="7">
        <f t="shared" si="767"/>
        <v>-52</v>
      </c>
      <c r="S2718" s="8">
        <f t="shared" ca="1" si="768"/>
        <v>52</v>
      </c>
      <c r="T2718" s="8">
        <f t="shared" ca="1" si="769"/>
        <v>11897</v>
      </c>
      <c r="U2718" s="8">
        <f t="shared" ca="1" si="770"/>
        <v>-1</v>
      </c>
      <c r="V2718" s="9">
        <f t="shared" ca="1" si="771"/>
        <v>0</v>
      </c>
      <c r="W2718" s="3">
        <f t="shared" si="772"/>
        <v>-8.7009010782919116E-3</v>
      </c>
      <c r="X2718" s="3">
        <f t="shared" si="773"/>
        <v>-8.2925671935196142E-3</v>
      </c>
      <c r="Y2718" s="3">
        <f t="shared" si="774"/>
        <v>-8.4662976229241283E-3</v>
      </c>
    </row>
    <row r="2719" spans="1:25" x14ac:dyDescent="0.25">
      <c r="A2719" s="1">
        <v>39983</v>
      </c>
      <c r="B2719" s="2">
        <v>6231.15</v>
      </c>
      <c r="C2719" s="2">
        <v>82969</v>
      </c>
      <c r="D2719" s="2">
        <v>6138</v>
      </c>
      <c r="E2719" s="2">
        <v>6047</v>
      </c>
      <c r="F2719" s="13">
        <f t="shared" si="762"/>
        <v>-1.4949086444717263E-2</v>
      </c>
      <c r="G2719" s="2">
        <f t="shared" si="757"/>
        <v>6173.7979999999998</v>
      </c>
      <c r="H2719" s="2">
        <f t="shared" ca="1" si="763"/>
        <v>99768.6</v>
      </c>
      <c r="I2719">
        <f t="shared" ca="1" si="764"/>
        <v>-1</v>
      </c>
      <c r="J2719">
        <f t="shared" si="765"/>
        <v>-1</v>
      </c>
      <c r="K2719">
        <f t="shared" si="758"/>
        <v>86.619999999999891</v>
      </c>
      <c r="L2719">
        <f t="shared" ca="1" si="759"/>
        <v>-86.619999999999891</v>
      </c>
      <c r="M2719" s="14">
        <f t="shared" si="760"/>
        <v>8325.9000000000524</v>
      </c>
      <c r="N2719">
        <f t="shared" si="766"/>
        <v>-1</v>
      </c>
      <c r="O2719">
        <f t="shared" si="761"/>
        <v>0</v>
      </c>
      <c r="P2719">
        <f>COUNTIF(作圖資料!$A$3:$A$249,A2719)</f>
        <v>0</v>
      </c>
      <c r="R2719" s="7">
        <f t="shared" si="767"/>
        <v>48</v>
      </c>
      <c r="S2719" s="8">
        <f t="shared" ca="1" si="768"/>
        <v>-48</v>
      </c>
      <c r="T2719" s="8">
        <f t="shared" ca="1" si="769"/>
        <v>11849</v>
      </c>
      <c r="U2719" s="8">
        <f t="shared" ca="1" si="770"/>
        <v>-1</v>
      </c>
      <c r="V2719" s="9">
        <f t="shared" ca="1" si="771"/>
        <v>0</v>
      </c>
      <c r="W2719" s="3">
        <f t="shared" si="772"/>
        <v>-8.7009010782919116E-3</v>
      </c>
      <c r="X2719" s="3">
        <f t="shared" si="773"/>
        <v>5.6876229641813492E-3</v>
      </c>
      <c r="Y2719" s="3">
        <f t="shared" si="774"/>
        <v>-6.5125366330176515E-4</v>
      </c>
    </row>
    <row r="2720" spans="1:25" x14ac:dyDescent="0.25">
      <c r="A2720" s="1">
        <v>39986</v>
      </c>
      <c r="B2720" s="2">
        <v>6341.21</v>
      </c>
      <c r="C2720" s="2">
        <v>95546</v>
      </c>
      <c r="D2720" s="2">
        <v>6206</v>
      </c>
      <c r="E2720" s="2">
        <v>6115</v>
      </c>
      <c r="F2720" s="13">
        <f t="shared" si="762"/>
        <v>-2.1322429000143472E-2</v>
      </c>
      <c r="G2720" s="2">
        <f t="shared" si="757"/>
        <v>6189.708833333335</v>
      </c>
      <c r="H2720" s="2">
        <f t="shared" ca="1" si="763"/>
        <v>96351.2</v>
      </c>
      <c r="I2720">
        <f t="shared" ca="1" si="764"/>
        <v>-1</v>
      </c>
      <c r="J2720">
        <f t="shared" si="765"/>
        <v>-1</v>
      </c>
      <c r="K2720">
        <f t="shared" si="758"/>
        <v>110.0600000000004</v>
      </c>
      <c r="L2720">
        <f t="shared" ca="1" si="759"/>
        <v>-110.0600000000004</v>
      </c>
      <c r="M2720" s="14">
        <f t="shared" si="760"/>
        <v>8215.8400000000511</v>
      </c>
      <c r="N2720">
        <f t="shared" si="766"/>
        <v>-1</v>
      </c>
      <c r="O2720">
        <f t="shared" si="761"/>
        <v>0</v>
      </c>
      <c r="P2720">
        <f>COUNTIF(作圖資料!$A$3:$A$249,A2720)</f>
        <v>0</v>
      </c>
      <c r="R2720" s="7">
        <f t="shared" si="767"/>
        <v>68</v>
      </c>
      <c r="S2720" s="8">
        <f t="shared" ca="1" si="768"/>
        <v>-68</v>
      </c>
      <c r="T2720" s="8">
        <f t="shared" ca="1" si="769"/>
        <v>11781</v>
      </c>
      <c r="U2720" s="8">
        <f t="shared" ca="1" si="770"/>
        <v>-1</v>
      </c>
      <c r="V2720" s="9">
        <f t="shared" ca="1" si="771"/>
        <v>0</v>
      </c>
      <c r="W2720" s="3">
        <f t="shared" si="772"/>
        <v>-8.7009010782919116E-3</v>
      </c>
      <c r="X2720" s="3">
        <f t="shared" si="773"/>
        <v>2.3450953935741703E-2</v>
      </c>
      <c r="Y2720" s="3">
        <f t="shared" si="774"/>
        <v>1.0420058612829797E-2</v>
      </c>
    </row>
    <row r="2721" spans="1:25" x14ac:dyDescent="0.25">
      <c r="A2721" s="1">
        <v>39987</v>
      </c>
      <c r="B2721" s="2">
        <v>6197.47</v>
      </c>
      <c r="C2721" s="2">
        <v>91557</v>
      </c>
      <c r="D2721" s="2">
        <v>6072</v>
      </c>
      <c r="E2721" s="2">
        <v>5980</v>
      </c>
      <c r="F2721" s="13">
        <f t="shared" si="762"/>
        <v>-2.0245358186485762E-2</v>
      </c>
      <c r="G2721" s="2">
        <f t="shared" si="757"/>
        <v>6203.1550000000007</v>
      </c>
      <c r="H2721" s="2">
        <f t="shared" ca="1" si="763"/>
        <v>92819.199999999997</v>
      </c>
      <c r="I2721">
        <f t="shared" ca="1" si="764"/>
        <v>-1</v>
      </c>
      <c r="J2721">
        <f t="shared" si="765"/>
        <v>-1</v>
      </c>
      <c r="K2721">
        <f t="shared" si="758"/>
        <v>-143.73999999999978</v>
      </c>
      <c r="L2721">
        <f t="shared" ca="1" si="759"/>
        <v>143.73999999999978</v>
      </c>
      <c r="M2721" s="14">
        <f t="shared" si="760"/>
        <v>8359.5800000000509</v>
      </c>
      <c r="N2721">
        <f t="shared" si="766"/>
        <v>-1</v>
      </c>
      <c r="O2721">
        <f t="shared" si="761"/>
        <v>0</v>
      </c>
      <c r="P2721">
        <f>COUNTIF(作圖資料!$A$3:$A$249,A2721)</f>
        <v>0</v>
      </c>
      <c r="R2721" s="7">
        <f t="shared" si="767"/>
        <v>-134</v>
      </c>
      <c r="S2721" s="8">
        <f t="shared" ca="1" si="768"/>
        <v>134</v>
      </c>
      <c r="T2721" s="8">
        <f t="shared" ca="1" si="769"/>
        <v>11915</v>
      </c>
      <c r="U2721" s="8">
        <f t="shared" ca="1" si="770"/>
        <v>-1</v>
      </c>
      <c r="V2721" s="9">
        <f t="shared" ca="1" si="771"/>
        <v>0</v>
      </c>
      <c r="W2721" s="3">
        <f t="shared" si="772"/>
        <v>-8.7009010782919116E-3</v>
      </c>
      <c r="X2721" s="3">
        <f t="shared" si="773"/>
        <v>2.5177899614448052E-4</v>
      </c>
      <c r="Y2721" s="3">
        <f t="shared" si="774"/>
        <v>-1.1396939107782389E-2</v>
      </c>
    </row>
    <row r="2722" spans="1:25" x14ac:dyDescent="0.25">
      <c r="A2722" s="1">
        <v>39988</v>
      </c>
      <c r="B2722" s="2">
        <v>6380.08</v>
      </c>
      <c r="C2722" s="2">
        <v>127982</v>
      </c>
      <c r="D2722" s="2">
        <v>6311</v>
      </c>
      <c r="E2722" s="2">
        <v>6211</v>
      </c>
      <c r="F2722" s="13">
        <f t="shared" si="762"/>
        <v>-1.0827450439492958E-2</v>
      </c>
      <c r="G2722" s="2">
        <f t="shared" si="757"/>
        <v>6222.7221666666683</v>
      </c>
      <c r="H2722" s="2">
        <f t="shared" ca="1" si="763"/>
        <v>98594.4</v>
      </c>
      <c r="I2722">
        <f t="shared" ca="1" si="764"/>
        <v>1</v>
      </c>
      <c r="J2722">
        <f t="shared" si="765"/>
        <v>-1</v>
      </c>
      <c r="K2722">
        <f t="shared" si="758"/>
        <v>182.60999999999967</v>
      </c>
      <c r="L2722">
        <f t="shared" ca="1" si="759"/>
        <v>-182.60999999999967</v>
      </c>
      <c r="M2722" s="14">
        <f t="shared" si="760"/>
        <v>8176.9700000000512</v>
      </c>
      <c r="N2722">
        <f t="shared" si="766"/>
        <v>-1</v>
      </c>
      <c r="O2722">
        <f t="shared" si="761"/>
        <v>0</v>
      </c>
      <c r="P2722">
        <f>COUNTIF(作圖資料!$A$3:$A$249,A2722)</f>
        <v>0</v>
      </c>
      <c r="R2722" s="7">
        <f t="shared" si="767"/>
        <v>239</v>
      </c>
      <c r="S2722" s="8">
        <f t="shared" ca="1" si="768"/>
        <v>-239</v>
      </c>
      <c r="T2722" s="8">
        <f t="shared" ca="1" si="769"/>
        <v>11676</v>
      </c>
      <c r="U2722" s="8">
        <f t="shared" ca="1" si="770"/>
        <v>1</v>
      </c>
      <c r="V2722" s="9">
        <f t="shared" ca="1" si="771"/>
        <v>2</v>
      </c>
      <c r="W2722" s="3">
        <f t="shared" si="772"/>
        <v>-8.7009010782919116E-3</v>
      </c>
      <c r="X2722" s="3">
        <f t="shared" si="773"/>
        <v>2.9724447256335385E-2</v>
      </c>
      <c r="Y2722" s="3">
        <f t="shared" si="774"/>
        <v>2.7515467274503491E-2</v>
      </c>
    </row>
    <row r="2723" spans="1:25" x14ac:dyDescent="0.25">
      <c r="A2723" s="1">
        <v>39989</v>
      </c>
      <c r="B2723" s="2">
        <v>6457.61</v>
      </c>
      <c r="C2723" s="2">
        <v>120752</v>
      </c>
      <c r="D2723" s="2">
        <v>6389</v>
      </c>
      <c r="E2723" s="2">
        <v>6293</v>
      </c>
      <c r="F2723" s="13">
        <f t="shared" si="762"/>
        <v>-1.0624673834437104E-2</v>
      </c>
      <c r="G2723" s="2">
        <f t="shared" si="757"/>
        <v>6243.501666666667</v>
      </c>
      <c r="H2723" s="2">
        <f t="shared" ca="1" si="763"/>
        <v>103761.2</v>
      </c>
      <c r="I2723">
        <f t="shared" ca="1" si="764"/>
        <v>1</v>
      </c>
      <c r="J2723">
        <f t="shared" si="765"/>
        <v>-1</v>
      </c>
      <c r="K2723">
        <f t="shared" si="758"/>
        <v>77.529999999999745</v>
      </c>
      <c r="L2723">
        <f t="shared" ca="1" si="759"/>
        <v>77.529999999999745</v>
      </c>
      <c r="M2723" s="14">
        <f t="shared" si="760"/>
        <v>8099.4400000000514</v>
      </c>
      <c r="N2723">
        <f t="shared" si="766"/>
        <v>-1</v>
      </c>
      <c r="O2723">
        <f t="shared" si="761"/>
        <v>0</v>
      </c>
      <c r="P2723">
        <f>COUNTIF(作圖資料!$A$3:$A$249,A2723)</f>
        <v>0</v>
      </c>
      <c r="R2723" s="7">
        <f t="shared" si="767"/>
        <v>78</v>
      </c>
      <c r="S2723" s="8">
        <f t="shared" ca="1" si="768"/>
        <v>78</v>
      </c>
      <c r="T2723" s="8">
        <f t="shared" ca="1" si="769"/>
        <v>11754</v>
      </c>
      <c r="U2723" s="8">
        <f t="shared" ca="1" si="770"/>
        <v>1</v>
      </c>
      <c r="V2723" s="9">
        <f t="shared" ca="1" si="771"/>
        <v>0</v>
      </c>
      <c r="W2723" s="3">
        <f t="shared" si="772"/>
        <v>-8.7009010782919116E-3</v>
      </c>
      <c r="X2723" s="3">
        <f t="shared" si="773"/>
        <v>4.2237540571118837E-2</v>
      </c>
      <c r="Y2723" s="3">
        <f t="shared" si="774"/>
        <v>4.0214913708889632E-2</v>
      </c>
    </row>
    <row r="2724" spans="1:25" x14ac:dyDescent="0.25">
      <c r="A2724" s="1">
        <v>39990</v>
      </c>
      <c r="B2724" s="2">
        <v>6463.56</v>
      </c>
      <c r="C2724" s="2">
        <v>106981</v>
      </c>
      <c r="D2724" s="2">
        <v>6391</v>
      </c>
      <c r="E2724" s="2">
        <v>6300</v>
      </c>
      <c r="F2724" s="13">
        <f t="shared" si="762"/>
        <v>-1.1226011671586655E-2</v>
      </c>
      <c r="G2724" s="2">
        <f t="shared" si="757"/>
        <v>6262.6535000000003</v>
      </c>
      <c r="H2724" s="2">
        <f t="shared" ca="1" si="763"/>
        <v>108563.6</v>
      </c>
      <c r="I2724">
        <f t="shared" ca="1" si="764"/>
        <v>-1</v>
      </c>
      <c r="J2724">
        <f t="shared" si="765"/>
        <v>-1</v>
      </c>
      <c r="K2724">
        <f t="shared" si="758"/>
        <v>5.9500000000007276</v>
      </c>
      <c r="L2724">
        <f t="shared" ca="1" si="759"/>
        <v>5.9500000000007276</v>
      </c>
      <c r="M2724" s="14">
        <f t="shared" si="760"/>
        <v>8093.4900000000507</v>
      </c>
      <c r="N2724">
        <f t="shared" si="766"/>
        <v>-1</v>
      </c>
      <c r="O2724">
        <f t="shared" si="761"/>
        <v>0</v>
      </c>
      <c r="P2724">
        <f>COUNTIF(作圖資料!$A$3:$A$249,A2724)</f>
        <v>0</v>
      </c>
      <c r="R2724" s="7">
        <f t="shared" si="767"/>
        <v>2</v>
      </c>
      <c r="S2724" s="8">
        <f t="shared" ca="1" si="768"/>
        <v>2</v>
      </c>
      <c r="T2724" s="8">
        <f t="shared" ca="1" si="769"/>
        <v>11756</v>
      </c>
      <c r="U2724" s="8">
        <f t="shared" ca="1" si="770"/>
        <v>-1</v>
      </c>
      <c r="V2724" s="9">
        <f t="shared" ca="1" si="771"/>
        <v>2</v>
      </c>
      <c r="W2724" s="3">
        <f t="shared" si="772"/>
        <v>-8.7009010782919116E-3</v>
      </c>
      <c r="X2724" s="3">
        <f t="shared" si="773"/>
        <v>4.3197851485899941E-2</v>
      </c>
      <c r="Y2724" s="3">
        <f t="shared" si="774"/>
        <v>4.0540540540540571E-2</v>
      </c>
    </row>
    <row r="2725" spans="1:25" x14ac:dyDescent="0.25">
      <c r="A2725" s="1">
        <v>39993</v>
      </c>
      <c r="B2725" s="2">
        <v>6391.15</v>
      </c>
      <c r="C2725" s="2">
        <v>89980</v>
      </c>
      <c r="D2725" s="2">
        <v>6345</v>
      </c>
      <c r="E2725" s="2">
        <v>6252</v>
      </c>
      <c r="F2725" s="13">
        <f t="shared" si="762"/>
        <v>-7.2209226821463579E-3</v>
      </c>
      <c r="G2725" s="2">
        <f t="shared" si="757"/>
        <v>6277.9430000000011</v>
      </c>
      <c r="H2725" s="2">
        <f t="shared" ca="1" si="763"/>
        <v>107450.4</v>
      </c>
      <c r="I2725">
        <f t="shared" ca="1" si="764"/>
        <v>-1</v>
      </c>
      <c r="J2725">
        <f t="shared" si="765"/>
        <v>-1</v>
      </c>
      <c r="K2725">
        <f t="shared" si="758"/>
        <v>-72.410000000000764</v>
      </c>
      <c r="L2725">
        <f t="shared" ca="1" si="759"/>
        <v>72.410000000000764</v>
      </c>
      <c r="M2725" s="14">
        <f t="shared" si="760"/>
        <v>8165.9000000000515</v>
      </c>
      <c r="N2725">
        <f t="shared" si="766"/>
        <v>-1</v>
      </c>
      <c r="O2725">
        <f t="shared" si="761"/>
        <v>0</v>
      </c>
      <c r="P2725">
        <f>COUNTIF(作圖資料!$A$3:$A$249,A2725)</f>
        <v>0</v>
      </c>
      <c r="R2725" s="7">
        <f t="shared" si="767"/>
        <v>-46</v>
      </c>
      <c r="S2725" s="8">
        <f t="shared" ca="1" si="768"/>
        <v>46</v>
      </c>
      <c r="T2725" s="8">
        <f t="shared" ca="1" si="769"/>
        <v>11802</v>
      </c>
      <c r="U2725" s="8">
        <f t="shared" ca="1" si="770"/>
        <v>-1</v>
      </c>
      <c r="V2725" s="9">
        <f t="shared" ca="1" si="771"/>
        <v>0</v>
      </c>
      <c r="W2725" s="3">
        <f t="shared" si="772"/>
        <v>-8.7009010782919116E-3</v>
      </c>
      <c r="X2725" s="3">
        <f t="shared" si="773"/>
        <v>3.1511109748205035E-2</v>
      </c>
      <c r="Y2725" s="3">
        <f t="shared" si="774"/>
        <v>3.3051123412569217E-2</v>
      </c>
    </row>
    <row r="2726" spans="1:25" x14ac:dyDescent="0.25">
      <c r="A2726" s="1">
        <v>39994</v>
      </c>
      <c r="B2726" s="2">
        <v>6432.16</v>
      </c>
      <c r="C2726" s="2">
        <v>90226</v>
      </c>
      <c r="D2726" s="2">
        <v>6383</v>
      </c>
      <c r="E2726" s="2">
        <v>6294</v>
      </c>
      <c r="F2726" s="13">
        <f t="shared" si="762"/>
        <v>-7.6428447053555892E-3</v>
      </c>
      <c r="G2726" s="2">
        <f t="shared" si="757"/>
        <v>6292.9851666666673</v>
      </c>
      <c r="H2726" s="2">
        <f t="shared" ca="1" si="763"/>
        <v>107184.2</v>
      </c>
      <c r="I2726">
        <f t="shared" ca="1" si="764"/>
        <v>-1</v>
      </c>
      <c r="J2726">
        <f t="shared" si="765"/>
        <v>-1</v>
      </c>
      <c r="K2726">
        <f t="shared" si="758"/>
        <v>41.010000000000218</v>
      </c>
      <c r="L2726">
        <f t="shared" ca="1" si="759"/>
        <v>-41.010000000000218</v>
      </c>
      <c r="M2726" s="14">
        <f t="shared" si="760"/>
        <v>8124.8900000000513</v>
      </c>
      <c r="N2726">
        <f t="shared" si="766"/>
        <v>-1</v>
      </c>
      <c r="O2726">
        <f t="shared" si="761"/>
        <v>0</v>
      </c>
      <c r="P2726">
        <f>COUNTIF(作圖資料!$A$3:$A$249,A2726)</f>
        <v>0</v>
      </c>
      <c r="R2726" s="7">
        <f t="shared" si="767"/>
        <v>38</v>
      </c>
      <c r="S2726" s="8">
        <f t="shared" ca="1" si="768"/>
        <v>-38</v>
      </c>
      <c r="T2726" s="8">
        <f t="shared" ca="1" si="769"/>
        <v>11764</v>
      </c>
      <c r="U2726" s="8">
        <f t="shared" ca="1" si="770"/>
        <v>-1</v>
      </c>
      <c r="V2726" s="9">
        <f t="shared" ca="1" si="771"/>
        <v>0</v>
      </c>
      <c r="W2726" s="3">
        <f t="shared" si="772"/>
        <v>-8.7009010782919116E-3</v>
      </c>
      <c r="X2726" s="3">
        <f t="shared" si="773"/>
        <v>3.8129992204535057E-2</v>
      </c>
      <c r="Y2726" s="3">
        <f t="shared" si="774"/>
        <v>3.9238033213936818E-2</v>
      </c>
    </row>
    <row r="2727" spans="1:25" x14ac:dyDescent="0.25">
      <c r="A2727" s="1">
        <v>39995</v>
      </c>
      <c r="B2727" s="2">
        <v>6578.97</v>
      </c>
      <c r="C2727" s="2">
        <v>105532</v>
      </c>
      <c r="D2727" s="2">
        <v>6517</v>
      </c>
      <c r="E2727" s="2">
        <v>6427</v>
      </c>
      <c r="F2727" s="13">
        <f t="shared" si="762"/>
        <v>-9.4194075972379165E-3</v>
      </c>
      <c r="G2727" s="2">
        <f t="shared" si="757"/>
        <v>6310.0310000000009</v>
      </c>
      <c r="H2727" s="2">
        <f t="shared" ca="1" si="763"/>
        <v>102694.2</v>
      </c>
      <c r="I2727">
        <f t="shared" ca="1" si="764"/>
        <v>1</v>
      </c>
      <c r="J2727">
        <f t="shared" si="765"/>
        <v>-1</v>
      </c>
      <c r="K2727">
        <f t="shared" si="758"/>
        <v>146.8100000000004</v>
      </c>
      <c r="L2727">
        <f t="shared" ca="1" si="759"/>
        <v>-146.8100000000004</v>
      </c>
      <c r="M2727" s="14">
        <f t="shared" si="760"/>
        <v>7978.0800000000509</v>
      </c>
      <c r="N2727">
        <f t="shared" si="766"/>
        <v>-1</v>
      </c>
      <c r="O2727">
        <f t="shared" si="761"/>
        <v>0</v>
      </c>
      <c r="P2727">
        <f>COUNTIF(作圖資料!$A$3:$A$249,A2727)</f>
        <v>0</v>
      </c>
      <c r="R2727" s="7">
        <f t="shared" si="767"/>
        <v>134</v>
      </c>
      <c r="S2727" s="8">
        <f t="shared" ca="1" si="768"/>
        <v>-134</v>
      </c>
      <c r="T2727" s="8">
        <f t="shared" ca="1" si="769"/>
        <v>11630</v>
      </c>
      <c r="U2727" s="8">
        <f t="shared" ca="1" si="770"/>
        <v>1</v>
      </c>
      <c r="V2727" s="9">
        <f t="shared" ca="1" si="771"/>
        <v>2</v>
      </c>
      <c r="W2727" s="3">
        <f t="shared" si="772"/>
        <v>-8.7009010782919116E-3</v>
      </c>
      <c r="X2727" s="3">
        <f t="shared" si="773"/>
        <v>6.1824655296800923E-2</v>
      </c>
      <c r="Y2727" s="3">
        <f t="shared" si="774"/>
        <v>6.1055030934549004E-2</v>
      </c>
    </row>
    <row r="2728" spans="1:25" x14ac:dyDescent="0.25">
      <c r="A2728" s="1">
        <v>39996</v>
      </c>
      <c r="B2728" s="2">
        <v>6653.51</v>
      </c>
      <c r="C2728" s="2">
        <v>133265</v>
      </c>
      <c r="D2728" s="2">
        <v>6590</v>
      </c>
      <c r="E2728" s="2">
        <v>6497</v>
      </c>
      <c r="F2728" s="13">
        <f t="shared" si="762"/>
        <v>-9.5453377239983483E-3</v>
      </c>
      <c r="G2728" s="2">
        <f t="shared" si="757"/>
        <v>6327.9753333333338</v>
      </c>
      <c r="H2728" s="2">
        <f t="shared" ca="1" si="763"/>
        <v>105196.8</v>
      </c>
      <c r="I2728">
        <f t="shared" ca="1" si="764"/>
        <v>1</v>
      </c>
      <c r="J2728">
        <f t="shared" si="765"/>
        <v>-1</v>
      </c>
      <c r="K2728">
        <f t="shared" si="758"/>
        <v>74.539999999999964</v>
      </c>
      <c r="L2728">
        <f t="shared" ca="1" si="759"/>
        <v>74.539999999999964</v>
      </c>
      <c r="M2728" s="14">
        <f t="shared" si="760"/>
        <v>7903.5400000000509</v>
      </c>
      <c r="N2728">
        <f t="shared" si="766"/>
        <v>-1</v>
      </c>
      <c r="O2728">
        <f t="shared" si="761"/>
        <v>0</v>
      </c>
      <c r="P2728">
        <f>COUNTIF(作圖資料!$A$3:$A$249,A2728)</f>
        <v>0</v>
      </c>
      <c r="R2728" s="7">
        <f t="shared" si="767"/>
        <v>73</v>
      </c>
      <c r="S2728" s="8">
        <f t="shared" ca="1" si="768"/>
        <v>73</v>
      </c>
      <c r="T2728" s="8">
        <f t="shared" ca="1" si="769"/>
        <v>11703</v>
      </c>
      <c r="U2728" s="8">
        <f t="shared" ca="1" si="770"/>
        <v>1</v>
      </c>
      <c r="V2728" s="9">
        <f t="shared" ca="1" si="771"/>
        <v>0</v>
      </c>
      <c r="W2728" s="3">
        <f t="shared" si="772"/>
        <v>-8.7009010782919116E-3</v>
      </c>
      <c r="X2728" s="3">
        <f t="shared" si="773"/>
        <v>7.3855172202307973E-2</v>
      </c>
      <c r="Y2728" s="3">
        <f t="shared" si="774"/>
        <v>7.2940410289807911E-2</v>
      </c>
    </row>
    <row r="2729" spans="1:25" x14ac:dyDescent="0.25">
      <c r="A2729" s="1">
        <v>39997</v>
      </c>
      <c r="B2729" s="2">
        <v>6656.6</v>
      </c>
      <c r="C2729" s="2">
        <v>107466</v>
      </c>
      <c r="D2729" s="2">
        <v>6602</v>
      </c>
      <c r="E2729" s="2">
        <v>6512</v>
      </c>
      <c r="F2729" s="13">
        <f t="shared" si="762"/>
        <v>-8.2023856022594988E-3</v>
      </c>
      <c r="G2729" s="2">
        <f t="shared" si="757"/>
        <v>6348.192666666665</v>
      </c>
      <c r="H2729" s="2">
        <f t="shared" ca="1" si="763"/>
        <v>105293.8</v>
      </c>
      <c r="I2729">
        <f t="shared" ca="1" si="764"/>
        <v>1</v>
      </c>
      <c r="J2729">
        <f t="shared" si="765"/>
        <v>-1</v>
      </c>
      <c r="K2729">
        <f t="shared" si="758"/>
        <v>3.0900000000001455</v>
      </c>
      <c r="L2729">
        <f t="shared" ca="1" si="759"/>
        <v>3.0900000000001455</v>
      </c>
      <c r="M2729" s="14">
        <f t="shared" si="760"/>
        <v>7900.4500000000507</v>
      </c>
      <c r="N2729">
        <f t="shared" si="766"/>
        <v>-1</v>
      </c>
      <c r="O2729">
        <f t="shared" si="761"/>
        <v>0</v>
      </c>
      <c r="P2729">
        <f>COUNTIF(作圖資料!$A$3:$A$249,A2729)</f>
        <v>0</v>
      </c>
      <c r="R2729" s="7">
        <f t="shared" si="767"/>
        <v>12</v>
      </c>
      <c r="S2729" s="8">
        <f t="shared" ca="1" si="768"/>
        <v>12</v>
      </c>
      <c r="T2729" s="8">
        <f t="shared" ca="1" si="769"/>
        <v>11715</v>
      </c>
      <c r="U2729" s="8">
        <f t="shared" ca="1" si="770"/>
        <v>1</v>
      </c>
      <c r="V2729" s="9">
        <f t="shared" ca="1" si="771"/>
        <v>0</v>
      </c>
      <c r="W2729" s="3">
        <f t="shared" si="772"/>
        <v>-8.7009010782919116E-3</v>
      </c>
      <c r="X2729" s="3">
        <f t="shared" si="773"/>
        <v>7.4353888290824566E-2</v>
      </c>
      <c r="Y2729" s="3">
        <f t="shared" si="774"/>
        <v>7.4894171279713539E-2</v>
      </c>
    </row>
    <row r="2730" spans="1:25" x14ac:dyDescent="0.25">
      <c r="A2730" s="1">
        <v>40000</v>
      </c>
      <c r="B2730" s="2">
        <v>6649.91</v>
      </c>
      <c r="C2730" s="2">
        <v>104388</v>
      </c>
      <c r="D2730" s="2">
        <v>6588</v>
      </c>
      <c r="E2730" s="2">
        <v>6495</v>
      </c>
      <c r="F2730" s="13">
        <f t="shared" si="762"/>
        <v>-9.3099004347426684E-3</v>
      </c>
      <c r="G2730" s="2">
        <f t="shared" si="757"/>
        <v>6364.5611666666655</v>
      </c>
      <c r="H2730" s="2">
        <f t="shared" ca="1" si="763"/>
        <v>108175.4</v>
      </c>
      <c r="I2730">
        <f t="shared" ca="1" si="764"/>
        <v>-1</v>
      </c>
      <c r="J2730">
        <f t="shared" si="765"/>
        <v>-1</v>
      </c>
      <c r="K2730">
        <f t="shared" si="758"/>
        <v>-6.6900000000005093</v>
      </c>
      <c r="L2730">
        <f t="shared" ca="1" si="759"/>
        <v>-6.6900000000005093</v>
      </c>
      <c r="M2730" s="14">
        <f t="shared" si="760"/>
        <v>7907.1400000000513</v>
      </c>
      <c r="N2730">
        <f t="shared" si="766"/>
        <v>-1</v>
      </c>
      <c r="O2730">
        <f t="shared" si="761"/>
        <v>0</v>
      </c>
      <c r="P2730">
        <f>COUNTIF(作圖資料!$A$3:$A$249,A2730)</f>
        <v>0</v>
      </c>
      <c r="R2730" s="7">
        <f t="shared" si="767"/>
        <v>-14</v>
      </c>
      <c r="S2730" s="8">
        <f t="shared" ca="1" si="768"/>
        <v>-14</v>
      </c>
      <c r="T2730" s="8">
        <f t="shared" ca="1" si="769"/>
        <v>11701</v>
      </c>
      <c r="U2730" s="8">
        <f t="shared" ca="1" si="770"/>
        <v>-1</v>
      </c>
      <c r="V2730" s="9">
        <f t="shared" ca="1" si="771"/>
        <v>2</v>
      </c>
      <c r="W2730" s="3">
        <f t="shared" si="772"/>
        <v>-8.7009010782919116E-3</v>
      </c>
      <c r="X2730" s="3">
        <f t="shared" si="773"/>
        <v>7.3274143749667342E-2</v>
      </c>
      <c r="Y2730" s="3">
        <f t="shared" si="774"/>
        <v>7.2614783458156973E-2</v>
      </c>
    </row>
    <row r="2731" spans="1:25" x14ac:dyDescent="0.25">
      <c r="A2731" s="1">
        <v>40001</v>
      </c>
      <c r="B2731" s="2">
        <v>6715.22</v>
      </c>
      <c r="C2731" s="2">
        <v>127735</v>
      </c>
      <c r="D2731" s="2">
        <v>6665</v>
      </c>
      <c r="E2731" s="2">
        <v>6571</v>
      </c>
      <c r="F2731" s="13">
        <f t="shared" si="762"/>
        <v>-7.4785338380574107E-3</v>
      </c>
      <c r="G2731" s="2">
        <f t="shared" si="757"/>
        <v>6380.1154999999981</v>
      </c>
      <c r="H2731" s="2">
        <f t="shared" ca="1" si="763"/>
        <v>115677.2</v>
      </c>
      <c r="I2731">
        <f t="shared" ca="1" si="764"/>
        <v>1</v>
      </c>
      <c r="J2731">
        <f t="shared" si="765"/>
        <v>-1</v>
      </c>
      <c r="K2731">
        <f t="shared" si="758"/>
        <v>65.3100000000004</v>
      </c>
      <c r="L2731">
        <f t="shared" ca="1" si="759"/>
        <v>-65.3100000000004</v>
      </c>
      <c r="M2731" s="14">
        <f t="shared" si="760"/>
        <v>7841.8300000000509</v>
      </c>
      <c r="N2731">
        <f t="shared" si="766"/>
        <v>-1</v>
      </c>
      <c r="O2731">
        <f t="shared" si="761"/>
        <v>0</v>
      </c>
      <c r="P2731">
        <f>COUNTIF(作圖資料!$A$3:$A$249,A2731)</f>
        <v>0</v>
      </c>
      <c r="R2731" s="7">
        <f t="shared" si="767"/>
        <v>77</v>
      </c>
      <c r="S2731" s="8">
        <f t="shared" ca="1" si="768"/>
        <v>-77</v>
      </c>
      <c r="T2731" s="8">
        <f t="shared" ca="1" si="769"/>
        <v>11624</v>
      </c>
      <c r="U2731" s="8">
        <f t="shared" ca="1" si="770"/>
        <v>1</v>
      </c>
      <c r="V2731" s="9">
        <f t="shared" ca="1" si="771"/>
        <v>2</v>
      </c>
      <c r="W2731" s="3">
        <f t="shared" si="772"/>
        <v>-8.7009010782919116E-3</v>
      </c>
      <c r="X2731" s="3">
        <f t="shared" si="773"/>
        <v>8.3814968261321177E-2</v>
      </c>
      <c r="Y2731" s="3">
        <f t="shared" si="774"/>
        <v>8.5151416476717756E-2</v>
      </c>
    </row>
    <row r="2732" spans="1:25" x14ac:dyDescent="0.25">
      <c r="A2732" s="1">
        <v>40002</v>
      </c>
      <c r="B2732" s="2">
        <v>6668.14</v>
      </c>
      <c r="C2732" s="2">
        <v>115693</v>
      </c>
      <c r="D2732" s="2">
        <v>6627</v>
      </c>
      <c r="E2732" s="2">
        <v>6538</v>
      </c>
      <c r="F2732" s="13">
        <f t="shared" si="762"/>
        <v>-6.1696365103313111E-3</v>
      </c>
      <c r="G2732" s="2">
        <f t="shared" si="757"/>
        <v>6393.6238333333313</v>
      </c>
      <c r="H2732" s="2">
        <f t="shared" ca="1" si="763"/>
        <v>117709.4</v>
      </c>
      <c r="I2732">
        <f t="shared" ca="1" si="764"/>
        <v>-1</v>
      </c>
      <c r="J2732">
        <f t="shared" si="765"/>
        <v>-1</v>
      </c>
      <c r="K2732">
        <f t="shared" si="758"/>
        <v>-47.079999999999927</v>
      </c>
      <c r="L2732">
        <f t="shared" ca="1" si="759"/>
        <v>-47.079999999999927</v>
      </c>
      <c r="M2732" s="14">
        <f t="shared" si="760"/>
        <v>7888.9100000000508</v>
      </c>
      <c r="N2732">
        <f t="shared" si="766"/>
        <v>-1</v>
      </c>
      <c r="O2732">
        <f t="shared" si="761"/>
        <v>0</v>
      </c>
      <c r="P2732">
        <f>COUNTIF(作圖資料!$A$3:$A$249,A2732)</f>
        <v>0</v>
      </c>
      <c r="R2732" s="7">
        <f t="shared" si="767"/>
        <v>-38</v>
      </c>
      <c r="S2732" s="8">
        <f t="shared" ca="1" si="768"/>
        <v>-38</v>
      </c>
      <c r="T2732" s="8">
        <f t="shared" ca="1" si="769"/>
        <v>11586</v>
      </c>
      <c r="U2732" s="8">
        <f t="shared" ca="1" si="770"/>
        <v>-1</v>
      </c>
      <c r="V2732" s="9">
        <f t="shared" ca="1" si="771"/>
        <v>2</v>
      </c>
      <c r="W2732" s="3">
        <f t="shared" si="772"/>
        <v>-8.7009010782919116E-3</v>
      </c>
      <c r="X2732" s="3">
        <f t="shared" si="773"/>
        <v>7.6216407275122133E-2</v>
      </c>
      <c r="Y2732" s="3">
        <f t="shared" si="774"/>
        <v>7.8964506675350155E-2</v>
      </c>
    </row>
    <row r="2733" spans="1:25" x14ac:dyDescent="0.25">
      <c r="A2733" s="1">
        <v>40003</v>
      </c>
      <c r="B2733" s="2">
        <v>6748.18</v>
      </c>
      <c r="C2733" s="2">
        <v>139249</v>
      </c>
      <c r="D2733" s="2">
        <v>6724</v>
      </c>
      <c r="E2733" s="2">
        <v>6634</v>
      </c>
      <c r="F2733" s="13">
        <f t="shared" si="762"/>
        <v>-3.5831883559716005E-3</v>
      </c>
      <c r="G2733" s="2">
        <f t="shared" si="757"/>
        <v>6407.8821666666645</v>
      </c>
      <c r="H2733" s="2">
        <f t="shared" ca="1" si="763"/>
        <v>118906.2</v>
      </c>
      <c r="I2733">
        <f t="shared" ca="1" si="764"/>
        <v>1</v>
      </c>
      <c r="J2733">
        <f t="shared" si="765"/>
        <v>-1</v>
      </c>
      <c r="K2733">
        <f t="shared" si="758"/>
        <v>80.039999999999964</v>
      </c>
      <c r="L2733">
        <f t="shared" ca="1" si="759"/>
        <v>-80.039999999999964</v>
      </c>
      <c r="M2733" s="14">
        <f t="shared" si="760"/>
        <v>7808.8700000000508</v>
      </c>
      <c r="N2733">
        <f t="shared" si="766"/>
        <v>-1</v>
      </c>
      <c r="O2733">
        <f t="shared" si="761"/>
        <v>0</v>
      </c>
      <c r="P2733">
        <f>COUNTIF(作圖資料!$A$3:$A$249,A2733)</f>
        <v>0</v>
      </c>
      <c r="R2733" s="7">
        <f t="shared" si="767"/>
        <v>97</v>
      </c>
      <c r="S2733" s="8">
        <f t="shared" ca="1" si="768"/>
        <v>-97</v>
      </c>
      <c r="T2733" s="8">
        <f t="shared" ca="1" si="769"/>
        <v>11489</v>
      </c>
      <c r="U2733" s="8">
        <f t="shared" ca="1" si="770"/>
        <v>1</v>
      </c>
      <c r="V2733" s="9">
        <f t="shared" ca="1" si="771"/>
        <v>2</v>
      </c>
      <c r="W2733" s="3">
        <f t="shared" si="772"/>
        <v>-8.7009010782919116E-3</v>
      </c>
      <c r="X2733" s="3">
        <f t="shared" si="773"/>
        <v>8.9134606538829875E-2</v>
      </c>
      <c r="Y2733" s="3">
        <f t="shared" si="774"/>
        <v>9.4757408010420097E-2</v>
      </c>
    </row>
    <row r="2734" spans="1:25" x14ac:dyDescent="0.25">
      <c r="A2734" s="1">
        <v>40004</v>
      </c>
      <c r="B2734" s="2">
        <v>6769.86</v>
      </c>
      <c r="C2734" s="2">
        <v>109767</v>
      </c>
      <c r="D2734" s="2">
        <v>6755</v>
      </c>
      <c r="E2734" s="2">
        <v>6660</v>
      </c>
      <c r="F2734" s="13">
        <f t="shared" si="762"/>
        <v>-2.1950232353401544E-3</v>
      </c>
      <c r="G2734" s="2">
        <f t="shared" si="757"/>
        <v>6422.7933333333322</v>
      </c>
      <c r="H2734" s="2">
        <f t="shared" ca="1" si="763"/>
        <v>119366.39999999999</v>
      </c>
      <c r="I2734">
        <f t="shared" ca="1" si="764"/>
        <v>-1</v>
      </c>
      <c r="J2734">
        <f t="shared" si="765"/>
        <v>-1</v>
      </c>
      <c r="K2734">
        <f t="shared" si="758"/>
        <v>21.679999999999382</v>
      </c>
      <c r="L2734">
        <f t="shared" ca="1" si="759"/>
        <v>21.679999999999382</v>
      </c>
      <c r="M2734" s="14">
        <f t="shared" si="760"/>
        <v>7787.1900000000514</v>
      </c>
      <c r="N2734">
        <f t="shared" si="766"/>
        <v>-1</v>
      </c>
      <c r="O2734">
        <f t="shared" si="761"/>
        <v>0</v>
      </c>
      <c r="P2734">
        <f>COUNTIF(作圖資料!$A$3:$A$249,A2734)</f>
        <v>0</v>
      </c>
      <c r="R2734" s="7">
        <f t="shared" si="767"/>
        <v>31</v>
      </c>
      <c r="S2734" s="8">
        <f t="shared" ca="1" si="768"/>
        <v>31</v>
      </c>
      <c r="T2734" s="8">
        <f t="shared" ca="1" si="769"/>
        <v>11520</v>
      </c>
      <c r="U2734" s="8">
        <f t="shared" ca="1" si="770"/>
        <v>-1</v>
      </c>
      <c r="V2734" s="9">
        <f t="shared" ca="1" si="771"/>
        <v>2</v>
      </c>
      <c r="W2734" s="3">
        <f t="shared" si="772"/>
        <v>-8.7009010782919116E-3</v>
      </c>
      <c r="X2734" s="3">
        <f t="shared" si="773"/>
        <v>9.2633688998065011E-2</v>
      </c>
      <c r="Y2734" s="3">
        <f t="shared" si="774"/>
        <v>9.9804623901009304E-2</v>
      </c>
    </row>
    <row r="2735" spans="1:25" x14ac:dyDescent="0.25">
      <c r="A2735" s="1">
        <v>40007</v>
      </c>
      <c r="B2735" s="2">
        <v>6538.9</v>
      </c>
      <c r="C2735" s="2">
        <v>116261</v>
      </c>
      <c r="D2735" s="2">
        <v>6469</v>
      </c>
      <c r="E2735" s="2">
        <v>6384</v>
      </c>
      <c r="F2735" s="13">
        <f t="shared" si="762"/>
        <v>-1.0689871385095251E-2</v>
      </c>
      <c r="G2735" s="2">
        <f t="shared" si="757"/>
        <v>6431.822166666665</v>
      </c>
      <c r="H2735" s="2">
        <f t="shared" ca="1" si="763"/>
        <v>121741</v>
      </c>
      <c r="I2735">
        <f t="shared" ca="1" si="764"/>
        <v>-1</v>
      </c>
      <c r="J2735">
        <f t="shared" si="765"/>
        <v>-1</v>
      </c>
      <c r="K2735">
        <f t="shared" si="758"/>
        <v>-230.96000000000004</v>
      </c>
      <c r="L2735">
        <f t="shared" ca="1" si="759"/>
        <v>230.96000000000004</v>
      </c>
      <c r="M2735" s="14">
        <f t="shared" si="760"/>
        <v>8018.1500000000515</v>
      </c>
      <c r="N2735">
        <f t="shared" si="766"/>
        <v>-1</v>
      </c>
      <c r="O2735">
        <f t="shared" si="761"/>
        <v>0</v>
      </c>
      <c r="P2735">
        <f>COUNTIF(作圖資料!$A$3:$A$249,A2735)</f>
        <v>0</v>
      </c>
      <c r="R2735" s="7">
        <f t="shared" si="767"/>
        <v>-286</v>
      </c>
      <c r="S2735" s="8">
        <f t="shared" ca="1" si="768"/>
        <v>286</v>
      </c>
      <c r="T2735" s="8">
        <f t="shared" ca="1" si="769"/>
        <v>11806</v>
      </c>
      <c r="U2735" s="8">
        <f t="shared" ca="1" si="770"/>
        <v>-1</v>
      </c>
      <c r="V2735" s="9">
        <f t="shared" ca="1" si="771"/>
        <v>0</v>
      </c>
      <c r="W2735" s="3">
        <f t="shared" si="772"/>
        <v>-8.7009010782919116E-3</v>
      </c>
      <c r="X2735" s="3">
        <f t="shared" si="773"/>
        <v>5.5357485825326735E-2</v>
      </c>
      <c r="Y2735" s="3">
        <f t="shared" si="774"/>
        <v>5.323998697492649E-2</v>
      </c>
    </row>
    <row r="2736" spans="1:25" x14ac:dyDescent="0.25">
      <c r="A2736" s="1">
        <v>40008</v>
      </c>
      <c r="B2736" s="2">
        <v>6639.41</v>
      </c>
      <c r="C2736" s="2">
        <v>96830</v>
      </c>
      <c r="D2736" s="2">
        <v>6580</v>
      </c>
      <c r="E2736" s="2">
        <v>6488</v>
      </c>
      <c r="F2736" s="13">
        <f t="shared" si="762"/>
        <v>-8.9480842424251028E-3</v>
      </c>
      <c r="G2736" s="2">
        <f t="shared" si="757"/>
        <v>6446.5559999999978</v>
      </c>
      <c r="H2736" s="2">
        <f t="shared" ca="1" si="763"/>
        <v>115560</v>
      </c>
      <c r="I2736">
        <f t="shared" ca="1" si="764"/>
        <v>-1</v>
      </c>
      <c r="J2736">
        <f t="shared" si="765"/>
        <v>-1</v>
      </c>
      <c r="K2736">
        <f t="shared" si="758"/>
        <v>100.51000000000022</v>
      </c>
      <c r="L2736">
        <f t="shared" ca="1" si="759"/>
        <v>-100.51000000000022</v>
      </c>
      <c r="M2736" s="14">
        <f t="shared" si="760"/>
        <v>7917.6400000000513</v>
      </c>
      <c r="N2736">
        <f t="shared" si="766"/>
        <v>-1</v>
      </c>
      <c r="O2736">
        <f t="shared" si="761"/>
        <v>0</v>
      </c>
      <c r="P2736">
        <f>COUNTIF(作圖資料!$A$3:$A$249,A2736)</f>
        <v>0</v>
      </c>
      <c r="R2736" s="7">
        <f t="shared" si="767"/>
        <v>111</v>
      </c>
      <c r="S2736" s="8">
        <f t="shared" ca="1" si="768"/>
        <v>-111</v>
      </c>
      <c r="T2736" s="8">
        <f t="shared" ca="1" si="769"/>
        <v>11695</v>
      </c>
      <c r="U2736" s="8">
        <f t="shared" ca="1" si="770"/>
        <v>-1</v>
      </c>
      <c r="V2736" s="9">
        <f t="shared" ca="1" si="771"/>
        <v>0</v>
      </c>
      <c r="W2736" s="3">
        <f t="shared" si="772"/>
        <v>-8.7009010782919116E-3</v>
      </c>
      <c r="X2736" s="3">
        <f t="shared" si="773"/>
        <v>7.1579477429465577E-2</v>
      </c>
      <c r="Y2736" s="3">
        <f t="shared" si="774"/>
        <v>7.1312276131552998E-2</v>
      </c>
    </row>
    <row r="2737" spans="1:25" x14ac:dyDescent="0.25">
      <c r="A2737" s="1">
        <v>40009</v>
      </c>
      <c r="B2737" s="2">
        <v>6738.6</v>
      </c>
      <c r="C2737" s="2">
        <v>139561</v>
      </c>
      <c r="D2737" s="2">
        <v>6763</v>
      </c>
      <c r="E2737" s="2">
        <v>6645</v>
      </c>
      <c r="F2737" s="13">
        <f t="shared" si="762"/>
        <v>-1.3890125545365506E-2</v>
      </c>
      <c r="G2737" s="2">
        <f t="shared" si="757"/>
        <v>6462.5049999999983</v>
      </c>
      <c r="H2737" s="2">
        <f t="shared" ca="1" si="763"/>
        <v>120333.6</v>
      </c>
      <c r="I2737">
        <f t="shared" ca="1" si="764"/>
        <v>1</v>
      </c>
      <c r="J2737">
        <f t="shared" si="765"/>
        <v>-1</v>
      </c>
      <c r="K2737">
        <f t="shared" si="758"/>
        <v>99.190000000000509</v>
      </c>
      <c r="L2737">
        <f t="shared" ca="1" si="759"/>
        <v>-99.190000000000509</v>
      </c>
      <c r="M2737" s="14">
        <f t="shared" si="760"/>
        <v>7818.4500000000507</v>
      </c>
      <c r="N2737">
        <f t="shared" si="766"/>
        <v>-1</v>
      </c>
      <c r="O2737">
        <f t="shared" si="761"/>
        <v>0</v>
      </c>
      <c r="P2737">
        <f>COUNTIF(作圖資料!$A$3:$A$249,A2737)</f>
        <v>1</v>
      </c>
      <c r="R2737" s="7">
        <f t="shared" si="767"/>
        <v>183</v>
      </c>
      <c r="S2737" s="8">
        <f t="shared" ca="1" si="768"/>
        <v>-183</v>
      </c>
      <c r="T2737" s="8">
        <f t="shared" ca="1" si="769"/>
        <v>11512</v>
      </c>
      <c r="U2737" s="8">
        <f t="shared" ca="1" si="770"/>
        <v>1</v>
      </c>
      <c r="V2737" s="9">
        <f t="shared" ca="1" si="771"/>
        <v>2</v>
      </c>
      <c r="W2737" s="3">
        <f t="shared" si="772"/>
        <v>-8.7009010782919116E-3</v>
      </c>
      <c r="X2737" s="3">
        <f t="shared" si="773"/>
        <v>8.7588425267636216E-2</v>
      </c>
      <c r="Y2737" s="3">
        <f t="shared" si="774"/>
        <v>0.10110713122761306</v>
      </c>
    </row>
    <row r="2738" spans="1:25" x14ac:dyDescent="0.25">
      <c r="A2738" s="1">
        <v>40010</v>
      </c>
      <c r="B2738" s="2">
        <v>6780.3</v>
      </c>
      <c r="C2738" s="2">
        <v>150004</v>
      </c>
      <c r="D2738" s="2">
        <v>6709</v>
      </c>
      <c r="E2738" s="2">
        <v>6672</v>
      </c>
      <c r="F2738" s="13">
        <f t="shared" si="762"/>
        <v>-1.0515758889724669E-2</v>
      </c>
      <c r="G2738" s="2">
        <f t="shared" si="757"/>
        <v>6477.4864999999972</v>
      </c>
      <c r="H2738" s="2">
        <f t="shared" ca="1" si="763"/>
        <v>122484.6</v>
      </c>
      <c r="I2738">
        <f t="shared" ca="1" si="764"/>
        <v>1</v>
      </c>
      <c r="J2738">
        <f t="shared" si="765"/>
        <v>-1</v>
      </c>
      <c r="K2738">
        <f t="shared" si="758"/>
        <v>41.699999999999818</v>
      </c>
      <c r="L2738">
        <f t="shared" ca="1" si="759"/>
        <v>41.699999999999818</v>
      </c>
      <c r="M2738" s="14">
        <f t="shared" si="760"/>
        <v>7776.7500000000509</v>
      </c>
      <c r="N2738">
        <f t="shared" si="766"/>
        <v>-1</v>
      </c>
      <c r="O2738">
        <f t="shared" si="761"/>
        <v>0</v>
      </c>
      <c r="P2738">
        <f>COUNTIF(作圖資料!$A$3:$A$249,A2738)</f>
        <v>0</v>
      </c>
      <c r="R2738" s="7">
        <f t="shared" si="767"/>
        <v>64</v>
      </c>
      <c r="S2738" s="8">
        <f t="shared" ca="1" si="768"/>
        <v>64</v>
      </c>
      <c r="T2738" s="8">
        <f t="shared" ca="1" si="769"/>
        <v>11576</v>
      </c>
      <c r="U2738" s="8">
        <f t="shared" ca="1" si="770"/>
        <v>1</v>
      </c>
      <c r="V2738" s="9">
        <f t="shared" ca="1" si="771"/>
        <v>0</v>
      </c>
      <c r="W2738" s="3">
        <f t="shared" si="772"/>
        <v>-1.3890125545365506E-2</v>
      </c>
      <c r="X2738" s="3">
        <f t="shared" si="773"/>
        <v>6.1882290089929383E-3</v>
      </c>
      <c r="Y2738" s="3">
        <f t="shared" si="774"/>
        <v>9.6313017306245297E-3</v>
      </c>
    </row>
    <row r="2739" spans="1:25" x14ac:dyDescent="0.25">
      <c r="A2739" s="1">
        <v>40011</v>
      </c>
      <c r="B2739" s="2">
        <v>6850.99</v>
      </c>
      <c r="C2739" s="2">
        <v>133066</v>
      </c>
      <c r="D2739" s="2">
        <v>6756</v>
      </c>
      <c r="E2739" s="2">
        <v>6721</v>
      </c>
      <c r="F2739" s="13">
        <f t="shared" si="762"/>
        <v>-1.3865149416361744E-2</v>
      </c>
      <c r="G2739" s="2">
        <f t="shared" si="757"/>
        <v>6493.5678333333299</v>
      </c>
      <c r="H2739" s="2">
        <f t="shared" ca="1" si="763"/>
        <v>127144.4</v>
      </c>
      <c r="I2739">
        <f t="shared" ca="1" si="764"/>
        <v>1</v>
      </c>
      <c r="J2739">
        <f t="shared" si="765"/>
        <v>-1</v>
      </c>
      <c r="K2739">
        <f t="shared" si="758"/>
        <v>70.6899999999996</v>
      </c>
      <c r="L2739">
        <f t="shared" ca="1" si="759"/>
        <v>70.6899999999996</v>
      </c>
      <c r="M2739" s="14">
        <f t="shared" si="760"/>
        <v>7706.0600000000513</v>
      </c>
      <c r="N2739">
        <f t="shared" si="766"/>
        <v>-1</v>
      </c>
      <c r="O2739">
        <f t="shared" si="761"/>
        <v>0</v>
      </c>
      <c r="P2739">
        <f>COUNTIF(作圖資料!$A$3:$A$249,A2739)</f>
        <v>0</v>
      </c>
      <c r="R2739" s="7">
        <f t="shared" si="767"/>
        <v>47</v>
      </c>
      <c r="S2739" s="8">
        <f t="shared" ca="1" si="768"/>
        <v>47</v>
      </c>
      <c r="T2739" s="8">
        <f t="shared" ca="1" si="769"/>
        <v>11623</v>
      </c>
      <c r="U2739" s="8">
        <f t="shared" ca="1" si="770"/>
        <v>1</v>
      </c>
      <c r="V2739" s="9">
        <f t="shared" ca="1" si="771"/>
        <v>0</v>
      </c>
      <c r="W2739" s="3">
        <f t="shared" si="772"/>
        <v>-1.3890125545365506E-2</v>
      </c>
      <c r="X2739" s="3">
        <f t="shared" si="773"/>
        <v>1.6678538568842161E-2</v>
      </c>
      <c r="Y2739" s="3">
        <f t="shared" si="774"/>
        <v>1.6704288939051848E-2</v>
      </c>
    </row>
    <row r="2740" spans="1:25" x14ac:dyDescent="0.25">
      <c r="A2740" s="1">
        <v>40014</v>
      </c>
      <c r="B2740" s="2">
        <v>6938.86</v>
      </c>
      <c r="C2740" s="2">
        <v>143679</v>
      </c>
      <c r="D2740" s="2">
        <v>6859</v>
      </c>
      <c r="E2740" s="2">
        <v>6823</v>
      </c>
      <c r="F2740" s="13">
        <f t="shared" si="762"/>
        <v>-1.1509095153958926E-2</v>
      </c>
      <c r="G2740" s="2">
        <f t="shared" si="757"/>
        <v>6511.2948333333297</v>
      </c>
      <c r="H2740" s="2">
        <f t="shared" ca="1" si="763"/>
        <v>132628</v>
      </c>
      <c r="I2740">
        <f t="shared" ca="1" si="764"/>
        <v>1</v>
      </c>
      <c r="J2740">
        <f t="shared" si="765"/>
        <v>-1</v>
      </c>
      <c r="K2740">
        <f t="shared" si="758"/>
        <v>87.869999999999891</v>
      </c>
      <c r="L2740">
        <f t="shared" ca="1" si="759"/>
        <v>87.869999999999891</v>
      </c>
      <c r="M2740" s="14">
        <f t="shared" si="760"/>
        <v>7618.1900000000514</v>
      </c>
      <c r="N2740">
        <f t="shared" si="766"/>
        <v>-1</v>
      </c>
      <c r="O2740">
        <f t="shared" si="761"/>
        <v>0</v>
      </c>
      <c r="P2740">
        <f>COUNTIF(作圖資料!$A$3:$A$249,A2740)</f>
        <v>0</v>
      </c>
      <c r="R2740" s="7">
        <f t="shared" si="767"/>
        <v>103</v>
      </c>
      <c r="S2740" s="8">
        <f t="shared" ca="1" si="768"/>
        <v>103</v>
      </c>
      <c r="T2740" s="8">
        <f t="shared" ca="1" si="769"/>
        <v>11726</v>
      </c>
      <c r="U2740" s="8">
        <f t="shared" ca="1" si="770"/>
        <v>1</v>
      </c>
      <c r="V2740" s="9">
        <f t="shared" ca="1" si="771"/>
        <v>0</v>
      </c>
      <c r="W2740" s="3">
        <f t="shared" si="772"/>
        <v>-1.3890125545365506E-2</v>
      </c>
      <c r="X2740" s="3">
        <f t="shared" si="773"/>
        <v>2.9718339120885506E-2</v>
      </c>
      <c r="Y2740" s="3">
        <f t="shared" si="774"/>
        <v>3.2204665161775781E-2</v>
      </c>
    </row>
    <row r="2741" spans="1:25" x14ac:dyDescent="0.25">
      <c r="A2741" s="1">
        <v>40015</v>
      </c>
      <c r="B2741" s="2">
        <v>6953.34</v>
      </c>
      <c r="C2741" s="2">
        <v>151010</v>
      </c>
      <c r="D2741" s="2">
        <v>6874</v>
      </c>
      <c r="E2741" s="2">
        <v>6840</v>
      </c>
      <c r="F2741" s="13">
        <f t="shared" si="762"/>
        <v>-1.1410343805998258E-2</v>
      </c>
      <c r="G2741" s="2">
        <f t="shared" si="757"/>
        <v>6529.1709999999975</v>
      </c>
      <c r="H2741" s="2">
        <f t="shared" ca="1" si="763"/>
        <v>143464</v>
      </c>
      <c r="I2741">
        <f t="shared" ca="1" si="764"/>
        <v>1</v>
      </c>
      <c r="J2741">
        <f t="shared" si="765"/>
        <v>-1</v>
      </c>
      <c r="K2741">
        <f t="shared" si="758"/>
        <v>14.480000000000473</v>
      </c>
      <c r="L2741">
        <f t="shared" ca="1" si="759"/>
        <v>14.480000000000473</v>
      </c>
      <c r="M2741" s="14">
        <f t="shared" si="760"/>
        <v>7603.710000000051</v>
      </c>
      <c r="N2741">
        <f t="shared" si="766"/>
        <v>-1</v>
      </c>
      <c r="O2741">
        <f t="shared" si="761"/>
        <v>0</v>
      </c>
      <c r="P2741">
        <f>COUNTIF(作圖資料!$A$3:$A$249,A2741)</f>
        <v>0</v>
      </c>
      <c r="R2741" s="7">
        <f t="shared" si="767"/>
        <v>15</v>
      </c>
      <c r="S2741" s="8">
        <f t="shared" ca="1" si="768"/>
        <v>15</v>
      </c>
      <c r="T2741" s="8">
        <f t="shared" ca="1" si="769"/>
        <v>11741</v>
      </c>
      <c r="U2741" s="8">
        <f t="shared" ca="1" si="770"/>
        <v>1</v>
      </c>
      <c r="V2741" s="9">
        <f t="shared" ca="1" si="771"/>
        <v>0</v>
      </c>
      <c r="W2741" s="3">
        <f t="shared" si="772"/>
        <v>-1.3890125545365506E-2</v>
      </c>
      <c r="X2741" s="3">
        <f t="shared" si="773"/>
        <v>3.1867153414655958E-2</v>
      </c>
      <c r="Y2741" s="3">
        <f t="shared" si="774"/>
        <v>3.4462001504890871E-2</v>
      </c>
    </row>
    <row r="2742" spans="1:25" x14ac:dyDescent="0.25">
      <c r="A2742" s="1">
        <v>40016</v>
      </c>
      <c r="B2742" s="2">
        <v>6985.32</v>
      </c>
      <c r="C2742" s="2">
        <v>145151</v>
      </c>
      <c r="D2742" s="2">
        <v>6885</v>
      </c>
      <c r="E2742" s="2">
        <v>6854</v>
      </c>
      <c r="F2742" s="13">
        <f t="shared" si="762"/>
        <v>-1.4361546786689772E-2</v>
      </c>
      <c r="G2742" s="2">
        <f t="shared" si="757"/>
        <v>6550.5088333333306</v>
      </c>
      <c r="H2742" s="2">
        <f t="shared" ca="1" si="763"/>
        <v>144582</v>
      </c>
      <c r="I2742">
        <f t="shared" ca="1" si="764"/>
        <v>1</v>
      </c>
      <c r="J2742">
        <f t="shared" si="765"/>
        <v>-1</v>
      </c>
      <c r="K2742">
        <f t="shared" si="758"/>
        <v>31.979999999999563</v>
      </c>
      <c r="L2742">
        <f t="shared" ca="1" si="759"/>
        <v>31.979999999999563</v>
      </c>
      <c r="M2742" s="14">
        <f t="shared" si="760"/>
        <v>7571.7300000000514</v>
      </c>
      <c r="N2742">
        <f t="shared" si="766"/>
        <v>-1</v>
      </c>
      <c r="O2742">
        <f t="shared" si="761"/>
        <v>0</v>
      </c>
      <c r="P2742">
        <f>COUNTIF(作圖資料!$A$3:$A$249,A2742)</f>
        <v>0</v>
      </c>
      <c r="R2742" s="7">
        <f t="shared" si="767"/>
        <v>11</v>
      </c>
      <c r="S2742" s="8">
        <f t="shared" ca="1" si="768"/>
        <v>11</v>
      </c>
      <c r="T2742" s="8">
        <f t="shared" ca="1" si="769"/>
        <v>11752</v>
      </c>
      <c r="U2742" s="8">
        <f t="shared" ca="1" si="770"/>
        <v>1</v>
      </c>
      <c r="V2742" s="9">
        <f t="shared" ca="1" si="771"/>
        <v>0</v>
      </c>
      <c r="W2742" s="3">
        <f t="shared" si="772"/>
        <v>-1.3890125545365506E-2</v>
      </c>
      <c r="X2742" s="3">
        <f t="shared" si="773"/>
        <v>3.6612946309322325E-2</v>
      </c>
      <c r="Y2742" s="3">
        <f t="shared" si="774"/>
        <v>3.6117381489841893E-2</v>
      </c>
    </row>
    <row r="2743" spans="1:25" x14ac:dyDescent="0.25">
      <c r="A2743" s="1">
        <v>40017</v>
      </c>
      <c r="B2743" s="2">
        <v>6980.88</v>
      </c>
      <c r="C2743" s="2">
        <v>127925</v>
      </c>
      <c r="D2743" s="2">
        <v>6881</v>
      </c>
      <c r="E2743" s="2">
        <v>6845</v>
      </c>
      <c r="F2743" s="13">
        <f t="shared" si="762"/>
        <v>-1.4307651757371587E-2</v>
      </c>
      <c r="G2743" s="2">
        <f t="shared" si="757"/>
        <v>6573.5779999999968</v>
      </c>
      <c r="H2743" s="2">
        <f t="shared" ca="1" si="763"/>
        <v>140166.20000000001</v>
      </c>
      <c r="I2743">
        <f t="shared" ca="1" si="764"/>
        <v>-1</v>
      </c>
      <c r="J2743">
        <f t="shared" si="765"/>
        <v>-1</v>
      </c>
      <c r="K2743">
        <f t="shared" si="758"/>
        <v>-4.4399999999995998</v>
      </c>
      <c r="L2743">
        <f t="shared" ca="1" si="759"/>
        <v>-4.4399999999995998</v>
      </c>
      <c r="M2743" s="14">
        <f t="shared" si="760"/>
        <v>7576.170000000051</v>
      </c>
      <c r="N2743">
        <f t="shared" si="766"/>
        <v>-1</v>
      </c>
      <c r="O2743">
        <f t="shared" si="761"/>
        <v>0</v>
      </c>
      <c r="P2743">
        <f>COUNTIF(作圖資料!$A$3:$A$249,A2743)</f>
        <v>0</v>
      </c>
      <c r="R2743" s="7">
        <f t="shared" si="767"/>
        <v>-4</v>
      </c>
      <c r="S2743" s="8">
        <f t="shared" ca="1" si="768"/>
        <v>-4</v>
      </c>
      <c r="T2743" s="8">
        <f t="shared" ca="1" si="769"/>
        <v>11748</v>
      </c>
      <c r="U2743" s="8">
        <f t="shared" ca="1" si="770"/>
        <v>-1</v>
      </c>
      <c r="V2743" s="9">
        <f t="shared" ca="1" si="771"/>
        <v>2</v>
      </c>
      <c r="W2743" s="3">
        <f t="shared" si="772"/>
        <v>-1.3890125545365506E-2</v>
      </c>
      <c r="X2743" s="3">
        <f t="shared" si="773"/>
        <v>3.5954055738580681E-2</v>
      </c>
      <c r="Y2743" s="3">
        <f t="shared" si="774"/>
        <v>3.5515425131677825E-2</v>
      </c>
    </row>
    <row r="2744" spans="1:25" x14ac:dyDescent="0.25">
      <c r="A2744" s="1">
        <v>40018</v>
      </c>
      <c r="B2744" s="2">
        <v>6973.28</v>
      </c>
      <c r="C2744" s="2">
        <v>149403</v>
      </c>
      <c r="D2744" s="2">
        <v>6897</v>
      </c>
      <c r="E2744" s="2">
        <v>6862</v>
      </c>
      <c r="F2744" s="13">
        <f t="shared" si="762"/>
        <v>-1.093889819424998E-2</v>
      </c>
      <c r="G2744" s="2">
        <f t="shared" si="757"/>
        <v>6596.2316666666638</v>
      </c>
      <c r="H2744" s="2">
        <f t="shared" ca="1" si="763"/>
        <v>143433.60000000001</v>
      </c>
      <c r="I2744">
        <f t="shared" ca="1" si="764"/>
        <v>1</v>
      </c>
      <c r="J2744">
        <f t="shared" si="765"/>
        <v>-1</v>
      </c>
      <c r="K2744">
        <f t="shared" si="758"/>
        <v>-7.6000000000003638</v>
      </c>
      <c r="L2744">
        <f t="shared" ca="1" si="759"/>
        <v>7.6000000000003638</v>
      </c>
      <c r="M2744" s="14">
        <f t="shared" si="760"/>
        <v>7583.7700000000514</v>
      </c>
      <c r="N2744">
        <f t="shared" si="766"/>
        <v>-1</v>
      </c>
      <c r="O2744">
        <f t="shared" si="761"/>
        <v>0</v>
      </c>
      <c r="P2744">
        <f>COUNTIF(作圖資料!$A$3:$A$249,A2744)</f>
        <v>0</v>
      </c>
      <c r="R2744" s="7">
        <f t="shared" si="767"/>
        <v>16</v>
      </c>
      <c r="S2744" s="8">
        <f t="shared" ca="1" si="768"/>
        <v>-16</v>
      </c>
      <c r="T2744" s="8">
        <f t="shared" ca="1" si="769"/>
        <v>11732</v>
      </c>
      <c r="U2744" s="8">
        <f t="shared" ca="1" si="770"/>
        <v>1</v>
      </c>
      <c r="V2744" s="9">
        <f t="shared" ca="1" si="771"/>
        <v>2</v>
      </c>
      <c r="W2744" s="3">
        <f t="shared" si="772"/>
        <v>-1.3890125545365506E-2</v>
      </c>
      <c r="X2744" s="3">
        <f t="shared" si="773"/>
        <v>3.4826225031905578E-2</v>
      </c>
      <c r="Y2744" s="3">
        <f t="shared" si="774"/>
        <v>3.7923250564333877E-2</v>
      </c>
    </row>
    <row r="2745" spans="1:25" x14ac:dyDescent="0.25">
      <c r="A2745" s="1">
        <v>40021</v>
      </c>
      <c r="B2745" s="2">
        <v>7028.43</v>
      </c>
      <c r="C2745" s="2">
        <v>112349</v>
      </c>
      <c r="D2745" s="2">
        <v>6967</v>
      </c>
      <c r="E2745" s="2">
        <v>6931</v>
      </c>
      <c r="F2745" s="13">
        <f t="shared" si="762"/>
        <v>-8.7402165206170723E-3</v>
      </c>
      <c r="G2745" s="2">
        <f t="shared" si="757"/>
        <v>6613.4959999999974</v>
      </c>
      <c r="H2745" s="2">
        <f t="shared" ca="1" si="763"/>
        <v>137167.6</v>
      </c>
      <c r="I2745">
        <f t="shared" ca="1" si="764"/>
        <v>-1</v>
      </c>
      <c r="J2745">
        <f t="shared" si="765"/>
        <v>-1</v>
      </c>
      <c r="K2745">
        <f t="shared" si="758"/>
        <v>55.150000000000546</v>
      </c>
      <c r="L2745">
        <f t="shared" ca="1" si="759"/>
        <v>55.150000000000546</v>
      </c>
      <c r="M2745" s="14">
        <f t="shared" si="760"/>
        <v>7528.6200000000508</v>
      </c>
      <c r="N2745">
        <f t="shared" si="766"/>
        <v>-1</v>
      </c>
      <c r="O2745">
        <f t="shared" si="761"/>
        <v>0</v>
      </c>
      <c r="P2745">
        <f>COUNTIF(作圖資料!$A$3:$A$249,A2745)</f>
        <v>0</v>
      </c>
      <c r="R2745" s="7">
        <f t="shared" si="767"/>
        <v>70</v>
      </c>
      <c r="S2745" s="8">
        <f t="shared" ca="1" si="768"/>
        <v>70</v>
      </c>
      <c r="T2745" s="8">
        <f t="shared" ca="1" si="769"/>
        <v>11802</v>
      </c>
      <c r="U2745" s="8">
        <f t="shared" ca="1" si="770"/>
        <v>-1</v>
      </c>
      <c r="V2745" s="9">
        <f t="shared" ca="1" si="771"/>
        <v>2</v>
      </c>
      <c r="W2745" s="3">
        <f t="shared" si="772"/>
        <v>-1.3890125545365506E-2</v>
      </c>
      <c r="X2745" s="3">
        <f t="shared" si="773"/>
        <v>4.3010417594159023E-2</v>
      </c>
      <c r="Y2745" s="3">
        <f t="shared" si="774"/>
        <v>4.8457486832204522E-2</v>
      </c>
    </row>
    <row r="2746" spans="1:25" x14ac:dyDescent="0.25">
      <c r="A2746" s="1">
        <v>40022</v>
      </c>
      <c r="B2746" s="2">
        <v>7142.63</v>
      </c>
      <c r="C2746" s="2">
        <v>153716</v>
      </c>
      <c r="D2746" s="2">
        <v>7080</v>
      </c>
      <c r="E2746" s="2">
        <v>7041</v>
      </c>
      <c r="F2746" s="13">
        <f t="shared" si="762"/>
        <v>-8.7684788376271028E-3</v>
      </c>
      <c r="G2746" s="2">
        <f t="shared" si="757"/>
        <v>6627.0331666666643</v>
      </c>
      <c r="H2746" s="2">
        <f t="shared" ca="1" si="763"/>
        <v>137708.79999999999</v>
      </c>
      <c r="I2746">
        <f t="shared" ca="1" si="764"/>
        <v>1</v>
      </c>
      <c r="J2746">
        <f t="shared" si="765"/>
        <v>-1</v>
      </c>
      <c r="K2746">
        <f t="shared" si="758"/>
        <v>114.19999999999982</v>
      </c>
      <c r="L2746">
        <f t="shared" ca="1" si="759"/>
        <v>-114.19999999999982</v>
      </c>
      <c r="M2746" s="14">
        <f t="shared" si="760"/>
        <v>7414.420000000051</v>
      </c>
      <c r="N2746">
        <f t="shared" si="766"/>
        <v>-1</v>
      </c>
      <c r="O2746">
        <f t="shared" si="761"/>
        <v>0</v>
      </c>
      <c r="P2746">
        <f>COUNTIF(作圖資料!$A$3:$A$249,A2746)</f>
        <v>0</v>
      </c>
      <c r="R2746" s="7">
        <f t="shared" si="767"/>
        <v>113</v>
      </c>
      <c r="S2746" s="8">
        <f t="shared" ca="1" si="768"/>
        <v>-113</v>
      </c>
      <c r="T2746" s="8">
        <f t="shared" ca="1" si="769"/>
        <v>11689</v>
      </c>
      <c r="U2746" s="8">
        <f t="shared" ca="1" si="770"/>
        <v>1</v>
      </c>
      <c r="V2746" s="9">
        <f t="shared" ca="1" si="771"/>
        <v>2</v>
      </c>
      <c r="W2746" s="3">
        <f t="shared" si="772"/>
        <v>-1.3890125545365506E-2</v>
      </c>
      <c r="X2746" s="3">
        <f t="shared" si="773"/>
        <v>5.9957557949722462E-2</v>
      </c>
      <c r="Y2746" s="3">
        <f t="shared" si="774"/>
        <v>6.5462753950338515E-2</v>
      </c>
    </row>
    <row r="2747" spans="1:25" x14ac:dyDescent="0.25">
      <c r="A2747" s="1">
        <v>40023</v>
      </c>
      <c r="B2747" s="2">
        <v>7083.63</v>
      </c>
      <c r="C2747" s="2">
        <v>161676</v>
      </c>
      <c r="D2747" s="2">
        <v>7037</v>
      </c>
      <c r="E2747" s="2">
        <v>6998</v>
      </c>
      <c r="F2747" s="13">
        <f t="shared" si="762"/>
        <v>-6.582783121083402E-3</v>
      </c>
      <c r="G2747" s="2">
        <f t="shared" si="757"/>
        <v>6638.7613333333311</v>
      </c>
      <c r="H2747" s="2">
        <f t="shared" ca="1" si="763"/>
        <v>141013.79999999999</v>
      </c>
      <c r="I2747">
        <f t="shared" ca="1" si="764"/>
        <v>1</v>
      </c>
      <c r="J2747">
        <f t="shared" si="765"/>
        <v>-1</v>
      </c>
      <c r="K2747">
        <f t="shared" si="758"/>
        <v>-59</v>
      </c>
      <c r="L2747">
        <f t="shared" ca="1" si="759"/>
        <v>-59</v>
      </c>
      <c r="M2747" s="14">
        <f t="shared" si="760"/>
        <v>7473.420000000051</v>
      </c>
      <c r="N2747">
        <f t="shared" si="766"/>
        <v>-1</v>
      </c>
      <c r="O2747">
        <f t="shared" si="761"/>
        <v>0</v>
      </c>
      <c r="P2747">
        <f>COUNTIF(作圖資料!$A$3:$A$249,A2747)</f>
        <v>0</v>
      </c>
      <c r="R2747" s="7">
        <f t="shared" si="767"/>
        <v>-43</v>
      </c>
      <c r="S2747" s="8">
        <f t="shared" ca="1" si="768"/>
        <v>-43</v>
      </c>
      <c r="T2747" s="8">
        <f t="shared" ca="1" si="769"/>
        <v>11646</v>
      </c>
      <c r="U2747" s="8">
        <f t="shared" ca="1" si="770"/>
        <v>1</v>
      </c>
      <c r="V2747" s="9">
        <f t="shared" ca="1" si="771"/>
        <v>0</v>
      </c>
      <c r="W2747" s="3">
        <f t="shared" si="772"/>
        <v>-1.3890125545365506E-2</v>
      </c>
      <c r="X2747" s="3">
        <f t="shared" si="773"/>
        <v>5.1202030095272022E-2</v>
      </c>
      <c r="Y2747" s="3">
        <f t="shared" si="774"/>
        <v>5.8991723100075166E-2</v>
      </c>
    </row>
    <row r="2748" spans="1:25" x14ac:dyDescent="0.25">
      <c r="A2748" s="1">
        <v>40024</v>
      </c>
      <c r="B2748" s="2">
        <v>7027.11</v>
      </c>
      <c r="C2748" s="2">
        <v>145844</v>
      </c>
      <c r="D2748" s="2">
        <v>6963</v>
      </c>
      <c r="E2748" s="2">
        <v>6928</v>
      </c>
      <c r="F2748" s="13">
        <f t="shared" si="762"/>
        <v>-9.1232384294538393E-3</v>
      </c>
      <c r="G2748" s="2">
        <f t="shared" si="757"/>
        <v>6646.4348333333319</v>
      </c>
      <c r="H2748" s="2">
        <f t="shared" ca="1" si="763"/>
        <v>144597.6</v>
      </c>
      <c r="I2748">
        <f t="shared" ca="1" si="764"/>
        <v>1</v>
      </c>
      <c r="J2748">
        <f t="shared" si="765"/>
        <v>-1</v>
      </c>
      <c r="K2748">
        <f t="shared" si="758"/>
        <v>-56.520000000000437</v>
      </c>
      <c r="L2748">
        <f t="shared" ca="1" si="759"/>
        <v>-56.520000000000437</v>
      </c>
      <c r="M2748" s="14">
        <f t="shared" si="760"/>
        <v>7529.9400000000514</v>
      </c>
      <c r="N2748">
        <f t="shared" si="766"/>
        <v>-1</v>
      </c>
      <c r="O2748">
        <f t="shared" si="761"/>
        <v>0</v>
      </c>
      <c r="P2748">
        <f>COUNTIF(作圖資料!$A$3:$A$249,A2748)</f>
        <v>0</v>
      </c>
      <c r="R2748" s="7">
        <f t="shared" si="767"/>
        <v>-74</v>
      </c>
      <c r="S2748" s="8">
        <f t="shared" ca="1" si="768"/>
        <v>-74</v>
      </c>
      <c r="T2748" s="8">
        <f t="shared" ca="1" si="769"/>
        <v>11572</v>
      </c>
      <c r="U2748" s="8">
        <f t="shared" ca="1" si="770"/>
        <v>1</v>
      </c>
      <c r="V2748" s="9">
        <f t="shared" ca="1" si="771"/>
        <v>0</v>
      </c>
      <c r="W2748" s="3">
        <f t="shared" si="772"/>
        <v>-1.3890125545365506E-2</v>
      </c>
      <c r="X2748" s="3">
        <f t="shared" si="773"/>
        <v>4.281453120826284E-2</v>
      </c>
      <c r="Y2748" s="3">
        <f t="shared" si="774"/>
        <v>4.7855530474040453E-2</v>
      </c>
    </row>
    <row r="2749" spans="1:25" x14ac:dyDescent="0.25">
      <c r="A2749" s="1">
        <v>40025</v>
      </c>
      <c r="B2749" s="2">
        <v>7077.71</v>
      </c>
      <c r="C2749" s="2">
        <v>158271</v>
      </c>
      <c r="D2749" s="2">
        <v>7028</v>
      </c>
      <c r="E2749" s="2">
        <v>6993</v>
      </c>
      <c r="F2749" s="13">
        <f t="shared" si="762"/>
        <v>-7.0234581524249995E-3</v>
      </c>
      <c r="G2749" s="2">
        <f t="shared" si="757"/>
        <v>6654.8488333333325</v>
      </c>
      <c r="H2749" s="2">
        <f t="shared" ca="1" si="763"/>
        <v>146371.20000000001</v>
      </c>
      <c r="I2749">
        <f t="shared" ca="1" si="764"/>
        <v>1</v>
      </c>
      <c r="J2749">
        <f t="shared" si="765"/>
        <v>-1</v>
      </c>
      <c r="K2749">
        <f t="shared" si="758"/>
        <v>50.600000000000364</v>
      </c>
      <c r="L2749">
        <f t="shared" ca="1" si="759"/>
        <v>50.600000000000364</v>
      </c>
      <c r="M2749" s="14">
        <f t="shared" si="760"/>
        <v>7479.3400000000511</v>
      </c>
      <c r="N2749">
        <f t="shared" si="766"/>
        <v>-1</v>
      </c>
      <c r="O2749">
        <f t="shared" si="761"/>
        <v>0</v>
      </c>
      <c r="P2749">
        <f>COUNTIF(作圖資料!$A$3:$A$249,A2749)</f>
        <v>0</v>
      </c>
      <c r="R2749" s="7">
        <f t="shared" si="767"/>
        <v>65</v>
      </c>
      <c r="S2749" s="8">
        <f t="shared" ca="1" si="768"/>
        <v>65</v>
      </c>
      <c r="T2749" s="8">
        <f t="shared" ca="1" si="769"/>
        <v>11637</v>
      </c>
      <c r="U2749" s="8">
        <f t="shared" ca="1" si="770"/>
        <v>1</v>
      </c>
      <c r="V2749" s="9">
        <f t="shared" ca="1" si="771"/>
        <v>0</v>
      </c>
      <c r="W2749" s="3">
        <f t="shared" si="772"/>
        <v>-1.3890125545365506E-2</v>
      </c>
      <c r="X2749" s="3">
        <f t="shared" si="773"/>
        <v>5.032350933428309E-2</v>
      </c>
      <c r="Y2749" s="3">
        <f t="shared" si="774"/>
        <v>5.7637321294205845E-2</v>
      </c>
    </row>
    <row r="2750" spans="1:25" x14ac:dyDescent="0.25">
      <c r="A2750" s="1">
        <v>40028</v>
      </c>
      <c r="B2750" s="2">
        <v>7056.71</v>
      </c>
      <c r="C2750" s="2">
        <v>128772</v>
      </c>
      <c r="D2750" s="2">
        <v>6982</v>
      </c>
      <c r="E2750" s="2">
        <v>6943</v>
      </c>
      <c r="F2750" s="13">
        <f t="shared" si="762"/>
        <v>-1.0587086616851149E-2</v>
      </c>
      <c r="G2750" s="2">
        <f t="shared" ref="G2750:G2813" si="775">AVERAGE(B2691:B2750)</f>
        <v>6662.7295000000004</v>
      </c>
      <c r="H2750" s="2">
        <f t="shared" ca="1" si="763"/>
        <v>149655.79999999999</v>
      </c>
      <c r="I2750">
        <f t="shared" ca="1" si="764"/>
        <v>-1</v>
      </c>
      <c r="J2750">
        <f t="shared" si="765"/>
        <v>-1</v>
      </c>
      <c r="K2750">
        <f t="shared" ref="K2750:K2813" si="776">B2750-B2749</f>
        <v>-21</v>
      </c>
      <c r="L2750">
        <f t="shared" ref="L2750:L2813" ca="1" si="777">I2749*K2750</f>
        <v>-21</v>
      </c>
      <c r="M2750" s="14">
        <f t="shared" ref="M2750:M2813" si="778">M2749+K2750*N2749</f>
        <v>7500.3400000000511</v>
      </c>
      <c r="N2750">
        <f t="shared" si="766"/>
        <v>-1</v>
      </c>
      <c r="O2750">
        <f t="shared" ref="O2750:O2813" si="779">ABS(N2750-N2749)</f>
        <v>0</v>
      </c>
      <c r="P2750">
        <f>COUNTIF(作圖資料!$A$3:$A$249,A2750)</f>
        <v>0</v>
      </c>
      <c r="R2750" s="7">
        <f t="shared" si="767"/>
        <v>-46</v>
      </c>
      <c r="S2750" s="8">
        <f t="shared" ca="1" si="768"/>
        <v>-46</v>
      </c>
      <c r="T2750" s="8">
        <f t="shared" ca="1" si="769"/>
        <v>11591</v>
      </c>
      <c r="U2750" s="8">
        <f t="shared" ca="1" si="770"/>
        <v>-1</v>
      </c>
      <c r="V2750" s="9">
        <f t="shared" ca="1" si="771"/>
        <v>2</v>
      </c>
      <c r="W2750" s="3">
        <f t="shared" si="772"/>
        <v>-1.3890125545365506E-2</v>
      </c>
      <c r="X2750" s="3">
        <f t="shared" si="773"/>
        <v>4.7207135013207502E-2</v>
      </c>
      <c r="Y2750" s="3">
        <f t="shared" si="774"/>
        <v>5.071482317531939E-2</v>
      </c>
    </row>
    <row r="2751" spans="1:25" x14ac:dyDescent="0.25">
      <c r="A2751" s="1">
        <v>40029</v>
      </c>
      <c r="B2751" s="2">
        <v>6955.87</v>
      </c>
      <c r="C2751" s="2">
        <v>159958</v>
      </c>
      <c r="D2751" s="2">
        <v>6881</v>
      </c>
      <c r="E2751" s="2">
        <v>6843</v>
      </c>
      <c r="F2751" s="13">
        <f t="shared" si="762"/>
        <v>-1.0763570912049825E-2</v>
      </c>
      <c r="G2751" s="2">
        <f t="shared" si="775"/>
        <v>6667.8690000000006</v>
      </c>
      <c r="H2751" s="2">
        <f t="shared" ca="1" si="763"/>
        <v>150904.20000000001</v>
      </c>
      <c r="I2751">
        <f t="shared" ca="1" si="764"/>
        <v>1</v>
      </c>
      <c r="J2751">
        <f t="shared" si="765"/>
        <v>-1</v>
      </c>
      <c r="K2751">
        <f t="shared" si="776"/>
        <v>-100.84000000000015</v>
      </c>
      <c r="L2751">
        <f t="shared" ca="1" si="777"/>
        <v>100.84000000000015</v>
      </c>
      <c r="M2751" s="14">
        <f t="shared" si="778"/>
        <v>7601.1800000000512</v>
      </c>
      <c r="N2751">
        <f t="shared" si="766"/>
        <v>-1</v>
      </c>
      <c r="O2751">
        <f t="shared" si="779"/>
        <v>0</v>
      </c>
      <c r="P2751">
        <f>COUNTIF(作圖資料!$A$3:$A$249,A2751)</f>
        <v>0</v>
      </c>
      <c r="R2751" s="7">
        <f t="shared" si="767"/>
        <v>-101</v>
      </c>
      <c r="S2751" s="8">
        <f t="shared" ca="1" si="768"/>
        <v>101</v>
      </c>
      <c r="T2751" s="8">
        <f t="shared" ca="1" si="769"/>
        <v>11692</v>
      </c>
      <c r="U2751" s="8">
        <f t="shared" ca="1" si="770"/>
        <v>1</v>
      </c>
      <c r="V2751" s="9">
        <f t="shared" ca="1" si="771"/>
        <v>2</v>
      </c>
      <c r="W2751" s="3">
        <f t="shared" si="772"/>
        <v>-1.3890125545365506E-2</v>
      </c>
      <c r="X2751" s="3">
        <f t="shared" si="773"/>
        <v>3.224260232095677E-2</v>
      </c>
      <c r="Y2751" s="3">
        <f t="shared" si="774"/>
        <v>3.5515425131677603E-2</v>
      </c>
    </row>
    <row r="2752" spans="1:25" x14ac:dyDescent="0.25">
      <c r="A2752" s="1">
        <v>40030</v>
      </c>
      <c r="B2752" s="2">
        <v>6848.24</v>
      </c>
      <c r="C2752" s="2">
        <v>145279</v>
      </c>
      <c r="D2752" s="2">
        <v>6783</v>
      </c>
      <c r="E2752" s="2">
        <v>6743</v>
      </c>
      <c r="F2752" s="13">
        <f t="shared" si="762"/>
        <v>-9.5265352849782658E-3</v>
      </c>
      <c r="G2752" s="2">
        <f t="shared" si="775"/>
        <v>6674.7971666666672</v>
      </c>
      <c r="H2752" s="2">
        <f t="shared" ca="1" si="763"/>
        <v>147624.79999999999</v>
      </c>
      <c r="I2752">
        <f t="shared" ca="1" si="764"/>
        <v>-1</v>
      </c>
      <c r="J2752">
        <f t="shared" si="765"/>
        <v>-1</v>
      </c>
      <c r="K2752">
        <f t="shared" si="776"/>
        <v>-107.63000000000011</v>
      </c>
      <c r="L2752">
        <f t="shared" ca="1" si="777"/>
        <v>-107.63000000000011</v>
      </c>
      <c r="M2752" s="14">
        <f t="shared" si="778"/>
        <v>7708.8100000000513</v>
      </c>
      <c r="N2752">
        <f t="shared" si="766"/>
        <v>-1</v>
      </c>
      <c r="O2752">
        <f t="shared" si="779"/>
        <v>0</v>
      </c>
      <c r="P2752">
        <f>COUNTIF(作圖資料!$A$3:$A$249,A2752)</f>
        <v>0</v>
      </c>
      <c r="R2752" s="7">
        <f t="shared" si="767"/>
        <v>-98</v>
      </c>
      <c r="S2752" s="8">
        <f t="shared" ca="1" si="768"/>
        <v>-98</v>
      </c>
      <c r="T2752" s="8">
        <f t="shared" ca="1" si="769"/>
        <v>11594</v>
      </c>
      <c r="U2752" s="8">
        <f t="shared" ca="1" si="770"/>
        <v>-1</v>
      </c>
      <c r="V2752" s="9">
        <f t="shared" ca="1" si="771"/>
        <v>2</v>
      </c>
      <c r="W2752" s="3">
        <f t="shared" si="772"/>
        <v>-1.3890125545365506E-2</v>
      </c>
      <c r="X2752" s="3">
        <f t="shared" si="773"/>
        <v>1.6270441931558466E-2</v>
      </c>
      <c r="Y2752" s="3">
        <f t="shared" si="774"/>
        <v>2.07674943566587E-2</v>
      </c>
    </row>
    <row r="2753" spans="1:25" x14ac:dyDescent="0.25">
      <c r="A2753" s="1">
        <v>40031</v>
      </c>
      <c r="B2753" s="2">
        <v>6868.65</v>
      </c>
      <c r="C2753" s="2">
        <v>121432</v>
      </c>
      <c r="D2753" s="2">
        <v>6803</v>
      </c>
      <c r="E2753" s="2">
        <v>6764</v>
      </c>
      <c r="F2753" s="13">
        <f t="shared" si="762"/>
        <v>-9.5579189505943241E-3</v>
      </c>
      <c r="G2753" s="2">
        <f t="shared" si="775"/>
        <v>6681.1890000000012</v>
      </c>
      <c r="H2753" s="2">
        <f t="shared" ca="1" si="763"/>
        <v>142742.39999999999</v>
      </c>
      <c r="I2753">
        <f t="shared" ca="1" si="764"/>
        <v>-1</v>
      </c>
      <c r="J2753">
        <f t="shared" si="765"/>
        <v>-1</v>
      </c>
      <c r="K2753">
        <f t="shared" si="776"/>
        <v>20.409999999999854</v>
      </c>
      <c r="L2753">
        <f t="shared" ca="1" si="777"/>
        <v>-20.409999999999854</v>
      </c>
      <c r="M2753" s="14">
        <f t="shared" si="778"/>
        <v>7688.4000000000515</v>
      </c>
      <c r="N2753">
        <f t="shared" si="766"/>
        <v>-1</v>
      </c>
      <c r="O2753">
        <f t="shared" si="779"/>
        <v>0</v>
      </c>
      <c r="P2753">
        <f>COUNTIF(作圖資料!$A$3:$A$249,A2753)</f>
        <v>0</v>
      </c>
      <c r="R2753" s="7">
        <f t="shared" si="767"/>
        <v>20</v>
      </c>
      <c r="S2753" s="8">
        <f t="shared" ca="1" si="768"/>
        <v>-20</v>
      </c>
      <c r="T2753" s="8">
        <f t="shared" ca="1" si="769"/>
        <v>11574</v>
      </c>
      <c r="U2753" s="8">
        <f t="shared" ca="1" si="770"/>
        <v>-1</v>
      </c>
      <c r="V2753" s="9">
        <f t="shared" ca="1" si="771"/>
        <v>0</v>
      </c>
      <c r="W2753" s="3">
        <f t="shared" si="772"/>
        <v>-1.3890125545365506E-2</v>
      </c>
      <c r="X2753" s="3">
        <f t="shared" si="773"/>
        <v>1.9299260974089405E-2</v>
      </c>
      <c r="Y2753" s="3">
        <f t="shared" si="774"/>
        <v>2.3777276147478821E-2</v>
      </c>
    </row>
    <row r="2754" spans="1:25" x14ac:dyDescent="0.25">
      <c r="A2754" s="1">
        <v>40035</v>
      </c>
      <c r="B2754" s="2">
        <v>6882.87</v>
      </c>
      <c r="C2754" s="2">
        <v>99397</v>
      </c>
      <c r="D2754" s="2">
        <v>6814</v>
      </c>
      <c r="E2754" s="2">
        <v>6779</v>
      </c>
      <c r="F2754" s="13">
        <f t="shared" si="762"/>
        <v>-1.0006000403901316E-2</v>
      </c>
      <c r="G2754" s="2">
        <f t="shared" si="775"/>
        <v>6689.8340000000007</v>
      </c>
      <c r="H2754" s="2">
        <f t="shared" ca="1" si="763"/>
        <v>130967.6</v>
      </c>
      <c r="I2754">
        <f t="shared" ca="1" si="764"/>
        <v>-1</v>
      </c>
      <c r="J2754">
        <f t="shared" si="765"/>
        <v>-1</v>
      </c>
      <c r="K2754">
        <f t="shared" si="776"/>
        <v>14.220000000000255</v>
      </c>
      <c r="L2754">
        <f t="shared" ca="1" si="777"/>
        <v>-14.220000000000255</v>
      </c>
      <c r="M2754" s="14">
        <f t="shared" si="778"/>
        <v>7674.1800000000512</v>
      </c>
      <c r="N2754">
        <f t="shared" si="766"/>
        <v>-1</v>
      </c>
      <c r="O2754">
        <f t="shared" si="779"/>
        <v>0</v>
      </c>
      <c r="P2754">
        <f>COUNTIF(作圖資料!$A$3:$A$249,A2754)</f>
        <v>0</v>
      </c>
      <c r="R2754" s="7">
        <f t="shared" si="767"/>
        <v>11</v>
      </c>
      <c r="S2754" s="8">
        <f t="shared" ca="1" si="768"/>
        <v>-11</v>
      </c>
      <c r="T2754" s="8">
        <f t="shared" ca="1" si="769"/>
        <v>11563</v>
      </c>
      <c r="U2754" s="8">
        <f t="shared" ca="1" si="770"/>
        <v>-1</v>
      </c>
      <c r="V2754" s="9">
        <f t="shared" ca="1" si="771"/>
        <v>0</v>
      </c>
      <c r="W2754" s="3">
        <f t="shared" si="772"/>
        <v>-1.3890125545365506E-2</v>
      </c>
      <c r="X2754" s="3">
        <f t="shared" si="773"/>
        <v>2.1409491585789198E-2</v>
      </c>
      <c r="Y2754" s="3">
        <f t="shared" si="774"/>
        <v>2.5432656132430065E-2</v>
      </c>
    </row>
    <row r="2755" spans="1:25" x14ac:dyDescent="0.25">
      <c r="A2755" s="1">
        <v>40036</v>
      </c>
      <c r="B2755" s="2">
        <v>6909.02</v>
      </c>
      <c r="C2755" s="2">
        <v>107607</v>
      </c>
      <c r="D2755" s="2">
        <v>6895</v>
      </c>
      <c r="E2755" s="2">
        <v>6855</v>
      </c>
      <c r="F2755" s="13">
        <f t="shared" ref="F2755:F2818" si="780">IF(P2755=1,E2755,D2755)/B2755-1</f>
        <v>-2.0292313526376615E-3</v>
      </c>
      <c r="G2755" s="2">
        <f t="shared" si="775"/>
        <v>6696.8328333333338</v>
      </c>
      <c r="H2755" s="2">
        <f t="shared" ref="H2755:H2818" ca="1" si="781">IF(ROW()&gt;$H$1,AVERAGE(OFFSET(C2755,-$H$1+1,,$H$1)),"")</f>
        <v>126734.6</v>
      </c>
      <c r="I2755">
        <f t="shared" ref="I2755:I2818" ca="1" si="782">IF(H2755="",0,SIGN(C2755-H2755))</f>
        <v>-1</v>
      </c>
      <c r="J2755">
        <f t="shared" ref="J2755:J2818" si="783">SIGN(F2755)</f>
        <v>-1</v>
      </c>
      <c r="K2755">
        <f t="shared" si="776"/>
        <v>26.150000000000546</v>
      </c>
      <c r="L2755">
        <f t="shared" ca="1" si="777"/>
        <v>-26.150000000000546</v>
      </c>
      <c r="M2755" s="14">
        <f t="shared" si="778"/>
        <v>7648.0300000000507</v>
      </c>
      <c r="N2755">
        <f t="shared" ref="N2755:N2818" si="784">INT(M2755*$Q$1/B2755)*CHOOSE($L$1,I2755,J2755)</f>
        <v>-1</v>
      </c>
      <c r="O2755">
        <f t="shared" si="779"/>
        <v>0</v>
      </c>
      <c r="P2755">
        <f>COUNTIF(作圖資料!$A$3:$A$249,A2755)</f>
        <v>0</v>
      </c>
      <c r="R2755" s="7">
        <f t="shared" si="767"/>
        <v>81</v>
      </c>
      <c r="S2755" s="8">
        <f t="shared" ca="1" si="768"/>
        <v>-81</v>
      </c>
      <c r="T2755" s="8">
        <f t="shared" ca="1" si="769"/>
        <v>11482</v>
      </c>
      <c r="U2755" s="8">
        <f t="shared" ca="1" si="770"/>
        <v>-1</v>
      </c>
      <c r="V2755" s="9">
        <f t="shared" ca="1" si="771"/>
        <v>0</v>
      </c>
      <c r="W2755" s="3">
        <f t="shared" si="772"/>
        <v>-1.3890125545365506E-2</v>
      </c>
      <c r="X2755" s="3">
        <f t="shared" si="773"/>
        <v>2.5290119609414186E-2</v>
      </c>
      <c r="Y2755" s="3">
        <f t="shared" si="774"/>
        <v>3.7622272385251732E-2</v>
      </c>
    </row>
    <row r="2756" spans="1:25" x14ac:dyDescent="0.25">
      <c r="A2756" s="1">
        <v>40037</v>
      </c>
      <c r="B2756" s="2">
        <v>6898.9</v>
      </c>
      <c r="C2756" s="2">
        <v>103260</v>
      </c>
      <c r="D2756" s="2">
        <v>6839</v>
      </c>
      <c r="E2756" s="2">
        <v>6801</v>
      </c>
      <c r="F2756" s="13">
        <f t="shared" si="780"/>
        <v>-8.682543593906189E-3</v>
      </c>
      <c r="G2756" s="2">
        <f t="shared" si="775"/>
        <v>6702.1843333333345</v>
      </c>
      <c r="H2756" s="2">
        <f t="shared" ca="1" si="781"/>
        <v>115395</v>
      </c>
      <c r="I2756">
        <f t="shared" ca="1" si="782"/>
        <v>-1</v>
      </c>
      <c r="J2756">
        <f t="shared" si="783"/>
        <v>-1</v>
      </c>
      <c r="K2756">
        <f t="shared" si="776"/>
        <v>-10.1200000000008</v>
      </c>
      <c r="L2756">
        <f t="shared" ca="1" si="777"/>
        <v>10.1200000000008</v>
      </c>
      <c r="M2756" s="14">
        <f t="shared" si="778"/>
        <v>7658.1500000000515</v>
      </c>
      <c r="N2756">
        <f t="shared" si="784"/>
        <v>-1</v>
      </c>
      <c r="O2756">
        <f t="shared" si="779"/>
        <v>0</v>
      </c>
      <c r="P2756">
        <f>COUNTIF(作圖資料!$A$3:$A$249,A2756)</f>
        <v>0</v>
      </c>
      <c r="R2756" s="7">
        <f t="shared" ref="R2756:R2819" si="785">D2756-IF(P2755=1,E2755,D2755)</f>
        <v>-56</v>
      </c>
      <c r="S2756" s="8">
        <f t="shared" ref="S2756:S2819" ca="1" si="786">I2755*R2756</f>
        <v>56</v>
      </c>
      <c r="T2756" s="8">
        <f t="shared" ref="T2756:T2819" ca="1" si="787">T2755+R2756*U2755</f>
        <v>11538</v>
      </c>
      <c r="U2756" s="8">
        <f t="shared" ref="U2756:U2819" ca="1" si="788">INT(T2756*$Q$1/IF(P2756=1,E2756,D2756))*I2756</f>
        <v>-1</v>
      </c>
      <c r="V2756" s="9">
        <f t="shared" ref="V2756:V2819" ca="1" si="789">IF(P2756=1,ABS(U2756)+ABS(U2755),ABS(U2756-U2755))</f>
        <v>0</v>
      </c>
      <c r="W2756" s="3">
        <f t="shared" ref="W2756:W2819" si="790">IF(P2755=1,F2755,W2755)</f>
        <v>-1.3890125545365506E-2</v>
      </c>
      <c r="X2756" s="3">
        <f t="shared" ref="X2756:X2819" si="791">IF(P2755=1,K2756/B2755,(1+K2756/B2755)*(1+X2755)-1)</f>
        <v>2.3788323984210047E-2</v>
      </c>
      <c r="Y2756" s="3">
        <f t="shared" ref="Y2756:Y2819" si="792">IF(P2755=1,R2756/E2755,(1+R2756/D2755)*(1+Y2755)-1)</f>
        <v>2.9194883370955216E-2</v>
      </c>
    </row>
    <row r="2757" spans="1:25" x14ac:dyDescent="0.25">
      <c r="A2757" s="1">
        <v>40038</v>
      </c>
      <c r="B2757" s="2">
        <v>7034.96</v>
      </c>
      <c r="C2757" s="2">
        <v>120427</v>
      </c>
      <c r="D2757" s="2">
        <v>7013</v>
      </c>
      <c r="E2757" s="2">
        <v>6979</v>
      </c>
      <c r="F2757" s="13">
        <f t="shared" si="780"/>
        <v>-3.1215529299384315E-3</v>
      </c>
      <c r="G2757" s="2">
        <f t="shared" si="775"/>
        <v>6708.5071666666681</v>
      </c>
      <c r="H2757" s="2">
        <f t="shared" ca="1" si="781"/>
        <v>110424.6</v>
      </c>
      <c r="I2757">
        <f t="shared" ca="1" si="782"/>
        <v>1</v>
      </c>
      <c r="J2757">
        <f t="shared" si="783"/>
        <v>-1</v>
      </c>
      <c r="K2757">
        <f t="shared" si="776"/>
        <v>136.0600000000004</v>
      </c>
      <c r="L2757">
        <f t="shared" ca="1" si="777"/>
        <v>-136.0600000000004</v>
      </c>
      <c r="M2757" s="14">
        <f t="shared" si="778"/>
        <v>7522.0900000000511</v>
      </c>
      <c r="N2757">
        <f t="shared" si="784"/>
        <v>-1</v>
      </c>
      <c r="O2757">
        <f t="shared" si="779"/>
        <v>0</v>
      </c>
      <c r="P2757">
        <f>COUNTIF(作圖資料!$A$3:$A$249,A2757)</f>
        <v>0</v>
      </c>
      <c r="R2757" s="7">
        <f t="shared" si="785"/>
        <v>174</v>
      </c>
      <c r="S2757" s="8">
        <f t="shared" ca="1" si="786"/>
        <v>-174</v>
      </c>
      <c r="T2757" s="8">
        <f t="shared" ca="1" si="787"/>
        <v>11364</v>
      </c>
      <c r="U2757" s="8">
        <f t="shared" ca="1" si="788"/>
        <v>1</v>
      </c>
      <c r="V2757" s="9">
        <f t="shared" ca="1" si="789"/>
        <v>2</v>
      </c>
      <c r="W2757" s="3">
        <f t="shared" si="790"/>
        <v>-1.3890125545365506E-2</v>
      </c>
      <c r="X2757" s="3">
        <f t="shared" si="791"/>
        <v>4.3979461609235937E-2</v>
      </c>
      <c r="Y2757" s="3">
        <f t="shared" si="792"/>
        <v>5.5379984951090755E-2</v>
      </c>
    </row>
    <row r="2758" spans="1:25" x14ac:dyDescent="0.25">
      <c r="A2758" s="1">
        <v>40039</v>
      </c>
      <c r="B2758" s="2">
        <v>7069.51</v>
      </c>
      <c r="C2758" s="2">
        <v>124040</v>
      </c>
      <c r="D2758" s="2">
        <v>7063</v>
      </c>
      <c r="E2758" s="2">
        <v>7025</v>
      </c>
      <c r="F2758" s="13">
        <f t="shared" si="780"/>
        <v>-9.2085590090407177E-4</v>
      </c>
      <c r="G2758" s="2">
        <f t="shared" si="775"/>
        <v>6714.6053333333357</v>
      </c>
      <c r="H2758" s="2">
        <f t="shared" ca="1" si="781"/>
        <v>110946.2</v>
      </c>
      <c r="I2758">
        <f t="shared" ca="1" si="782"/>
        <v>1</v>
      </c>
      <c r="J2758">
        <f t="shared" si="783"/>
        <v>-1</v>
      </c>
      <c r="K2758">
        <f t="shared" si="776"/>
        <v>34.550000000000182</v>
      </c>
      <c r="L2758">
        <f t="shared" ca="1" si="777"/>
        <v>34.550000000000182</v>
      </c>
      <c r="M2758" s="14">
        <f t="shared" si="778"/>
        <v>7487.5400000000509</v>
      </c>
      <c r="N2758">
        <f t="shared" si="784"/>
        <v>-1</v>
      </c>
      <c r="O2758">
        <f t="shared" si="779"/>
        <v>0</v>
      </c>
      <c r="P2758">
        <f>COUNTIF(作圖資料!$A$3:$A$249,A2758)</f>
        <v>0</v>
      </c>
      <c r="R2758" s="7">
        <f t="shared" si="785"/>
        <v>50</v>
      </c>
      <c r="S2758" s="8">
        <f t="shared" ca="1" si="786"/>
        <v>50</v>
      </c>
      <c r="T2758" s="8">
        <f t="shared" ca="1" si="787"/>
        <v>11414</v>
      </c>
      <c r="U2758" s="8">
        <f t="shared" ca="1" si="788"/>
        <v>1</v>
      </c>
      <c r="V2758" s="9">
        <f t="shared" ca="1" si="789"/>
        <v>0</v>
      </c>
      <c r="W2758" s="3">
        <f t="shared" si="790"/>
        <v>-1.3890125545365506E-2</v>
      </c>
      <c r="X2758" s="3">
        <f t="shared" si="791"/>
        <v>4.9106639361291338E-2</v>
      </c>
      <c r="Y2758" s="3">
        <f t="shared" si="792"/>
        <v>6.2904439428141279E-2</v>
      </c>
    </row>
    <row r="2759" spans="1:25" x14ac:dyDescent="0.25">
      <c r="A2759" s="1">
        <v>40042</v>
      </c>
      <c r="B2759" s="2">
        <v>6931.8</v>
      </c>
      <c r="C2759" s="2">
        <v>95673</v>
      </c>
      <c r="D2759" s="2">
        <v>6914</v>
      </c>
      <c r="E2759" s="2">
        <v>6887</v>
      </c>
      <c r="F2759" s="13">
        <f t="shared" si="780"/>
        <v>-2.5678755878704163E-3</v>
      </c>
      <c r="G2759" s="2">
        <f t="shared" si="775"/>
        <v>6718.1551666666683</v>
      </c>
      <c r="H2759" s="2">
        <f t="shared" ca="1" si="781"/>
        <v>110201.4</v>
      </c>
      <c r="I2759">
        <f t="shared" ca="1" si="782"/>
        <v>-1</v>
      </c>
      <c r="J2759">
        <f t="shared" si="783"/>
        <v>-1</v>
      </c>
      <c r="K2759">
        <f t="shared" si="776"/>
        <v>-137.71000000000004</v>
      </c>
      <c r="L2759">
        <f t="shared" ca="1" si="777"/>
        <v>-137.71000000000004</v>
      </c>
      <c r="M2759" s="14">
        <f t="shared" si="778"/>
        <v>7625.2500000000509</v>
      </c>
      <c r="N2759">
        <f t="shared" si="784"/>
        <v>-1</v>
      </c>
      <c r="O2759">
        <f t="shared" si="779"/>
        <v>0</v>
      </c>
      <c r="P2759">
        <f>COUNTIF(作圖資料!$A$3:$A$249,A2759)</f>
        <v>0</v>
      </c>
      <c r="R2759" s="7">
        <f t="shared" si="785"/>
        <v>-149</v>
      </c>
      <c r="S2759" s="8">
        <f t="shared" ca="1" si="786"/>
        <v>-149</v>
      </c>
      <c r="T2759" s="8">
        <f t="shared" ca="1" si="787"/>
        <v>11265</v>
      </c>
      <c r="U2759" s="8">
        <f t="shared" ca="1" si="788"/>
        <v>-1</v>
      </c>
      <c r="V2759" s="9">
        <f t="shared" ca="1" si="789"/>
        <v>2</v>
      </c>
      <c r="W2759" s="3">
        <f t="shared" si="790"/>
        <v>-1.3890125545365506E-2</v>
      </c>
      <c r="X2759" s="3">
        <f t="shared" si="791"/>
        <v>2.8670643753895053E-2</v>
      </c>
      <c r="Y2759" s="3">
        <f t="shared" si="792"/>
        <v>4.0481565086531113E-2</v>
      </c>
    </row>
    <row r="2760" spans="1:25" x14ac:dyDescent="0.25">
      <c r="A2760" s="1">
        <v>40043</v>
      </c>
      <c r="B2760" s="2">
        <v>6789.77</v>
      </c>
      <c r="C2760" s="2">
        <v>106671</v>
      </c>
      <c r="D2760" s="2">
        <v>6817</v>
      </c>
      <c r="E2760" s="2">
        <v>6781</v>
      </c>
      <c r="F2760" s="13">
        <f t="shared" si="780"/>
        <v>4.0104451255342788E-3</v>
      </c>
      <c r="G2760" s="2">
        <f t="shared" si="775"/>
        <v>6719.0298333333358</v>
      </c>
      <c r="H2760" s="2">
        <f t="shared" ca="1" si="781"/>
        <v>110014.2</v>
      </c>
      <c r="I2760">
        <f t="shared" ca="1" si="782"/>
        <v>-1</v>
      </c>
      <c r="J2760">
        <f t="shared" si="783"/>
        <v>1</v>
      </c>
      <c r="K2760">
        <f t="shared" si="776"/>
        <v>-142.02999999999975</v>
      </c>
      <c r="L2760">
        <f t="shared" ca="1" si="777"/>
        <v>142.02999999999975</v>
      </c>
      <c r="M2760" s="14">
        <f t="shared" si="778"/>
        <v>7767.2800000000507</v>
      </c>
      <c r="N2760">
        <f t="shared" si="784"/>
        <v>1</v>
      </c>
      <c r="O2760">
        <f t="shared" si="779"/>
        <v>2</v>
      </c>
      <c r="P2760">
        <f>COUNTIF(作圖資料!$A$3:$A$249,A2760)</f>
        <v>0</v>
      </c>
      <c r="R2760" s="7">
        <f t="shared" si="785"/>
        <v>-97</v>
      </c>
      <c r="S2760" s="8">
        <f t="shared" ca="1" si="786"/>
        <v>97</v>
      </c>
      <c r="T2760" s="8">
        <f t="shared" ca="1" si="787"/>
        <v>11362</v>
      </c>
      <c r="U2760" s="8">
        <f t="shared" ca="1" si="788"/>
        <v>-1</v>
      </c>
      <c r="V2760" s="9">
        <f t="shared" ca="1" si="789"/>
        <v>0</v>
      </c>
      <c r="W2760" s="3">
        <f t="shared" si="790"/>
        <v>-1.3890125545365506E-2</v>
      </c>
      <c r="X2760" s="3">
        <f t="shared" si="791"/>
        <v>7.5935654290204546E-3</v>
      </c>
      <c r="Y2760" s="3">
        <f t="shared" si="792"/>
        <v>2.5884123401053172E-2</v>
      </c>
    </row>
    <row r="2761" spans="1:25" x14ac:dyDescent="0.25">
      <c r="A2761" s="1">
        <v>40044</v>
      </c>
      <c r="B2761" s="2">
        <v>6788.58</v>
      </c>
      <c r="C2761" s="2">
        <v>70558</v>
      </c>
      <c r="D2761" s="2">
        <v>6795</v>
      </c>
      <c r="E2761" s="2">
        <v>6690</v>
      </c>
      <c r="F2761" s="13">
        <f t="shared" si="780"/>
        <v>-1.4521446311305142E-2</v>
      </c>
      <c r="G2761" s="2">
        <f t="shared" si="775"/>
        <v>6719.9318333333358</v>
      </c>
      <c r="H2761" s="2">
        <f t="shared" ca="1" si="781"/>
        <v>103473.8</v>
      </c>
      <c r="I2761">
        <f t="shared" ca="1" si="782"/>
        <v>-1</v>
      </c>
      <c r="J2761">
        <f t="shared" si="783"/>
        <v>-1</v>
      </c>
      <c r="K2761">
        <f t="shared" si="776"/>
        <v>-1.1900000000005093</v>
      </c>
      <c r="L2761">
        <f t="shared" ca="1" si="777"/>
        <v>1.1900000000005093</v>
      </c>
      <c r="M2761" s="14">
        <f t="shared" si="778"/>
        <v>7766.0900000000502</v>
      </c>
      <c r="N2761">
        <f t="shared" si="784"/>
        <v>-1</v>
      </c>
      <c r="O2761">
        <f t="shared" si="779"/>
        <v>2</v>
      </c>
      <c r="P2761">
        <f>COUNTIF(作圖資料!$A$3:$A$249,A2761)</f>
        <v>1</v>
      </c>
      <c r="R2761" s="7">
        <f t="shared" si="785"/>
        <v>-22</v>
      </c>
      <c r="S2761" s="8">
        <f t="shared" ca="1" si="786"/>
        <v>22</v>
      </c>
      <c r="T2761" s="8">
        <f t="shared" ca="1" si="787"/>
        <v>11384</v>
      </c>
      <c r="U2761" s="8">
        <f t="shared" ca="1" si="788"/>
        <v>-1</v>
      </c>
      <c r="V2761" s="9">
        <f t="shared" ca="1" si="789"/>
        <v>2</v>
      </c>
      <c r="W2761" s="3">
        <f t="shared" si="790"/>
        <v>-1.3890125545365506E-2</v>
      </c>
      <c r="X2761" s="3">
        <f t="shared" si="791"/>
        <v>7.4169708841593796E-3</v>
      </c>
      <c r="Y2761" s="3">
        <f t="shared" si="792"/>
        <v>2.2573363431150906E-2</v>
      </c>
    </row>
    <row r="2762" spans="1:25" x14ac:dyDescent="0.25">
      <c r="A2762" s="1">
        <v>40045</v>
      </c>
      <c r="B2762" s="2">
        <v>6733.23</v>
      </c>
      <c r="C2762" s="2">
        <v>88839</v>
      </c>
      <c r="D2762" s="2">
        <v>6693</v>
      </c>
      <c r="E2762" s="2">
        <v>6659</v>
      </c>
      <c r="F2762" s="13">
        <f t="shared" si="780"/>
        <v>-5.9748441684005504E-3</v>
      </c>
      <c r="G2762" s="2">
        <f t="shared" si="775"/>
        <v>6720.7671666666683</v>
      </c>
      <c r="H2762" s="2">
        <f t="shared" ca="1" si="781"/>
        <v>97156.2</v>
      </c>
      <c r="I2762">
        <f t="shared" ca="1" si="782"/>
        <v>-1</v>
      </c>
      <c r="J2762">
        <f t="shared" si="783"/>
        <v>-1</v>
      </c>
      <c r="K2762">
        <f t="shared" si="776"/>
        <v>-55.350000000000364</v>
      </c>
      <c r="L2762">
        <f t="shared" ca="1" si="777"/>
        <v>55.350000000000364</v>
      </c>
      <c r="M2762" s="14">
        <f t="shared" si="778"/>
        <v>7821.4400000000505</v>
      </c>
      <c r="N2762">
        <f t="shared" si="784"/>
        <v>-1</v>
      </c>
      <c r="O2762">
        <f t="shared" si="779"/>
        <v>0</v>
      </c>
      <c r="P2762">
        <f>COUNTIF(作圖資料!$A$3:$A$249,A2762)</f>
        <v>0</v>
      </c>
      <c r="R2762" s="7">
        <f t="shared" si="785"/>
        <v>3</v>
      </c>
      <c r="S2762" s="8">
        <f t="shared" ca="1" si="786"/>
        <v>-3</v>
      </c>
      <c r="T2762" s="8">
        <f t="shared" ca="1" si="787"/>
        <v>11381</v>
      </c>
      <c r="U2762" s="8">
        <f t="shared" ca="1" si="788"/>
        <v>-1</v>
      </c>
      <c r="V2762" s="9">
        <f t="shared" ca="1" si="789"/>
        <v>0</v>
      </c>
      <c r="W2762" s="3">
        <f t="shared" si="790"/>
        <v>-1.4521446311305142E-2</v>
      </c>
      <c r="X2762" s="3">
        <f t="shared" si="791"/>
        <v>-8.1533987962136949E-3</v>
      </c>
      <c r="Y2762" s="3">
        <f t="shared" si="792"/>
        <v>4.4843049327354261E-4</v>
      </c>
    </row>
    <row r="2763" spans="1:25" x14ac:dyDescent="0.25">
      <c r="A2763" s="1">
        <v>40046</v>
      </c>
      <c r="B2763" s="2">
        <v>6654.8</v>
      </c>
      <c r="C2763" s="2">
        <v>102951</v>
      </c>
      <c r="D2763" s="2">
        <v>6592</v>
      </c>
      <c r="E2763" s="2">
        <v>6567</v>
      </c>
      <c r="F2763" s="13">
        <f t="shared" si="780"/>
        <v>-9.4367974995491766E-3</v>
      </c>
      <c r="G2763" s="2">
        <f t="shared" si="775"/>
        <v>6716.8398333333353</v>
      </c>
      <c r="H2763" s="2">
        <f t="shared" ca="1" si="781"/>
        <v>92938.4</v>
      </c>
      <c r="I2763">
        <f t="shared" ca="1" si="782"/>
        <v>1</v>
      </c>
      <c r="J2763">
        <f t="shared" si="783"/>
        <v>-1</v>
      </c>
      <c r="K2763">
        <f t="shared" si="776"/>
        <v>-78.429999999999382</v>
      </c>
      <c r="L2763">
        <f t="shared" ca="1" si="777"/>
        <v>78.429999999999382</v>
      </c>
      <c r="M2763" s="14">
        <f t="shared" si="778"/>
        <v>7899.8700000000499</v>
      </c>
      <c r="N2763">
        <f t="shared" si="784"/>
        <v>-1</v>
      </c>
      <c r="O2763">
        <f t="shared" si="779"/>
        <v>0</v>
      </c>
      <c r="P2763">
        <f>COUNTIF(作圖資料!$A$3:$A$249,A2763)</f>
        <v>0</v>
      </c>
      <c r="R2763" s="7">
        <f t="shared" si="785"/>
        <v>-101</v>
      </c>
      <c r="S2763" s="8">
        <f t="shared" ca="1" si="786"/>
        <v>101</v>
      </c>
      <c r="T2763" s="8">
        <f t="shared" ca="1" si="787"/>
        <v>11482</v>
      </c>
      <c r="U2763" s="8">
        <f t="shared" ca="1" si="788"/>
        <v>1</v>
      </c>
      <c r="V2763" s="9">
        <f t="shared" ca="1" si="789"/>
        <v>2</v>
      </c>
      <c r="W2763" s="3">
        <f t="shared" si="790"/>
        <v>-1.4521446311305142E-2</v>
      </c>
      <c r="X2763" s="3">
        <f t="shared" si="791"/>
        <v>-1.9706624949547558E-2</v>
      </c>
      <c r="Y2763" s="3">
        <f t="shared" si="792"/>
        <v>-1.4648729446935738E-2</v>
      </c>
    </row>
    <row r="2764" spans="1:25" x14ac:dyDescent="0.25">
      <c r="A2764" s="1">
        <v>40049</v>
      </c>
      <c r="B2764" s="2">
        <v>6838.25</v>
      </c>
      <c r="C2764" s="2">
        <v>90097</v>
      </c>
      <c r="D2764" s="2">
        <v>6808</v>
      </c>
      <c r="E2764" s="2">
        <v>6767</v>
      </c>
      <c r="F2764" s="13">
        <f t="shared" si="780"/>
        <v>-4.4236464007604281E-3</v>
      </c>
      <c r="G2764" s="2">
        <f t="shared" si="775"/>
        <v>6714.9090000000015</v>
      </c>
      <c r="H2764" s="2">
        <f t="shared" ca="1" si="781"/>
        <v>91823.2</v>
      </c>
      <c r="I2764">
        <f t="shared" ca="1" si="782"/>
        <v>-1</v>
      </c>
      <c r="J2764">
        <f t="shared" si="783"/>
        <v>-1</v>
      </c>
      <c r="K2764">
        <f t="shared" si="776"/>
        <v>183.44999999999982</v>
      </c>
      <c r="L2764">
        <f t="shared" ca="1" si="777"/>
        <v>183.44999999999982</v>
      </c>
      <c r="M2764" s="14">
        <f t="shared" si="778"/>
        <v>7716.4200000000501</v>
      </c>
      <c r="N2764">
        <f t="shared" si="784"/>
        <v>-1</v>
      </c>
      <c r="O2764">
        <f t="shared" si="779"/>
        <v>0</v>
      </c>
      <c r="P2764">
        <f>COUNTIF(作圖資料!$A$3:$A$249,A2764)</f>
        <v>0</v>
      </c>
      <c r="R2764" s="7">
        <f t="shared" si="785"/>
        <v>216</v>
      </c>
      <c r="S2764" s="8">
        <f t="shared" ca="1" si="786"/>
        <v>216</v>
      </c>
      <c r="T2764" s="8">
        <f t="shared" ca="1" si="787"/>
        <v>11698</v>
      </c>
      <c r="U2764" s="8">
        <f t="shared" ca="1" si="788"/>
        <v>-1</v>
      </c>
      <c r="V2764" s="9">
        <f t="shared" ca="1" si="789"/>
        <v>2</v>
      </c>
      <c r="W2764" s="3">
        <f t="shared" si="790"/>
        <v>-1.4521446311305142E-2</v>
      </c>
      <c r="X2764" s="3">
        <f t="shared" si="791"/>
        <v>7.3166995159517079E-3</v>
      </c>
      <c r="Y2764" s="3">
        <f t="shared" si="792"/>
        <v>1.763826606875929E-2</v>
      </c>
    </row>
    <row r="2765" spans="1:25" x14ac:dyDescent="0.25">
      <c r="A2765" s="1">
        <v>40050</v>
      </c>
      <c r="B2765" s="2">
        <v>6811.6</v>
      </c>
      <c r="C2765" s="2">
        <v>81078</v>
      </c>
      <c r="D2765" s="2">
        <v>6760</v>
      </c>
      <c r="E2765" s="2">
        <v>6730</v>
      </c>
      <c r="F2765" s="13">
        <f t="shared" si="780"/>
        <v>-7.5753127018616251E-3</v>
      </c>
      <c r="G2765" s="2">
        <f t="shared" si="775"/>
        <v>6712.6176666666679</v>
      </c>
      <c r="H2765" s="2">
        <f t="shared" ca="1" si="781"/>
        <v>86704.6</v>
      </c>
      <c r="I2765">
        <f t="shared" ca="1" si="782"/>
        <v>-1</v>
      </c>
      <c r="J2765">
        <f t="shared" si="783"/>
        <v>-1</v>
      </c>
      <c r="K2765">
        <f t="shared" si="776"/>
        <v>-26.649999999999636</v>
      </c>
      <c r="L2765">
        <f t="shared" ca="1" si="777"/>
        <v>26.649999999999636</v>
      </c>
      <c r="M2765" s="14">
        <f t="shared" si="778"/>
        <v>7743.0700000000497</v>
      </c>
      <c r="N2765">
        <f t="shared" si="784"/>
        <v>-1</v>
      </c>
      <c r="O2765">
        <f t="shared" si="779"/>
        <v>0</v>
      </c>
      <c r="P2765">
        <f>COUNTIF(作圖資料!$A$3:$A$249,A2765)</f>
        <v>0</v>
      </c>
      <c r="R2765" s="7">
        <f t="shared" si="785"/>
        <v>-48</v>
      </c>
      <c r="S2765" s="8">
        <f t="shared" ca="1" si="786"/>
        <v>48</v>
      </c>
      <c r="T2765" s="8">
        <f t="shared" ca="1" si="787"/>
        <v>11746</v>
      </c>
      <c r="U2765" s="8">
        <f t="shared" ca="1" si="788"/>
        <v>-1</v>
      </c>
      <c r="V2765" s="9">
        <f t="shared" ca="1" si="789"/>
        <v>0</v>
      </c>
      <c r="W2765" s="3">
        <f t="shared" si="790"/>
        <v>-1.4521446311305142E-2</v>
      </c>
      <c r="X2765" s="3">
        <f t="shared" si="791"/>
        <v>3.3909889844414565E-3</v>
      </c>
      <c r="Y2765" s="3">
        <f t="shared" si="792"/>
        <v>1.0463378176382765E-2</v>
      </c>
    </row>
    <row r="2766" spans="1:25" x14ac:dyDescent="0.25">
      <c r="A2766" s="1">
        <v>40051</v>
      </c>
      <c r="B2766" s="2">
        <v>6719.21</v>
      </c>
      <c r="C2766" s="2">
        <v>101415</v>
      </c>
      <c r="D2766" s="2">
        <v>6703</v>
      </c>
      <c r="E2766" s="2">
        <v>6675</v>
      </c>
      <c r="F2766" s="13">
        <f t="shared" si="780"/>
        <v>-2.4124859916567765E-3</v>
      </c>
      <c r="G2766" s="2">
        <f t="shared" si="775"/>
        <v>6709.7188333333343</v>
      </c>
      <c r="H2766" s="2">
        <f t="shared" ca="1" si="781"/>
        <v>92876</v>
      </c>
      <c r="I2766">
        <f t="shared" ca="1" si="782"/>
        <v>1</v>
      </c>
      <c r="J2766">
        <f t="shared" si="783"/>
        <v>-1</v>
      </c>
      <c r="K2766">
        <f t="shared" si="776"/>
        <v>-92.390000000000327</v>
      </c>
      <c r="L2766">
        <f t="shared" ca="1" si="777"/>
        <v>92.390000000000327</v>
      </c>
      <c r="M2766" s="14">
        <f t="shared" si="778"/>
        <v>7835.4600000000501</v>
      </c>
      <c r="N2766">
        <f t="shared" si="784"/>
        <v>-1</v>
      </c>
      <c r="O2766">
        <f t="shared" si="779"/>
        <v>0</v>
      </c>
      <c r="P2766">
        <f>COUNTIF(作圖資料!$A$3:$A$249,A2766)</f>
        <v>0</v>
      </c>
      <c r="R2766" s="7">
        <f t="shared" si="785"/>
        <v>-57</v>
      </c>
      <c r="S2766" s="8">
        <f t="shared" ca="1" si="786"/>
        <v>57</v>
      </c>
      <c r="T2766" s="8">
        <f t="shared" ca="1" si="787"/>
        <v>11803</v>
      </c>
      <c r="U2766" s="8">
        <f t="shared" ca="1" si="788"/>
        <v>1</v>
      </c>
      <c r="V2766" s="9">
        <f t="shared" ca="1" si="789"/>
        <v>2</v>
      </c>
      <c r="W2766" s="3">
        <f t="shared" si="790"/>
        <v>-1.4521446311305142E-2</v>
      </c>
      <c r="X2766" s="3">
        <f t="shared" si="791"/>
        <v>-1.0218631878831985E-2</v>
      </c>
      <c r="Y2766" s="3">
        <f t="shared" si="792"/>
        <v>1.9431988041853643E-3</v>
      </c>
    </row>
    <row r="2767" spans="1:25" x14ac:dyDescent="0.25">
      <c r="A2767" s="1">
        <v>40052</v>
      </c>
      <c r="B2767" s="2">
        <v>6690.75</v>
      </c>
      <c r="C2767" s="2">
        <v>78631</v>
      </c>
      <c r="D2767" s="2">
        <v>6645</v>
      </c>
      <c r="E2767" s="2">
        <v>6615</v>
      </c>
      <c r="F2767" s="13">
        <f t="shared" si="780"/>
        <v>-6.8377984530881841E-3</v>
      </c>
      <c r="G2767" s="2">
        <f t="shared" si="775"/>
        <v>6708.1303333333344</v>
      </c>
      <c r="H2767" s="2">
        <f t="shared" ca="1" si="781"/>
        <v>90834.4</v>
      </c>
      <c r="I2767">
        <f t="shared" ca="1" si="782"/>
        <v>-1</v>
      </c>
      <c r="J2767">
        <f t="shared" si="783"/>
        <v>-1</v>
      </c>
      <c r="K2767">
        <f t="shared" si="776"/>
        <v>-28.460000000000036</v>
      </c>
      <c r="L2767">
        <f t="shared" ca="1" si="777"/>
        <v>-28.460000000000036</v>
      </c>
      <c r="M2767" s="14">
        <f t="shared" si="778"/>
        <v>7863.9200000000501</v>
      </c>
      <c r="N2767">
        <f t="shared" si="784"/>
        <v>-1</v>
      </c>
      <c r="O2767">
        <f t="shared" si="779"/>
        <v>0</v>
      </c>
      <c r="P2767">
        <f>COUNTIF(作圖資料!$A$3:$A$249,A2767)</f>
        <v>0</v>
      </c>
      <c r="R2767" s="7">
        <f t="shared" si="785"/>
        <v>-58</v>
      </c>
      <c r="S2767" s="8">
        <f t="shared" ca="1" si="786"/>
        <v>-58</v>
      </c>
      <c r="T2767" s="8">
        <f t="shared" ca="1" si="787"/>
        <v>11745</v>
      </c>
      <c r="U2767" s="8">
        <f t="shared" ca="1" si="788"/>
        <v>-1</v>
      </c>
      <c r="V2767" s="9">
        <f t="shared" ca="1" si="789"/>
        <v>2</v>
      </c>
      <c r="W2767" s="3">
        <f t="shared" si="790"/>
        <v>-1.4521446311305142E-2</v>
      </c>
      <c r="X2767" s="3">
        <f t="shared" si="791"/>
        <v>-1.4410966652820045E-2</v>
      </c>
      <c r="Y2767" s="3">
        <f t="shared" si="792"/>
        <v>-6.7264573991031584E-3</v>
      </c>
    </row>
    <row r="2768" spans="1:25" x14ac:dyDescent="0.25">
      <c r="A2768" s="1">
        <v>40053</v>
      </c>
      <c r="B2768" s="2">
        <v>6809.86</v>
      </c>
      <c r="C2768" s="2">
        <v>91832</v>
      </c>
      <c r="D2768" s="2">
        <v>6754</v>
      </c>
      <c r="E2768" s="2">
        <v>6730</v>
      </c>
      <c r="F2768" s="13">
        <f t="shared" si="780"/>
        <v>-8.2028118052352994E-3</v>
      </c>
      <c r="G2768" s="2">
        <f t="shared" si="775"/>
        <v>6708.8430000000017</v>
      </c>
      <c r="H2768" s="2">
        <f t="shared" ca="1" si="781"/>
        <v>88610.6</v>
      </c>
      <c r="I2768">
        <f t="shared" ca="1" si="782"/>
        <v>1</v>
      </c>
      <c r="J2768">
        <f t="shared" si="783"/>
        <v>-1</v>
      </c>
      <c r="K2768">
        <f t="shared" si="776"/>
        <v>119.10999999999967</v>
      </c>
      <c r="L2768">
        <f t="shared" ca="1" si="777"/>
        <v>-119.10999999999967</v>
      </c>
      <c r="M2768" s="14">
        <f t="shared" si="778"/>
        <v>7744.8100000000504</v>
      </c>
      <c r="N2768">
        <f t="shared" si="784"/>
        <v>-1</v>
      </c>
      <c r="O2768">
        <f t="shared" si="779"/>
        <v>0</v>
      </c>
      <c r="P2768">
        <f>COUNTIF(作圖資料!$A$3:$A$249,A2768)</f>
        <v>0</v>
      </c>
      <c r="R2768" s="7">
        <f t="shared" si="785"/>
        <v>109</v>
      </c>
      <c r="S2768" s="8">
        <f t="shared" ca="1" si="786"/>
        <v>-109</v>
      </c>
      <c r="T2768" s="8">
        <f t="shared" ca="1" si="787"/>
        <v>11636</v>
      </c>
      <c r="U2768" s="8">
        <f t="shared" ca="1" si="788"/>
        <v>1</v>
      </c>
      <c r="V2768" s="9">
        <f t="shared" ca="1" si="789"/>
        <v>2</v>
      </c>
      <c r="W2768" s="3">
        <f t="shared" si="790"/>
        <v>-1.4521446311305142E-2</v>
      </c>
      <c r="X2768" s="3">
        <f t="shared" si="791"/>
        <v>3.1346761767554465E-3</v>
      </c>
      <c r="Y2768" s="3">
        <f t="shared" si="792"/>
        <v>9.5665171898355883E-3</v>
      </c>
    </row>
    <row r="2769" spans="1:25" x14ac:dyDescent="0.25">
      <c r="A2769" s="1">
        <v>40056</v>
      </c>
      <c r="B2769" s="2">
        <v>6825.95</v>
      </c>
      <c r="C2769" s="2">
        <v>85451</v>
      </c>
      <c r="D2769" s="2">
        <v>6756</v>
      </c>
      <c r="E2769" s="2">
        <v>6730</v>
      </c>
      <c r="F2769" s="13">
        <f t="shared" si="780"/>
        <v>-1.0247657835173118E-2</v>
      </c>
      <c r="G2769" s="2">
        <f t="shared" si="775"/>
        <v>6708.3298333333341</v>
      </c>
      <c r="H2769" s="2">
        <f t="shared" ca="1" si="781"/>
        <v>87681.4</v>
      </c>
      <c r="I2769">
        <f t="shared" ca="1" si="782"/>
        <v>-1</v>
      </c>
      <c r="J2769">
        <f t="shared" si="783"/>
        <v>-1</v>
      </c>
      <c r="K2769">
        <f t="shared" si="776"/>
        <v>16.090000000000146</v>
      </c>
      <c r="L2769">
        <f t="shared" ca="1" si="777"/>
        <v>16.090000000000146</v>
      </c>
      <c r="M2769" s="14">
        <f t="shared" si="778"/>
        <v>7728.7200000000503</v>
      </c>
      <c r="N2769">
        <f t="shared" si="784"/>
        <v>-1</v>
      </c>
      <c r="O2769">
        <f t="shared" si="779"/>
        <v>0</v>
      </c>
      <c r="P2769">
        <f>COUNTIF(作圖資料!$A$3:$A$249,A2769)</f>
        <v>0</v>
      </c>
      <c r="R2769" s="7">
        <f t="shared" si="785"/>
        <v>2</v>
      </c>
      <c r="S2769" s="8">
        <f t="shared" ca="1" si="786"/>
        <v>2</v>
      </c>
      <c r="T2769" s="8">
        <f t="shared" ca="1" si="787"/>
        <v>11638</v>
      </c>
      <c r="U2769" s="8">
        <f t="shared" ca="1" si="788"/>
        <v>-1</v>
      </c>
      <c r="V2769" s="9">
        <f t="shared" ca="1" si="789"/>
        <v>2</v>
      </c>
      <c r="W2769" s="3">
        <f t="shared" si="790"/>
        <v>-1.4521446311305142E-2</v>
      </c>
      <c r="X2769" s="3">
        <f t="shared" si="791"/>
        <v>5.504833116793062E-3</v>
      </c>
      <c r="Y2769" s="3">
        <f t="shared" si="792"/>
        <v>9.8654708520178325E-3</v>
      </c>
    </row>
    <row r="2770" spans="1:25" x14ac:dyDescent="0.25">
      <c r="A2770" s="1">
        <v>40057</v>
      </c>
      <c r="B2770" s="2">
        <v>7019.75</v>
      </c>
      <c r="C2770" s="2">
        <v>139062</v>
      </c>
      <c r="D2770" s="2">
        <v>7027</v>
      </c>
      <c r="E2770" s="2">
        <v>6997</v>
      </c>
      <c r="F2770" s="13">
        <f t="shared" si="780"/>
        <v>1.0328003134014718E-3</v>
      </c>
      <c r="G2770" s="2">
        <f t="shared" si="775"/>
        <v>6714.858666666667</v>
      </c>
      <c r="H2770" s="2">
        <f t="shared" ca="1" si="781"/>
        <v>99278.2</v>
      </c>
      <c r="I2770">
        <f t="shared" ca="1" si="782"/>
        <v>1</v>
      </c>
      <c r="J2770">
        <f t="shared" si="783"/>
        <v>1</v>
      </c>
      <c r="K2770">
        <f t="shared" si="776"/>
        <v>193.80000000000018</v>
      </c>
      <c r="L2770">
        <f t="shared" ca="1" si="777"/>
        <v>-193.80000000000018</v>
      </c>
      <c r="M2770" s="14">
        <f t="shared" si="778"/>
        <v>7534.9200000000501</v>
      </c>
      <c r="N2770">
        <f t="shared" si="784"/>
        <v>1</v>
      </c>
      <c r="O2770">
        <f t="shared" si="779"/>
        <v>2</v>
      </c>
      <c r="P2770">
        <f>COUNTIF(作圖資料!$A$3:$A$249,A2770)</f>
        <v>0</v>
      </c>
      <c r="R2770" s="7">
        <f t="shared" si="785"/>
        <v>271</v>
      </c>
      <c r="S2770" s="8">
        <f t="shared" ca="1" si="786"/>
        <v>-271</v>
      </c>
      <c r="T2770" s="8">
        <f t="shared" ca="1" si="787"/>
        <v>11367</v>
      </c>
      <c r="U2770" s="8">
        <f t="shared" ca="1" si="788"/>
        <v>1</v>
      </c>
      <c r="V2770" s="9">
        <f t="shared" ca="1" si="789"/>
        <v>2</v>
      </c>
      <c r="W2770" s="3">
        <f t="shared" si="790"/>
        <v>-1.4521446311305142E-2</v>
      </c>
      <c r="X2770" s="3">
        <f t="shared" si="791"/>
        <v>3.4052776869389456E-2</v>
      </c>
      <c r="Y2770" s="3">
        <f t="shared" si="792"/>
        <v>5.0373692077727794E-2</v>
      </c>
    </row>
    <row r="2771" spans="1:25" x14ac:dyDescent="0.25">
      <c r="A2771" s="1">
        <v>40058</v>
      </c>
      <c r="B2771" s="2">
        <v>7039.77</v>
      </c>
      <c r="C2771" s="2">
        <v>130099</v>
      </c>
      <c r="D2771" s="2">
        <v>7026</v>
      </c>
      <c r="E2771" s="2">
        <v>7000</v>
      </c>
      <c r="F2771" s="13">
        <f t="shared" si="780"/>
        <v>-1.9560298134740917E-3</v>
      </c>
      <c r="G2771" s="2">
        <f t="shared" si="775"/>
        <v>6725.2816666666668</v>
      </c>
      <c r="H2771" s="2">
        <f t="shared" ca="1" si="781"/>
        <v>105015</v>
      </c>
      <c r="I2771">
        <f t="shared" ca="1" si="782"/>
        <v>1</v>
      </c>
      <c r="J2771">
        <f t="shared" si="783"/>
        <v>-1</v>
      </c>
      <c r="K2771">
        <f t="shared" si="776"/>
        <v>20.020000000000437</v>
      </c>
      <c r="L2771">
        <f t="shared" ca="1" si="777"/>
        <v>20.020000000000437</v>
      </c>
      <c r="M2771" s="14">
        <f t="shared" si="778"/>
        <v>7554.9400000000505</v>
      </c>
      <c r="N2771">
        <f t="shared" si="784"/>
        <v>-1</v>
      </c>
      <c r="O2771">
        <f t="shared" si="779"/>
        <v>2</v>
      </c>
      <c r="P2771">
        <f>COUNTIF(作圖資料!$A$3:$A$249,A2771)</f>
        <v>0</v>
      </c>
      <c r="R2771" s="7">
        <f t="shared" si="785"/>
        <v>-1</v>
      </c>
      <c r="S2771" s="8">
        <f t="shared" ca="1" si="786"/>
        <v>-1</v>
      </c>
      <c r="T2771" s="8">
        <f t="shared" ca="1" si="787"/>
        <v>11366</v>
      </c>
      <c r="U2771" s="8">
        <f t="shared" ca="1" si="788"/>
        <v>1</v>
      </c>
      <c r="V2771" s="9">
        <f t="shared" ca="1" si="789"/>
        <v>0</v>
      </c>
      <c r="W2771" s="3">
        <f t="shared" si="790"/>
        <v>-1.4521446311305142E-2</v>
      </c>
      <c r="X2771" s="3">
        <f t="shared" si="791"/>
        <v>3.7001847219889861E-2</v>
      </c>
      <c r="Y2771" s="3">
        <f t="shared" si="792"/>
        <v>5.0224215246636561E-2</v>
      </c>
    </row>
    <row r="2772" spans="1:25" x14ac:dyDescent="0.25">
      <c r="A2772" s="1">
        <v>40059</v>
      </c>
      <c r="B2772" s="2">
        <v>7104.65</v>
      </c>
      <c r="C2772" s="2">
        <v>137534</v>
      </c>
      <c r="D2772" s="2">
        <v>7094</v>
      </c>
      <c r="E2772" s="2">
        <v>7066</v>
      </c>
      <c r="F2772" s="13">
        <f t="shared" si="780"/>
        <v>-1.4990182486117609E-3</v>
      </c>
      <c r="G2772" s="2">
        <f t="shared" si="775"/>
        <v>6735.9880000000012</v>
      </c>
      <c r="H2772" s="2">
        <f t="shared" ca="1" si="781"/>
        <v>116795.6</v>
      </c>
      <c r="I2772">
        <f t="shared" ca="1" si="782"/>
        <v>1</v>
      </c>
      <c r="J2772">
        <f t="shared" si="783"/>
        <v>-1</v>
      </c>
      <c r="K2772">
        <f t="shared" si="776"/>
        <v>64.8799999999992</v>
      </c>
      <c r="L2772">
        <f t="shared" ca="1" si="777"/>
        <v>64.8799999999992</v>
      </c>
      <c r="M2772" s="14">
        <f t="shared" si="778"/>
        <v>7490.0600000000513</v>
      </c>
      <c r="N2772">
        <f t="shared" si="784"/>
        <v>-1</v>
      </c>
      <c r="O2772">
        <f t="shared" si="779"/>
        <v>0</v>
      </c>
      <c r="P2772">
        <f>COUNTIF(作圖資料!$A$3:$A$249,A2772)</f>
        <v>0</v>
      </c>
      <c r="R2772" s="7">
        <f t="shared" si="785"/>
        <v>68</v>
      </c>
      <c r="S2772" s="8">
        <f t="shared" ca="1" si="786"/>
        <v>68</v>
      </c>
      <c r="T2772" s="8">
        <f t="shared" ca="1" si="787"/>
        <v>11434</v>
      </c>
      <c r="U2772" s="8">
        <f t="shared" ca="1" si="788"/>
        <v>1</v>
      </c>
      <c r="V2772" s="9">
        <f t="shared" ca="1" si="789"/>
        <v>0</v>
      </c>
      <c r="W2772" s="3">
        <f t="shared" si="790"/>
        <v>-1.4521446311305142E-2</v>
      </c>
      <c r="X2772" s="3">
        <f t="shared" si="791"/>
        <v>4.655907420992289E-2</v>
      </c>
      <c r="Y2772" s="3">
        <f t="shared" si="792"/>
        <v>6.038863976083686E-2</v>
      </c>
    </row>
    <row r="2773" spans="1:25" x14ac:dyDescent="0.25">
      <c r="A2773" s="1">
        <v>40060</v>
      </c>
      <c r="B2773" s="2">
        <v>7153.13</v>
      </c>
      <c r="C2773" s="2">
        <v>137016</v>
      </c>
      <c r="D2773" s="2">
        <v>7155</v>
      </c>
      <c r="E2773" s="2">
        <v>7125</v>
      </c>
      <c r="F2773" s="13">
        <f t="shared" si="780"/>
        <v>2.6142401997453213E-4</v>
      </c>
      <c r="G2773" s="2">
        <f t="shared" si="775"/>
        <v>6745.7506666666677</v>
      </c>
      <c r="H2773" s="2">
        <f t="shared" ca="1" si="781"/>
        <v>125832.4</v>
      </c>
      <c r="I2773">
        <f t="shared" ca="1" si="782"/>
        <v>1</v>
      </c>
      <c r="J2773">
        <f t="shared" si="783"/>
        <v>1</v>
      </c>
      <c r="K2773">
        <f t="shared" si="776"/>
        <v>48.480000000000473</v>
      </c>
      <c r="L2773">
        <f t="shared" ca="1" si="777"/>
        <v>48.480000000000473</v>
      </c>
      <c r="M2773" s="14">
        <f t="shared" si="778"/>
        <v>7441.5800000000509</v>
      </c>
      <c r="N2773">
        <f t="shared" si="784"/>
        <v>1</v>
      </c>
      <c r="O2773">
        <f t="shared" si="779"/>
        <v>2</v>
      </c>
      <c r="P2773">
        <f>COUNTIF(作圖資料!$A$3:$A$249,A2773)</f>
        <v>0</v>
      </c>
      <c r="R2773" s="7">
        <f t="shared" si="785"/>
        <v>61</v>
      </c>
      <c r="S2773" s="8">
        <f t="shared" ca="1" si="786"/>
        <v>61</v>
      </c>
      <c r="T2773" s="8">
        <f t="shared" ca="1" si="787"/>
        <v>11495</v>
      </c>
      <c r="U2773" s="8">
        <f t="shared" ca="1" si="788"/>
        <v>1</v>
      </c>
      <c r="V2773" s="9">
        <f t="shared" ca="1" si="789"/>
        <v>0</v>
      </c>
      <c r="W2773" s="3">
        <f t="shared" si="790"/>
        <v>-1.4521446311305142E-2</v>
      </c>
      <c r="X2773" s="3">
        <f t="shared" si="791"/>
        <v>5.3700479334411355E-2</v>
      </c>
      <c r="Y2773" s="3">
        <f t="shared" si="792"/>
        <v>6.9506726457398971E-2</v>
      </c>
    </row>
    <row r="2774" spans="1:25" x14ac:dyDescent="0.25">
      <c r="A2774" s="1">
        <v>40063</v>
      </c>
      <c r="B2774" s="2">
        <v>7224.59</v>
      </c>
      <c r="C2774" s="2">
        <v>124809</v>
      </c>
      <c r="D2774" s="2">
        <v>7221</v>
      </c>
      <c r="E2774" s="2">
        <v>7193</v>
      </c>
      <c r="F2774" s="13">
        <f t="shared" si="780"/>
        <v>-4.9691401172935468E-4</v>
      </c>
      <c r="G2774" s="2">
        <f t="shared" si="775"/>
        <v>6758.6900000000014</v>
      </c>
      <c r="H2774" s="2">
        <f t="shared" ca="1" si="781"/>
        <v>133704</v>
      </c>
      <c r="I2774">
        <f t="shared" ca="1" si="782"/>
        <v>-1</v>
      </c>
      <c r="J2774">
        <f t="shared" si="783"/>
        <v>-1</v>
      </c>
      <c r="K2774">
        <f t="shared" si="776"/>
        <v>71.460000000000036</v>
      </c>
      <c r="L2774">
        <f t="shared" ca="1" si="777"/>
        <v>71.460000000000036</v>
      </c>
      <c r="M2774" s="14">
        <f t="shared" si="778"/>
        <v>7513.0400000000509</v>
      </c>
      <c r="N2774">
        <f t="shared" si="784"/>
        <v>-1</v>
      </c>
      <c r="O2774">
        <f t="shared" si="779"/>
        <v>2</v>
      </c>
      <c r="P2774">
        <f>COUNTIF(作圖資料!$A$3:$A$249,A2774)</f>
        <v>0</v>
      </c>
      <c r="R2774" s="7">
        <f t="shared" si="785"/>
        <v>66</v>
      </c>
      <c r="S2774" s="8">
        <f t="shared" ca="1" si="786"/>
        <v>66</v>
      </c>
      <c r="T2774" s="8">
        <f t="shared" ca="1" si="787"/>
        <v>11561</v>
      </c>
      <c r="U2774" s="8">
        <f t="shared" ca="1" si="788"/>
        <v>-1</v>
      </c>
      <c r="V2774" s="9">
        <f t="shared" ca="1" si="789"/>
        <v>2</v>
      </c>
      <c r="W2774" s="3">
        <f t="shared" si="790"/>
        <v>-1.4521446311305142E-2</v>
      </c>
      <c r="X2774" s="3">
        <f t="shared" si="791"/>
        <v>6.4226981194888788E-2</v>
      </c>
      <c r="Y2774" s="3">
        <f t="shared" si="792"/>
        <v>7.9372197309417025E-2</v>
      </c>
    </row>
    <row r="2775" spans="1:25" x14ac:dyDescent="0.25">
      <c r="A2775" s="1">
        <v>40064</v>
      </c>
      <c r="B2775" s="2">
        <v>7313.99</v>
      </c>
      <c r="C2775" s="2">
        <v>158565</v>
      </c>
      <c r="D2775" s="2">
        <v>7319</v>
      </c>
      <c r="E2775" s="2">
        <v>7293</v>
      </c>
      <c r="F2775" s="13">
        <f t="shared" si="780"/>
        <v>6.8498863137622656E-4</v>
      </c>
      <c r="G2775" s="2">
        <f t="shared" si="775"/>
        <v>6776.8305</v>
      </c>
      <c r="H2775" s="2">
        <f t="shared" ca="1" si="781"/>
        <v>137604.6</v>
      </c>
      <c r="I2775">
        <f t="shared" ca="1" si="782"/>
        <v>1</v>
      </c>
      <c r="J2775">
        <f t="shared" si="783"/>
        <v>1</v>
      </c>
      <c r="K2775">
        <f t="shared" si="776"/>
        <v>89.399999999999636</v>
      </c>
      <c r="L2775">
        <f t="shared" ca="1" si="777"/>
        <v>-89.399999999999636</v>
      </c>
      <c r="M2775" s="14">
        <f t="shared" si="778"/>
        <v>7423.6400000000513</v>
      </c>
      <c r="N2775">
        <f t="shared" si="784"/>
        <v>1</v>
      </c>
      <c r="O2775">
        <f t="shared" si="779"/>
        <v>2</v>
      </c>
      <c r="P2775">
        <f>COUNTIF(作圖資料!$A$3:$A$249,A2775)</f>
        <v>0</v>
      </c>
      <c r="R2775" s="7">
        <f t="shared" si="785"/>
        <v>98</v>
      </c>
      <c r="S2775" s="8">
        <f t="shared" ca="1" si="786"/>
        <v>-98</v>
      </c>
      <c r="T2775" s="8">
        <f t="shared" ca="1" si="787"/>
        <v>11463</v>
      </c>
      <c r="U2775" s="8">
        <f t="shared" ca="1" si="788"/>
        <v>1</v>
      </c>
      <c r="V2775" s="9">
        <f t="shared" ca="1" si="789"/>
        <v>2</v>
      </c>
      <c r="W2775" s="3">
        <f t="shared" si="790"/>
        <v>-1.4521446311305142E-2</v>
      </c>
      <c r="X2775" s="3">
        <f t="shared" si="791"/>
        <v>7.7396156486334133E-2</v>
      </c>
      <c r="Y2775" s="3">
        <f t="shared" si="792"/>
        <v>9.4020926756352763E-2</v>
      </c>
    </row>
    <row r="2776" spans="1:25" x14ac:dyDescent="0.25">
      <c r="A2776" s="1">
        <v>40065</v>
      </c>
      <c r="B2776" s="2">
        <v>7250.72</v>
      </c>
      <c r="C2776" s="2">
        <v>136506</v>
      </c>
      <c r="D2776" s="2">
        <v>7257</v>
      </c>
      <c r="E2776" s="2">
        <v>7233</v>
      </c>
      <c r="F2776" s="13">
        <f t="shared" si="780"/>
        <v>8.6612088178816826E-4</v>
      </c>
      <c r="G2776" s="2">
        <f t="shared" si="775"/>
        <v>6793.9956666666667</v>
      </c>
      <c r="H2776" s="2">
        <f t="shared" ca="1" si="781"/>
        <v>138886</v>
      </c>
      <c r="I2776">
        <f t="shared" ca="1" si="782"/>
        <v>-1</v>
      </c>
      <c r="J2776">
        <f t="shared" si="783"/>
        <v>1</v>
      </c>
      <c r="K2776">
        <f t="shared" si="776"/>
        <v>-63.269999999999527</v>
      </c>
      <c r="L2776">
        <f t="shared" ca="1" si="777"/>
        <v>-63.269999999999527</v>
      </c>
      <c r="M2776" s="14">
        <f t="shared" si="778"/>
        <v>7360.3700000000517</v>
      </c>
      <c r="N2776">
        <f t="shared" si="784"/>
        <v>1</v>
      </c>
      <c r="O2776">
        <f t="shared" si="779"/>
        <v>0</v>
      </c>
      <c r="P2776">
        <f>COUNTIF(作圖資料!$A$3:$A$249,A2776)</f>
        <v>0</v>
      </c>
      <c r="R2776" s="7">
        <f t="shared" si="785"/>
        <v>-62</v>
      </c>
      <c r="S2776" s="8">
        <f t="shared" ca="1" si="786"/>
        <v>-62</v>
      </c>
      <c r="T2776" s="8">
        <f t="shared" ca="1" si="787"/>
        <v>11401</v>
      </c>
      <c r="U2776" s="8">
        <f t="shared" ca="1" si="788"/>
        <v>-1</v>
      </c>
      <c r="V2776" s="9">
        <f t="shared" ca="1" si="789"/>
        <v>2</v>
      </c>
      <c r="W2776" s="3">
        <f t="shared" si="790"/>
        <v>-1.4521446311305142E-2</v>
      </c>
      <c r="X2776" s="3">
        <f t="shared" si="791"/>
        <v>6.8076092496516027E-2</v>
      </c>
      <c r="Y2776" s="3">
        <f t="shared" si="792"/>
        <v>8.4753363228699641E-2</v>
      </c>
    </row>
    <row r="2777" spans="1:25" x14ac:dyDescent="0.25">
      <c r="A2777" s="1">
        <v>40066</v>
      </c>
      <c r="B2777" s="2">
        <v>7332.08</v>
      </c>
      <c r="C2777" s="2">
        <v>161825</v>
      </c>
      <c r="D2777" s="2">
        <v>7360</v>
      </c>
      <c r="E2777" s="2">
        <v>7341</v>
      </c>
      <c r="F2777" s="13">
        <f t="shared" si="780"/>
        <v>3.8079235360224395E-3</v>
      </c>
      <c r="G2777" s="2">
        <f t="shared" si="775"/>
        <v>6812.931833333334</v>
      </c>
      <c r="H2777" s="2">
        <f t="shared" ca="1" si="781"/>
        <v>143744.20000000001</v>
      </c>
      <c r="I2777">
        <f t="shared" ca="1" si="782"/>
        <v>1</v>
      </c>
      <c r="J2777">
        <f t="shared" si="783"/>
        <v>1</v>
      </c>
      <c r="K2777">
        <f t="shared" si="776"/>
        <v>81.359999999999673</v>
      </c>
      <c r="L2777">
        <f t="shared" ca="1" si="777"/>
        <v>-81.359999999999673</v>
      </c>
      <c r="M2777" s="14">
        <f t="shared" si="778"/>
        <v>7441.7300000000514</v>
      </c>
      <c r="N2777">
        <f t="shared" si="784"/>
        <v>1</v>
      </c>
      <c r="O2777">
        <f t="shared" si="779"/>
        <v>0</v>
      </c>
      <c r="P2777">
        <f>COUNTIF(作圖資料!$A$3:$A$249,A2777)</f>
        <v>0</v>
      </c>
      <c r="R2777" s="7">
        <f t="shared" si="785"/>
        <v>103</v>
      </c>
      <c r="S2777" s="8">
        <f t="shared" ca="1" si="786"/>
        <v>-103</v>
      </c>
      <c r="T2777" s="8">
        <f t="shared" ca="1" si="787"/>
        <v>11298</v>
      </c>
      <c r="U2777" s="8">
        <f t="shared" ca="1" si="788"/>
        <v>1</v>
      </c>
      <c r="V2777" s="9">
        <f t="shared" ca="1" si="789"/>
        <v>2</v>
      </c>
      <c r="W2777" s="3">
        <f t="shared" si="790"/>
        <v>-1.4521446311305142E-2</v>
      </c>
      <c r="X2777" s="3">
        <f t="shared" si="791"/>
        <v>8.0060925848999043E-2</v>
      </c>
      <c r="Y2777" s="3">
        <f t="shared" si="792"/>
        <v>0.10014947683109132</v>
      </c>
    </row>
    <row r="2778" spans="1:25" x14ac:dyDescent="0.25">
      <c r="A2778" s="1">
        <v>40067</v>
      </c>
      <c r="B2778" s="2">
        <v>7337.14</v>
      </c>
      <c r="C2778" s="2">
        <v>97190</v>
      </c>
      <c r="D2778" s="2">
        <v>7353</v>
      </c>
      <c r="E2778" s="2">
        <v>7333</v>
      </c>
      <c r="F2778" s="13">
        <f t="shared" si="780"/>
        <v>2.1616052031172561E-3</v>
      </c>
      <c r="G2778" s="2">
        <f t="shared" si="775"/>
        <v>6832.8086666666668</v>
      </c>
      <c r="H2778" s="2">
        <f t="shared" ca="1" si="781"/>
        <v>135779</v>
      </c>
      <c r="I2778">
        <f t="shared" ca="1" si="782"/>
        <v>-1</v>
      </c>
      <c r="J2778">
        <f t="shared" si="783"/>
        <v>1</v>
      </c>
      <c r="K2778">
        <f t="shared" si="776"/>
        <v>5.0600000000004002</v>
      </c>
      <c r="L2778">
        <f t="shared" ca="1" si="777"/>
        <v>5.0600000000004002</v>
      </c>
      <c r="M2778" s="14">
        <f t="shared" si="778"/>
        <v>7446.7900000000518</v>
      </c>
      <c r="N2778">
        <f t="shared" si="784"/>
        <v>1</v>
      </c>
      <c r="O2778">
        <f t="shared" si="779"/>
        <v>0</v>
      </c>
      <c r="P2778">
        <f>COUNTIF(作圖資料!$A$3:$A$249,A2778)</f>
        <v>0</v>
      </c>
      <c r="R2778" s="7">
        <f t="shared" si="785"/>
        <v>-7</v>
      </c>
      <c r="S2778" s="8">
        <f t="shared" ca="1" si="786"/>
        <v>-7</v>
      </c>
      <c r="T2778" s="8">
        <f t="shared" ca="1" si="787"/>
        <v>11291</v>
      </c>
      <c r="U2778" s="8">
        <f t="shared" ca="1" si="788"/>
        <v>-1</v>
      </c>
      <c r="V2778" s="9">
        <f t="shared" ca="1" si="789"/>
        <v>2</v>
      </c>
      <c r="W2778" s="3">
        <f t="shared" si="790"/>
        <v>-1.4521446311305142E-2</v>
      </c>
      <c r="X2778" s="3">
        <f t="shared" si="791"/>
        <v>8.0806295278246454E-2</v>
      </c>
      <c r="Y2778" s="3">
        <f t="shared" si="792"/>
        <v>9.9103139013453134E-2</v>
      </c>
    </row>
    <row r="2779" spans="1:25" x14ac:dyDescent="0.25">
      <c r="A2779" s="1">
        <v>40070</v>
      </c>
      <c r="B2779" s="2">
        <v>7256.95</v>
      </c>
      <c r="C2779" s="2">
        <v>94226</v>
      </c>
      <c r="D2779" s="2">
        <v>7252</v>
      </c>
      <c r="E2779" s="2">
        <v>7233</v>
      </c>
      <c r="F2779" s="13">
        <f t="shared" si="780"/>
        <v>-6.8210474097241125E-4</v>
      </c>
      <c r="G2779" s="2">
        <f t="shared" si="775"/>
        <v>6849.9053333333331</v>
      </c>
      <c r="H2779" s="2">
        <f t="shared" ca="1" si="781"/>
        <v>129662.39999999999</v>
      </c>
      <c r="I2779">
        <f t="shared" ca="1" si="782"/>
        <v>-1</v>
      </c>
      <c r="J2779">
        <f t="shared" si="783"/>
        <v>-1</v>
      </c>
      <c r="K2779">
        <f t="shared" si="776"/>
        <v>-80.190000000000509</v>
      </c>
      <c r="L2779">
        <f t="shared" ca="1" si="777"/>
        <v>80.190000000000509</v>
      </c>
      <c r="M2779" s="14">
        <f t="shared" si="778"/>
        <v>7366.6000000000513</v>
      </c>
      <c r="N2779">
        <f t="shared" si="784"/>
        <v>-1</v>
      </c>
      <c r="O2779">
        <f t="shared" si="779"/>
        <v>2</v>
      </c>
      <c r="P2779">
        <f>COUNTIF(作圖資料!$A$3:$A$249,A2779)</f>
        <v>0</v>
      </c>
      <c r="R2779" s="7">
        <f t="shared" si="785"/>
        <v>-101</v>
      </c>
      <c r="S2779" s="8">
        <f t="shared" ca="1" si="786"/>
        <v>101</v>
      </c>
      <c r="T2779" s="8">
        <f t="shared" ca="1" si="787"/>
        <v>11392</v>
      </c>
      <c r="U2779" s="8">
        <f t="shared" ca="1" si="788"/>
        <v>-1</v>
      </c>
      <c r="V2779" s="9">
        <f t="shared" ca="1" si="789"/>
        <v>0</v>
      </c>
      <c r="W2779" s="3">
        <f t="shared" si="790"/>
        <v>-1.4521446311305142E-2</v>
      </c>
      <c r="X2779" s="3">
        <f t="shared" si="791"/>
        <v>6.8993810193000327E-2</v>
      </c>
      <c r="Y2779" s="3">
        <f t="shared" si="792"/>
        <v>8.4005979073243919E-2</v>
      </c>
    </row>
    <row r="2780" spans="1:25" x14ac:dyDescent="0.25">
      <c r="A2780" s="1">
        <v>40071</v>
      </c>
      <c r="B2780" s="2">
        <v>7346.26</v>
      </c>
      <c r="C2780" s="2">
        <v>97449</v>
      </c>
      <c r="D2780" s="2">
        <v>7357</v>
      </c>
      <c r="E2780" s="2">
        <v>7338</v>
      </c>
      <c r="F2780" s="13">
        <f t="shared" si="780"/>
        <v>1.4619684029697488E-3</v>
      </c>
      <c r="G2780" s="2">
        <f t="shared" si="775"/>
        <v>6866.6561666666676</v>
      </c>
      <c r="H2780" s="2">
        <f t="shared" ca="1" si="781"/>
        <v>117439.2</v>
      </c>
      <c r="I2780">
        <f t="shared" ca="1" si="782"/>
        <v>-1</v>
      </c>
      <c r="J2780">
        <f t="shared" si="783"/>
        <v>1</v>
      </c>
      <c r="K2780">
        <f t="shared" si="776"/>
        <v>89.3100000000004</v>
      </c>
      <c r="L2780">
        <f t="shared" ca="1" si="777"/>
        <v>-89.3100000000004</v>
      </c>
      <c r="M2780" s="14">
        <f t="shared" si="778"/>
        <v>7277.2900000000509</v>
      </c>
      <c r="N2780">
        <f t="shared" si="784"/>
        <v>0</v>
      </c>
      <c r="O2780">
        <f t="shared" si="779"/>
        <v>1</v>
      </c>
      <c r="P2780">
        <f>COUNTIF(作圖資料!$A$3:$A$249,A2780)</f>
        <v>0</v>
      </c>
      <c r="R2780" s="7">
        <f t="shared" si="785"/>
        <v>105</v>
      </c>
      <c r="S2780" s="8">
        <f t="shared" ca="1" si="786"/>
        <v>-105</v>
      </c>
      <c r="T2780" s="8">
        <f t="shared" ca="1" si="787"/>
        <v>11287</v>
      </c>
      <c r="U2780" s="8">
        <f t="shared" ca="1" si="788"/>
        <v>-1</v>
      </c>
      <c r="V2780" s="9">
        <f t="shared" ca="1" si="789"/>
        <v>0</v>
      </c>
      <c r="W2780" s="3">
        <f t="shared" si="790"/>
        <v>-1.4521446311305142E-2</v>
      </c>
      <c r="X2780" s="3">
        <f t="shared" si="791"/>
        <v>8.2149727925427518E-2</v>
      </c>
      <c r="Y2780" s="3">
        <f t="shared" si="792"/>
        <v>9.9701046337817845E-2</v>
      </c>
    </row>
    <row r="2781" spans="1:25" x14ac:dyDescent="0.25">
      <c r="A2781" s="1">
        <v>40072</v>
      </c>
      <c r="B2781" s="2">
        <v>7440.24</v>
      </c>
      <c r="C2781" s="2">
        <v>132185</v>
      </c>
      <c r="D2781" s="2">
        <v>7444</v>
      </c>
      <c r="E2781" s="2">
        <v>7450</v>
      </c>
      <c r="F2781" s="13">
        <f t="shared" si="780"/>
        <v>1.311785641323393E-3</v>
      </c>
      <c r="G2781" s="2">
        <f t="shared" si="775"/>
        <v>6887.3690000000006</v>
      </c>
      <c r="H2781" s="2">
        <f t="shared" ca="1" si="781"/>
        <v>116575</v>
      </c>
      <c r="I2781">
        <f t="shared" ca="1" si="782"/>
        <v>1</v>
      </c>
      <c r="J2781">
        <f t="shared" si="783"/>
        <v>1</v>
      </c>
      <c r="K2781">
        <f t="shared" si="776"/>
        <v>93.979999999999563</v>
      </c>
      <c r="L2781">
        <f t="shared" ca="1" si="777"/>
        <v>-93.979999999999563</v>
      </c>
      <c r="M2781" s="14">
        <f t="shared" si="778"/>
        <v>7277.2900000000509</v>
      </c>
      <c r="N2781">
        <f t="shared" si="784"/>
        <v>0</v>
      </c>
      <c r="O2781">
        <f t="shared" si="779"/>
        <v>0</v>
      </c>
      <c r="P2781">
        <f>COUNTIF(作圖資料!$A$3:$A$249,A2781)</f>
        <v>1</v>
      </c>
      <c r="R2781" s="7">
        <f t="shared" si="785"/>
        <v>87</v>
      </c>
      <c r="S2781" s="8">
        <f t="shared" ca="1" si="786"/>
        <v>-87</v>
      </c>
      <c r="T2781" s="8">
        <f t="shared" ca="1" si="787"/>
        <v>11200</v>
      </c>
      <c r="U2781" s="8">
        <f t="shared" ca="1" si="788"/>
        <v>1</v>
      </c>
      <c r="V2781" s="9">
        <f t="shared" ca="1" si="789"/>
        <v>2</v>
      </c>
      <c r="W2781" s="3">
        <f t="shared" si="790"/>
        <v>-1.4521446311305142E-2</v>
      </c>
      <c r="X2781" s="3">
        <f t="shared" si="791"/>
        <v>9.5993565664689529E-2</v>
      </c>
      <c r="Y2781" s="3">
        <f t="shared" si="792"/>
        <v>0.11270553064275068</v>
      </c>
    </row>
    <row r="2782" spans="1:25" x14ac:dyDescent="0.25">
      <c r="A2782" s="1">
        <v>40073</v>
      </c>
      <c r="B2782" s="2">
        <v>7477.3</v>
      </c>
      <c r="C2782" s="2">
        <v>146755</v>
      </c>
      <c r="D2782" s="2">
        <v>7466</v>
      </c>
      <c r="E2782" s="2">
        <v>7454</v>
      </c>
      <c r="F2782" s="13">
        <f t="shared" si="780"/>
        <v>-1.5112406884838503E-3</v>
      </c>
      <c r="G2782" s="2">
        <f t="shared" si="775"/>
        <v>6905.6559999999999</v>
      </c>
      <c r="H2782" s="2">
        <f t="shared" ca="1" si="781"/>
        <v>113561</v>
      </c>
      <c r="I2782">
        <f t="shared" ca="1" si="782"/>
        <v>1</v>
      </c>
      <c r="J2782">
        <f t="shared" si="783"/>
        <v>-1</v>
      </c>
      <c r="K2782">
        <f t="shared" si="776"/>
        <v>37.0600000000004</v>
      </c>
      <c r="L2782">
        <f t="shared" ca="1" si="777"/>
        <v>37.0600000000004</v>
      </c>
      <c r="M2782" s="14">
        <f t="shared" si="778"/>
        <v>7277.2900000000509</v>
      </c>
      <c r="N2782">
        <f t="shared" si="784"/>
        <v>0</v>
      </c>
      <c r="O2782">
        <f t="shared" si="779"/>
        <v>0</v>
      </c>
      <c r="P2782">
        <f>COUNTIF(作圖資料!$A$3:$A$249,A2782)</f>
        <v>0</v>
      </c>
      <c r="R2782" s="7">
        <f t="shared" si="785"/>
        <v>16</v>
      </c>
      <c r="S2782" s="8">
        <f t="shared" ca="1" si="786"/>
        <v>16</v>
      </c>
      <c r="T2782" s="8">
        <f t="shared" ca="1" si="787"/>
        <v>11216</v>
      </c>
      <c r="U2782" s="8">
        <f t="shared" ca="1" si="788"/>
        <v>1</v>
      </c>
      <c r="V2782" s="9">
        <f t="shared" ca="1" si="789"/>
        <v>0</v>
      </c>
      <c r="W2782" s="3">
        <f t="shared" si="790"/>
        <v>1.311785641323393E-3</v>
      </c>
      <c r="X2782" s="3">
        <f t="shared" si="791"/>
        <v>4.9810221175661537E-3</v>
      </c>
      <c r="Y2782" s="3">
        <f t="shared" si="792"/>
        <v>2.1476510067114092E-3</v>
      </c>
    </row>
    <row r="2783" spans="1:25" x14ac:dyDescent="0.25">
      <c r="A2783" s="1">
        <v>40074</v>
      </c>
      <c r="B2783" s="2">
        <v>7526.55</v>
      </c>
      <c r="C2783" s="2">
        <v>112892</v>
      </c>
      <c r="D2783" s="2">
        <v>7467</v>
      </c>
      <c r="E2783" s="2">
        <v>7447</v>
      </c>
      <c r="F2783" s="13">
        <f t="shared" si="780"/>
        <v>-7.9119915499132887E-3</v>
      </c>
      <c r="G2783" s="2">
        <f t="shared" si="775"/>
        <v>6923.4716666666654</v>
      </c>
      <c r="H2783" s="2">
        <f t="shared" ca="1" si="781"/>
        <v>116701.4</v>
      </c>
      <c r="I2783">
        <f t="shared" ca="1" si="782"/>
        <v>-1</v>
      </c>
      <c r="J2783">
        <f t="shared" si="783"/>
        <v>-1</v>
      </c>
      <c r="K2783">
        <f t="shared" si="776"/>
        <v>49.25</v>
      </c>
      <c r="L2783">
        <f t="shared" ca="1" si="777"/>
        <v>49.25</v>
      </c>
      <c r="M2783" s="14">
        <f t="shared" si="778"/>
        <v>7277.2900000000509</v>
      </c>
      <c r="N2783">
        <f t="shared" si="784"/>
        <v>0</v>
      </c>
      <c r="O2783">
        <f t="shared" si="779"/>
        <v>0</v>
      </c>
      <c r="P2783">
        <f>COUNTIF(作圖資料!$A$3:$A$249,A2783)</f>
        <v>0</v>
      </c>
      <c r="R2783" s="7">
        <f t="shared" si="785"/>
        <v>1</v>
      </c>
      <c r="S2783" s="8">
        <f t="shared" ca="1" si="786"/>
        <v>1</v>
      </c>
      <c r="T2783" s="8">
        <f t="shared" ca="1" si="787"/>
        <v>11217</v>
      </c>
      <c r="U2783" s="8">
        <f t="shared" ca="1" si="788"/>
        <v>-1</v>
      </c>
      <c r="V2783" s="9">
        <f t="shared" ca="1" si="789"/>
        <v>2</v>
      </c>
      <c r="W2783" s="3">
        <f t="shared" si="790"/>
        <v>1.311785641323393E-3</v>
      </c>
      <c r="X2783" s="3">
        <f t="shared" si="791"/>
        <v>1.1600432244121217E-2</v>
      </c>
      <c r="Y2783" s="3">
        <f t="shared" si="792"/>
        <v>2.2818791946308536E-3</v>
      </c>
    </row>
    <row r="2784" spans="1:25" x14ac:dyDescent="0.25">
      <c r="A2784" s="1">
        <v>40077</v>
      </c>
      <c r="B2784" s="2">
        <v>7502.46</v>
      </c>
      <c r="C2784" s="2">
        <v>123457</v>
      </c>
      <c r="D2784" s="2">
        <v>7466</v>
      </c>
      <c r="E2784" s="2">
        <v>7447</v>
      </c>
      <c r="F2784" s="13">
        <f t="shared" si="780"/>
        <v>-4.8597393388302157E-3</v>
      </c>
      <c r="G2784" s="2">
        <f t="shared" si="775"/>
        <v>6940.7866666666669</v>
      </c>
      <c r="H2784" s="2">
        <f t="shared" ca="1" si="781"/>
        <v>122547.6</v>
      </c>
      <c r="I2784">
        <f t="shared" ca="1" si="782"/>
        <v>1</v>
      </c>
      <c r="J2784">
        <f t="shared" si="783"/>
        <v>-1</v>
      </c>
      <c r="K2784">
        <f t="shared" si="776"/>
        <v>-24.090000000000146</v>
      </c>
      <c r="L2784">
        <f t="shared" ca="1" si="777"/>
        <v>24.090000000000146</v>
      </c>
      <c r="M2784" s="14">
        <f t="shared" si="778"/>
        <v>7277.2900000000509</v>
      </c>
      <c r="N2784">
        <f t="shared" si="784"/>
        <v>0</v>
      </c>
      <c r="O2784">
        <f t="shared" si="779"/>
        <v>0</v>
      </c>
      <c r="P2784">
        <f>COUNTIF(作圖資料!$A$3:$A$249,A2784)</f>
        <v>0</v>
      </c>
      <c r="R2784" s="7">
        <f t="shared" si="785"/>
        <v>-1</v>
      </c>
      <c r="S2784" s="8">
        <f t="shared" ca="1" si="786"/>
        <v>1</v>
      </c>
      <c r="T2784" s="8">
        <f t="shared" ca="1" si="787"/>
        <v>11218</v>
      </c>
      <c r="U2784" s="8">
        <f t="shared" ca="1" si="788"/>
        <v>1</v>
      </c>
      <c r="V2784" s="9">
        <f t="shared" ca="1" si="789"/>
        <v>2</v>
      </c>
      <c r="W2784" s="3">
        <f t="shared" si="790"/>
        <v>1.311785641323393E-3</v>
      </c>
      <c r="X2784" s="3">
        <f t="shared" si="791"/>
        <v>8.3626334634365751E-3</v>
      </c>
      <c r="Y2784" s="3">
        <f t="shared" si="792"/>
        <v>2.1476510067113264E-3</v>
      </c>
    </row>
    <row r="2785" spans="1:25" x14ac:dyDescent="0.25">
      <c r="A2785" s="1">
        <v>40078</v>
      </c>
      <c r="B2785" s="2">
        <v>7469.03</v>
      </c>
      <c r="C2785" s="2">
        <v>111180</v>
      </c>
      <c r="D2785" s="2">
        <v>7454</v>
      </c>
      <c r="E2785" s="2">
        <v>7437</v>
      </c>
      <c r="F2785" s="13">
        <f t="shared" si="780"/>
        <v>-2.0123094966816302E-3</v>
      </c>
      <c r="G2785" s="2">
        <f t="shared" si="775"/>
        <v>6958.7513333333336</v>
      </c>
      <c r="H2785" s="2">
        <f t="shared" ca="1" si="781"/>
        <v>125293.8</v>
      </c>
      <c r="I2785">
        <f t="shared" ca="1" si="782"/>
        <v>-1</v>
      </c>
      <c r="J2785">
        <f t="shared" si="783"/>
        <v>-1</v>
      </c>
      <c r="K2785">
        <f t="shared" si="776"/>
        <v>-33.430000000000291</v>
      </c>
      <c r="L2785">
        <f t="shared" ca="1" si="777"/>
        <v>-33.430000000000291</v>
      </c>
      <c r="M2785" s="14">
        <f t="shared" si="778"/>
        <v>7277.2900000000509</v>
      </c>
      <c r="N2785">
        <f t="shared" si="784"/>
        <v>0</v>
      </c>
      <c r="O2785">
        <f t="shared" si="779"/>
        <v>0</v>
      </c>
      <c r="P2785">
        <f>COUNTIF(作圖資料!$A$3:$A$249,A2785)</f>
        <v>0</v>
      </c>
      <c r="R2785" s="7">
        <f t="shared" si="785"/>
        <v>-12</v>
      </c>
      <c r="S2785" s="8">
        <f t="shared" ca="1" si="786"/>
        <v>-12</v>
      </c>
      <c r="T2785" s="8">
        <f t="shared" ca="1" si="787"/>
        <v>11206</v>
      </c>
      <c r="U2785" s="8">
        <f t="shared" ca="1" si="788"/>
        <v>-1</v>
      </c>
      <c r="V2785" s="9">
        <f t="shared" ca="1" si="789"/>
        <v>2</v>
      </c>
      <c r="W2785" s="3">
        <f t="shared" si="790"/>
        <v>1.311785641323393E-3</v>
      </c>
      <c r="X2785" s="3">
        <f t="shared" si="791"/>
        <v>3.8694988333707325E-3</v>
      </c>
      <c r="Y2785" s="3">
        <f t="shared" si="792"/>
        <v>5.369127516778871E-4</v>
      </c>
    </row>
    <row r="2786" spans="1:25" x14ac:dyDescent="0.25">
      <c r="A2786" s="1">
        <v>40079</v>
      </c>
      <c r="B2786" s="2">
        <v>7376.76</v>
      </c>
      <c r="C2786" s="2">
        <v>127646</v>
      </c>
      <c r="D2786" s="2">
        <v>7347</v>
      </c>
      <c r="E2786" s="2">
        <v>7332</v>
      </c>
      <c r="F2786" s="13">
        <f t="shared" si="780"/>
        <v>-4.0342914775592931E-3</v>
      </c>
      <c r="G2786" s="2">
        <f t="shared" si="775"/>
        <v>6974.4946666666674</v>
      </c>
      <c r="H2786" s="2">
        <f t="shared" ca="1" si="781"/>
        <v>124386</v>
      </c>
      <c r="I2786">
        <f t="shared" ca="1" si="782"/>
        <v>1</v>
      </c>
      <c r="J2786">
        <f t="shared" si="783"/>
        <v>-1</v>
      </c>
      <c r="K2786">
        <f t="shared" si="776"/>
        <v>-92.269999999999527</v>
      </c>
      <c r="L2786">
        <f t="shared" ca="1" si="777"/>
        <v>92.269999999999527</v>
      </c>
      <c r="M2786" s="14">
        <f t="shared" si="778"/>
        <v>7277.2900000000509</v>
      </c>
      <c r="N2786">
        <f t="shared" si="784"/>
        <v>0</v>
      </c>
      <c r="O2786">
        <f t="shared" si="779"/>
        <v>0</v>
      </c>
      <c r="P2786">
        <f>COUNTIF(作圖資料!$A$3:$A$249,A2786)</f>
        <v>0</v>
      </c>
      <c r="R2786" s="7">
        <f t="shared" si="785"/>
        <v>-107</v>
      </c>
      <c r="S2786" s="8">
        <f t="shared" ca="1" si="786"/>
        <v>107</v>
      </c>
      <c r="T2786" s="8">
        <f t="shared" ca="1" si="787"/>
        <v>11313</v>
      </c>
      <c r="U2786" s="8">
        <f t="shared" ca="1" si="788"/>
        <v>1</v>
      </c>
      <c r="V2786" s="9">
        <f t="shared" ca="1" si="789"/>
        <v>2</v>
      </c>
      <c r="W2786" s="3">
        <f t="shared" si="790"/>
        <v>1.311785641323393E-3</v>
      </c>
      <c r="X2786" s="3">
        <f t="shared" si="791"/>
        <v>-8.5319828392633745E-3</v>
      </c>
      <c r="Y2786" s="3">
        <f t="shared" si="792"/>
        <v>-1.3825503355704649E-2</v>
      </c>
    </row>
    <row r="2787" spans="1:25" x14ac:dyDescent="0.25">
      <c r="A2787" s="1">
        <v>40080</v>
      </c>
      <c r="B2787" s="2">
        <v>7324.22</v>
      </c>
      <c r="C2787" s="2">
        <v>90247</v>
      </c>
      <c r="D2787" s="2">
        <v>7295</v>
      </c>
      <c r="E2787" s="2">
        <v>7282</v>
      </c>
      <c r="F2787" s="13">
        <f t="shared" si="780"/>
        <v>-3.989503319124843E-3</v>
      </c>
      <c r="G2787" s="2">
        <f t="shared" si="775"/>
        <v>6986.9155000000001</v>
      </c>
      <c r="H2787" s="2">
        <f t="shared" ca="1" si="781"/>
        <v>113084.4</v>
      </c>
      <c r="I2787">
        <f t="shared" ca="1" si="782"/>
        <v>-1</v>
      </c>
      <c r="J2787">
        <f t="shared" si="783"/>
        <v>-1</v>
      </c>
      <c r="K2787">
        <f t="shared" si="776"/>
        <v>-52.539999999999964</v>
      </c>
      <c r="L2787">
        <f t="shared" ca="1" si="777"/>
        <v>-52.539999999999964</v>
      </c>
      <c r="M2787" s="14">
        <f t="shared" si="778"/>
        <v>7277.2900000000509</v>
      </c>
      <c r="N2787">
        <f t="shared" si="784"/>
        <v>0</v>
      </c>
      <c r="O2787">
        <f t="shared" si="779"/>
        <v>0</v>
      </c>
      <c r="P2787">
        <f>COUNTIF(作圖資料!$A$3:$A$249,A2787)</f>
        <v>0</v>
      </c>
      <c r="R2787" s="7">
        <f t="shared" si="785"/>
        <v>-52</v>
      </c>
      <c r="S2787" s="8">
        <f t="shared" ca="1" si="786"/>
        <v>-52</v>
      </c>
      <c r="T2787" s="8">
        <f t="shared" ca="1" si="787"/>
        <v>11261</v>
      </c>
      <c r="U2787" s="8">
        <f t="shared" ca="1" si="788"/>
        <v>-1</v>
      </c>
      <c r="V2787" s="9">
        <f t="shared" ca="1" si="789"/>
        <v>2</v>
      </c>
      <c r="W2787" s="3">
        <f t="shared" si="790"/>
        <v>1.311785641323393E-3</v>
      </c>
      <c r="X2787" s="3">
        <f t="shared" si="791"/>
        <v>-1.5593583002698974E-2</v>
      </c>
      <c r="Y2787" s="3">
        <f t="shared" si="792"/>
        <v>-2.0805369127516737E-2</v>
      </c>
    </row>
    <row r="2788" spans="1:25" x14ac:dyDescent="0.25">
      <c r="A2788" s="1">
        <v>40081</v>
      </c>
      <c r="B2788" s="2">
        <v>7345.22</v>
      </c>
      <c r="C2788" s="2">
        <v>96117</v>
      </c>
      <c r="D2788" s="2">
        <v>7338</v>
      </c>
      <c r="E2788" s="2">
        <v>7320</v>
      </c>
      <c r="F2788" s="13">
        <f t="shared" si="780"/>
        <v>-9.8295217842359062E-4</v>
      </c>
      <c r="G2788" s="2">
        <f t="shared" si="775"/>
        <v>6998.4439999999995</v>
      </c>
      <c r="H2788" s="2">
        <f t="shared" ca="1" si="781"/>
        <v>109729.4</v>
      </c>
      <c r="I2788">
        <f t="shared" ca="1" si="782"/>
        <v>-1</v>
      </c>
      <c r="J2788">
        <f t="shared" si="783"/>
        <v>-1</v>
      </c>
      <c r="K2788">
        <f t="shared" si="776"/>
        <v>21</v>
      </c>
      <c r="L2788">
        <f t="shared" ca="1" si="777"/>
        <v>-21</v>
      </c>
      <c r="M2788" s="14">
        <f t="shared" si="778"/>
        <v>7277.2900000000509</v>
      </c>
      <c r="N2788">
        <f t="shared" si="784"/>
        <v>0</v>
      </c>
      <c r="O2788">
        <f t="shared" si="779"/>
        <v>0</v>
      </c>
      <c r="P2788">
        <f>COUNTIF(作圖資料!$A$3:$A$249,A2788)</f>
        <v>0</v>
      </c>
      <c r="R2788" s="7">
        <f t="shared" si="785"/>
        <v>43</v>
      </c>
      <c r="S2788" s="8">
        <f t="shared" ca="1" si="786"/>
        <v>-43</v>
      </c>
      <c r="T2788" s="8">
        <f t="shared" ca="1" si="787"/>
        <v>11218</v>
      </c>
      <c r="U2788" s="8">
        <f t="shared" ca="1" si="788"/>
        <v>-1</v>
      </c>
      <c r="V2788" s="9">
        <f t="shared" ca="1" si="789"/>
        <v>0</v>
      </c>
      <c r="W2788" s="3">
        <f t="shared" si="790"/>
        <v>1.311785641323393E-3</v>
      </c>
      <c r="X2788" s="3">
        <f t="shared" si="791"/>
        <v>-1.277109340558924E-2</v>
      </c>
      <c r="Y2788" s="3">
        <f t="shared" si="792"/>
        <v>-1.5033557046979729E-2</v>
      </c>
    </row>
    <row r="2789" spans="1:25" x14ac:dyDescent="0.25">
      <c r="A2789" s="1">
        <v>40084</v>
      </c>
      <c r="B2789" s="2">
        <v>7284.61</v>
      </c>
      <c r="C2789" s="2">
        <v>75061</v>
      </c>
      <c r="D2789" s="2">
        <v>7280</v>
      </c>
      <c r="E2789" s="2">
        <v>7264</v>
      </c>
      <c r="F2789" s="13">
        <f t="shared" si="780"/>
        <v>-6.3284101688354522E-4</v>
      </c>
      <c r="G2789" s="2">
        <f t="shared" si="775"/>
        <v>7008.9108333333324</v>
      </c>
      <c r="H2789" s="2">
        <f t="shared" ca="1" si="781"/>
        <v>100050.2</v>
      </c>
      <c r="I2789">
        <f t="shared" ca="1" si="782"/>
        <v>-1</v>
      </c>
      <c r="J2789">
        <f t="shared" si="783"/>
        <v>-1</v>
      </c>
      <c r="K2789">
        <f t="shared" si="776"/>
        <v>-60.610000000000582</v>
      </c>
      <c r="L2789">
        <f t="shared" ca="1" si="777"/>
        <v>60.610000000000582</v>
      </c>
      <c r="M2789" s="14">
        <f t="shared" si="778"/>
        <v>7277.2900000000509</v>
      </c>
      <c r="N2789">
        <f t="shared" si="784"/>
        <v>0</v>
      </c>
      <c r="O2789">
        <f t="shared" si="779"/>
        <v>0</v>
      </c>
      <c r="P2789">
        <f>COUNTIF(作圖資料!$A$3:$A$249,A2789)</f>
        <v>0</v>
      </c>
      <c r="R2789" s="7">
        <f t="shared" si="785"/>
        <v>-58</v>
      </c>
      <c r="S2789" s="8">
        <f t="shared" ca="1" si="786"/>
        <v>58</v>
      </c>
      <c r="T2789" s="8">
        <f t="shared" ca="1" si="787"/>
        <v>11276</v>
      </c>
      <c r="U2789" s="8">
        <f t="shared" ca="1" si="788"/>
        <v>-1</v>
      </c>
      <c r="V2789" s="9">
        <f t="shared" ca="1" si="789"/>
        <v>0</v>
      </c>
      <c r="W2789" s="3">
        <f t="shared" si="790"/>
        <v>1.311785641323393E-3</v>
      </c>
      <c r="X2789" s="3">
        <f t="shared" si="791"/>
        <v>-2.0917335999914299E-2</v>
      </c>
      <c r="Y2789" s="3">
        <f t="shared" si="792"/>
        <v>-2.2818791946308536E-2</v>
      </c>
    </row>
    <row r="2790" spans="1:25" x14ac:dyDescent="0.25">
      <c r="A2790" s="1">
        <v>40085</v>
      </c>
      <c r="B2790" s="2">
        <v>7429.98</v>
      </c>
      <c r="C2790" s="2">
        <v>101752</v>
      </c>
      <c r="D2790" s="2">
        <v>7405</v>
      </c>
      <c r="E2790" s="2">
        <v>7389</v>
      </c>
      <c r="F2790" s="13">
        <f t="shared" si="780"/>
        <v>-3.3620548103763248E-3</v>
      </c>
      <c r="G2790" s="2">
        <f t="shared" si="775"/>
        <v>7021.9119999999984</v>
      </c>
      <c r="H2790" s="2">
        <f t="shared" ca="1" si="781"/>
        <v>98164.6</v>
      </c>
      <c r="I2790">
        <f t="shared" ca="1" si="782"/>
        <v>1</v>
      </c>
      <c r="J2790">
        <f t="shared" si="783"/>
        <v>-1</v>
      </c>
      <c r="K2790">
        <f t="shared" si="776"/>
        <v>145.36999999999989</v>
      </c>
      <c r="L2790">
        <f t="shared" ca="1" si="777"/>
        <v>-145.36999999999989</v>
      </c>
      <c r="M2790" s="14">
        <f t="shared" si="778"/>
        <v>7277.2900000000509</v>
      </c>
      <c r="N2790">
        <f t="shared" si="784"/>
        <v>0</v>
      </c>
      <c r="O2790">
        <f t="shared" si="779"/>
        <v>0</v>
      </c>
      <c r="P2790">
        <f>COUNTIF(作圖資料!$A$3:$A$249,A2790)</f>
        <v>0</v>
      </c>
      <c r="R2790" s="7">
        <f t="shared" si="785"/>
        <v>125</v>
      </c>
      <c r="S2790" s="8">
        <f t="shared" ca="1" si="786"/>
        <v>-125</v>
      </c>
      <c r="T2790" s="8">
        <f t="shared" ca="1" si="787"/>
        <v>11151</v>
      </c>
      <c r="U2790" s="8">
        <f t="shared" ca="1" si="788"/>
        <v>1</v>
      </c>
      <c r="V2790" s="9">
        <f t="shared" ca="1" si="789"/>
        <v>2</v>
      </c>
      <c r="W2790" s="3">
        <f t="shared" si="790"/>
        <v>1.311785641323393E-3</v>
      </c>
      <c r="X2790" s="3">
        <f t="shared" si="791"/>
        <v>-1.3789877745881141E-3</v>
      </c>
      <c r="Y2790" s="3">
        <f t="shared" si="792"/>
        <v>-6.0402684563757303E-3</v>
      </c>
    </row>
    <row r="2791" spans="1:25" x14ac:dyDescent="0.25">
      <c r="A2791" s="1">
        <v>40086</v>
      </c>
      <c r="B2791" s="2">
        <v>7509.17</v>
      </c>
      <c r="C2791" s="2">
        <v>125239</v>
      </c>
      <c r="D2791" s="2">
        <v>7493</v>
      </c>
      <c r="E2791" s="2">
        <v>7474</v>
      </c>
      <c r="F2791" s="13">
        <f t="shared" si="780"/>
        <v>-2.1533671497648843E-3</v>
      </c>
      <c r="G2791" s="2">
        <f t="shared" si="775"/>
        <v>7035.1444999999994</v>
      </c>
      <c r="H2791" s="2">
        <f t="shared" ca="1" si="781"/>
        <v>97683.199999999997</v>
      </c>
      <c r="I2791">
        <f t="shared" ca="1" si="782"/>
        <v>1</v>
      </c>
      <c r="J2791">
        <f t="shared" si="783"/>
        <v>-1</v>
      </c>
      <c r="K2791">
        <f t="shared" si="776"/>
        <v>79.190000000000509</v>
      </c>
      <c r="L2791">
        <f t="shared" ca="1" si="777"/>
        <v>79.190000000000509</v>
      </c>
      <c r="M2791" s="14">
        <f t="shared" si="778"/>
        <v>7277.2900000000509</v>
      </c>
      <c r="N2791">
        <f t="shared" si="784"/>
        <v>0</v>
      </c>
      <c r="O2791">
        <f t="shared" si="779"/>
        <v>0</v>
      </c>
      <c r="P2791">
        <f>COUNTIF(作圖資料!$A$3:$A$249,A2791)</f>
        <v>0</v>
      </c>
      <c r="R2791" s="7">
        <f t="shared" si="785"/>
        <v>88</v>
      </c>
      <c r="S2791" s="8">
        <f t="shared" ca="1" si="786"/>
        <v>88</v>
      </c>
      <c r="T2791" s="8">
        <f t="shared" ca="1" si="787"/>
        <v>11239</v>
      </c>
      <c r="U2791" s="8">
        <f t="shared" ca="1" si="788"/>
        <v>1</v>
      </c>
      <c r="V2791" s="9">
        <f t="shared" ca="1" si="789"/>
        <v>0</v>
      </c>
      <c r="W2791" s="3">
        <f t="shared" si="790"/>
        <v>1.311785641323393E-3</v>
      </c>
      <c r="X2791" s="3">
        <f t="shared" si="791"/>
        <v>9.2644860918464911E-3</v>
      </c>
      <c r="Y2791" s="3">
        <f t="shared" si="792"/>
        <v>5.7718120805370088E-3</v>
      </c>
    </row>
    <row r="2792" spans="1:25" x14ac:dyDescent="0.25">
      <c r="A2792" s="1">
        <v>40087</v>
      </c>
      <c r="B2792" s="2">
        <v>7545.29</v>
      </c>
      <c r="C2792" s="2">
        <v>135328</v>
      </c>
      <c r="D2792" s="2">
        <v>7538</v>
      </c>
      <c r="E2792" s="2">
        <v>7519</v>
      </c>
      <c r="F2792" s="13">
        <f t="shared" si="780"/>
        <v>-9.661656477086833E-4</v>
      </c>
      <c r="G2792" s="2">
        <f t="shared" si="775"/>
        <v>7049.7636666666658</v>
      </c>
      <c r="H2792" s="2">
        <f t="shared" ca="1" si="781"/>
        <v>106699.4</v>
      </c>
      <c r="I2792">
        <f t="shared" ca="1" si="782"/>
        <v>1</v>
      </c>
      <c r="J2792">
        <f t="shared" si="783"/>
        <v>-1</v>
      </c>
      <c r="K2792">
        <f t="shared" si="776"/>
        <v>36.119999999999891</v>
      </c>
      <c r="L2792">
        <f t="shared" ca="1" si="777"/>
        <v>36.119999999999891</v>
      </c>
      <c r="M2792" s="14">
        <f t="shared" si="778"/>
        <v>7277.2900000000509</v>
      </c>
      <c r="N2792">
        <f t="shared" si="784"/>
        <v>0</v>
      </c>
      <c r="O2792">
        <f t="shared" si="779"/>
        <v>0</v>
      </c>
      <c r="P2792">
        <f>COUNTIF(作圖資料!$A$3:$A$249,A2792)</f>
        <v>0</v>
      </c>
      <c r="R2792" s="7">
        <f t="shared" si="785"/>
        <v>45</v>
      </c>
      <c r="S2792" s="8">
        <f t="shared" ca="1" si="786"/>
        <v>45</v>
      </c>
      <c r="T2792" s="8">
        <f t="shared" ca="1" si="787"/>
        <v>11284</v>
      </c>
      <c r="U2792" s="8">
        <f t="shared" ca="1" si="788"/>
        <v>1</v>
      </c>
      <c r="V2792" s="9">
        <f t="shared" ca="1" si="789"/>
        <v>0</v>
      </c>
      <c r="W2792" s="3">
        <f t="shared" si="790"/>
        <v>1.311785641323393E-3</v>
      </c>
      <c r="X2792" s="3">
        <f t="shared" si="791"/>
        <v>1.4119168198875265E-2</v>
      </c>
      <c r="Y2792" s="3">
        <f t="shared" si="792"/>
        <v>1.181208053691285E-2</v>
      </c>
    </row>
    <row r="2793" spans="1:25" x14ac:dyDescent="0.25">
      <c r="A2793" s="1">
        <v>40088</v>
      </c>
      <c r="B2793" s="2">
        <v>7411.88</v>
      </c>
      <c r="C2793" s="2">
        <v>116040</v>
      </c>
      <c r="D2793" s="2">
        <v>7352</v>
      </c>
      <c r="E2793" s="2">
        <v>7335</v>
      </c>
      <c r="F2793" s="13">
        <f t="shared" si="780"/>
        <v>-8.0789219469284967E-3</v>
      </c>
      <c r="G2793" s="2">
        <f t="shared" si="775"/>
        <v>7060.8253333333314</v>
      </c>
      <c r="H2793" s="2">
        <f t="shared" ca="1" si="781"/>
        <v>110684</v>
      </c>
      <c r="I2793">
        <f t="shared" ca="1" si="782"/>
        <v>1</v>
      </c>
      <c r="J2793">
        <f t="shared" si="783"/>
        <v>-1</v>
      </c>
      <c r="K2793">
        <f t="shared" si="776"/>
        <v>-133.40999999999985</v>
      </c>
      <c r="L2793">
        <f t="shared" ca="1" si="777"/>
        <v>-133.40999999999985</v>
      </c>
      <c r="M2793" s="14">
        <f t="shared" si="778"/>
        <v>7277.2900000000509</v>
      </c>
      <c r="N2793">
        <f t="shared" si="784"/>
        <v>0</v>
      </c>
      <c r="O2793">
        <f t="shared" si="779"/>
        <v>0</v>
      </c>
      <c r="P2793">
        <f>COUNTIF(作圖資料!$A$3:$A$249,A2793)</f>
        <v>0</v>
      </c>
      <c r="R2793" s="7">
        <f t="shared" si="785"/>
        <v>-186</v>
      </c>
      <c r="S2793" s="8">
        <f t="shared" ca="1" si="786"/>
        <v>-186</v>
      </c>
      <c r="T2793" s="8">
        <f t="shared" ca="1" si="787"/>
        <v>11098</v>
      </c>
      <c r="U2793" s="8">
        <f t="shared" ca="1" si="788"/>
        <v>1</v>
      </c>
      <c r="V2793" s="9">
        <f t="shared" ca="1" si="789"/>
        <v>0</v>
      </c>
      <c r="W2793" s="3">
        <f t="shared" si="790"/>
        <v>1.311785641323393E-3</v>
      </c>
      <c r="X2793" s="3">
        <f t="shared" si="791"/>
        <v>-3.8117049987634877E-3</v>
      </c>
      <c r="Y2793" s="3">
        <f t="shared" si="792"/>
        <v>-1.3154362416107235E-2</v>
      </c>
    </row>
    <row r="2794" spans="1:25" x14ac:dyDescent="0.25">
      <c r="A2794" s="1">
        <v>40091</v>
      </c>
      <c r="B2794" s="2">
        <v>7437.98</v>
      </c>
      <c r="C2794" s="2">
        <v>94779</v>
      </c>
      <c r="D2794" s="2">
        <v>7392</v>
      </c>
      <c r="E2794" s="2">
        <v>7373</v>
      </c>
      <c r="F2794" s="13">
        <f t="shared" si="780"/>
        <v>-6.1817859149929655E-3</v>
      </c>
      <c r="G2794" s="2">
        <f t="shared" si="775"/>
        <v>7071.9606666666641</v>
      </c>
      <c r="H2794" s="2">
        <f t="shared" ca="1" si="781"/>
        <v>114627.6</v>
      </c>
      <c r="I2794">
        <f t="shared" ca="1" si="782"/>
        <v>-1</v>
      </c>
      <c r="J2794">
        <f t="shared" si="783"/>
        <v>-1</v>
      </c>
      <c r="K2794">
        <f t="shared" si="776"/>
        <v>26.099999999999454</v>
      </c>
      <c r="L2794">
        <f t="shared" ca="1" si="777"/>
        <v>26.099999999999454</v>
      </c>
      <c r="M2794" s="14">
        <f t="shared" si="778"/>
        <v>7277.2900000000509</v>
      </c>
      <c r="N2794">
        <f t="shared" si="784"/>
        <v>0</v>
      </c>
      <c r="O2794">
        <f t="shared" si="779"/>
        <v>0</v>
      </c>
      <c r="P2794">
        <f>COUNTIF(作圖資料!$A$3:$A$249,A2794)</f>
        <v>0</v>
      </c>
      <c r="R2794" s="7">
        <f t="shared" si="785"/>
        <v>40</v>
      </c>
      <c r="S2794" s="8">
        <f t="shared" ca="1" si="786"/>
        <v>40</v>
      </c>
      <c r="T2794" s="8">
        <f t="shared" ca="1" si="787"/>
        <v>11138</v>
      </c>
      <c r="U2794" s="8">
        <f t="shared" ca="1" si="788"/>
        <v>-1</v>
      </c>
      <c r="V2794" s="9">
        <f t="shared" ca="1" si="789"/>
        <v>2</v>
      </c>
      <c r="W2794" s="3">
        <f t="shared" si="790"/>
        <v>1.311785641323393E-3</v>
      </c>
      <c r="X2794" s="3">
        <f t="shared" si="791"/>
        <v>-3.0375364235568636E-4</v>
      </c>
      <c r="Y2794" s="3">
        <f t="shared" si="792"/>
        <v>-7.7852348993285858E-3</v>
      </c>
    </row>
    <row r="2795" spans="1:25" x14ac:dyDescent="0.25">
      <c r="A2795" s="1">
        <v>40092</v>
      </c>
      <c r="B2795" s="2">
        <v>7536.05</v>
      </c>
      <c r="C2795" s="2">
        <v>146017</v>
      </c>
      <c r="D2795" s="2">
        <v>7506</v>
      </c>
      <c r="E2795" s="2">
        <v>7475</v>
      </c>
      <c r="F2795" s="13">
        <f t="shared" si="780"/>
        <v>-3.9875000829346918E-3</v>
      </c>
      <c r="G2795" s="2">
        <f t="shared" si="775"/>
        <v>7088.5798333333314</v>
      </c>
      <c r="H2795" s="2">
        <f t="shared" ca="1" si="781"/>
        <v>123480.6</v>
      </c>
      <c r="I2795">
        <f t="shared" ca="1" si="782"/>
        <v>1</v>
      </c>
      <c r="J2795">
        <f t="shared" si="783"/>
        <v>-1</v>
      </c>
      <c r="K2795">
        <f t="shared" si="776"/>
        <v>98.070000000000618</v>
      </c>
      <c r="L2795">
        <f t="shared" ca="1" si="777"/>
        <v>-98.070000000000618</v>
      </c>
      <c r="M2795" s="14">
        <f t="shared" si="778"/>
        <v>7277.2900000000509</v>
      </c>
      <c r="N2795">
        <f t="shared" si="784"/>
        <v>0</v>
      </c>
      <c r="O2795">
        <f t="shared" si="779"/>
        <v>0</v>
      </c>
      <c r="P2795">
        <f>COUNTIF(作圖資料!$A$3:$A$249,A2795)</f>
        <v>0</v>
      </c>
      <c r="R2795" s="7">
        <f t="shared" si="785"/>
        <v>114</v>
      </c>
      <c r="S2795" s="8">
        <f t="shared" ca="1" si="786"/>
        <v>-114</v>
      </c>
      <c r="T2795" s="8">
        <f t="shared" ca="1" si="787"/>
        <v>11024</v>
      </c>
      <c r="U2795" s="8">
        <f t="shared" ca="1" si="788"/>
        <v>1</v>
      </c>
      <c r="V2795" s="9">
        <f t="shared" ca="1" si="789"/>
        <v>2</v>
      </c>
      <c r="W2795" s="3">
        <f t="shared" si="790"/>
        <v>1.311785641323393E-3</v>
      </c>
      <c r="X2795" s="3">
        <f t="shared" si="791"/>
        <v>1.2877272776147031E-2</v>
      </c>
      <c r="Y2795" s="3">
        <f t="shared" si="792"/>
        <v>7.5167785234901974E-3</v>
      </c>
    </row>
    <row r="2796" spans="1:25" x14ac:dyDescent="0.25">
      <c r="A2796" s="1">
        <v>40093</v>
      </c>
      <c r="B2796" s="2">
        <v>7608.66</v>
      </c>
      <c r="C2796" s="2">
        <v>160939</v>
      </c>
      <c r="D2796" s="2">
        <v>7589</v>
      </c>
      <c r="E2796" s="2">
        <v>7562</v>
      </c>
      <c r="F2796" s="13">
        <f t="shared" si="780"/>
        <v>-2.58389782169266E-3</v>
      </c>
      <c r="G2796" s="2">
        <f t="shared" si="775"/>
        <v>7104.7339999999967</v>
      </c>
      <c r="H2796" s="2">
        <f t="shared" ca="1" si="781"/>
        <v>130620.6</v>
      </c>
      <c r="I2796">
        <f t="shared" ca="1" si="782"/>
        <v>1</v>
      </c>
      <c r="J2796">
        <f t="shared" si="783"/>
        <v>-1</v>
      </c>
      <c r="K2796">
        <f t="shared" si="776"/>
        <v>72.609999999999673</v>
      </c>
      <c r="L2796">
        <f t="shared" ca="1" si="777"/>
        <v>72.609999999999673</v>
      </c>
      <c r="M2796" s="14">
        <f t="shared" si="778"/>
        <v>7277.2900000000509</v>
      </c>
      <c r="N2796">
        <f t="shared" si="784"/>
        <v>0</v>
      </c>
      <c r="O2796">
        <f t="shared" si="779"/>
        <v>0</v>
      </c>
      <c r="P2796">
        <f>COUNTIF(作圖資料!$A$3:$A$249,A2796)</f>
        <v>0</v>
      </c>
      <c r="R2796" s="7">
        <f t="shared" si="785"/>
        <v>83</v>
      </c>
      <c r="S2796" s="8">
        <f t="shared" ca="1" si="786"/>
        <v>83</v>
      </c>
      <c r="T2796" s="8">
        <f t="shared" ca="1" si="787"/>
        <v>11107</v>
      </c>
      <c r="U2796" s="8">
        <f t="shared" ca="1" si="788"/>
        <v>1</v>
      </c>
      <c r="V2796" s="9">
        <f t="shared" ca="1" si="789"/>
        <v>0</v>
      </c>
      <c r="W2796" s="3">
        <f t="shared" si="790"/>
        <v>1.311785641323393E-3</v>
      </c>
      <c r="X2796" s="3">
        <f t="shared" si="791"/>
        <v>2.263636656882051E-2</v>
      </c>
      <c r="Y2796" s="3">
        <f t="shared" si="792"/>
        <v>1.8657718120805633E-2</v>
      </c>
    </row>
    <row r="2797" spans="1:25" x14ac:dyDescent="0.25">
      <c r="A2797" s="1">
        <v>40094</v>
      </c>
      <c r="B2797" s="2">
        <v>7503.31</v>
      </c>
      <c r="C2797" s="2">
        <v>160782</v>
      </c>
      <c r="D2797" s="2">
        <v>7481</v>
      </c>
      <c r="E2797" s="2">
        <v>7455</v>
      </c>
      <c r="F2797" s="13">
        <f t="shared" si="780"/>
        <v>-2.9733544262465772E-3</v>
      </c>
      <c r="G2797" s="2">
        <f t="shared" si="775"/>
        <v>7117.4791666666633</v>
      </c>
      <c r="H2797" s="2">
        <f t="shared" ca="1" si="781"/>
        <v>135711.4</v>
      </c>
      <c r="I2797">
        <f t="shared" ca="1" si="782"/>
        <v>1</v>
      </c>
      <c r="J2797">
        <f t="shared" si="783"/>
        <v>-1</v>
      </c>
      <c r="K2797">
        <f t="shared" si="776"/>
        <v>-105.34999999999945</v>
      </c>
      <c r="L2797">
        <f t="shared" ca="1" si="777"/>
        <v>-105.34999999999945</v>
      </c>
      <c r="M2797" s="14">
        <f t="shared" si="778"/>
        <v>7277.2900000000509</v>
      </c>
      <c r="N2797">
        <f t="shared" si="784"/>
        <v>0</v>
      </c>
      <c r="O2797">
        <f t="shared" si="779"/>
        <v>0</v>
      </c>
      <c r="P2797">
        <f>COUNTIF(作圖資料!$A$3:$A$249,A2797)</f>
        <v>0</v>
      </c>
      <c r="R2797" s="7">
        <f t="shared" si="785"/>
        <v>-108</v>
      </c>
      <c r="S2797" s="8">
        <f t="shared" ca="1" si="786"/>
        <v>-108</v>
      </c>
      <c r="T2797" s="8">
        <f t="shared" ca="1" si="787"/>
        <v>10999</v>
      </c>
      <c r="U2797" s="8">
        <f t="shared" ca="1" si="788"/>
        <v>1</v>
      </c>
      <c r="V2797" s="9">
        <f t="shared" ca="1" si="789"/>
        <v>0</v>
      </c>
      <c r="W2797" s="3">
        <f t="shared" si="790"/>
        <v>1.311785641323393E-3</v>
      </c>
      <c r="X2797" s="3">
        <f t="shared" si="791"/>
        <v>8.4768770899865675E-3</v>
      </c>
      <c r="Y2797" s="3">
        <f t="shared" si="792"/>
        <v>4.1610738255035695E-3</v>
      </c>
    </row>
    <row r="2798" spans="1:25" x14ac:dyDescent="0.25">
      <c r="A2798" s="1">
        <v>40095</v>
      </c>
      <c r="B2798" s="2">
        <v>7571.96</v>
      </c>
      <c r="C2798" s="2">
        <v>131485</v>
      </c>
      <c r="D2798" s="2">
        <v>7552</v>
      </c>
      <c r="E2798" s="2">
        <v>7526</v>
      </c>
      <c r="F2798" s="13">
        <f t="shared" si="780"/>
        <v>-2.636041394830424E-3</v>
      </c>
      <c r="G2798" s="2">
        <f t="shared" si="775"/>
        <v>7130.6734999999981</v>
      </c>
      <c r="H2798" s="2">
        <f t="shared" ca="1" si="781"/>
        <v>138800.4</v>
      </c>
      <c r="I2798">
        <f t="shared" ca="1" si="782"/>
        <v>-1</v>
      </c>
      <c r="J2798">
        <f t="shared" si="783"/>
        <v>-1</v>
      </c>
      <c r="K2798">
        <f t="shared" si="776"/>
        <v>68.649999999999636</v>
      </c>
      <c r="L2798">
        <f t="shared" ca="1" si="777"/>
        <v>68.649999999999636</v>
      </c>
      <c r="M2798" s="14">
        <f t="shared" si="778"/>
        <v>7277.2900000000509</v>
      </c>
      <c r="N2798">
        <f t="shared" si="784"/>
        <v>0</v>
      </c>
      <c r="O2798">
        <f t="shared" si="779"/>
        <v>0</v>
      </c>
      <c r="P2798">
        <f>COUNTIF(作圖資料!$A$3:$A$249,A2798)</f>
        <v>0</v>
      </c>
      <c r="R2798" s="7">
        <f t="shared" si="785"/>
        <v>71</v>
      </c>
      <c r="S2798" s="8">
        <f t="shared" ca="1" si="786"/>
        <v>71</v>
      </c>
      <c r="T2798" s="8">
        <f t="shared" ca="1" si="787"/>
        <v>11070</v>
      </c>
      <c r="U2798" s="8">
        <f t="shared" ca="1" si="788"/>
        <v>-1</v>
      </c>
      <c r="V2798" s="9">
        <f t="shared" ca="1" si="789"/>
        <v>2</v>
      </c>
      <c r="W2798" s="3">
        <f t="shared" si="790"/>
        <v>1.311785641323393E-3</v>
      </c>
      <c r="X2798" s="3">
        <f t="shared" si="791"/>
        <v>1.7703729987204708E-2</v>
      </c>
      <c r="Y2798" s="3">
        <f t="shared" si="792"/>
        <v>1.3691275167785566E-2</v>
      </c>
    </row>
    <row r="2799" spans="1:25" x14ac:dyDescent="0.25">
      <c r="A2799" s="1">
        <v>40098</v>
      </c>
      <c r="B2799" s="2">
        <v>7599.88</v>
      </c>
      <c r="C2799" s="2">
        <v>105613</v>
      </c>
      <c r="D2799" s="2">
        <v>7576</v>
      </c>
      <c r="E2799" s="2">
        <v>7550</v>
      </c>
      <c r="F2799" s="13">
        <f t="shared" si="780"/>
        <v>-3.1421548761296769E-3</v>
      </c>
      <c r="G2799" s="2">
        <f t="shared" si="775"/>
        <v>7143.1549999999979</v>
      </c>
      <c r="H2799" s="2">
        <f t="shared" ca="1" si="781"/>
        <v>140967.20000000001</v>
      </c>
      <c r="I2799">
        <f t="shared" ca="1" si="782"/>
        <v>-1</v>
      </c>
      <c r="J2799">
        <f t="shared" si="783"/>
        <v>-1</v>
      </c>
      <c r="K2799">
        <f t="shared" si="776"/>
        <v>27.920000000000073</v>
      </c>
      <c r="L2799">
        <f t="shared" ca="1" si="777"/>
        <v>-27.920000000000073</v>
      </c>
      <c r="M2799" s="14">
        <f t="shared" si="778"/>
        <v>7277.2900000000509</v>
      </c>
      <c r="N2799">
        <f t="shared" si="784"/>
        <v>0</v>
      </c>
      <c r="O2799">
        <f t="shared" si="779"/>
        <v>0</v>
      </c>
      <c r="P2799">
        <f>COUNTIF(作圖資料!$A$3:$A$249,A2799)</f>
        <v>0</v>
      </c>
      <c r="R2799" s="7">
        <f t="shared" si="785"/>
        <v>24</v>
      </c>
      <c r="S2799" s="8">
        <f t="shared" ca="1" si="786"/>
        <v>-24</v>
      </c>
      <c r="T2799" s="8">
        <f t="shared" ca="1" si="787"/>
        <v>11046</v>
      </c>
      <c r="U2799" s="8">
        <f t="shared" ca="1" si="788"/>
        <v>-1</v>
      </c>
      <c r="V2799" s="9">
        <f t="shared" ca="1" si="789"/>
        <v>0</v>
      </c>
      <c r="W2799" s="3">
        <f t="shared" si="790"/>
        <v>1.311785641323393E-3</v>
      </c>
      <c r="X2799" s="3">
        <f t="shared" si="791"/>
        <v>2.1456297108695344E-2</v>
      </c>
      <c r="Y2799" s="3">
        <f t="shared" si="792"/>
        <v>1.6912751677852667E-2</v>
      </c>
    </row>
    <row r="2800" spans="1:25" x14ac:dyDescent="0.25">
      <c r="A2800" s="1">
        <v>40099</v>
      </c>
      <c r="B2800" s="2">
        <v>7596.6</v>
      </c>
      <c r="C2800" s="2">
        <v>129482</v>
      </c>
      <c r="D2800" s="2">
        <v>7561</v>
      </c>
      <c r="E2800" s="2">
        <v>7536</v>
      </c>
      <c r="F2800" s="13">
        <f t="shared" si="780"/>
        <v>-4.6863070320933842E-3</v>
      </c>
      <c r="G2800" s="2">
        <f t="shared" si="775"/>
        <v>7154.11733333333</v>
      </c>
      <c r="H2800" s="2">
        <f t="shared" ca="1" si="781"/>
        <v>137660.20000000001</v>
      </c>
      <c r="I2800">
        <f t="shared" ca="1" si="782"/>
        <v>-1</v>
      </c>
      <c r="J2800">
        <f t="shared" si="783"/>
        <v>-1</v>
      </c>
      <c r="K2800">
        <f t="shared" si="776"/>
        <v>-3.2799999999997453</v>
      </c>
      <c r="L2800">
        <f t="shared" ca="1" si="777"/>
        <v>3.2799999999997453</v>
      </c>
      <c r="M2800" s="14">
        <f t="shared" si="778"/>
        <v>7277.2900000000509</v>
      </c>
      <c r="N2800">
        <f t="shared" si="784"/>
        <v>0</v>
      </c>
      <c r="O2800">
        <f t="shared" si="779"/>
        <v>0</v>
      </c>
      <c r="P2800">
        <f>COUNTIF(作圖資料!$A$3:$A$249,A2800)</f>
        <v>0</v>
      </c>
      <c r="R2800" s="7">
        <f t="shared" si="785"/>
        <v>-15</v>
      </c>
      <c r="S2800" s="8">
        <f t="shared" ca="1" si="786"/>
        <v>15</v>
      </c>
      <c r="T2800" s="8">
        <f t="shared" ca="1" si="787"/>
        <v>11061</v>
      </c>
      <c r="U2800" s="8">
        <f t="shared" ca="1" si="788"/>
        <v>-1</v>
      </c>
      <c r="V2800" s="9">
        <f t="shared" ca="1" si="789"/>
        <v>0</v>
      </c>
      <c r="W2800" s="3">
        <f t="shared" si="790"/>
        <v>1.311785641323393E-3</v>
      </c>
      <c r="X2800" s="3">
        <f t="shared" si="791"/>
        <v>2.1015451114480221E-2</v>
      </c>
      <c r="Y2800" s="3">
        <f t="shared" si="792"/>
        <v>1.4899328859060645E-2</v>
      </c>
    </row>
    <row r="2801" spans="1:25" x14ac:dyDescent="0.25">
      <c r="A2801" s="1">
        <v>40100</v>
      </c>
      <c r="B2801" s="2">
        <v>7695.75</v>
      </c>
      <c r="C2801" s="2">
        <v>148025</v>
      </c>
      <c r="D2801" s="2">
        <v>7699</v>
      </c>
      <c r="E2801" s="2">
        <v>7669</v>
      </c>
      <c r="F2801" s="13">
        <f t="shared" si="780"/>
        <v>4.2231101582035357E-4</v>
      </c>
      <c r="G2801" s="2">
        <f t="shared" si="775"/>
        <v>7166.4908333333296</v>
      </c>
      <c r="H2801" s="2">
        <f t="shared" ca="1" si="781"/>
        <v>135077.4</v>
      </c>
      <c r="I2801">
        <f t="shared" ca="1" si="782"/>
        <v>1</v>
      </c>
      <c r="J2801">
        <f t="shared" si="783"/>
        <v>1</v>
      </c>
      <c r="K2801">
        <f t="shared" si="776"/>
        <v>99.149999999999636</v>
      </c>
      <c r="L2801">
        <f t="shared" ca="1" si="777"/>
        <v>-99.149999999999636</v>
      </c>
      <c r="M2801" s="14">
        <f t="shared" si="778"/>
        <v>7277.2900000000509</v>
      </c>
      <c r="N2801">
        <f t="shared" si="784"/>
        <v>0</v>
      </c>
      <c r="O2801">
        <f t="shared" si="779"/>
        <v>0</v>
      </c>
      <c r="P2801">
        <f>COUNTIF(作圖資料!$A$3:$A$249,A2801)</f>
        <v>0</v>
      </c>
      <c r="R2801" s="7">
        <f t="shared" si="785"/>
        <v>138</v>
      </c>
      <c r="S2801" s="8">
        <f t="shared" ca="1" si="786"/>
        <v>-138</v>
      </c>
      <c r="T2801" s="8">
        <f t="shared" ca="1" si="787"/>
        <v>10923</v>
      </c>
      <c r="U2801" s="8">
        <f t="shared" ca="1" si="788"/>
        <v>1</v>
      </c>
      <c r="V2801" s="9">
        <f t="shared" ca="1" si="789"/>
        <v>2</v>
      </c>
      <c r="W2801" s="3">
        <f t="shared" si="790"/>
        <v>1.311785641323393E-3</v>
      </c>
      <c r="X2801" s="3">
        <f t="shared" si="791"/>
        <v>3.4341634140834021E-2</v>
      </c>
      <c r="Y2801" s="3">
        <f t="shared" si="792"/>
        <v>3.3422818791946529E-2</v>
      </c>
    </row>
    <row r="2802" spans="1:25" x14ac:dyDescent="0.25">
      <c r="A2802" s="1">
        <v>40101</v>
      </c>
      <c r="B2802" s="2">
        <v>7710.4</v>
      </c>
      <c r="C2802" s="2">
        <v>164564</v>
      </c>
      <c r="D2802" s="2">
        <v>7710</v>
      </c>
      <c r="E2802" s="2">
        <v>7680</v>
      </c>
      <c r="F2802" s="13">
        <f t="shared" si="780"/>
        <v>-5.1877982984005477E-5</v>
      </c>
      <c r="G2802" s="2">
        <f t="shared" si="775"/>
        <v>7178.5754999999972</v>
      </c>
      <c r="H2802" s="2">
        <f t="shared" ca="1" si="781"/>
        <v>135833.79999999999</v>
      </c>
      <c r="I2802">
        <f t="shared" ca="1" si="782"/>
        <v>1</v>
      </c>
      <c r="J2802">
        <f t="shared" si="783"/>
        <v>-1</v>
      </c>
      <c r="K2802">
        <f t="shared" si="776"/>
        <v>14.649999999999636</v>
      </c>
      <c r="L2802">
        <f t="shared" ca="1" si="777"/>
        <v>14.649999999999636</v>
      </c>
      <c r="M2802" s="14">
        <f t="shared" si="778"/>
        <v>7277.2900000000509</v>
      </c>
      <c r="N2802">
        <f t="shared" si="784"/>
        <v>0</v>
      </c>
      <c r="O2802">
        <f t="shared" si="779"/>
        <v>0</v>
      </c>
      <c r="P2802">
        <f>COUNTIF(作圖資料!$A$3:$A$249,A2802)</f>
        <v>0</v>
      </c>
      <c r="R2802" s="7">
        <f t="shared" si="785"/>
        <v>11</v>
      </c>
      <c r="S2802" s="8">
        <f t="shared" ca="1" si="786"/>
        <v>11</v>
      </c>
      <c r="T2802" s="8">
        <f t="shared" ca="1" si="787"/>
        <v>10934</v>
      </c>
      <c r="U2802" s="8">
        <f t="shared" ca="1" si="788"/>
        <v>1</v>
      </c>
      <c r="V2802" s="9">
        <f t="shared" ca="1" si="789"/>
        <v>0</v>
      </c>
      <c r="W2802" s="3">
        <f t="shared" si="790"/>
        <v>1.311785641323393E-3</v>
      </c>
      <c r="X2802" s="3">
        <f t="shared" si="791"/>
        <v>3.6310656645484496E-2</v>
      </c>
      <c r="Y2802" s="3">
        <f t="shared" si="792"/>
        <v>3.4899328859060663E-2</v>
      </c>
    </row>
    <row r="2803" spans="1:25" x14ac:dyDescent="0.25">
      <c r="A2803" s="1">
        <v>40102</v>
      </c>
      <c r="B2803" s="2">
        <v>7715.1</v>
      </c>
      <c r="C2803" s="2">
        <v>117935</v>
      </c>
      <c r="D2803" s="2">
        <v>7694</v>
      </c>
      <c r="E2803" s="2">
        <v>7669</v>
      </c>
      <c r="F2803" s="13">
        <f t="shared" si="780"/>
        <v>-2.7348965016655846E-3</v>
      </c>
      <c r="G2803" s="2">
        <f t="shared" si="775"/>
        <v>7190.8124999999973</v>
      </c>
      <c r="H2803" s="2">
        <f t="shared" ca="1" si="781"/>
        <v>133123.79999999999</v>
      </c>
      <c r="I2803">
        <f t="shared" ca="1" si="782"/>
        <v>-1</v>
      </c>
      <c r="J2803">
        <f t="shared" si="783"/>
        <v>-1</v>
      </c>
      <c r="K2803">
        <f t="shared" si="776"/>
        <v>4.7000000000007276</v>
      </c>
      <c r="L2803">
        <f t="shared" ca="1" si="777"/>
        <v>4.7000000000007276</v>
      </c>
      <c r="M2803" s="14">
        <f t="shared" si="778"/>
        <v>7277.2900000000509</v>
      </c>
      <c r="N2803">
        <f t="shared" si="784"/>
        <v>0</v>
      </c>
      <c r="O2803">
        <f t="shared" si="779"/>
        <v>0</v>
      </c>
      <c r="P2803">
        <f>COUNTIF(作圖資料!$A$3:$A$249,A2803)</f>
        <v>0</v>
      </c>
      <c r="R2803" s="7">
        <f t="shared" si="785"/>
        <v>-16</v>
      </c>
      <c r="S2803" s="8">
        <f t="shared" ca="1" si="786"/>
        <v>-16</v>
      </c>
      <c r="T2803" s="8">
        <f t="shared" ca="1" si="787"/>
        <v>10918</v>
      </c>
      <c r="U2803" s="8">
        <f t="shared" ca="1" si="788"/>
        <v>-1</v>
      </c>
      <c r="V2803" s="9">
        <f t="shared" ca="1" si="789"/>
        <v>2</v>
      </c>
      <c r="W2803" s="3">
        <f t="shared" si="790"/>
        <v>1.311785641323393E-3</v>
      </c>
      <c r="X2803" s="3">
        <f t="shared" si="791"/>
        <v>3.6942356698171031E-2</v>
      </c>
      <c r="Y2803" s="3">
        <f t="shared" si="792"/>
        <v>3.2751677852349337E-2</v>
      </c>
    </row>
    <row r="2804" spans="1:25" x14ac:dyDescent="0.25">
      <c r="A2804" s="1">
        <v>40105</v>
      </c>
      <c r="B2804" s="2">
        <v>7751.32</v>
      </c>
      <c r="C2804" s="2">
        <v>111600</v>
      </c>
      <c r="D2804" s="2">
        <v>7753</v>
      </c>
      <c r="E2804" s="2">
        <v>7725</v>
      </c>
      <c r="F2804" s="13">
        <f t="shared" si="780"/>
        <v>2.1673727829596423E-4</v>
      </c>
      <c r="G2804" s="2">
        <f t="shared" si="775"/>
        <v>7203.7798333333312</v>
      </c>
      <c r="H2804" s="2">
        <f t="shared" ca="1" si="781"/>
        <v>134321.20000000001</v>
      </c>
      <c r="I2804">
        <f t="shared" ca="1" si="782"/>
        <v>-1</v>
      </c>
      <c r="J2804">
        <f t="shared" si="783"/>
        <v>1</v>
      </c>
      <c r="K2804">
        <f t="shared" si="776"/>
        <v>36.219999999999345</v>
      </c>
      <c r="L2804">
        <f t="shared" ca="1" si="777"/>
        <v>-36.219999999999345</v>
      </c>
      <c r="M2804" s="14">
        <f t="shared" si="778"/>
        <v>7277.2900000000509</v>
      </c>
      <c r="N2804">
        <f t="shared" si="784"/>
        <v>0</v>
      </c>
      <c r="O2804">
        <f t="shared" si="779"/>
        <v>0</v>
      </c>
      <c r="P2804">
        <f>COUNTIF(作圖資料!$A$3:$A$249,A2804)</f>
        <v>0</v>
      </c>
      <c r="R2804" s="7">
        <f t="shared" si="785"/>
        <v>59</v>
      </c>
      <c r="S2804" s="8">
        <f t="shared" ca="1" si="786"/>
        <v>-59</v>
      </c>
      <c r="T2804" s="8">
        <f t="shared" ca="1" si="787"/>
        <v>10859</v>
      </c>
      <c r="U2804" s="8">
        <f t="shared" ca="1" si="788"/>
        <v>-1</v>
      </c>
      <c r="V2804" s="9">
        <f t="shared" ca="1" si="789"/>
        <v>0</v>
      </c>
      <c r="W2804" s="3">
        <f t="shared" si="790"/>
        <v>1.311785641323393E-3</v>
      </c>
      <c r="X2804" s="3">
        <f t="shared" si="791"/>
        <v>4.1810479231852549E-2</v>
      </c>
      <c r="Y2804" s="3">
        <f t="shared" si="792"/>
        <v>4.0671140939597672E-2</v>
      </c>
    </row>
    <row r="2805" spans="1:25" x14ac:dyDescent="0.25">
      <c r="A2805" s="1">
        <v>40106</v>
      </c>
      <c r="B2805" s="2">
        <v>7753.52</v>
      </c>
      <c r="C2805" s="2">
        <v>125119</v>
      </c>
      <c r="D2805" s="2">
        <v>7752</v>
      </c>
      <c r="E2805" s="2">
        <v>7722</v>
      </c>
      <c r="F2805" s="13">
        <f t="shared" si="780"/>
        <v>-1.960399921584477E-4</v>
      </c>
      <c r="G2805" s="2">
        <f t="shared" si="775"/>
        <v>7215.8646666666646</v>
      </c>
      <c r="H2805" s="2">
        <f t="shared" ca="1" si="781"/>
        <v>133448.6</v>
      </c>
      <c r="I2805">
        <f t="shared" ca="1" si="782"/>
        <v>-1</v>
      </c>
      <c r="J2805">
        <f t="shared" si="783"/>
        <v>-1</v>
      </c>
      <c r="K2805">
        <f t="shared" si="776"/>
        <v>2.2000000000007276</v>
      </c>
      <c r="L2805">
        <f t="shared" ca="1" si="777"/>
        <v>-2.2000000000007276</v>
      </c>
      <c r="M2805" s="14">
        <f t="shared" si="778"/>
        <v>7277.2900000000509</v>
      </c>
      <c r="N2805">
        <f t="shared" si="784"/>
        <v>0</v>
      </c>
      <c r="O2805">
        <f t="shared" si="779"/>
        <v>0</v>
      </c>
      <c r="P2805">
        <f>COUNTIF(作圖資料!$A$3:$A$249,A2805)</f>
        <v>0</v>
      </c>
      <c r="R2805" s="7">
        <f t="shared" si="785"/>
        <v>-1</v>
      </c>
      <c r="S2805" s="8">
        <f t="shared" ca="1" si="786"/>
        <v>1</v>
      </c>
      <c r="T2805" s="8">
        <f t="shared" ca="1" si="787"/>
        <v>10860</v>
      </c>
      <c r="U2805" s="8">
        <f t="shared" ca="1" si="788"/>
        <v>-1</v>
      </c>
      <c r="V2805" s="9">
        <f t="shared" ca="1" si="789"/>
        <v>0</v>
      </c>
      <c r="W2805" s="3">
        <f t="shared" si="790"/>
        <v>1.311785641323393E-3</v>
      </c>
      <c r="X2805" s="3">
        <f t="shared" si="791"/>
        <v>4.2106168618216699E-2</v>
      </c>
      <c r="Y2805" s="3">
        <f t="shared" si="792"/>
        <v>4.0536912751678367E-2</v>
      </c>
    </row>
    <row r="2806" spans="1:25" x14ac:dyDescent="0.25">
      <c r="A2806" s="1">
        <v>40107</v>
      </c>
      <c r="B2806" s="2">
        <v>7701.5</v>
      </c>
      <c r="C2806" s="2">
        <v>124620</v>
      </c>
      <c r="D2806" s="2">
        <v>7706</v>
      </c>
      <c r="E2806" s="2">
        <v>7650</v>
      </c>
      <c r="F2806" s="13">
        <f t="shared" si="780"/>
        <v>-6.6870090242160396E-3</v>
      </c>
      <c r="G2806" s="2">
        <f t="shared" si="775"/>
        <v>7225.1791666666641</v>
      </c>
      <c r="H2806" s="2">
        <f t="shared" ca="1" si="781"/>
        <v>128767.6</v>
      </c>
      <c r="I2806">
        <f t="shared" ca="1" si="782"/>
        <v>-1</v>
      </c>
      <c r="J2806">
        <f t="shared" si="783"/>
        <v>-1</v>
      </c>
      <c r="K2806">
        <f t="shared" si="776"/>
        <v>-52.020000000000437</v>
      </c>
      <c r="L2806">
        <f t="shared" ca="1" si="777"/>
        <v>52.020000000000437</v>
      </c>
      <c r="M2806" s="14">
        <f t="shared" si="778"/>
        <v>7277.2900000000509</v>
      </c>
      <c r="N2806">
        <f t="shared" si="784"/>
        <v>0</v>
      </c>
      <c r="O2806">
        <f t="shared" si="779"/>
        <v>0</v>
      </c>
      <c r="P2806">
        <f>COUNTIF(作圖資料!$A$3:$A$249,A2806)</f>
        <v>1</v>
      </c>
      <c r="R2806" s="7">
        <f t="shared" si="785"/>
        <v>-46</v>
      </c>
      <c r="S2806" s="8">
        <f t="shared" ca="1" si="786"/>
        <v>46</v>
      </c>
      <c r="T2806" s="8">
        <f t="shared" ca="1" si="787"/>
        <v>10906</v>
      </c>
      <c r="U2806" s="8">
        <f t="shared" ca="1" si="788"/>
        <v>-1</v>
      </c>
      <c r="V2806" s="9">
        <f t="shared" ca="1" si="789"/>
        <v>2</v>
      </c>
      <c r="W2806" s="3">
        <f t="shared" si="790"/>
        <v>1.311785641323393E-3</v>
      </c>
      <c r="X2806" s="3">
        <f t="shared" si="791"/>
        <v>3.5114458673376037E-2</v>
      </c>
      <c r="Y2806" s="3">
        <f t="shared" si="792"/>
        <v>3.4362416107382998E-2</v>
      </c>
    </row>
    <row r="2807" spans="1:25" x14ac:dyDescent="0.25">
      <c r="A2807" s="1">
        <v>40108</v>
      </c>
      <c r="B2807" s="2">
        <v>7607.93</v>
      </c>
      <c r="C2807" s="2">
        <v>139036</v>
      </c>
      <c r="D2807" s="2">
        <v>7573</v>
      </c>
      <c r="E2807" s="2">
        <v>7540</v>
      </c>
      <c r="F2807" s="13">
        <f t="shared" si="780"/>
        <v>-4.5912620121373315E-3</v>
      </c>
      <c r="G2807" s="2">
        <f t="shared" si="775"/>
        <v>7233.9174999999977</v>
      </c>
      <c r="H2807" s="2">
        <f t="shared" ca="1" si="781"/>
        <v>123662</v>
      </c>
      <c r="I2807">
        <f t="shared" ca="1" si="782"/>
        <v>1</v>
      </c>
      <c r="J2807">
        <f t="shared" si="783"/>
        <v>-1</v>
      </c>
      <c r="K2807">
        <f t="shared" si="776"/>
        <v>-93.569999999999709</v>
      </c>
      <c r="L2807">
        <f t="shared" ca="1" si="777"/>
        <v>93.569999999999709</v>
      </c>
      <c r="M2807" s="14">
        <f t="shared" si="778"/>
        <v>7277.2900000000509</v>
      </c>
      <c r="N2807">
        <f t="shared" si="784"/>
        <v>0</v>
      </c>
      <c r="O2807">
        <f t="shared" si="779"/>
        <v>0</v>
      </c>
      <c r="P2807">
        <f>COUNTIF(作圖資料!$A$3:$A$249,A2807)</f>
        <v>0</v>
      </c>
      <c r="R2807" s="7">
        <f t="shared" si="785"/>
        <v>-77</v>
      </c>
      <c r="S2807" s="8">
        <f t="shared" ca="1" si="786"/>
        <v>77</v>
      </c>
      <c r="T2807" s="8">
        <f t="shared" ca="1" si="787"/>
        <v>10983</v>
      </c>
      <c r="U2807" s="8">
        <f t="shared" ca="1" si="788"/>
        <v>1</v>
      </c>
      <c r="V2807" s="9">
        <f t="shared" ca="1" si="789"/>
        <v>2</v>
      </c>
      <c r="W2807" s="3">
        <f t="shared" si="790"/>
        <v>-6.6870090242160396E-3</v>
      </c>
      <c r="X2807" s="3">
        <f t="shared" si="791"/>
        <v>-1.2149581250405727E-2</v>
      </c>
      <c r="Y2807" s="3">
        <f t="shared" si="792"/>
        <v>-1.0065359477124183E-2</v>
      </c>
    </row>
    <row r="2808" spans="1:25" x14ac:dyDescent="0.25">
      <c r="A2808" s="1">
        <v>40109</v>
      </c>
      <c r="B2808" s="2">
        <v>7649.28</v>
      </c>
      <c r="C2808" s="2">
        <v>117233</v>
      </c>
      <c r="D2808" s="2">
        <v>7596</v>
      </c>
      <c r="E2808" s="2">
        <v>7569</v>
      </c>
      <c r="F2808" s="13">
        <f t="shared" si="780"/>
        <v>-6.9653614457830804E-3</v>
      </c>
      <c r="G2808" s="2">
        <f t="shared" si="775"/>
        <v>7244.2869999999975</v>
      </c>
      <c r="H2808" s="2">
        <f t="shared" ca="1" si="781"/>
        <v>123521.60000000001</v>
      </c>
      <c r="I2808">
        <f t="shared" ca="1" si="782"/>
        <v>-1</v>
      </c>
      <c r="J2808">
        <f t="shared" si="783"/>
        <v>-1</v>
      </c>
      <c r="K2808">
        <f t="shared" si="776"/>
        <v>41.349999999999454</v>
      </c>
      <c r="L2808">
        <f t="shared" ca="1" si="777"/>
        <v>41.349999999999454</v>
      </c>
      <c r="M2808" s="14">
        <f t="shared" si="778"/>
        <v>7277.2900000000509</v>
      </c>
      <c r="N2808">
        <f t="shared" si="784"/>
        <v>0</v>
      </c>
      <c r="O2808">
        <f t="shared" si="779"/>
        <v>0</v>
      </c>
      <c r="P2808">
        <f>COUNTIF(作圖資料!$A$3:$A$249,A2808)</f>
        <v>0</v>
      </c>
      <c r="R2808" s="7">
        <f t="shared" si="785"/>
        <v>23</v>
      </c>
      <c r="S2808" s="8">
        <f t="shared" ca="1" si="786"/>
        <v>23</v>
      </c>
      <c r="T2808" s="8">
        <f t="shared" ca="1" si="787"/>
        <v>11006</v>
      </c>
      <c r="U2808" s="8">
        <f t="shared" ca="1" si="788"/>
        <v>-1</v>
      </c>
      <c r="V2808" s="9">
        <f t="shared" ca="1" si="789"/>
        <v>2</v>
      </c>
      <c r="W2808" s="3">
        <f t="shared" si="790"/>
        <v>-6.6870090242160396E-3</v>
      </c>
      <c r="X2808" s="3">
        <f t="shared" si="791"/>
        <v>-6.7804973057197238E-3</v>
      </c>
      <c r="Y2808" s="3">
        <f t="shared" si="792"/>
        <v>-7.0588235294118951E-3</v>
      </c>
    </row>
    <row r="2809" spans="1:25" x14ac:dyDescent="0.25">
      <c r="A2809" s="1">
        <v>40112</v>
      </c>
      <c r="B2809" s="2">
        <v>7668.4</v>
      </c>
      <c r="C2809" s="2">
        <v>105395</v>
      </c>
      <c r="D2809" s="2">
        <v>7643</v>
      </c>
      <c r="E2809" s="2">
        <v>7612</v>
      </c>
      <c r="F2809" s="13">
        <f t="shared" si="780"/>
        <v>-3.3122946116529439E-3</v>
      </c>
      <c r="G2809" s="2">
        <f t="shared" si="775"/>
        <v>7254.131833333332</v>
      </c>
      <c r="H2809" s="2">
        <f t="shared" ca="1" si="781"/>
        <v>122280.6</v>
      </c>
      <c r="I2809">
        <f t="shared" ca="1" si="782"/>
        <v>-1</v>
      </c>
      <c r="J2809">
        <f t="shared" si="783"/>
        <v>-1</v>
      </c>
      <c r="K2809">
        <f t="shared" si="776"/>
        <v>19.119999999999891</v>
      </c>
      <c r="L2809">
        <f t="shared" ca="1" si="777"/>
        <v>-19.119999999999891</v>
      </c>
      <c r="M2809" s="14">
        <f t="shared" si="778"/>
        <v>7277.2900000000509</v>
      </c>
      <c r="N2809">
        <f t="shared" si="784"/>
        <v>0</v>
      </c>
      <c r="O2809">
        <f t="shared" si="779"/>
        <v>0</v>
      </c>
      <c r="P2809">
        <f>COUNTIF(作圖資料!$A$3:$A$249,A2809)</f>
        <v>0</v>
      </c>
      <c r="R2809" s="7">
        <f t="shared" si="785"/>
        <v>47</v>
      </c>
      <c r="S2809" s="8">
        <f t="shared" ca="1" si="786"/>
        <v>-47</v>
      </c>
      <c r="T2809" s="8">
        <f t="shared" ca="1" si="787"/>
        <v>10959</v>
      </c>
      <c r="U2809" s="8">
        <f t="shared" ca="1" si="788"/>
        <v>-1</v>
      </c>
      <c r="V2809" s="9">
        <f t="shared" ca="1" si="789"/>
        <v>0</v>
      </c>
      <c r="W2809" s="3">
        <f t="shared" si="790"/>
        <v>-6.6870090242160396E-3</v>
      </c>
      <c r="X2809" s="3">
        <f t="shared" si="791"/>
        <v>-4.2978640524574674E-3</v>
      </c>
      <c r="Y2809" s="3">
        <f t="shared" si="792"/>
        <v>-9.1503267973880309E-4</v>
      </c>
    </row>
    <row r="2810" spans="1:25" x14ac:dyDescent="0.25">
      <c r="A2810" s="1">
        <v>40113</v>
      </c>
      <c r="B2810" s="2">
        <v>7657.34</v>
      </c>
      <c r="C2810" s="2">
        <v>95687</v>
      </c>
      <c r="D2810" s="2">
        <v>7644</v>
      </c>
      <c r="E2810" s="2">
        <v>7615</v>
      </c>
      <c r="F2810" s="13">
        <f t="shared" si="780"/>
        <v>-1.7421193260322987E-3</v>
      </c>
      <c r="G2810" s="2">
        <f t="shared" si="775"/>
        <v>7264.1423333333323</v>
      </c>
      <c r="H2810" s="2">
        <f t="shared" ca="1" si="781"/>
        <v>116394.2</v>
      </c>
      <c r="I2810">
        <f t="shared" ca="1" si="782"/>
        <v>-1</v>
      </c>
      <c r="J2810">
        <f t="shared" si="783"/>
        <v>-1</v>
      </c>
      <c r="K2810">
        <f t="shared" si="776"/>
        <v>-11.059999999999491</v>
      </c>
      <c r="L2810">
        <f t="shared" ca="1" si="777"/>
        <v>11.059999999999491</v>
      </c>
      <c r="M2810" s="14">
        <f t="shared" si="778"/>
        <v>7277.2900000000509</v>
      </c>
      <c r="N2810">
        <f t="shared" si="784"/>
        <v>0</v>
      </c>
      <c r="O2810">
        <f t="shared" si="779"/>
        <v>0</v>
      </c>
      <c r="P2810">
        <f>COUNTIF(作圖資料!$A$3:$A$249,A2810)</f>
        <v>0</v>
      </c>
      <c r="R2810" s="7">
        <f t="shared" si="785"/>
        <v>1</v>
      </c>
      <c r="S2810" s="8">
        <f t="shared" ca="1" si="786"/>
        <v>-1</v>
      </c>
      <c r="T2810" s="8">
        <f t="shared" ca="1" si="787"/>
        <v>10958</v>
      </c>
      <c r="U2810" s="8">
        <f t="shared" ca="1" si="788"/>
        <v>-1</v>
      </c>
      <c r="V2810" s="9">
        <f t="shared" ca="1" si="789"/>
        <v>0</v>
      </c>
      <c r="W2810" s="3">
        <f t="shared" si="790"/>
        <v>-6.6870090242160396E-3</v>
      </c>
      <c r="X2810" s="3">
        <f t="shared" si="791"/>
        <v>-5.7339479322211506E-3</v>
      </c>
      <c r="Y2810" s="3">
        <f t="shared" si="792"/>
        <v>-7.8431372549037093E-4</v>
      </c>
    </row>
    <row r="2811" spans="1:25" x14ac:dyDescent="0.25">
      <c r="A2811" s="1">
        <v>40114</v>
      </c>
      <c r="B2811" s="2">
        <v>7533.95</v>
      </c>
      <c r="C2811" s="2">
        <v>111190</v>
      </c>
      <c r="D2811" s="2">
        <v>7508</v>
      </c>
      <c r="E2811" s="2">
        <v>7478</v>
      </c>
      <c r="F2811" s="13">
        <f t="shared" si="780"/>
        <v>-3.4444083117090019E-3</v>
      </c>
      <c r="G2811" s="2">
        <f t="shared" si="775"/>
        <v>7273.777</v>
      </c>
      <c r="H2811" s="2">
        <f t="shared" ca="1" si="781"/>
        <v>113708.2</v>
      </c>
      <c r="I2811">
        <f t="shared" ca="1" si="782"/>
        <v>-1</v>
      </c>
      <c r="J2811">
        <f t="shared" si="783"/>
        <v>-1</v>
      </c>
      <c r="K2811">
        <f t="shared" si="776"/>
        <v>-123.39000000000033</v>
      </c>
      <c r="L2811">
        <f t="shared" ca="1" si="777"/>
        <v>123.39000000000033</v>
      </c>
      <c r="M2811" s="14">
        <f t="shared" si="778"/>
        <v>7277.2900000000509</v>
      </c>
      <c r="N2811">
        <f t="shared" si="784"/>
        <v>0</v>
      </c>
      <c r="O2811">
        <f t="shared" si="779"/>
        <v>0</v>
      </c>
      <c r="P2811">
        <f>COUNTIF(作圖資料!$A$3:$A$249,A2811)</f>
        <v>0</v>
      </c>
      <c r="R2811" s="7">
        <f t="shared" si="785"/>
        <v>-136</v>
      </c>
      <c r="S2811" s="8">
        <f t="shared" ca="1" si="786"/>
        <v>136</v>
      </c>
      <c r="T2811" s="8">
        <f t="shared" ca="1" si="787"/>
        <v>11094</v>
      </c>
      <c r="U2811" s="8">
        <f t="shared" ca="1" si="788"/>
        <v>-1</v>
      </c>
      <c r="V2811" s="9">
        <f t="shared" ca="1" si="789"/>
        <v>0</v>
      </c>
      <c r="W2811" s="3">
        <f t="shared" si="790"/>
        <v>-6.6870090242160396E-3</v>
      </c>
      <c r="X2811" s="3">
        <f t="shared" si="791"/>
        <v>-2.1755502174901187E-2</v>
      </c>
      <c r="Y2811" s="3">
        <f t="shared" si="792"/>
        <v>-1.8562091503268152E-2</v>
      </c>
    </row>
    <row r="2812" spans="1:25" x14ac:dyDescent="0.25">
      <c r="A2812" s="1">
        <v>40115</v>
      </c>
      <c r="B2812" s="2">
        <v>7355.69</v>
      </c>
      <c r="C2812" s="2">
        <v>144986</v>
      </c>
      <c r="D2812" s="2">
        <v>7322</v>
      </c>
      <c r="E2812" s="2">
        <v>7295</v>
      </c>
      <c r="F2812" s="13">
        <f t="shared" si="780"/>
        <v>-4.580127765036246E-3</v>
      </c>
      <c r="G2812" s="2">
        <f t="shared" si="775"/>
        <v>7282.2345000000005</v>
      </c>
      <c r="H2812" s="2">
        <f t="shared" ca="1" si="781"/>
        <v>114898.2</v>
      </c>
      <c r="I2812">
        <f t="shared" ca="1" si="782"/>
        <v>1</v>
      </c>
      <c r="J2812">
        <f t="shared" si="783"/>
        <v>-1</v>
      </c>
      <c r="K2812">
        <f t="shared" si="776"/>
        <v>-178.26000000000022</v>
      </c>
      <c r="L2812">
        <f t="shared" ca="1" si="777"/>
        <v>178.26000000000022</v>
      </c>
      <c r="M2812" s="14">
        <f t="shared" si="778"/>
        <v>7277.2900000000509</v>
      </c>
      <c r="N2812">
        <f t="shared" si="784"/>
        <v>0</v>
      </c>
      <c r="O2812">
        <f t="shared" si="779"/>
        <v>0</v>
      </c>
      <c r="P2812">
        <f>COUNTIF(作圖資料!$A$3:$A$249,A2812)</f>
        <v>0</v>
      </c>
      <c r="R2812" s="7">
        <f t="shared" si="785"/>
        <v>-186</v>
      </c>
      <c r="S2812" s="8">
        <f t="shared" ca="1" si="786"/>
        <v>186</v>
      </c>
      <c r="T2812" s="8">
        <f t="shared" ca="1" si="787"/>
        <v>11280</v>
      </c>
      <c r="U2812" s="8">
        <f t="shared" ca="1" si="788"/>
        <v>1</v>
      </c>
      <c r="V2812" s="9">
        <f t="shared" ca="1" si="789"/>
        <v>2</v>
      </c>
      <c r="W2812" s="3">
        <f t="shared" si="790"/>
        <v>-6.6870090242160396E-3</v>
      </c>
      <c r="X2812" s="3">
        <f t="shared" si="791"/>
        <v>-4.4901642537168218E-2</v>
      </c>
      <c r="Y2812" s="3">
        <f t="shared" si="792"/>
        <v>-4.2875816993464211E-2</v>
      </c>
    </row>
    <row r="2813" spans="1:25" x14ac:dyDescent="0.25">
      <c r="A2813" s="1">
        <v>40116</v>
      </c>
      <c r="B2813" s="2">
        <v>7340.08</v>
      </c>
      <c r="C2813" s="2">
        <v>101319</v>
      </c>
      <c r="D2813" s="2">
        <v>7285</v>
      </c>
      <c r="E2813" s="2">
        <v>7253</v>
      </c>
      <c r="F2813" s="13">
        <f t="shared" si="780"/>
        <v>-7.5040054059356542E-3</v>
      </c>
      <c r="G2813" s="2">
        <f t="shared" si="775"/>
        <v>7290.0916666666662</v>
      </c>
      <c r="H2813" s="2">
        <f t="shared" ca="1" si="781"/>
        <v>111715.4</v>
      </c>
      <c r="I2813">
        <f t="shared" ca="1" si="782"/>
        <v>-1</v>
      </c>
      <c r="J2813">
        <f t="shared" si="783"/>
        <v>-1</v>
      </c>
      <c r="K2813">
        <f t="shared" si="776"/>
        <v>-15.609999999999673</v>
      </c>
      <c r="L2813">
        <f t="shared" ca="1" si="777"/>
        <v>-15.609999999999673</v>
      </c>
      <c r="M2813" s="14">
        <f t="shared" si="778"/>
        <v>7277.2900000000509</v>
      </c>
      <c r="N2813">
        <f t="shared" si="784"/>
        <v>0</v>
      </c>
      <c r="O2813">
        <f t="shared" si="779"/>
        <v>0</v>
      </c>
      <c r="P2813">
        <f>COUNTIF(作圖資料!$A$3:$A$249,A2813)</f>
        <v>0</v>
      </c>
      <c r="R2813" s="7">
        <f t="shared" si="785"/>
        <v>-37</v>
      </c>
      <c r="S2813" s="8">
        <f t="shared" ca="1" si="786"/>
        <v>-37</v>
      </c>
      <c r="T2813" s="8">
        <f t="shared" ca="1" si="787"/>
        <v>11243</v>
      </c>
      <c r="U2813" s="8">
        <f t="shared" ca="1" si="788"/>
        <v>-1</v>
      </c>
      <c r="V2813" s="9">
        <f t="shared" ca="1" si="789"/>
        <v>2</v>
      </c>
      <c r="W2813" s="3">
        <f t="shared" si="790"/>
        <v>-6.6870090242160396E-3</v>
      </c>
      <c r="X2813" s="3">
        <f t="shared" si="791"/>
        <v>-4.6928520418100472E-2</v>
      </c>
      <c r="Y2813" s="3">
        <f t="shared" si="792"/>
        <v>-4.7712418300653758E-2</v>
      </c>
    </row>
    <row r="2814" spans="1:25" x14ac:dyDescent="0.25">
      <c r="A2814" s="1">
        <v>40119</v>
      </c>
      <c r="B2814" s="2">
        <v>7335.18</v>
      </c>
      <c r="C2814" s="2">
        <v>84499</v>
      </c>
      <c r="D2814" s="2">
        <v>7278</v>
      </c>
      <c r="E2814" s="2">
        <v>7249</v>
      </c>
      <c r="F2814" s="13">
        <f t="shared" si="780"/>
        <v>-7.7953097265507365E-3</v>
      </c>
      <c r="G2814" s="2">
        <f t="shared" ref="G2814:G2877" si="793">AVERAGE(B2755:B2814)</f>
        <v>7297.6301666666677</v>
      </c>
      <c r="H2814" s="2">
        <f t="shared" ca="1" si="781"/>
        <v>107536.2</v>
      </c>
      <c r="I2814">
        <f t="shared" ca="1" si="782"/>
        <v>-1</v>
      </c>
      <c r="J2814">
        <f t="shared" si="783"/>
        <v>-1</v>
      </c>
      <c r="K2814">
        <f t="shared" ref="K2814:K2877" si="794">B2814-B2813</f>
        <v>-4.8999999999996362</v>
      </c>
      <c r="L2814">
        <f t="shared" ref="L2814:L2877" ca="1" si="795">I2813*K2814</f>
        <v>4.8999999999996362</v>
      </c>
      <c r="M2814" s="14">
        <f t="shared" ref="M2814:M2877" si="796">M2813+K2814*N2813</f>
        <v>7277.2900000000509</v>
      </c>
      <c r="N2814">
        <f t="shared" si="784"/>
        <v>0</v>
      </c>
      <c r="O2814">
        <f t="shared" ref="O2814:O2877" si="797">ABS(N2814-N2813)</f>
        <v>0</v>
      </c>
      <c r="P2814">
        <f>COUNTIF(作圖資料!$A$3:$A$249,A2814)</f>
        <v>0</v>
      </c>
      <c r="R2814" s="7">
        <f t="shared" si="785"/>
        <v>-7</v>
      </c>
      <c r="S2814" s="8">
        <f t="shared" ca="1" si="786"/>
        <v>7</v>
      </c>
      <c r="T2814" s="8">
        <f t="shared" ca="1" si="787"/>
        <v>11250</v>
      </c>
      <c r="U2814" s="8">
        <f t="shared" ca="1" si="788"/>
        <v>-1</v>
      </c>
      <c r="V2814" s="9">
        <f t="shared" ca="1" si="789"/>
        <v>0</v>
      </c>
      <c r="W2814" s="3">
        <f t="shared" si="790"/>
        <v>-6.6870090242160396E-3</v>
      </c>
      <c r="X2814" s="3">
        <f t="shared" si="791"/>
        <v>-4.756476011166666E-2</v>
      </c>
      <c r="Y2814" s="3">
        <f t="shared" si="792"/>
        <v>-4.8627450980392339E-2</v>
      </c>
    </row>
    <row r="2815" spans="1:25" x14ac:dyDescent="0.25">
      <c r="A2815" s="1">
        <v>40120</v>
      </c>
      <c r="B2815" s="2">
        <v>7322.93</v>
      </c>
      <c r="C2815" s="2">
        <v>79125</v>
      </c>
      <c r="D2815" s="2">
        <v>7274</v>
      </c>
      <c r="E2815" s="2">
        <v>7248</v>
      </c>
      <c r="F2815" s="13">
        <f t="shared" si="780"/>
        <v>-6.6817517032117246E-3</v>
      </c>
      <c r="G2815" s="2">
        <f t="shared" si="793"/>
        <v>7304.528666666668</v>
      </c>
      <c r="H2815" s="2">
        <f t="shared" ca="1" si="781"/>
        <v>104223.8</v>
      </c>
      <c r="I2815">
        <f t="shared" ca="1" si="782"/>
        <v>-1</v>
      </c>
      <c r="J2815">
        <f t="shared" si="783"/>
        <v>-1</v>
      </c>
      <c r="K2815">
        <f t="shared" si="794"/>
        <v>-12.25</v>
      </c>
      <c r="L2815">
        <f t="shared" ca="1" si="795"/>
        <v>12.25</v>
      </c>
      <c r="M2815" s="14">
        <f t="shared" si="796"/>
        <v>7277.2900000000509</v>
      </c>
      <c r="N2815">
        <f t="shared" si="784"/>
        <v>0</v>
      </c>
      <c r="O2815">
        <f t="shared" si="797"/>
        <v>0</v>
      </c>
      <c r="P2815">
        <f>COUNTIF(作圖資料!$A$3:$A$249,A2815)</f>
        <v>0</v>
      </c>
      <c r="R2815" s="7">
        <f t="shared" si="785"/>
        <v>-4</v>
      </c>
      <c r="S2815" s="8">
        <f t="shared" ca="1" si="786"/>
        <v>4</v>
      </c>
      <c r="T2815" s="8">
        <f t="shared" ca="1" si="787"/>
        <v>11254</v>
      </c>
      <c r="U2815" s="8">
        <f t="shared" ca="1" si="788"/>
        <v>-1</v>
      </c>
      <c r="V2815" s="9">
        <f t="shared" ca="1" si="789"/>
        <v>0</v>
      </c>
      <c r="W2815" s="3">
        <f t="shared" si="790"/>
        <v>-6.6870090242160396E-3</v>
      </c>
      <c r="X2815" s="3">
        <f t="shared" si="791"/>
        <v>-4.9155359345582128E-2</v>
      </c>
      <c r="Y2815" s="3">
        <f t="shared" si="792"/>
        <v>-4.9150326797385735E-2</v>
      </c>
    </row>
    <row r="2816" spans="1:25" x14ac:dyDescent="0.25">
      <c r="A2816" s="1">
        <v>40121</v>
      </c>
      <c r="B2816" s="2">
        <v>7467.04</v>
      </c>
      <c r="C2816" s="2">
        <v>98057</v>
      </c>
      <c r="D2816" s="2">
        <v>7439</v>
      </c>
      <c r="E2816" s="2">
        <v>7411</v>
      </c>
      <c r="F2816" s="13">
        <f t="shared" si="780"/>
        <v>-3.755169384387913E-3</v>
      </c>
      <c r="G2816" s="2">
        <f t="shared" si="793"/>
        <v>7313.9976666666671</v>
      </c>
      <c r="H2816" s="2">
        <f t="shared" ca="1" si="781"/>
        <v>101597.2</v>
      </c>
      <c r="I2816">
        <f t="shared" ca="1" si="782"/>
        <v>-1</v>
      </c>
      <c r="J2816">
        <f t="shared" si="783"/>
        <v>-1</v>
      </c>
      <c r="K2816">
        <f t="shared" si="794"/>
        <v>144.10999999999967</v>
      </c>
      <c r="L2816">
        <f t="shared" ca="1" si="795"/>
        <v>-144.10999999999967</v>
      </c>
      <c r="M2816" s="14">
        <f t="shared" si="796"/>
        <v>7277.2900000000509</v>
      </c>
      <c r="N2816">
        <f t="shared" si="784"/>
        <v>0</v>
      </c>
      <c r="O2816">
        <f t="shared" si="797"/>
        <v>0</v>
      </c>
      <c r="P2816">
        <f>COUNTIF(作圖資料!$A$3:$A$249,A2816)</f>
        <v>0</v>
      </c>
      <c r="R2816" s="7">
        <f t="shared" si="785"/>
        <v>165</v>
      </c>
      <c r="S2816" s="8">
        <f t="shared" ca="1" si="786"/>
        <v>-165</v>
      </c>
      <c r="T2816" s="8">
        <f t="shared" ca="1" si="787"/>
        <v>11089</v>
      </c>
      <c r="U2816" s="8">
        <f t="shared" ca="1" si="788"/>
        <v>-1</v>
      </c>
      <c r="V2816" s="9">
        <f t="shared" ca="1" si="789"/>
        <v>0</v>
      </c>
      <c r="W2816" s="3">
        <f t="shared" si="790"/>
        <v>-6.6870090242160396E-3</v>
      </c>
      <c r="X2816" s="3">
        <f t="shared" si="791"/>
        <v>-3.0443420112965192E-2</v>
      </c>
      <c r="Y2816" s="3">
        <f t="shared" si="792"/>
        <v>-2.7581699346405419E-2</v>
      </c>
    </row>
    <row r="2817" spans="1:25" x14ac:dyDescent="0.25">
      <c r="A2817" s="1">
        <v>40122</v>
      </c>
      <c r="B2817" s="2">
        <v>7417.46</v>
      </c>
      <c r="C2817" s="2">
        <v>86932</v>
      </c>
      <c r="D2817" s="2">
        <v>7409</v>
      </c>
      <c r="E2817" s="2">
        <v>7376</v>
      </c>
      <c r="F2817" s="13">
        <f t="shared" si="780"/>
        <v>-1.1405521566681953E-3</v>
      </c>
      <c r="G2817" s="2">
        <f t="shared" si="793"/>
        <v>7320.372666666668</v>
      </c>
      <c r="H2817" s="2">
        <f t="shared" ca="1" si="781"/>
        <v>89986.4</v>
      </c>
      <c r="I2817">
        <f t="shared" ca="1" si="782"/>
        <v>-1</v>
      </c>
      <c r="J2817">
        <f t="shared" si="783"/>
        <v>-1</v>
      </c>
      <c r="K2817">
        <f t="shared" si="794"/>
        <v>-49.579999999999927</v>
      </c>
      <c r="L2817">
        <f t="shared" ca="1" si="795"/>
        <v>49.579999999999927</v>
      </c>
      <c r="M2817" s="14">
        <f t="shared" si="796"/>
        <v>7277.2900000000509</v>
      </c>
      <c r="N2817">
        <f t="shared" si="784"/>
        <v>0</v>
      </c>
      <c r="O2817">
        <f t="shared" si="797"/>
        <v>0</v>
      </c>
      <c r="P2817">
        <f>COUNTIF(作圖資料!$A$3:$A$249,A2817)</f>
        <v>0</v>
      </c>
      <c r="R2817" s="7">
        <f t="shared" si="785"/>
        <v>-30</v>
      </c>
      <c r="S2817" s="8">
        <f t="shared" ca="1" si="786"/>
        <v>30</v>
      </c>
      <c r="T2817" s="8">
        <f t="shared" ca="1" si="787"/>
        <v>11119</v>
      </c>
      <c r="U2817" s="8">
        <f t="shared" ca="1" si="788"/>
        <v>-1</v>
      </c>
      <c r="V2817" s="9">
        <f t="shared" ca="1" si="789"/>
        <v>0</v>
      </c>
      <c r="W2817" s="3">
        <f t="shared" si="790"/>
        <v>-6.6870090242160396E-3</v>
      </c>
      <c r="X2817" s="3">
        <f t="shared" si="791"/>
        <v>-3.6881127053171592E-2</v>
      </c>
      <c r="Y2817" s="3">
        <f t="shared" si="792"/>
        <v>-3.1503267973856386E-2</v>
      </c>
    </row>
    <row r="2818" spans="1:25" x14ac:dyDescent="0.25">
      <c r="A2818" s="1">
        <v>40123</v>
      </c>
      <c r="B2818" s="2">
        <v>7463.05</v>
      </c>
      <c r="C2818" s="2">
        <v>92345</v>
      </c>
      <c r="D2818" s="2">
        <v>7478</v>
      </c>
      <c r="E2818" s="2">
        <v>7446</v>
      </c>
      <c r="F2818" s="13">
        <f t="shared" si="780"/>
        <v>2.0032024440408414E-3</v>
      </c>
      <c r="G2818" s="2">
        <f t="shared" si="793"/>
        <v>7326.9316666666682</v>
      </c>
      <c r="H2818" s="2">
        <f t="shared" ca="1" si="781"/>
        <v>88191.6</v>
      </c>
      <c r="I2818">
        <f t="shared" ca="1" si="782"/>
        <v>1</v>
      </c>
      <c r="J2818">
        <f t="shared" si="783"/>
        <v>1</v>
      </c>
      <c r="K2818">
        <f t="shared" si="794"/>
        <v>45.590000000000146</v>
      </c>
      <c r="L2818">
        <f t="shared" ca="1" si="795"/>
        <v>-45.590000000000146</v>
      </c>
      <c r="M2818" s="14">
        <f t="shared" si="796"/>
        <v>7277.2900000000509</v>
      </c>
      <c r="N2818">
        <f t="shared" si="784"/>
        <v>0</v>
      </c>
      <c r="O2818">
        <f t="shared" si="797"/>
        <v>0</v>
      </c>
      <c r="P2818">
        <f>COUNTIF(作圖資料!$A$3:$A$249,A2818)</f>
        <v>0</v>
      </c>
      <c r="R2818" s="7">
        <f t="shared" si="785"/>
        <v>69</v>
      </c>
      <c r="S2818" s="8">
        <f t="shared" ca="1" si="786"/>
        <v>-69</v>
      </c>
      <c r="T2818" s="8">
        <f t="shared" ca="1" si="787"/>
        <v>11050</v>
      </c>
      <c r="U2818" s="8">
        <f t="shared" ca="1" si="788"/>
        <v>1</v>
      </c>
      <c r="V2818" s="9">
        <f t="shared" ca="1" si="789"/>
        <v>2</v>
      </c>
      <c r="W2818" s="3">
        <f t="shared" si="790"/>
        <v>-6.6870090242160396E-3</v>
      </c>
      <c r="X2818" s="3">
        <f t="shared" si="791"/>
        <v>-3.0961501006297576E-2</v>
      </c>
      <c r="Y2818" s="3">
        <f t="shared" si="792"/>
        <v>-2.2483660130719119E-2</v>
      </c>
    </row>
    <row r="2819" spans="1:25" x14ac:dyDescent="0.25">
      <c r="A2819" s="1">
        <v>40126</v>
      </c>
      <c r="B2819" s="2">
        <v>7536.7</v>
      </c>
      <c r="C2819" s="2">
        <v>76700</v>
      </c>
      <c r="D2819" s="2">
        <v>7549</v>
      </c>
      <c r="E2819" s="2">
        <v>7521</v>
      </c>
      <c r="F2819" s="13">
        <f t="shared" ref="F2819:F2882" si="798">IF(P2819=1,E2819,D2819)/B2819-1</f>
        <v>1.6320140114374215E-3</v>
      </c>
      <c r="G2819" s="2">
        <f t="shared" si="793"/>
        <v>7337.0133333333351</v>
      </c>
      <c r="H2819" s="2">
        <f t="shared" ref="H2819:H2882" ca="1" si="799">IF(ROW()&gt;$H$1,AVERAGE(OFFSET(C2819,-$H$1+1,,$H$1)),"")</f>
        <v>86631.8</v>
      </c>
      <c r="I2819">
        <f t="shared" ref="I2819:I2882" ca="1" si="800">IF(H2819="",0,SIGN(C2819-H2819))</f>
        <v>-1</v>
      </c>
      <c r="J2819">
        <f t="shared" ref="J2819:J2882" si="801">SIGN(F2819)</f>
        <v>1</v>
      </c>
      <c r="K2819">
        <f t="shared" si="794"/>
        <v>73.649999999999636</v>
      </c>
      <c r="L2819">
        <f t="shared" ca="1" si="795"/>
        <v>73.649999999999636</v>
      </c>
      <c r="M2819" s="14">
        <f t="shared" si="796"/>
        <v>7277.2900000000509</v>
      </c>
      <c r="N2819">
        <f t="shared" ref="N2819:N2882" si="802">INT(M2819*$Q$1/B2819)*CHOOSE($L$1,I2819,J2819)</f>
        <v>0</v>
      </c>
      <c r="O2819">
        <f t="shared" si="797"/>
        <v>0</v>
      </c>
      <c r="P2819">
        <f>COUNTIF(作圖資料!$A$3:$A$249,A2819)</f>
        <v>0</v>
      </c>
      <c r="R2819" s="7">
        <f t="shared" si="785"/>
        <v>71</v>
      </c>
      <c r="S2819" s="8">
        <f t="shared" ca="1" si="786"/>
        <v>71</v>
      </c>
      <c r="T2819" s="8">
        <f t="shared" ca="1" si="787"/>
        <v>11121</v>
      </c>
      <c r="U2819" s="8">
        <f t="shared" ca="1" si="788"/>
        <v>-1</v>
      </c>
      <c r="V2819" s="9">
        <f t="shared" ca="1" si="789"/>
        <v>2</v>
      </c>
      <c r="W2819" s="3">
        <f t="shared" si="790"/>
        <v>-6.6870090242160396E-3</v>
      </c>
      <c r="X2819" s="3">
        <f t="shared" si="791"/>
        <v>-2.1398428877491438E-2</v>
      </c>
      <c r="Y2819" s="3">
        <f t="shared" si="792"/>
        <v>-1.3202614379085098E-2</v>
      </c>
    </row>
    <row r="2820" spans="1:25" x14ac:dyDescent="0.25">
      <c r="A2820" s="1">
        <v>40127</v>
      </c>
      <c r="B2820" s="2">
        <v>7593.49</v>
      </c>
      <c r="C2820" s="2">
        <v>96353</v>
      </c>
      <c r="D2820" s="2">
        <v>7589</v>
      </c>
      <c r="E2820" s="2">
        <v>7561</v>
      </c>
      <c r="F2820" s="13">
        <f t="shared" si="798"/>
        <v>-5.9129596535978379E-4</v>
      </c>
      <c r="G2820" s="2">
        <f t="shared" si="793"/>
        <v>7350.408666666669</v>
      </c>
      <c r="H2820" s="2">
        <f t="shared" ca="1" si="799"/>
        <v>90077.4</v>
      </c>
      <c r="I2820">
        <f t="shared" ca="1" si="800"/>
        <v>1</v>
      </c>
      <c r="J2820">
        <f t="shared" si="801"/>
        <v>-1</v>
      </c>
      <c r="K2820">
        <f t="shared" si="794"/>
        <v>56.789999999999964</v>
      </c>
      <c r="L2820">
        <f t="shared" ca="1" si="795"/>
        <v>-56.789999999999964</v>
      </c>
      <c r="M2820" s="14">
        <f t="shared" si="796"/>
        <v>7277.2900000000509</v>
      </c>
      <c r="N2820">
        <f t="shared" si="802"/>
        <v>0</v>
      </c>
      <c r="O2820">
        <f t="shared" si="797"/>
        <v>0</v>
      </c>
      <c r="P2820">
        <f>COUNTIF(作圖資料!$A$3:$A$249,A2820)</f>
        <v>0</v>
      </c>
      <c r="R2820" s="7">
        <f t="shared" ref="R2820:R2883" si="803">D2820-IF(P2819=1,E2819,D2819)</f>
        <v>40</v>
      </c>
      <c r="S2820" s="8">
        <f t="shared" ref="S2820:S2883" ca="1" si="804">I2819*R2820</f>
        <v>-40</v>
      </c>
      <c r="T2820" s="8">
        <f t="shared" ref="T2820:T2883" ca="1" si="805">T2819+R2820*U2819</f>
        <v>11081</v>
      </c>
      <c r="U2820" s="8">
        <f t="shared" ref="U2820:U2883" ca="1" si="806">INT(T2820*$Q$1/IF(P2820=1,E2820,D2820))*I2820</f>
        <v>1</v>
      </c>
      <c r="V2820" s="9">
        <f t="shared" ref="V2820:V2883" ca="1" si="807">IF(P2820=1,ABS(U2820)+ABS(U2819),ABS(U2820-U2819))</f>
        <v>2</v>
      </c>
      <c r="W2820" s="3">
        <f t="shared" ref="W2820:W2883" si="808">IF(P2819=1,F2819,W2819)</f>
        <v>-6.6870090242160396E-3</v>
      </c>
      <c r="X2820" s="3">
        <f t="shared" ref="X2820:X2883" si="809">IF(P2819=1,K2820/B2819,(1+K2820/B2819)*(1+X2819)-1)</f>
        <v>-1.4024540673894692E-2</v>
      </c>
      <c r="Y2820" s="3">
        <f t="shared" ref="Y2820:Y2883" si="810">IF(P2819=1,R2820/E2819,(1+R2820/D2819)*(1+Y2819)-1)</f>
        <v>-7.9738562091504761E-3</v>
      </c>
    </row>
    <row r="2821" spans="1:25" x14ac:dyDescent="0.25">
      <c r="A2821" s="1">
        <v>40128</v>
      </c>
      <c r="B2821" s="2">
        <v>7668.06</v>
      </c>
      <c r="C2821" s="2">
        <v>101747</v>
      </c>
      <c r="D2821" s="2">
        <v>7681</v>
      </c>
      <c r="E2821" s="2">
        <v>7653</v>
      </c>
      <c r="F2821" s="13">
        <f t="shared" si="798"/>
        <v>1.6875193986483072E-3</v>
      </c>
      <c r="G2821" s="2">
        <f t="shared" si="793"/>
        <v>7365.0666666666675</v>
      </c>
      <c r="H2821" s="2">
        <f t="shared" ca="1" si="799"/>
        <v>90815.4</v>
      </c>
      <c r="I2821">
        <f t="shared" ca="1" si="800"/>
        <v>1</v>
      </c>
      <c r="J2821">
        <f t="shared" si="801"/>
        <v>1</v>
      </c>
      <c r="K2821">
        <f t="shared" si="794"/>
        <v>74.570000000000618</v>
      </c>
      <c r="L2821">
        <f t="shared" ca="1" si="795"/>
        <v>74.570000000000618</v>
      </c>
      <c r="M2821" s="14">
        <f t="shared" si="796"/>
        <v>7277.2900000000509</v>
      </c>
      <c r="N2821">
        <f t="shared" si="802"/>
        <v>0</v>
      </c>
      <c r="O2821">
        <f t="shared" si="797"/>
        <v>0</v>
      </c>
      <c r="P2821">
        <f>COUNTIF(作圖資料!$A$3:$A$249,A2821)</f>
        <v>0</v>
      </c>
      <c r="R2821" s="7">
        <f t="shared" si="803"/>
        <v>92</v>
      </c>
      <c r="S2821" s="8">
        <f t="shared" ca="1" si="804"/>
        <v>92</v>
      </c>
      <c r="T2821" s="8">
        <f t="shared" ca="1" si="805"/>
        <v>11173</v>
      </c>
      <c r="U2821" s="8">
        <f t="shared" ca="1" si="806"/>
        <v>1</v>
      </c>
      <c r="V2821" s="9">
        <f t="shared" ca="1" si="807"/>
        <v>0</v>
      </c>
      <c r="W2821" s="3">
        <f t="shared" si="808"/>
        <v>-6.6870090242160396E-3</v>
      </c>
      <c r="X2821" s="3">
        <f t="shared" si="809"/>
        <v>-4.3420112965005808E-3</v>
      </c>
      <c r="Y2821" s="3">
        <f t="shared" si="810"/>
        <v>4.0522875816992876E-3</v>
      </c>
    </row>
    <row r="2822" spans="1:25" x14ac:dyDescent="0.25">
      <c r="A2822" s="1">
        <v>40129</v>
      </c>
      <c r="B2822" s="2">
        <v>7670.93</v>
      </c>
      <c r="C2822" s="2">
        <v>111391</v>
      </c>
      <c r="D2822" s="2">
        <v>7686</v>
      </c>
      <c r="E2822" s="2">
        <v>7658</v>
      </c>
      <c r="F2822" s="13">
        <f t="shared" si="798"/>
        <v>1.964559707884117E-3</v>
      </c>
      <c r="G2822" s="2">
        <f t="shared" si="793"/>
        <v>7380.6950000000015</v>
      </c>
      <c r="H2822" s="2">
        <f t="shared" ca="1" si="799"/>
        <v>95707.199999999997</v>
      </c>
      <c r="I2822">
        <f t="shared" ca="1" si="800"/>
        <v>1</v>
      </c>
      <c r="J2822">
        <f t="shared" si="801"/>
        <v>1</v>
      </c>
      <c r="K2822">
        <f t="shared" si="794"/>
        <v>2.8699999999998909</v>
      </c>
      <c r="L2822">
        <f t="shared" ca="1" si="795"/>
        <v>2.8699999999998909</v>
      </c>
      <c r="M2822" s="14">
        <f t="shared" si="796"/>
        <v>7277.2900000000509</v>
      </c>
      <c r="N2822">
        <f t="shared" si="802"/>
        <v>0</v>
      </c>
      <c r="O2822">
        <f t="shared" si="797"/>
        <v>0</v>
      </c>
      <c r="P2822">
        <f>COUNTIF(作圖資料!$A$3:$A$249,A2822)</f>
        <v>0</v>
      </c>
      <c r="R2822" s="7">
        <f t="shared" si="803"/>
        <v>5</v>
      </c>
      <c r="S2822" s="8">
        <f t="shared" ca="1" si="804"/>
        <v>5</v>
      </c>
      <c r="T2822" s="8">
        <f t="shared" ca="1" si="805"/>
        <v>11178</v>
      </c>
      <c r="U2822" s="8">
        <f t="shared" ca="1" si="806"/>
        <v>1</v>
      </c>
      <c r="V2822" s="9">
        <f t="shared" ca="1" si="807"/>
        <v>0</v>
      </c>
      <c r="W2822" s="3">
        <f t="shared" si="808"/>
        <v>-6.6870090242160396E-3</v>
      </c>
      <c r="X2822" s="3">
        <f t="shared" si="809"/>
        <v>-3.9693566188403473E-3</v>
      </c>
      <c r="Y2822" s="3">
        <f t="shared" si="810"/>
        <v>4.7058823529411153E-3</v>
      </c>
    </row>
    <row r="2823" spans="1:25" x14ac:dyDescent="0.25">
      <c r="A2823" s="1">
        <v>40130</v>
      </c>
      <c r="B2823" s="2">
        <v>7665.63</v>
      </c>
      <c r="C2823" s="2">
        <v>91708</v>
      </c>
      <c r="D2823" s="2">
        <v>7672</v>
      </c>
      <c r="E2823" s="2">
        <v>7648</v>
      </c>
      <c r="F2823" s="13">
        <f t="shared" si="798"/>
        <v>8.3098192842601115E-4</v>
      </c>
      <c r="G2823" s="2">
        <f t="shared" si="793"/>
        <v>7397.542166666668</v>
      </c>
      <c r="H2823" s="2">
        <f t="shared" ca="1" si="799"/>
        <v>95579.8</v>
      </c>
      <c r="I2823">
        <f t="shared" ca="1" si="800"/>
        <v>-1</v>
      </c>
      <c r="J2823">
        <f t="shared" si="801"/>
        <v>1</v>
      </c>
      <c r="K2823">
        <f t="shared" si="794"/>
        <v>-5.3000000000001819</v>
      </c>
      <c r="L2823">
        <f t="shared" ca="1" si="795"/>
        <v>-5.3000000000001819</v>
      </c>
      <c r="M2823" s="14">
        <f t="shared" si="796"/>
        <v>7277.2900000000509</v>
      </c>
      <c r="N2823">
        <f t="shared" si="802"/>
        <v>0</v>
      </c>
      <c r="O2823">
        <f t="shared" si="797"/>
        <v>0</v>
      </c>
      <c r="P2823">
        <f>COUNTIF(作圖資料!$A$3:$A$249,A2823)</f>
        <v>0</v>
      </c>
      <c r="R2823" s="7">
        <f t="shared" si="803"/>
        <v>-14</v>
      </c>
      <c r="S2823" s="8">
        <f t="shared" ca="1" si="804"/>
        <v>-14</v>
      </c>
      <c r="T2823" s="8">
        <f t="shared" ca="1" si="805"/>
        <v>11164</v>
      </c>
      <c r="U2823" s="8">
        <f t="shared" ca="1" si="806"/>
        <v>-1</v>
      </c>
      <c r="V2823" s="9">
        <f t="shared" ca="1" si="807"/>
        <v>2</v>
      </c>
      <c r="W2823" s="3">
        <f t="shared" si="808"/>
        <v>-6.6870090242160396E-3</v>
      </c>
      <c r="X2823" s="3">
        <f t="shared" si="809"/>
        <v>-4.6575342465752234E-3</v>
      </c>
      <c r="Y2823" s="3">
        <f t="shared" si="810"/>
        <v>2.8758169934639533E-3</v>
      </c>
    </row>
    <row r="2824" spans="1:25" x14ac:dyDescent="0.25">
      <c r="A2824" s="1">
        <v>40133</v>
      </c>
      <c r="B2824" s="2">
        <v>7792.68</v>
      </c>
      <c r="C2824" s="2">
        <v>123259</v>
      </c>
      <c r="D2824" s="2">
        <v>7806</v>
      </c>
      <c r="E2824" s="2">
        <v>7780</v>
      </c>
      <c r="F2824" s="13">
        <f t="shared" si="798"/>
        <v>1.709296416637196E-3</v>
      </c>
      <c r="G2824" s="2">
        <f t="shared" si="793"/>
        <v>7413.4493333333348</v>
      </c>
      <c r="H2824" s="2">
        <f t="shared" ca="1" si="799"/>
        <v>104891.6</v>
      </c>
      <c r="I2824">
        <f t="shared" ca="1" si="800"/>
        <v>1</v>
      </c>
      <c r="J2824">
        <f t="shared" si="801"/>
        <v>1</v>
      </c>
      <c r="K2824">
        <f t="shared" si="794"/>
        <v>127.05000000000018</v>
      </c>
      <c r="L2824">
        <f t="shared" ca="1" si="795"/>
        <v>-127.05000000000018</v>
      </c>
      <c r="M2824" s="14">
        <f t="shared" si="796"/>
        <v>7277.2900000000509</v>
      </c>
      <c r="N2824">
        <f t="shared" si="802"/>
        <v>0</v>
      </c>
      <c r="O2824">
        <f t="shared" si="797"/>
        <v>0</v>
      </c>
      <c r="P2824">
        <f>COUNTIF(作圖資料!$A$3:$A$249,A2824)</f>
        <v>0</v>
      </c>
      <c r="R2824" s="7">
        <f t="shared" si="803"/>
        <v>134</v>
      </c>
      <c r="S2824" s="8">
        <f t="shared" ca="1" si="804"/>
        <v>-134</v>
      </c>
      <c r="T2824" s="8">
        <f t="shared" ca="1" si="805"/>
        <v>11030</v>
      </c>
      <c r="U2824" s="8">
        <f t="shared" ca="1" si="806"/>
        <v>1</v>
      </c>
      <c r="V2824" s="9">
        <f t="shared" ca="1" si="807"/>
        <v>2</v>
      </c>
      <c r="W2824" s="3">
        <f t="shared" si="808"/>
        <v>-6.6870090242160396E-3</v>
      </c>
      <c r="X2824" s="3">
        <f t="shared" si="809"/>
        <v>1.1839252093748032E-2</v>
      </c>
      <c r="Y2824" s="3">
        <f t="shared" si="810"/>
        <v>2.0392156862744981E-2</v>
      </c>
    </row>
    <row r="2825" spans="1:25" x14ac:dyDescent="0.25">
      <c r="A2825" s="1">
        <v>40134</v>
      </c>
      <c r="B2825" s="2">
        <v>7733.21</v>
      </c>
      <c r="C2825" s="2">
        <v>146049</v>
      </c>
      <c r="D2825" s="2">
        <v>7738</v>
      </c>
      <c r="E2825" s="2">
        <v>7702</v>
      </c>
      <c r="F2825" s="13">
        <f t="shared" si="798"/>
        <v>6.1940643018876251E-4</v>
      </c>
      <c r="G2825" s="2">
        <f t="shared" si="793"/>
        <v>7428.809500000003</v>
      </c>
      <c r="H2825" s="2">
        <f t="shared" ca="1" si="799"/>
        <v>114830.8</v>
      </c>
      <c r="I2825">
        <f t="shared" ca="1" si="800"/>
        <v>1</v>
      </c>
      <c r="J2825">
        <f t="shared" si="801"/>
        <v>1</v>
      </c>
      <c r="K2825">
        <f t="shared" si="794"/>
        <v>-59.470000000000255</v>
      </c>
      <c r="L2825">
        <f t="shared" ca="1" si="795"/>
        <v>-59.470000000000255</v>
      </c>
      <c r="M2825" s="14">
        <f t="shared" si="796"/>
        <v>7277.2900000000509</v>
      </c>
      <c r="N2825">
        <f t="shared" si="802"/>
        <v>0</v>
      </c>
      <c r="O2825">
        <f t="shared" si="797"/>
        <v>0</v>
      </c>
      <c r="P2825">
        <f>COUNTIF(作圖資料!$A$3:$A$249,A2825)</f>
        <v>0</v>
      </c>
      <c r="R2825" s="7">
        <f t="shared" si="803"/>
        <v>-68</v>
      </c>
      <c r="S2825" s="8">
        <f t="shared" ca="1" si="804"/>
        <v>-68</v>
      </c>
      <c r="T2825" s="8">
        <f t="shared" ca="1" si="805"/>
        <v>10962</v>
      </c>
      <c r="U2825" s="8">
        <f t="shared" ca="1" si="806"/>
        <v>1</v>
      </c>
      <c r="V2825" s="9">
        <f t="shared" ca="1" si="807"/>
        <v>0</v>
      </c>
      <c r="W2825" s="3">
        <f t="shared" si="808"/>
        <v>-6.6870090242160396E-3</v>
      </c>
      <c r="X2825" s="3">
        <f t="shared" si="809"/>
        <v>4.1173797312212823E-3</v>
      </c>
      <c r="Y2825" s="3">
        <f t="shared" si="810"/>
        <v>1.1503267973856035E-2</v>
      </c>
    </row>
    <row r="2826" spans="1:25" x14ac:dyDescent="0.25">
      <c r="A2826" s="1">
        <v>40135</v>
      </c>
      <c r="B2826" s="2">
        <v>7766.69</v>
      </c>
      <c r="C2826" s="2">
        <v>131910</v>
      </c>
      <c r="D2826" s="2">
        <v>7787</v>
      </c>
      <c r="E2826" s="2">
        <v>7741</v>
      </c>
      <c r="F2826" s="13">
        <f t="shared" si="798"/>
        <v>-3.307715384545995E-3</v>
      </c>
      <c r="G2826" s="2">
        <f t="shared" si="793"/>
        <v>7446.2675000000027</v>
      </c>
      <c r="H2826" s="2">
        <f t="shared" ca="1" si="799"/>
        <v>120863.4</v>
      </c>
      <c r="I2826">
        <f t="shared" ca="1" si="800"/>
        <v>1</v>
      </c>
      <c r="J2826">
        <f t="shared" si="801"/>
        <v>-1</v>
      </c>
      <c r="K2826">
        <f t="shared" si="794"/>
        <v>33.479999999999563</v>
      </c>
      <c r="L2826">
        <f t="shared" ca="1" si="795"/>
        <v>33.479999999999563</v>
      </c>
      <c r="M2826" s="14">
        <f t="shared" si="796"/>
        <v>7277.2900000000509</v>
      </c>
      <c r="N2826">
        <f t="shared" si="802"/>
        <v>0</v>
      </c>
      <c r="O2826">
        <f t="shared" si="797"/>
        <v>0</v>
      </c>
      <c r="P2826">
        <f>COUNTIF(作圖資料!$A$3:$A$249,A2826)</f>
        <v>1</v>
      </c>
      <c r="R2826" s="7">
        <f t="shared" si="803"/>
        <v>49</v>
      </c>
      <c r="S2826" s="8">
        <f t="shared" ca="1" si="804"/>
        <v>49</v>
      </c>
      <c r="T2826" s="8">
        <f t="shared" ca="1" si="805"/>
        <v>11011</v>
      </c>
      <c r="U2826" s="8">
        <f t="shared" ca="1" si="806"/>
        <v>1</v>
      </c>
      <c r="V2826" s="9">
        <f t="shared" ca="1" si="807"/>
        <v>2</v>
      </c>
      <c r="W2826" s="3">
        <f t="shared" si="808"/>
        <v>-6.6870090242160396E-3</v>
      </c>
      <c r="X2826" s="3">
        <f t="shared" si="809"/>
        <v>8.4645848211388763E-3</v>
      </c>
      <c r="Y2826" s="3">
        <f t="shared" si="810"/>
        <v>1.7908496732025991E-2</v>
      </c>
    </row>
    <row r="2827" spans="1:25" x14ac:dyDescent="0.25">
      <c r="A2827" s="1">
        <v>40136</v>
      </c>
      <c r="B2827" s="2">
        <v>7759.98</v>
      </c>
      <c r="C2827" s="2">
        <v>137398</v>
      </c>
      <c r="D2827" s="2">
        <v>7700</v>
      </c>
      <c r="E2827" s="2">
        <v>7670</v>
      </c>
      <c r="F2827" s="13">
        <f t="shared" si="798"/>
        <v>-7.7294013644364501E-3</v>
      </c>
      <c r="G2827" s="2">
        <f t="shared" si="793"/>
        <v>7464.0880000000016</v>
      </c>
      <c r="H2827" s="2">
        <f t="shared" ca="1" si="799"/>
        <v>126064.8</v>
      </c>
      <c r="I2827">
        <f t="shared" ca="1" si="800"/>
        <v>1</v>
      </c>
      <c r="J2827">
        <f t="shared" si="801"/>
        <v>-1</v>
      </c>
      <c r="K2827">
        <f t="shared" si="794"/>
        <v>-6.7100000000000364</v>
      </c>
      <c r="L2827">
        <f t="shared" ca="1" si="795"/>
        <v>-6.7100000000000364</v>
      </c>
      <c r="M2827" s="14">
        <f t="shared" si="796"/>
        <v>7277.2900000000509</v>
      </c>
      <c r="N2827">
        <f t="shared" si="802"/>
        <v>0</v>
      </c>
      <c r="O2827">
        <f t="shared" si="797"/>
        <v>0</v>
      </c>
      <c r="P2827">
        <f>COUNTIF(作圖資料!$A$3:$A$249,A2827)</f>
        <v>0</v>
      </c>
      <c r="R2827" s="7">
        <f t="shared" si="803"/>
        <v>-41</v>
      </c>
      <c r="S2827" s="8">
        <f t="shared" ca="1" si="804"/>
        <v>-41</v>
      </c>
      <c r="T2827" s="8">
        <f t="shared" ca="1" si="805"/>
        <v>10970</v>
      </c>
      <c r="U2827" s="8">
        <f t="shared" ca="1" si="806"/>
        <v>1</v>
      </c>
      <c r="V2827" s="9">
        <f t="shared" ca="1" si="807"/>
        <v>0</v>
      </c>
      <c r="W2827" s="3">
        <f t="shared" si="808"/>
        <v>-3.307715384545995E-3</v>
      </c>
      <c r="X2827" s="3">
        <f t="shared" si="809"/>
        <v>-8.6394590230845275E-4</v>
      </c>
      <c r="Y2827" s="3">
        <f t="shared" si="810"/>
        <v>-5.2964733238599661E-3</v>
      </c>
    </row>
    <row r="2828" spans="1:25" x14ac:dyDescent="0.25">
      <c r="A2828" s="1">
        <v>40137</v>
      </c>
      <c r="B2828" s="2">
        <v>7682.97</v>
      </c>
      <c r="C2828" s="2">
        <v>133347</v>
      </c>
      <c r="D2828" s="2">
        <v>7672</v>
      </c>
      <c r="E2828" s="2">
        <v>7640</v>
      </c>
      <c r="F2828" s="13">
        <f t="shared" si="798"/>
        <v>-1.4278332467783095E-3</v>
      </c>
      <c r="G2828" s="2">
        <f t="shared" si="793"/>
        <v>7478.6398333333345</v>
      </c>
      <c r="H2828" s="2">
        <f t="shared" ca="1" si="799"/>
        <v>134392.6</v>
      </c>
      <c r="I2828">
        <f t="shared" ca="1" si="800"/>
        <v>-1</v>
      </c>
      <c r="J2828">
        <f t="shared" si="801"/>
        <v>-1</v>
      </c>
      <c r="K2828">
        <f t="shared" si="794"/>
        <v>-77.009999999999309</v>
      </c>
      <c r="L2828">
        <f t="shared" ca="1" si="795"/>
        <v>-77.009999999999309</v>
      </c>
      <c r="M2828" s="14">
        <f t="shared" si="796"/>
        <v>7277.2900000000509</v>
      </c>
      <c r="N2828">
        <f t="shared" si="802"/>
        <v>0</v>
      </c>
      <c r="O2828">
        <f t="shared" si="797"/>
        <v>0</v>
      </c>
      <c r="P2828">
        <f>COUNTIF(作圖資料!$A$3:$A$249,A2828)</f>
        <v>0</v>
      </c>
      <c r="R2828" s="7">
        <f t="shared" si="803"/>
        <v>-28</v>
      </c>
      <c r="S2828" s="8">
        <f t="shared" ca="1" si="804"/>
        <v>-28</v>
      </c>
      <c r="T2828" s="8">
        <f t="shared" ca="1" si="805"/>
        <v>10942</v>
      </c>
      <c r="U2828" s="8">
        <f t="shared" ca="1" si="806"/>
        <v>-1</v>
      </c>
      <c r="V2828" s="9">
        <f t="shared" ca="1" si="807"/>
        <v>2</v>
      </c>
      <c r="W2828" s="3">
        <f t="shared" si="808"/>
        <v>-3.307715384545995E-3</v>
      </c>
      <c r="X2828" s="3">
        <f t="shared" si="809"/>
        <v>-1.0779366757267206E-2</v>
      </c>
      <c r="Y2828" s="3">
        <f t="shared" si="810"/>
        <v>-8.9135770572277284E-3</v>
      </c>
    </row>
    <row r="2829" spans="1:25" x14ac:dyDescent="0.25">
      <c r="A2829" s="1">
        <v>40140</v>
      </c>
      <c r="B2829" s="2">
        <v>7687.15</v>
      </c>
      <c r="C2829" s="2">
        <v>99686</v>
      </c>
      <c r="D2829" s="2">
        <v>7691</v>
      </c>
      <c r="E2829" s="2">
        <v>7661</v>
      </c>
      <c r="F2829" s="13">
        <f t="shared" si="798"/>
        <v>5.0083581041082681E-4</v>
      </c>
      <c r="G2829" s="2">
        <f t="shared" si="793"/>
        <v>7492.993166666668</v>
      </c>
      <c r="H2829" s="2">
        <f t="shared" ca="1" si="799"/>
        <v>129678</v>
      </c>
      <c r="I2829">
        <f t="shared" ca="1" si="800"/>
        <v>-1</v>
      </c>
      <c r="J2829">
        <f t="shared" si="801"/>
        <v>1</v>
      </c>
      <c r="K2829">
        <f t="shared" si="794"/>
        <v>4.1799999999993815</v>
      </c>
      <c r="L2829">
        <f t="shared" ca="1" si="795"/>
        <v>-4.1799999999993815</v>
      </c>
      <c r="M2829" s="14">
        <f t="shared" si="796"/>
        <v>7277.2900000000509</v>
      </c>
      <c r="N2829">
        <f t="shared" si="802"/>
        <v>0</v>
      </c>
      <c r="O2829">
        <f t="shared" si="797"/>
        <v>0</v>
      </c>
      <c r="P2829">
        <f>COUNTIF(作圖資料!$A$3:$A$249,A2829)</f>
        <v>0</v>
      </c>
      <c r="R2829" s="7">
        <f t="shared" si="803"/>
        <v>19</v>
      </c>
      <c r="S2829" s="8">
        <f t="shared" ca="1" si="804"/>
        <v>-19</v>
      </c>
      <c r="T2829" s="8">
        <f t="shared" ca="1" si="805"/>
        <v>10923</v>
      </c>
      <c r="U2829" s="8">
        <f t="shared" ca="1" si="806"/>
        <v>-1</v>
      </c>
      <c r="V2829" s="9">
        <f t="shared" ca="1" si="807"/>
        <v>0</v>
      </c>
      <c r="W2829" s="3">
        <f t="shared" si="808"/>
        <v>-3.307715384545995E-3</v>
      </c>
      <c r="X2829" s="3">
        <f t="shared" si="809"/>
        <v>-1.0241170949271794E-2</v>
      </c>
      <c r="Y2829" s="3">
        <f t="shared" si="810"/>
        <v>-6.459113809585304E-3</v>
      </c>
    </row>
    <row r="2830" spans="1:25" x14ac:dyDescent="0.25">
      <c r="A2830" s="1">
        <v>40141</v>
      </c>
      <c r="B2830" s="2">
        <v>7714.56</v>
      </c>
      <c r="C2830" s="2">
        <v>113088</v>
      </c>
      <c r="D2830" s="2">
        <v>7700</v>
      </c>
      <c r="E2830" s="2">
        <v>7667</v>
      </c>
      <c r="F2830" s="13">
        <f t="shared" si="798"/>
        <v>-1.8873403019744606E-3</v>
      </c>
      <c r="G2830" s="2">
        <f t="shared" si="793"/>
        <v>7504.5733333333346</v>
      </c>
      <c r="H2830" s="2">
        <f t="shared" ca="1" si="799"/>
        <v>123085.8</v>
      </c>
      <c r="I2830">
        <f t="shared" ca="1" si="800"/>
        <v>-1</v>
      </c>
      <c r="J2830">
        <f t="shared" si="801"/>
        <v>-1</v>
      </c>
      <c r="K2830">
        <f t="shared" si="794"/>
        <v>27.410000000000764</v>
      </c>
      <c r="L2830">
        <f t="shared" ca="1" si="795"/>
        <v>-27.410000000000764</v>
      </c>
      <c r="M2830" s="14">
        <f t="shared" si="796"/>
        <v>7277.2900000000509</v>
      </c>
      <c r="N2830">
        <f t="shared" si="802"/>
        <v>0</v>
      </c>
      <c r="O2830">
        <f t="shared" si="797"/>
        <v>0</v>
      </c>
      <c r="P2830">
        <f>COUNTIF(作圖資料!$A$3:$A$249,A2830)</f>
        <v>0</v>
      </c>
      <c r="R2830" s="7">
        <f t="shared" si="803"/>
        <v>9</v>
      </c>
      <c r="S2830" s="8">
        <f t="shared" ca="1" si="804"/>
        <v>-9</v>
      </c>
      <c r="T2830" s="8">
        <f t="shared" ca="1" si="805"/>
        <v>10914</v>
      </c>
      <c r="U2830" s="8">
        <f t="shared" ca="1" si="806"/>
        <v>-1</v>
      </c>
      <c r="V2830" s="9">
        <f t="shared" ca="1" si="807"/>
        <v>0</v>
      </c>
      <c r="W2830" s="3">
        <f t="shared" si="808"/>
        <v>-3.307715384545995E-3</v>
      </c>
      <c r="X2830" s="3">
        <f t="shared" si="809"/>
        <v>-6.7119970025838471E-3</v>
      </c>
      <c r="Y2830" s="3">
        <f t="shared" si="810"/>
        <v>-5.2964733238600736E-3</v>
      </c>
    </row>
    <row r="2831" spans="1:25" x14ac:dyDescent="0.25">
      <c r="A2831" s="1">
        <v>40142</v>
      </c>
      <c r="B2831" s="2">
        <v>7756.31</v>
      </c>
      <c r="C2831" s="2">
        <v>124502</v>
      </c>
      <c r="D2831" s="2">
        <v>7776</v>
      </c>
      <c r="E2831" s="2">
        <v>7742</v>
      </c>
      <c r="F2831" s="13">
        <f t="shared" si="798"/>
        <v>2.538578267242908E-3</v>
      </c>
      <c r="G2831" s="2">
        <f t="shared" si="793"/>
        <v>7516.5156666666689</v>
      </c>
      <c r="H2831" s="2">
        <f t="shared" ca="1" si="799"/>
        <v>121604.2</v>
      </c>
      <c r="I2831">
        <f t="shared" ca="1" si="800"/>
        <v>1</v>
      </c>
      <c r="J2831">
        <f t="shared" si="801"/>
        <v>1</v>
      </c>
      <c r="K2831">
        <f t="shared" si="794"/>
        <v>41.75</v>
      </c>
      <c r="L2831">
        <f t="shared" ca="1" si="795"/>
        <v>-41.75</v>
      </c>
      <c r="M2831" s="14">
        <f t="shared" si="796"/>
        <v>7277.2900000000509</v>
      </c>
      <c r="N2831">
        <f t="shared" si="802"/>
        <v>0</v>
      </c>
      <c r="O2831">
        <f t="shared" si="797"/>
        <v>0</v>
      </c>
      <c r="P2831">
        <f>COUNTIF(作圖資料!$A$3:$A$249,A2831)</f>
        <v>0</v>
      </c>
      <c r="R2831" s="7">
        <f t="shared" si="803"/>
        <v>76</v>
      </c>
      <c r="S2831" s="8">
        <f t="shared" ca="1" si="804"/>
        <v>-76</v>
      </c>
      <c r="T2831" s="8">
        <f t="shared" ca="1" si="805"/>
        <v>10838</v>
      </c>
      <c r="U2831" s="8">
        <f t="shared" ca="1" si="806"/>
        <v>1</v>
      </c>
      <c r="V2831" s="9">
        <f t="shared" ca="1" si="807"/>
        <v>2</v>
      </c>
      <c r="W2831" s="3">
        <f t="shared" si="808"/>
        <v>-3.307715384545995E-3</v>
      </c>
      <c r="X2831" s="3">
        <f t="shared" si="809"/>
        <v>-1.336476671529141E-3</v>
      </c>
      <c r="Y2831" s="3">
        <f t="shared" si="810"/>
        <v>4.521379666709624E-3</v>
      </c>
    </row>
    <row r="2832" spans="1:25" x14ac:dyDescent="0.25">
      <c r="A2832" s="1">
        <v>40143</v>
      </c>
      <c r="B2832" s="2">
        <v>7739.16</v>
      </c>
      <c r="C2832" s="2">
        <v>125864</v>
      </c>
      <c r="D2832" s="2">
        <v>7743</v>
      </c>
      <c r="E2832" s="2">
        <v>7713</v>
      </c>
      <c r="F2832" s="13">
        <f t="shared" si="798"/>
        <v>4.9617787976985461E-4</v>
      </c>
      <c r="G2832" s="2">
        <f t="shared" si="793"/>
        <v>7527.0908333333346</v>
      </c>
      <c r="H2832" s="2">
        <f t="shared" ca="1" si="799"/>
        <v>119297.4</v>
      </c>
      <c r="I2832">
        <f t="shared" ca="1" si="800"/>
        <v>1</v>
      </c>
      <c r="J2832">
        <f t="shared" si="801"/>
        <v>1</v>
      </c>
      <c r="K2832">
        <f t="shared" si="794"/>
        <v>-17.150000000000546</v>
      </c>
      <c r="L2832">
        <f t="shared" ca="1" si="795"/>
        <v>-17.150000000000546</v>
      </c>
      <c r="M2832" s="14">
        <f t="shared" si="796"/>
        <v>7277.2900000000509</v>
      </c>
      <c r="N2832">
        <f t="shared" si="802"/>
        <v>0</v>
      </c>
      <c r="O2832">
        <f t="shared" si="797"/>
        <v>0</v>
      </c>
      <c r="P2832">
        <f>COUNTIF(作圖資料!$A$3:$A$249,A2832)</f>
        <v>0</v>
      </c>
      <c r="R2832" s="7">
        <f t="shared" si="803"/>
        <v>-33</v>
      </c>
      <c r="S2832" s="8">
        <f t="shared" ca="1" si="804"/>
        <v>-33</v>
      </c>
      <c r="T2832" s="8">
        <f t="shared" ca="1" si="805"/>
        <v>10805</v>
      </c>
      <c r="U2832" s="8">
        <f t="shared" ca="1" si="806"/>
        <v>1</v>
      </c>
      <c r="V2832" s="9">
        <f t="shared" ca="1" si="807"/>
        <v>0</v>
      </c>
      <c r="W2832" s="3">
        <f t="shared" si="808"/>
        <v>-3.307715384545995E-3</v>
      </c>
      <c r="X2832" s="3">
        <f t="shared" si="809"/>
        <v>-3.5446245440463597E-3</v>
      </c>
      <c r="Y2832" s="3">
        <f t="shared" si="810"/>
        <v>2.5836455238326117E-4</v>
      </c>
    </row>
    <row r="2833" spans="1:25" x14ac:dyDescent="0.25">
      <c r="A2833" s="1">
        <v>40144</v>
      </c>
      <c r="B2833" s="2">
        <v>7490.91</v>
      </c>
      <c r="C2833" s="2">
        <v>141119</v>
      </c>
      <c r="D2833" s="2">
        <v>7440</v>
      </c>
      <c r="E2833" s="2">
        <v>7411</v>
      </c>
      <c r="F2833" s="13">
        <f t="shared" si="798"/>
        <v>-6.7962370392915528E-3</v>
      </c>
      <c r="G2833" s="2">
        <f t="shared" si="793"/>
        <v>7532.7204999999994</v>
      </c>
      <c r="H2833" s="2">
        <f t="shared" ca="1" si="799"/>
        <v>120851.8</v>
      </c>
      <c r="I2833">
        <f t="shared" ca="1" si="800"/>
        <v>1</v>
      </c>
      <c r="J2833">
        <f t="shared" si="801"/>
        <v>-1</v>
      </c>
      <c r="K2833">
        <f t="shared" si="794"/>
        <v>-248.25</v>
      </c>
      <c r="L2833">
        <f t="shared" ca="1" si="795"/>
        <v>-248.25</v>
      </c>
      <c r="M2833" s="14">
        <f t="shared" si="796"/>
        <v>7277.2900000000509</v>
      </c>
      <c r="N2833">
        <f t="shared" si="802"/>
        <v>0</v>
      </c>
      <c r="O2833">
        <f t="shared" si="797"/>
        <v>0</v>
      </c>
      <c r="P2833">
        <f>COUNTIF(作圖資料!$A$3:$A$249,A2833)</f>
        <v>0</v>
      </c>
      <c r="R2833" s="7">
        <f t="shared" si="803"/>
        <v>-303</v>
      </c>
      <c r="S2833" s="8">
        <f t="shared" ca="1" si="804"/>
        <v>-303</v>
      </c>
      <c r="T2833" s="8">
        <f t="shared" ca="1" si="805"/>
        <v>10502</v>
      </c>
      <c r="U2833" s="8">
        <f t="shared" ca="1" si="806"/>
        <v>1</v>
      </c>
      <c r="V2833" s="9">
        <f t="shared" ca="1" si="807"/>
        <v>0</v>
      </c>
      <c r="W2833" s="3">
        <f t="shared" si="808"/>
        <v>-3.307715384545995E-3</v>
      </c>
      <c r="X2833" s="3">
        <f t="shared" si="809"/>
        <v>-3.5508047829899136E-2</v>
      </c>
      <c r="Y2833" s="3">
        <f t="shared" si="810"/>
        <v>-3.8883865133703788E-2</v>
      </c>
    </row>
    <row r="2834" spans="1:25" x14ac:dyDescent="0.25">
      <c r="A2834" s="1">
        <v>40147</v>
      </c>
      <c r="B2834" s="2">
        <v>7582.21</v>
      </c>
      <c r="C2834" s="2">
        <v>95459</v>
      </c>
      <c r="D2834" s="2">
        <v>7557</v>
      </c>
      <c r="E2834" s="2">
        <v>7531</v>
      </c>
      <c r="F2834" s="13">
        <f t="shared" si="798"/>
        <v>-3.3248881262850638E-3</v>
      </c>
      <c r="G2834" s="2">
        <f t="shared" si="793"/>
        <v>7538.6808333333329</v>
      </c>
      <c r="H2834" s="2">
        <f t="shared" ca="1" si="799"/>
        <v>120006.39999999999</v>
      </c>
      <c r="I2834">
        <f t="shared" ca="1" si="800"/>
        <v>-1</v>
      </c>
      <c r="J2834">
        <f t="shared" si="801"/>
        <v>-1</v>
      </c>
      <c r="K2834">
        <f t="shared" si="794"/>
        <v>91.300000000000182</v>
      </c>
      <c r="L2834">
        <f t="shared" ca="1" si="795"/>
        <v>91.300000000000182</v>
      </c>
      <c r="M2834" s="14">
        <f t="shared" si="796"/>
        <v>7277.2900000000509</v>
      </c>
      <c r="N2834">
        <f t="shared" si="802"/>
        <v>0</v>
      </c>
      <c r="O2834">
        <f t="shared" si="797"/>
        <v>0</v>
      </c>
      <c r="P2834">
        <f>COUNTIF(作圖資料!$A$3:$A$249,A2834)</f>
        <v>0</v>
      </c>
      <c r="R2834" s="7">
        <f t="shared" si="803"/>
        <v>117</v>
      </c>
      <c r="S2834" s="8">
        <f t="shared" ca="1" si="804"/>
        <v>117</v>
      </c>
      <c r="T2834" s="8">
        <f t="shared" ca="1" si="805"/>
        <v>10619</v>
      </c>
      <c r="U2834" s="8">
        <f t="shared" ca="1" si="806"/>
        <v>-1</v>
      </c>
      <c r="V2834" s="9">
        <f t="shared" ca="1" si="807"/>
        <v>2</v>
      </c>
      <c r="W2834" s="3">
        <f t="shared" si="808"/>
        <v>-3.307715384545995E-3</v>
      </c>
      <c r="X2834" s="3">
        <f t="shared" si="809"/>
        <v>-2.3752718339472789E-2</v>
      </c>
      <c r="Y2834" s="3">
        <f t="shared" si="810"/>
        <v>-2.3769538819274239E-2</v>
      </c>
    </row>
    <row r="2835" spans="1:25" x14ac:dyDescent="0.25">
      <c r="A2835" s="1">
        <v>40148</v>
      </c>
      <c r="B2835" s="2">
        <v>7649.23</v>
      </c>
      <c r="C2835" s="2">
        <v>115090</v>
      </c>
      <c r="D2835" s="2">
        <v>7639</v>
      </c>
      <c r="E2835" s="2">
        <v>7614</v>
      </c>
      <c r="F2835" s="13">
        <f t="shared" si="798"/>
        <v>-1.3373895150230464E-3</v>
      </c>
      <c r="G2835" s="2">
        <f t="shared" si="793"/>
        <v>7544.2681666666649</v>
      </c>
      <c r="H2835" s="2">
        <f t="shared" ca="1" si="799"/>
        <v>120406.8</v>
      </c>
      <c r="I2835">
        <f t="shared" ca="1" si="800"/>
        <v>-1</v>
      </c>
      <c r="J2835">
        <f t="shared" si="801"/>
        <v>-1</v>
      </c>
      <c r="K2835">
        <f t="shared" si="794"/>
        <v>67.019999999999527</v>
      </c>
      <c r="L2835">
        <f t="shared" ca="1" si="795"/>
        <v>-67.019999999999527</v>
      </c>
      <c r="M2835" s="14">
        <f t="shared" si="796"/>
        <v>7277.2900000000509</v>
      </c>
      <c r="N2835">
        <f t="shared" si="802"/>
        <v>0</v>
      </c>
      <c r="O2835">
        <f t="shared" si="797"/>
        <v>0</v>
      </c>
      <c r="P2835">
        <f>COUNTIF(作圖資料!$A$3:$A$249,A2835)</f>
        <v>0</v>
      </c>
      <c r="R2835" s="7">
        <f t="shared" si="803"/>
        <v>82</v>
      </c>
      <c r="S2835" s="8">
        <f t="shared" ca="1" si="804"/>
        <v>-82</v>
      </c>
      <c r="T2835" s="8">
        <f t="shared" ca="1" si="805"/>
        <v>10537</v>
      </c>
      <c r="U2835" s="8">
        <f t="shared" ca="1" si="806"/>
        <v>-1</v>
      </c>
      <c r="V2835" s="9">
        <f t="shared" ca="1" si="807"/>
        <v>0</v>
      </c>
      <c r="W2835" s="3">
        <f t="shared" si="808"/>
        <v>-3.307715384545995E-3</v>
      </c>
      <c r="X2835" s="3">
        <f t="shared" si="809"/>
        <v>-1.5123559714627643E-2</v>
      </c>
      <c r="Y2835" s="3">
        <f t="shared" si="810"/>
        <v>-1.3176592171554424E-2</v>
      </c>
    </row>
    <row r="2836" spans="1:25" x14ac:dyDescent="0.25">
      <c r="A2836" s="1">
        <v>40149</v>
      </c>
      <c r="B2836" s="2">
        <v>7677.62</v>
      </c>
      <c r="C2836" s="2">
        <v>139082</v>
      </c>
      <c r="D2836" s="2">
        <v>7689</v>
      </c>
      <c r="E2836" s="2">
        <v>7660</v>
      </c>
      <c r="F2836" s="13">
        <f t="shared" si="798"/>
        <v>1.4822301702872576E-3</v>
      </c>
      <c r="G2836" s="2">
        <f t="shared" si="793"/>
        <v>7551.3831666666647</v>
      </c>
      <c r="H2836" s="2">
        <f t="shared" ca="1" si="799"/>
        <v>123322.8</v>
      </c>
      <c r="I2836">
        <f t="shared" ca="1" si="800"/>
        <v>1</v>
      </c>
      <c r="J2836">
        <f t="shared" si="801"/>
        <v>1</v>
      </c>
      <c r="K2836">
        <f t="shared" si="794"/>
        <v>28.390000000000327</v>
      </c>
      <c r="L2836">
        <f t="shared" ca="1" si="795"/>
        <v>-28.390000000000327</v>
      </c>
      <c r="M2836" s="14">
        <f t="shared" si="796"/>
        <v>7277.2900000000509</v>
      </c>
      <c r="N2836">
        <f t="shared" si="802"/>
        <v>0</v>
      </c>
      <c r="O2836">
        <f t="shared" si="797"/>
        <v>0</v>
      </c>
      <c r="P2836">
        <f>COUNTIF(作圖資料!$A$3:$A$249,A2836)</f>
        <v>0</v>
      </c>
      <c r="R2836" s="7">
        <f t="shared" si="803"/>
        <v>50</v>
      </c>
      <c r="S2836" s="8">
        <f t="shared" ca="1" si="804"/>
        <v>-50</v>
      </c>
      <c r="T2836" s="8">
        <f t="shared" ca="1" si="805"/>
        <v>10487</v>
      </c>
      <c r="U2836" s="8">
        <f t="shared" ca="1" si="806"/>
        <v>1</v>
      </c>
      <c r="V2836" s="9">
        <f t="shared" ca="1" si="807"/>
        <v>2</v>
      </c>
      <c r="W2836" s="3">
        <f t="shared" si="808"/>
        <v>-3.307715384545995E-3</v>
      </c>
      <c r="X2836" s="3">
        <f t="shared" si="809"/>
        <v>-1.1468205889510252E-2</v>
      </c>
      <c r="Y2836" s="3">
        <f t="shared" si="810"/>
        <v>-6.7174783619690093E-3</v>
      </c>
    </row>
    <row r="2837" spans="1:25" x14ac:dyDescent="0.25">
      <c r="A2837" s="1">
        <v>40150</v>
      </c>
      <c r="B2837" s="2">
        <v>7684.67</v>
      </c>
      <c r="C2837" s="2">
        <v>113906</v>
      </c>
      <c r="D2837" s="2">
        <v>7697</v>
      </c>
      <c r="E2837" s="2">
        <v>7670</v>
      </c>
      <c r="F2837" s="13">
        <f t="shared" si="798"/>
        <v>1.604493101200255E-3</v>
      </c>
      <c r="G2837" s="2">
        <f t="shared" si="793"/>
        <v>7557.259666666665</v>
      </c>
      <c r="H2837" s="2">
        <f t="shared" ca="1" si="799"/>
        <v>120931.2</v>
      </c>
      <c r="I2837">
        <f t="shared" ca="1" si="800"/>
        <v>-1</v>
      </c>
      <c r="J2837">
        <f t="shared" si="801"/>
        <v>1</v>
      </c>
      <c r="K2837">
        <f t="shared" si="794"/>
        <v>7.0500000000001819</v>
      </c>
      <c r="L2837">
        <f t="shared" ca="1" si="795"/>
        <v>7.0500000000001819</v>
      </c>
      <c r="M2837" s="14">
        <f t="shared" si="796"/>
        <v>7277.2900000000509</v>
      </c>
      <c r="N2837">
        <f t="shared" si="802"/>
        <v>0</v>
      </c>
      <c r="O2837">
        <f t="shared" si="797"/>
        <v>0</v>
      </c>
      <c r="P2837">
        <f>COUNTIF(作圖資料!$A$3:$A$249,A2837)</f>
        <v>0</v>
      </c>
      <c r="R2837" s="7">
        <f t="shared" si="803"/>
        <v>8</v>
      </c>
      <c r="S2837" s="8">
        <f t="shared" ca="1" si="804"/>
        <v>8</v>
      </c>
      <c r="T2837" s="8">
        <f t="shared" ca="1" si="805"/>
        <v>10495</v>
      </c>
      <c r="U2837" s="8">
        <f t="shared" ca="1" si="806"/>
        <v>-1</v>
      </c>
      <c r="V2837" s="9">
        <f t="shared" ca="1" si="807"/>
        <v>2</v>
      </c>
      <c r="W2837" s="3">
        <f t="shared" si="808"/>
        <v>-3.307715384545995E-3</v>
      </c>
      <c r="X2837" s="3">
        <f t="shared" si="809"/>
        <v>-1.0560483294685508E-2</v>
      </c>
      <c r="Y2837" s="3">
        <f t="shared" si="810"/>
        <v>-5.6840201524354095E-3</v>
      </c>
    </row>
    <row r="2838" spans="1:25" x14ac:dyDescent="0.25">
      <c r="A2838" s="1">
        <v>40151</v>
      </c>
      <c r="B2838" s="2">
        <v>7650.91</v>
      </c>
      <c r="C2838" s="2">
        <v>113864</v>
      </c>
      <c r="D2838" s="2">
        <v>7592</v>
      </c>
      <c r="E2838" s="2">
        <v>7568</v>
      </c>
      <c r="F2838" s="13">
        <f t="shared" si="798"/>
        <v>-7.6997376782630411E-3</v>
      </c>
      <c r="G2838" s="2">
        <f t="shared" si="793"/>
        <v>7562.4891666666645</v>
      </c>
      <c r="H2838" s="2">
        <f t="shared" ca="1" si="799"/>
        <v>115480.2</v>
      </c>
      <c r="I2838">
        <f t="shared" ca="1" si="800"/>
        <v>-1</v>
      </c>
      <c r="J2838">
        <f t="shared" si="801"/>
        <v>-1</v>
      </c>
      <c r="K2838">
        <f t="shared" si="794"/>
        <v>-33.760000000000218</v>
      </c>
      <c r="L2838">
        <f t="shared" ca="1" si="795"/>
        <v>33.760000000000218</v>
      </c>
      <c r="M2838" s="14">
        <f t="shared" si="796"/>
        <v>7277.2900000000509</v>
      </c>
      <c r="N2838">
        <f t="shared" si="802"/>
        <v>0</v>
      </c>
      <c r="O2838">
        <f t="shared" si="797"/>
        <v>0</v>
      </c>
      <c r="P2838">
        <f>COUNTIF(作圖資料!$A$3:$A$249,A2838)</f>
        <v>0</v>
      </c>
      <c r="R2838" s="7">
        <f t="shared" si="803"/>
        <v>-105</v>
      </c>
      <c r="S2838" s="8">
        <f t="shared" ca="1" si="804"/>
        <v>105</v>
      </c>
      <c r="T2838" s="8">
        <f t="shared" ca="1" si="805"/>
        <v>10600</v>
      </c>
      <c r="U2838" s="8">
        <f t="shared" ca="1" si="806"/>
        <v>-1</v>
      </c>
      <c r="V2838" s="9">
        <f t="shared" ca="1" si="807"/>
        <v>0</v>
      </c>
      <c r="W2838" s="3">
        <f t="shared" si="808"/>
        <v>-3.307715384545995E-3</v>
      </c>
      <c r="X2838" s="3">
        <f t="shared" si="809"/>
        <v>-1.4907251351605533E-2</v>
      </c>
      <c r="Y2838" s="3">
        <f t="shared" si="810"/>
        <v>-1.9248159152564615E-2</v>
      </c>
    </row>
    <row r="2839" spans="1:25" x14ac:dyDescent="0.25">
      <c r="A2839" s="1">
        <v>40154</v>
      </c>
      <c r="B2839" s="2">
        <v>7775.64</v>
      </c>
      <c r="C2839" s="2">
        <v>134907</v>
      </c>
      <c r="D2839" s="2">
        <v>7754</v>
      </c>
      <c r="E2839" s="2">
        <v>7725</v>
      </c>
      <c r="F2839" s="13">
        <f t="shared" si="798"/>
        <v>-2.7830506556374424E-3</v>
      </c>
      <c r="G2839" s="2">
        <f t="shared" si="793"/>
        <v>7571.1339999999973</v>
      </c>
      <c r="H2839" s="2">
        <f t="shared" ca="1" si="799"/>
        <v>123369.8</v>
      </c>
      <c r="I2839">
        <f t="shared" ca="1" si="800"/>
        <v>1</v>
      </c>
      <c r="J2839">
        <f t="shared" si="801"/>
        <v>-1</v>
      </c>
      <c r="K2839">
        <f t="shared" si="794"/>
        <v>124.73000000000047</v>
      </c>
      <c r="L2839">
        <f t="shared" ca="1" si="795"/>
        <v>-124.73000000000047</v>
      </c>
      <c r="M2839" s="14">
        <f t="shared" si="796"/>
        <v>7277.2900000000509</v>
      </c>
      <c r="N2839">
        <f t="shared" si="802"/>
        <v>0</v>
      </c>
      <c r="O2839">
        <f t="shared" si="797"/>
        <v>0</v>
      </c>
      <c r="P2839">
        <f>COUNTIF(作圖資料!$A$3:$A$249,A2839)</f>
        <v>0</v>
      </c>
      <c r="R2839" s="7">
        <f t="shared" si="803"/>
        <v>162</v>
      </c>
      <c r="S2839" s="8">
        <f t="shared" ca="1" si="804"/>
        <v>-162</v>
      </c>
      <c r="T2839" s="8">
        <f t="shared" ca="1" si="805"/>
        <v>10438</v>
      </c>
      <c r="U2839" s="8">
        <f t="shared" ca="1" si="806"/>
        <v>1</v>
      </c>
      <c r="V2839" s="9">
        <f t="shared" ca="1" si="807"/>
        <v>2</v>
      </c>
      <c r="W2839" s="3">
        <f t="shared" si="808"/>
        <v>-3.307715384545995E-3</v>
      </c>
      <c r="X2839" s="3">
        <f t="shared" si="809"/>
        <v>1.1523570530043159E-3</v>
      </c>
      <c r="Y2839" s="3">
        <f t="shared" si="810"/>
        <v>1.6793695904917527E-3</v>
      </c>
    </row>
    <row r="2840" spans="1:25" x14ac:dyDescent="0.25">
      <c r="A2840" s="1">
        <v>40155</v>
      </c>
      <c r="B2840" s="2">
        <v>7768.71</v>
      </c>
      <c r="C2840" s="2">
        <v>126902</v>
      </c>
      <c r="D2840" s="2">
        <v>7757</v>
      </c>
      <c r="E2840" s="2">
        <v>7728</v>
      </c>
      <c r="F2840" s="13">
        <f t="shared" si="798"/>
        <v>-1.5073287585712913E-3</v>
      </c>
      <c r="G2840" s="2">
        <f t="shared" si="793"/>
        <v>7578.1748333333317</v>
      </c>
      <c r="H2840" s="2">
        <f t="shared" ca="1" si="799"/>
        <v>125732.2</v>
      </c>
      <c r="I2840">
        <f t="shared" ca="1" si="800"/>
        <v>1</v>
      </c>
      <c r="J2840">
        <f t="shared" si="801"/>
        <v>-1</v>
      </c>
      <c r="K2840">
        <f t="shared" si="794"/>
        <v>-6.930000000000291</v>
      </c>
      <c r="L2840">
        <f t="shared" ca="1" si="795"/>
        <v>-6.930000000000291</v>
      </c>
      <c r="M2840" s="14">
        <f t="shared" si="796"/>
        <v>7277.2900000000509</v>
      </c>
      <c r="N2840">
        <f t="shared" si="802"/>
        <v>0</v>
      </c>
      <c r="O2840">
        <f t="shared" si="797"/>
        <v>0</v>
      </c>
      <c r="P2840">
        <f>COUNTIF(作圖資料!$A$3:$A$249,A2840)</f>
        <v>0</v>
      </c>
      <c r="R2840" s="7">
        <f t="shared" si="803"/>
        <v>3</v>
      </c>
      <c r="S2840" s="8">
        <f t="shared" ca="1" si="804"/>
        <v>3</v>
      </c>
      <c r="T2840" s="8">
        <f t="shared" ca="1" si="805"/>
        <v>10441</v>
      </c>
      <c r="U2840" s="8">
        <f t="shared" ca="1" si="806"/>
        <v>1</v>
      </c>
      <c r="V2840" s="9">
        <f t="shared" ca="1" si="807"/>
        <v>0</v>
      </c>
      <c r="W2840" s="3">
        <f t="shared" si="808"/>
        <v>-3.307715384545995E-3</v>
      </c>
      <c r="X2840" s="3">
        <f t="shared" si="809"/>
        <v>2.6008505553831718E-4</v>
      </c>
      <c r="Y2840" s="3">
        <f t="shared" si="810"/>
        <v>2.0669164190669775E-3</v>
      </c>
    </row>
    <row r="2841" spans="1:25" x14ac:dyDescent="0.25">
      <c r="A2841" s="1">
        <v>40156</v>
      </c>
      <c r="B2841" s="2">
        <v>7797.42</v>
      </c>
      <c r="C2841" s="2">
        <v>136871</v>
      </c>
      <c r="D2841" s="2">
        <v>7793</v>
      </c>
      <c r="E2841" s="2">
        <v>7766</v>
      </c>
      <c r="F2841" s="13">
        <f t="shared" si="798"/>
        <v>-5.6685416458268634E-4</v>
      </c>
      <c r="G2841" s="2">
        <f t="shared" si="793"/>
        <v>7584.1278333333312</v>
      </c>
      <c r="H2841" s="2">
        <f t="shared" ca="1" si="799"/>
        <v>125290</v>
      </c>
      <c r="I2841">
        <f t="shared" ca="1" si="800"/>
        <v>1</v>
      </c>
      <c r="J2841">
        <f t="shared" si="801"/>
        <v>-1</v>
      </c>
      <c r="K2841">
        <f t="shared" si="794"/>
        <v>28.710000000000036</v>
      </c>
      <c r="L2841">
        <f t="shared" ca="1" si="795"/>
        <v>28.710000000000036</v>
      </c>
      <c r="M2841" s="14">
        <f t="shared" si="796"/>
        <v>7277.2900000000509</v>
      </c>
      <c r="N2841">
        <f t="shared" si="802"/>
        <v>0</v>
      </c>
      <c r="O2841">
        <f t="shared" si="797"/>
        <v>0</v>
      </c>
      <c r="P2841">
        <f>COUNTIF(作圖資料!$A$3:$A$249,A2841)</f>
        <v>0</v>
      </c>
      <c r="R2841" s="7">
        <f t="shared" si="803"/>
        <v>36</v>
      </c>
      <c r="S2841" s="8">
        <f t="shared" ca="1" si="804"/>
        <v>36</v>
      </c>
      <c r="T2841" s="8">
        <f t="shared" ca="1" si="805"/>
        <v>10477</v>
      </c>
      <c r="U2841" s="8">
        <f t="shared" ca="1" si="806"/>
        <v>1</v>
      </c>
      <c r="V2841" s="9">
        <f t="shared" ca="1" si="807"/>
        <v>0</v>
      </c>
      <c r="W2841" s="3">
        <f t="shared" si="808"/>
        <v>-3.307715384545995E-3</v>
      </c>
      <c r="X2841" s="3">
        <f t="shared" si="809"/>
        <v>3.9566404736122163E-3</v>
      </c>
      <c r="Y2841" s="3">
        <f t="shared" si="810"/>
        <v>6.7174783619683431E-3</v>
      </c>
    </row>
    <row r="2842" spans="1:25" x14ac:dyDescent="0.25">
      <c r="A2842" s="1">
        <v>40157</v>
      </c>
      <c r="B2842" s="2">
        <v>7677.91</v>
      </c>
      <c r="C2842" s="2">
        <v>178600</v>
      </c>
      <c r="D2842" s="2">
        <v>7639</v>
      </c>
      <c r="E2842" s="2">
        <v>7610</v>
      </c>
      <c r="F2842" s="13">
        <f t="shared" si="798"/>
        <v>-5.0677853738843037E-3</v>
      </c>
      <c r="G2842" s="2">
        <f t="shared" si="793"/>
        <v>7587.4713333333311</v>
      </c>
      <c r="H2842" s="2">
        <f t="shared" ca="1" si="799"/>
        <v>138228.79999999999</v>
      </c>
      <c r="I2842">
        <f t="shared" ca="1" si="800"/>
        <v>1</v>
      </c>
      <c r="J2842">
        <f t="shared" si="801"/>
        <v>-1</v>
      </c>
      <c r="K2842">
        <f t="shared" si="794"/>
        <v>-119.51000000000022</v>
      </c>
      <c r="L2842">
        <f t="shared" ca="1" si="795"/>
        <v>-119.51000000000022</v>
      </c>
      <c r="M2842" s="14">
        <f t="shared" si="796"/>
        <v>7277.2900000000509</v>
      </c>
      <c r="N2842">
        <f t="shared" si="802"/>
        <v>0</v>
      </c>
      <c r="O2842">
        <f t="shared" si="797"/>
        <v>0</v>
      </c>
      <c r="P2842">
        <f>COUNTIF(作圖資料!$A$3:$A$249,A2842)</f>
        <v>0</v>
      </c>
      <c r="R2842" s="7">
        <f t="shared" si="803"/>
        <v>-154</v>
      </c>
      <c r="S2842" s="8">
        <f t="shared" ca="1" si="804"/>
        <v>-154</v>
      </c>
      <c r="T2842" s="8">
        <f t="shared" ca="1" si="805"/>
        <v>10323</v>
      </c>
      <c r="U2842" s="8">
        <f t="shared" ca="1" si="806"/>
        <v>1</v>
      </c>
      <c r="V2842" s="9">
        <f t="shared" ca="1" si="807"/>
        <v>0</v>
      </c>
      <c r="W2842" s="3">
        <f t="shared" si="808"/>
        <v>-3.307715384545995E-3</v>
      </c>
      <c r="X2842" s="3">
        <f t="shared" si="809"/>
        <v>-1.1430866945893459E-2</v>
      </c>
      <c r="Y2842" s="3">
        <f t="shared" si="810"/>
        <v>-1.3176592171554424E-2</v>
      </c>
    </row>
    <row r="2843" spans="1:25" x14ac:dyDescent="0.25">
      <c r="A2843" s="1">
        <v>40158</v>
      </c>
      <c r="B2843" s="2">
        <v>7795.07</v>
      </c>
      <c r="C2843" s="2">
        <v>134753</v>
      </c>
      <c r="D2843" s="2">
        <v>7792</v>
      </c>
      <c r="E2843" s="2">
        <v>7760</v>
      </c>
      <c r="F2843" s="13">
        <f t="shared" si="798"/>
        <v>-3.9383866982589666E-4</v>
      </c>
      <c r="G2843" s="2">
        <f t="shared" si="793"/>
        <v>7591.9466666666649</v>
      </c>
      <c r="H2843" s="2">
        <f t="shared" ca="1" si="799"/>
        <v>142406.6</v>
      </c>
      <c r="I2843">
        <f t="shared" ca="1" si="800"/>
        <v>-1</v>
      </c>
      <c r="J2843">
        <f t="shared" si="801"/>
        <v>-1</v>
      </c>
      <c r="K2843">
        <f t="shared" si="794"/>
        <v>117.15999999999985</v>
      </c>
      <c r="L2843">
        <f t="shared" ca="1" si="795"/>
        <v>117.15999999999985</v>
      </c>
      <c r="M2843" s="14">
        <f t="shared" si="796"/>
        <v>7277.2900000000509</v>
      </c>
      <c r="N2843">
        <f t="shared" si="802"/>
        <v>0</v>
      </c>
      <c r="O2843">
        <f t="shared" si="797"/>
        <v>0</v>
      </c>
      <c r="P2843">
        <f>COUNTIF(作圖資料!$A$3:$A$249,A2843)</f>
        <v>0</v>
      </c>
      <c r="R2843" s="7">
        <f t="shared" si="803"/>
        <v>153</v>
      </c>
      <c r="S2843" s="8">
        <f t="shared" ca="1" si="804"/>
        <v>153</v>
      </c>
      <c r="T2843" s="8">
        <f t="shared" ca="1" si="805"/>
        <v>10476</v>
      </c>
      <c r="U2843" s="8">
        <f t="shared" ca="1" si="806"/>
        <v>-1</v>
      </c>
      <c r="V2843" s="9">
        <f t="shared" ca="1" si="807"/>
        <v>2</v>
      </c>
      <c r="W2843" s="3">
        <f t="shared" si="808"/>
        <v>-3.307715384545995E-3</v>
      </c>
      <c r="X2843" s="3">
        <f t="shared" si="809"/>
        <v>3.6540662753372644E-3</v>
      </c>
      <c r="Y2843" s="3">
        <f t="shared" si="810"/>
        <v>6.5882960857766015E-3</v>
      </c>
    </row>
    <row r="2844" spans="1:25" x14ac:dyDescent="0.25">
      <c r="A2844" s="1">
        <v>40161</v>
      </c>
      <c r="B2844" s="2">
        <v>7819.13</v>
      </c>
      <c r="C2844" s="2">
        <v>127440</v>
      </c>
      <c r="D2844" s="2">
        <v>7831</v>
      </c>
      <c r="E2844" s="2">
        <v>7796</v>
      </c>
      <c r="F2844" s="13">
        <f t="shared" si="798"/>
        <v>1.5180717036293867E-3</v>
      </c>
      <c r="G2844" s="2">
        <f t="shared" si="793"/>
        <v>7597.2244999999975</v>
      </c>
      <c r="H2844" s="2">
        <f t="shared" ca="1" si="799"/>
        <v>140913.20000000001</v>
      </c>
      <c r="I2844">
        <f t="shared" ca="1" si="800"/>
        <v>-1</v>
      </c>
      <c r="J2844">
        <f t="shared" si="801"/>
        <v>1</v>
      </c>
      <c r="K2844">
        <f t="shared" si="794"/>
        <v>24.0600000000004</v>
      </c>
      <c r="L2844">
        <f t="shared" ca="1" si="795"/>
        <v>-24.0600000000004</v>
      </c>
      <c r="M2844" s="14">
        <f t="shared" si="796"/>
        <v>7277.2900000000509</v>
      </c>
      <c r="N2844">
        <f t="shared" si="802"/>
        <v>0</v>
      </c>
      <c r="O2844">
        <f t="shared" si="797"/>
        <v>0</v>
      </c>
      <c r="P2844">
        <f>COUNTIF(作圖資料!$A$3:$A$249,A2844)</f>
        <v>0</v>
      </c>
      <c r="R2844" s="7">
        <f t="shared" si="803"/>
        <v>39</v>
      </c>
      <c r="S2844" s="8">
        <f t="shared" ca="1" si="804"/>
        <v>-39</v>
      </c>
      <c r="T2844" s="8">
        <f t="shared" ca="1" si="805"/>
        <v>10437</v>
      </c>
      <c r="U2844" s="8">
        <f t="shared" ca="1" si="806"/>
        <v>-1</v>
      </c>
      <c r="V2844" s="9">
        <f t="shared" ca="1" si="807"/>
        <v>0</v>
      </c>
      <c r="W2844" s="3">
        <f t="shared" si="808"/>
        <v>-3.307715384545995E-3</v>
      </c>
      <c r="X2844" s="3">
        <f t="shared" si="809"/>
        <v>6.7519110457607834E-3</v>
      </c>
      <c r="Y2844" s="3">
        <f t="shared" si="810"/>
        <v>1.1626404857253192E-2</v>
      </c>
    </row>
    <row r="2845" spans="1:25" x14ac:dyDescent="0.25">
      <c r="A2845" s="1">
        <v>40162</v>
      </c>
      <c r="B2845" s="2">
        <v>7807.62</v>
      </c>
      <c r="C2845" s="2">
        <v>130865</v>
      </c>
      <c r="D2845" s="2">
        <v>7799</v>
      </c>
      <c r="E2845" s="2">
        <v>7761</v>
      </c>
      <c r="F2845" s="13">
        <f t="shared" si="798"/>
        <v>-1.1040496335631422E-3</v>
      </c>
      <c r="G2845" s="2">
        <f t="shared" si="793"/>
        <v>7602.8676666666643</v>
      </c>
      <c r="H2845" s="2">
        <f t="shared" ca="1" si="799"/>
        <v>141705.79999999999</v>
      </c>
      <c r="I2845">
        <f t="shared" ca="1" si="800"/>
        <v>-1</v>
      </c>
      <c r="J2845">
        <f t="shared" si="801"/>
        <v>-1</v>
      </c>
      <c r="K2845">
        <f t="shared" si="794"/>
        <v>-11.510000000000218</v>
      </c>
      <c r="L2845">
        <f t="shared" ca="1" si="795"/>
        <v>11.510000000000218</v>
      </c>
      <c r="M2845" s="14">
        <f t="shared" si="796"/>
        <v>7277.2900000000509</v>
      </c>
      <c r="N2845">
        <f t="shared" si="802"/>
        <v>0</v>
      </c>
      <c r="O2845">
        <f t="shared" si="797"/>
        <v>0</v>
      </c>
      <c r="P2845">
        <f>COUNTIF(作圖資料!$A$3:$A$249,A2845)</f>
        <v>0</v>
      </c>
      <c r="R2845" s="7">
        <f t="shared" si="803"/>
        <v>-32</v>
      </c>
      <c r="S2845" s="8">
        <f t="shared" ca="1" si="804"/>
        <v>32</v>
      </c>
      <c r="T2845" s="8">
        <f t="shared" ca="1" si="805"/>
        <v>10469</v>
      </c>
      <c r="U2845" s="8">
        <f t="shared" ca="1" si="806"/>
        <v>-1</v>
      </c>
      <c r="V2845" s="9">
        <f t="shared" ca="1" si="807"/>
        <v>0</v>
      </c>
      <c r="W2845" s="3">
        <f t="shared" si="808"/>
        <v>-3.307715384545995E-3</v>
      </c>
      <c r="X2845" s="3">
        <f t="shared" si="809"/>
        <v>5.2699412491035158E-3</v>
      </c>
      <c r="Y2845" s="3">
        <f t="shared" si="810"/>
        <v>7.4925720191185707E-3</v>
      </c>
    </row>
    <row r="2846" spans="1:25" x14ac:dyDescent="0.25">
      <c r="A2846" s="1">
        <v>40163</v>
      </c>
      <c r="B2846" s="2">
        <v>7751.6</v>
      </c>
      <c r="C2846" s="2">
        <v>113755</v>
      </c>
      <c r="D2846" s="2">
        <v>7753</v>
      </c>
      <c r="E2846" s="2">
        <v>7699</v>
      </c>
      <c r="F2846" s="13">
        <f t="shared" si="798"/>
        <v>-6.7856958563393688E-3</v>
      </c>
      <c r="G2846" s="2">
        <f t="shared" si="793"/>
        <v>7609.1149999999971</v>
      </c>
      <c r="H2846" s="2">
        <f t="shared" ca="1" si="799"/>
        <v>137082.6</v>
      </c>
      <c r="I2846">
        <f t="shared" ca="1" si="800"/>
        <v>-1</v>
      </c>
      <c r="J2846">
        <f t="shared" si="801"/>
        <v>-1</v>
      </c>
      <c r="K2846">
        <f t="shared" si="794"/>
        <v>-56.019999999999527</v>
      </c>
      <c r="L2846">
        <f t="shared" ca="1" si="795"/>
        <v>56.019999999999527</v>
      </c>
      <c r="M2846" s="14">
        <f t="shared" si="796"/>
        <v>7277.2900000000509</v>
      </c>
      <c r="N2846">
        <f t="shared" si="802"/>
        <v>0</v>
      </c>
      <c r="O2846">
        <f t="shared" si="797"/>
        <v>0</v>
      </c>
      <c r="P2846">
        <f>COUNTIF(作圖資料!$A$3:$A$249,A2846)</f>
        <v>1</v>
      </c>
      <c r="R2846" s="7">
        <f t="shared" si="803"/>
        <v>-46</v>
      </c>
      <c r="S2846" s="8">
        <f t="shared" ca="1" si="804"/>
        <v>46</v>
      </c>
      <c r="T2846" s="8">
        <f t="shared" ca="1" si="805"/>
        <v>10515</v>
      </c>
      <c r="U2846" s="8">
        <f t="shared" ca="1" si="806"/>
        <v>-1</v>
      </c>
      <c r="V2846" s="9">
        <f t="shared" ca="1" si="807"/>
        <v>2</v>
      </c>
      <c r="W2846" s="3">
        <f t="shared" si="808"/>
        <v>-3.307715384545995E-3</v>
      </c>
      <c r="X2846" s="3">
        <f t="shared" si="809"/>
        <v>-1.9429126178590606E-3</v>
      </c>
      <c r="Y2846" s="3">
        <f t="shared" si="810"/>
        <v>1.5501873143000111E-3</v>
      </c>
    </row>
    <row r="2847" spans="1:25" x14ac:dyDescent="0.25">
      <c r="A2847" s="1">
        <v>40164</v>
      </c>
      <c r="B2847" s="2">
        <v>7742.17</v>
      </c>
      <c r="C2847" s="2">
        <v>130285</v>
      </c>
      <c r="D2847" s="2">
        <v>7691</v>
      </c>
      <c r="E2847" s="2">
        <v>7659</v>
      </c>
      <c r="F2847" s="13">
        <f t="shared" si="798"/>
        <v>-6.6092581278892615E-3</v>
      </c>
      <c r="G2847" s="2">
        <f t="shared" si="793"/>
        <v>7616.0808333333298</v>
      </c>
      <c r="H2847" s="2">
        <f t="shared" ca="1" si="799"/>
        <v>127419.6</v>
      </c>
      <c r="I2847">
        <f t="shared" ca="1" si="800"/>
        <v>1</v>
      </c>
      <c r="J2847">
        <f t="shared" si="801"/>
        <v>-1</v>
      </c>
      <c r="K2847">
        <f t="shared" si="794"/>
        <v>-9.430000000000291</v>
      </c>
      <c r="L2847">
        <f t="shared" ca="1" si="795"/>
        <v>9.430000000000291</v>
      </c>
      <c r="M2847" s="14">
        <f t="shared" si="796"/>
        <v>7277.2900000000509</v>
      </c>
      <c r="N2847">
        <f t="shared" si="802"/>
        <v>0</v>
      </c>
      <c r="O2847">
        <f t="shared" si="797"/>
        <v>0</v>
      </c>
      <c r="P2847">
        <f>COUNTIF(作圖資料!$A$3:$A$249,A2847)</f>
        <v>0</v>
      </c>
      <c r="R2847" s="7">
        <f t="shared" si="803"/>
        <v>-8</v>
      </c>
      <c r="S2847" s="8">
        <f t="shared" ca="1" si="804"/>
        <v>8</v>
      </c>
      <c r="T2847" s="8">
        <f t="shared" ca="1" si="805"/>
        <v>10523</v>
      </c>
      <c r="U2847" s="8">
        <f t="shared" ca="1" si="806"/>
        <v>1</v>
      </c>
      <c r="V2847" s="9">
        <f t="shared" ca="1" si="807"/>
        <v>2</v>
      </c>
      <c r="W2847" s="3">
        <f t="shared" si="808"/>
        <v>-6.7856958563393688E-3</v>
      </c>
      <c r="X2847" s="3">
        <f t="shared" si="809"/>
        <v>-1.2165230404045991E-3</v>
      </c>
      <c r="Y2847" s="3">
        <f t="shared" si="810"/>
        <v>-1.0390959864917521E-3</v>
      </c>
    </row>
    <row r="2848" spans="1:25" x14ac:dyDescent="0.25">
      <c r="A2848" s="1">
        <v>40165</v>
      </c>
      <c r="B2848" s="2">
        <v>7753.63</v>
      </c>
      <c r="C2848" s="2">
        <v>93613</v>
      </c>
      <c r="D2848" s="2">
        <v>7701</v>
      </c>
      <c r="E2848" s="2">
        <v>7670</v>
      </c>
      <c r="F2848" s="13">
        <f t="shared" si="798"/>
        <v>-6.7877884294195168E-3</v>
      </c>
      <c r="G2848" s="2">
        <f t="shared" si="793"/>
        <v>7622.8876666666638</v>
      </c>
      <c r="H2848" s="2">
        <f t="shared" ca="1" si="799"/>
        <v>119191.6</v>
      </c>
      <c r="I2848">
        <f t="shared" ca="1" si="800"/>
        <v>-1</v>
      </c>
      <c r="J2848">
        <f t="shared" si="801"/>
        <v>-1</v>
      </c>
      <c r="K2848">
        <f t="shared" si="794"/>
        <v>11.460000000000036</v>
      </c>
      <c r="L2848">
        <f t="shared" ca="1" si="795"/>
        <v>11.460000000000036</v>
      </c>
      <c r="M2848" s="14">
        <f t="shared" si="796"/>
        <v>7277.2900000000509</v>
      </c>
      <c r="N2848">
        <f t="shared" si="802"/>
        <v>0</v>
      </c>
      <c r="O2848">
        <f t="shared" si="797"/>
        <v>0</v>
      </c>
      <c r="P2848">
        <f>COUNTIF(作圖資料!$A$3:$A$249,A2848)</f>
        <v>0</v>
      </c>
      <c r="R2848" s="7">
        <f t="shared" si="803"/>
        <v>10</v>
      </c>
      <c r="S2848" s="8">
        <f t="shared" ca="1" si="804"/>
        <v>10</v>
      </c>
      <c r="T2848" s="8">
        <f t="shared" ca="1" si="805"/>
        <v>10533</v>
      </c>
      <c r="U2848" s="8">
        <f t="shared" ca="1" si="806"/>
        <v>-1</v>
      </c>
      <c r="V2848" s="9">
        <f t="shared" ca="1" si="807"/>
        <v>2</v>
      </c>
      <c r="W2848" s="3">
        <f t="shared" si="808"/>
        <v>-6.7856958563393688E-3</v>
      </c>
      <c r="X2848" s="3">
        <f t="shared" si="809"/>
        <v>2.618814180297413E-4</v>
      </c>
      <c r="Y2848" s="3">
        <f t="shared" si="810"/>
        <v>2.5977399662280298E-4</v>
      </c>
    </row>
    <row r="2849" spans="1:25" x14ac:dyDescent="0.25">
      <c r="A2849" s="1">
        <v>40168</v>
      </c>
      <c r="B2849" s="2">
        <v>7787.27</v>
      </c>
      <c r="C2849" s="2">
        <v>106534</v>
      </c>
      <c r="D2849" s="2">
        <v>7753</v>
      </c>
      <c r="E2849" s="2">
        <v>7723</v>
      </c>
      <c r="F2849" s="13">
        <f t="shared" si="798"/>
        <v>-4.4007720292220665E-3</v>
      </c>
      <c r="G2849" s="2">
        <f t="shared" si="793"/>
        <v>7631.265333333331</v>
      </c>
      <c r="H2849" s="2">
        <f t="shared" ca="1" si="799"/>
        <v>115010.4</v>
      </c>
      <c r="I2849">
        <f t="shared" ca="1" si="800"/>
        <v>-1</v>
      </c>
      <c r="J2849">
        <f t="shared" si="801"/>
        <v>-1</v>
      </c>
      <c r="K2849">
        <f t="shared" si="794"/>
        <v>33.640000000000327</v>
      </c>
      <c r="L2849">
        <f t="shared" ca="1" si="795"/>
        <v>-33.640000000000327</v>
      </c>
      <c r="M2849" s="14">
        <f t="shared" si="796"/>
        <v>7277.2900000000509</v>
      </c>
      <c r="N2849">
        <f t="shared" si="802"/>
        <v>0</v>
      </c>
      <c r="O2849">
        <f t="shared" si="797"/>
        <v>0</v>
      </c>
      <c r="P2849">
        <f>COUNTIF(作圖資料!$A$3:$A$249,A2849)</f>
        <v>0</v>
      </c>
      <c r="R2849" s="7">
        <f t="shared" si="803"/>
        <v>52</v>
      </c>
      <c r="S2849" s="8">
        <f t="shared" ca="1" si="804"/>
        <v>-52</v>
      </c>
      <c r="T2849" s="8">
        <f t="shared" ca="1" si="805"/>
        <v>10481</v>
      </c>
      <c r="U2849" s="8">
        <f t="shared" ca="1" si="806"/>
        <v>-1</v>
      </c>
      <c r="V2849" s="9">
        <f t="shared" ca="1" si="807"/>
        <v>0</v>
      </c>
      <c r="W2849" s="3">
        <f t="shared" si="808"/>
        <v>-6.7856958563393688E-3</v>
      </c>
      <c r="X2849" s="3">
        <f t="shared" si="809"/>
        <v>4.6016306310954214E-3</v>
      </c>
      <c r="Y2849" s="3">
        <f t="shared" si="810"/>
        <v>7.0138979088192333E-3</v>
      </c>
    </row>
    <row r="2850" spans="1:25" x14ac:dyDescent="0.25">
      <c r="A2850" s="1">
        <v>40169</v>
      </c>
      <c r="B2850" s="2">
        <v>7856</v>
      </c>
      <c r="C2850" s="2">
        <v>111298</v>
      </c>
      <c r="D2850" s="2">
        <v>7831</v>
      </c>
      <c r="E2850" s="2">
        <v>7800</v>
      </c>
      <c r="F2850" s="13">
        <f t="shared" si="798"/>
        <v>-3.1822810590631523E-3</v>
      </c>
      <c r="G2850" s="2">
        <f t="shared" si="793"/>
        <v>7638.3656666666639</v>
      </c>
      <c r="H2850" s="2">
        <f t="shared" ca="1" si="799"/>
        <v>111097</v>
      </c>
      <c r="I2850">
        <f t="shared" ca="1" si="800"/>
        <v>1</v>
      </c>
      <c r="J2850">
        <f t="shared" si="801"/>
        <v>-1</v>
      </c>
      <c r="K2850">
        <f t="shared" si="794"/>
        <v>68.729999999999563</v>
      </c>
      <c r="L2850">
        <f t="shared" ca="1" si="795"/>
        <v>-68.729999999999563</v>
      </c>
      <c r="M2850" s="14">
        <f t="shared" si="796"/>
        <v>7277.2900000000509</v>
      </c>
      <c r="N2850">
        <f t="shared" si="802"/>
        <v>0</v>
      </c>
      <c r="O2850">
        <f t="shared" si="797"/>
        <v>0</v>
      </c>
      <c r="P2850">
        <f>COUNTIF(作圖資料!$A$3:$A$249,A2850)</f>
        <v>0</v>
      </c>
      <c r="R2850" s="7">
        <f t="shared" si="803"/>
        <v>78</v>
      </c>
      <c r="S2850" s="8">
        <f t="shared" ca="1" si="804"/>
        <v>-78</v>
      </c>
      <c r="T2850" s="8">
        <f t="shared" ca="1" si="805"/>
        <v>10403</v>
      </c>
      <c r="U2850" s="8">
        <f t="shared" ca="1" si="806"/>
        <v>1</v>
      </c>
      <c r="V2850" s="9">
        <f t="shared" ca="1" si="807"/>
        <v>2</v>
      </c>
      <c r="W2850" s="3">
        <f t="shared" si="808"/>
        <v>-6.7856958563393688E-3</v>
      </c>
      <c r="X2850" s="3">
        <f t="shared" si="809"/>
        <v>1.3468187212962279E-2</v>
      </c>
      <c r="Y2850" s="3">
        <f t="shared" si="810"/>
        <v>1.7145083777113879E-2</v>
      </c>
    </row>
    <row r="2851" spans="1:25" x14ac:dyDescent="0.25">
      <c r="A2851" s="1">
        <v>40170</v>
      </c>
      <c r="B2851" s="2">
        <v>7901.5</v>
      </c>
      <c r="C2851" s="2">
        <v>118420</v>
      </c>
      <c r="D2851" s="2">
        <v>7867</v>
      </c>
      <c r="E2851" s="2">
        <v>7836</v>
      </c>
      <c r="F2851" s="13">
        <f t="shared" si="798"/>
        <v>-4.36625957096759E-3</v>
      </c>
      <c r="G2851" s="2">
        <f t="shared" si="793"/>
        <v>7644.904499999996</v>
      </c>
      <c r="H2851" s="2">
        <f t="shared" ca="1" si="799"/>
        <v>112030</v>
      </c>
      <c r="I2851">
        <f t="shared" ca="1" si="800"/>
        <v>1</v>
      </c>
      <c r="J2851">
        <f t="shared" si="801"/>
        <v>-1</v>
      </c>
      <c r="K2851">
        <f t="shared" si="794"/>
        <v>45.5</v>
      </c>
      <c r="L2851">
        <f t="shared" ca="1" si="795"/>
        <v>45.5</v>
      </c>
      <c r="M2851" s="14">
        <f t="shared" si="796"/>
        <v>7277.2900000000509</v>
      </c>
      <c r="N2851">
        <f t="shared" si="802"/>
        <v>0</v>
      </c>
      <c r="O2851">
        <f t="shared" si="797"/>
        <v>0</v>
      </c>
      <c r="P2851">
        <f>COUNTIF(作圖資料!$A$3:$A$249,A2851)</f>
        <v>0</v>
      </c>
      <c r="R2851" s="7">
        <f t="shared" si="803"/>
        <v>36</v>
      </c>
      <c r="S2851" s="8">
        <f t="shared" ca="1" si="804"/>
        <v>36</v>
      </c>
      <c r="T2851" s="8">
        <f t="shared" ca="1" si="805"/>
        <v>10439</v>
      </c>
      <c r="U2851" s="8">
        <f t="shared" ca="1" si="806"/>
        <v>1</v>
      </c>
      <c r="V2851" s="9">
        <f t="shared" ca="1" si="807"/>
        <v>0</v>
      </c>
      <c r="W2851" s="3">
        <f t="shared" si="808"/>
        <v>-6.7856958563393688E-3</v>
      </c>
      <c r="X2851" s="3">
        <f t="shared" si="809"/>
        <v>1.9337943134320579E-2</v>
      </c>
      <c r="Y2851" s="3">
        <f t="shared" si="810"/>
        <v>2.1821015716326775E-2</v>
      </c>
    </row>
    <row r="2852" spans="1:25" x14ac:dyDescent="0.25">
      <c r="A2852" s="1">
        <v>40171</v>
      </c>
      <c r="B2852" s="2">
        <v>7963.54</v>
      </c>
      <c r="C2852" s="2">
        <v>142456</v>
      </c>
      <c r="D2852" s="2">
        <v>7953</v>
      </c>
      <c r="E2852" s="2">
        <v>7918</v>
      </c>
      <c r="F2852" s="13">
        <f t="shared" si="798"/>
        <v>-1.3235319970766879E-3</v>
      </c>
      <c r="G2852" s="2">
        <f t="shared" si="793"/>
        <v>7651.8753333333298</v>
      </c>
      <c r="H2852" s="2">
        <f t="shared" ca="1" si="799"/>
        <v>114464.2</v>
      </c>
      <c r="I2852">
        <f t="shared" ca="1" si="800"/>
        <v>1</v>
      </c>
      <c r="J2852">
        <f t="shared" si="801"/>
        <v>-1</v>
      </c>
      <c r="K2852">
        <f t="shared" si="794"/>
        <v>62.039999999999964</v>
      </c>
      <c r="L2852">
        <f t="shared" ca="1" si="795"/>
        <v>62.039999999999964</v>
      </c>
      <c r="M2852" s="14">
        <f t="shared" si="796"/>
        <v>7277.2900000000509</v>
      </c>
      <c r="N2852">
        <f t="shared" si="802"/>
        <v>0</v>
      </c>
      <c r="O2852">
        <f t="shared" si="797"/>
        <v>0</v>
      </c>
      <c r="P2852">
        <f>COUNTIF(作圖資料!$A$3:$A$249,A2852)</f>
        <v>0</v>
      </c>
      <c r="R2852" s="7">
        <f t="shared" si="803"/>
        <v>86</v>
      </c>
      <c r="S2852" s="8">
        <f t="shared" ca="1" si="804"/>
        <v>86</v>
      </c>
      <c r="T2852" s="8">
        <f t="shared" ca="1" si="805"/>
        <v>10525</v>
      </c>
      <c r="U2852" s="8">
        <f t="shared" ca="1" si="806"/>
        <v>1</v>
      </c>
      <c r="V2852" s="9">
        <f t="shared" ca="1" si="807"/>
        <v>0</v>
      </c>
      <c r="W2852" s="3">
        <f t="shared" si="808"/>
        <v>-6.7856958563393688E-3</v>
      </c>
      <c r="X2852" s="3">
        <f t="shared" si="809"/>
        <v>2.734145208731098E-2</v>
      </c>
      <c r="Y2852" s="3">
        <f t="shared" si="810"/>
        <v>3.2991297571113298E-2</v>
      </c>
    </row>
    <row r="2853" spans="1:25" x14ac:dyDescent="0.25">
      <c r="A2853" s="1">
        <v>40172</v>
      </c>
      <c r="B2853" s="2">
        <v>7972.59</v>
      </c>
      <c r="C2853" s="2">
        <v>115604</v>
      </c>
      <c r="D2853" s="2">
        <v>7983</v>
      </c>
      <c r="E2853" s="2">
        <v>7953</v>
      </c>
      <c r="F2853" s="13">
        <f t="shared" si="798"/>
        <v>1.3057237359501705E-3</v>
      </c>
      <c r="G2853" s="2">
        <f t="shared" si="793"/>
        <v>7661.2204999999976</v>
      </c>
      <c r="H2853" s="2">
        <f t="shared" ca="1" si="799"/>
        <v>118862.39999999999</v>
      </c>
      <c r="I2853">
        <f t="shared" ca="1" si="800"/>
        <v>-1</v>
      </c>
      <c r="J2853">
        <f t="shared" si="801"/>
        <v>1</v>
      </c>
      <c r="K2853">
        <f t="shared" si="794"/>
        <v>9.0500000000001819</v>
      </c>
      <c r="L2853">
        <f t="shared" ca="1" si="795"/>
        <v>9.0500000000001819</v>
      </c>
      <c r="M2853" s="14">
        <f t="shared" si="796"/>
        <v>7277.2900000000509</v>
      </c>
      <c r="N2853">
        <f t="shared" si="802"/>
        <v>0</v>
      </c>
      <c r="O2853">
        <f t="shared" si="797"/>
        <v>0</v>
      </c>
      <c r="P2853">
        <f>COUNTIF(作圖資料!$A$3:$A$249,A2853)</f>
        <v>0</v>
      </c>
      <c r="R2853" s="7">
        <f t="shared" si="803"/>
        <v>30</v>
      </c>
      <c r="S2853" s="8">
        <f t="shared" ca="1" si="804"/>
        <v>30</v>
      </c>
      <c r="T2853" s="8">
        <f t="shared" ca="1" si="805"/>
        <v>10555</v>
      </c>
      <c r="U2853" s="8">
        <f t="shared" ca="1" si="806"/>
        <v>-1</v>
      </c>
      <c r="V2853" s="9">
        <f t="shared" ca="1" si="807"/>
        <v>2</v>
      </c>
      <c r="W2853" s="3">
        <f t="shared" si="808"/>
        <v>-6.7856958563393688E-3</v>
      </c>
      <c r="X2853" s="3">
        <f t="shared" si="809"/>
        <v>2.8508952990350389E-2</v>
      </c>
      <c r="Y2853" s="3">
        <f t="shared" si="810"/>
        <v>3.6887907520457341E-2</v>
      </c>
    </row>
    <row r="2854" spans="1:25" x14ac:dyDescent="0.25">
      <c r="A2854" s="1">
        <v>40175</v>
      </c>
      <c r="B2854" s="2">
        <v>8057.49</v>
      </c>
      <c r="C2854" s="2">
        <v>139577</v>
      </c>
      <c r="D2854" s="2">
        <v>8045</v>
      </c>
      <c r="E2854" s="2">
        <v>8013</v>
      </c>
      <c r="F2854" s="13">
        <f t="shared" si="798"/>
        <v>-1.550110518287906E-3</v>
      </c>
      <c r="G2854" s="2">
        <f t="shared" si="793"/>
        <v>7671.5456666666632</v>
      </c>
      <c r="H2854" s="2">
        <f t="shared" ca="1" si="799"/>
        <v>125471</v>
      </c>
      <c r="I2854">
        <f t="shared" ca="1" si="800"/>
        <v>1</v>
      </c>
      <c r="J2854">
        <f t="shared" si="801"/>
        <v>-1</v>
      </c>
      <c r="K2854">
        <f t="shared" si="794"/>
        <v>84.899999999999636</v>
      </c>
      <c r="L2854">
        <f t="shared" ca="1" si="795"/>
        <v>-84.899999999999636</v>
      </c>
      <c r="M2854" s="14">
        <f t="shared" si="796"/>
        <v>7277.2900000000509</v>
      </c>
      <c r="N2854">
        <f t="shared" si="802"/>
        <v>0</v>
      </c>
      <c r="O2854">
        <f t="shared" si="797"/>
        <v>0</v>
      </c>
      <c r="P2854">
        <f>COUNTIF(作圖資料!$A$3:$A$249,A2854)</f>
        <v>0</v>
      </c>
      <c r="R2854" s="7">
        <f t="shared" si="803"/>
        <v>62</v>
      </c>
      <c r="S2854" s="8">
        <f t="shared" ca="1" si="804"/>
        <v>-62</v>
      </c>
      <c r="T2854" s="8">
        <f t="shared" ca="1" si="805"/>
        <v>10493</v>
      </c>
      <c r="U2854" s="8">
        <f t="shared" ca="1" si="806"/>
        <v>1</v>
      </c>
      <c r="V2854" s="9">
        <f t="shared" ca="1" si="807"/>
        <v>2</v>
      </c>
      <c r="W2854" s="3">
        <f t="shared" si="808"/>
        <v>-6.7856958563393688E-3</v>
      </c>
      <c r="X2854" s="3">
        <f t="shared" si="809"/>
        <v>3.9461530522730603E-2</v>
      </c>
      <c r="Y2854" s="3">
        <f t="shared" si="810"/>
        <v>4.4940901415768231E-2</v>
      </c>
    </row>
    <row r="2855" spans="1:25" x14ac:dyDescent="0.25">
      <c r="A2855" s="1">
        <v>40176</v>
      </c>
      <c r="B2855" s="2">
        <v>8053.83</v>
      </c>
      <c r="C2855" s="2">
        <v>132389</v>
      </c>
      <c r="D2855" s="2">
        <v>8059</v>
      </c>
      <c r="E2855" s="2">
        <v>8028</v>
      </c>
      <c r="F2855" s="13">
        <f t="shared" si="798"/>
        <v>6.4193060941186708E-4</v>
      </c>
      <c r="G2855" s="2">
        <f t="shared" si="793"/>
        <v>7680.1753333333318</v>
      </c>
      <c r="H2855" s="2">
        <f t="shared" ca="1" si="799"/>
        <v>129689.2</v>
      </c>
      <c r="I2855">
        <f t="shared" ca="1" si="800"/>
        <v>1</v>
      </c>
      <c r="J2855">
        <f t="shared" si="801"/>
        <v>1</v>
      </c>
      <c r="K2855">
        <f t="shared" si="794"/>
        <v>-3.6599999999998545</v>
      </c>
      <c r="L2855">
        <f t="shared" ca="1" si="795"/>
        <v>-3.6599999999998545</v>
      </c>
      <c r="M2855" s="14">
        <f t="shared" si="796"/>
        <v>7277.2900000000509</v>
      </c>
      <c r="N2855">
        <f t="shared" si="802"/>
        <v>0</v>
      </c>
      <c r="O2855">
        <f t="shared" si="797"/>
        <v>0</v>
      </c>
      <c r="P2855">
        <f>COUNTIF(作圖資料!$A$3:$A$249,A2855)</f>
        <v>0</v>
      </c>
      <c r="R2855" s="7">
        <f t="shared" si="803"/>
        <v>14</v>
      </c>
      <c r="S2855" s="8">
        <f t="shared" ca="1" si="804"/>
        <v>14</v>
      </c>
      <c r="T2855" s="8">
        <f t="shared" ca="1" si="805"/>
        <v>10507</v>
      </c>
      <c r="U2855" s="8">
        <f t="shared" ca="1" si="806"/>
        <v>1</v>
      </c>
      <c r="V2855" s="9">
        <f t="shared" ca="1" si="807"/>
        <v>0</v>
      </c>
      <c r="W2855" s="3">
        <f t="shared" si="808"/>
        <v>-6.7856958563393688E-3</v>
      </c>
      <c r="X2855" s="3">
        <f t="shared" si="809"/>
        <v>3.8989369936529128E-2</v>
      </c>
      <c r="Y2855" s="3">
        <f t="shared" si="810"/>
        <v>4.6759319392128962E-2</v>
      </c>
    </row>
    <row r="2856" spans="1:25" x14ac:dyDescent="0.25">
      <c r="A2856" s="1">
        <v>40177</v>
      </c>
      <c r="B2856" s="2">
        <v>8112.28</v>
      </c>
      <c r="C2856" s="2">
        <v>155259</v>
      </c>
      <c r="D2856" s="2">
        <v>8091</v>
      </c>
      <c r="E2856" s="2">
        <v>8060</v>
      </c>
      <c r="F2856" s="13">
        <f t="shared" si="798"/>
        <v>-2.6231836179224644E-3</v>
      </c>
      <c r="G2856" s="2">
        <f t="shared" si="793"/>
        <v>7688.5689999999986</v>
      </c>
      <c r="H2856" s="2">
        <f t="shared" ca="1" si="799"/>
        <v>137057</v>
      </c>
      <c r="I2856">
        <f t="shared" ca="1" si="800"/>
        <v>1</v>
      </c>
      <c r="J2856">
        <f t="shared" si="801"/>
        <v>-1</v>
      </c>
      <c r="K2856">
        <f t="shared" si="794"/>
        <v>58.449999999999818</v>
      </c>
      <c r="L2856">
        <f t="shared" ca="1" si="795"/>
        <v>58.449999999999818</v>
      </c>
      <c r="M2856" s="14">
        <f t="shared" si="796"/>
        <v>7277.2900000000509</v>
      </c>
      <c r="N2856">
        <f t="shared" si="802"/>
        <v>0</v>
      </c>
      <c r="O2856">
        <f t="shared" si="797"/>
        <v>0</v>
      </c>
      <c r="P2856">
        <f>COUNTIF(作圖資料!$A$3:$A$249,A2856)</f>
        <v>0</v>
      </c>
      <c r="R2856" s="7">
        <f t="shared" si="803"/>
        <v>32</v>
      </c>
      <c r="S2856" s="8">
        <f t="shared" ca="1" si="804"/>
        <v>32</v>
      </c>
      <c r="T2856" s="8">
        <f t="shared" ca="1" si="805"/>
        <v>10539</v>
      </c>
      <c r="U2856" s="8">
        <f t="shared" ca="1" si="806"/>
        <v>1</v>
      </c>
      <c r="V2856" s="9">
        <f t="shared" ca="1" si="807"/>
        <v>0</v>
      </c>
      <c r="W2856" s="3">
        <f t="shared" si="808"/>
        <v>-6.7856958563393688E-3</v>
      </c>
      <c r="X2856" s="3">
        <f t="shared" si="809"/>
        <v>4.6529748697043072E-2</v>
      </c>
      <c r="Y2856" s="3">
        <f t="shared" si="810"/>
        <v>5.091570333809603E-2</v>
      </c>
    </row>
    <row r="2857" spans="1:25" x14ac:dyDescent="0.25">
      <c r="A2857" s="1">
        <v>40178</v>
      </c>
      <c r="B2857" s="2">
        <v>8188.11</v>
      </c>
      <c r="C2857" s="2">
        <v>164511</v>
      </c>
      <c r="D2857" s="2">
        <v>8205</v>
      </c>
      <c r="E2857" s="2">
        <v>8176</v>
      </c>
      <c r="F2857" s="13">
        <f t="shared" si="798"/>
        <v>2.0627470808283199E-3</v>
      </c>
      <c r="G2857" s="2">
        <f t="shared" si="793"/>
        <v>7699.9823333333316</v>
      </c>
      <c r="H2857" s="2">
        <f t="shared" ca="1" si="799"/>
        <v>141468</v>
      </c>
      <c r="I2857">
        <f t="shared" ca="1" si="800"/>
        <v>1</v>
      </c>
      <c r="J2857">
        <f t="shared" si="801"/>
        <v>1</v>
      </c>
      <c r="K2857">
        <f t="shared" si="794"/>
        <v>75.829999999999927</v>
      </c>
      <c r="L2857">
        <f t="shared" ca="1" si="795"/>
        <v>75.829999999999927</v>
      </c>
      <c r="M2857" s="14">
        <f t="shared" si="796"/>
        <v>7277.2900000000509</v>
      </c>
      <c r="N2857">
        <f t="shared" si="802"/>
        <v>0</v>
      </c>
      <c r="O2857">
        <f t="shared" si="797"/>
        <v>0</v>
      </c>
      <c r="P2857">
        <f>COUNTIF(作圖資料!$A$3:$A$249,A2857)</f>
        <v>0</v>
      </c>
      <c r="R2857" s="7">
        <f t="shared" si="803"/>
        <v>114</v>
      </c>
      <c r="S2857" s="8">
        <f t="shared" ca="1" si="804"/>
        <v>114</v>
      </c>
      <c r="T2857" s="8">
        <f t="shared" ca="1" si="805"/>
        <v>10653</v>
      </c>
      <c r="U2857" s="8">
        <f t="shared" ca="1" si="806"/>
        <v>1</v>
      </c>
      <c r="V2857" s="9">
        <f t="shared" ca="1" si="807"/>
        <v>0</v>
      </c>
      <c r="W2857" s="3">
        <f t="shared" si="808"/>
        <v>-6.7856958563393688E-3</v>
      </c>
      <c r="X2857" s="3">
        <f t="shared" si="809"/>
        <v>5.631224521389111E-2</v>
      </c>
      <c r="Y2857" s="3">
        <f t="shared" si="810"/>
        <v>6.5722821145603572E-2</v>
      </c>
    </row>
    <row r="2858" spans="1:25" x14ac:dyDescent="0.25">
      <c r="A2858" s="1">
        <v>40182</v>
      </c>
      <c r="B2858" s="2">
        <v>8207.85</v>
      </c>
      <c r="C2858" s="2">
        <v>170079</v>
      </c>
      <c r="D2858" s="2">
        <v>8166</v>
      </c>
      <c r="E2858" s="2">
        <v>8136</v>
      </c>
      <c r="F2858" s="13">
        <f t="shared" si="798"/>
        <v>-5.098777389937692E-3</v>
      </c>
      <c r="G2858" s="2">
        <f t="shared" si="793"/>
        <v>7710.5804999999982</v>
      </c>
      <c r="H2858" s="2">
        <f t="shared" ca="1" si="799"/>
        <v>152363</v>
      </c>
      <c r="I2858">
        <f t="shared" ca="1" si="800"/>
        <v>1</v>
      </c>
      <c r="J2858">
        <f t="shared" si="801"/>
        <v>-1</v>
      </c>
      <c r="K2858">
        <f t="shared" si="794"/>
        <v>19.740000000000691</v>
      </c>
      <c r="L2858">
        <f t="shared" ca="1" si="795"/>
        <v>19.740000000000691</v>
      </c>
      <c r="M2858" s="14">
        <f t="shared" si="796"/>
        <v>7277.2900000000509</v>
      </c>
      <c r="N2858">
        <f t="shared" si="802"/>
        <v>0</v>
      </c>
      <c r="O2858">
        <f t="shared" si="797"/>
        <v>0</v>
      </c>
      <c r="P2858">
        <f>COUNTIF(作圖資料!$A$3:$A$249,A2858)</f>
        <v>0</v>
      </c>
      <c r="R2858" s="7">
        <f t="shared" si="803"/>
        <v>-39</v>
      </c>
      <c r="S2858" s="8">
        <f t="shared" ca="1" si="804"/>
        <v>-39</v>
      </c>
      <c r="T2858" s="8">
        <f t="shared" ca="1" si="805"/>
        <v>10614</v>
      </c>
      <c r="U2858" s="8">
        <f t="shared" ca="1" si="806"/>
        <v>1</v>
      </c>
      <c r="V2858" s="9">
        <f t="shared" ca="1" si="807"/>
        <v>0</v>
      </c>
      <c r="W2858" s="3">
        <f t="shared" si="808"/>
        <v>-6.7856958563393688E-3</v>
      </c>
      <c r="X2858" s="3">
        <f t="shared" si="809"/>
        <v>5.8858816244388157E-2</v>
      </c>
      <c r="Y2858" s="3">
        <f t="shared" si="810"/>
        <v>6.0657228211456138E-2</v>
      </c>
    </row>
    <row r="2859" spans="1:25" x14ac:dyDescent="0.25">
      <c r="A2859" s="1">
        <v>40183</v>
      </c>
      <c r="B2859" s="2">
        <v>8211.4</v>
      </c>
      <c r="C2859" s="2">
        <v>195741</v>
      </c>
      <c r="D2859" s="2">
        <v>8178</v>
      </c>
      <c r="E2859" s="2">
        <v>8148</v>
      </c>
      <c r="F2859" s="13">
        <f t="shared" si="798"/>
        <v>-4.0675158925396193E-3</v>
      </c>
      <c r="G2859" s="2">
        <f t="shared" si="793"/>
        <v>7720.7724999999982</v>
      </c>
      <c r="H2859" s="2">
        <f t="shared" ca="1" si="799"/>
        <v>163595.79999999999</v>
      </c>
      <c r="I2859">
        <f t="shared" ca="1" si="800"/>
        <v>1</v>
      </c>
      <c r="J2859">
        <f t="shared" si="801"/>
        <v>-1</v>
      </c>
      <c r="K2859">
        <f t="shared" si="794"/>
        <v>3.5499999999992724</v>
      </c>
      <c r="L2859">
        <f t="shared" ca="1" si="795"/>
        <v>3.5499999999992724</v>
      </c>
      <c r="M2859" s="14">
        <f t="shared" si="796"/>
        <v>7277.2900000000509</v>
      </c>
      <c r="N2859">
        <f t="shared" si="802"/>
        <v>0</v>
      </c>
      <c r="O2859">
        <f t="shared" si="797"/>
        <v>0</v>
      </c>
      <c r="P2859">
        <f>COUNTIF(作圖資料!$A$3:$A$249,A2859)</f>
        <v>0</v>
      </c>
      <c r="R2859" s="7">
        <f t="shared" si="803"/>
        <v>12</v>
      </c>
      <c r="S2859" s="8">
        <f t="shared" ca="1" si="804"/>
        <v>12</v>
      </c>
      <c r="T2859" s="8">
        <f t="shared" ca="1" si="805"/>
        <v>10626</v>
      </c>
      <c r="U2859" s="8">
        <f t="shared" ca="1" si="806"/>
        <v>1</v>
      </c>
      <c r="V2859" s="9">
        <f t="shared" ca="1" si="807"/>
        <v>0</v>
      </c>
      <c r="W2859" s="3">
        <f t="shared" si="808"/>
        <v>-6.7856958563393688E-3</v>
      </c>
      <c r="X2859" s="3">
        <f t="shared" si="809"/>
        <v>5.9316786211878636E-2</v>
      </c>
      <c r="Y2859" s="3">
        <f t="shared" si="810"/>
        <v>6.2215872191193844E-2</v>
      </c>
    </row>
    <row r="2860" spans="1:25" x14ac:dyDescent="0.25">
      <c r="A2860" s="1">
        <v>40184</v>
      </c>
      <c r="B2860" s="2">
        <v>8327.6200000000008</v>
      </c>
      <c r="C2860" s="2">
        <v>186974</v>
      </c>
      <c r="D2860" s="2">
        <v>8320</v>
      </c>
      <c r="E2860" s="2">
        <v>8288</v>
      </c>
      <c r="F2860" s="13">
        <f t="shared" si="798"/>
        <v>-9.150273427462885E-4</v>
      </c>
      <c r="G2860" s="2">
        <f t="shared" si="793"/>
        <v>7732.9561666666659</v>
      </c>
      <c r="H2860" s="2">
        <f t="shared" ca="1" si="799"/>
        <v>174512.8</v>
      </c>
      <c r="I2860">
        <f t="shared" ca="1" si="800"/>
        <v>1</v>
      </c>
      <c r="J2860">
        <f t="shared" si="801"/>
        <v>-1</v>
      </c>
      <c r="K2860">
        <f t="shared" si="794"/>
        <v>116.22000000000116</v>
      </c>
      <c r="L2860">
        <f t="shared" ca="1" si="795"/>
        <v>116.22000000000116</v>
      </c>
      <c r="M2860" s="14">
        <f t="shared" si="796"/>
        <v>7277.2900000000509</v>
      </c>
      <c r="N2860">
        <f t="shared" si="802"/>
        <v>0</v>
      </c>
      <c r="O2860">
        <f t="shared" si="797"/>
        <v>0</v>
      </c>
      <c r="P2860">
        <f>COUNTIF(作圖資料!$A$3:$A$249,A2860)</f>
        <v>0</v>
      </c>
      <c r="R2860" s="7">
        <f t="shared" si="803"/>
        <v>142</v>
      </c>
      <c r="S2860" s="8">
        <f t="shared" ca="1" si="804"/>
        <v>142</v>
      </c>
      <c r="T2860" s="8">
        <f t="shared" ca="1" si="805"/>
        <v>10768</v>
      </c>
      <c r="U2860" s="8">
        <f t="shared" ca="1" si="806"/>
        <v>1</v>
      </c>
      <c r="V2860" s="9">
        <f t="shared" ca="1" si="807"/>
        <v>0</v>
      </c>
      <c r="W2860" s="3">
        <f t="shared" si="808"/>
        <v>-6.7856958563393688E-3</v>
      </c>
      <c r="X2860" s="3">
        <f t="shared" si="809"/>
        <v>7.4309819908148E-2</v>
      </c>
      <c r="Y2860" s="3">
        <f t="shared" si="810"/>
        <v>8.0659825951422404E-2</v>
      </c>
    </row>
    <row r="2861" spans="1:25" x14ac:dyDescent="0.25">
      <c r="A2861" s="1">
        <v>40185</v>
      </c>
      <c r="B2861" s="2">
        <v>8237.42</v>
      </c>
      <c r="C2861" s="2">
        <v>200764</v>
      </c>
      <c r="D2861" s="2">
        <v>8259</v>
      </c>
      <c r="E2861" s="2">
        <v>8230</v>
      </c>
      <c r="F2861" s="13">
        <f t="shared" si="798"/>
        <v>2.6197523010844659E-3</v>
      </c>
      <c r="G2861" s="2">
        <f t="shared" si="793"/>
        <v>7741.9839999999986</v>
      </c>
      <c r="H2861" s="2">
        <f t="shared" ca="1" si="799"/>
        <v>183613.8</v>
      </c>
      <c r="I2861">
        <f t="shared" ca="1" si="800"/>
        <v>1</v>
      </c>
      <c r="J2861">
        <f t="shared" si="801"/>
        <v>1</v>
      </c>
      <c r="K2861">
        <f t="shared" si="794"/>
        <v>-90.200000000000728</v>
      </c>
      <c r="L2861">
        <f t="shared" ca="1" si="795"/>
        <v>-90.200000000000728</v>
      </c>
      <c r="M2861" s="14">
        <f t="shared" si="796"/>
        <v>7277.2900000000509</v>
      </c>
      <c r="N2861">
        <f t="shared" si="802"/>
        <v>0</v>
      </c>
      <c r="O2861">
        <f t="shared" si="797"/>
        <v>0</v>
      </c>
      <c r="P2861">
        <f>COUNTIF(作圖資料!$A$3:$A$249,A2861)</f>
        <v>0</v>
      </c>
      <c r="R2861" s="7">
        <f t="shared" si="803"/>
        <v>-61</v>
      </c>
      <c r="S2861" s="8">
        <f t="shared" ca="1" si="804"/>
        <v>-61</v>
      </c>
      <c r="T2861" s="8">
        <f t="shared" ca="1" si="805"/>
        <v>10707</v>
      </c>
      <c r="U2861" s="8">
        <f t="shared" ca="1" si="806"/>
        <v>1</v>
      </c>
      <c r="V2861" s="9">
        <f t="shared" ca="1" si="807"/>
        <v>0</v>
      </c>
      <c r="W2861" s="3">
        <f t="shared" si="808"/>
        <v>-6.7856958563393688E-3</v>
      </c>
      <c r="X2861" s="3">
        <f t="shared" si="809"/>
        <v>6.2673512565147638E-2</v>
      </c>
      <c r="Y2861" s="3">
        <f t="shared" si="810"/>
        <v>7.2736719054422805E-2</v>
      </c>
    </row>
    <row r="2862" spans="1:25" x14ac:dyDescent="0.25">
      <c r="A2862" s="1">
        <v>40186</v>
      </c>
      <c r="B2862" s="2">
        <v>8280.9</v>
      </c>
      <c r="C2862" s="2">
        <v>159995</v>
      </c>
      <c r="D2862" s="2">
        <v>8278</v>
      </c>
      <c r="E2862" s="2">
        <v>8250</v>
      </c>
      <c r="F2862" s="13">
        <f t="shared" si="798"/>
        <v>-3.5020348029801696E-4</v>
      </c>
      <c r="G2862" s="2">
        <f t="shared" si="793"/>
        <v>7751.4923333333327</v>
      </c>
      <c r="H2862" s="2">
        <f t="shared" ca="1" si="799"/>
        <v>182710.6</v>
      </c>
      <c r="I2862">
        <f t="shared" ca="1" si="800"/>
        <v>-1</v>
      </c>
      <c r="J2862">
        <f t="shared" si="801"/>
        <v>-1</v>
      </c>
      <c r="K2862">
        <f t="shared" si="794"/>
        <v>43.479999999999563</v>
      </c>
      <c r="L2862">
        <f t="shared" ca="1" si="795"/>
        <v>43.479999999999563</v>
      </c>
      <c r="M2862" s="14">
        <f t="shared" si="796"/>
        <v>7277.2900000000509</v>
      </c>
      <c r="N2862">
        <f t="shared" si="802"/>
        <v>0</v>
      </c>
      <c r="O2862">
        <f t="shared" si="797"/>
        <v>0</v>
      </c>
      <c r="P2862">
        <f>COUNTIF(作圖資料!$A$3:$A$249,A2862)</f>
        <v>0</v>
      </c>
      <c r="R2862" s="7">
        <f t="shared" si="803"/>
        <v>19</v>
      </c>
      <c r="S2862" s="8">
        <f t="shared" ca="1" si="804"/>
        <v>19</v>
      </c>
      <c r="T2862" s="8">
        <f t="shared" ca="1" si="805"/>
        <v>10726</v>
      </c>
      <c r="U2862" s="8">
        <f t="shared" ca="1" si="806"/>
        <v>-1</v>
      </c>
      <c r="V2862" s="9">
        <f t="shared" ca="1" si="807"/>
        <v>2</v>
      </c>
      <c r="W2862" s="3">
        <f t="shared" si="808"/>
        <v>-6.7856958563393688E-3</v>
      </c>
      <c r="X2862" s="3">
        <f t="shared" si="809"/>
        <v>6.8282677124722468E-2</v>
      </c>
      <c r="Y2862" s="3">
        <f t="shared" si="810"/>
        <v>7.5204572022340654E-2</v>
      </c>
    </row>
    <row r="2863" spans="1:25" x14ac:dyDescent="0.25">
      <c r="A2863" s="1">
        <v>40189</v>
      </c>
      <c r="B2863" s="2">
        <v>8323.82</v>
      </c>
      <c r="C2863" s="2">
        <v>153813</v>
      </c>
      <c r="D2863" s="2">
        <v>8325</v>
      </c>
      <c r="E2863" s="2">
        <v>8290</v>
      </c>
      <c r="F2863" s="13">
        <f t="shared" si="798"/>
        <v>1.417618353112271E-4</v>
      </c>
      <c r="G2863" s="2">
        <f t="shared" si="793"/>
        <v>7761.6376666666665</v>
      </c>
      <c r="H2863" s="2">
        <f t="shared" ca="1" si="799"/>
        <v>179457.4</v>
      </c>
      <c r="I2863">
        <f t="shared" ca="1" si="800"/>
        <v>-1</v>
      </c>
      <c r="J2863">
        <f t="shared" si="801"/>
        <v>1</v>
      </c>
      <c r="K2863">
        <f t="shared" si="794"/>
        <v>42.920000000000073</v>
      </c>
      <c r="L2863">
        <f t="shared" ca="1" si="795"/>
        <v>-42.920000000000073</v>
      </c>
      <c r="M2863" s="14">
        <f t="shared" si="796"/>
        <v>7277.2900000000509</v>
      </c>
      <c r="N2863">
        <f t="shared" si="802"/>
        <v>0</v>
      </c>
      <c r="O2863">
        <f t="shared" si="797"/>
        <v>0</v>
      </c>
      <c r="P2863">
        <f>COUNTIF(作圖資料!$A$3:$A$249,A2863)</f>
        <v>0</v>
      </c>
      <c r="R2863" s="7">
        <f t="shared" si="803"/>
        <v>47</v>
      </c>
      <c r="S2863" s="8">
        <f t="shared" ca="1" si="804"/>
        <v>-47</v>
      </c>
      <c r="T2863" s="8">
        <f t="shared" ca="1" si="805"/>
        <v>10679</v>
      </c>
      <c r="U2863" s="8">
        <f t="shared" ca="1" si="806"/>
        <v>-1</v>
      </c>
      <c r="V2863" s="9">
        <f t="shared" ca="1" si="807"/>
        <v>0</v>
      </c>
      <c r="W2863" s="3">
        <f t="shared" si="808"/>
        <v>-6.7856958563393688E-3</v>
      </c>
      <c r="X2863" s="3">
        <f t="shared" si="809"/>
        <v>7.3819598534495823E-2</v>
      </c>
      <c r="Y2863" s="3">
        <f t="shared" si="810"/>
        <v>8.1309260942979744E-2</v>
      </c>
    </row>
    <row r="2864" spans="1:25" x14ac:dyDescent="0.25">
      <c r="A2864" s="1">
        <v>40190</v>
      </c>
      <c r="B2864" s="2">
        <v>8309.3700000000008</v>
      </c>
      <c r="C2864" s="2">
        <v>147137</v>
      </c>
      <c r="D2864" s="2">
        <v>8308</v>
      </c>
      <c r="E2864" s="2">
        <v>8280</v>
      </c>
      <c r="F2864" s="13">
        <f t="shared" si="798"/>
        <v>-1.648741119965047E-4</v>
      </c>
      <c r="G2864" s="2">
        <f t="shared" si="793"/>
        <v>7770.9385000000002</v>
      </c>
      <c r="H2864" s="2">
        <f t="shared" ca="1" si="799"/>
        <v>169736.6</v>
      </c>
      <c r="I2864">
        <f t="shared" ca="1" si="800"/>
        <v>-1</v>
      </c>
      <c r="J2864">
        <f t="shared" si="801"/>
        <v>-1</v>
      </c>
      <c r="K2864">
        <f t="shared" si="794"/>
        <v>-14.449999999998909</v>
      </c>
      <c r="L2864">
        <f t="shared" ca="1" si="795"/>
        <v>14.449999999998909</v>
      </c>
      <c r="M2864" s="14">
        <f t="shared" si="796"/>
        <v>7277.2900000000509</v>
      </c>
      <c r="N2864">
        <f t="shared" si="802"/>
        <v>0</v>
      </c>
      <c r="O2864">
        <f t="shared" si="797"/>
        <v>0</v>
      </c>
      <c r="P2864">
        <f>COUNTIF(作圖資料!$A$3:$A$249,A2864)</f>
        <v>0</v>
      </c>
      <c r="R2864" s="7">
        <f t="shared" si="803"/>
        <v>-17</v>
      </c>
      <c r="S2864" s="8">
        <f t="shared" ca="1" si="804"/>
        <v>17</v>
      </c>
      <c r="T2864" s="8">
        <f t="shared" ca="1" si="805"/>
        <v>10696</v>
      </c>
      <c r="U2864" s="8">
        <f t="shared" ca="1" si="806"/>
        <v>-1</v>
      </c>
      <c r="V2864" s="9">
        <f t="shared" ca="1" si="807"/>
        <v>0</v>
      </c>
      <c r="W2864" s="3">
        <f t="shared" si="808"/>
        <v>-6.7856958563393688E-3</v>
      </c>
      <c r="X2864" s="3">
        <f t="shared" si="809"/>
        <v>7.195546725837243E-2</v>
      </c>
      <c r="Y2864" s="3">
        <f t="shared" si="810"/>
        <v>7.9101181971684698E-2</v>
      </c>
    </row>
    <row r="2865" spans="1:25" x14ac:dyDescent="0.25">
      <c r="A2865" s="1">
        <v>40191</v>
      </c>
      <c r="B2865" s="2">
        <v>8196.56</v>
      </c>
      <c r="C2865" s="2">
        <v>141010</v>
      </c>
      <c r="D2865" s="2">
        <v>8215</v>
      </c>
      <c r="E2865" s="2">
        <v>8189</v>
      </c>
      <c r="F2865" s="13">
        <f t="shared" si="798"/>
        <v>2.2497242745738166E-3</v>
      </c>
      <c r="G2865" s="2">
        <f t="shared" si="793"/>
        <v>7778.3225000000002</v>
      </c>
      <c r="H2865" s="2">
        <f t="shared" ca="1" si="799"/>
        <v>160543.79999999999</v>
      </c>
      <c r="I2865">
        <f t="shared" ca="1" si="800"/>
        <v>-1</v>
      </c>
      <c r="J2865">
        <f t="shared" si="801"/>
        <v>1</v>
      </c>
      <c r="K2865">
        <f t="shared" si="794"/>
        <v>-112.81000000000131</v>
      </c>
      <c r="L2865">
        <f t="shared" ca="1" si="795"/>
        <v>112.81000000000131</v>
      </c>
      <c r="M2865" s="14">
        <f t="shared" si="796"/>
        <v>7277.2900000000509</v>
      </c>
      <c r="N2865">
        <f t="shared" si="802"/>
        <v>0</v>
      </c>
      <c r="O2865">
        <f t="shared" si="797"/>
        <v>0</v>
      </c>
      <c r="P2865">
        <f>COUNTIF(作圖資料!$A$3:$A$249,A2865)</f>
        <v>0</v>
      </c>
      <c r="R2865" s="7">
        <f t="shared" si="803"/>
        <v>-93</v>
      </c>
      <c r="S2865" s="8">
        <f t="shared" ca="1" si="804"/>
        <v>93</v>
      </c>
      <c r="T2865" s="8">
        <f t="shared" ca="1" si="805"/>
        <v>10789</v>
      </c>
      <c r="U2865" s="8">
        <f t="shared" ca="1" si="806"/>
        <v>-1</v>
      </c>
      <c r="V2865" s="9">
        <f t="shared" ca="1" si="807"/>
        <v>0</v>
      </c>
      <c r="W2865" s="3">
        <f t="shared" si="808"/>
        <v>-6.7856958563393688E-3</v>
      </c>
      <c r="X2865" s="3">
        <f t="shared" si="809"/>
        <v>5.7402342742143286E-2</v>
      </c>
      <c r="Y2865" s="3">
        <f t="shared" si="810"/>
        <v>6.7021691128718031E-2</v>
      </c>
    </row>
    <row r="2866" spans="1:25" x14ac:dyDescent="0.25">
      <c r="A2866" s="1">
        <v>40192</v>
      </c>
      <c r="B2866" s="2">
        <v>8289.98</v>
      </c>
      <c r="C2866" s="2">
        <v>146081</v>
      </c>
      <c r="D2866" s="2">
        <v>8301</v>
      </c>
      <c r="E2866" s="2">
        <v>8271</v>
      </c>
      <c r="F2866" s="13">
        <f t="shared" si="798"/>
        <v>1.3293156316420696E-3</v>
      </c>
      <c r="G2866" s="2">
        <f t="shared" si="793"/>
        <v>7788.1305000000002</v>
      </c>
      <c r="H2866" s="2">
        <f t="shared" ca="1" si="799"/>
        <v>149607.20000000001</v>
      </c>
      <c r="I2866">
        <f t="shared" ca="1" si="800"/>
        <v>-1</v>
      </c>
      <c r="J2866">
        <f t="shared" si="801"/>
        <v>1</v>
      </c>
      <c r="K2866">
        <f t="shared" si="794"/>
        <v>93.420000000000073</v>
      </c>
      <c r="L2866">
        <f t="shared" ca="1" si="795"/>
        <v>-93.420000000000073</v>
      </c>
      <c r="M2866" s="14">
        <f t="shared" si="796"/>
        <v>7277.2900000000509</v>
      </c>
      <c r="N2866">
        <f t="shared" si="802"/>
        <v>0</v>
      </c>
      <c r="O2866">
        <f t="shared" si="797"/>
        <v>0</v>
      </c>
      <c r="P2866">
        <f>COUNTIF(作圖資料!$A$3:$A$249,A2866)</f>
        <v>0</v>
      </c>
      <c r="R2866" s="7">
        <f t="shared" si="803"/>
        <v>86</v>
      </c>
      <c r="S2866" s="8">
        <f t="shared" ca="1" si="804"/>
        <v>-86</v>
      </c>
      <c r="T2866" s="8">
        <f t="shared" ca="1" si="805"/>
        <v>10703</v>
      </c>
      <c r="U2866" s="8">
        <f t="shared" ca="1" si="806"/>
        <v>-1</v>
      </c>
      <c r="V2866" s="9">
        <f t="shared" ca="1" si="807"/>
        <v>0</v>
      </c>
      <c r="W2866" s="3">
        <f t="shared" si="808"/>
        <v>-6.7856958563393688E-3</v>
      </c>
      <c r="X2866" s="3">
        <f t="shared" si="809"/>
        <v>6.9454048196501139E-2</v>
      </c>
      <c r="Y2866" s="3">
        <f t="shared" si="810"/>
        <v>7.8191972983504554E-2</v>
      </c>
    </row>
    <row r="2867" spans="1:25" x14ac:dyDescent="0.25">
      <c r="A2867" s="1">
        <v>40193</v>
      </c>
      <c r="B2867" s="2">
        <v>8356.89</v>
      </c>
      <c r="C2867" s="2">
        <v>170006</v>
      </c>
      <c r="D2867" s="2">
        <v>8369</v>
      </c>
      <c r="E2867" s="2">
        <v>8337</v>
      </c>
      <c r="F2867" s="13">
        <f t="shared" si="798"/>
        <v>1.4491036737351859E-3</v>
      </c>
      <c r="G2867" s="2">
        <f t="shared" si="793"/>
        <v>7800.613166666667</v>
      </c>
      <c r="H2867" s="2">
        <f t="shared" ca="1" si="799"/>
        <v>151609.4</v>
      </c>
      <c r="I2867">
        <f t="shared" ca="1" si="800"/>
        <v>1</v>
      </c>
      <c r="J2867">
        <f t="shared" si="801"/>
        <v>1</v>
      </c>
      <c r="K2867">
        <f t="shared" si="794"/>
        <v>66.909999999999854</v>
      </c>
      <c r="L2867">
        <f t="shared" ca="1" si="795"/>
        <v>-66.909999999999854</v>
      </c>
      <c r="M2867" s="14">
        <f t="shared" si="796"/>
        <v>7277.2900000000509</v>
      </c>
      <c r="N2867">
        <f t="shared" si="802"/>
        <v>0</v>
      </c>
      <c r="O2867">
        <f t="shared" si="797"/>
        <v>0</v>
      </c>
      <c r="P2867">
        <f>COUNTIF(作圖資料!$A$3:$A$249,A2867)</f>
        <v>0</v>
      </c>
      <c r="R2867" s="7">
        <f t="shared" si="803"/>
        <v>68</v>
      </c>
      <c r="S2867" s="8">
        <f t="shared" ca="1" si="804"/>
        <v>-68</v>
      </c>
      <c r="T2867" s="8">
        <f t="shared" ca="1" si="805"/>
        <v>10635</v>
      </c>
      <c r="U2867" s="8">
        <f t="shared" ca="1" si="806"/>
        <v>1</v>
      </c>
      <c r="V2867" s="9">
        <f t="shared" ca="1" si="807"/>
        <v>2</v>
      </c>
      <c r="W2867" s="3">
        <f t="shared" si="808"/>
        <v>-6.7856958563393688E-3</v>
      </c>
      <c r="X2867" s="3">
        <f t="shared" si="809"/>
        <v>7.8085814541513754E-2</v>
      </c>
      <c r="Y2867" s="3">
        <f t="shared" si="810"/>
        <v>8.7024288868684296E-2</v>
      </c>
    </row>
    <row r="2868" spans="1:25" x14ac:dyDescent="0.25">
      <c r="A2868" s="1">
        <v>40196</v>
      </c>
      <c r="B2868" s="2">
        <v>8337.82</v>
      </c>
      <c r="C2868" s="2">
        <v>140228</v>
      </c>
      <c r="D2868" s="2">
        <v>8353</v>
      </c>
      <c r="E2868" s="2">
        <v>8323</v>
      </c>
      <c r="F2868" s="13">
        <f t="shared" si="798"/>
        <v>1.8206197783114941E-3</v>
      </c>
      <c r="G2868" s="2">
        <f t="shared" si="793"/>
        <v>7812.0888333333342</v>
      </c>
      <c r="H2868" s="2">
        <f t="shared" ca="1" si="799"/>
        <v>148892.4</v>
      </c>
      <c r="I2868">
        <f t="shared" ca="1" si="800"/>
        <v>-1</v>
      </c>
      <c r="J2868">
        <f t="shared" si="801"/>
        <v>1</v>
      </c>
      <c r="K2868">
        <f t="shared" si="794"/>
        <v>-19.069999999999709</v>
      </c>
      <c r="L2868">
        <f t="shared" ca="1" si="795"/>
        <v>-19.069999999999709</v>
      </c>
      <c r="M2868" s="14">
        <f t="shared" si="796"/>
        <v>7277.2900000000509</v>
      </c>
      <c r="N2868">
        <f t="shared" si="802"/>
        <v>0</v>
      </c>
      <c r="O2868">
        <f t="shared" si="797"/>
        <v>0</v>
      </c>
      <c r="P2868">
        <f>COUNTIF(作圖資料!$A$3:$A$249,A2868)</f>
        <v>0</v>
      </c>
      <c r="R2868" s="7">
        <f t="shared" si="803"/>
        <v>-16</v>
      </c>
      <c r="S2868" s="8">
        <f t="shared" ca="1" si="804"/>
        <v>-16</v>
      </c>
      <c r="T2868" s="8">
        <f t="shared" ca="1" si="805"/>
        <v>10619</v>
      </c>
      <c r="U2868" s="8">
        <f t="shared" ca="1" si="806"/>
        <v>-1</v>
      </c>
      <c r="V2868" s="9">
        <f t="shared" ca="1" si="807"/>
        <v>2</v>
      </c>
      <c r="W2868" s="3">
        <f t="shared" si="808"/>
        <v>-6.7856958563393688E-3</v>
      </c>
      <c r="X2868" s="3">
        <f t="shared" si="809"/>
        <v>7.562567727952918E-2</v>
      </c>
      <c r="Y2868" s="3">
        <f t="shared" si="810"/>
        <v>8.4946096895700762E-2</v>
      </c>
    </row>
    <row r="2869" spans="1:25" x14ac:dyDescent="0.25">
      <c r="A2869" s="1">
        <v>40197</v>
      </c>
      <c r="B2869" s="2">
        <v>8249</v>
      </c>
      <c r="C2869" s="2">
        <v>157825</v>
      </c>
      <c r="D2869" s="2">
        <v>8270</v>
      </c>
      <c r="E2869" s="2">
        <v>8230</v>
      </c>
      <c r="F2869" s="13">
        <f t="shared" si="798"/>
        <v>2.5457631228027466E-3</v>
      </c>
      <c r="G2869" s="2">
        <f t="shared" si="793"/>
        <v>7821.7655000000004</v>
      </c>
      <c r="H2869" s="2">
        <f t="shared" ca="1" si="799"/>
        <v>151030</v>
      </c>
      <c r="I2869">
        <f t="shared" ca="1" si="800"/>
        <v>1</v>
      </c>
      <c r="J2869">
        <f t="shared" si="801"/>
        <v>1</v>
      </c>
      <c r="K2869">
        <f t="shared" si="794"/>
        <v>-88.819999999999709</v>
      </c>
      <c r="L2869">
        <f t="shared" ca="1" si="795"/>
        <v>88.819999999999709</v>
      </c>
      <c r="M2869" s="14">
        <f t="shared" si="796"/>
        <v>7277.2900000000509</v>
      </c>
      <c r="N2869">
        <f t="shared" si="802"/>
        <v>0</v>
      </c>
      <c r="O2869">
        <f t="shared" si="797"/>
        <v>0</v>
      </c>
      <c r="P2869">
        <f>COUNTIF(作圖資料!$A$3:$A$249,A2869)</f>
        <v>0</v>
      </c>
      <c r="R2869" s="7">
        <f t="shared" si="803"/>
        <v>-83</v>
      </c>
      <c r="S2869" s="8">
        <f t="shared" ca="1" si="804"/>
        <v>83</v>
      </c>
      <c r="T2869" s="8">
        <f t="shared" ca="1" si="805"/>
        <v>10702</v>
      </c>
      <c r="U2869" s="8">
        <f t="shared" ca="1" si="806"/>
        <v>1</v>
      </c>
      <c r="V2869" s="9">
        <f t="shared" ca="1" si="807"/>
        <v>2</v>
      </c>
      <c r="W2869" s="3">
        <f t="shared" si="808"/>
        <v>-6.7856958563393688E-3</v>
      </c>
      <c r="X2869" s="3">
        <f t="shared" si="809"/>
        <v>6.4167397698539519E-2</v>
      </c>
      <c r="Y2869" s="3">
        <f t="shared" si="810"/>
        <v>7.4165476035848776E-2</v>
      </c>
    </row>
    <row r="2870" spans="1:25" x14ac:dyDescent="0.25">
      <c r="A2870" s="1">
        <v>40198</v>
      </c>
      <c r="B2870" s="2">
        <v>8220.93</v>
      </c>
      <c r="C2870" s="2">
        <v>140992.9</v>
      </c>
      <c r="D2870" s="2">
        <v>8215</v>
      </c>
      <c r="E2870" s="2">
        <v>8217</v>
      </c>
      <c r="F2870" s="13">
        <f t="shared" si="798"/>
        <v>-4.7804810404661335E-4</v>
      </c>
      <c r="G2870" s="2">
        <f t="shared" si="793"/>
        <v>7831.1586666666681</v>
      </c>
      <c r="H2870" s="2">
        <f t="shared" ca="1" si="799"/>
        <v>151026.58000000002</v>
      </c>
      <c r="I2870">
        <f t="shared" ca="1" si="800"/>
        <v>-1</v>
      </c>
      <c r="J2870">
        <f t="shared" si="801"/>
        <v>-1</v>
      </c>
      <c r="K2870">
        <f t="shared" si="794"/>
        <v>-28.069999999999709</v>
      </c>
      <c r="L2870">
        <f t="shared" ca="1" si="795"/>
        <v>-28.069999999999709</v>
      </c>
      <c r="M2870" s="14">
        <f t="shared" si="796"/>
        <v>7277.2900000000509</v>
      </c>
      <c r="N2870">
        <f t="shared" si="802"/>
        <v>0</v>
      </c>
      <c r="O2870">
        <f t="shared" si="797"/>
        <v>0</v>
      </c>
      <c r="P2870">
        <f>COUNTIF(作圖資料!$A$3:$A$249,A2870)</f>
        <v>1</v>
      </c>
      <c r="R2870" s="7">
        <f t="shared" si="803"/>
        <v>-55</v>
      </c>
      <c r="S2870" s="8">
        <f t="shared" ca="1" si="804"/>
        <v>-55</v>
      </c>
      <c r="T2870" s="8">
        <f t="shared" ca="1" si="805"/>
        <v>10647</v>
      </c>
      <c r="U2870" s="8">
        <f t="shared" ca="1" si="806"/>
        <v>-1</v>
      </c>
      <c r="V2870" s="9">
        <f t="shared" ca="1" si="807"/>
        <v>2</v>
      </c>
      <c r="W2870" s="3">
        <f t="shared" si="808"/>
        <v>-6.7856958563393688E-3</v>
      </c>
      <c r="X2870" s="3">
        <f t="shared" si="809"/>
        <v>6.0546209814747787E-2</v>
      </c>
      <c r="Y2870" s="3">
        <f t="shared" si="810"/>
        <v>6.7021691128718031E-2</v>
      </c>
    </row>
    <row r="2871" spans="1:25" x14ac:dyDescent="0.25">
      <c r="A2871" s="1">
        <v>40199</v>
      </c>
      <c r="B2871" s="2">
        <v>8127.87</v>
      </c>
      <c r="C2871" s="2">
        <v>128562.8</v>
      </c>
      <c r="D2871" s="2">
        <v>8134</v>
      </c>
      <c r="E2871" s="2">
        <v>8108</v>
      </c>
      <c r="F2871" s="13">
        <f t="shared" si="798"/>
        <v>7.5419513353436329E-4</v>
      </c>
      <c r="G2871" s="2">
        <f t="shared" si="793"/>
        <v>7841.0573333333341</v>
      </c>
      <c r="H2871" s="2">
        <f t="shared" ca="1" si="799"/>
        <v>147522.94</v>
      </c>
      <c r="I2871">
        <f t="shared" ca="1" si="800"/>
        <v>-1</v>
      </c>
      <c r="J2871">
        <f t="shared" si="801"/>
        <v>1</v>
      </c>
      <c r="K2871">
        <f t="shared" si="794"/>
        <v>-93.0600000000004</v>
      </c>
      <c r="L2871">
        <f t="shared" ca="1" si="795"/>
        <v>93.0600000000004</v>
      </c>
      <c r="M2871" s="14">
        <f t="shared" si="796"/>
        <v>7277.2900000000509</v>
      </c>
      <c r="N2871">
        <f t="shared" si="802"/>
        <v>0</v>
      </c>
      <c r="O2871">
        <f t="shared" si="797"/>
        <v>0</v>
      </c>
      <c r="P2871">
        <f>COUNTIF(作圖資料!$A$3:$A$249,A2871)</f>
        <v>0</v>
      </c>
      <c r="R2871" s="7">
        <f t="shared" si="803"/>
        <v>-83</v>
      </c>
      <c r="S2871" s="8">
        <f t="shared" ca="1" si="804"/>
        <v>83</v>
      </c>
      <c r="T2871" s="8">
        <f t="shared" ca="1" si="805"/>
        <v>10730</v>
      </c>
      <c r="U2871" s="8">
        <f t="shared" ca="1" si="806"/>
        <v>-1</v>
      </c>
      <c r="V2871" s="9">
        <f t="shared" ca="1" si="807"/>
        <v>0</v>
      </c>
      <c r="W2871" s="3">
        <f t="shared" si="808"/>
        <v>-4.7804810404661335E-4</v>
      </c>
      <c r="X2871" s="3">
        <f t="shared" si="809"/>
        <v>-1.1319887166050605E-2</v>
      </c>
      <c r="Y2871" s="3">
        <f t="shared" si="810"/>
        <v>-1.0101010101010102E-2</v>
      </c>
    </row>
    <row r="2872" spans="1:25" x14ac:dyDescent="0.25">
      <c r="A2872" s="1">
        <v>40200</v>
      </c>
      <c r="B2872" s="2">
        <v>7927.31</v>
      </c>
      <c r="C2872" s="2">
        <v>147764.9</v>
      </c>
      <c r="D2872" s="2">
        <v>7897</v>
      </c>
      <c r="E2872" s="2">
        <v>7870</v>
      </c>
      <c r="F2872" s="13">
        <f t="shared" si="798"/>
        <v>-3.8234911968877405E-3</v>
      </c>
      <c r="G2872" s="2">
        <f t="shared" si="793"/>
        <v>7850.5843333333351</v>
      </c>
      <c r="H2872" s="2">
        <f t="shared" ca="1" si="799"/>
        <v>143074.72000000003</v>
      </c>
      <c r="I2872">
        <f t="shared" ca="1" si="800"/>
        <v>1</v>
      </c>
      <c r="J2872">
        <f t="shared" si="801"/>
        <v>-1</v>
      </c>
      <c r="K2872">
        <f t="shared" si="794"/>
        <v>-200.55999999999949</v>
      </c>
      <c r="L2872">
        <f t="shared" ca="1" si="795"/>
        <v>200.55999999999949</v>
      </c>
      <c r="M2872" s="14">
        <f t="shared" si="796"/>
        <v>7277.2900000000509</v>
      </c>
      <c r="N2872">
        <f t="shared" si="802"/>
        <v>0</v>
      </c>
      <c r="O2872">
        <f t="shared" si="797"/>
        <v>0</v>
      </c>
      <c r="P2872">
        <f>COUNTIF(作圖資料!$A$3:$A$249,A2872)</f>
        <v>0</v>
      </c>
      <c r="R2872" s="7">
        <f t="shared" si="803"/>
        <v>-237</v>
      </c>
      <c r="S2872" s="8">
        <f t="shared" ca="1" si="804"/>
        <v>237</v>
      </c>
      <c r="T2872" s="8">
        <f t="shared" ca="1" si="805"/>
        <v>10967</v>
      </c>
      <c r="U2872" s="8">
        <f t="shared" ca="1" si="806"/>
        <v>1</v>
      </c>
      <c r="V2872" s="9">
        <f t="shared" ca="1" si="807"/>
        <v>2</v>
      </c>
      <c r="W2872" s="3">
        <f t="shared" si="808"/>
        <v>-4.7804810404661335E-4</v>
      </c>
      <c r="X2872" s="3">
        <f t="shared" si="809"/>
        <v>-3.571615376849091E-2</v>
      </c>
      <c r="Y2872" s="3">
        <f t="shared" si="810"/>
        <v>-3.8943653401484646E-2</v>
      </c>
    </row>
    <row r="2873" spans="1:25" x14ac:dyDescent="0.25">
      <c r="A2873" s="1">
        <v>40203</v>
      </c>
      <c r="B2873" s="2">
        <v>7872.99</v>
      </c>
      <c r="C2873" s="2">
        <v>108658</v>
      </c>
      <c r="D2873" s="2">
        <v>7852</v>
      </c>
      <c r="E2873" s="2">
        <v>7828</v>
      </c>
      <c r="F2873" s="13">
        <f t="shared" si="798"/>
        <v>-2.6660773098911017E-3</v>
      </c>
      <c r="G2873" s="2">
        <f t="shared" si="793"/>
        <v>7859.466166666668</v>
      </c>
      <c r="H2873" s="2">
        <f t="shared" ca="1" si="799"/>
        <v>136760.72</v>
      </c>
      <c r="I2873">
        <f t="shared" ca="1" si="800"/>
        <v>-1</v>
      </c>
      <c r="J2873">
        <f t="shared" si="801"/>
        <v>-1</v>
      </c>
      <c r="K2873">
        <f t="shared" si="794"/>
        <v>-54.320000000000618</v>
      </c>
      <c r="L2873">
        <f t="shared" ca="1" si="795"/>
        <v>-54.320000000000618</v>
      </c>
      <c r="M2873" s="14">
        <f t="shared" si="796"/>
        <v>7277.2900000000509</v>
      </c>
      <c r="N2873">
        <f t="shared" si="802"/>
        <v>0</v>
      </c>
      <c r="O2873">
        <f t="shared" si="797"/>
        <v>0</v>
      </c>
      <c r="P2873">
        <f>COUNTIF(作圖資料!$A$3:$A$249,A2873)</f>
        <v>0</v>
      </c>
      <c r="R2873" s="7">
        <f t="shared" si="803"/>
        <v>-45</v>
      </c>
      <c r="S2873" s="8">
        <f t="shared" ca="1" si="804"/>
        <v>-45</v>
      </c>
      <c r="T2873" s="8">
        <f t="shared" ca="1" si="805"/>
        <v>10922</v>
      </c>
      <c r="U2873" s="8">
        <f t="shared" ca="1" si="806"/>
        <v>-1</v>
      </c>
      <c r="V2873" s="9">
        <f t="shared" ca="1" si="807"/>
        <v>2</v>
      </c>
      <c r="W2873" s="3">
        <f t="shared" si="808"/>
        <v>-4.7804810404661335E-4</v>
      </c>
      <c r="X2873" s="3">
        <f t="shared" si="809"/>
        <v>-4.232367870788345E-2</v>
      </c>
      <c r="Y2873" s="3">
        <f t="shared" si="810"/>
        <v>-4.4420104661068494E-2</v>
      </c>
    </row>
    <row r="2874" spans="1:25" x14ac:dyDescent="0.25">
      <c r="A2874" s="1">
        <v>40204</v>
      </c>
      <c r="B2874" s="2">
        <v>7598.81</v>
      </c>
      <c r="C2874" s="2">
        <v>161986.70000000001</v>
      </c>
      <c r="D2874" s="2">
        <v>7556</v>
      </c>
      <c r="E2874" s="2">
        <v>7537</v>
      </c>
      <c r="F2874" s="13">
        <f t="shared" si="798"/>
        <v>-5.6337768676938405E-3</v>
      </c>
      <c r="G2874" s="2">
        <f t="shared" si="793"/>
        <v>7863.8600000000015</v>
      </c>
      <c r="H2874" s="2">
        <f t="shared" ca="1" si="799"/>
        <v>137593.06</v>
      </c>
      <c r="I2874">
        <f t="shared" ca="1" si="800"/>
        <v>1</v>
      </c>
      <c r="J2874">
        <f t="shared" si="801"/>
        <v>-1</v>
      </c>
      <c r="K2874">
        <f t="shared" si="794"/>
        <v>-274.17999999999938</v>
      </c>
      <c r="L2874">
        <f t="shared" ca="1" si="795"/>
        <v>274.17999999999938</v>
      </c>
      <c r="M2874" s="14">
        <f t="shared" si="796"/>
        <v>7277.2900000000509</v>
      </c>
      <c r="N2874">
        <f t="shared" si="802"/>
        <v>0</v>
      </c>
      <c r="O2874">
        <f t="shared" si="797"/>
        <v>0</v>
      </c>
      <c r="P2874">
        <f>COUNTIF(作圖資料!$A$3:$A$249,A2874)</f>
        <v>0</v>
      </c>
      <c r="R2874" s="7">
        <f t="shared" si="803"/>
        <v>-296</v>
      </c>
      <c r="S2874" s="8">
        <f t="shared" ca="1" si="804"/>
        <v>296</v>
      </c>
      <c r="T2874" s="8">
        <f t="shared" ca="1" si="805"/>
        <v>11218</v>
      </c>
      <c r="U2874" s="8">
        <f t="shared" ca="1" si="806"/>
        <v>1</v>
      </c>
      <c r="V2874" s="9">
        <f t="shared" ca="1" si="807"/>
        <v>2</v>
      </c>
      <c r="W2874" s="3">
        <f t="shared" si="808"/>
        <v>-4.7804810404661335E-4</v>
      </c>
      <c r="X2874" s="3">
        <f t="shared" si="809"/>
        <v>-7.5675136511319296E-2</v>
      </c>
      <c r="Y2874" s="3">
        <f t="shared" si="810"/>
        <v>-8.044298405744188E-2</v>
      </c>
    </row>
    <row r="2875" spans="1:25" x14ac:dyDescent="0.25">
      <c r="A2875" s="1">
        <v>40205</v>
      </c>
      <c r="B2875" s="2">
        <v>7560.03</v>
      </c>
      <c r="C2875" s="2">
        <v>119184.4</v>
      </c>
      <c r="D2875" s="2">
        <v>7534</v>
      </c>
      <c r="E2875" s="2">
        <v>7506</v>
      </c>
      <c r="F2875" s="13">
        <f t="shared" si="798"/>
        <v>-3.4431080299945904E-3</v>
      </c>
      <c r="G2875" s="2">
        <f t="shared" si="793"/>
        <v>7867.8116666666674</v>
      </c>
      <c r="H2875" s="2">
        <f t="shared" ca="1" si="799"/>
        <v>133231.36000000002</v>
      </c>
      <c r="I2875">
        <f t="shared" ca="1" si="800"/>
        <v>-1</v>
      </c>
      <c r="J2875">
        <f t="shared" si="801"/>
        <v>-1</v>
      </c>
      <c r="K2875">
        <f t="shared" si="794"/>
        <v>-38.780000000000655</v>
      </c>
      <c r="L2875">
        <f t="shared" ca="1" si="795"/>
        <v>-38.780000000000655</v>
      </c>
      <c r="M2875" s="14">
        <f t="shared" si="796"/>
        <v>7277.2900000000509</v>
      </c>
      <c r="N2875">
        <f t="shared" si="802"/>
        <v>0</v>
      </c>
      <c r="O2875">
        <f t="shared" si="797"/>
        <v>0</v>
      </c>
      <c r="P2875">
        <f>COUNTIF(作圖資料!$A$3:$A$249,A2875)</f>
        <v>0</v>
      </c>
      <c r="R2875" s="7">
        <f t="shared" si="803"/>
        <v>-22</v>
      </c>
      <c r="S2875" s="8">
        <f t="shared" ca="1" si="804"/>
        <v>-22</v>
      </c>
      <c r="T2875" s="8">
        <f t="shared" ca="1" si="805"/>
        <v>11196</v>
      </c>
      <c r="U2875" s="8">
        <f t="shared" ca="1" si="806"/>
        <v>-1</v>
      </c>
      <c r="V2875" s="9">
        <f t="shared" ca="1" si="807"/>
        <v>2</v>
      </c>
      <c r="W2875" s="3">
        <f t="shared" si="808"/>
        <v>-4.7804810404661335E-4</v>
      </c>
      <c r="X2875" s="3">
        <f t="shared" si="809"/>
        <v>-8.0392364367535163E-2</v>
      </c>
      <c r="Y2875" s="3">
        <f t="shared" si="810"/>
        <v>-8.3120360228793988E-2</v>
      </c>
    </row>
    <row r="2876" spans="1:25" x14ac:dyDescent="0.25">
      <c r="A2876" s="1">
        <v>40206</v>
      </c>
      <c r="B2876" s="2">
        <v>7694.58</v>
      </c>
      <c r="C2876" s="2">
        <v>118077.6</v>
      </c>
      <c r="D2876" s="2">
        <v>7699</v>
      </c>
      <c r="E2876" s="2">
        <v>7670</v>
      </c>
      <c r="F2876" s="13">
        <f t="shared" si="798"/>
        <v>5.744303132855233E-4</v>
      </c>
      <c r="G2876" s="2">
        <f t="shared" si="793"/>
        <v>7871.6040000000021</v>
      </c>
      <c r="H2876" s="2">
        <f t="shared" ca="1" si="799"/>
        <v>131134.32</v>
      </c>
      <c r="I2876">
        <f t="shared" ca="1" si="800"/>
        <v>-1</v>
      </c>
      <c r="J2876">
        <f t="shared" si="801"/>
        <v>1</v>
      </c>
      <c r="K2876">
        <f t="shared" si="794"/>
        <v>134.55000000000018</v>
      </c>
      <c r="L2876">
        <f t="shared" ca="1" si="795"/>
        <v>-134.55000000000018</v>
      </c>
      <c r="M2876" s="14">
        <f t="shared" si="796"/>
        <v>7277.2900000000509</v>
      </c>
      <c r="N2876">
        <f t="shared" si="802"/>
        <v>0</v>
      </c>
      <c r="O2876">
        <f t="shared" si="797"/>
        <v>0</v>
      </c>
      <c r="P2876">
        <f>COUNTIF(作圖資料!$A$3:$A$249,A2876)</f>
        <v>0</v>
      </c>
      <c r="R2876" s="7">
        <f t="shared" si="803"/>
        <v>165</v>
      </c>
      <c r="S2876" s="8">
        <f t="shared" ca="1" si="804"/>
        <v>-165</v>
      </c>
      <c r="T2876" s="8">
        <f t="shared" ca="1" si="805"/>
        <v>11031</v>
      </c>
      <c r="U2876" s="8">
        <f t="shared" ca="1" si="806"/>
        <v>-1</v>
      </c>
      <c r="V2876" s="9">
        <f t="shared" ca="1" si="807"/>
        <v>0</v>
      </c>
      <c r="W2876" s="3">
        <f t="shared" si="808"/>
        <v>-4.7804810404661335E-4</v>
      </c>
      <c r="X2876" s="3">
        <f t="shared" si="809"/>
        <v>-6.4025602942732851E-2</v>
      </c>
      <c r="Y2876" s="3">
        <f t="shared" si="810"/>
        <v>-6.3040038943653287E-2</v>
      </c>
    </row>
    <row r="2877" spans="1:25" x14ac:dyDescent="0.25">
      <c r="A2877" s="1">
        <v>40207</v>
      </c>
      <c r="B2877" s="2">
        <v>7640.44</v>
      </c>
      <c r="C2877" s="2">
        <v>117244.8</v>
      </c>
      <c r="D2877" s="2">
        <v>7580</v>
      </c>
      <c r="E2877" s="2">
        <v>7546</v>
      </c>
      <c r="F2877" s="13">
        <f t="shared" si="798"/>
        <v>-7.9105391836071792E-3</v>
      </c>
      <c r="G2877" s="2">
        <f t="shared" si="793"/>
        <v>7875.3203333333349</v>
      </c>
      <c r="H2877" s="2">
        <f t="shared" ca="1" si="799"/>
        <v>125030.3</v>
      </c>
      <c r="I2877">
        <f t="shared" ca="1" si="800"/>
        <v>-1</v>
      </c>
      <c r="J2877">
        <f t="shared" si="801"/>
        <v>-1</v>
      </c>
      <c r="K2877">
        <f t="shared" si="794"/>
        <v>-54.140000000000327</v>
      </c>
      <c r="L2877">
        <f t="shared" ca="1" si="795"/>
        <v>54.140000000000327</v>
      </c>
      <c r="M2877" s="14">
        <f t="shared" si="796"/>
        <v>7277.2900000000509</v>
      </c>
      <c r="N2877">
        <f t="shared" si="802"/>
        <v>0</v>
      </c>
      <c r="O2877">
        <f t="shared" si="797"/>
        <v>0</v>
      </c>
      <c r="P2877">
        <f>COUNTIF(作圖資料!$A$3:$A$249,A2877)</f>
        <v>0</v>
      </c>
      <c r="R2877" s="7">
        <f t="shared" si="803"/>
        <v>-119</v>
      </c>
      <c r="S2877" s="8">
        <f t="shared" ca="1" si="804"/>
        <v>119</v>
      </c>
      <c r="T2877" s="8">
        <f t="shared" ca="1" si="805"/>
        <v>11150</v>
      </c>
      <c r="U2877" s="8">
        <f t="shared" ca="1" si="806"/>
        <v>-1</v>
      </c>
      <c r="V2877" s="9">
        <f t="shared" ca="1" si="807"/>
        <v>0</v>
      </c>
      <c r="W2877" s="3">
        <f t="shared" si="808"/>
        <v>-4.7804810404661335E-4</v>
      </c>
      <c r="X2877" s="3">
        <f t="shared" si="809"/>
        <v>-7.061123254911561E-2</v>
      </c>
      <c r="Y2877" s="3">
        <f t="shared" si="810"/>
        <v>-7.7522210052330398E-2</v>
      </c>
    </row>
    <row r="2878" spans="1:25" x14ac:dyDescent="0.25">
      <c r="A2878" s="1">
        <v>40210</v>
      </c>
      <c r="B2878" s="2">
        <v>7524.67</v>
      </c>
      <c r="C2878" s="2">
        <v>90252.92</v>
      </c>
      <c r="D2878" s="2">
        <v>7513</v>
      </c>
      <c r="E2878" s="2">
        <v>7482</v>
      </c>
      <c r="F2878" s="13">
        <f t="shared" si="798"/>
        <v>-1.5508985776120365E-3</v>
      </c>
      <c r="G2878" s="2">
        <f t="shared" ref="G2878:G2941" si="811">AVERAGE(B2819:B2878)</f>
        <v>7876.347333333335</v>
      </c>
      <c r="H2878" s="2">
        <f t="shared" ca="1" si="799"/>
        <v>121349.28399999999</v>
      </c>
      <c r="I2878">
        <f t="shared" ca="1" si="800"/>
        <v>-1</v>
      </c>
      <c r="J2878">
        <f t="shared" si="801"/>
        <v>-1</v>
      </c>
      <c r="K2878">
        <f t="shared" ref="K2878:K2941" si="812">B2878-B2877</f>
        <v>-115.76999999999953</v>
      </c>
      <c r="L2878">
        <f t="shared" ref="L2878:L2941" ca="1" si="813">I2877*K2878</f>
        <v>115.76999999999953</v>
      </c>
      <c r="M2878" s="14">
        <f t="shared" ref="M2878:M2941" si="814">M2877+K2878*N2877</f>
        <v>7277.2900000000509</v>
      </c>
      <c r="N2878">
        <f t="shared" si="802"/>
        <v>0</v>
      </c>
      <c r="O2878">
        <f t="shared" ref="O2878:O2941" si="815">ABS(N2878-N2877)</f>
        <v>0</v>
      </c>
      <c r="P2878">
        <f>COUNTIF(作圖資料!$A$3:$A$249,A2878)</f>
        <v>0</v>
      </c>
      <c r="R2878" s="7">
        <f t="shared" si="803"/>
        <v>-67</v>
      </c>
      <c r="S2878" s="8">
        <f t="shared" ca="1" si="804"/>
        <v>67</v>
      </c>
      <c r="T2878" s="8">
        <f t="shared" ca="1" si="805"/>
        <v>11217</v>
      </c>
      <c r="U2878" s="8">
        <f t="shared" ca="1" si="806"/>
        <v>-1</v>
      </c>
      <c r="V2878" s="9">
        <f t="shared" ca="1" si="807"/>
        <v>0</v>
      </c>
      <c r="W2878" s="3">
        <f t="shared" si="808"/>
        <v>-4.7804810404661335E-4</v>
      </c>
      <c r="X2878" s="3">
        <f t="shared" si="809"/>
        <v>-8.4693580896565201E-2</v>
      </c>
      <c r="Y2878" s="3">
        <f t="shared" si="810"/>
        <v>-8.5676037483266243E-2</v>
      </c>
    </row>
    <row r="2879" spans="1:25" x14ac:dyDescent="0.25">
      <c r="A2879" s="1">
        <v>40211</v>
      </c>
      <c r="B2879" s="2">
        <v>7429.61</v>
      </c>
      <c r="C2879" s="2">
        <v>109663.2</v>
      </c>
      <c r="D2879" s="2">
        <v>7371</v>
      </c>
      <c r="E2879" s="2">
        <v>7344</v>
      </c>
      <c r="F2879" s="13">
        <f t="shared" si="798"/>
        <v>-7.8887047906955887E-3</v>
      </c>
      <c r="G2879" s="2">
        <f t="shared" si="811"/>
        <v>7874.5625000000009</v>
      </c>
      <c r="H2879" s="2">
        <f t="shared" ca="1" si="799"/>
        <v>110884.58399999999</v>
      </c>
      <c r="I2879">
        <f t="shared" ca="1" si="800"/>
        <v>-1</v>
      </c>
      <c r="J2879">
        <f t="shared" si="801"/>
        <v>-1</v>
      </c>
      <c r="K2879">
        <f t="shared" si="812"/>
        <v>-95.0600000000004</v>
      </c>
      <c r="L2879">
        <f t="shared" ca="1" si="813"/>
        <v>95.0600000000004</v>
      </c>
      <c r="M2879" s="14">
        <f t="shared" si="814"/>
        <v>7277.2900000000509</v>
      </c>
      <c r="N2879">
        <f t="shared" si="802"/>
        <v>0</v>
      </c>
      <c r="O2879">
        <f t="shared" si="815"/>
        <v>0</v>
      </c>
      <c r="P2879">
        <f>COUNTIF(作圖資料!$A$3:$A$249,A2879)</f>
        <v>0</v>
      </c>
      <c r="R2879" s="7">
        <f t="shared" si="803"/>
        <v>-142</v>
      </c>
      <c r="S2879" s="8">
        <f t="shared" ca="1" si="804"/>
        <v>142</v>
      </c>
      <c r="T2879" s="8">
        <f t="shared" ca="1" si="805"/>
        <v>11359</v>
      </c>
      <c r="U2879" s="8">
        <f t="shared" ca="1" si="806"/>
        <v>-1</v>
      </c>
      <c r="V2879" s="9">
        <f t="shared" ca="1" si="807"/>
        <v>0</v>
      </c>
      <c r="W2879" s="3">
        <f t="shared" si="808"/>
        <v>-4.7804810404661335E-4</v>
      </c>
      <c r="X2879" s="3">
        <f t="shared" si="809"/>
        <v>-9.6256749540502118E-2</v>
      </c>
      <c r="Y2879" s="3">
        <f t="shared" si="810"/>
        <v>-0.10295728368017509</v>
      </c>
    </row>
    <row r="2880" spans="1:25" x14ac:dyDescent="0.25">
      <c r="A2880" s="1">
        <v>40212</v>
      </c>
      <c r="B2880" s="2">
        <v>7547.98</v>
      </c>
      <c r="C2880" s="2">
        <v>91501.55</v>
      </c>
      <c r="D2880" s="2">
        <v>7501</v>
      </c>
      <c r="E2880" s="2">
        <v>7474</v>
      </c>
      <c r="F2880" s="13">
        <f t="shared" si="798"/>
        <v>-6.2241818340800226E-3</v>
      </c>
      <c r="G2880" s="2">
        <f t="shared" si="811"/>
        <v>7873.804000000001</v>
      </c>
      <c r="H2880" s="2">
        <f t="shared" ca="1" si="799"/>
        <v>105348.01400000001</v>
      </c>
      <c r="I2880">
        <f t="shared" ca="1" si="800"/>
        <v>-1</v>
      </c>
      <c r="J2880">
        <f t="shared" si="801"/>
        <v>-1</v>
      </c>
      <c r="K2880">
        <f t="shared" si="812"/>
        <v>118.36999999999989</v>
      </c>
      <c r="L2880">
        <f t="shared" ca="1" si="813"/>
        <v>-118.36999999999989</v>
      </c>
      <c r="M2880" s="14">
        <f t="shared" si="814"/>
        <v>7277.2900000000509</v>
      </c>
      <c r="N2880">
        <f t="shared" si="802"/>
        <v>0</v>
      </c>
      <c r="O2880">
        <f t="shared" si="815"/>
        <v>0</v>
      </c>
      <c r="P2880">
        <f>COUNTIF(作圖資料!$A$3:$A$249,A2880)</f>
        <v>0</v>
      </c>
      <c r="R2880" s="7">
        <f t="shared" si="803"/>
        <v>130</v>
      </c>
      <c r="S2880" s="8">
        <f t="shared" ca="1" si="804"/>
        <v>-130</v>
      </c>
      <c r="T2880" s="8">
        <f t="shared" ca="1" si="805"/>
        <v>11229</v>
      </c>
      <c r="U2880" s="8">
        <f t="shared" ca="1" si="806"/>
        <v>-1</v>
      </c>
      <c r="V2880" s="9">
        <f t="shared" ca="1" si="807"/>
        <v>0</v>
      </c>
      <c r="W2880" s="3">
        <f t="shared" si="808"/>
        <v>-4.7804810404661335E-4</v>
      </c>
      <c r="X2880" s="3">
        <f t="shared" si="809"/>
        <v>-8.1858135271800192E-2</v>
      </c>
      <c r="Y2880" s="3">
        <f t="shared" si="810"/>
        <v>-8.7136424485822039E-2</v>
      </c>
    </row>
    <row r="2881" spans="1:25" x14ac:dyDescent="0.25">
      <c r="A2881" s="1">
        <v>40213</v>
      </c>
      <c r="B2881" s="2">
        <v>7542.04</v>
      </c>
      <c r="C2881" s="2">
        <v>79407.199999999997</v>
      </c>
      <c r="D2881" s="2">
        <v>7507</v>
      </c>
      <c r="E2881" s="2">
        <v>7482</v>
      </c>
      <c r="F2881" s="13">
        <f t="shared" si="798"/>
        <v>-4.645957857555727E-3</v>
      </c>
      <c r="G2881" s="2">
        <f t="shared" si="811"/>
        <v>7871.7036666666672</v>
      </c>
      <c r="H2881" s="2">
        <f t="shared" ca="1" si="799"/>
        <v>97613.933999999994</v>
      </c>
      <c r="I2881">
        <f t="shared" ca="1" si="800"/>
        <v>-1</v>
      </c>
      <c r="J2881">
        <f t="shared" si="801"/>
        <v>-1</v>
      </c>
      <c r="K2881">
        <f t="shared" si="812"/>
        <v>-5.9399999999995998</v>
      </c>
      <c r="L2881">
        <f t="shared" ca="1" si="813"/>
        <v>5.9399999999995998</v>
      </c>
      <c r="M2881" s="14">
        <f t="shared" si="814"/>
        <v>7277.2900000000509</v>
      </c>
      <c r="N2881">
        <f t="shared" si="802"/>
        <v>0</v>
      </c>
      <c r="O2881">
        <f t="shared" si="815"/>
        <v>0</v>
      </c>
      <c r="P2881">
        <f>COUNTIF(作圖資料!$A$3:$A$249,A2881)</f>
        <v>0</v>
      </c>
      <c r="R2881" s="7">
        <f t="shared" si="803"/>
        <v>6</v>
      </c>
      <c r="S2881" s="8">
        <f t="shared" ca="1" si="804"/>
        <v>-6</v>
      </c>
      <c r="T2881" s="8">
        <f t="shared" ca="1" si="805"/>
        <v>11223</v>
      </c>
      <c r="U2881" s="8">
        <f t="shared" ca="1" si="806"/>
        <v>-1</v>
      </c>
      <c r="V2881" s="9">
        <f t="shared" ca="1" si="807"/>
        <v>0</v>
      </c>
      <c r="W2881" s="3">
        <f t="shared" si="808"/>
        <v>-4.7804810404661335E-4</v>
      </c>
      <c r="X2881" s="3">
        <f t="shared" si="809"/>
        <v>-8.2580681261122613E-2</v>
      </c>
      <c r="Y2881" s="3">
        <f t="shared" si="810"/>
        <v>-8.6406230984544141E-2</v>
      </c>
    </row>
    <row r="2882" spans="1:25" x14ac:dyDescent="0.25">
      <c r="A2882" s="1">
        <v>40214</v>
      </c>
      <c r="B2882" s="2">
        <v>7217.83</v>
      </c>
      <c r="C2882" s="2">
        <v>121688.4</v>
      </c>
      <c r="D2882" s="2">
        <v>7201</v>
      </c>
      <c r="E2882" s="2">
        <v>7176</v>
      </c>
      <c r="F2882" s="13">
        <f t="shared" si="798"/>
        <v>-2.3317257402848401E-3</v>
      </c>
      <c r="G2882" s="2">
        <f t="shared" si="811"/>
        <v>7864.152</v>
      </c>
      <c r="H2882" s="2">
        <f t="shared" ca="1" si="799"/>
        <v>98502.65400000001</v>
      </c>
      <c r="I2882">
        <f t="shared" ca="1" si="800"/>
        <v>1</v>
      </c>
      <c r="J2882">
        <f t="shared" si="801"/>
        <v>-1</v>
      </c>
      <c r="K2882">
        <f t="shared" si="812"/>
        <v>-324.21000000000004</v>
      </c>
      <c r="L2882">
        <f t="shared" ca="1" si="813"/>
        <v>324.21000000000004</v>
      </c>
      <c r="M2882" s="14">
        <f t="shared" si="814"/>
        <v>7277.2900000000509</v>
      </c>
      <c r="N2882">
        <f t="shared" si="802"/>
        <v>-1</v>
      </c>
      <c r="O2882">
        <f t="shared" si="815"/>
        <v>1</v>
      </c>
      <c r="P2882">
        <f>COUNTIF(作圖資料!$A$3:$A$249,A2882)</f>
        <v>0</v>
      </c>
      <c r="R2882" s="7">
        <f t="shared" si="803"/>
        <v>-306</v>
      </c>
      <c r="S2882" s="8">
        <f t="shared" ca="1" si="804"/>
        <v>306</v>
      </c>
      <c r="T2882" s="8">
        <f t="shared" ca="1" si="805"/>
        <v>11529</v>
      </c>
      <c r="U2882" s="8">
        <f t="shared" ca="1" si="806"/>
        <v>1</v>
      </c>
      <c r="V2882" s="9">
        <f t="shared" ca="1" si="807"/>
        <v>2</v>
      </c>
      <c r="W2882" s="3">
        <f t="shared" si="808"/>
        <v>-4.7804810404661335E-4</v>
      </c>
      <c r="X2882" s="3">
        <f t="shared" si="809"/>
        <v>-0.12201782523388482</v>
      </c>
      <c r="Y2882" s="3">
        <f t="shared" si="810"/>
        <v>-0.12364609954971395</v>
      </c>
    </row>
    <row r="2883" spans="1:25" x14ac:dyDescent="0.25">
      <c r="A2883" s="1">
        <v>40215</v>
      </c>
      <c r="B2883" s="2">
        <v>7212.87</v>
      </c>
      <c r="C2883" s="2">
        <v>80962</v>
      </c>
      <c r="D2883" s="2">
        <v>7155</v>
      </c>
      <c r="E2883" s="2">
        <v>7125</v>
      </c>
      <c r="F2883" s="13">
        <f t="shared" ref="F2883:F2946" si="816">IF(P2883=1,E2883,D2883)/B2883-1</f>
        <v>-8.0231586039953839E-3</v>
      </c>
      <c r="G2883" s="2">
        <f t="shared" si="811"/>
        <v>7856.6059999999998</v>
      </c>
      <c r="H2883" s="2">
        <f t="shared" ref="H2883:H2946" ca="1" si="817">IF(ROW()&gt;$H$1,AVERAGE(OFFSET(C2883,-$H$1+1,,$H$1)),"")</f>
        <v>96644.47</v>
      </c>
      <c r="I2883">
        <f t="shared" ref="I2883:I2946" ca="1" si="818">IF(H2883="",0,SIGN(C2883-H2883))</f>
        <v>-1</v>
      </c>
      <c r="J2883">
        <f t="shared" ref="J2883:J2946" si="819">SIGN(F2883)</f>
        <v>-1</v>
      </c>
      <c r="K2883">
        <f t="shared" si="812"/>
        <v>-4.9600000000000364</v>
      </c>
      <c r="L2883">
        <f t="shared" ca="1" si="813"/>
        <v>-4.9600000000000364</v>
      </c>
      <c r="M2883" s="14">
        <f t="shared" si="814"/>
        <v>7282.2500000000509</v>
      </c>
      <c r="N2883">
        <f t="shared" ref="N2883:N2946" si="820">INT(M2883*$Q$1/B2883)*CHOOSE($L$1,I2883,J2883)</f>
        <v>-1</v>
      </c>
      <c r="O2883">
        <f t="shared" si="815"/>
        <v>0</v>
      </c>
      <c r="P2883">
        <f>COUNTIF(作圖資料!$A$3:$A$249,A2883)</f>
        <v>0</v>
      </c>
      <c r="R2883" s="7">
        <f t="shared" si="803"/>
        <v>-46</v>
      </c>
      <c r="S2883" s="8">
        <f t="shared" ca="1" si="804"/>
        <v>-46</v>
      </c>
      <c r="T2883" s="8">
        <f t="shared" ca="1" si="805"/>
        <v>11483</v>
      </c>
      <c r="U2883" s="8">
        <f t="shared" ca="1" si="806"/>
        <v>-1</v>
      </c>
      <c r="V2883" s="9">
        <f t="shared" ca="1" si="807"/>
        <v>2</v>
      </c>
      <c r="W2883" s="3">
        <f t="shared" si="808"/>
        <v>-4.7804810404661335E-4</v>
      </c>
      <c r="X2883" s="3">
        <f t="shared" si="809"/>
        <v>-0.12262116329904293</v>
      </c>
      <c r="Y2883" s="3">
        <f t="shared" si="810"/>
        <v>-0.12924424972617743</v>
      </c>
    </row>
    <row r="2884" spans="1:25" x14ac:dyDescent="0.25">
      <c r="A2884" s="1">
        <v>40217</v>
      </c>
      <c r="B2884" s="2">
        <v>7215.88</v>
      </c>
      <c r="C2884" s="2">
        <v>83946.67</v>
      </c>
      <c r="D2884" s="2">
        <v>7160</v>
      </c>
      <c r="E2884" s="2">
        <v>7126</v>
      </c>
      <c r="F2884" s="13">
        <f t="shared" si="816"/>
        <v>-7.7440312200314221E-3</v>
      </c>
      <c r="G2884" s="2">
        <f t="shared" si="811"/>
        <v>7846.992666666667</v>
      </c>
      <c r="H2884" s="2">
        <f t="shared" ca="1" si="817"/>
        <v>91501.164000000004</v>
      </c>
      <c r="I2884">
        <f t="shared" ca="1" si="818"/>
        <v>-1</v>
      </c>
      <c r="J2884">
        <f t="shared" si="819"/>
        <v>-1</v>
      </c>
      <c r="K2884">
        <f t="shared" si="812"/>
        <v>3.0100000000002183</v>
      </c>
      <c r="L2884">
        <f t="shared" ca="1" si="813"/>
        <v>-3.0100000000002183</v>
      </c>
      <c r="M2884" s="14">
        <f t="shared" si="814"/>
        <v>7279.2400000000507</v>
      </c>
      <c r="N2884">
        <f t="shared" si="820"/>
        <v>-1</v>
      </c>
      <c r="O2884">
        <f t="shared" si="815"/>
        <v>0</v>
      </c>
      <c r="P2884">
        <f>COUNTIF(作圖資料!$A$3:$A$249,A2884)</f>
        <v>0</v>
      </c>
      <c r="R2884" s="7">
        <f t="shared" ref="R2884:R2947" si="821">D2884-IF(P2883=1,E2883,D2883)</f>
        <v>5</v>
      </c>
      <c r="S2884" s="8">
        <f t="shared" ref="S2884:S2947" ca="1" si="822">I2883*R2884</f>
        <v>-5</v>
      </c>
      <c r="T2884" s="8">
        <f t="shared" ref="T2884:T2947" ca="1" si="823">T2883+R2884*U2883</f>
        <v>11478</v>
      </c>
      <c r="U2884" s="8">
        <f t="shared" ref="U2884:U2947" ca="1" si="824">INT(T2884*$Q$1/IF(P2884=1,E2884,D2884))*I2884</f>
        <v>-1</v>
      </c>
      <c r="V2884" s="9">
        <f t="shared" ref="V2884:V2947" ca="1" si="825">IF(P2884=1,ABS(U2884)+ABS(U2883),ABS(U2884-U2883))</f>
        <v>0</v>
      </c>
      <c r="W2884" s="3">
        <f t="shared" ref="W2884:W2947" si="826">IF(P2883=1,F2883,W2883)</f>
        <v>-4.7804810404661335E-4</v>
      </c>
      <c r="X2884" s="3">
        <f t="shared" ref="X2884:X2947" si="827">IF(P2883=1,K2884/B2883,(1+K2884/B2883)*(1+X2883)-1)</f>
        <v>-0.12225502467482408</v>
      </c>
      <c r="Y2884" s="3">
        <f t="shared" ref="Y2884:Y2947" si="828">IF(P2883=1,R2884/E2883,(1+R2884/D2883)*(1+Y2883)-1)</f>
        <v>-0.12863575514177916</v>
      </c>
    </row>
    <row r="2885" spans="1:25" x14ac:dyDescent="0.25">
      <c r="A2885" s="1">
        <v>40218</v>
      </c>
      <c r="B2885" s="2">
        <v>7334.32</v>
      </c>
      <c r="C2885" s="2">
        <v>65527.72</v>
      </c>
      <c r="D2885" s="2">
        <v>7305</v>
      </c>
      <c r="E2885" s="2">
        <v>7266</v>
      </c>
      <c r="F2885" s="13">
        <f t="shared" si="816"/>
        <v>-3.997643953358998E-3</v>
      </c>
      <c r="G2885" s="2">
        <f t="shared" si="811"/>
        <v>7840.3445000000002</v>
      </c>
      <c r="H2885" s="2">
        <f t="shared" ca="1" si="817"/>
        <v>86306.398000000001</v>
      </c>
      <c r="I2885">
        <f t="shared" ca="1" si="818"/>
        <v>-1</v>
      </c>
      <c r="J2885">
        <f t="shared" si="819"/>
        <v>-1</v>
      </c>
      <c r="K2885">
        <f t="shared" si="812"/>
        <v>118.4399999999996</v>
      </c>
      <c r="L2885">
        <f t="shared" ca="1" si="813"/>
        <v>-118.4399999999996</v>
      </c>
      <c r="M2885" s="14">
        <f t="shared" si="814"/>
        <v>7160.8000000000511</v>
      </c>
      <c r="N2885">
        <f t="shared" si="820"/>
        <v>0</v>
      </c>
      <c r="O2885">
        <f t="shared" si="815"/>
        <v>1</v>
      </c>
      <c r="P2885">
        <f>COUNTIF(作圖資料!$A$3:$A$249,A2885)</f>
        <v>0</v>
      </c>
      <c r="R2885" s="7">
        <f t="shared" si="821"/>
        <v>145</v>
      </c>
      <c r="S2885" s="8">
        <f t="shared" ca="1" si="822"/>
        <v>-145</v>
      </c>
      <c r="T2885" s="8">
        <f t="shared" ca="1" si="823"/>
        <v>11333</v>
      </c>
      <c r="U2885" s="8">
        <f t="shared" ca="1" si="824"/>
        <v>-1</v>
      </c>
      <c r="V2885" s="9">
        <f t="shared" ca="1" si="825"/>
        <v>0</v>
      </c>
      <c r="W2885" s="3">
        <f t="shared" si="826"/>
        <v>-4.7804810404661335E-4</v>
      </c>
      <c r="X2885" s="3">
        <f t="shared" si="827"/>
        <v>-0.10784789555439622</v>
      </c>
      <c r="Y2885" s="3">
        <f t="shared" si="828"/>
        <v>-0.11098941219423142</v>
      </c>
    </row>
    <row r="2886" spans="1:25" x14ac:dyDescent="0.25">
      <c r="A2886" s="1">
        <v>40219</v>
      </c>
      <c r="B2886" s="2">
        <v>7441.84</v>
      </c>
      <c r="C2886" s="2">
        <v>106710</v>
      </c>
      <c r="D2886" s="2">
        <v>7419</v>
      </c>
      <c r="E2886" s="2">
        <v>7369</v>
      </c>
      <c r="F2886" s="13">
        <f t="shared" si="816"/>
        <v>-3.0691334401169446E-3</v>
      </c>
      <c r="G2886" s="2">
        <f t="shared" si="811"/>
        <v>7834.9303333333337</v>
      </c>
      <c r="H2886" s="2">
        <f t="shared" ca="1" si="817"/>
        <v>91766.958000000013</v>
      </c>
      <c r="I2886">
        <f t="shared" ca="1" si="818"/>
        <v>1</v>
      </c>
      <c r="J2886">
        <f t="shared" si="819"/>
        <v>-1</v>
      </c>
      <c r="K2886">
        <f t="shared" si="812"/>
        <v>107.52000000000044</v>
      </c>
      <c r="L2886">
        <f t="shared" ca="1" si="813"/>
        <v>-107.52000000000044</v>
      </c>
      <c r="M2886" s="14">
        <f t="shared" si="814"/>
        <v>7160.8000000000511</v>
      </c>
      <c r="N2886">
        <f t="shared" si="820"/>
        <v>0</v>
      </c>
      <c r="O2886">
        <f t="shared" si="815"/>
        <v>0</v>
      </c>
      <c r="P2886">
        <f>COUNTIF(作圖資料!$A$3:$A$249,A2886)</f>
        <v>0</v>
      </c>
      <c r="R2886" s="7">
        <f t="shared" si="821"/>
        <v>114</v>
      </c>
      <c r="S2886" s="8">
        <f t="shared" ca="1" si="822"/>
        <v>-114</v>
      </c>
      <c r="T2886" s="8">
        <f t="shared" ca="1" si="823"/>
        <v>11219</v>
      </c>
      <c r="U2886" s="8">
        <f t="shared" ca="1" si="824"/>
        <v>1</v>
      </c>
      <c r="V2886" s="9">
        <f t="shared" ca="1" si="825"/>
        <v>2</v>
      </c>
      <c r="W2886" s="3">
        <f t="shared" si="826"/>
        <v>-4.7804810404661335E-4</v>
      </c>
      <c r="X2886" s="3">
        <f t="shared" si="827"/>
        <v>-9.4769083303227419E-2</v>
      </c>
      <c r="Y2886" s="3">
        <f t="shared" si="828"/>
        <v>-9.7115735669952463E-2</v>
      </c>
    </row>
    <row r="2887" spans="1:25" x14ac:dyDescent="0.25">
      <c r="A2887" s="1">
        <v>40231</v>
      </c>
      <c r="B2887" s="2">
        <v>7560.04</v>
      </c>
      <c r="C2887" s="2">
        <v>94436</v>
      </c>
      <c r="D2887" s="2">
        <v>7558</v>
      </c>
      <c r="E2887" s="2">
        <v>7533</v>
      </c>
      <c r="F2887" s="13">
        <f t="shared" si="816"/>
        <v>-3.5767006523774736E-3</v>
      </c>
      <c r="G2887" s="2">
        <f t="shared" si="811"/>
        <v>7831.598</v>
      </c>
      <c r="H2887" s="2">
        <f t="shared" ca="1" si="817"/>
        <v>86316.478000000003</v>
      </c>
      <c r="I2887">
        <f t="shared" ca="1" si="818"/>
        <v>1</v>
      </c>
      <c r="J2887">
        <f t="shared" si="819"/>
        <v>-1</v>
      </c>
      <c r="K2887">
        <f t="shared" si="812"/>
        <v>118.19999999999982</v>
      </c>
      <c r="L2887">
        <f t="shared" ca="1" si="813"/>
        <v>118.19999999999982</v>
      </c>
      <c r="M2887" s="14">
        <f t="shared" si="814"/>
        <v>7160.8000000000511</v>
      </c>
      <c r="N2887">
        <f t="shared" si="820"/>
        <v>0</v>
      </c>
      <c r="O2887">
        <f t="shared" si="815"/>
        <v>0</v>
      </c>
      <c r="P2887">
        <f>COUNTIF(作圖資料!$A$3:$A$249,A2887)</f>
        <v>1</v>
      </c>
      <c r="R2887" s="7">
        <f t="shared" si="821"/>
        <v>139</v>
      </c>
      <c r="S2887" s="8">
        <f t="shared" ca="1" si="822"/>
        <v>139</v>
      </c>
      <c r="T2887" s="8">
        <f t="shared" ca="1" si="823"/>
        <v>11358</v>
      </c>
      <c r="U2887" s="8">
        <f t="shared" ca="1" si="824"/>
        <v>1</v>
      </c>
      <c r="V2887" s="9">
        <f t="shared" ca="1" si="825"/>
        <v>2</v>
      </c>
      <c r="W2887" s="3">
        <f t="shared" si="826"/>
        <v>-4.7804810404661335E-4</v>
      </c>
      <c r="X2887" s="3">
        <f t="shared" si="827"/>
        <v>-8.0391147960145903E-2</v>
      </c>
      <c r="Y2887" s="3">
        <f t="shared" si="828"/>
        <v>-8.0199586223682617E-2</v>
      </c>
    </row>
    <row r="2888" spans="1:25" x14ac:dyDescent="0.25">
      <c r="A2888" s="1">
        <v>40232</v>
      </c>
      <c r="B2888" s="2">
        <v>7597.44</v>
      </c>
      <c r="C2888" s="2">
        <v>91289.39</v>
      </c>
      <c r="D2888" s="2">
        <v>7535</v>
      </c>
      <c r="E2888" s="2">
        <v>7504</v>
      </c>
      <c r="F2888" s="13">
        <f t="shared" si="816"/>
        <v>-8.2185578300058015E-3</v>
      </c>
      <c r="G2888" s="2">
        <f t="shared" si="811"/>
        <v>7830.1724999999997</v>
      </c>
      <c r="H2888" s="2">
        <f t="shared" ca="1" si="817"/>
        <v>88381.956000000006</v>
      </c>
      <c r="I2888">
        <f t="shared" ca="1" si="818"/>
        <v>1</v>
      </c>
      <c r="J2888">
        <f t="shared" si="819"/>
        <v>-1</v>
      </c>
      <c r="K2888">
        <f t="shared" si="812"/>
        <v>37.399999999999636</v>
      </c>
      <c r="L2888">
        <f t="shared" ca="1" si="813"/>
        <v>37.399999999999636</v>
      </c>
      <c r="M2888" s="14">
        <f t="shared" si="814"/>
        <v>7160.8000000000511</v>
      </c>
      <c r="N2888">
        <f t="shared" si="820"/>
        <v>0</v>
      </c>
      <c r="O2888">
        <f t="shared" si="815"/>
        <v>0</v>
      </c>
      <c r="P2888">
        <f>COUNTIF(作圖資料!$A$3:$A$249,A2888)</f>
        <v>0</v>
      </c>
      <c r="R2888" s="7">
        <f t="shared" si="821"/>
        <v>2</v>
      </c>
      <c r="S2888" s="8">
        <f t="shared" ca="1" si="822"/>
        <v>2</v>
      </c>
      <c r="T2888" s="8">
        <f t="shared" ca="1" si="823"/>
        <v>11360</v>
      </c>
      <c r="U2888" s="8">
        <f t="shared" ca="1" si="824"/>
        <v>1</v>
      </c>
      <c r="V2888" s="9">
        <f t="shared" ca="1" si="825"/>
        <v>0</v>
      </c>
      <c r="W2888" s="3">
        <f t="shared" si="826"/>
        <v>-3.5767006523774736E-3</v>
      </c>
      <c r="X2888" s="3">
        <f t="shared" si="827"/>
        <v>4.9470637721493052E-3</v>
      </c>
      <c r="Y2888" s="3">
        <f t="shared" si="828"/>
        <v>2.6549847338377806E-4</v>
      </c>
    </row>
    <row r="2889" spans="1:25" x14ac:dyDescent="0.25">
      <c r="A2889" s="1">
        <v>40233</v>
      </c>
      <c r="B2889" s="2">
        <v>7529.67</v>
      </c>
      <c r="C2889" s="2">
        <v>83885</v>
      </c>
      <c r="D2889" s="2">
        <v>7480</v>
      </c>
      <c r="E2889" s="2">
        <v>7446</v>
      </c>
      <c r="F2889" s="13">
        <f t="shared" si="816"/>
        <v>-6.5965706332415941E-3</v>
      </c>
      <c r="G2889" s="2">
        <f t="shared" si="811"/>
        <v>7827.5478333333322</v>
      </c>
      <c r="H2889" s="2">
        <f t="shared" ca="1" si="817"/>
        <v>88369.622000000003</v>
      </c>
      <c r="I2889">
        <f t="shared" ca="1" si="818"/>
        <v>-1</v>
      </c>
      <c r="J2889">
        <f t="shared" si="819"/>
        <v>-1</v>
      </c>
      <c r="K2889">
        <f t="shared" si="812"/>
        <v>-67.769999999999527</v>
      </c>
      <c r="L2889">
        <f t="shared" ca="1" si="813"/>
        <v>-67.769999999999527</v>
      </c>
      <c r="M2889" s="14">
        <f t="shared" si="814"/>
        <v>7160.8000000000511</v>
      </c>
      <c r="N2889">
        <f t="shared" si="820"/>
        <v>0</v>
      </c>
      <c r="O2889">
        <f t="shared" si="815"/>
        <v>0</v>
      </c>
      <c r="P2889">
        <f>COUNTIF(作圖資料!$A$3:$A$249,A2889)</f>
        <v>0</v>
      </c>
      <c r="R2889" s="7">
        <f t="shared" si="821"/>
        <v>-55</v>
      </c>
      <c r="S2889" s="8">
        <f t="shared" ca="1" si="822"/>
        <v>-55</v>
      </c>
      <c r="T2889" s="8">
        <f t="shared" ca="1" si="823"/>
        <v>11305</v>
      </c>
      <c r="U2889" s="8">
        <f t="shared" ca="1" si="824"/>
        <v>-1</v>
      </c>
      <c r="V2889" s="9">
        <f t="shared" ca="1" si="825"/>
        <v>2</v>
      </c>
      <c r="W2889" s="3">
        <f t="shared" si="826"/>
        <v>-3.5767006523774736E-3</v>
      </c>
      <c r="X2889" s="3">
        <f t="shared" si="827"/>
        <v>-4.0171745123041003E-3</v>
      </c>
      <c r="Y2889" s="3">
        <f t="shared" si="828"/>
        <v>-7.0357095446700324E-3</v>
      </c>
    </row>
    <row r="2890" spans="1:25" x14ac:dyDescent="0.25">
      <c r="A2890" s="1">
        <v>40234</v>
      </c>
      <c r="B2890" s="2">
        <v>7426.96</v>
      </c>
      <c r="C2890" s="2">
        <v>100911.6</v>
      </c>
      <c r="D2890" s="2">
        <v>7368</v>
      </c>
      <c r="E2890" s="2">
        <v>7335</v>
      </c>
      <c r="F2890" s="13">
        <f t="shared" si="816"/>
        <v>-7.938645152256063E-3</v>
      </c>
      <c r="G2890" s="2">
        <f t="shared" si="811"/>
        <v>7822.7545</v>
      </c>
      <c r="H2890" s="2">
        <f t="shared" ca="1" si="817"/>
        <v>95446.398000000001</v>
      </c>
      <c r="I2890">
        <f t="shared" ca="1" si="818"/>
        <v>1</v>
      </c>
      <c r="J2890">
        <f t="shared" si="819"/>
        <v>-1</v>
      </c>
      <c r="K2890">
        <f t="shared" si="812"/>
        <v>-102.71000000000004</v>
      </c>
      <c r="L2890">
        <f t="shared" ca="1" si="813"/>
        <v>102.71000000000004</v>
      </c>
      <c r="M2890" s="14">
        <f t="shared" si="814"/>
        <v>7160.8000000000511</v>
      </c>
      <c r="N2890">
        <f t="shared" si="820"/>
        <v>0</v>
      </c>
      <c r="O2890">
        <f t="shared" si="815"/>
        <v>0</v>
      </c>
      <c r="P2890">
        <f>COUNTIF(作圖資料!$A$3:$A$249,A2890)</f>
        <v>0</v>
      </c>
      <c r="R2890" s="7">
        <f t="shared" si="821"/>
        <v>-112</v>
      </c>
      <c r="S2890" s="8">
        <f t="shared" ca="1" si="822"/>
        <v>112</v>
      </c>
      <c r="T2890" s="8">
        <f t="shared" ca="1" si="823"/>
        <v>11417</v>
      </c>
      <c r="U2890" s="8">
        <f t="shared" ca="1" si="824"/>
        <v>1</v>
      </c>
      <c r="V2890" s="9">
        <f t="shared" ca="1" si="825"/>
        <v>2</v>
      </c>
      <c r="W2890" s="3">
        <f t="shared" si="826"/>
        <v>-3.5767006523774736E-3</v>
      </c>
      <c r="X2890" s="3">
        <f t="shared" si="827"/>
        <v>-1.7603081465177306E-2</v>
      </c>
      <c r="Y2890" s="3">
        <f t="shared" si="828"/>
        <v>-2.1903624054161686E-2</v>
      </c>
    </row>
    <row r="2891" spans="1:25" x14ac:dyDescent="0.25">
      <c r="A2891" s="1">
        <v>40235</v>
      </c>
      <c r="B2891" s="2">
        <v>7436.1</v>
      </c>
      <c r="C2891" s="2">
        <v>80458.38</v>
      </c>
      <c r="D2891" s="2">
        <v>7383</v>
      </c>
      <c r="E2891" s="2">
        <v>7347</v>
      </c>
      <c r="F2891" s="13">
        <f t="shared" si="816"/>
        <v>-7.1408399564287794E-3</v>
      </c>
      <c r="G2891" s="2">
        <f t="shared" si="811"/>
        <v>7817.4176666666654</v>
      </c>
      <c r="H2891" s="2">
        <f t="shared" ca="1" si="817"/>
        <v>90196.073999999993</v>
      </c>
      <c r="I2891">
        <f t="shared" ca="1" si="818"/>
        <v>-1</v>
      </c>
      <c r="J2891">
        <f t="shared" si="819"/>
        <v>-1</v>
      </c>
      <c r="K2891">
        <f t="shared" si="812"/>
        <v>9.1400000000003274</v>
      </c>
      <c r="L2891">
        <f t="shared" ca="1" si="813"/>
        <v>9.1400000000003274</v>
      </c>
      <c r="M2891" s="14">
        <f t="shared" si="814"/>
        <v>7160.8000000000511</v>
      </c>
      <c r="N2891">
        <f t="shared" si="820"/>
        <v>0</v>
      </c>
      <c r="O2891">
        <f t="shared" si="815"/>
        <v>0</v>
      </c>
      <c r="P2891">
        <f>COUNTIF(作圖資料!$A$3:$A$249,A2891)</f>
        <v>0</v>
      </c>
      <c r="R2891" s="7">
        <f t="shared" si="821"/>
        <v>15</v>
      </c>
      <c r="S2891" s="8">
        <f t="shared" ca="1" si="822"/>
        <v>15</v>
      </c>
      <c r="T2891" s="8">
        <f t="shared" ca="1" si="823"/>
        <v>11432</v>
      </c>
      <c r="U2891" s="8">
        <f t="shared" ca="1" si="824"/>
        <v>-1</v>
      </c>
      <c r="V2891" s="9">
        <f t="shared" ca="1" si="825"/>
        <v>2</v>
      </c>
      <c r="W2891" s="3">
        <f t="shared" si="826"/>
        <v>-3.5767006523774736E-3</v>
      </c>
      <c r="X2891" s="3">
        <f t="shared" si="827"/>
        <v>-1.6394093152946043E-2</v>
      </c>
      <c r="Y2891" s="3">
        <f t="shared" si="828"/>
        <v>-1.991238550378327E-2</v>
      </c>
    </row>
    <row r="2892" spans="1:25" x14ac:dyDescent="0.25">
      <c r="A2892" s="1">
        <v>40238</v>
      </c>
      <c r="B2892" s="2">
        <v>7577.75</v>
      </c>
      <c r="C2892" s="2">
        <v>103273.5</v>
      </c>
      <c r="D2892" s="2">
        <v>7575</v>
      </c>
      <c r="E2892" s="2">
        <v>7535</v>
      </c>
      <c r="F2892" s="13">
        <f t="shared" si="816"/>
        <v>-3.6290455610177297E-4</v>
      </c>
      <c r="G2892" s="2">
        <f t="shared" si="811"/>
        <v>7814.7274999999991</v>
      </c>
      <c r="H2892" s="2">
        <f t="shared" ca="1" si="817"/>
        <v>91963.573999999993</v>
      </c>
      <c r="I2892">
        <f t="shared" ca="1" si="818"/>
        <v>1</v>
      </c>
      <c r="J2892">
        <f t="shared" si="819"/>
        <v>-1</v>
      </c>
      <c r="K2892">
        <f t="shared" si="812"/>
        <v>141.64999999999964</v>
      </c>
      <c r="L2892">
        <f t="shared" ca="1" si="813"/>
        <v>-141.64999999999964</v>
      </c>
      <c r="M2892" s="14">
        <f t="shared" si="814"/>
        <v>7160.8000000000511</v>
      </c>
      <c r="N2892">
        <f t="shared" si="820"/>
        <v>0</v>
      </c>
      <c r="O2892">
        <f t="shared" si="815"/>
        <v>0</v>
      </c>
      <c r="P2892">
        <f>COUNTIF(作圖資料!$A$3:$A$249,A2892)</f>
        <v>0</v>
      </c>
      <c r="R2892" s="7">
        <f t="shared" si="821"/>
        <v>192</v>
      </c>
      <c r="S2892" s="8">
        <f t="shared" ca="1" si="822"/>
        <v>-192</v>
      </c>
      <c r="T2892" s="8">
        <f t="shared" ca="1" si="823"/>
        <v>11240</v>
      </c>
      <c r="U2892" s="8">
        <f t="shared" ca="1" si="824"/>
        <v>1</v>
      </c>
      <c r="V2892" s="9">
        <f t="shared" ca="1" si="825"/>
        <v>2</v>
      </c>
      <c r="W2892" s="3">
        <f t="shared" si="826"/>
        <v>-3.5767006523774736E-3</v>
      </c>
      <c r="X2892" s="3">
        <f t="shared" si="827"/>
        <v>2.3425801979886085E-3</v>
      </c>
      <c r="Y2892" s="3">
        <f t="shared" si="828"/>
        <v>5.5754679410595642E-3</v>
      </c>
    </row>
    <row r="2893" spans="1:25" x14ac:dyDescent="0.25">
      <c r="A2893" s="1">
        <v>40239</v>
      </c>
      <c r="B2893" s="2">
        <v>7597.62</v>
      </c>
      <c r="C2893" s="2">
        <v>95719.47</v>
      </c>
      <c r="D2893" s="2">
        <v>7601</v>
      </c>
      <c r="E2893" s="2">
        <v>7565</v>
      </c>
      <c r="F2893" s="13">
        <f t="shared" si="816"/>
        <v>4.4487615858646024E-4</v>
      </c>
      <c r="G2893" s="2">
        <f t="shared" si="811"/>
        <v>7816.5059999999985</v>
      </c>
      <c r="H2893" s="2">
        <f t="shared" ca="1" si="817"/>
        <v>92849.59</v>
      </c>
      <c r="I2893">
        <f t="shared" ca="1" si="818"/>
        <v>1</v>
      </c>
      <c r="J2893">
        <f t="shared" si="819"/>
        <v>1</v>
      </c>
      <c r="K2893">
        <f t="shared" si="812"/>
        <v>19.869999999999891</v>
      </c>
      <c r="L2893">
        <f t="shared" ca="1" si="813"/>
        <v>19.869999999999891</v>
      </c>
      <c r="M2893" s="14">
        <f t="shared" si="814"/>
        <v>7160.8000000000511</v>
      </c>
      <c r="N2893">
        <f t="shared" si="820"/>
        <v>0</v>
      </c>
      <c r="O2893">
        <f t="shared" si="815"/>
        <v>0</v>
      </c>
      <c r="P2893">
        <f>COUNTIF(作圖資料!$A$3:$A$249,A2893)</f>
        <v>0</v>
      </c>
      <c r="R2893" s="7">
        <f t="shared" si="821"/>
        <v>26</v>
      </c>
      <c r="S2893" s="8">
        <f t="shared" ca="1" si="822"/>
        <v>26</v>
      </c>
      <c r="T2893" s="8">
        <f t="shared" ca="1" si="823"/>
        <v>11266</v>
      </c>
      <c r="U2893" s="8">
        <f t="shared" ca="1" si="824"/>
        <v>1</v>
      </c>
      <c r="V2893" s="9">
        <f t="shared" ca="1" si="825"/>
        <v>0</v>
      </c>
      <c r="W2893" s="3">
        <f t="shared" si="826"/>
        <v>-3.5767006523774736E-3</v>
      </c>
      <c r="X2893" s="3">
        <f t="shared" si="827"/>
        <v>4.9708731699833475E-3</v>
      </c>
      <c r="Y2893" s="3">
        <f t="shared" si="828"/>
        <v>9.0269480950486702E-3</v>
      </c>
    </row>
    <row r="2894" spans="1:25" x14ac:dyDescent="0.25">
      <c r="A2894" s="1">
        <v>40240</v>
      </c>
      <c r="B2894" s="2">
        <v>7629.52</v>
      </c>
      <c r="C2894" s="2">
        <v>84763.06</v>
      </c>
      <c r="D2894" s="2">
        <v>7611</v>
      </c>
      <c r="E2894" s="2">
        <v>7575</v>
      </c>
      <c r="F2894" s="13">
        <f t="shared" si="816"/>
        <v>-2.4274135201166613E-3</v>
      </c>
      <c r="G2894" s="2">
        <f t="shared" si="811"/>
        <v>7817.2945</v>
      </c>
      <c r="H2894" s="2">
        <f t="shared" ca="1" si="817"/>
        <v>93025.20199999999</v>
      </c>
      <c r="I2894">
        <f t="shared" ca="1" si="818"/>
        <v>-1</v>
      </c>
      <c r="J2894">
        <f t="shared" si="819"/>
        <v>-1</v>
      </c>
      <c r="K2894">
        <f t="shared" si="812"/>
        <v>31.900000000000546</v>
      </c>
      <c r="L2894">
        <f t="shared" ca="1" si="813"/>
        <v>31.900000000000546</v>
      </c>
      <c r="M2894" s="14">
        <f t="shared" si="814"/>
        <v>7160.8000000000511</v>
      </c>
      <c r="N2894">
        <f t="shared" si="820"/>
        <v>0</v>
      </c>
      <c r="O2894">
        <f t="shared" si="815"/>
        <v>0</v>
      </c>
      <c r="P2894">
        <f>COUNTIF(作圖資料!$A$3:$A$249,A2894)</f>
        <v>0</v>
      </c>
      <c r="R2894" s="7">
        <f t="shared" si="821"/>
        <v>10</v>
      </c>
      <c r="S2894" s="8">
        <f t="shared" ca="1" si="822"/>
        <v>10</v>
      </c>
      <c r="T2894" s="8">
        <f t="shared" ca="1" si="823"/>
        <v>11276</v>
      </c>
      <c r="U2894" s="8">
        <f t="shared" ca="1" si="824"/>
        <v>-1</v>
      </c>
      <c r="V2894" s="9">
        <f t="shared" ca="1" si="825"/>
        <v>2</v>
      </c>
      <c r="W2894" s="3">
        <f t="shared" si="826"/>
        <v>-3.5767006523774736E-3</v>
      </c>
      <c r="X2894" s="3">
        <f t="shared" si="827"/>
        <v>9.1904275638754473E-3</v>
      </c>
      <c r="Y2894" s="3">
        <f t="shared" si="828"/>
        <v>1.035444046196754E-2</v>
      </c>
    </row>
    <row r="2895" spans="1:25" x14ac:dyDescent="0.25">
      <c r="A2895" s="1">
        <v>40241</v>
      </c>
      <c r="B2895" s="2">
        <v>7569.8</v>
      </c>
      <c r="C2895" s="2">
        <v>94430.69</v>
      </c>
      <c r="D2895" s="2">
        <v>7526</v>
      </c>
      <c r="E2895" s="2">
        <v>7489</v>
      </c>
      <c r="F2895" s="13">
        <f t="shared" si="816"/>
        <v>-5.7861502285397881E-3</v>
      </c>
      <c r="G2895" s="2">
        <f t="shared" si="811"/>
        <v>7815.9706666666652</v>
      </c>
      <c r="H2895" s="2">
        <f t="shared" ca="1" si="817"/>
        <v>91729.01999999999</v>
      </c>
      <c r="I2895">
        <f t="shared" ca="1" si="818"/>
        <v>1</v>
      </c>
      <c r="J2895">
        <f t="shared" si="819"/>
        <v>-1</v>
      </c>
      <c r="K2895">
        <f t="shared" si="812"/>
        <v>-59.720000000000255</v>
      </c>
      <c r="L2895">
        <f t="shared" ca="1" si="813"/>
        <v>59.720000000000255</v>
      </c>
      <c r="M2895" s="14">
        <f t="shared" si="814"/>
        <v>7160.8000000000511</v>
      </c>
      <c r="N2895">
        <f t="shared" si="820"/>
        <v>0</v>
      </c>
      <c r="O2895">
        <f t="shared" si="815"/>
        <v>0</v>
      </c>
      <c r="P2895">
        <f>COUNTIF(作圖資料!$A$3:$A$249,A2895)</f>
        <v>0</v>
      </c>
      <c r="R2895" s="7">
        <f t="shared" si="821"/>
        <v>-85</v>
      </c>
      <c r="S2895" s="8">
        <f t="shared" ca="1" si="822"/>
        <v>85</v>
      </c>
      <c r="T2895" s="8">
        <f t="shared" ca="1" si="823"/>
        <v>11361</v>
      </c>
      <c r="U2895" s="8">
        <f t="shared" ca="1" si="824"/>
        <v>1</v>
      </c>
      <c r="V2895" s="9">
        <f t="shared" ca="1" si="825"/>
        <v>2</v>
      </c>
      <c r="W2895" s="3">
        <f t="shared" si="826"/>
        <v>-3.5767006523774736E-3</v>
      </c>
      <c r="X2895" s="3">
        <f t="shared" si="827"/>
        <v>1.2909984603257652E-3</v>
      </c>
      <c r="Y2895" s="3">
        <f t="shared" si="828"/>
        <v>-9.2924465684307567E-4</v>
      </c>
    </row>
    <row r="2896" spans="1:25" x14ac:dyDescent="0.25">
      <c r="A2896" s="1">
        <v>40242</v>
      </c>
      <c r="B2896" s="2">
        <v>7666.26</v>
      </c>
      <c r="C2896" s="2">
        <v>90753.52</v>
      </c>
      <c r="D2896" s="2">
        <v>7659</v>
      </c>
      <c r="E2896" s="2">
        <v>7619</v>
      </c>
      <c r="F2896" s="13">
        <f t="shared" si="816"/>
        <v>-9.4700675427139558E-4</v>
      </c>
      <c r="G2896" s="2">
        <f t="shared" si="811"/>
        <v>7815.7813333333324</v>
      </c>
      <c r="H2896" s="2">
        <f t="shared" ca="1" si="817"/>
        <v>93788.04800000001</v>
      </c>
      <c r="I2896">
        <f t="shared" ca="1" si="818"/>
        <v>-1</v>
      </c>
      <c r="J2896">
        <f t="shared" si="819"/>
        <v>-1</v>
      </c>
      <c r="K2896">
        <f t="shared" si="812"/>
        <v>96.460000000000036</v>
      </c>
      <c r="L2896">
        <f t="shared" ca="1" si="813"/>
        <v>96.460000000000036</v>
      </c>
      <c r="M2896" s="14">
        <f t="shared" si="814"/>
        <v>7160.8000000000511</v>
      </c>
      <c r="N2896">
        <f t="shared" si="820"/>
        <v>0</v>
      </c>
      <c r="O2896">
        <f t="shared" si="815"/>
        <v>0</v>
      </c>
      <c r="P2896">
        <f>COUNTIF(作圖資料!$A$3:$A$249,A2896)</f>
        <v>0</v>
      </c>
      <c r="R2896" s="7">
        <f t="shared" si="821"/>
        <v>133</v>
      </c>
      <c r="S2896" s="8">
        <f t="shared" ca="1" si="822"/>
        <v>133</v>
      </c>
      <c r="T2896" s="8">
        <f t="shared" ca="1" si="823"/>
        <v>11494</v>
      </c>
      <c r="U2896" s="8">
        <f t="shared" ca="1" si="824"/>
        <v>-1</v>
      </c>
      <c r="V2896" s="9">
        <f t="shared" ca="1" si="825"/>
        <v>2</v>
      </c>
      <c r="W2896" s="3">
        <f t="shared" si="826"/>
        <v>-3.5767006523774736E-3</v>
      </c>
      <c r="X2896" s="3">
        <f t="shared" si="827"/>
        <v>1.4050190210634028E-2</v>
      </c>
      <c r="Y2896" s="3">
        <f t="shared" si="828"/>
        <v>1.6726403823178249E-2</v>
      </c>
    </row>
    <row r="2897" spans="1:25" x14ac:dyDescent="0.25">
      <c r="A2897" s="1">
        <v>40245</v>
      </c>
      <c r="B2897" s="2">
        <v>7762.27</v>
      </c>
      <c r="C2897" s="2">
        <v>103890.7</v>
      </c>
      <c r="D2897" s="2">
        <v>7755</v>
      </c>
      <c r="E2897" s="2">
        <v>7720</v>
      </c>
      <c r="F2897" s="13">
        <f t="shared" si="816"/>
        <v>-9.365816958184503E-4</v>
      </c>
      <c r="G2897" s="2">
        <f t="shared" si="811"/>
        <v>7817.0746666666664</v>
      </c>
      <c r="H2897" s="2">
        <f t="shared" ca="1" si="817"/>
        <v>93911.487999999998</v>
      </c>
      <c r="I2897">
        <f t="shared" ca="1" si="818"/>
        <v>1</v>
      </c>
      <c r="J2897">
        <f t="shared" si="819"/>
        <v>-1</v>
      </c>
      <c r="K2897">
        <f t="shared" si="812"/>
        <v>96.010000000000218</v>
      </c>
      <c r="L2897">
        <f t="shared" ca="1" si="813"/>
        <v>-96.010000000000218</v>
      </c>
      <c r="M2897" s="14">
        <f t="shared" si="814"/>
        <v>7160.8000000000511</v>
      </c>
      <c r="N2897">
        <f t="shared" si="820"/>
        <v>0</v>
      </c>
      <c r="O2897">
        <f t="shared" si="815"/>
        <v>0</v>
      </c>
      <c r="P2897">
        <f>COUNTIF(作圖資料!$A$3:$A$249,A2897)</f>
        <v>0</v>
      </c>
      <c r="R2897" s="7">
        <f t="shared" si="821"/>
        <v>96</v>
      </c>
      <c r="S2897" s="8">
        <f t="shared" ca="1" si="822"/>
        <v>-96</v>
      </c>
      <c r="T2897" s="8">
        <f t="shared" ca="1" si="823"/>
        <v>11398</v>
      </c>
      <c r="U2897" s="8">
        <f t="shared" ca="1" si="824"/>
        <v>1</v>
      </c>
      <c r="V2897" s="9">
        <f t="shared" ca="1" si="825"/>
        <v>2</v>
      </c>
      <c r="W2897" s="3">
        <f t="shared" si="826"/>
        <v>-3.5767006523774736E-3</v>
      </c>
      <c r="X2897" s="3">
        <f t="shared" si="827"/>
        <v>2.6749858466357468E-2</v>
      </c>
      <c r="Y2897" s="3">
        <f t="shared" si="828"/>
        <v>2.9470330545599666E-2</v>
      </c>
    </row>
    <row r="2898" spans="1:25" x14ac:dyDescent="0.25">
      <c r="A2898" s="1">
        <v>40246</v>
      </c>
      <c r="B2898" s="2">
        <v>7770.59</v>
      </c>
      <c r="C2898" s="2">
        <v>86230.36</v>
      </c>
      <c r="D2898" s="2">
        <v>7764</v>
      </c>
      <c r="E2898" s="2">
        <v>7728</v>
      </c>
      <c r="F2898" s="13">
        <f t="shared" si="816"/>
        <v>-8.4806945161175484E-4</v>
      </c>
      <c r="G2898" s="2">
        <f t="shared" si="811"/>
        <v>7819.0693333333338</v>
      </c>
      <c r="H2898" s="2">
        <f t="shared" ca="1" si="817"/>
        <v>92013.665999999997</v>
      </c>
      <c r="I2898">
        <f t="shared" ca="1" si="818"/>
        <v>-1</v>
      </c>
      <c r="J2898">
        <f t="shared" si="819"/>
        <v>-1</v>
      </c>
      <c r="K2898">
        <f t="shared" si="812"/>
        <v>8.319999999999709</v>
      </c>
      <c r="L2898">
        <f t="shared" ca="1" si="813"/>
        <v>8.319999999999709</v>
      </c>
      <c r="M2898" s="14">
        <f t="shared" si="814"/>
        <v>7160.8000000000511</v>
      </c>
      <c r="N2898">
        <f t="shared" si="820"/>
        <v>0</v>
      </c>
      <c r="O2898">
        <f t="shared" si="815"/>
        <v>0</v>
      </c>
      <c r="P2898">
        <f>COUNTIF(作圖資料!$A$3:$A$249,A2898)</f>
        <v>0</v>
      </c>
      <c r="R2898" s="7">
        <f t="shared" si="821"/>
        <v>9</v>
      </c>
      <c r="S2898" s="8">
        <f t="shared" ca="1" si="822"/>
        <v>9</v>
      </c>
      <c r="T2898" s="8">
        <f t="shared" ca="1" si="823"/>
        <v>11407</v>
      </c>
      <c r="U2898" s="8">
        <f t="shared" ca="1" si="824"/>
        <v>-1</v>
      </c>
      <c r="V2898" s="9">
        <f t="shared" ca="1" si="825"/>
        <v>2</v>
      </c>
      <c r="W2898" s="3">
        <f t="shared" si="826"/>
        <v>-3.5767006523774736E-3</v>
      </c>
      <c r="X2898" s="3">
        <f t="shared" si="827"/>
        <v>2.7850381744012109E-2</v>
      </c>
      <c r="Y2898" s="3">
        <f t="shared" si="828"/>
        <v>3.0665073675826715E-2</v>
      </c>
    </row>
    <row r="2899" spans="1:25" x14ac:dyDescent="0.25">
      <c r="A2899" s="1">
        <v>40247</v>
      </c>
      <c r="B2899" s="2">
        <v>7779.08</v>
      </c>
      <c r="C2899" s="2">
        <v>85353.39</v>
      </c>
      <c r="D2899" s="2">
        <v>7769</v>
      </c>
      <c r="E2899" s="2">
        <v>7730</v>
      </c>
      <c r="F2899" s="13">
        <f t="shared" si="816"/>
        <v>-1.295783048895216E-3</v>
      </c>
      <c r="G2899" s="2">
        <f t="shared" si="811"/>
        <v>7819.126666666667</v>
      </c>
      <c r="H2899" s="2">
        <f t="shared" ca="1" si="817"/>
        <v>92131.732000000004</v>
      </c>
      <c r="I2899">
        <f t="shared" ca="1" si="818"/>
        <v>-1</v>
      </c>
      <c r="J2899">
        <f t="shared" si="819"/>
        <v>-1</v>
      </c>
      <c r="K2899">
        <f t="shared" si="812"/>
        <v>8.4899999999997817</v>
      </c>
      <c r="L2899">
        <f t="shared" ca="1" si="813"/>
        <v>-8.4899999999997817</v>
      </c>
      <c r="M2899" s="14">
        <f t="shared" si="814"/>
        <v>7160.8000000000511</v>
      </c>
      <c r="N2899">
        <f t="shared" si="820"/>
        <v>0</v>
      </c>
      <c r="O2899">
        <f t="shared" si="815"/>
        <v>0</v>
      </c>
      <c r="P2899">
        <f>COUNTIF(作圖資料!$A$3:$A$249,A2899)</f>
        <v>0</v>
      </c>
      <c r="R2899" s="7">
        <f t="shared" si="821"/>
        <v>5</v>
      </c>
      <c r="S2899" s="8">
        <f t="shared" ca="1" si="822"/>
        <v>-5</v>
      </c>
      <c r="T2899" s="8">
        <f t="shared" ca="1" si="823"/>
        <v>11402</v>
      </c>
      <c r="U2899" s="8">
        <f t="shared" ca="1" si="824"/>
        <v>-1</v>
      </c>
      <c r="V2899" s="9">
        <f t="shared" ca="1" si="825"/>
        <v>0</v>
      </c>
      <c r="W2899" s="3">
        <f t="shared" si="826"/>
        <v>-3.5767006523774736E-3</v>
      </c>
      <c r="X2899" s="3">
        <f t="shared" si="827"/>
        <v>2.897339167517643E-2</v>
      </c>
      <c r="Y2899" s="3">
        <f t="shared" si="828"/>
        <v>3.1328819859286039E-2</v>
      </c>
    </row>
    <row r="2900" spans="1:25" x14ac:dyDescent="0.25">
      <c r="A2900" s="1">
        <v>40248</v>
      </c>
      <c r="B2900" s="2">
        <v>7749.66</v>
      </c>
      <c r="C2900" s="2">
        <v>90127.58</v>
      </c>
      <c r="D2900" s="2">
        <v>7757</v>
      </c>
      <c r="E2900" s="2">
        <v>7720</v>
      </c>
      <c r="F2900" s="13">
        <f t="shared" si="816"/>
        <v>9.4713832606840853E-4</v>
      </c>
      <c r="G2900" s="2">
        <f t="shared" si="811"/>
        <v>7818.8091666666669</v>
      </c>
      <c r="H2900" s="2">
        <f t="shared" ca="1" si="817"/>
        <v>91271.110000000015</v>
      </c>
      <c r="I2900">
        <f t="shared" ca="1" si="818"/>
        <v>-1</v>
      </c>
      <c r="J2900">
        <f t="shared" si="819"/>
        <v>1</v>
      </c>
      <c r="K2900">
        <f t="shared" si="812"/>
        <v>-29.420000000000073</v>
      </c>
      <c r="L2900">
        <f t="shared" ca="1" si="813"/>
        <v>29.420000000000073</v>
      </c>
      <c r="M2900" s="14">
        <f t="shared" si="814"/>
        <v>7160.8000000000511</v>
      </c>
      <c r="N2900">
        <f t="shared" si="820"/>
        <v>0</v>
      </c>
      <c r="O2900">
        <f t="shared" si="815"/>
        <v>0</v>
      </c>
      <c r="P2900">
        <f>COUNTIF(作圖資料!$A$3:$A$249,A2900)</f>
        <v>0</v>
      </c>
      <c r="R2900" s="7">
        <f t="shared" si="821"/>
        <v>-12</v>
      </c>
      <c r="S2900" s="8">
        <f t="shared" ca="1" si="822"/>
        <v>12</v>
      </c>
      <c r="T2900" s="8">
        <f t="shared" ca="1" si="823"/>
        <v>11414</v>
      </c>
      <c r="U2900" s="8">
        <f t="shared" ca="1" si="824"/>
        <v>-1</v>
      </c>
      <c r="V2900" s="9">
        <f t="shared" ca="1" si="825"/>
        <v>0</v>
      </c>
      <c r="W2900" s="3">
        <f t="shared" si="826"/>
        <v>-3.5767006523774736E-3</v>
      </c>
      <c r="X2900" s="3">
        <f t="shared" si="827"/>
        <v>2.5081877873662117E-2</v>
      </c>
      <c r="Y2900" s="3">
        <f t="shared" si="828"/>
        <v>2.9735829018983306E-2</v>
      </c>
    </row>
    <row r="2901" spans="1:25" x14ac:dyDescent="0.25">
      <c r="A2901" s="1">
        <v>40249</v>
      </c>
      <c r="B2901" s="2">
        <v>7748.33</v>
      </c>
      <c r="C2901" s="2">
        <v>77044.23</v>
      </c>
      <c r="D2901" s="2">
        <v>7754</v>
      </c>
      <c r="E2901" s="2">
        <v>7716</v>
      </c>
      <c r="F2901" s="13">
        <f t="shared" si="816"/>
        <v>7.3177058798479244E-4</v>
      </c>
      <c r="G2901" s="2">
        <f t="shared" si="811"/>
        <v>7817.991</v>
      </c>
      <c r="H2901" s="2">
        <f t="shared" ca="1" si="817"/>
        <v>88529.252000000008</v>
      </c>
      <c r="I2901">
        <f t="shared" ca="1" si="818"/>
        <v>-1</v>
      </c>
      <c r="J2901">
        <f t="shared" si="819"/>
        <v>1</v>
      </c>
      <c r="K2901">
        <f t="shared" si="812"/>
        <v>-1.3299999999999272</v>
      </c>
      <c r="L2901">
        <f t="shared" ca="1" si="813"/>
        <v>1.3299999999999272</v>
      </c>
      <c r="M2901" s="14">
        <f t="shared" si="814"/>
        <v>7160.8000000000511</v>
      </c>
      <c r="N2901">
        <f t="shared" si="820"/>
        <v>0</v>
      </c>
      <c r="O2901">
        <f t="shared" si="815"/>
        <v>0</v>
      </c>
      <c r="P2901">
        <f>COUNTIF(作圖資料!$A$3:$A$249,A2901)</f>
        <v>0</v>
      </c>
      <c r="R2901" s="7">
        <f t="shared" si="821"/>
        <v>-3</v>
      </c>
      <c r="S2901" s="8">
        <f t="shared" ca="1" si="822"/>
        <v>3</v>
      </c>
      <c r="T2901" s="8">
        <f t="shared" ca="1" si="823"/>
        <v>11417</v>
      </c>
      <c r="U2901" s="8">
        <f t="shared" ca="1" si="824"/>
        <v>-1</v>
      </c>
      <c r="V2901" s="9">
        <f t="shared" ca="1" si="825"/>
        <v>0</v>
      </c>
      <c r="W2901" s="3">
        <f t="shared" si="826"/>
        <v>-3.5767006523774736E-3</v>
      </c>
      <c r="X2901" s="3">
        <f t="shared" si="827"/>
        <v>2.4905952878556237E-2</v>
      </c>
      <c r="Y2901" s="3">
        <f t="shared" si="828"/>
        <v>2.9337581308907623E-2</v>
      </c>
    </row>
    <row r="2902" spans="1:25" x14ac:dyDescent="0.25">
      <c r="A2902" s="1">
        <v>40252</v>
      </c>
      <c r="B2902" s="2">
        <v>7634.92</v>
      </c>
      <c r="C2902" s="2">
        <v>74981</v>
      </c>
      <c r="D2902" s="2">
        <v>7655</v>
      </c>
      <c r="E2902" s="2">
        <v>7614</v>
      </c>
      <c r="F2902" s="13">
        <f t="shared" si="816"/>
        <v>2.6300210087335518E-3</v>
      </c>
      <c r="G2902" s="2">
        <f t="shared" si="811"/>
        <v>7817.2745000000004</v>
      </c>
      <c r="H2902" s="2">
        <f t="shared" ca="1" si="817"/>
        <v>82747.312000000005</v>
      </c>
      <c r="I2902">
        <f t="shared" ca="1" si="818"/>
        <v>-1</v>
      </c>
      <c r="J2902">
        <f t="shared" si="819"/>
        <v>1</v>
      </c>
      <c r="K2902">
        <f t="shared" si="812"/>
        <v>-113.40999999999985</v>
      </c>
      <c r="L2902">
        <f t="shared" ca="1" si="813"/>
        <v>113.40999999999985</v>
      </c>
      <c r="M2902" s="14">
        <f t="shared" si="814"/>
        <v>7160.8000000000511</v>
      </c>
      <c r="N2902">
        <f t="shared" si="820"/>
        <v>0</v>
      </c>
      <c r="O2902">
        <f t="shared" si="815"/>
        <v>0</v>
      </c>
      <c r="P2902">
        <f>COUNTIF(作圖資料!$A$3:$A$249,A2902)</f>
        <v>0</v>
      </c>
      <c r="R2902" s="7">
        <f t="shared" si="821"/>
        <v>-99</v>
      </c>
      <c r="S2902" s="8">
        <f t="shared" ca="1" si="822"/>
        <v>99</v>
      </c>
      <c r="T2902" s="8">
        <f t="shared" ca="1" si="823"/>
        <v>11516</v>
      </c>
      <c r="U2902" s="8">
        <f t="shared" ca="1" si="824"/>
        <v>-1</v>
      </c>
      <c r="V2902" s="9">
        <f t="shared" ca="1" si="825"/>
        <v>0</v>
      </c>
      <c r="W2902" s="3">
        <f t="shared" si="826"/>
        <v>-3.5767006523774736E-3</v>
      </c>
      <c r="X2902" s="3">
        <f t="shared" si="827"/>
        <v>9.9047094988915507E-3</v>
      </c>
      <c r="Y2902" s="3">
        <f t="shared" si="828"/>
        <v>1.6195406876410523E-2</v>
      </c>
    </row>
    <row r="2903" spans="1:25" x14ac:dyDescent="0.25">
      <c r="A2903" s="1">
        <v>40253</v>
      </c>
      <c r="B2903" s="2">
        <v>7695.63</v>
      </c>
      <c r="C2903" s="2">
        <v>66806</v>
      </c>
      <c r="D2903" s="2">
        <v>7703</v>
      </c>
      <c r="E2903" s="2">
        <v>7656</v>
      </c>
      <c r="F2903" s="13">
        <f t="shared" si="816"/>
        <v>9.5768637525450728E-4</v>
      </c>
      <c r="G2903" s="2">
        <f t="shared" si="811"/>
        <v>7815.617166666666</v>
      </c>
      <c r="H2903" s="2">
        <f t="shared" ca="1" si="817"/>
        <v>78862.44</v>
      </c>
      <c r="I2903">
        <f t="shared" ca="1" si="818"/>
        <v>-1</v>
      </c>
      <c r="J2903">
        <f t="shared" si="819"/>
        <v>1</v>
      </c>
      <c r="K2903">
        <f t="shared" si="812"/>
        <v>60.710000000000036</v>
      </c>
      <c r="L2903">
        <f t="shared" ca="1" si="813"/>
        <v>-60.710000000000036</v>
      </c>
      <c r="M2903" s="14">
        <f t="shared" si="814"/>
        <v>7160.8000000000511</v>
      </c>
      <c r="N2903">
        <f t="shared" si="820"/>
        <v>0</v>
      </c>
      <c r="O2903">
        <f t="shared" si="815"/>
        <v>0</v>
      </c>
      <c r="P2903">
        <f>COUNTIF(作圖資料!$A$3:$A$249,A2903)</f>
        <v>0</v>
      </c>
      <c r="R2903" s="7">
        <f t="shared" si="821"/>
        <v>48</v>
      </c>
      <c r="S2903" s="8">
        <f t="shared" ca="1" si="822"/>
        <v>-48</v>
      </c>
      <c r="T2903" s="8">
        <f t="shared" ca="1" si="823"/>
        <v>11468</v>
      </c>
      <c r="U2903" s="8">
        <f t="shared" ca="1" si="824"/>
        <v>-1</v>
      </c>
      <c r="V2903" s="9">
        <f t="shared" ca="1" si="825"/>
        <v>0</v>
      </c>
      <c r="W2903" s="3">
        <f t="shared" si="826"/>
        <v>-3.5767006523774736E-3</v>
      </c>
      <c r="X2903" s="3">
        <f t="shared" si="827"/>
        <v>1.7935090290527755E-2</v>
      </c>
      <c r="Y2903" s="3">
        <f t="shared" si="828"/>
        <v>2.2567370237621232E-2</v>
      </c>
    </row>
    <row r="2904" spans="1:25" x14ac:dyDescent="0.25">
      <c r="A2904" s="1">
        <v>40254</v>
      </c>
      <c r="B2904" s="2">
        <v>7847.87</v>
      </c>
      <c r="C2904" s="2">
        <v>118076</v>
      </c>
      <c r="D2904" s="2">
        <v>7842</v>
      </c>
      <c r="E2904" s="2">
        <v>7840</v>
      </c>
      <c r="F2904" s="13">
        <f t="shared" si="816"/>
        <v>-1.0028198734178817E-3</v>
      </c>
      <c r="G2904" s="2">
        <f t="shared" si="811"/>
        <v>7816.0961666666662</v>
      </c>
      <c r="H2904" s="2">
        <f t="shared" ca="1" si="817"/>
        <v>85406.962</v>
      </c>
      <c r="I2904">
        <f t="shared" ca="1" si="818"/>
        <v>1</v>
      </c>
      <c r="J2904">
        <f t="shared" si="819"/>
        <v>-1</v>
      </c>
      <c r="K2904">
        <f t="shared" si="812"/>
        <v>152.23999999999978</v>
      </c>
      <c r="L2904">
        <f t="shared" ca="1" si="813"/>
        <v>-152.23999999999978</v>
      </c>
      <c r="M2904" s="14">
        <f t="shared" si="814"/>
        <v>7160.8000000000511</v>
      </c>
      <c r="N2904">
        <f t="shared" si="820"/>
        <v>0</v>
      </c>
      <c r="O2904">
        <f t="shared" si="815"/>
        <v>0</v>
      </c>
      <c r="P2904">
        <f>COUNTIF(作圖資料!$A$3:$A$249,A2904)</f>
        <v>1</v>
      </c>
      <c r="R2904" s="7">
        <f t="shared" si="821"/>
        <v>139</v>
      </c>
      <c r="S2904" s="8">
        <f t="shared" ca="1" si="822"/>
        <v>-139</v>
      </c>
      <c r="T2904" s="8">
        <f t="shared" ca="1" si="823"/>
        <v>11329</v>
      </c>
      <c r="U2904" s="8">
        <f t="shared" ca="1" si="824"/>
        <v>1</v>
      </c>
      <c r="V2904" s="9">
        <f t="shared" ca="1" si="825"/>
        <v>2</v>
      </c>
      <c r="W2904" s="3">
        <f t="shared" si="826"/>
        <v>-3.5767006523774736E-3</v>
      </c>
      <c r="X2904" s="3">
        <f t="shared" si="827"/>
        <v>3.8072549880688644E-2</v>
      </c>
      <c r="Y2904" s="3">
        <f t="shared" si="828"/>
        <v>4.1019514137793811E-2</v>
      </c>
    </row>
    <row r="2905" spans="1:25" x14ac:dyDescent="0.25">
      <c r="A2905" s="1">
        <v>40255</v>
      </c>
      <c r="B2905" s="2">
        <v>7886.34</v>
      </c>
      <c r="C2905" s="2">
        <v>135875</v>
      </c>
      <c r="D2905" s="2">
        <v>7850</v>
      </c>
      <c r="E2905" s="2">
        <v>7817</v>
      </c>
      <c r="F2905" s="13">
        <f t="shared" si="816"/>
        <v>-4.6079677011136022E-3</v>
      </c>
      <c r="G2905" s="2">
        <f t="shared" si="811"/>
        <v>7817.4081666666661</v>
      </c>
      <c r="H2905" s="2">
        <f t="shared" ca="1" si="817"/>
        <v>94556.445999999996</v>
      </c>
      <c r="I2905">
        <f t="shared" ca="1" si="818"/>
        <v>1</v>
      </c>
      <c r="J2905">
        <f t="shared" si="819"/>
        <v>-1</v>
      </c>
      <c r="K2905">
        <f t="shared" si="812"/>
        <v>38.470000000000255</v>
      </c>
      <c r="L2905">
        <f t="shared" ca="1" si="813"/>
        <v>38.470000000000255</v>
      </c>
      <c r="M2905" s="14">
        <f t="shared" si="814"/>
        <v>7160.8000000000511</v>
      </c>
      <c r="N2905">
        <f t="shared" si="820"/>
        <v>0</v>
      </c>
      <c r="O2905">
        <f t="shared" si="815"/>
        <v>0</v>
      </c>
      <c r="P2905">
        <f>COUNTIF(作圖資料!$A$3:$A$249,A2905)</f>
        <v>0</v>
      </c>
      <c r="R2905" s="7">
        <f t="shared" si="821"/>
        <v>10</v>
      </c>
      <c r="S2905" s="8">
        <f t="shared" ca="1" si="822"/>
        <v>10</v>
      </c>
      <c r="T2905" s="8">
        <f t="shared" ca="1" si="823"/>
        <v>11339</v>
      </c>
      <c r="U2905" s="8">
        <f t="shared" ca="1" si="824"/>
        <v>1</v>
      </c>
      <c r="V2905" s="9">
        <f t="shared" ca="1" si="825"/>
        <v>0</v>
      </c>
      <c r="W2905" s="3">
        <f t="shared" si="826"/>
        <v>-1.0028198734178817E-3</v>
      </c>
      <c r="X2905" s="3">
        <f t="shared" si="827"/>
        <v>4.901967030544626E-3</v>
      </c>
      <c r="Y2905" s="3">
        <f t="shared" si="828"/>
        <v>1.2755102040816326E-3</v>
      </c>
    </row>
    <row r="2906" spans="1:25" x14ac:dyDescent="0.25">
      <c r="A2906" s="1">
        <v>40256</v>
      </c>
      <c r="B2906" s="2">
        <v>7897.91</v>
      </c>
      <c r="C2906" s="2">
        <v>114239</v>
      </c>
      <c r="D2906" s="2">
        <v>7867</v>
      </c>
      <c r="E2906" s="2">
        <v>7836</v>
      </c>
      <c r="F2906" s="13">
        <f t="shared" si="816"/>
        <v>-3.9136936227431862E-3</v>
      </c>
      <c r="G2906" s="2">
        <f t="shared" si="811"/>
        <v>7819.8466666666664</v>
      </c>
      <c r="H2906" s="2">
        <f t="shared" ca="1" si="817"/>
        <v>101995.4</v>
      </c>
      <c r="I2906">
        <f t="shared" ca="1" si="818"/>
        <v>1</v>
      </c>
      <c r="J2906">
        <f t="shared" si="819"/>
        <v>-1</v>
      </c>
      <c r="K2906">
        <f t="shared" si="812"/>
        <v>11.569999999999709</v>
      </c>
      <c r="L2906">
        <f t="shared" ca="1" si="813"/>
        <v>11.569999999999709</v>
      </c>
      <c r="M2906" s="14">
        <f t="shared" si="814"/>
        <v>7160.8000000000511</v>
      </c>
      <c r="N2906">
        <f t="shared" si="820"/>
        <v>0</v>
      </c>
      <c r="O2906">
        <f t="shared" si="815"/>
        <v>0</v>
      </c>
      <c r="P2906">
        <f>COUNTIF(作圖資料!$A$3:$A$249,A2906)</f>
        <v>0</v>
      </c>
      <c r="R2906" s="7">
        <f t="shared" si="821"/>
        <v>17</v>
      </c>
      <c r="S2906" s="8">
        <f t="shared" ca="1" si="822"/>
        <v>17</v>
      </c>
      <c r="T2906" s="8">
        <f t="shared" ca="1" si="823"/>
        <v>11356</v>
      </c>
      <c r="U2906" s="8">
        <f t="shared" ca="1" si="824"/>
        <v>1</v>
      </c>
      <c r="V2906" s="9">
        <f t="shared" ca="1" si="825"/>
        <v>0</v>
      </c>
      <c r="W2906" s="3">
        <f t="shared" si="826"/>
        <v>-1.0028198734178817E-3</v>
      </c>
      <c r="X2906" s="3">
        <f t="shared" si="827"/>
        <v>6.3762524098893714E-3</v>
      </c>
      <c r="Y2906" s="3">
        <f t="shared" si="828"/>
        <v>3.4438775510203801E-3</v>
      </c>
    </row>
    <row r="2907" spans="1:25" x14ac:dyDescent="0.25">
      <c r="A2907" s="1">
        <v>40259</v>
      </c>
      <c r="B2907" s="2">
        <v>7835.98</v>
      </c>
      <c r="C2907" s="2">
        <v>105457.60000000001</v>
      </c>
      <c r="D2907" s="2">
        <v>7802</v>
      </c>
      <c r="E2907" s="2">
        <v>7770</v>
      </c>
      <c r="F2907" s="13">
        <f t="shared" si="816"/>
        <v>-4.3364071883796873E-3</v>
      </c>
      <c r="G2907" s="2">
        <f t="shared" si="811"/>
        <v>7821.4101666666666</v>
      </c>
      <c r="H2907" s="2">
        <f t="shared" ca="1" si="817"/>
        <v>108090.72</v>
      </c>
      <c r="I2907">
        <f t="shared" ca="1" si="818"/>
        <v>-1</v>
      </c>
      <c r="J2907">
        <f t="shared" si="819"/>
        <v>-1</v>
      </c>
      <c r="K2907">
        <f t="shared" si="812"/>
        <v>-61.930000000000291</v>
      </c>
      <c r="L2907">
        <f t="shared" ca="1" si="813"/>
        <v>-61.930000000000291</v>
      </c>
      <c r="M2907" s="14">
        <f t="shared" si="814"/>
        <v>7160.8000000000511</v>
      </c>
      <c r="N2907">
        <f t="shared" si="820"/>
        <v>0</v>
      </c>
      <c r="O2907">
        <f t="shared" si="815"/>
        <v>0</v>
      </c>
      <c r="P2907">
        <f>COUNTIF(作圖資料!$A$3:$A$249,A2907)</f>
        <v>0</v>
      </c>
      <c r="R2907" s="7">
        <f t="shared" si="821"/>
        <v>-65</v>
      </c>
      <c r="S2907" s="8">
        <f t="shared" ca="1" si="822"/>
        <v>-65</v>
      </c>
      <c r="T2907" s="8">
        <f t="shared" ca="1" si="823"/>
        <v>11291</v>
      </c>
      <c r="U2907" s="8">
        <f t="shared" ca="1" si="824"/>
        <v>-1</v>
      </c>
      <c r="V2907" s="9">
        <f t="shared" ca="1" si="825"/>
        <v>2</v>
      </c>
      <c r="W2907" s="3">
        <f t="shared" si="826"/>
        <v>-1.0028198734178817E-3</v>
      </c>
      <c r="X2907" s="3">
        <f t="shared" si="827"/>
        <v>-1.5150607744524036E-3</v>
      </c>
      <c r="Y2907" s="3">
        <f t="shared" si="828"/>
        <v>-4.8469387755102344E-3</v>
      </c>
    </row>
    <row r="2908" spans="1:25" x14ac:dyDescent="0.25">
      <c r="A2908" s="1">
        <v>40260</v>
      </c>
      <c r="B2908" s="2">
        <v>7811.87</v>
      </c>
      <c r="C2908" s="2">
        <v>120392</v>
      </c>
      <c r="D2908" s="2">
        <v>7804</v>
      </c>
      <c r="E2908" s="2">
        <v>7775</v>
      </c>
      <c r="F2908" s="13">
        <f t="shared" si="816"/>
        <v>-1.0074412400615795E-3</v>
      </c>
      <c r="G2908" s="2">
        <f t="shared" si="811"/>
        <v>7822.3808333333327</v>
      </c>
      <c r="H2908" s="2">
        <f t="shared" ca="1" si="817"/>
        <v>118807.92</v>
      </c>
      <c r="I2908">
        <f t="shared" ca="1" si="818"/>
        <v>1</v>
      </c>
      <c r="J2908">
        <f t="shared" si="819"/>
        <v>-1</v>
      </c>
      <c r="K2908">
        <f t="shared" si="812"/>
        <v>-24.109999999999673</v>
      </c>
      <c r="L2908">
        <f t="shared" ca="1" si="813"/>
        <v>24.109999999999673</v>
      </c>
      <c r="M2908" s="14">
        <f t="shared" si="814"/>
        <v>7160.8000000000511</v>
      </c>
      <c r="N2908">
        <f t="shared" si="820"/>
        <v>0</v>
      </c>
      <c r="O2908">
        <f t="shared" si="815"/>
        <v>0</v>
      </c>
      <c r="P2908">
        <f>COUNTIF(作圖資料!$A$3:$A$249,A2908)</f>
        <v>0</v>
      </c>
      <c r="R2908" s="7">
        <f t="shared" si="821"/>
        <v>2</v>
      </c>
      <c r="S2908" s="8">
        <f t="shared" ca="1" si="822"/>
        <v>-2</v>
      </c>
      <c r="T2908" s="8">
        <f t="shared" ca="1" si="823"/>
        <v>11289</v>
      </c>
      <c r="U2908" s="8">
        <f t="shared" ca="1" si="824"/>
        <v>1</v>
      </c>
      <c r="V2908" s="9">
        <f t="shared" ca="1" si="825"/>
        <v>2</v>
      </c>
      <c r="W2908" s="3">
        <f t="shared" si="826"/>
        <v>-1.0028198734178817E-3</v>
      </c>
      <c r="X2908" s="3">
        <f t="shared" si="827"/>
        <v>-4.5872319495610103E-3</v>
      </c>
      <c r="Y2908" s="3">
        <f t="shared" si="828"/>
        <v>-4.5918367346939881E-3</v>
      </c>
    </row>
    <row r="2909" spans="1:25" x14ac:dyDescent="0.25">
      <c r="A2909" s="1">
        <v>40261</v>
      </c>
      <c r="B2909" s="2">
        <v>7822.71</v>
      </c>
      <c r="C2909" s="2">
        <v>113545.60000000001</v>
      </c>
      <c r="D2909" s="2">
        <v>7815</v>
      </c>
      <c r="E2909" s="2">
        <v>7785</v>
      </c>
      <c r="F2909" s="13">
        <f t="shared" si="816"/>
        <v>-9.8559194959291219E-4</v>
      </c>
      <c r="G2909" s="2">
        <f t="shared" si="811"/>
        <v>7822.9714999999997</v>
      </c>
      <c r="H2909" s="2">
        <f t="shared" ca="1" si="817"/>
        <v>117901.84</v>
      </c>
      <c r="I2909">
        <f t="shared" ca="1" si="818"/>
        <v>-1</v>
      </c>
      <c r="J2909">
        <f t="shared" si="819"/>
        <v>-1</v>
      </c>
      <c r="K2909">
        <f t="shared" si="812"/>
        <v>10.840000000000146</v>
      </c>
      <c r="L2909">
        <f t="shared" ca="1" si="813"/>
        <v>10.840000000000146</v>
      </c>
      <c r="M2909" s="14">
        <f t="shared" si="814"/>
        <v>7160.8000000000511</v>
      </c>
      <c r="N2909">
        <f t="shared" si="820"/>
        <v>0</v>
      </c>
      <c r="O2909">
        <f t="shared" si="815"/>
        <v>0</v>
      </c>
      <c r="P2909">
        <f>COUNTIF(作圖資料!$A$3:$A$249,A2909)</f>
        <v>0</v>
      </c>
      <c r="R2909" s="7">
        <f t="shared" si="821"/>
        <v>11</v>
      </c>
      <c r="S2909" s="8">
        <f t="shared" ca="1" si="822"/>
        <v>11</v>
      </c>
      <c r="T2909" s="8">
        <f t="shared" ca="1" si="823"/>
        <v>11300</v>
      </c>
      <c r="U2909" s="8">
        <f t="shared" ca="1" si="824"/>
        <v>-1</v>
      </c>
      <c r="V2909" s="9">
        <f t="shared" ca="1" si="825"/>
        <v>2</v>
      </c>
      <c r="W2909" s="3">
        <f t="shared" si="826"/>
        <v>-1.0028198734178817E-3</v>
      </c>
      <c r="X2909" s="3">
        <f t="shared" si="827"/>
        <v>-3.2059654403043814E-3</v>
      </c>
      <c r="Y2909" s="3">
        <f t="shared" si="828"/>
        <v>-3.1887755102042448E-3</v>
      </c>
    </row>
    <row r="2910" spans="1:25" x14ac:dyDescent="0.25">
      <c r="A2910" s="1">
        <v>40262</v>
      </c>
      <c r="B2910" s="2">
        <v>7838.1</v>
      </c>
      <c r="C2910" s="2">
        <v>105479</v>
      </c>
      <c r="D2910" s="2">
        <v>7803</v>
      </c>
      <c r="E2910" s="2">
        <v>7780</v>
      </c>
      <c r="F2910" s="13">
        <f t="shared" si="816"/>
        <v>-4.4781260764726882E-3</v>
      </c>
      <c r="G2910" s="2">
        <f t="shared" si="811"/>
        <v>7822.6731666666656</v>
      </c>
      <c r="H2910" s="2">
        <f t="shared" ca="1" si="817"/>
        <v>111822.63999999998</v>
      </c>
      <c r="I2910">
        <f t="shared" ca="1" si="818"/>
        <v>-1</v>
      </c>
      <c r="J2910">
        <f t="shared" si="819"/>
        <v>-1</v>
      </c>
      <c r="K2910">
        <f t="shared" si="812"/>
        <v>15.390000000000327</v>
      </c>
      <c r="L2910">
        <f t="shared" ca="1" si="813"/>
        <v>-15.390000000000327</v>
      </c>
      <c r="M2910" s="14">
        <f t="shared" si="814"/>
        <v>7160.8000000000511</v>
      </c>
      <c r="N2910">
        <f t="shared" si="820"/>
        <v>0</v>
      </c>
      <c r="O2910">
        <f t="shared" si="815"/>
        <v>0</v>
      </c>
      <c r="P2910">
        <f>COUNTIF(作圖資料!$A$3:$A$249,A2910)</f>
        <v>0</v>
      </c>
      <c r="R2910" s="7">
        <f t="shared" si="821"/>
        <v>-12</v>
      </c>
      <c r="S2910" s="8">
        <f t="shared" ca="1" si="822"/>
        <v>12</v>
      </c>
      <c r="T2910" s="8">
        <f t="shared" ca="1" si="823"/>
        <v>11312</v>
      </c>
      <c r="U2910" s="8">
        <f t="shared" ca="1" si="824"/>
        <v>-1</v>
      </c>
      <c r="V2910" s="9">
        <f t="shared" ca="1" si="825"/>
        <v>0</v>
      </c>
      <c r="W2910" s="3">
        <f t="shared" si="826"/>
        <v>-1.0028198734178817E-3</v>
      </c>
      <c r="X2910" s="3">
        <f t="shared" si="827"/>
        <v>-1.2449237818670245E-3</v>
      </c>
      <c r="Y2910" s="3">
        <f t="shared" si="828"/>
        <v>-4.7193877551021668E-3</v>
      </c>
    </row>
    <row r="2911" spans="1:25" x14ac:dyDescent="0.25">
      <c r="A2911" s="1">
        <v>40263</v>
      </c>
      <c r="B2911" s="2">
        <v>7876.86</v>
      </c>
      <c r="C2911" s="2">
        <v>120136.3</v>
      </c>
      <c r="D2911" s="2">
        <v>7886</v>
      </c>
      <c r="E2911" s="2">
        <v>7857</v>
      </c>
      <c r="F2911" s="13">
        <f t="shared" si="816"/>
        <v>1.1603608544521471E-3</v>
      </c>
      <c r="G2911" s="2">
        <f t="shared" si="811"/>
        <v>7822.2624999999989</v>
      </c>
      <c r="H2911" s="2">
        <f t="shared" ca="1" si="817"/>
        <v>113002.1</v>
      </c>
      <c r="I2911">
        <f t="shared" ca="1" si="818"/>
        <v>1</v>
      </c>
      <c r="J2911">
        <f t="shared" si="819"/>
        <v>1</v>
      </c>
      <c r="K2911">
        <f t="shared" si="812"/>
        <v>38.759999999999309</v>
      </c>
      <c r="L2911">
        <f t="shared" ca="1" si="813"/>
        <v>-38.759999999999309</v>
      </c>
      <c r="M2911" s="14">
        <f t="shared" si="814"/>
        <v>7160.8000000000511</v>
      </c>
      <c r="N2911">
        <f t="shared" si="820"/>
        <v>0</v>
      </c>
      <c r="O2911">
        <f t="shared" si="815"/>
        <v>0</v>
      </c>
      <c r="P2911">
        <f>COUNTIF(作圖資料!$A$3:$A$249,A2911)</f>
        <v>0</v>
      </c>
      <c r="R2911" s="7">
        <f t="shared" si="821"/>
        <v>83</v>
      </c>
      <c r="S2911" s="8">
        <f t="shared" ca="1" si="822"/>
        <v>-83</v>
      </c>
      <c r="T2911" s="8">
        <f t="shared" ca="1" si="823"/>
        <v>11229</v>
      </c>
      <c r="U2911" s="8">
        <f t="shared" ca="1" si="824"/>
        <v>1</v>
      </c>
      <c r="V2911" s="9">
        <f t="shared" ca="1" si="825"/>
        <v>2</v>
      </c>
      <c r="W2911" s="3">
        <f t="shared" si="826"/>
        <v>-1.0028198734178817E-3</v>
      </c>
      <c r="X2911" s="3">
        <f t="shared" si="827"/>
        <v>3.6939959504933562E-3</v>
      </c>
      <c r="Y2911" s="3">
        <f t="shared" si="828"/>
        <v>5.8673469387755528E-3</v>
      </c>
    </row>
    <row r="2912" spans="1:25" x14ac:dyDescent="0.25">
      <c r="A2912" s="1">
        <v>40266</v>
      </c>
      <c r="B2912" s="2">
        <v>7947.45</v>
      </c>
      <c r="C2912" s="2">
        <v>120928.4</v>
      </c>
      <c r="D2912" s="2">
        <v>7957</v>
      </c>
      <c r="E2912" s="2">
        <v>7929</v>
      </c>
      <c r="F2912" s="13">
        <f t="shared" si="816"/>
        <v>1.2016432943899868E-3</v>
      </c>
      <c r="G2912" s="2">
        <f t="shared" si="811"/>
        <v>7821.9943333333331</v>
      </c>
      <c r="H2912" s="2">
        <f t="shared" ca="1" si="817"/>
        <v>116096.25999999998</v>
      </c>
      <c r="I2912">
        <f t="shared" ca="1" si="818"/>
        <v>1</v>
      </c>
      <c r="J2912">
        <f t="shared" si="819"/>
        <v>1</v>
      </c>
      <c r="K2912">
        <f t="shared" si="812"/>
        <v>70.590000000000146</v>
      </c>
      <c r="L2912">
        <f t="shared" ca="1" si="813"/>
        <v>70.590000000000146</v>
      </c>
      <c r="M2912" s="14">
        <f t="shared" si="814"/>
        <v>7160.8000000000511</v>
      </c>
      <c r="N2912">
        <f t="shared" si="820"/>
        <v>0</v>
      </c>
      <c r="O2912">
        <f t="shared" si="815"/>
        <v>0</v>
      </c>
      <c r="P2912">
        <f>COUNTIF(作圖資料!$A$3:$A$249,A2912)</f>
        <v>0</v>
      </c>
      <c r="R2912" s="7">
        <f t="shared" si="821"/>
        <v>71</v>
      </c>
      <c r="S2912" s="8">
        <f t="shared" ca="1" si="822"/>
        <v>71</v>
      </c>
      <c r="T2912" s="8">
        <f t="shared" ca="1" si="823"/>
        <v>11300</v>
      </c>
      <c r="U2912" s="8">
        <f t="shared" ca="1" si="824"/>
        <v>1</v>
      </c>
      <c r="V2912" s="9">
        <f t="shared" ca="1" si="825"/>
        <v>0</v>
      </c>
      <c r="W2912" s="3">
        <f t="shared" si="826"/>
        <v>-1.0028198734178817E-3</v>
      </c>
      <c r="X2912" s="3">
        <f t="shared" si="827"/>
        <v>1.2688793264924003E-2</v>
      </c>
      <c r="Y2912" s="3">
        <f t="shared" si="828"/>
        <v>1.4923469387755128E-2</v>
      </c>
    </row>
    <row r="2913" spans="1:25" x14ac:dyDescent="0.25">
      <c r="A2913" s="1">
        <v>40267</v>
      </c>
      <c r="B2913" s="2">
        <v>7962.22</v>
      </c>
      <c r="C2913" s="2">
        <v>114154.2</v>
      </c>
      <c r="D2913" s="2">
        <v>7961</v>
      </c>
      <c r="E2913" s="2">
        <v>7933</v>
      </c>
      <c r="F2913" s="13">
        <f t="shared" si="816"/>
        <v>-1.5322359844371913E-4</v>
      </c>
      <c r="G2913" s="2">
        <f t="shared" si="811"/>
        <v>7821.8214999999991</v>
      </c>
      <c r="H2913" s="2">
        <f t="shared" ca="1" si="817"/>
        <v>114848.7</v>
      </c>
      <c r="I2913">
        <f t="shared" ca="1" si="818"/>
        <v>-1</v>
      </c>
      <c r="J2913">
        <f t="shared" si="819"/>
        <v>-1</v>
      </c>
      <c r="K2913">
        <f t="shared" si="812"/>
        <v>14.770000000000437</v>
      </c>
      <c r="L2913">
        <f t="shared" ca="1" si="813"/>
        <v>14.770000000000437</v>
      </c>
      <c r="M2913" s="14">
        <f t="shared" si="814"/>
        <v>7160.8000000000511</v>
      </c>
      <c r="N2913">
        <f t="shared" si="820"/>
        <v>0</v>
      </c>
      <c r="O2913">
        <f t="shared" si="815"/>
        <v>0</v>
      </c>
      <c r="P2913">
        <f>COUNTIF(作圖資料!$A$3:$A$249,A2913)</f>
        <v>0</v>
      </c>
      <c r="R2913" s="7">
        <f t="shared" si="821"/>
        <v>4</v>
      </c>
      <c r="S2913" s="8">
        <f t="shared" ca="1" si="822"/>
        <v>4</v>
      </c>
      <c r="T2913" s="8">
        <f t="shared" ca="1" si="823"/>
        <v>11304</v>
      </c>
      <c r="U2913" s="8">
        <f t="shared" ca="1" si="824"/>
        <v>-1</v>
      </c>
      <c r="V2913" s="9">
        <f t="shared" ca="1" si="825"/>
        <v>2</v>
      </c>
      <c r="W2913" s="3">
        <f t="shared" si="826"/>
        <v>-1.0028198734178817E-3</v>
      </c>
      <c r="X2913" s="3">
        <f t="shared" si="827"/>
        <v>1.4570832595341088E-2</v>
      </c>
      <c r="Y2913" s="3">
        <f t="shared" si="828"/>
        <v>1.5433673469387843E-2</v>
      </c>
    </row>
    <row r="2914" spans="1:25" x14ac:dyDescent="0.25">
      <c r="A2914" s="1">
        <v>40268</v>
      </c>
      <c r="B2914" s="2">
        <v>7920.06</v>
      </c>
      <c r="C2914" s="2">
        <v>114132.3</v>
      </c>
      <c r="D2914" s="2">
        <v>7906</v>
      </c>
      <c r="E2914" s="2">
        <v>7880</v>
      </c>
      <c r="F2914" s="13">
        <f t="shared" si="816"/>
        <v>-1.7752390764717019E-3</v>
      </c>
      <c r="G2914" s="2">
        <f t="shared" si="811"/>
        <v>7819.530999999999</v>
      </c>
      <c r="H2914" s="2">
        <f t="shared" ca="1" si="817"/>
        <v>114966.04</v>
      </c>
      <c r="I2914">
        <f t="shared" ca="1" si="818"/>
        <v>-1</v>
      </c>
      <c r="J2914">
        <f t="shared" si="819"/>
        <v>-1</v>
      </c>
      <c r="K2914">
        <f t="shared" si="812"/>
        <v>-42.159999999999854</v>
      </c>
      <c r="L2914">
        <f t="shared" ca="1" si="813"/>
        <v>42.159999999999854</v>
      </c>
      <c r="M2914" s="14">
        <f t="shared" si="814"/>
        <v>7160.8000000000511</v>
      </c>
      <c r="N2914">
        <f t="shared" si="820"/>
        <v>0</v>
      </c>
      <c r="O2914">
        <f t="shared" si="815"/>
        <v>0</v>
      </c>
      <c r="P2914">
        <f>COUNTIF(作圖資料!$A$3:$A$249,A2914)</f>
        <v>0</v>
      </c>
      <c r="R2914" s="7">
        <f t="shared" si="821"/>
        <v>-55</v>
      </c>
      <c r="S2914" s="8">
        <f t="shared" ca="1" si="822"/>
        <v>55</v>
      </c>
      <c r="T2914" s="8">
        <f t="shared" ca="1" si="823"/>
        <v>11359</v>
      </c>
      <c r="U2914" s="8">
        <f t="shared" ca="1" si="824"/>
        <v>-1</v>
      </c>
      <c r="V2914" s="9">
        <f t="shared" ca="1" si="825"/>
        <v>0</v>
      </c>
      <c r="W2914" s="3">
        <f t="shared" si="826"/>
        <v>-1.0028198734178817E-3</v>
      </c>
      <c r="X2914" s="3">
        <f t="shared" si="827"/>
        <v>9.1986742899665686E-3</v>
      </c>
      <c r="Y2914" s="3">
        <f t="shared" si="828"/>
        <v>8.4183673469389042E-3</v>
      </c>
    </row>
    <row r="2915" spans="1:25" x14ac:dyDescent="0.25">
      <c r="A2915" s="1">
        <v>40269</v>
      </c>
      <c r="B2915" s="2">
        <v>8013.09</v>
      </c>
      <c r="C2915" s="2">
        <v>138415.4</v>
      </c>
      <c r="D2915" s="2">
        <v>8025</v>
      </c>
      <c r="E2915" s="2">
        <v>7997</v>
      </c>
      <c r="F2915" s="13">
        <f t="shared" si="816"/>
        <v>1.4863180121524877E-3</v>
      </c>
      <c r="G2915" s="2">
        <f t="shared" si="811"/>
        <v>7818.8519999999999</v>
      </c>
      <c r="H2915" s="2">
        <f t="shared" ca="1" si="817"/>
        <v>121553.31999999999</v>
      </c>
      <c r="I2915">
        <f t="shared" ca="1" si="818"/>
        <v>1</v>
      </c>
      <c r="J2915">
        <f t="shared" si="819"/>
        <v>1</v>
      </c>
      <c r="K2915">
        <f t="shared" si="812"/>
        <v>93.029999999999745</v>
      </c>
      <c r="L2915">
        <f t="shared" ca="1" si="813"/>
        <v>-93.029999999999745</v>
      </c>
      <c r="M2915" s="14">
        <f t="shared" si="814"/>
        <v>7160.8000000000511</v>
      </c>
      <c r="N2915">
        <f t="shared" si="820"/>
        <v>0</v>
      </c>
      <c r="O2915">
        <f t="shared" si="815"/>
        <v>0</v>
      </c>
      <c r="P2915">
        <f>COUNTIF(作圖資料!$A$3:$A$249,A2915)</f>
        <v>0</v>
      </c>
      <c r="R2915" s="7">
        <f t="shared" si="821"/>
        <v>119</v>
      </c>
      <c r="S2915" s="8">
        <f t="shared" ca="1" si="822"/>
        <v>-119</v>
      </c>
      <c r="T2915" s="8">
        <f t="shared" ca="1" si="823"/>
        <v>11240</v>
      </c>
      <c r="U2915" s="8">
        <f t="shared" ca="1" si="824"/>
        <v>1</v>
      </c>
      <c r="V2915" s="9">
        <f t="shared" ca="1" si="825"/>
        <v>2</v>
      </c>
      <c r="W2915" s="3">
        <f t="shared" si="826"/>
        <v>-1.0028198734178817E-3</v>
      </c>
      <c r="X2915" s="3">
        <f t="shared" si="827"/>
        <v>2.1052846186289997E-2</v>
      </c>
      <c r="Y2915" s="3">
        <f t="shared" si="828"/>
        <v>2.359693877551039E-2</v>
      </c>
    </row>
    <row r="2916" spans="1:25" x14ac:dyDescent="0.25">
      <c r="A2916" s="1">
        <v>40270</v>
      </c>
      <c r="B2916" s="2">
        <v>8025.93</v>
      </c>
      <c r="C2916" s="2">
        <v>108124.9</v>
      </c>
      <c r="D2916" s="2">
        <v>8039</v>
      </c>
      <c r="E2916" s="2">
        <v>8012</v>
      </c>
      <c r="F2916" s="13">
        <f t="shared" si="816"/>
        <v>1.6284717160504059E-3</v>
      </c>
      <c r="G2916" s="2">
        <f t="shared" si="811"/>
        <v>7817.4128333333329</v>
      </c>
      <c r="H2916" s="2">
        <f t="shared" ca="1" si="817"/>
        <v>119151.03999999999</v>
      </c>
      <c r="I2916">
        <f t="shared" ca="1" si="818"/>
        <v>-1</v>
      </c>
      <c r="J2916">
        <f t="shared" si="819"/>
        <v>1</v>
      </c>
      <c r="K2916">
        <f t="shared" si="812"/>
        <v>12.840000000000146</v>
      </c>
      <c r="L2916">
        <f t="shared" ca="1" si="813"/>
        <v>12.840000000000146</v>
      </c>
      <c r="M2916" s="14">
        <f t="shared" si="814"/>
        <v>7160.8000000000511</v>
      </c>
      <c r="N2916">
        <f t="shared" si="820"/>
        <v>0</v>
      </c>
      <c r="O2916">
        <f t="shared" si="815"/>
        <v>0</v>
      </c>
      <c r="P2916">
        <f>COUNTIF(作圖資料!$A$3:$A$249,A2916)</f>
        <v>0</v>
      </c>
      <c r="R2916" s="7">
        <f t="shared" si="821"/>
        <v>14</v>
      </c>
      <c r="S2916" s="8">
        <f t="shared" ca="1" si="822"/>
        <v>14</v>
      </c>
      <c r="T2916" s="8">
        <f t="shared" ca="1" si="823"/>
        <v>11254</v>
      </c>
      <c r="U2916" s="8">
        <f t="shared" ca="1" si="824"/>
        <v>-1</v>
      </c>
      <c r="V2916" s="9">
        <f t="shared" ca="1" si="825"/>
        <v>2</v>
      </c>
      <c r="W2916" s="3">
        <f t="shared" si="826"/>
        <v>-1.0028198734178817E-3</v>
      </c>
      <c r="X2916" s="3">
        <f t="shared" si="827"/>
        <v>2.2688958914966806E-2</v>
      </c>
      <c r="Y2916" s="3">
        <f t="shared" si="828"/>
        <v>2.5382653061224669E-2</v>
      </c>
    </row>
    <row r="2917" spans="1:25" x14ac:dyDescent="0.25">
      <c r="A2917" s="1">
        <v>40274</v>
      </c>
      <c r="B2917" s="2">
        <v>8089.65</v>
      </c>
      <c r="C2917" s="2">
        <v>128727.6</v>
      </c>
      <c r="D2917" s="2">
        <v>8096</v>
      </c>
      <c r="E2917" s="2">
        <v>8065</v>
      </c>
      <c r="F2917" s="13">
        <f t="shared" si="816"/>
        <v>7.8495361356800686E-4</v>
      </c>
      <c r="G2917" s="2">
        <f t="shared" si="811"/>
        <v>7815.7718333333332</v>
      </c>
      <c r="H2917" s="2">
        <f t="shared" ca="1" si="817"/>
        <v>120710.88</v>
      </c>
      <c r="I2917">
        <f t="shared" ca="1" si="818"/>
        <v>1</v>
      </c>
      <c r="J2917">
        <f t="shared" si="819"/>
        <v>1</v>
      </c>
      <c r="K2917">
        <f t="shared" si="812"/>
        <v>63.719999999999345</v>
      </c>
      <c r="L2917">
        <f t="shared" ca="1" si="813"/>
        <v>-63.719999999999345</v>
      </c>
      <c r="M2917" s="14">
        <f t="shared" si="814"/>
        <v>7160.8000000000511</v>
      </c>
      <c r="N2917">
        <f t="shared" si="820"/>
        <v>0</v>
      </c>
      <c r="O2917">
        <f t="shared" si="815"/>
        <v>0</v>
      </c>
      <c r="P2917">
        <f>COUNTIF(作圖資料!$A$3:$A$249,A2917)</f>
        <v>0</v>
      </c>
      <c r="R2917" s="7">
        <f t="shared" si="821"/>
        <v>57</v>
      </c>
      <c r="S2917" s="8">
        <f t="shared" ca="1" si="822"/>
        <v>-57</v>
      </c>
      <c r="T2917" s="8">
        <f t="shared" ca="1" si="823"/>
        <v>11197</v>
      </c>
      <c r="U2917" s="8">
        <f t="shared" ca="1" si="824"/>
        <v>1</v>
      </c>
      <c r="V2917" s="9">
        <f t="shared" ca="1" si="825"/>
        <v>2</v>
      </c>
      <c r="W2917" s="3">
        <f t="shared" si="826"/>
        <v>-1.0028198734178817E-3</v>
      </c>
      <c r="X2917" s="3">
        <f t="shared" si="827"/>
        <v>3.0808359465689383E-2</v>
      </c>
      <c r="Y2917" s="3">
        <f t="shared" si="828"/>
        <v>3.2653061224489965E-2</v>
      </c>
    </row>
    <row r="2918" spans="1:25" x14ac:dyDescent="0.25">
      <c r="A2918" s="1">
        <v>40275</v>
      </c>
      <c r="B2918" s="2">
        <v>8116.42</v>
      </c>
      <c r="C2918" s="2">
        <v>129831</v>
      </c>
      <c r="D2918" s="2">
        <v>8126</v>
      </c>
      <c r="E2918" s="2">
        <v>8096</v>
      </c>
      <c r="F2918" s="13">
        <f t="shared" si="816"/>
        <v>1.1803233445286665E-3</v>
      </c>
      <c r="G2918" s="2">
        <f t="shared" si="811"/>
        <v>7814.2480000000005</v>
      </c>
      <c r="H2918" s="2">
        <f t="shared" ca="1" si="817"/>
        <v>123846.23999999999</v>
      </c>
      <c r="I2918">
        <f t="shared" ca="1" si="818"/>
        <v>1</v>
      </c>
      <c r="J2918">
        <f t="shared" si="819"/>
        <v>1</v>
      </c>
      <c r="K2918">
        <f t="shared" si="812"/>
        <v>26.770000000000437</v>
      </c>
      <c r="L2918">
        <f t="shared" ca="1" si="813"/>
        <v>26.770000000000437</v>
      </c>
      <c r="M2918" s="14">
        <f t="shared" si="814"/>
        <v>7160.8000000000511</v>
      </c>
      <c r="N2918">
        <f t="shared" si="820"/>
        <v>0</v>
      </c>
      <c r="O2918">
        <f t="shared" si="815"/>
        <v>0</v>
      </c>
      <c r="P2918">
        <f>COUNTIF(作圖資料!$A$3:$A$249,A2918)</f>
        <v>0</v>
      </c>
      <c r="R2918" s="7">
        <f t="shared" si="821"/>
        <v>30</v>
      </c>
      <c r="S2918" s="8">
        <f t="shared" ca="1" si="822"/>
        <v>30</v>
      </c>
      <c r="T2918" s="8">
        <f t="shared" ca="1" si="823"/>
        <v>11227</v>
      </c>
      <c r="U2918" s="8">
        <f t="shared" ca="1" si="824"/>
        <v>1</v>
      </c>
      <c r="V2918" s="9">
        <f t="shared" ca="1" si="825"/>
        <v>0</v>
      </c>
      <c r="W2918" s="3">
        <f t="shared" si="826"/>
        <v>-1.0028198734178817E-3</v>
      </c>
      <c r="X2918" s="3">
        <f t="shared" si="827"/>
        <v>3.4219476112626657E-2</v>
      </c>
      <c r="Y2918" s="3">
        <f t="shared" si="828"/>
        <v>3.6479591836734881E-2</v>
      </c>
    </row>
    <row r="2919" spans="1:25" x14ac:dyDescent="0.25">
      <c r="A2919" s="1">
        <v>40276</v>
      </c>
      <c r="B2919" s="2">
        <v>8057.6</v>
      </c>
      <c r="C2919" s="2">
        <v>146574</v>
      </c>
      <c r="D2919" s="2">
        <v>8081</v>
      </c>
      <c r="E2919" s="2">
        <v>8051</v>
      </c>
      <c r="F2919" s="13">
        <f t="shared" si="816"/>
        <v>2.9040905480539614E-3</v>
      </c>
      <c r="G2919" s="2">
        <f t="shared" si="811"/>
        <v>7811.684666666667</v>
      </c>
      <c r="H2919" s="2">
        <f t="shared" ca="1" si="817"/>
        <v>130334.58</v>
      </c>
      <c r="I2919">
        <f t="shared" ca="1" si="818"/>
        <v>1</v>
      </c>
      <c r="J2919">
        <f t="shared" si="819"/>
        <v>1</v>
      </c>
      <c r="K2919">
        <f t="shared" si="812"/>
        <v>-58.819999999999709</v>
      </c>
      <c r="L2919">
        <f t="shared" ca="1" si="813"/>
        <v>-58.819999999999709</v>
      </c>
      <c r="M2919" s="14">
        <f t="shared" si="814"/>
        <v>7160.8000000000511</v>
      </c>
      <c r="N2919">
        <f t="shared" si="820"/>
        <v>0</v>
      </c>
      <c r="O2919">
        <f t="shared" si="815"/>
        <v>0</v>
      </c>
      <c r="P2919">
        <f>COUNTIF(作圖資料!$A$3:$A$249,A2919)</f>
        <v>0</v>
      </c>
      <c r="R2919" s="7">
        <f t="shared" si="821"/>
        <v>-45</v>
      </c>
      <c r="S2919" s="8">
        <f t="shared" ca="1" si="822"/>
        <v>-45</v>
      </c>
      <c r="T2919" s="8">
        <f t="shared" ca="1" si="823"/>
        <v>11182</v>
      </c>
      <c r="U2919" s="8">
        <f t="shared" ca="1" si="824"/>
        <v>1</v>
      </c>
      <c r="V2919" s="9">
        <f t="shared" ca="1" si="825"/>
        <v>0</v>
      </c>
      <c r="W2919" s="3">
        <f t="shared" si="826"/>
        <v>-1.0028198734178817E-3</v>
      </c>
      <c r="X2919" s="3">
        <f t="shared" si="827"/>
        <v>2.6724448799483103E-2</v>
      </c>
      <c r="Y2919" s="3">
        <f t="shared" si="828"/>
        <v>3.0739795918367507E-2</v>
      </c>
    </row>
    <row r="2920" spans="1:25" x14ac:dyDescent="0.25">
      <c r="A2920" s="1">
        <v>40277</v>
      </c>
      <c r="B2920" s="2">
        <v>8092.03</v>
      </c>
      <c r="C2920" s="2">
        <v>107412.4</v>
      </c>
      <c r="D2920" s="2">
        <v>8101</v>
      </c>
      <c r="E2920" s="2">
        <v>8071</v>
      </c>
      <c r="F2920" s="13">
        <f t="shared" si="816"/>
        <v>1.108498114811729E-3</v>
      </c>
      <c r="G2920" s="2">
        <f t="shared" si="811"/>
        <v>7807.7581666666674</v>
      </c>
      <c r="H2920" s="2">
        <f t="shared" ca="1" si="817"/>
        <v>124133.98000000001</v>
      </c>
      <c r="I2920">
        <f t="shared" ca="1" si="818"/>
        <v>-1</v>
      </c>
      <c r="J2920">
        <f t="shared" si="819"/>
        <v>1</v>
      </c>
      <c r="K2920">
        <f t="shared" si="812"/>
        <v>34.429999999999382</v>
      </c>
      <c r="L2920">
        <f t="shared" ca="1" si="813"/>
        <v>34.429999999999382</v>
      </c>
      <c r="M2920" s="14">
        <f t="shared" si="814"/>
        <v>7160.8000000000511</v>
      </c>
      <c r="N2920">
        <f t="shared" si="820"/>
        <v>0</v>
      </c>
      <c r="O2920">
        <f t="shared" si="815"/>
        <v>0</v>
      </c>
      <c r="P2920">
        <f>COUNTIF(作圖資料!$A$3:$A$249,A2920)</f>
        <v>0</v>
      </c>
      <c r="R2920" s="7">
        <f t="shared" si="821"/>
        <v>20</v>
      </c>
      <c r="S2920" s="8">
        <f t="shared" ca="1" si="822"/>
        <v>20</v>
      </c>
      <c r="T2920" s="8">
        <f t="shared" ca="1" si="823"/>
        <v>11202</v>
      </c>
      <c r="U2920" s="8">
        <f t="shared" ca="1" si="824"/>
        <v>-1</v>
      </c>
      <c r="V2920" s="9">
        <f t="shared" ca="1" si="825"/>
        <v>2</v>
      </c>
      <c r="W2920" s="3">
        <f t="shared" si="826"/>
        <v>-1.0028198734178817E-3</v>
      </c>
      <c r="X2920" s="3">
        <f t="shared" si="827"/>
        <v>3.1111626466799214E-2</v>
      </c>
      <c r="Y2920" s="3">
        <f t="shared" si="828"/>
        <v>3.3290816326530859E-2</v>
      </c>
    </row>
    <row r="2921" spans="1:25" x14ac:dyDescent="0.25">
      <c r="A2921" s="1">
        <v>40280</v>
      </c>
      <c r="B2921" s="2">
        <v>8117.75</v>
      </c>
      <c r="C2921" s="2">
        <v>105913</v>
      </c>
      <c r="D2921" s="2">
        <v>8126</v>
      </c>
      <c r="E2921" s="2">
        <v>8096</v>
      </c>
      <c r="F2921" s="13">
        <f t="shared" si="816"/>
        <v>1.016291460071983E-3</v>
      </c>
      <c r="G2921" s="2">
        <f t="shared" si="811"/>
        <v>7805.7636666666667</v>
      </c>
      <c r="H2921" s="2">
        <f t="shared" ca="1" si="817"/>
        <v>123691.6</v>
      </c>
      <c r="I2921">
        <f t="shared" ca="1" si="818"/>
        <v>-1</v>
      </c>
      <c r="J2921">
        <f t="shared" si="819"/>
        <v>1</v>
      </c>
      <c r="K2921">
        <f t="shared" si="812"/>
        <v>25.720000000000255</v>
      </c>
      <c r="L2921">
        <f t="shared" ca="1" si="813"/>
        <v>-25.720000000000255</v>
      </c>
      <c r="M2921" s="14">
        <f t="shared" si="814"/>
        <v>7160.8000000000511</v>
      </c>
      <c r="N2921">
        <f t="shared" si="820"/>
        <v>0</v>
      </c>
      <c r="O2921">
        <f t="shared" si="815"/>
        <v>0</v>
      </c>
      <c r="P2921">
        <f>COUNTIF(作圖資料!$A$3:$A$249,A2921)</f>
        <v>0</v>
      </c>
      <c r="R2921" s="7">
        <f t="shared" si="821"/>
        <v>25</v>
      </c>
      <c r="S2921" s="8">
        <f t="shared" ca="1" si="822"/>
        <v>-25</v>
      </c>
      <c r="T2921" s="8">
        <f t="shared" ca="1" si="823"/>
        <v>11177</v>
      </c>
      <c r="U2921" s="8">
        <f t="shared" ca="1" si="824"/>
        <v>-1</v>
      </c>
      <c r="V2921" s="9">
        <f t="shared" ca="1" si="825"/>
        <v>0</v>
      </c>
      <c r="W2921" s="3">
        <f t="shared" si="826"/>
        <v>-1.0028198734178817E-3</v>
      </c>
      <c r="X2921" s="3">
        <f t="shared" si="827"/>
        <v>3.4388948848541157E-2</v>
      </c>
      <c r="Y2921" s="3">
        <f t="shared" si="828"/>
        <v>3.6479591836734881E-2</v>
      </c>
    </row>
    <row r="2922" spans="1:25" x14ac:dyDescent="0.25">
      <c r="A2922" s="1">
        <v>40281</v>
      </c>
      <c r="B2922" s="2">
        <v>8029.73</v>
      </c>
      <c r="C2922" s="2">
        <v>103146</v>
      </c>
      <c r="D2922" s="2">
        <v>8019</v>
      </c>
      <c r="E2922" s="2">
        <v>7987</v>
      </c>
      <c r="F2922" s="13">
        <f t="shared" si="816"/>
        <v>-1.3362840344568472E-3</v>
      </c>
      <c r="G2922" s="2">
        <f t="shared" si="811"/>
        <v>7801.5774999999994</v>
      </c>
      <c r="H2922" s="2">
        <f t="shared" ca="1" si="817"/>
        <v>118575.28</v>
      </c>
      <c r="I2922">
        <f t="shared" ca="1" si="818"/>
        <v>-1</v>
      </c>
      <c r="J2922">
        <f t="shared" si="819"/>
        <v>-1</v>
      </c>
      <c r="K2922">
        <f t="shared" si="812"/>
        <v>-88.020000000000437</v>
      </c>
      <c r="L2922">
        <f t="shared" ca="1" si="813"/>
        <v>88.020000000000437</v>
      </c>
      <c r="M2922" s="14">
        <f t="shared" si="814"/>
        <v>7160.8000000000511</v>
      </c>
      <c r="N2922">
        <f t="shared" si="820"/>
        <v>0</v>
      </c>
      <c r="O2922">
        <f t="shared" si="815"/>
        <v>0</v>
      </c>
      <c r="P2922">
        <f>COUNTIF(作圖資料!$A$3:$A$249,A2922)</f>
        <v>0</v>
      </c>
      <c r="R2922" s="7">
        <f t="shared" si="821"/>
        <v>-107</v>
      </c>
      <c r="S2922" s="8">
        <f t="shared" ca="1" si="822"/>
        <v>107</v>
      </c>
      <c r="T2922" s="8">
        <f t="shared" ca="1" si="823"/>
        <v>11284</v>
      </c>
      <c r="U2922" s="8">
        <f t="shared" ca="1" si="824"/>
        <v>-1</v>
      </c>
      <c r="V2922" s="9">
        <f t="shared" ca="1" si="825"/>
        <v>0</v>
      </c>
      <c r="W2922" s="3">
        <f t="shared" si="826"/>
        <v>-1.0028198734178817E-3</v>
      </c>
      <c r="X2922" s="3">
        <f t="shared" si="827"/>
        <v>2.3173166731864869E-2</v>
      </c>
      <c r="Y2922" s="3">
        <f t="shared" si="828"/>
        <v>2.2831632653061318E-2</v>
      </c>
    </row>
    <row r="2923" spans="1:25" x14ac:dyDescent="0.25">
      <c r="A2923" s="1">
        <v>40282</v>
      </c>
      <c r="B2923" s="2">
        <v>8097.13</v>
      </c>
      <c r="C2923" s="2">
        <v>98043</v>
      </c>
      <c r="D2923" s="2">
        <v>8112</v>
      </c>
      <c r="E2923" s="2">
        <v>8078</v>
      </c>
      <c r="F2923" s="13">
        <f t="shared" si="816"/>
        <v>1.8364531630343794E-3</v>
      </c>
      <c r="G2923" s="2">
        <f t="shared" si="811"/>
        <v>7797.7993333333325</v>
      </c>
      <c r="H2923" s="2">
        <f t="shared" ca="1" si="817"/>
        <v>112217.68000000001</v>
      </c>
      <c r="I2923">
        <f t="shared" ca="1" si="818"/>
        <v>-1</v>
      </c>
      <c r="J2923">
        <f t="shared" si="819"/>
        <v>1</v>
      </c>
      <c r="K2923">
        <f t="shared" si="812"/>
        <v>67.400000000000546</v>
      </c>
      <c r="L2923">
        <f t="shared" ca="1" si="813"/>
        <v>-67.400000000000546</v>
      </c>
      <c r="M2923" s="14">
        <f t="shared" si="814"/>
        <v>7160.8000000000511</v>
      </c>
      <c r="N2923">
        <f t="shared" si="820"/>
        <v>0</v>
      </c>
      <c r="O2923">
        <f t="shared" si="815"/>
        <v>0</v>
      </c>
      <c r="P2923">
        <f>COUNTIF(作圖資料!$A$3:$A$249,A2923)</f>
        <v>0</v>
      </c>
      <c r="R2923" s="7">
        <f t="shared" si="821"/>
        <v>93</v>
      </c>
      <c r="S2923" s="8">
        <f t="shared" ca="1" si="822"/>
        <v>-93</v>
      </c>
      <c r="T2923" s="8">
        <f t="shared" ca="1" si="823"/>
        <v>11191</v>
      </c>
      <c r="U2923" s="8">
        <f t="shared" ca="1" si="824"/>
        <v>-1</v>
      </c>
      <c r="V2923" s="9">
        <f t="shared" ca="1" si="825"/>
        <v>0</v>
      </c>
      <c r="W2923" s="3">
        <f t="shared" si="826"/>
        <v>-1.0028198734178817E-3</v>
      </c>
      <c r="X2923" s="3">
        <f t="shared" si="827"/>
        <v>3.1761484326320533E-2</v>
      </c>
      <c r="Y2923" s="3">
        <f t="shared" si="828"/>
        <v>3.4693877551020602E-2</v>
      </c>
    </row>
    <row r="2924" spans="1:25" x14ac:dyDescent="0.25">
      <c r="A2924" s="1">
        <v>40283</v>
      </c>
      <c r="B2924" s="2">
        <v>8171.94</v>
      </c>
      <c r="C2924" s="2">
        <v>142548</v>
      </c>
      <c r="D2924" s="2">
        <v>8158</v>
      </c>
      <c r="E2924" s="2">
        <v>8125</v>
      </c>
      <c r="F2924" s="13">
        <f t="shared" si="816"/>
        <v>-1.7058372920015774E-3</v>
      </c>
      <c r="G2924" s="2">
        <f t="shared" si="811"/>
        <v>7795.5088333333315</v>
      </c>
      <c r="H2924" s="2">
        <f t="shared" ca="1" si="817"/>
        <v>111412.48000000001</v>
      </c>
      <c r="I2924">
        <f t="shared" ca="1" si="818"/>
        <v>1</v>
      </c>
      <c r="J2924">
        <f t="shared" si="819"/>
        <v>-1</v>
      </c>
      <c r="K2924">
        <f t="shared" si="812"/>
        <v>74.809999999999491</v>
      </c>
      <c r="L2924">
        <f t="shared" ca="1" si="813"/>
        <v>-74.809999999999491</v>
      </c>
      <c r="M2924" s="14">
        <f t="shared" si="814"/>
        <v>7160.8000000000511</v>
      </c>
      <c r="N2924">
        <f t="shared" si="820"/>
        <v>0</v>
      </c>
      <c r="O2924">
        <f t="shared" si="815"/>
        <v>0</v>
      </c>
      <c r="P2924">
        <f>COUNTIF(作圖資料!$A$3:$A$249,A2924)</f>
        <v>0</v>
      </c>
      <c r="R2924" s="7">
        <f t="shared" si="821"/>
        <v>46</v>
      </c>
      <c r="S2924" s="8">
        <f t="shared" ca="1" si="822"/>
        <v>-46</v>
      </c>
      <c r="T2924" s="8">
        <f t="shared" ca="1" si="823"/>
        <v>11145</v>
      </c>
      <c r="U2924" s="8">
        <f t="shared" ca="1" si="824"/>
        <v>1</v>
      </c>
      <c r="V2924" s="9">
        <f t="shared" ca="1" si="825"/>
        <v>2</v>
      </c>
      <c r="W2924" s="3">
        <f t="shared" si="826"/>
        <v>-1.0028198734178817E-3</v>
      </c>
      <c r="X2924" s="3">
        <f t="shared" si="827"/>
        <v>4.1294007163727331E-2</v>
      </c>
      <c r="Y2924" s="3">
        <f t="shared" si="828"/>
        <v>4.0561224489796155E-2</v>
      </c>
    </row>
    <row r="2925" spans="1:25" x14ac:dyDescent="0.25">
      <c r="A2925" s="1">
        <v>40284</v>
      </c>
      <c r="B2925" s="2">
        <v>8111.57</v>
      </c>
      <c r="C2925" s="2">
        <v>121174</v>
      </c>
      <c r="D2925" s="2">
        <v>8102</v>
      </c>
      <c r="E2925" s="2">
        <v>8071</v>
      </c>
      <c r="F2925" s="13">
        <f t="shared" si="816"/>
        <v>-1.1797962663208095E-3</v>
      </c>
      <c r="G2925" s="2">
        <f t="shared" si="811"/>
        <v>7794.0923333333321</v>
      </c>
      <c r="H2925" s="2">
        <f t="shared" ca="1" si="817"/>
        <v>114164.8</v>
      </c>
      <c r="I2925">
        <f t="shared" ca="1" si="818"/>
        <v>1</v>
      </c>
      <c r="J2925">
        <f t="shared" si="819"/>
        <v>-1</v>
      </c>
      <c r="K2925">
        <f t="shared" si="812"/>
        <v>-60.369999999999891</v>
      </c>
      <c r="L2925">
        <f t="shared" ca="1" si="813"/>
        <v>-60.369999999999891</v>
      </c>
      <c r="M2925" s="14">
        <f t="shared" si="814"/>
        <v>7160.8000000000511</v>
      </c>
      <c r="N2925">
        <f t="shared" si="820"/>
        <v>0</v>
      </c>
      <c r="O2925">
        <f t="shared" si="815"/>
        <v>0</v>
      </c>
      <c r="P2925">
        <f>COUNTIF(作圖資料!$A$3:$A$249,A2925)</f>
        <v>0</v>
      </c>
      <c r="R2925" s="7">
        <f t="shared" si="821"/>
        <v>-56</v>
      </c>
      <c r="S2925" s="8">
        <f t="shared" ca="1" si="822"/>
        <v>-56</v>
      </c>
      <c r="T2925" s="8">
        <f t="shared" ca="1" si="823"/>
        <v>11089</v>
      </c>
      <c r="U2925" s="8">
        <f t="shared" ca="1" si="824"/>
        <v>1</v>
      </c>
      <c r="V2925" s="9">
        <f t="shared" ca="1" si="825"/>
        <v>0</v>
      </c>
      <c r="W2925" s="3">
        <f t="shared" si="826"/>
        <v>-1.0028198734178817E-3</v>
      </c>
      <c r="X2925" s="3">
        <f t="shared" si="827"/>
        <v>3.3601474030533263E-2</v>
      </c>
      <c r="Y2925" s="3">
        <f t="shared" si="828"/>
        <v>3.3418367346939037E-2</v>
      </c>
    </row>
    <row r="2926" spans="1:25" x14ac:dyDescent="0.25">
      <c r="A2926" s="1">
        <v>40287</v>
      </c>
      <c r="B2926" s="2">
        <v>7854.22</v>
      </c>
      <c r="C2926" s="2">
        <v>138032</v>
      </c>
      <c r="D2926" s="2">
        <v>7822</v>
      </c>
      <c r="E2926" s="2">
        <v>7798</v>
      </c>
      <c r="F2926" s="13">
        <f t="shared" si="816"/>
        <v>-4.1022533109590364E-3</v>
      </c>
      <c r="G2926" s="2">
        <f t="shared" si="811"/>
        <v>7786.8296666666656</v>
      </c>
      <c r="H2926" s="2">
        <f t="shared" ca="1" si="817"/>
        <v>120588.6</v>
      </c>
      <c r="I2926">
        <f t="shared" ca="1" si="818"/>
        <v>1</v>
      </c>
      <c r="J2926">
        <f t="shared" si="819"/>
        <v>-1</v>
      </c>
      <c r="K2926">
        <f t="shared" si="812"/>
        <v>-257.34999999999945</v>
      </c>
      <c r="L2926">
        <f t="shared" ca="1" si="813"/>
        <v>-257.34999999999945</v>
      </c>
      <c r="M2926" s="14">
        <f t="shared" si="814"/>
        <v>7160.8000000000511</v>
      </c>
      <c r="N2926">
        <f t="shared" si="820"/>
        <v>0</v>
      </c>
      <c r="O2926">
        <f t="shared" si="815"/>
        <v>0</v>
      </c>
      <c r="P2926">
        <f>COUNTIF(作圖資料!$A$3:$A$249,A2926)</f>
        <v>0</v>
      </c>
      <c r="R2926" s="7">
        <f t="shared" si="821"/>
        <v>-280</v>
      </c>
      <c r="S2926" s="8">
        <f t="shared" ca="1" si="822"/>
        <v>-280</v>
      </c>
      <c r="T2926" s="8">
        <f t="shared" ca="1" si="823"/>
        <v>10809</v>
      </c>
      <c r="U2926" s="8">
        <f t="shared" ca="1" si="824"/>
        <v>1</v>
      </c>
      <c r="V2926" s="9">
        <f t="shared" ca="1" si="825"/>
        <v>0</v>
      </c>
      <c r="W2926" s="3">
        <f t="shared" si="826"/>
        <v>-1.0028198734178817E-3</v>
      </c>
      <c r="X2926" s="3">
        <f t="shared" si="827"/>
        <v>8.0913674665894497E-4</v>
      </c>
      <c r="Y2926" s="3">
        <f t="shared" si="828"/>
        <v>-2.295918367346661E-3</v>
      </c>
    </row>
    <row r="2927" spans="1:25" x14ac:dyDescent="0.25">
      <c r="A2927" s="1">
        <v>40288</v>
      </c>
      <c r="B2927" s="2">
        <v>7900.42</v>
      </c>
      <c r="C2927" s="2">
        <v>106263</v>
      </c>
      <c r="D2927" s="2">
        <v>7876</v>
      </c>
      <c r="E2927" s="2">
        <v>7850</v>
      </c>
      <c r="F2927" s="13">
        <f t="shared" si="816"/>
        <v>-3.0909749101946105E-3</v>
      </c>
      <c r="G2927" s="2">
        <f t="shared" si="811"/>
        <v>7779.2218333333312</v>
      </c>
      <c r="H2927" s="2">
        <f t="shared" ca="1" si="817"/>
        <v>121212</v>
      </c>
      <c r="I2927">
        <f t="shared" ca="1" si="818"/>
        <v>-1</v>
      </c>
      <c r="J2927">
        <f t="shared" si="819"/>
        <v>-1</v>
      </c>
      <c r="K2927">
        <f t="shared" si="812"/>
        <v>46.199999999999818</v>
      </c>
      <c r="L2927">
        <f t="shared" ca="1" si="813"/>
        <v>46.199999999999818</v>
      </c>
      <c r="M2927" s="14">
        <f t="shared" si="814"/>
        <v>7160.8000000000511</v>
      </c>
      <c r="N2927">
        <f t="shared" si="820"/>
        <v>0</v>
      </c>
      <c r="O2927">
        <f t="shared" si="815"/>
        <v>0</v>
      </c>
      <c r="P2927">
        <f>COUNTIF(作圖資料!$A$3:$A$249,A2927)</f>
        <v>0</v>
      </c>
      <c r="R2927" s="7">
        <f t="shared" si="821"/>
        <v>54</v>
      </c>
      <c r="S2927" s="8">
        <f t="shared" ca="1" si="822"/>
        <v>54</v>
      </c>
      <c r="T2927" s="8">
        <f t="shared" ca="1" si="823"/>
        <v>10863</v>
      </c>
      <c r="U2927" s="8">
        <f t="shared" ca="1" si="824"/>
        <v>-1</v>
      </c>
      <c r="V2927" s="9">
        <f t="shared" ca="1" si="825"/>
        <v>2</v>
      </c>
      <c r="W2927" s="3">
        <f t="shared" si="826"/>
        <v>-1.0028198734178817E-3</v>
      </c>
      <c r="X2927" s="3">
        <f t="shared" si="827"/>
        <v>6.696084415262149E-3</v>
      </c>
      <c r="Y2927" s="3">
        <f t="shared" si="828"/>
        <v>4.5918367346942102E-3</v>
      </c>
    </row>
    <row r="2928" spans="1:25" x14ac:dyDescent="0.25">
      <c r="A2928" s="1">
        <v>40289</v>
      </c>
      <c r="B2928" s="2">
        <v>7990.53</v>
      </c>
      <c r="C2928" s="2">
        <v>117941</v>
      </c>
      <c r="D2928" s="2">
        <v>7980</v>
      </c>
      <c r="E2928" s="2">
        <v>7957</v>
      </c>
      <c r="F2928" s="13">
        <f t="shared" si="816"/>
        <v>-4.196217272195879E-3</v>
      </c>
      <c r="G2928" s="2">
        <f t="shared" si="811"/>
        <v>7773.433666666665</v>
      </c>
      <c r="H2928" s="2">
        <f t="shared" ca="1" si="817"/>
        <v>125191.6</v>
      </c>
      <c r="I2928">
        <f t="shared" ca="1" si="818"/>
        <v>-1</v>
      </c>
      <c r="J2928">
        <f t="shared" si="819"/>
        <v>-1</v>
      </c>
      <c r="K2928">
        <f t="shared" si="812"/>
        <v>90.109999999999673</v>
      </c>
      <c r="L2928">
        <f t="shared" ca="1" si="813"/>
        <v>-90.109999999999673</v>
      </c>
      <c r="M2928" s="14">
        <f t="shared" si="814"/>
        <v>7160.8000000000511</v>
      </c>
      <c r="N2928">
        <f t="shared" si="820"/>
        <v>0</v>
      </c>
      <c r="O2928">
        <f t="shared" si="815"/>
        <v>0</v>
      </c>
      <c r="P2928">
        <f>COUNTIF(作圖資料!$A$3:$A$249,A2928)</f>
        <v>1</v>
      </c>
      <c r="R2928" s="7">
        <f t="shared" si="821"/>
        <v>104</v>
      </c>
      <c r="S2928" s="8">
        <f t="shared" ca="1" si="822"/>
        <v>-104</v>
      </c>
      <c r="T2928" s="8">
        <f t="shared" ca="1" si="823"/>
        <v>10759</v>
      </c>
      <c r="U2928" s="8">
        <f t="shared" ca="1" si="824"/>
        <v>-1</v>
      </c>
      <c r="V2928" s="9">
        <f t="shared" ca="1" si="825"/>
        <v>2</v>
      </c>
      <c r="W2928" s="3">
        <f t="shared" si="826"/>
        <v>-1.0028198734178817E-3</v>
      </c>
      <c r="X2928" s="3">
        <f t="shared" si="827"/>
        <v>1.817818083123246E-2</v>
      </c>
      <c r="Y2928" s="3">
        <f t="shared" si="828"/>
        <v>1.7857142857143016E-2</v>
      </c>
    </row>
    <row r="2929" spans="1:25" x14ac:dyDescent="0.25">
      <c r="A2929" s="1">
        <v>40290</v>
      </c>
      <c r="B2929" s="2">
        <v>7978.69</v>
      </c>
      <c r="C2929" s="2">
        <v>113470</v>
      </c>
      <c r="D2929" s="2">
        <v>7925</v>
      </c>
      <c r="E2929" s="2">
        <v>7893</v>
      </c>
      <c r="F2929" s="13">
        <f t="shared" si="816"/>
        <v>-6.7291748394786577E-3</v>
      </c>
      <c r="G2929" s="2">
        <f t="shared" si="811"/>
        <v>7768.9284999999991</v>
      </c>
      <c r="H2929" s="2">
        <f t="shared" ca="1" si="817"/>
        <v>119376</v>
      </c>
      <c r="I2929">
        <f t="shared" ca="1" si="818"/>
        <v>-1</v>
      </c>
      <c r="J2929">
        <f t="shared" si="819"/>
        <v>-1</v>
      </c>
      <c r="K2929">
        <f t="shared" si="812"/>
        <v>-11.840000000000146</v>
      </c>
      <c r="L2929">
        <f t="shared" ca="1" si="813"/>
        <v>11.840000000000146</v>
      </c>
      <c r="M2929" s="14">
        <f t="shared" si="814"/>
        <v>7160.8000000000511</v>
      </c>
      <c r="N2929">
        <f t="shared" si="820"/>
        <v>0</v>
      </c>
      <c r="O2929">
        <f t="shared" si="815"/>
        <v>0</v>
      </c>
      <c r="P2929">
        <f>COUNTIF(作圖資料!$A$3:$A$249,A2929)</f>
        <v>0</v>
      </c>
      <c r="R2929" s="7">
        <f t="shared" si="821"/>
        <v>-32</v>
      </c>
      <c r="S2929" s="8">
        <f t="shared" ca="1" si="822"/>
        <v>32</v>
      </c>
      <c r="T2929" s="8">
        <f t="shared" ca="1" si="823"/>
        <v>10791</v>
      </c>
      <c r="U2929" s="8">
        <f t="shared" ca="1" si="824"/>
        <v>-1</v>
      </c>
      <c r="V2929" s="9">
        <f t="shared" ca="1" si="825"/>
        <v>0</v>
      </c>
      <c r="W2929" s="3">
        <f t="shared" si="826"/>
        <v>-4.196217272195879E-3</v>
      </c>
      <c r="X2929" s="3">
        <f t="shared" si="827"/>
        <v>-1.4817540263286847E-3</v>
      </c>
      <c r="Y2929" s="3">
        <f t="shared" si="828"/>
        <v>-4.0216161870051531E-3</v>
      </c>
    </row>
    <row r="2930" spans="1:25" x14ac:dyDescent="0.25">
      <c r="A2930" s="1">
        <v>40291</v>
      </c>
      <c r="B2930" s="2">
        <v>8004.89</v>
      </c>
      <c r="C2930" s="2">
        <v>124486</v>
      </c>
      <c r="D2930" s="2">
        <v>7958</v>
      </c>
      <c r="E2930" s="2">
        <v>7929</v>
      </c>
      <c r="F2930" s="13">
        <f t="shared" si="816"/>
        <v>-5.8576694995184919E-3</v>
      </c>
      <c r="G2930" s="2">
        <f t="shared" si="811"/>
        <v>7765.327833333331</v>
      </c>
      <c r="H2930" s="2">
        <f t="shared" ca="1" si="817"/>
        <v>120038.39999999999</v>
      </c>
      <c r="I2930">
        <f t="shared" ca="1" si="818"/>
        <v>1</v>
      </c>
      <c r="J2930">
        <f t="shared" si="819"/>
        <v>-1</v>
      </c>
      <c r="K2930">
        <f t="shared" si="812"/>
        <v>26.200000000000728</v>
      </c>
      <c r="L2930">
        <f t="shared" ca="1" si="813"/>
        <v>-26.200000000000728</v>
      </c>
      <c r="M2930" s="14">
        <f t="shared" si="814"/>
        <v>7160.8000000000511</v>
      </c>
      <c r="N2930">
        <f t="shared" si="820"/>
        <v>0</v>
      </c>
      <c r="O2930">
        <f t="shared" si="815"/>
        <v>0</v>
      </c>
      <c r="P2930">
        <f>COUNTIF(作圖資料!$A$3:$A$249,A2930)</f>
        <v>0</v>
      </c>
      <c r="R2930" s="7">
        <f t="shared" si="821"/>
        <v>33</v>
      </c>
      <c r="S2930" s="8">
        <f t="shared" ca="1" si="822"/>
        <v>-33</v>
      </c>
      <c r="T2930" s="8">
        <f t="shared" ca="1" si="823"/>
        <v>10758</v>
      </c>
      <c r="U2930" s="8">
        <f t="shared" ca="1" si="824"/>
        <v>1</v>
      </c>
      <c r="V2930" s="9">
        <f t="shared" ca="1" si="825"/>
        <v>2</v>
      </c>
      <c r="W2930" s="3">
        <f t="shared" si="826"/>
        <v>-4.196217272195879E-3</v>
      </c>
      <c r="X2930" s="3">
        <f t="shared" si="827"/>
        <v>1.797127349500105E-3</v>
      </c>
      <c r="Y2930" s="3">
        <f t="shared" si="828"/>
        <v>1.2567550584385856E-4</v>
      </c>
    </row>
    <row r="2931" spans="1:25" x14ac:dyDescent="0.25">
      <c r="A2931" s="1">
        <v>40294</v>
      </c>
      <c r="B2931" s="2">
        <v>8158.14</v>
      </c>
      <c r="C2931" s="2">
        <v>135703</v>
      </c>
      <c r="D2931" s="2">
        <v>8148</v>
      </c>
      <c r="E2931" s="2">
        <v>8118</v>
      </c>
      <c r="F2931" s="13">
        <f t="shared" si="816"/>
        <v>-1.2429303738352715E-3</v>
      </c>
      <c r="G2931" s="2">
        <f t="shared" si="811"/>
        <v>7765.832333333331</v>
      </c>
      <c r="H2931" s="2">
        <f t="shared" ca="1" si="817"/>
        <v>119572.6</v>
      </c>
      <c r="I2931">
        <f t="shared" ca="1" si="818"/>
        <v>1</v>
      </c>
      <c r="J2931">
        <f t="shared" si="819"/>
        <v>-1</v>
      </c>
      <c r="K2931">
        <f t="shared" si="812"/>
        <v>153.25</v>
      </c>
      <c r="L2931">
        <f t="shared" ca="1" si="813"/>
        <v>153.25</v>
      </c>
      <c r="M2931" s="14">
        <f t="shared" si="814"/>
        <v>7160.8000000000511</v>
      </c>
      <c r="N2931">
        <f t="shared" si="820"/>
        <v>0</v>
      </c>
      <c r="O2931">
        <f t="shared" si="815"/>
        <v>0</v>
      </c>
      <c r="P2931">
        <f>COUNTIF(作圖資料!$A$3:$A$249,A2931)</f>
        <v>0</v>
      </c>
      <c r="R2931" s="7">
        <f t="shared" si="821"/>
        <v>190</v>
      </c>
      <c r="S2931" s="8">
        <f t="shared" ca="1" si="822"/>
        <v>190</v>
      </c>
      <c r="T2931" s="8">
        <f t="shared" ca="1" si="823"/>
        <v>10948</v>
      </c>
      <c r="U2931" s="8">
        <f t="shared" ca="1" si="824"/>
        <v>1</v>
      </c>
      <c r="V2931" s="9">
        <f t="shared" ca="1" si="825"/>
        <v>0</v>
      </c>
      <c r="W2931" s="3">
        <f t="shared" si="826"/>
        <v>-4.196217272195879E-3</v>
      </c>
      <c r="X2931" s="3">
        <f t="shared" si="827"/>
        <v>2.0976080435215261E-2</v>
      </c>
      <c r="Y2931" s="3">
        <f t="shared" si="828"/>
        <v>2.4004021616186977E-2</v>
      </c>
    </row>
    <row r="2932" spans="1:25" x14ac:dyDescent="0.25">
      <c r="A2932" s="1">
        <v>40295</v>
      </c>
      <c r="B2932" s="2">
        <v>8146.44</v>
      </c>
      <c r="C2932" s="2">
        <v>108517</v>
      </c>
      <c r="D2932" s="2">
        <v>8130</v>
      </c>
      <c r="E2932" s="2">
        <v>8097</v>
      </c>
      <c r="F2932" s="13">
        <f t="shared" si="816"/>
        <v>-2.0180594222751758E-3</v>
      </c>
      <c r="G2932" s="2">
        <f t="shared" si="811"/>
        <v>7769.4844999999996</v>
      </c>
      <c r="H2932" s="2">
        <f t="shared" ca="1" si="817"/>
        <v>120023.4</v>
      </c>
      <c r="I2932">
        <f t="shared" ca="1" si="818"/>
        <v>-1</v>
      </c>
      <c r="J2932">
        <f t="shared" si="819"/>
        <v>-1</v>
      </c>
      <c r="K2932">
        <f t="shared" si="812"/>
        <v>-11.700000000000728</v>
      </c>
      <c r="L2932">
        <f t="shared" ca="1" si="813"/>
        <v>-11.700000000000728</v>
      </c>
      <c r="M2932" s="14">
        <f t="shared" si="814"/>
        <v>7160.8000000000511</v>
      </c>
      <c r="N2932">
        <f t="shared" si="820"/>
        <v>0</v>
      </c>
      <c r="O2932">
        <f t="shared" si="815"/>
        <v>0</v>
      </c>
      <c r="P2932">
        <f>COUNTIF(作圖資料!$A$3:$A$249,A2932)</f>
        <v>0</v>
      </c>
      <c r="R2932" s="7">
        <f t="shared" si="821"/>
        <v>-18</v>
      </c>
      <c r="S2932" s="8">
        <f t="shared" ca="1" si="822"/>
        <v>-18</v>
      </c>
      <c r="T2932" s="8">
        <f t="shared" ca="1" si="823"/>
        <v>10930</v>
      </c>
      <c r="U2932" s="8">
        <f t="shared" ca="1" si="824"/>
        <v>-1</v>
      </c>
      <c r="V2932" s="9">
        <f t="shared" ca="1" si="825"/>
        <v>2</v>
      </c>
      <c r="W2932" s="3">
        <f t="shared" si="826"/>
        <v>-4.196217272195879E-3</v>
      </c>
      <c r="X2932" s="3">
        <f t="shared" si="827"/>
        <v>1.9511847149062733E-2</v>
      </c>
      <c r="Y2932" s="3">
        <f t="shared" si="828"/>
        <v>2.1741862510996635E-2</v>
      </c>
    </row>
    <row r="2933" spans="1:25" x14ac:dyDescent="0.25">
      <c r="A2933" s="1">
        <v>40296</v>
      </c>
      <c r="B2933" s="2">
        <v>8081.55</v>
      </c>
      <c r="C2933" s="2">
        <v>123682.3</v>
      </c>
      <c r="D2933" s="2">
        <v>8035</v>
      </c>
      <c r="E2933" s="2">
        <v>8007</v>
      </c>
      <c r="F2933" s="13">
        <f t="shared" si="816"/>
        <v>-5.7600336569099131E-3</v>
      </c>
      <c r="G2933" s="2">
        <f t="shared" si="811"/>
        <v>7772.9604999999992</v>
      </c>
      <c r="H2933" s="2">
        <f t="shared" ca="1" si="817"/>
        <v>121171.66</v>
      </c>
      <c r="I2933">
        <f t="shared" ca="1" si="818"/>
        <v>1</v>
      </c>
      <c r="J2933">
        <f t="shared" si="819"/>
        <v>-1</v>
      </c>
      <c r="K2933">
        <f t="shared" si="812"/>
        <v>-64.889999999999418</v>
      </c>
      <c r="L2933">
        <f t="shared" ca="1" si="813"/>
        <v>64.889999999999418</v>
      </c>
      <c r="M2933" s="14">
        <f t="shared" si="814"/>
        <v>7160.8000000000511</v>
      </c>
      <c r="N2933">
        <f t="shared" si="820"/>
        <v>0</v>
      </c>
      <c r="O2933">
        <f t="shared" si="815"/>
        <v>0</v>
      </c>
      <c r="P2933">
        <f>COUNTIF(作圖資料!$A$3:$A$249,A2933)</f>
        <v>0</v>
      </c>
      <c r="R2933" s="7">
        <f t="shared" si="821"/>
        <v>-95</v>
      </c>
      <c r="S2933" s="8">
        <f t="shared" ca="1" si="822"/>
        <v>95</v>
      </c>
      <c r="T2933" s="8">
        <f t="shared" ca="1" si="823"/>
        <v>11025</v>
      </c>
      <c r="U2933" s="8">
        <f t="shared" ca="1" si="824"/>
        <v>1</v>
      </c>
      <c r="V2933" s="9">
        <f t="shared" ca="1" si="825"/>
        <v>2</v>
      </c>
      <c r="W2933" s="3">
        <f t="shared" si="826"/>
        <v>-4.196217272195879E-3</v>
      </c>
      <c r="X2933" s="3">
        <f t="shared" si="827"/>
        <v>1.13909840774018E-2</v>
      </c>
      <c r="Y2933" s="3">
        <f t="shared" si="828"/>
        <v>9.8026894558251865E-3</v>
      </c>
    </row>
    <row r="2934" spans="1:25" x14ac:dyDescent="0.25">
      <c r="A2934" s="1">
        <v>40297</v>
      </c>
      <c r="B2934" s="2">
        <v>8054.05</v>
      </c>
      <c r="C2934" s="2">
        <v>132635.4</v>
      </c>
      <c r="D2934" s="2">
        <v>8043</v>
      </c>
      <c r="E2934" s="2">
        <v>8015</v>
      </c>
      <c r="F2934" s="13">
        <f t="shared" si="816"/>
        <v>-1.3719805563661147E-3</v>
      </c>
      <c r="G2934" s="2">
        <f t="shared" si="811"/>
        <v>7780.5478333333322</v>
      </c>
      <c r="H2934" s="2">
        <f t="shared" ca="1" si="817"/>
        <v>125004.73999999999</v>
      </c>
      <c r="I2934">
        <f t="shared" ca="1" si="818"/>
        <v>1</v>
      </c>
      <c r="J2934">
        <f t="shared" si="819"/>
        <v>-1</v>
      </c>
      <c r="K2934">
        <f t="shared" si="812"/>
        <v>-27.5</v>
      </c>
      <c r="L2934">
        <f t="shared" ca="1" si="813"/>
        <v>-27.5</v>
      </c>
      <c r="M2934" s="14">
        <f t="shared" si="814"/>
        <v>7160.8000000000511</v>
      </c>
      <c r="N2934">
        <f t="shared" si="820"/>
        <v>0</v>
      </c>
      <c r="O2934">
        <f t="shared" si="815"/>
        <v>0</v>
      </c>
      <c r="P2934">
        <f>COUNTIF(作圖資料!$A$3:$A$249,A2934)</f>
        <v>0</v>
      </c>
      <c r="R2934" s="7">
        <f t="shared" si="821"/>
        <v>8</v>
      </c>
      <c r="S2934" s="8">
        <f t="shared" ca="1" si="822"/>
        <v>8</v>
      </c>
      <c r="T2934" s="8">
        <f t="shared" ca="1" si="823"/>
        <v>11033</v>
      </c>
      <c r="U2934" s="8">
        <f t="shared" ca="1" si="824"/>
        <v>1</v>
      </c>
      <c r="V2934" s="9">
        <f t="shared" ca="1" si="825"/>
        <v>0</v>
      </c>
      <c r="W2934" s="3">
        <f t="shared" si="826"/>
        <v>-4.196217272195879E-3</v>
      </c>
      <c r="X2934" s="3">
        <f t="shared" si="827"/>
        <v>7.949410114222788E-3</v>
      </c>
      <c r="Y2934" s="3">
        <f t="shared" si="828"/>
        <v>1.0808093502576499E-2</v>
      </c>
    </row>
    <row r="2935" spans="1:25" x14ac:dyDescent="0.25">
      <c r="A2935" s="1">
        <v>40298</v>
      </c>
      <c r="B2935" s="2">
        <v>8004.25</v>
      </c>
      <c r="C2935" s="2">
        <v>152044.1</v>
      </c>
      <c r="D2935" s="2">
        <v>7989</v>
      </c>
      <c r="E2935" s="2">
        <v>7958</v>
      </c>
      <c r="F2935" s="13">
        <f t="shared" si="816"/>
        <v>-1.9052378423962679E-3</v>
      </c>
      <c r="G2935" s="2">
        <f t="shared" si="811"/>
        <v>7787.9514999999992</v>
      </c>
      <c r="H2935" s="2">
        <f t="shared" ca="1" si="817"/>
        <v>130516.35999999999</v>
      </c>
      <c r="I2935">
        <f t="shared" ca="1" si="818"/>
        <v>1</v>
      </c>
      <c r="J2935">
        <f t="shared" si="819"/>
        <v>-1</v>
      </c>
      <c r="K2935">
        <f t="shared" si="812"/>
        <v>-49.800000000000182</v>
      </c>
      <c r="L2935">
        <f t="shared" ca="1" si="813"/>
        <v>-49.800000000000182</v>
      </c>
      <c r="M2935" s="14">
        <f t="shared" si="814"/>
        <v>7160.8000000000511</v>
      </c>
      <c r="N2935">
        <f t="shared" si="820"/>
        <v>0</v>
      </c>
      <c r="O2935">
        <f t="shared" si="815"/>
        <v>0</v>
      </c>
      <c r="P2935">
        <f>COUNTIF(作圖資料!$A$3:$A$249,A2935)</f>
        <v>0</v>
      </c>
      <c r="R2935" s="7">
        <f t="shared" si="821"/>
        <v>-54</v>
      </c>
      <c r="S2935" s="8">
        <f t="shared" ca="1" si="822"/>
        <v>-54</v>
      </c>
      <c r="T2935" s="8">
        <f t="shared" ca="1" si="823"/>
        <v>10979</v>
      </c>
      <c r="U2935" s="8">
        <f t="shared" ca="1" si="824"/>
        <v>1</v>
      </c>
      <c r="V2935" s="9">
        <f t="shared" ca="1" si="825"/>
        <v>0</v>
      </c>
      <c r="W2935" s="3">
        <f t="shared" si="826"/>
        <v>-4.196217272195879E-3</v>
      </c>
      <c r="X2935" s="3">
        <f t="shared" si="827"/>
        <v>1.7170325372659612E-3</v>
      </c>
      <c r="Y2935" s="3">
        <f t="shared" si="828"/>
        <v>4.0216161870052503E-3</v>
      </c>
    </row>
    <row r="2936" spans="1:25" x14ac:dyDescent="0.25">
      <c r="A2936" s="1">
        <v>40301</v>
      </c>
      <c r="B2936" s="2">
        <v>7952.17</v>
      </c>
      <c r="C2936" s="2">
        <v>92084.479999999996</v>
      </c>
      <c r="D2936" s="2">
        <v>7931</v>
      </c>
      <c r="E2936" s="2">
        <v>7903</v>
      </c>
      <c r="F2936" s="13">
        <f t="shared" si="816"/>
        <v>-2.6621664275285895E-3</v>
      </c>
      <c r="G2936" s="2">
        <f t="shared" si="811"/>
        <v>7792.2446666666656</v>
      </c>
      <c r="H2936" s="2">
        <f t="shared" ca="1" si="817"/>
        <v>121792.65599999999</v>
      </c>
      <c r="I2936">
        <f t="shared" ca="1" si="818"/>
        <v>-1</v>
      </c>
      <c r="J2936">
        <f t="shared" si="819"/>
        <v>-1</v>
      </c>
      <c r="K2936">
        <f t="shared" si="812"/>
        <v>-52.079999999999927</v>
      </c>
      <c r="L2936">
        <f t="shared" ca="1" si="813"/>
        <v>-52.079999999999927</v>
      </c>
      <c r="M2936" s="14">
        <f t="shared" si="814"/>
        <v>7160.8000000000511</v>
      </c>
      <c r="N2936">
        <f t="shared" si="820"/>
        <v>0</v>
      </c>
      <c r="O2936">
        <f t="shared" si="815"/>
        <v>0</v>
      </c>
      <c r="P2936">
        <f>COUNTIF(作圖資料!$A$3:$A$249,A2936)</f>
        <v>0</v>
      </c>
      <c r="R2936" s="7">
        <f t="shared" si="821"/>
        <v>-58</v>
      </c>
      <c r="S2936" s="8">
        <f t="shared" ca="1" si="822"/>
        <v>-58</v>
      </c>
      <c r="T2936" s="8">
        <f t="shared" ca="1" si="823"/>
        <v>10921</v>
      </c>
      <c r="U2936" s="8">
        <f t="shared" ca="1" si="824"/>
        <v>-1</v>
      </c>
      <c r="V2936" s="9">
        <f t="shared" ca="1" si="825"/>
        <v>2</v>
      </c>
      <c r="W2936" s="3">
        <f t="shared" si="826"/>
        <v>-4.196217272195879E-3</v>
      </c>
      <c r="X2936" s="3">
        <f t="shared" si="827"/>
        <v>-4.8006828082743924E-3</v>
      </c>
      <c r="Y2936" s="3">
        <f t="shared" si="828"/>
        <v>-3.2675631519415438E-3</v>
      </c>
    </row>
    <row r="2937" spans="1:25" x14ac:dyDescent="0.25">
      <c r="A2937" s="1">
        <v>40302</v>
      </c>
      <c r="B2937" s="2">
        <v>7930.77</v>
      </c>
      <c r="C2937" s="2">
        <v>95232.16</v>
      </c>
      <c r="D2937" s="2">
        <v>7880</v>
      </c>
      <c r="E2937" s="2">
        <v>7851</v>
      </c>
      <c r="F2937" s="13">
        <f t="shared" si="816"/>
        <v>-6.4016482636617411E-3</v>
      </c>
      <c r="G2937" s="2">
        <f t="shared" si="811"/>
        <v>7797.0834999999988</v>
      </c>
      <c r="H2937" s="2">
        <f t="shared" ca="1" si="817"/>
        <v>119135.68800000001</v>
      </c>
      <c r="I2937">
        <f t="shared" ca="1" si="818"/>
        <v>-1</v>
      </c>
      <c r="J2937">
        <f t="shared" si="819"/>
        <v>-1</v>
      </c>
      <c r="K2937">
        <f t="shared" si="812"/>
        <v>-21.399999999999636</v>
      </c>
      <c r="L2937">
        <f t="shared" ca="1" si="813"/>
        <v>21.399999999999636</v>
      </c>
      <c r="M2937" s="14">
        <f t="shared" si="814"/>
        <v>7160.8000000000511</v>
      </c>
      <c r="N2937">
        <f t="shared" si="820"/>
        <v>0</v>
      </c>
      <c r="O2937">
        <f t="shared" si="815"/>
        <v>0</v>
      </c>
      <c r="P2937">
        <f>COUNTIF(作圖資料!$A$3:$A$249,A2937)</f>
        <v>0</v>
      </c>
      <c r="R2937" s="7">
        <f t="shared" si="821"/>
        <v>-51</v>
      </c>
      <c r="S2937" s="8">
        <f t="shared" ca="1" si="822"/>
        <v>51</v>
      </c>
      <c r="T2937" s="8">
        <f t="shared" ca="1" si="823"/>
        <v>10972</v>
      </c>
      <c r="U2937" s="8">
        <f t="shared" ca="1" si="824"/>
        <v>-1</v>
      </c>
      <c r="V2937" s="9">
        <f t="shared" ca="1" si="825"/>
        <v>0</v>
      </c>
      <c r="W2937" s="3">
        <f t="shared" si="826"/>
        <v>-4.196217272195879E-3</v>
      </c>
      <c r="X2937" s="3">
        <f t="shared" si="827"/>
        <v>-7.4788530923481922E-3</v>
      </c>
      <c r="Y2937" s="3">
        <f t="shared" si="828"/>
        <v>-9.6770139499809948E-3</v>
      </c>
    </row>
    <row r="2938" spans="1:25" x14ac:dyDescent="0.25">
      <c r="A2938" s="1">
        <v>40303</v>
      </c>
      <c r="B2938" s="2">
        <v>7696.9</v>
      </c>
      <c r="C2938" s="2">
        <v>135123</v>
      </c>
      <c r="D2938" s="2">
        <v>7657</v>
      </c>
      <c r="E2938" s="2">
        <v>7630</v>
      </c>
      <c r="F2938" s="13">
        <f t="shared" si="816"/>
        <v>-5.1839052085904669E-3</v>
      </c>
      <c r="G2938" s="2">
        <f t="shared" si="811"/>
        <v>7799.9539999999997</v>
      </c>
      <c r="H2938" s="2">
        <f t="shared" ca="1" si="817"/>
        <v>121423.82800000001</v>
      </c>
      <c r="I2938">
        <f t="shared" ca="1" si="818"/>
        <v>1</v>
      </c>
      <c r="J2938">
        <f t="shared" si="819"/>
        <v>-1</v>
      </c>
      <c r="K2938">
        <f t="shared" si="812"/>
        <v>-233.8700000000008</v>
      </c>
      <c r="L2938">
        <f t="shared" ca="1" si="813"/>
        <v>233.8700000000008</v>
      </c>
      <c r="M2938" s="14">
        <f t="shared" si="814"/>
        <v>7160.8000000000511</v>
      </c>
      <c r="N2938">
        <f t="shared" si="820"/>
        <v>0</v>
      </c>
      <c r="O2938">
        <f t="shared" si="815"/>
        <v>0</v>
      </c>
      <c r="P2938">
        <f>COUNTIF(作圖資料!$A$3:$A$249,A2938)</f>
        <v>0</v>
      </c>
      <c r="R2938" s="7">
        <f t="shared" si="821"/>
        <v>-223</v>
      </c>
      <c r="S2938" s="8">
        <f t="shared" ca="1" si="822"/>
        <v>223</v>
      </c>
      <c r="T2938" s="8">
        <f t="shared" ca="1" si="823"/>
        <v>11195</v>
      </c>
      <c r="U2938" s="8">
        <f t="shared" ca="1" si="824"/>
        <v>1</v>
      </c>
      <c r="V2938" s="9">
        <f t="shared" ca="1" si="825"/>
        <v>2</v>
      </c>
      <c r="W2938" s="3">
        <f t="shared" si="826"/>
        <v>-4.196217272195879E-3</v>
      </c>
      <c r="X2938" s="3">
        <f t="shared" si="827"/>
        <v>-3.6747249556662975E-2</v>
      </c>
      <c r="Y2938" s="3">
        <f t="shared" si="828"/>
        <v>-3.7702651753173111E-2</v>
      </c>
    </row>
    <row r="2939" spans="1:25" x14ac:dyDescent="0.25">
      <c r="A2939" s="1">
        <v>40304</v>
      </c>
      <c r="B2939" s="2">
        <v>7579.48</v>
      </c>
      <c r="C2939" s="2">
        <v>116063</v>
      </c>
      <c r="D2939" s="2">
        <v>7579</v>
      </c>
      <c r="E2939" s="2">
        <v>7553</v>
      </c>
      <c r="F2939" s="13">
        <f t="shared" si="816"/>
        <v>-6.3328882720092849E-5</v>
      </c>
      <c r="G2939" s="2">
        <f t="shared" si="811"/>
        <v>7802.4518333333344</v>
      </c>
      <c r="H2939" s="2">
        <f t="shared" ca="1" si="817"/>
        <v>118109.348</v>
      </c>
      <c r="I2939">
        <f t="shared" ca="1" si="818"/>
        <v>-1</v>
      </c>
      <c r="J2939">
        <f t="shared" si="819"/>
        <v>-1</v>
      </c>
      <c r="K2939">
        <f t="shared" si="812"/>
        <v>-117.42000000000007</v>
      </c>
      <c r="L2939">
        <f t="shared" ca="1" si="813"/>
        <v>-117.42000000000007</v>
      </c>
      <c r="M2939" s="14">
        <f t="shared" si="814"/>
        <v>7160.8000000000511</v>
      </c>
      <c r="N2939">
        <f t="shared" si="820"/>
        <v>0</v>
      </c>
      <c r="O2939">
        <f t="shared" si="815"/>
        <v>0</v>
      </c>
      <c r="P2939">
        <f>COUNTIF(作圖資料!$A$3:$A$249,A2939)</f>
        <v>0</v>
      </c>
      <c r="R2939" s="7">
        <f t="shared" si="821"/>
        <v>-78</v>
      </c>
      <c r="S2939" s="8">
        <f t="shared" ca="1" si="822"/>
        <v>-78</v>
      </c>
      <c r="T2939" s="8">
        <f t="shared" ca="1" si="823"/>
        <v>11117</v>
      </c>
      <c r="U2939" s="8">
        <f t="shared" ca="1" si="824"/>
        <v>-1</v>
      </c>
      <c r="V2939" s="9">
        <f t="shared" ca="1" si="825"/>
        <v>2</v>
      </c>
      <c r="W2939" s="3">
        <f t="shared" si="826"/>
        <v>-4.196217272195879E-3</v>
      </c>
      <c r="X2939" s="3">
        <f t="shared" si="827"/>
        <v>-5.1442144638716325E-2</v>
      </c>
      <c r="Y2939" s="3">
        <f t="shared" si="828"/>
        <v>-4.7505341208998186E-2</v>
      </c>
    </row>
    <row r="2940" spans="1:25" x14ac:dyDescent="0.25">
      <c r="A2940" s="1">
        <v>40305</v>
      </c>
      <c r="B2940" s="2">
        <v>7567.1</v>
      </c>
      <c r="C2940" s="2">
        <v>134921</v>
      </c>
      <c r="D2940" s="2">
        <v>7502</v>
      </c>
      <c r="E2940" s="2">
        <v>7475</v>
      </c>
      <c r="F2940" s="13">
        <f t="shared" si="816"/>
        <v>-8.6030315444490801E-3</v>
      </c>
      <c r="G2940" s="2">
        <f t="shared" si="811"/>
        <v>7802.7704999999996</v>
      </c>
      <c r="H2940" s="2">
        <f t="shared" ca="1" si="817"/>
        <v>114684.728</v>
      </c>
      <c r="I2940">
        <f t="shared" ca="1" si="818"/>
        <v>1</v>
      </c>
      <c r="J2940">
        <f t="shared" si="819"/>
        <v>-1</v>
      </c>
      <c r="K2940">
        <f t="shared" si="812"/>
        <v>-12.3799999999992</v>
      </c>
      <c r="L2940">
        <f t="shared" ca="1" si="813"/>
        <v>12.3799999999992</v>
      </c>
      <c r="M2940" s="14">
        <f t="shared" si="814"/>
        <v>7160.8000000000511</v>
      </c>
      <c r="N2940">
        <f t="shared" si="820"/>
        <v>0</v>
      </c>
      <c r="O2940">
        <f t="shared" si="815"/>
        <v>0</v>
      </c>
      <c r="P2940">
        <f>COUNTIF(作圖資料!$A$3:$A$249,A2940)</f>
        <v>0</v>
      </c>
      <c r="R2940" s="7">
        <f t="shared" si="821"/>
        <v>-77</v>
      </c>
      <c r="S2940" s="8">
        <f t="shared" ca="1" si="822"/>
        <v>77</v>
      </c>
      <c r="T2940" s="8">
        <f t="shared" ca="1" si="823"/>
        <v>11194</v>
      </c>
      <c r="U2940" s="8">
        <f t="shared" ca="1" si="824"/>
        <v>1</v>
      </c>
      <c r="V2940" s="9">
        <f t="shared" ca="1" si="825"/>
        <v>2</v>
      </c>
      <c r="W2940" s="3">
        <f t="shared" si="826"/>
        <v>-4.196217272195879E-3</v>
      </c>
      <c r="X2940" s="3">
        <f t="shared" si="827"/>
        <v>-5.2991478662867242E-2</v>
      </c>
      <c r="Y2940" s="3">
        <f t="shared" si="828"/>
        <v>-5.7182355158979292E-2</v>
      </c>
    </row>
    <row r="2941" spans="1:25" x14ac:dyDescent="0.25">
      <c r="A2941" s="1">
        <v>40308</v>
      </c>
      <c r="B2941" s="2">
        <v>7664.73</v>
      </c>
      <c r="C2941" s="2">
        <v>90466.59</v>
      </c>
      <c r="D2941" s="2">
        <v>7637</v>
      </c>
      <c r="E2941" s="2">
        <v>7605</v>
      </c>
      <c r="F2941" s="13">
        <f t="shared" si="816"/>
        <v>-3.6178704272687989E-3</v>
      </c>
      <c r="G2941" s="2">
        <f t="shared" si="811"/>
        <v>7804.815333333333</v>
      </c>
      <c r="H2941" s="2">
        <f t="shared" ca="1" si="817"/>
        <v>114361.15</v>
      </c>
      <c r="I2941">
        <f t="shared" ca="1" si="818"/>
        <v>-1</v>
      </c>
      <c r="J2941">
        <f t="shared" si="819"/>
        <v>-1</v>
      </c>
      <c r="K2941">
        <f t="shared" si="812"/>
        <v>97.6299999999992</v>
      </c>
      <c r="L2941">
        <f t="shared" ca="1" si="813"/>
        <v>97.6299999999992</v>
      </c>
      <c r="M2941" s="14">
        <f t="shared" si="814"/>
        <v>7160.8000000000511</v>
      </c>
      <c r="N2941">
        <f t="shared" si="820"/>
        <v>0</v>
      </c>
      <c r="O2941">
        <f t="shared" si="815"/>
        <v>0</v>
      </c>
      <c r="P2941">
        <f>COUNTIF(作圖資料!$A$3:$A$249,A2941)</f>
        <v>0</v>
      </c>
      <c r="R2941" s="7">
        <f t="shared" si="821"/>
        <v>135</v>
      </c>
      <c r="S2941" s="8">
        <f t="shared" ca="1" si="822"/>
        <v>135</v>
      </c>
      <c r="T2941" s="8">
        <f t="shared" ca="1" si="823"/>
        <v>11329</v>
      </c>
      <c r="U2941" s="8">
        <f t="shared" ca="1" si="824"/>
        <v>-1</v>
      </c>
      <c r="V2941" s="9">
        <f t="shared" ca="1" si="825"/>
        <v>2</v>
      </c>
      <c r="W2941" s="3">
        <f t="shared" si="826"/>
        <v>-4.196217272195879E-3</v>
      </c>
      <c r="X2941" s="3">
        <f t="shared" si="827"/>
        <v>-4.0773265352861521E-2</v>
      </c>
      <c r="Y2941" s="3">
        <f t="shared" si="828"/>
        <v>-4.0216161870051392E-2</v>
      </c>
    </row>
    <row r="2942" spans="1:25" x14ac:dyDescent="0.25">
      <c r="A2942" s="1">
        <v>40309</v>
      </c>
      <c r="B2942" s="2">
        <v>7608.44</v>
      </c>
      <c r="C2942" s="2">
        <v>109962.2</v>
      </c>
      <c r="D2942" s="2">
        <v>7568</v>
      </c>
      <c r="E2942" s="2">
        <v>7540</v>
      </c>
      <c r="F2942" s="13">
        <f t="shared" si="816"/>
        <v>-5.3151500176119582E-3</v>
      </c>
      <c r="G2942" s="2">
        <f t="shared" ref="G2942:G3005" si="829">AVERAGE(B2883:B2942)</f>
        <v>7811.3254999999981</v>
      </c>
      <c r="H2942" s="2">
        <f t="shared" ca="1" si="817"/>
        <v>117307.15799999998</v>
      </c>
      <c r="I2942">
        <f t="shared" ca="1" si="818"/>
        <v>-1</v>
      </c>
      <c r="J2942">
        <f t="shared" si="819"/>
        <v>-1</v>
      </c>
      <c r="K2942">
        <f t="shared" ref="K2942:K3005" si="830">B2942-B2941</f>
        <v>-56.289999999999964</v>
      </c>
      <c r="L2942">
        <f t="shared" ref="L2942:L3005" ca="1" si="831">I2941*K2942</f>
        <v>56.289999999999964</v>
      </c>
      <c r="M2942" s="14">
        <f t="shared" ref="M2942:M3005" si="832">M2941+K2942*N2941</f>
        <v>7160.8000000000511</v>
      </c>
      <c r="N2942">
        <f t="shared" si="820"/>
        <v>0</v>
      </c>
      <c r="O2942">
        <f t="shared" ref="O2942:O3005" si="833">ABS(N2942-N2941)</f>
        <v>0</v>
      </c>
      <c r="P2942">
        <f>COUNTIF(作圖資料!$A$3:$A$249,A2942)</f>
        <v>0</v>
      </c>
      <c r="R2942" s="7">
        <f t="shared" si="821"/>
        <v>-69</v>
      </c>
      <c r="S2942" s="8">
        <f t="shared" ca="1" si="822"/>
        <v>69</v>
      </c>
      <c r="T2942" s="8">
        <f t="shared" ca="1" si="823"/>
        <v>11398</v>
      </c>
      <c r="U2942" s="8">
        <f t="shared" ca="1" si="824"/>
        <v>-1</v>
      </c>
      <c r="V2942" s="9">
        <f t="shared" ca="1" si="825"/>
        <v>0</v>
      </c>
      <c r="W2942" s="3">
        <f t="shared" si="826"/>
        <v>-4.196217272195879E-3</v>
      </c>
      <c r="X2942" s="3">
        <f t="shared" si="827"/>
        <v>-4.7817854385128422E-2</v>
      </c>
      <c r="Y2942" s="3">
        <f t="shared" si="828"/>
        <v>-4.8887771773281186E-2</v>
      </c>
    </row>
    <row r="2943" spans="1:25" x14ac:dyDescent="0.25">
      <c r="A2943" s="1">
        <v>40310</v>
      </c>
      <c r="B2943" s="2">
        <v>7602.7</v>
      </c>
      <c r="C2943" s="2">
        <v>76148.789999999994</v>
      </c>
      <c r="D2943" s="2">
        <v>7587</v>
      </c>
      <c r="E2943" s="2">
        <v>7555</v>
      </c>
      <c r="F2943" s="13">
        <f t="shared" si="816"/>
        <v>-2.0650558354268211E-3</v>
      </c>
      <c r="G2943" s="2">
        <f t="shared" si="829"/>
        <v>7817.822666666666</v>
      </c>
      <c r="H2943" s="2">
        <f t="shared" ca="1" si="817"/>
        <v>105512.31599999999</v>
      </c>
      <c r="I2943">
        <f t="shared" ca="1" si="818"/>
        <v>-1</v>
      </c>
      <c r="J2943">
        <f t="shared" si="819"/>
        <v>-1</v>
      </c>
      <c r="K2943">
        <f t="shared" si="830"/>
        <v>-5.7399999999997817</v>
      </c>
      <c r="L2943">
        <f t="shared" ca="1" si="831"/>
        <v>5.7399999999997817</v>
      </c>
      <c r="M2943" s="14">
        <f t="shared" si="832"/>
        <v>7160.8000000000511</v>
      </c>
      <c r="N2943">
        <f t="shared" si="820"/>
        <v>0</v>
      </c>
      <c r="O2943">
        <f t="shared" si="833"/>
        <v>0</v>
      </c>
      <c r="P2943">
        <f>COUNTIF(作圖資料!$A$3:$A$249,A2943)</f>
        <v>0</v>
      </c>
      <c r="R2943" s="7">
        <f t="shared" si="821"/>
        <v>19</v>
      </c>
      <c r="S2943" s="8">
        <f t="shared" ca="1" si="822"/>
        <v>-19</v>
      </c>
      <c r="T2943" s="8">
        <f t="shared" ca="1" si="823"/>
        <v>11379</v>
      </c>
      <c r="U2943" s="8">
        <f t="shared" ca="1" si="824"/>
        <v>-1</v>
      </c>
      <c r="V2943" s="9">
        <f t="shared" ca="1" si="825"/>
        <v>0</v>
      </c>
      <c r="W2943" s="3">
        <f t="shared" si="826"/>
        <v>-4.196217272195879E-3</v>
      </c>
      <c r="X2943" s="3">
        <f t="shared" si="827"/>
        <v>-4.8536204732351873E-2</v>
      </c>
      <c r="Y2943" s="3">
        <f t="shared" si="828"/>
        <v>-4.6499937162246874E-2</v>
      </c>
    </row>
    <row r="2944" spans="1:25" x14ac:dyDescent="0.25">
      <c r="A2944" s="1">
        <v>40311</v>
      </c>
      <c r="B2944" s="2">
        <v>7770.57</v>
      </c>
      <c r="C2944" s="2">
        <v>97528.86</v>
      </c>
      <c r="D2944" s="2">
        <v>7761</v>
      </c>
      <c r="E2944" s="2">
        <v>7730</v>
      </c>
      <c r="F2944" s="13">
        <f t="shared" si="816"/>
        <v>-1.2315698848346379E-3</v>
      </c>
      <c r="G2944" s="2">
        <f t="shared" si="829"/>
        <v>7827.0675000000001</v>
      </c>
      <c r="H2944" s="2">
        <f t="shared" ca="1" si="817"/>
        <v>101805.48799999998</v>
      </c>
      <c r="I2944">
        <f t="shared" ca="1" si="818"/>
        <v>-1</v>
      </c>
      <c r="J2944">
        <f t="shared" si="819"/>
        <v>-1</v>
      </c>
      <c r="K2944">
        <f t="shared" si="830"/>
        <v>167.86999999999989</v>
      </c>
      <c r="L2944">
        <f t="shared" ca="1" si="831"/>
        <v>-167.86999999999989</v>
      </c>
      <c r="M2944" s="14">
        <f t="shared" si="832"/>
        <v>7160.8000000000511</v>
      </c>
      <c r="N2944">
        <f t="shared" si="820"/>
        <v>0</v>
      </c>
      <c r="O2944">
        <f t="shared" si="833"/>
        <v>0</v>
      </c>
      <c r="P2944">
        <f>COUNTIF(作圖資料!$A$3:$A$249,A2944)</f>
        <v>0</v>
      </c>
      <c r="R2944" s="7">
        <f t="shared" si="821"/>
        <v>174</v>
      </c>
      <c r="S2944" s="8">
        <f t="shared" ca="1" si="822"/>
        <v>-174</v>
      </c>
      <c r="T2944" s="8">
        <f t="shared" ca="1" si="823"/>
        <v>11205</v>
      </c>
      <c r="U2944" s="8">
        <f t="shared" ca="1" si="824"/>
        <v>-1</v>
      </c>
      <c r="V2944" s="9">
        <f t="shared" ca="1" si="825"/>
        <v>0</v>
      </c>
      <c r="W2944" s="3">
        <f t="shared" si="826"/>
        <v>-4.196217272195879E-3</v>
      </c>
      <c r="X2944" s="3">
        <f t="shared" si="827"/>
        <v>-2.7527585779666741E-2</v>
      </c>
      <c r="Y2944" s="3">
        <f t="shared" si="828"/>
        <v>-2.463239914540627E-2</v>
      </c>
    </row>
    <row r="2945" spans="1:25" x14ac:dyDescent="0.25">
      <c r="A2945" s="1">
        <v>40312</v>
      </c>
      <c r="B2945" s="2">
        <v>7772.13</v>
      </c>
      <c r="C2945" s="2">
        <v>77980.98</v>
      </c>
      <c r="D2945" s="2">
        <v>7760</v>
      </c>
      <c r="E2945" s="2">
        <v>7728</v>
      </c>
      <c r="F2945" s="13">
        <f t="shared" si="816"/>
        <v>-1.5607047231582794E-3</v>
      </c>
      <c r="G2945" s="2">
        <f t="shared" si="829"/>
        <v>7834.364333333333</v>
      </c>
      <c r="H2945" s="2">
        <f t="shared" ca="1" si="817"/>
        <v>90417.483999999982</v>
      </c>
      <c r="I2945">
        <f t="shared" ca="1" si="818"/>
        <v>-1</v>
      </c>
      <c r="J2945">
        <f t="shared" si="819"/>
        <v>-1</v>
      </c>
      <c r="K2945">
        <f t="shared" si="830"/>
        <v>1.5600000000004002</v>
      </c>
      <c r="L2945">
        <f t="shared" ca="1" si="831"/>
        <v>-1.5600000000004002</v>
      </c>
      <c r="M2945" s="14">
        <f t="shared" si="832"/>
        <v>7160.8000000000511</v>
      </c>
      <c r="N2945">
        <f t="shared" si="820"/>
        <v>0</v>
      </c>
      <c r="O2945">
        <f t="shared" si="833"/>
        <v>0</v>
      </c>
      <c r="P2945">
        <f>COUNTIF(作圖資料!$A$3:$A$249,A2945)</f>
        <v>0</v>
      </c>
      <c r="R2945" s="7">
        <f t="shared" si="821"/>
        <v>-1</v>
      </c>
      <c r="S2945" s="8">
        <f t="shared" ca="1" si="822"/>
        <v>1</v>
      </c>
      <c r="T2945" s="8">
        <f t="shared" ca="1" si="823"/>
        <v>11206</v>
      </c>
      <c r="U2945" s="8">
        <f t="shared" ca="1" si="824"/>
        <v>-1</v>
      </c>
      <c r="V2945" s="9">
        <f t="shared" ca="1" si="825"/>
        <v>0</v>
      </c>
      <c r="W2945" s="3">
        <f t="shared" si="826"/>
        <v>-4.196217272195879E-3</v>
      </c>
      <c r="X2945" s="3">
        <f t="shared" si="827"/>
        <v>-2.7332354674846404E-2</v>
      </c>
      <c r="Y2945" s="3">
        <f t="shared" si="828"/>
        <v>-2.4758074651250128E-2</v>
      </c>
    </row>
    <row r="2946" spans="1:25" x14ac:dyDescent="0.25">
      <c r="A2946" s="1">
        <v>40315</v>
      </c>
      <c r="B2946" s="2">
        <v>7598.72</v>
      </c>
      <c r="C2946" s="2">
        <v>86595.72</v>
      </c>
      <c r="D2946" s="2">
        <v>7602</v>
      </c>
      <c r="E2946" s="2">
        <v>7566</v>
      </c>
      <c r="F2946" s="13">
        <f t="shared" si="816"/>
        <v>4.3165164659297872E-4</v>
      </c>
      <c r="G2946" s="2">
        <f t="shared" si="829"/>
        <v>7836.9790000000003</v>
      </c>
      <c r="H2946" s="2">
        <f t="shared" ca="1" si="817"/>
        <v>89643.309999999983</v>
      </c>
      <c r="I2946">
        <f t="shared" ca="1" si="818"/>
        <v>-1</v>
      </c>
      <c r="J2946">
        <f t="shared" si="819"/>
        <v>1</v>
      </c>
      <c r="K2946">
        <f t="shared" si="830"/>
        <v>-173.40999999999985</v>
      </c>
      <c r="L2946">
        <f t="shared" ca="1" si="831"/>
        <v>173.40999999999985</v>
      </c>
      <c r="M2946" s="14">
        <f t="shared" si="832"/>
        <v>7160.8000000000511</v>
      </c>
      <c r="N2946">
        <f t="shared" si="820"/>
        <v>0</v>
      </c>
      <c r="O2946">
        <f t="shared" si="833"/>
        <v>0</v>
      </c>
      <c r="P2946">
        <f>COUNTIF(作圖資料!$A$3:$A$249,A2946)</f>
        <v>0</v>
      </c>
      <c r="R2946" s="7">
        <f t="shared" si="821"/>
        <v>-158</v>
      </c>
      <c r="S2946" s="8">
        <f t="shared" ca="1" si="822"/>
        <v>158</v>
      </c>
      <c r="T2946" s="8">
        <f t="shared" ca="1" si="823"/>
        <v>11364</v>
      </c>
      <c r="U2946" s="8">
        <f t="shared" ca="1" si="824"/>
        <v>-1</v>
      </c>
      <c r="V2946" s="9">
        <f t="shared" ca="1" si="825"/>
        <v>0</v>
      </c>
      <c r="W2946" s="3">
        <f t="shared" si="826"/>
        <v>-4.196217272195879E-3</v>
      </c>
      <c r="X2946" s="3">
        <f t="shared" si="827"/>
        <v>-4.9034294345932095E-2</v>
      </c>
      <c r="Y2946" s="3">
        <f t="shared" si="828"/>
        <v>-4.4614804574588107E-2</v>
      </c>
    </row>
    <row r="2947" spans="1:25" x14ac:dyDescent="0.25">
      <c r="A2947" s="1">
        <v>40316</v>
      </c>
      <c r="B2947" s="2">
        <v>7585.3</v>
      </c>
      <c r="C2947" s="2">
        <v>82133.67</v>
      </c>
      <c r="D2947" s="2">
        <v>7619</v>
      </c>
      <c r="E2947" s="2">
        <v>7578</v>
      </c>
      <c r="F2947" s="13">
        <f t="shared" ref="F2947:F3010" si="834">IF(P2947=1,E2947,D2947)/B2947-1</f>
        <v>4.442803844277643E-3</v>
      </c>
      <c r="G2947" s="2">
        <f t="shared" si="829"/>
        <v>7837.3999999999987</v>
      </c>
      <c r="H2947" s="2">
        <f t="shared" ref="H2947:H3010" ca="1" si="835">IF(ROW()&gt;$H$1,AVERAGE(OFFSET(C2947,-$H$1+1,,$H$1)),"")</f>
        <v>84077.603999999992</v>
      </c>
      <c r="I2947">
        <f t="shared" ref="I2947:I3010" ca="1" si="836">IF(H2947="",0,SIGN(C2947-H2947))</f>
        <v>-1</v>
      </c>
      <c r="J2947">
        <f t="shared" ref="J2947:J3010" si="837">SIGN(F2947)</f>
        <v>1</v>
      </c>
      <c r="K2947">
        <f t="shared" si="830"/>
        <v>-13.420000000000073</v>
      </c>
      <c r="L2947">
        <f t="shared" ca="1" si="831"/>
        <v>13.420000000000073</v>
      </c>
      <c r="M2947" s="14">
        <f t="shared" si="832"/>
        <v>7160.8000000000511</v>
      </c>
      <c r="N2947">
        <f t="shared" ref="N2947:N3010" si="838">INT(M2947*$Q$1/B2947)*CHOOSE($L$1,I2947,J2947)</f>
        <v>0</v>
      </c>
      <c r="O2947">
        <f t="shared" si="833"/>
        <v>0</v>
      </c>
      <c r="P2947">
        <f>COUNTIF(作圖資料!$A$3:$A$249,A2947)</f>
        <v>0</v>
      </c>
      <c r="R2947" s="7">
        <f t="shared" si="821"/>
        <v>17</v>
      </c>
      <c r="S2947" s="8">
        <f t="shared" ca="1" si="822"/>
        <v>-17</v>
      </c>
      <c r="T2947" s="8">
        <f t="shared" ca="1" si="823"/>
        <v>11347</v>
      </c>
      <c r="U2947" s="8">
        <f t="shared" ca="1" si="824"/>
        <v>-1</v>
      </c>
      <c r="V2947" s="9">
        <f t="shared" ca="1" si="825"/>
        <v>0</v>
      </c>
      <c r="W2947" s="3">
        <f t="shared" si="826"/>
        <v>-4.196217272195879E-3</v>
      </c>
      <c r="X2947" s="3">
        <f t="shared" si="827"/>
        <v>-5.0713782439963384E-2</v>
      </c>
      <c r="Y2947" s="3">
        <f t="shared" si="828"/>
        <v>-4.2478320975241513E-2</v>
      </c>
    </row>
    <row r="2948" spans="1:25" x14ac:dyDescent="0.25">
      <c r="A2948" s="1">
        <v>40317</v>
      </c>
      <c r="B2948" s="2">
        <v>7559.16</v>
      </c>
      <c r="C2948" s="2">
        <v>97509.79</v>
      </c>
      <c r="D2948" s="2">
        <v>7576</v>
      </c>
      <c r="E2948" s="2">
        <v>7484</v>
      </c>
      <c r="F2948" s="13">
        <f t="shared" si="834"/>
        <v>-9.9429037088777372E-3</v>
      </c>
      <c r="G2948" s="2">
        <f t="shared" si="829"/>
        <v>7836.7619999999988</v>
      </c>
      <c r="H2948" s="2">
        <f t="shared" ca="1" si="835"/>
        <v>88349.803999999989</v>
      </c>
      <c r="I2948">
        <f t="shared" ca="1" si="836"/>
        <v>1</v>
      </c>
      <c r="J2948">
        <f t="shared" si="837"/>
        <v>-1</v>
      </c>
      <c r="K2948">
        <f t="shared" si="830"/>
        <v>-26.140000000000327</v>
      </c>
      <c r="L2948">
        <f t="shared" ca="1" si="831"/>
        <v>26.140000000000327</v>
      </c>
      <c r="M2948" s="14">
        <f t="shared" si="832"/>
        <v>7160.8000000000511</v>
      </c>
      <c r="N2948">
        <f t="shared" si="838"/>
        <v>0</v>
      </c>
      <c r="O2948">
        <f t="shared" si="833"/>
        <v>0</v>
      </c>
      <c r="P2948">
        <f>COUNTIF(作圖資料!$A$3:$A$249,A2948)</f>
        <v>1</v>
      </c>
      <c r="R2948" s="7">
        <f t="shared" ref="R2948:R3011" si="839">D2948-IF(P2947=1,E2947,D2947)</f>
        <v>-43</v>
      </c>
      <c r="S2948" s="8">
        <f t="shared" ref="S2948:S3011" ca="1" si="840">I2947*R2948</f>
        <v>43</v>
      </c>
      <c r="T2948" s="8">
        <f t="shared" ref="T2948:T3011" ca="1" si="841">T2947+R2948*U2947</f>
        <v>11390</v>
      </c>
      <c r="U2948" s="8">
        <f t="shared" ref="U2948:U3011" ca="1" si="842">INT(T2948*$Q$1/IF(P2948=1,E2948,D2948))*I2948</f>
        <v>1</v>
      </c>
      <c r="V2948" s="9">
        <f t="shared" ref="V2948:V3011" ca="1" si="843">IF(P2948=1,ABS(U2948)+ABS(U2947),ABS(U2948-U2947))</f>
        <v>2</v>
      </c>
      <c r="W2948" s="3">
        <f t="shared" ref="W2948:W3011" si="844">IF(P2947=1,F2947,W2947)</f>
        <v>-4.196217272195879E-3</v>
      </c>
      <c r="X2948" s="3">
        <f t="shared" ref="X2948:X3011" si="845">IF(P2947=1,K2948/B2947,(1+K2948/B2947)*(1+X2947)-1)</f>
        <v>-5.3985154927145063E-2</v>
      </c>
      <c r="Y2948" s="3">
        <f t="shared" ref="Y2948:Y3011" si="846">IF(P2947=1,R2948/E2947,(1+R2948/D2947)*(1+Y2947)-1)</f>
        <v>-4.7882367726529651E-2</v>
      </c>
    </row>
    <row r="2949" spans="1:25" x14ac:dyDescent="0.25">
      <c r="A2949" s="1">
        <v>40318</v>
      </c>
      <c r="B2949" s="2">
        <v>7424.43</v>
      </c>
      <c r="C2949" s="2">
        <v>86092.64</v>
      </c>
      <c r="D2949" s="2">
        <v>7357</v>
      </c>
      <c r="E2949" s="2">
        <v>7232</v>
      </c>
      <c r="F2949" s="13">
        <f t="shared" si="834"/>
        <v>-9.0821786992402176E-3</v>
      </c>
      <c r="G2949" s="2">
        <f t="shared" si="829"/>
        <v>7835.0079999999989</v>
      </c>
      <c r="H2949" s="2">
        <f t="shared" ca="1" si="835"/>
        <v>86062.56</v>
      </c>
      <c r="I2949">
        <f t="shared" ca="1" si="836"/>
        <v>1</v>
      </c>
      <c r="J2949">
        <f t="shared" si="837"/>
        <v>-1</v>
      </c>
      <c r="K2949">
        <f t="shared" si="830"/>
        <v>-134.72999999999956</v>
      </c>
      <c r="L2949">
        <f t="shared" ca="1" si="831"/>
        <v>-134.72999999999956</v>
      </c>
      <c r="M2949" s="14">
        <f t="shared" si="832"/>
        <v>7160.8000000000511</v>
      </c>
      <c r="N2949">
        <f t="shared" si="838"/>
        <v>0</v>
      </c>
      <c r="O2949">
        <f t="shared" si="833"/>
        <v>0</v>
      </c>
      <c r="P2949">
        <f>COUNTIF(作圖資料!$A$3:$A$249,A2949)</f>
        <v>0</v>
      </c>
      <c r="R2949" s="7">
        <f t="shared" si="839"/>
        <v>-127</v>
      </c>
      <c r="S2949" s="8">
        <f t="shared" ca="1" si="840"/>
        <v>-127</v>
      </c>
      <c r="T2949" s="8">
        <f t="shared" ca="1" si="841"/>
        <v>11263</v>
      </c>
      <c r="U2949" s="8">
        <f t="shared" ca="1" si="842"/>
        <v>1</v>
      </c>
      <c r="V2949" s="9">
        <f t="shared" ca="1" si="843"/>
        <v>0</v>
      </c>
      <c r="W2949" s="3">
        <f t="shared" si="844"/>
        <v>-9.9429037088777372E-3</v>
      </c>
      <c r="X2949" s="3">
        <f t="shared" si="845"/>
        <v>-1.7823408950200757E-2</v>
      </c>
      <c r="Y2949" s="3">
        <f t="shared" si="846"/>
        <v>-1.6969535008017102E-2</v>
      </c>
    </row>
    <row r="2950" spans="1:25" x14ac:dyDescent="0.25">
      <c r="A2950" s="1">
        <v>40319</v>
      </c>
      <c r="B2950" s="2">
        <v>7237.71</v>
      </c>
      <c r="C2950" s="2">
        <v>109438.1</v>
      </c>
      <c r="D2950" s="2">
        <v>7209</v>
      </c>
      <c r="E2950" s="2">
        <v>7078</v>
      </c>
      <c r="F2950" s="13">
        <f t="shared" si="834"/>
        <v>-3.9667242815752957E-3</v>
      </c>
      <c r="G2950" s="2">
        <f t="shared" si="829"/>
        <v>7831.8538333333317</v>
      </c>
      <c r="H2950" s="2">
        <f t="shared" ca="1" si="835"/>
        <v>92353.984000000011</v>
      </c>
      <c r="I2950">
        <f t="shared" ca="1" si="836"/>
        <v>1</v>
      </c>
      <c r="J2950">
        <f t="shared" si="837"/>
        <v>-1</v>
      </c>
      <c r="K2950">
        <f t="shared" si="830"/>
        <v>-186.72000000000025</v>
      </c>
      <c r="L2950">
        <f t="shared" ca="1" si="831"/>
        <v>-186.72000000000025</v>
      </c>
      <c r="M2950" s="14">
        <f t="shared" si="832"/>
        <v>7160.8000000000511</v>
      </c>
      <c r="N2950">
        <f t="shared" si="838"/>
        <v>0</v>
      </c>
      <c r="O2950">
        <f t="shared" si="833"/>
        <v>0</v>
      </c>
      <c r="P2950">
        <f>COUNTIF(作圖資料!$A$3:$A$249,A2950)</f>
        <v>0</v>
      </c>
      <c r="R2950" s="7">
        <f t="shared" si="839"/>
        <v>-148</v>
      </c>
      <c r="S2950" s="8">
        <f t="shared" ca="1" si="840"/>
        <v>-148</v>
      </c>
      <c r="T2950" s="8">
        <f t="shared" ca="1" si="841"/>
        <v>11115</v>
      </c>
      <c r="U2950" s="8">
        <f t="shared" ca="1" si="842"/>
        <v>1</v>
      </c>
      <c r="V2950" s="9">
        <f t="shared" ca="1" si="843"/>
        <v>0</v>
      </c>
      <c r="W2950" s="3">
        <f t="shared" si="844"/>
        <v>-9.9429037088777372E-3</v>
      </c>
      <c r="X2950" s="3">
        <f t="shared" si="845"/>
        <v>-4.2524566221643578E-2</v>
      </c>
      <c r="Y2950" s="3">
        <f t="shared" si="846"/>
        <v>-3.6745056119722119E-2</v>
      </c>
    </row>
    <row r="2951" spans="1:25" x14ac:dyDescent="0.25">
      <c r="A2951" s="1">
        <v>40322</v>
      </c>
      <c r="B2951" s="2">
        <v>7322.73</v>
      </c>
      <c r="C2951" s="2">
        <v>65405.59</v>
      </c>
      <c r="D2951" s="2">
        <v>7274</v>
      </c>
      <c r="E2951" s="2">
        <v>7142</v>
      </c>
      <c r="F2951" s="13">
        <f t="shared" si="834"/>
        <v>-6.6546219784150429E-3</v>
      </c>
      <c r="G2951" s="2">
        <f t="shared" si="829"/>
        <v>7829.9643333333324</v>
      </c>
      <c r="H2951" s="2">
        <f t="shared" ca="1" si="835"/>
        <v>88115.957999999984</v>
      </c>
      <c r="I2951">
        <f t="shared" ca="1" si="836"/>
        <v>-1</v>
      </c>
      <c r="J2951">
        <f t="shared" si="837"/>
        <v>-1</v>
      </c>
      <c r="K2951">
        <f t="shared" si="830"/>
        <v>85.019999999999527</v>
      </c>
      <c r="L2951">
        <f t="shared" ca="1" si="831"/>
        <v>85.019999999999527</v>
      </c>
      <c r="M2951" s="14">
        <f t="shared" si="832"/>
        <v>7160.8000000000511</v>
      </c>
      <c r="N2951">
        <f t="shared" si="838"/>
        <v>0</v>
      </c>
      <c r="O2951">
        <f t="shared" si="833"/>
        <v>0</v>
      </c>
      <c r="P2951">
        <f>COUNTIF(作圖資料!$A$3:$A$249,A2951)</f>
        <v>0</v>
      </c>
      <c r="R2951" s="7">
        <f t="shared" si="839"/>
        <v>65</v>
      </c>
      <c r="S2951" s="8">
        <f t="shared" ca="1" si="840"/>
        <v>65</v>
      </c>
      <c r="T2951" s="8">
        <f t="shared" ca="1" si="841"/>
        <v>11180</v>
      </c>
      <c r="U2951" s="8">
        <f t="shared" ca="1" si="842"/>
        <v>-1</v>
      </c>
      <c r="V2951" s="9">
        <f t="shared" ca="1" si="843"/>
        <v>2</v>
      </c>
      <c r="W2951" s="3">
        <f t="shared" si="844"/>
        <v>-9.9429037088777372E-3</v>
      </c>
      <c r="X2951" s="3">
        <f t="shared" si="845"/>
        <v>-3.1277284777673775E-2</v>
      </c>
      <c r="Y2951" s="3">
        <f t="shared" si="846"/>
        <v>-2.8059861036878742E-2</v>
      </c>
    </row>
    <row r="2952" spans="1:25" x14ac:dyDescent="0.25">
      <c r="A2952" s="1">
        <v>40323</v>
      </c>
      <c r="B2952" s="2">
        <v>7086.37</v>
      </c>
      <c r="C2952" s="2">
        <v>102190.1</v>
      </c>
      <c r="D2952" s="2">
        <v>7052</v>
      </c>
      <c r="E2952" s="2">
        <v>6926</v>
      </c>
      <c r="F2952" s="13">
        <f t="shared" si="834"/>
        <v>-4.8501560037085278E-3</v>
      </c>
      <c r="G2952" s="2">
        <f t="shared" si="829"/>
        <v>7821.7746666666653</v>
      </c>
      <c r="H2952" s="2">
        <f t="shared" ca="1" si="835"/>
        <v>92127.243999999992</v>
      </c>
      <c r="I2952">
        <f t="shared" ca="1" si="836"/>
        <v>1</v>
      </c>
      <c r="J2952">
        <f t="shared" si="837"/>
        <v>-1</v>
      </c>
      <c r="K2952">
        <f t="shared" si="830"/>
        <v>-236.35999999999967</v>
      </c>
      <c r="L2952">
        <f t="shared" ca="1" si="831"/>
        <v>236.35999999999967</v>
      </c>
      <c r="M2952" s="14">
        <f t="shared" si="832"/>
        <v>7160.8000000000511</v>
      </c>
      <c r="N2952">
        <f t="shared" si="838"/>
        <v>-1</v>
      </c>
      <c r="O2952">
        <f t="shared" si="833"/>
        <v>1</v>
      </c>
      <c r="P2952">
        <f>COUNTIF(作圖資料!$A$3:$A$249,A2952)</f>
        <v>0</v>
      </c>
      <c r="R2952" s="7">
        <f t="shared" si="839"/>
        <v>-222</v>
      </c>
      <c r="S2952" s="8">
        <f t="shared" ca="1" si="840"/>
        <v>222</v>
      </c>
      <c r="T2952" s="8">
        <f t="shared" ca="1" si="841"/>
        <v>11402</v>
      </c>
      <c r="U2952" s="8">
        <f t="shared" ca="1" si="842"/>
        <v>1</v>
      </c>
      <c r="V2952" s="9">
        <f t="shared" ca="1" si="843"/>
        <v>2</v>
      </c>
      <c r="W2952" s="3">
        <f t="shared" si="844"/>
        <v>-9.9429037088777372E-3</v>
      </c>
      <c r="X2952" s="3">
        <f t="shared" si="845"/>
        <v>-6.2545309267167171E-2</v>
      </c>
      <c r="Y2952" s="3">
        <f t="shared" si="846"/>
        <v>-5.7723142704436237E-2</v>
      </c>
    </row>
    <row r="2953" spans="1:25" x14ac:dyDescent="0.25">
      <c r="A2953" s="1">
        <v>40324</v>
      </c>
      <c r="B2953" s="2">
        <v>7167.35</v>
      </c>
      <c r="C2953" s="2">
        <v>98879.1</v>
      </c>
      <c r="D2953" s="2">
        <v>7122</v>
      </c>
      <c r="E2953" s="2">
        <v>6992</v>
      </c>
      <c r="F2953" s="13">
        <f t="shared" si="834"/>
        <v>-6.3273036756961165E-3</v>
      </c>
      <c r="G2953" s="2">
        <f t="shared" si="829"/>
        <v>7814.6034999999993</v>
      </c>
      <c r="H2953" s="2">
        <f t="shared" ca="1" si="835"/>
        <v>92401.106</v>
      </c>
      <c r="I2953">
        <f t="shared" ca="1" si="836"/>
        <v>1</v>
      </c>
      <c r="J2953">
        <f t="shared" si="837"/>
        <v>-1</v>
      </c>
      <c r="K2953">
        <f t="shared" si="830"/>
        <v>80.980000000000473</v>
      </c>
      <c r="L2953">
        <f t="shared" ca="1" si="831"/>
        <v>80.980000000000473</v>
      </c>
      <c r="M2953" s="14">
        <f t="shared" si="832"/>
        <v>7079.8200000000506</v>
      </c>
      <c r="N2953">
        <f t="shared" si="838"/>
        <v>0</v>
      </c>
      <c r="O2953">
        <f t="shared" si="833"/>
        <v>1</v>
      </c>
      <c r="P2953">
        <f>COUNTIF(作圖資料!$A$3:$A$249,A2953)</f>
        <v>0</v>
      </c>
      <c r="R2953" s="7">
        <f t="shared" si="839"/>
        <v>70</v>
      </c>
      <c r="S2953" s="8">
        <f t="shared" ca="1" si="840"/>
        <v>70</v>
      </c>
      <c r="T2953" s="8">
        <f t="shared" ca="1" si="841"/>
        <v>11472</v>
      </c>
      <c r="U2953" s="8">
        <f t="shared" ca="1" si="842"/>
        <v>1</v>
      </c>
      <c r="V2953" s="9">
        <f t="shared" ca="1" si="843"/>
        <v>0</v>
      </c>
      <c r="W2953" s="3">
        <f t="shared" si="844"/>
        <v>-9.9429037088777372E-3</v>
      </c>
      <c r="X2953" s="3">
        <f t="shared" si="845"/>
        <v>-5.1832478741024035E-2</v>
      </c>
      <c r="Y2953" s="3">
        <f t="shared" si="846"/>
        <v>-4.8369855692143249E-2</v>
      </c>
    </row>
    <row r="2954" spans="1:25" x14ac:dyDescent="0.25">
      <c r="A2954" s="1">
        <v>40325</v>
      </c>
      <c r="B2954" s="2">
        <v>7243.16</v>
      </c>
      <c r="C2954" s="2">
        <v>84827.8</v>
      </c>
      <c r="D2954" s="2">
        <v>7202</v>
      </c>
      <c r="E2954" s="2">
        <v>7071</v>
      </c>
      <c r="F2954" s="13">
        <f t="shared" si="834"/>
        <v>-5.6826026209554348E-3</v>
      </c>
      <c r="G2954" s="2">
        <f t="shared" si="829"/>
        <v>7808.1641666666656</v>
      </c>
      <c r="H2954" s="2">
        <f t="shared" ca="1" si="835"/>
        <v>92148.138000000006</v>
      </c>
      <c r="I2954">
        <f t="shared" ca="1" si="836"/>
        <v>-1</v>
      </c>
      <c r="J2954">
        <f t="shared" si="837"/>
        <v>-1</v>
      </c>
      <c r="K2954">
        <f t="shared" si="830"/>
        <v>75.809999999999491</v>
      </c>
      <c r="L2954">
        <f t="shared" ca="1" si="831"/>
        <v>75.809999999999491</v>
      </c>
      <c r="M2954" s="14">
        <f t="shared" si="832"/>
        <v>7079.8200000000506</v>
      </c>
      <c r="N2954">
        <f t="shared" si="838"/>
        <v>0</v>
      </c>
      <c r="O2954">
        <f t="shared" si="833"/>
        <v>0</v>
      </c>
      <c r="P2954">
        <f>COUNTIF(作圖資料!$A$3:$A$249,A2954)</f>
        <v>0</v>
      </c>
      <c r="R2954" s="7">
        <f t="shared" si="839"/>
        <v>80</v>
      </c>
      <c r="S2954" s="8">
        <f t="shared" ca="1" si="840"/>
        <v>80</v>
      </c>
      <c r="T2954" s="8">
        <f t="shared" ca="1" si="841"/>
        <v>11552</v>
      </c>
      <c r="U2954" s="8">
        <f t="shared" ca="1" si="842"/>
        <v>-1</v>
      </c>
      <c r="V2954" s="9">
        <f t="shared" ca="1" si="843"/>
        <v>2</v>
      </c>
      <c r="W2954" s="3">
        <f t="shared" si="844"/>
        <v>-9.9429037088777372E-3</v>
      </c>
      <c r="X2954" s="3">
        <f t="shared" si="845"/>
        <v>-4.180358664190198E-2</v>
      </c>
      <c r="Y2954" s="3">
        <f t="shared" si="846"/>
        <v>-3.7680384820951263E-2</v>
      </c>
    </row>
    <row r="2955" spans="1:25" x14ac:dyDescent="0.25">
      <c r="A2955" s="1">
        <v>40326</v>
      </c>
      <c r="B2955" s="2">
        <v>7295.32</v>
      </c>
      <c r="C2955" s="2">
        <v>101713.5</v>
      </c>
      <c r="D2955" s="2">
        <v>7280</v>
      </c>
      <c r="E2955" s="2">
        <v>7152</v>
      </c>
      <c r="F2955" s="13">
        <f t="shared" si="834"/>
        <v>-2.0999764232411122E-3</v>
      </c>
      <c r="G2955" s="2">
        <f t="shared" si="829"/>
        <v>7803.5894999999991</v>
      </c>
      <c r="H2955" s="2">
        <f t="shared" ca="1" si="835"/>
        <v>90603.218000000008</v>
      </c>
      <c r="I2955">
        <f t="shared" ca="1" si="836"/>
        <v>1</v>
      </c>
      <c r="J2955">
        <f t="shared" si="837"/>
        <v>-1</v>
      </c>
      <c r="K2955">
        <f t="shared" si="830"/>
        <v>52.159999999999854</v>
      </c>
      <c r="L2955">
        <f t="shared" ca="1" si="831"/>
        <v>-52.159999999999854</v>
      </c>
      <c r="M2955" s="14">
        <f t="shared" si="832"/>
        <v>7079.8200000000506</v>
      </c>
      <c r="N2955">
        <f t="shared" si="838"/>
        <v>0</v>
      </c>
      <c r="O2955">
        <f t="shared" si="833"/>
        <v>0</v>
      </c>
      <c r="P2955">
        <f>COUNTIF(作圖資料!$A$3:$A$249,A2955)</f>
        <v>0</v>
      </c>
      <c r="R2955" s="7">
        <f t="shared" si="839"/>
        <v>78</v>
      </c>
      <c r="S2955" s="8">
        <f t="shared" ca="1" si="840"/>
        <v>-78</v>
      </c>
      <c r="T2955" s="8">
        <f t="shared" ca="1" si="841"/>
        <v>11474</v>
      </c>
      <c r="U2955" s="8">
        <f t="shared" ca="1" si="842"/>
        <v>1</v>
      </c>
      <c r="V2955" s="9">
        <f t="shared" ca="1" si="843"/>
        <v>2</v>
      </c>
      <c r="W2955" s="3">
        <f t="shared" si="844"/>
        <v>-9.9429037088777372E-3</v>
      </c>
      <c r="X2955" s="3">
        <f t="shared" si="845"/>
        <v>-3.4903349049365207E-2</v>
      </c>
      <c r="Y2955" s="3">
        <f t="shared" si="846"/>
        <v>-2.7258150721539254E-2</v>
      </c>
    </row>
    <row r="2956" spans="1:25" x14ac:dyDescent="0.25">
      <c r="A2956" s="1">
        <v>40329</v>
      </c>
      <c r="B2956" s="2">
        <v>7373.98</v>
      </c>
      <c r="C2956" s="2">
        <v>67929.03</v>
      </c>
      <c r="D2956" s="2">
        <v>7325</v>
      </c>
      <c r="E2956" s="2">
        <v>7197</v>
      </c>
      <c r="F2956" s="13">
        <f t="shared" si="834"/>
        <v>-6.6422745925537319E-3</v>
      </c>
      <c r="G2956" s="2">
        <f t="shared" si="829"/>
        <v>7798.7181666666647</v>
      </c>
      <c r="H2956" s="2">
        <f t="shared" ca="1" si="835"/>
        <v>91107.906000000003</v>
      </c>
      <c r="I2956">
        <f t="shared" ca="1" si="836"/>
        <v>-1</v>
      </c>
      <c r="J2956">
        <f t="shared" si="837"/>
        <v>-1</v>
      </c>
      <c r="K2956">
        <f t="shared" si="830"/>
        <v>78.659999999999854</v>
      </c>
      <c r="L2956">
        <f t="shared" ca="1" si="831"/>
        <v>78.659999999999854</v>
      </c>
      <c r="M2956" s="14">
        <f t="shared" si="832"/>
        <v>7079.8200000000506</v>
      </c>
      <c r="N2956">
        <f t="shared" si="838"/>
        <v>0</v>
      </c>
      <c r="O2956">
        <f t="shared" si="833"/>
        <v>0</v>
      </c>
      <c r="P2956">
        <f>COUNTIF(作圖資料!$A$3:$A$249,A2956)</f>
        <v>0</v>
      </c>
      <c r="R2956" s="7">
        <f t="shared" si="839"/>
        <v>45</v>
      </c>
      <c r="S2956" s="8">
        <f t="shared" ca="1" si="840"/>
        <v>45</v>
      </c>
      <c r="T2956" s="8">
        <f t="shared" ca="1" si="841"/>
        <v>11519</v>
      </c>
      <c r="U2956" s="8">
        <f t="shared" ca="1" si="842"/>
        <v>-1</v>
      </c>
      <c r="V2956" s="9">
        <f t="shared" ca="1" si="843"/>
        <v>2</v>
      </c>
      <c r="W2956" s="3">
        <f t="shared" si="844"/>
        <v>-9.9429037088777372E-3</v>
      </c>
      <c r="X2956" s="3">
        <f t="shared" si="845"/>
        <v>-2.4497430931479047E-2</v>
      </c>
      <c r="Y2956" s="3">
        <f t="shared" si="846"/>
        <v>-2.1245323356493873E-2</v>
      </c>
    </row>
    <row r="2957" spans="1:25" x14ac:dyDescent="0.25">
      <c r="A2957" s="1">
        <v>40330</v>
      </c>
      <c r="B2957" s="2">
        <v>7289.33</v>
      </c>
      <c r="C2957" s="2">
        <v>69540.19</v>
      </c>
      <c r="D2957" s="2">
        <v>7244</v>
      </c>
      <c r="E2957" s="2">
        <v>7114</v>
      </c>
      <c r="F2957" s="13">
        <f t="shared" si="834"/>
        <v>-6.2186785342411843E-3</v>
      </c>
      <c r="G2957" s="2">
        <f t="shared" si="829"/>
        <v>7790.8358333333317</v>
      </c>
      <c r="H2957" s="2">
        <f t="shared" ca="1" si="835"/>
        <v>84577.924000000014</v>
      </c>
      <c r="I2957">
        <f t="shared" ca="1" si="836"/>
        <v>-1</v>
      </c>
      <c r="J2957">
        <f t="shared" si="837"/>
        <v>-1</v>
      </c>
      <c r="K2957">
        <f t="shared" si="830"/>
        <v>-84.649999999999636</v>
      </c>
      <c r="L2957">
        <f t="shared" ca="1" si="831"/>
        <v>84.649999999999636</v>
      </c>
      <c r="M2957" s="14">
        <f t="shared" si="832"/>
        <v>7079.8200000000506</v>
      </c>
      <c r="N2957">
        <f t="shared" si="838"/>
        <v>0</v>
      </c>
      <c r="O2957">
        <f t="shared" si="833"/>
        <v>0</v>
      </c>
      <c r="P2957">
        <f>COUNTIF(作圖資料!$A$3:$A$249,A2957)</f>
        <v>0</v>
      </c>
      <c r="R2957" s="7">
        <f t="shared" si="839"/>
        <v>-81</v>
      </c>
      <c r="S2957" s="8">
        <f t="shared" ca="1" si="840"/>
        <v>81</v>
      </c>
      <c r="T2957" s="8">
        <f t="shared" ca="1" si="841"/>
        <v>11600</v>
      </c>
      <c r="U2957" s="8">
        <f t="shared" ca="1" si="842"/>
        <v>-1</v>
      </c>
      <c r="V2957" s="9">
        <f t="shared" ca="1" si="843"/>
        <v>0</v>
      </c>
      <c r="W2957" s="3">
        <f t="shared" si="844"/>
        <v>-9.9429037088777372E-3</v>
      </c>
      <c r="X2957" s="3">
        <f t="shared" si="845"/>
        <v>-3.5695765137925162E-2</v>
      </c>
      <c r="Y2957" s="3">
        <f t="shared" si="846"/>
        <v>-3.2068412613575625E-2</v>
      </c>
    </row>
    <row r="2958" spans="1:25" x14ac:dyDescent="0.25">
      <c r="A2958" s="1">
        <v>40331</v>
      </c>
      <c r="B2958" s="2">
        <v>7195.71</v>
      </c>
      <c r="C2958" s="2">
        <v>79688.77</v>
      </c>
      <c r="D2958" s="2">
        <v>7140</v>
      </c>
      <c r="E2958" s="2">
        <v>7011</v>
      </c>
      <c r="F2958" s="13">
        <f t="shared" si="834"/>
        <v>-7.7421130090011836E-3</v>
      </c>
      <c r="G2958" s="2">
        <f t="shared" si="829"/>
        <v>7781.2544999999991</v>
      </c>
      <c r="H2958" s="2">
        <f t="shared" ca="1" si="835"/>
        <v>80739.858000000007</v>
      </c>
      <c r="I2958">
        <f t="shared" ca="1" si="836"/>
        <v>-1</v>
      </c>
      <c r="J2958">
        <f t="shared" si="837"/>
        <v>-1</v>
      </c>
      <c r="K2958">
        <f t="shared" si="830"/>
        <v>-93.619999999999891</v>
      </c>
      <c r="L2958">
        <f t="shared" ca="1" si="831"/>
        <v>93.619999999999891</v>
      </c>
      <c r="M2958" s="14">
        <f t="shared" si="832"/>
        <v>7079.8200000000506</v>
      </c>
      <c r="N2958">
        <f t="shared" si="838"/>
        <v>0</v>
      </c>
      <c r="O2958">
        <f t="shared" si="833"/>
        <v>0</v>
      </c>
      <c r="P2958">
        <f>COUNTIF(作圖資料!$A$3:$A$249,A2958)</f>
        <v>0</v>
      </c>
      <c r="R2958" s="7">
        <f t="shared" si="839"/>
        <v>-104</v>
      </c>
      <c r="S2958" s="8">
        <f t="shared" ca="1" si="840"/>
        <v>104</v>
      </c>
      <c r="T2958" s="8">
        <f t="shared" ca="1" si="841"/>
        <v>11704</v>
      </c>
      <c r="U2958" s="8">
        <f t="shared" ca="1" si="842"/>
        <v>-1</v>
      </c>
      <c r="V2958" s="9">
        <f t="shared" ca="1" si="843"/>
        <v>0</v>
      </c>
      <c r="W2958" s="3">
        <f t="shared" si="844"/>
        <v>-9.9429037088777372E-3</v>
      </c>
      <c r="X2958" s="3">
        <f t="shared" si="845"/>
        <v>-4.8080739129744421E-2</v>
      </c>
      <c r="Y2958" s="3">
        <f t="shared" si="846"/>
        <v>-4.5964724746125118E-2</v>
      </c>
    </row>
    <row r="2959" spans="1:25" x14ac:dyDescent="0.25">
      <c r="A2959" s="1">
        <v>40332</v>
      </c>
      <c r="B2959" s="2">
        <v>7360.28</v>
      </c>
      <c r="C2959" s="2">
        <v>79019.55</v>
      </c>
      <c r="D2959" s="2">
        <v>7338</v>
      </c>
      <c r="E2959" s="2">
        <v>7211</v>
      </c>
      <c r="F2959" s="13">
        <f t="shared" si="834"/>
        <v>-3.0270587531995297E-3</v>
      </c>
      <c r="G2959" s="2">
        <f t="shared" si="829"/>
        <v>7774.2744999999995</v>
      </c>
      <c r="H2959" s="2">
        <f t="shared" ca="1" si="835"/>
        <v>79578.207999999999</v>
      </c>
      <c r="I2959">
        <f t="shared" ca="1" si="836"/>
        <v>-1</v>
      </c>
      <c r="J2959">
        <f t="shared" si="837"/>
        <v>-1</v>
      </c>
      <c r="K2959">
        <f t="shared" si="830"/>
        <v>164.56999999999971</v>
      </c>
      <c r="L2959">
        <f t="shared" ca="1" si="831"/>
        <v>-164.56999999999971</v>
      </c>
      <c r="M2959" s="14">
        <f t="shared" si="832"/>
        <v>7079.8200000000506</v>
      </c>
      <c r="N2959">
        <f t="shared" si="838"/>
        <v>0</v>
      </c>
      <c r="O2959">
        <f t="shared" si="833"/>
        <v>0</v>
      </c>
      <c r="P2959">
        <f>COUNTIF(作圖資料!$A$3:$A$249,A2959)</f>
        <v>0</v>
      </c>
      <c r="R2959" s="7">
        <f t="shared" si="839"/>
        <v>198</v>
      </c>
      <c r="S2959" s="8">
        <f t="shared" ca="1" si="840"/>
        <v>-198</v>
      </c>
      <c r="T2959" s="8">
        <f t="shared" ca="1" si="841"/>
        <v>11506</v>
      </c>
      <c r="U2959" s="8">
        <f t="shared" ca="1" si="842"/>
        <v>-1</v>
      </c>
      <c r="V2959" s="9">
        <f t="shared" ca="1" si="843"/>
        <v>0</v>
      </c>
      <c r="W2959" s="3">
        <f t="shared" si="844"/>
        <v>-9.9429037088777372E-3</v>
      </c>
      <c r="X2959" s="3">
        <f t="shared" si="845"/>
        <v>-2.6309801618169204E-2</v>
      </c>
      <c r="Y2959" s="3">
        <f t="shared" si="846"/>
        <v>-1.9508284339925352E-2</v>
      </c>
    </row>
    <row r="2960" spans="1:25" x14ac:dyDescent="0.25">
      <c r="A2960" s="1">
        <v>40333</v>
      </c>
      <c r="B2960" s="2">
        <v>7344.59</v>
      </c>
      <c r="C2960" s="2">
        <v>67578.06</v>
      </c>
      <c r="D2960" s="2">
        <v>7321</v>
      </c>
      <c r="E2960" s="2">
        <v>7191</v>
      </c>
      <c r="F2960" s="13">
        <f t="shared" si="834"/>
        <v>-3.2118879338397521E-3</v>
      </c>
      <c r="G2960" s="2">
        <f t="shared" si="829"/>
        <v>7767.5233333333335</v>
      </c>
      <c r="H2960" s="2">
        <f t="shared" ca="1" si="835"/>
        <v>72751.12</v>
      </c>
      <c r="I2960">
        <f t="shared" ca="1" si="836"/>
        <v>-1</v>
      </c>
      <c r="J2960">
        <f t="shared" si="837"/>
        <v>-1</v>
      </c>
      <c r="K2960">
        <f t="shared" si="830"/>
        <v>-15.6899999999996</v>
      </c>
      <c r="L2960">
        <f t="shared" ca="1" si="831"/>
        <v>15.6899999999996</v>
      </c>
      <c r="M2960" s="14">
        <f t="shared" si="832"/>
        <v>7079.8200000000506</v>
      </c>
      <c r="N2960">
        <f t="shared" si="838"/>
        <v>0</v>
      </c>
      <c r="O2960">
        <f t="shared" si="833"/>
        <v>0</v>
      </c>
      <c r="P2960">
        <f>COUNTIF(作圖資料!$A$3:$A$249,A2960)</f>
        <v>0</v>
      </c>
      <c r="R2960" s="7">
        <f t="shared" si="839"/>
        <v>-17</v>
      </c>
      <c r="S2960" s="8">
        <f t="shared" ca="1" si="840"/>
        <v>17</v>
      </c>
      <c r="T2960" s="8">
        <f t="shared" ca="1" si="841"/>
        <v>11523</v>
      </c>
      <c r="U2960" s="8">
        <f t="shared" ca="1" si="842"/>
        <v>-1</v>
      </c>
      <c r="V2960" s="9">
        <f t="shared" ca="1" si="843"/>
        <v>0</v>
      </c>
      <c r="W2960" s="3">
        <f t="shared" si="844"/>
        <v>-9.9429037088777372E-3</v>
      </c>
      <c r="X2960" s="3">
        <f t="shared" si="845"/>
        <v>-2.8385429068838341E-2</v>
      </c>
      <c r="Y2960" s="3">
        <f t="shared" si="846"/>
        <v>-2.1779796900053716E-2</v>
      </c>
    </row>
    <row r="2961" spans="1:25" x14ac:dyDescent="0.25">
      <c r="A2961" s="1">
        <v>40336</v>
      </c>
      <c r="B2961" s="2">
        <v>7157.83</v>
      </c>
      <c r="C2961" s="2">
        <v>82477.789999999994</v>
      </c>
      <c r="D2961" s="2">
        <v>7097</v>
      </c>
      <c r="E2961" s="2">
        <v>6972</v>
      </c>
      <c r="F2961" s="13">
        <f t="shared" si="834"/>
        <v>-8.4983856839293548E-3</v>
      </c>
      <c r="G2961" s="2">
        <f t="shared" si="829"/>
        <v>7757.6816666666673</v>
      </c>
      <c r="H2961" s="2">
        <f t="shared" ca="1" si="835"/>
        <v>75660.872000000003</v>
      </c>
      <c r="I2961">
        <f t="shared" ca="1" si="836"/>
        <v>1</v>
      </c>
      <c r="J2961">
        <f t="shared" si="837"/>
        <v>-1</v>
      </c>
      <c r="K2961">
        <f t="shared" si="830"/>
        <v>-186.76000000000022</v>
      </c>
      <c r="L2961">
        <f t="shared" ca="1" si="831"/>
        <v>186.76000000000022</v>
      </c>
      <c r="M2961" s="14">
        <f t="shared" si="832"/>
        <v>7079.8200000000506</v>
      </c>
      <c r="N2961">
        <f t="shared" si="838"/>
        <v>0</v>
      </c>
      <c r="O2961">
        <f t="shared" si="833"/>
        <v>0</v>
      </c>
      <c r="P2961">
        <f>COUNTIF(作圖資料!$A$3:$A$249,A2961)</f>
        <v>0</v>
      </c>
      <c r="R2961" s="7">
        <f t="shared" si="839"/>
        <v>-224</v>
      </c>
      <c r="S2961" s="8">
        <f t="shared" ca="1" si="840"/>
        <v>224</v>
      </c>
      <c r="T2961" s="8">
        <f t="shared" ca="1" si="841"/>
        <v>11747</v>
      </c>
      <c r="U2961" s="8">
        <f t="shared" ca="1" si="842"/>
        <v>1</v>
      </c>
      <c r="V2961" s="9">
        <f t="shared" ca="1" si="843"/>
        <v>2</v>
      </c>
      <c r="W2961" s="3">
        <f t="shared" si="844"/>
        <v>-9.9429037088777372E-3</v>
      </c>
      <c r="X2961" s="3">
        <f t="shared" si="845"/>
        <v>-5.3091877933526987E-2</v>
      </c>
      <c r="Y2961" s="3">
        <f t="shared" si="846"/>
        <v>-5.1710315339390966E-2</v>
      </c>
    </row>
    <row r="2962" spans="1:25" x14ac:dyDescent="0.25">
      <c r="A2962" s="1">
        <v>40337</v>
      </c>
      <c r="B2962" s="2">
        <v>7151.99</v>
      </c>
      <c r="C2962" s="2">
        <v>85100.56</v>
      </c>
      <c r="D2962" s="2">
        <v>7129</v>
      </c>
      <c r="E2962" s="2">
        <v>7005</v>
      </c>
      <c r="F2962" s="13">
        <f t="shared" si="834"/>
        <v>-3.2144899531458826E-3</v>
      </c>
      <c r="G2962" s="2">
        <f t="shared" si="829"/>
        <v>7749.6328333333331</v>
      </c>
      <c r="H2962" s="2">
        <f t="shared" ca="1" si="835"/>
        <v>78772.945999999996</v>
      </c>
      <c r="I2962">
        <f t="shared" ca="1" si="836"/>
        <v>1</v>
      </c>
      <c r="J2962">
        <f t="shared" si="837"/>
        <v>-1</v>
      </c>
      <c r="K2962">
        <f t="shared" si="830"/>
        <v>-5.8400000000001455</v>
      </c>
      <c r="L2962">
        <f t="shared" ca="1" si="831"/>
        <v>-5.8400000000001455</v>
      </c>
      <c r="M2962" s="14">
        <f t="shared" si="832"/>
        <v>7079.8200000000506</v>
      </c>
      <c r="N2962">
        <f t="shared" si="838"/>
        <v>0</v>
      </c>
      <c r="O2962">
        <f t="shared" si="833"/>
        <v>0</v>
      </c>
      <c r="P2962">
        <f>COUNTIF(作圖資料!$A$3:$A$249,A2962)</f>
        <v>0</v>
      </c>
      <c r="R2962" s="7">
        <f t="shared" si="839"/>
        <v>32</v>
      </c>
      <c r="S2962" s="8">
        <f t="shared" ca="1" si="840"/>
        <v>32</v>
      </c>
      <c r="T2962" s="8">
        <f t="shared" ca="1" si="841"/>
        <v>11779</v>
      </c>
      <c r="U2962" s="8">
        <f t="shared" ca="1" si="842"/>
        <v>1</v>
      </c>
      <c r="V2962" s="9">
        <f t="shared" ca="1" si="843"/>
        <v>0</v>
      </c>
      <c r="W2962" s="3">
        <f t="shared" si="844"/>
        <v>-9.9429037088777372E-3</v>
      </c>
      <c r="X2962" s="3">
        <f t="shared" si="845"/>
        <v>-5.3864450547415288E-2</v>
      </c>
      <c r="Y2962" s="3">
        <f t="shared" si="846"/>
        <v>-4.7434526990914105E-2</v>
      </c>
    </row>
    <row r="2963" spans="1:25" x14ac:dyDescent="0.25">
      <c r="A2963" s="1">
        <v>40338</v>
      </c>
      <c r="B2963" s="2">
        <v>7071.67</v>
      </c>
      <c r="C2963" s="2">
        <v>91468.479999999996</v>
      </c>
      <c r="D2963" s="2">
        <v>7038</v>
      </c>
      <c r="E2963" s="2">
        <v>6912</v>
      </c>
      <c r="F2963" s="13">
        <f t="shared" si="834"/>
        <v>-4.7612515855519622E-3</v>
      </c>
      <c r="G2963" s="2">
        <f t="shared" si="829"/>
        <v>7739.2335000000003</v>
      </c>
      <c r="H2963" s="2">
        <f t="shared" ca="1" si="835"/>
        <v>81128.887999999992</v>
      </c>
      <c r="I2963">
        <f t="shared" ca="1" si="836"/>
        <v>1</v>
      </c>
      <c r="J2963">
        <f t="shared" si="837"/>
        <v>-1</v>
      </c>
      <c r="K2963">
        <f t="shared" si="830"/>
        <v>-80.319999999999709</v>
      </c>
      <c r="L2963">
        <f t="shared" ca="1" si="831"/>
        <v>-80.319999999999709</v>
      </c>
      <c r="M2963" s="14">
        <f t="shared" si="832"/>
        <v>7079.8200000000506</v>
      </c>
      <c r="N2963">
        <f t="shared" si="838"/>
        <v>-1</v>
      </c>
      <c r="O2963">
        <f t="shared" si="833"/>
        <v>1</v>
      </c>
      <c r="P2963">
        <f>COUNTIF(作圖資料!$A$3:$A$249,A2963)</f>
        <v>0</v>
      </c>
      <c r="R2963" s="7">
        <f t="shared" si="839"/>
        <v>-91</v>
      </c>
      <c r="S2963" s="8">
        <f t="shared" ca="1" si="840"/>
        <v>-91</v>
      </c>
      <c r="T2963" s="8">
        <f t="shared" ca="1" si="841"/>
        <v>11688</v>
      </c>
      <c r="U2963" s="8">
        <f t="shared" ca="1" si="842"/>
        <v>1</v>
      </c>
      <c r="V2963" s="9">
        <f t="shared" ca="1" si="843"/>
        <v>0</v>
      </c>
      <c r="W2963" s="3">
        <f t="shared" si="844"/>
        <v>-9.9429037088777372E-3</v>
      </c>
      <c r="X2963" s="3">
        <f t="shared" si="845"/>
        <v>-6.4489969785002543E-2</v>
      </c>
      <c r="Y2963" s="3">
        <f t="shared" si="846"/>
        <v>-5.9593800106894856E-2</v>
      </c>
    </row>
    <row r="2964" spans="1:25" x14ac:dyDescent="0.25">
      <c r="A2964" s="1">
        <v>40339</v>
      </c>
      <c r="B2964" s="2">
        <v>7181.77</v>
      </c>
      <c r="C2964" s="2">
        <v>65664.649999999994</v>
      </c>
      <c r="D2964" s="2">
        <v>7163</v>
      </c>
      <c r="E2964" s="2">
        <v>7027</v>
      </c>
      <c r="F2964" s="13">
        <f t="shared" si="834"/>
        <v>-2.613561837820022E-3</v>
      </c>
      <c r="G2964" s="2">
        <f t="shared" si="829"/>
        <v>7728.1318333333329</v>
      </c>
      <c r="H2964" s="2">
        <f t="shared" ca="1" si="835"/>
        <v>78457.907999999981</v>
      </c>
      <c r="I2964">
        <f t="shared" ca="1" si="836"/>
        <v>-1</v>
      </c>
      <c r="J2964">
        <f t="shared" si="837"/>
        <v>-1</v>
      </c>
      <c r="K2964">
        <f t="shared" si="830"/>
        <v>110.10000000000036</v>
      </c>
      <c r="L2964">
        <f t="shared" ca="1" si="831"/>
        <v>110.10000000000036</v>
      </c>
      <c r="M2964" s="14">
        <f t="shared" si="832"/>
        <v>6969.7200000000503</v>
      </c>
      <c r="N2964">
        <f t="shared" si="838"/>
        <v>0</v>
      </c>
      <c r="O2964">
        <f t="shared" si="833"/>
        <v>1</v>
      </c>
      <c r="P2964">
        <f>COUNTIF(作圖資料!$A$3:$A$249,A2964)</f>
        <v>0</v>
      </c>
      <c r="R2964" s="7">
        <f t="shared" si="839"/>
        <v>125</v>
      </c>
      <c r="S2964" s="8">
        <f t="shared" ca="1" si="840"/>
        <v>125</v>
      </c>
      <c r="T2964" s="8">
        <f t="shared" ca="1" si="841"/>
        <v>11813</v>
      </c>
      <c r="U2964" s="8">
        <f t="shared" ca="1" si="842"/>
        <v>-1</v>
      </c>
      <c r="V2964" s="9">
        <f t="shared" ca="1" si="843"/>
        <v>2</v>
      </c>
      <c r="W2964" s="3">
        <f t="shared" si="844"/>
        <v>-9.9429037088777372E-3</v>
      </c>
      <c r="X2964" s="3">
        <f t="shared" si="845"/>
        <v>-4.9924859375909403E-2</v>
      </c>
      <c r="Y2964" s="3">
        <f t="shared" si="846"/>
        <v>-4.2891501870657489E-2</v>
      </c>
    </row>
    <row r="2965" spans="1:25" x14ac:dyDescent="0.25">
      <c r="A2965" s="1">
        <v>40340</v>
      </c>
      <c r="B2965" s="2">
        <v>7299.49</v>
      </c>
      <c r="C2965" s="2">
        <v>86958.47</v>
      </c>
      <c r="D2965" s="2">
        <v>7293</v>
      </c>
      <c r="E2965" s="2">
        <v>7151</v>
      </c>
      <c r="F2965" s="13">
        <f t="shared" si="834"/>
        <v>-8.8910321132018577E-4</v>
      </c>
      <c r="G2965" s="2">
        <f t="shared" si="829"/>
        <v>7718.3509999999987</v>
      </c>
      <c r="H2965" s="2">
        <f t="shared" ca="1" si="835"/>
        <v>82333.989999999991</v>
      </c>
      <c r="I2965">
        <f t="shared" ca="1" si="836"/>
        <v>1</v>
      </c>
      <c r="J2965">
        <f t="shared" si="837"/>
        <v>-1</v>
      </c>
      <c r="K2965">
        <f t="shared" si="830"/>
        <v>117.71999999999935</v>
      </c>
      <c r="L2965">
        <f t="shared" ca="1" si="831"/>
        <v>-117.71999999999935</v>
      </c>
      <c r="M2965" s="14">
        <f t="shared" si="832"/>
        <v>6969.7200000000503</v>
      </c>
      <c r="N2965">
        <f t="shared" si="838"/>
        <v>0</v>
      </c>
      <c r="O2965">
        <f t="shared" si="833"/>
        <v>0</v>
      </c>
      <c r="P2965">
        <f>COUNTIF(作圖資料!$A$3:$A$249,A2965)</f>
        <v>0</v>
      </c>
      <c r="R2965" s="7">
        <f t="shared" si="839"/>
        <v>130</v>
      </c>
      <c r="S2965" s="8">
        <f t="shared" ca="1" si="840"/>
        <v>-130</v>
      </c>
      <c r="T2965" s="8">
        <f t="shared" ca="1" si="841"/>
        <v>11683</v>
      </c>
      <c r="U2965" s="8">
        <f t="shared" ca="1" si="842"/>
        <v>1</v>
      </c>
      <c r="V2965" s="9">
        <f t="shared" ca="1" si="843"/>
        <v>2</v>
      </c>
      <c r="W2965" s="3">
        <f t="shared" si="844"/>
        <v>-9.9429037088777372E-3</v>
      </c>
      <c r="X2965" s="3">
        <f t="shared" si="845"/>
        <v>-3.4351700453489564E-2</v>
      </c>
      <c r="Y2965" s="3">
        <f t="shared" si="846"/>
        <v>-2.5521111704970623E-2</v>
      </c>
    </row>
    <row r="2966" spans="1:25" x14ac:dyDescent="0.25">
      <c r="A2966" s="1">
        <v>40343</v>
      </c>
      <c r="B2966" s="2">
        <v>7387.4</v>
      </c>
      <c r="C2966" s="2">
        <v>68517.08</v>
      </c>
      <c r="D2966" s="2">
        <v>7382</v>
      </c>
      <c r="E2966" s="2">
        <v>7240</v>
      </c>
      <c r="F2966" s="13">
        <f t="shared" si="834"/>
        <v>-7.3097436175106889E-4</v>
      </c>
      <c r="G2966" s="2">
        <f t="shared" si="829"/>
        <v>7709.8424999999997</v>
      </c>
      <c r="H2966" s="2">
        <f t="shared" ca="1" si="835"/>
        <v>79541.847999999998</v>
      </c>
      <c r="I2966">
        <f t="shared" ca="1" si="836"/>
        <v>-1</v>
      </c>
      <c r="J2966">
        <f t="shared" si="837"/>
        <v>-1</v>
      </c>
      <c r="K2966">
        <f t="shared" si="830"/>
        <v>87.909999999999854</v>
      </c>
      <c r="L2966">
        <f t="shared" ca="1" si="831"/>
        <v>87.909999999999854</v>
      </c>
      <c r="M2966" s="14">
        <f t="shared" si="832"/>
        <v>6969.7200000000503</v>
      </c>
      <c r="N2966">
        <f t="shared" si="838"/>
        <v>0</v>
      </c>
      <c r="O2966">
        <f t="shared" si="833"/>
        <v>0</v>
      </c>
      <c r="P2966">
        <f>COUNTIF(作圖資料!$A$3:$A$249,A2966)</f>
        <v>0</v>
      </c>
      <c r="R2966" s="7">
        <f t="shared" si="839"/>
        <v>89</v>
      </c>
      <c r="S2966" s="8">
        <f t="shared" ca="1" si="840"/>
        <v>89</v>
      </c>
      <c r="T2966" s="8">
        <f t="shared" ca="1" si="841"/>
        <v>11772</v>
      </c>
      <c r="U2966" s="8">
        <f t="shared" ca="1" si="842"/>
        <v>-1</v>
      </c>
      <c r="V2966" s="9">
        <f t="shared" ca="1" si="843"/>
        <v>2</v>
      </c>
      <c r="W2966" s="3">
        <f t="shared" si="844"/>
        <v>-9.9429037088777372E-3</v>
      </c>
      <c r="X2966" s="3">
        <f t="shared" si="845"/>
        <v>-2.2722101397509853E-2</v>
      </c>
      <c r="Y2966" s="3">
        <f t="shared" si="846"/>
        <v>-1.3629075360769627E-2</v>
      </c>
    </row>
    <row r="2967" spans="1:25" x14ac:dyDescent="0.25">
      <c r="A2967" s="1">
        <v>40344</v>
      </c>
      <c r="B2967" s="2">
        <v>7454.06</v>
      </c>
      <c r="C2967" s="2">
        <v>79865.59</v>
      </c>
      <c r="D2967" s="2">
        <v>7459</v>
      </c>
      <c r="E2967" s="2">
        <v>7326</v>
      </c>
      <c r="F2967" s="13">
        <f t="shared" si="834"/>
        <v>6.6272608484507778E-4</v>
      </c>
      <c r="G2967" s="2">
        <f t="shared" si="829"/>
        <v>7703.4771666666666</v>
      </c>
      <c r="H2967" s="2">
        <f t="shared" ca="1" si="835"/>
        <v>78494.854000000007</v>
      </c>
      <c r="I2967">
        <f t="shared" ca="1" si="836"/>
        <v>1</v>
      </c>
      <c r="J2967">
        <f t="shared" si="837"/>
        <v>1</v>
      </c>
      <c r="K2967">
        <f t="shared" si="830"/>
        <v>66.660000000000764</v>
      </c>
      <c r="L2967">
        <f t="shared" ca="1" si="831"/>
        <v>-66.660000000000764</v>
      </c>
      <c r="M2967" s="14">
        <f t="shared" si="832"/>
        <v>6969.7200000000503</v>
      </c>
      <c r="N2967">
        <f t="shared" si="838"/>
        <v>0</v>
      </c>
      <c r="O2967">
        <f t="shared" si="833"/>
        <v>0</v>
      </c>
      <c r="P2967">
        <f>COUNTIF(作圖資料!$A$3:$A$249,A2967)</f>
        <v>0</v>
      </c>
      <c r="R2967" s="7">
        <f t="shared" si="839"/>
        <v>77</v>
      </c>
      <c r="S2967" s="8">
        <f t="shared" ca="1" si="840"/>
        <v>-77</v>
      </c>
      <c r="T2967" s="8">
        <f t="shared" ca="1" si="841"/>
        <v>11695</v>
      </c>
      <c r="U2967" s="8">
        <f t="shared" ca="1" si="842"/>
        <v>1</v>
      </c>
      <c r="V2967" s="9">
        <f t="shared" ca="1" si="843"/>
        <v>2</v>
      </c>
      <c r="W2967" s="3">
        <f t="shared" si="844"/>
        <v>-9.9429037088777372E-3</v>
      </c>
      <c r="X2967" s="3">
        <f t="shared" si="845"/>
        <v>-1.3903661253366728E-2</v>
      </c>
      <c r="Y2967" s="3">
        <f t="shared" si="846"/>
        <v>-3.3404596472474957E-3</v>
      </c>
    </row>
    <row r="2968" spans="1:25" x14ac:dyDescent="0.25">
      <c r="A2968" s="1">
        <v>40346</v>
      </c>
      <c r="B2968" s="2">
        <v>7515.78</v>
      </c>
      <c r="C2968" s="2">
        <v>91944.88</v>
      </c>
      <c r="D2968" s="2">
        <v>7519</v>
      </c>
      <c r="E2968" s="2">
        <v>7347</v>
      </c>
      <c r="F2968" s="13">
        <f t="shared" si="834"/>
        <v>-2.2456750995904606E-2</v>
      </c>
      <c r="G2968" s="2">
        <f t="shared" si="829"/>
        <v>7698.5423333333347</v>
      </c>
      <c r="H2968" s="2">
        <f t="shared" ca="1" si="835"/>
        <v>78590.134000000005</v>
      </c>
      <c r="I2968">
        <f t="shared" ca="1" si="836"/>
        <v>1</v>
      </c>
      <c r="J2968">
        <f t="shared" si="837"/>
        <v>-1</v>
      </c>
      <c r="K2968">
        <f t="shared" si="830"/>
        <v>61.719999999999345</v>
      </c>
      <c r="L2968">
        <f t="shared" ca="1" si="831"/>
        <v>61.719999999999345</v>
      </c>
      <c r="M2968" s="14">
        <f t="shared" si="832"/>
        <v>6969.7200000000503</v>
      </c>
      <c r="N2968">
        <f t="shared" si="838"/>
        <v>0</v>
      </c>
      <c r="O2968">
        <f t="shared" si="833"/>
        <v>0</v>
      </c>
      <c r="P2968">
        <f>COUNTIF(作圖資料!$A$3:$A$249,A2968)</f>
        <v>1</v>
      </c>
      <c r="R2968" s="7">
        <f t="shared" si="839"/>
        <v>60</v>
      </c>
      <c r="S2968" s="8">
        <f t="shared" ca="1" si="840"/>
        <v>60</v>
      </c>
      <c r="T2968" s="8">
        <f t="shared" ca="1" si="841"/>
        <v>11755</v>
      </c>
      <c r="U2968" s="8">
        <f t="shared" ca="1" si="842"/>
        <v>1</v>
      </c>
      <c r="V2968" s="9">
        <f t="shared" ca="1" si="843"/>
        <v>2</v>
      </c>
      <c r="W2968" s="3">
        <f t="shared" si="844"/>
        <v>-9.9429037088777372E-3</v>
      </c>
      <c r="X2968" s="3">
        <f t="shared" si="845"/>
        <v>-5.7387328750814204E-3</v>
      </c>
      <c r="Y2968" s="3">
        <f t="shared" si="846"/>
        <v>4.6766435061462719E-3</v>
      </c>
    </row>
    <row r="2969" spans="1:25" x14ac:dyDescent="0.25">
      <c r="A2969" s="1">
        <v>40347</v>
      </c>
      <c r="B2969" s="2">
        <v>7493.11</v>
      </c>
      <c r="C2969" s="2">
        <v>66842.97</v>
      </c>
      <c r="D2969" s="2">
        <v>7352</v>
      </c>
      <c r="E2969" s="2">
        <v>7223</v>
      </c>
      <c r="F2969" s="13">
        <f t="shared" si="834"/>
        <v>-1.8831966966986968E-2</v>
      </c>
      <c r="G2969" s="2">
        <f t="shared" si="829"/>
        <v>7693.0490000000009</v>
      </c>
      <c r="H2969" s="2">
        <f t="shared" ca="1" si="835"/>
        <v>78825.797999999995</v>
      </c>
      <c r="I2969">
        <f t="shared" ca="1" si="836"/>
        <v>-1</v>
      </c>
      <c r="J2969">
        <f t="shared" si="837"/>
        <v>-1</v>
      </c>
      <c r="K2969">
        <f t="shared" si="830"/>
        <v>-22.670000000000073</v>
      </c>
      <c r="L2969">
        <f t="shared" ca="1" si="831"/>
        <v>-22.670000000000073</v>
      </c>
      <c r="M2969" s="14">
        <f t="shared" si="832"/>
        <v>6969.7200000000503</v>
      </c>
      <c r="N2969">
        <f t="shared" si="838"/>
        <v>0</v>
      </c>
      <c r="O2969">
        <f t="shared" si="833"/>
        <v>0</v>
      </c>
      <c r="P2969">
        <f>COUNTIF(作圖資料!$A$3:$A$249,A2969)</f>
        <v>0</v>
      </c>
      <c r="R2969" s="7">
        <f t="shared" si="839"/>
        <v>5</v>
      </c>
      <c r="S2969" s="8">
        <f t="shared" ca="1" si="840"/>
        <v>5</v>
      </c>
      <c r="T2969" s="8">
        <f t="shared" ca="1" si="841"/>
        <v>11760</v>
      </c>
      <c r="U2969" s="8">
        <f t="shared" ca="1" si="842"/>
        <v>-1</v>
      </c>
      <c r="V2969" s="9">
        <f t="shared" ca="1" si="843"/>
        <v>2</v>
      </c>
      <c r="W2969" s="3">
        <f t="shared" si="844"/>
        <v>-2.2456750995904606E-2</v>
      </c>
      <c r="X2969" s="3">
        <f t="shared" si="845"/>
        <v>-3.0163203286951018E-3</v>
      </c>
      <c r="Y2969" s="3">
        <f t="shared" si="846"/>
        <v>6.8054988430651963E-4</v>
      </c>
    </row>
    <row r="2970" spans="1:25" x14ac:dyDescent="0.25">
      <c r="A2970" s="1">
        <v>40350</v>
      </c>
      <c r="B2970" s="2">
        <v>7635.56</v>
      </c>
      <c r="C2970" s="2">
        <v>108306.4</v>
      </c>
      <c r="D2970" s="2">
        <v>7523</v>
      </c>
      <c r="E2970" s="2">
        <v>7399</v>
      </c>
      <c r="F2970" s="13">
        <f t="shared" si="834"/>
        <v>-1.4741551372787431E-2</v>
      </c>
      <c r="G2970" s="2">
        <f t="shared" si="829"/>
        <v>7689.6733333333341</v>
      </c>
      <c r="H2970" s="2">
        <f t="shared" ca="1" si="835"/>
        <v>83095.384000000005</v>
      </c>
      <c r="I2970">
        <f t="shared" ca="1" si="836"/>
        <v>1</v>
      </c>
      <c r="J2970">
        <f t="shared" si="837"/>
        <v>-1</v>
      </c>
      <c r="K2970">
        <f t="shared" si="830"/>
        <v>142.45000000000073</v>
      </c>
      <c r="L2970">
        <f t="shared" ca="1" si="831"/>
        <v>-142.45000000000073</v>
      </c>
      <c r="M2970" s="14">
        <f t="shared" si="832"/>
        <v>6969.7200000000503</v>
      </c>
      <c r="N2970">
        <f t="shared" si="838"/>
        <v>0</v>
      </c>
      <c r="O2970">
        <f t="shared" si="833"/>
        <v>0</v>
      </c>
      <c r="P2970">
        <f>COUNTIF(作圖資料!$A$3:$A$249,A2970)</f>
        <v>0</v>
      </c>
      <c r="R2970" s="7">
        <f t="shared" si="839"/>
        <v>171</v>
      </c>
      <c r="S2970" s="8">
        <f t="shared" ca="1" si="840"/>
        <v>-171</v>
      </c>
      <c r="T2970" s="8">
        <f t="shared" ca="1" si="841"/>
        <v>11589</v>
      </c>
      <c r="U2970" s="8">
        <f t="shared" ca="1" si="842"/>
        <v>1</v>
      </c>
      <c r="V2970" s="9">
        <f t="shared" ca="1" si="843"/>
        <v>2</v>
      </c>
      <c r="W2970" s="3">
        <f t="shared" si="844"/>
        <v>-2.2456750995904606E-2</v>
      </c>
      <c r="X2970" s="3">
        <f t="shared" si="845"/>
        <v>1.5937134934763897E-2</v>
      </c>
      <c r="Y2970" s="3">
        <f t="shared" si="846"/>
        <v>2.395535592758935E-2</v>
      </c>
    </row>
    <row r="2971" spans="1:25" x14ac:dyDescent="0.25">
      <c r="A2971" s="1">
        <v>40351</v>
      </c>
      <c r="B2971" s="2">
        <v>7612.68</v>
      </c>
      <c r="C2971" s="2">
        <v>76546.759999999995</v>
      </c>
      <c r="D2971" s="2">
        <v>7480</v>
      </c>
      <c r="E2971" s="2">
        <v>7359</v>
      </c>
      <c r="F2971" s="13">
        <f t="shared" si="834"/>
        <v>-1.7428816133083225E-2</v>
      </c>
      <c r="G2971" s="2">
        <f t="shared" si="829"/>
        <v>7685.2703333333338</v>
      </c>
      <c r="H2971" s="2">
        <f t="shared" ca="1" si="835"/>
        <v>84701.319999999992</v>
      </c>
      <c r="I2971">
        <f t="shared" ca="1" si="836"/>
        <v>-1</v>
      </c>
      <c r="J2971">
        <f t="shared" si="837"/>
        <v>-1</v>
      </c>
      <c r="K2971">
        <f t="shared" si="830"/>
        <v>-22.880000000000109</v>
      </c>
      <c r="L2971">
        <f t="shared" ca="1" si="831"/>
        <v>-22.880000000000109</v>
      </c>
      <c r="M2971" s="14">
        <f t="shared" si="832"/>
        <v>6969.7200000000503</v>
      </c>
      <c r="N2971">
        <f t="shared" si="838"/>
        <v>0</v>
      </c>
      <c r="O2971">
        <f t="shared" si="833"/>
        <v>0</v>
      </c>
      <c r="P2971">
        <f>COUNTIF(作圖資料!$A$3:$A$249,A2971)</f>
        <v>0</v>
      </c>
      <c r="R2971" s="7">
        <f t="shared" si="839"/>
        <v>-43</v>
      </c>
      <c r="S2971" s="8">
        <f t="shared" ca="1" si="840"/>
        <v>-43</v>
      </c>
      <c r="T2971" s="8">
        <f t="shared" ca="1" si="841"/>
        <v>11546</v>
      </c>
      <c r="U2971" s="8">
        <f t="shared" ca="1" si="842"/>
        <v>-1</v>
      </c>
      <c r="V2971" s="9">
        <f t="shared" ca="1" si="843"/>
        <v>2</v>
      </c>
      <c r="W2971" s="3">
        <f t="shared" si="844"/>
        <v>-2.2456750995904606E-2</v>
      </c>
      <c r="X2971" s="3">
        <f t="shared" si="845"/>
        <v>1.2892873394378057E-2</v>
      </c>
      <c r="Y2971" s="3">
        <f t="shared" si="846"/>
        <v>1.8102626922553267E-2</v>
      </c>
    </row>
    <row r="2972" spans="1:25" x14ac:dyDescent="0.25">
      <c r="A2972" s="1">
        <v>40352</v>
      </c>
      <c r="B2972" s="2">
        <v>7582.15</v>
      </c>
      <c r="C2972" s="2">
        <v>77255.460000000006</v>
      </c>
      <c r="D2972" s="2">
        <v>7437</v>
      </c>
      <c r="E2972" s="2">
        <v>7316</v>
      </c>
      <c r="F2972" s="13">
        <f t="shared" si="834"/>
        <v>-1.9143646591006425E-2</v>
      </c>
      <c r="G2972" s="2">
        <f t="shared" si="829"/>
        <v>7679.1820000000007</v>
      </c>
      <c r="H2972" s="2">
        <f t="shared" ca="1" si="835"/>
        <v>84179.294000000009</v>
      </c>
      <c r="I2972">
        <f t="shared" ca="1" si="836"/>
        <v>-1</v>
      </c>
      <c r="J2972">
        <f t="shared" si="837"/>
        <v>-1</v>
      </c>
      <c r="K2972">
        <f t="shared" si="830"/>
        <v>-30.530000000000655</v>
      </c>
      <c r="L2972">
        <f t="shared" ca="1" si="831"/>
        <v>30.530000000000655</v>
      </c>
      <c r="M2972" s="14">
        <f t="shared" si="832"/>
        <v>6969.7200000000503</v>
      </c>
      <c r="N2972">
        <f t="shared" si="838"/>
        <v>0</v>
      </c>
      <c r="O2972">
        <f t="shared" si="833"/>
        <v>0</v>
      </c>
      <c r="P2972">
        <f>COUNTIF(作圖資料!$A$3:$A$249,A2972)</f>
        <v>0</v>
      </c>
      <c r="R2972" s="7">
        <f t="shared" si="839"/>
        <v>-43</v>
      </c>
      <c r="S2972" s="8">
        <f t="shared" ca="1" si="840"/>
        <v>43</v>
      </c>
      <c r="T2972" s="8">
        <f t="shared" ca="1" si="841"/>
        <v>11589</v>
      </c>
      <c r="U2972" s="8">
        <f t="shared" ca="1" si="842"/>
        <v>-1</v>
      </c>
      <c r="V2972" s="9">
        <f t="shared" ca="1" si="843"/>
        <v>0</v>
      </c>
      <c r="W2972" s="3">
        <f t="shared" si="844"/>
        <v>-2.2456750995904606E-2</v>
      </c>
      <c r="X2972" s="3">
        <f t="shared" si="845"/>
        <v>8.8307534281204525E-3</v>
      </c>
      <c r="Y2972" s="3">
        <f t="shared" si="846"/>
        <v>1.2249897917517183E-2</v>
      </c>
    </row>
    <row r="2973" spans="1:25" x14ac:dyDescent="0.25">
      <c r="A2973" s="1">
        <v>40353</v>
      </c>
      <c r="B2973" s="2">
        <v>7589.89</v>
      </c>
      <c r="C2973" s="2">
        <v>74959.17</v>
      </c>
      <c r="D2973" s="2">
        <v>7427</v>
      </c>
      <c r="E2973" s="2">
        <v>7306</v>
      </c>
      <c r="F2973" s="13">
        <f t="shared" si="834"/>
        <v>-2.1461444105250527E-2</v>
      </c>
      <c r="G2973" s="2">
        <f t="shared" si="829"/>
        <v>7672.9765000000016</v>
      </c>
      <c r="H2973" s="2">
        <f t="shared" ca="1" si="835"/>
        <v>80782.152000000002</v>
      </c>
      <c r="I2973">
        <f t="shared" ca="1" si="836"/>
        <v>-1</v>
      </c>
      <c r="J2973">
        <f t="shared" si="837"/>
        <v>-1</v>
      </c>
      <c r="K2973">
        <f t="shared" si="830"/>
        <v>7.7400000000006912</v>
      </c>
      <c r="L2973">
        <f t="shared" ca="1" si="831"/>
        <v>-7.7400000000006912</v>
      </c>
      <c r="M2973" s="14">
        <f t="shared" si="832"/>
        <v>6969.7200000000503</v>
      </c>
      <c r="N2973">
        <f t="shared" si="838"/>
        <v>0</v>
      </c>
      <c r="O2973">
        <f t="shared" si="833"/>
        <v>0</v>
      </c>
      <c r="P2973">
        <f>COUNTIF(作圖資料!$A$3:$A$249,A2973)</f>
        <v>0</v>
      </c>
      <c r="R2973" s="7">
        <f t="shared" si="839"/>
        <v>-10</v>
      </c>
      <c r="S2973" s="8">
        <f t="shared" ca="1" si="840"/>
        <v>10</v>
      </c>
      <c r="T2973" s="8">
        <f t="shared" ca="1" si="841"/>
        <v>11599</v>
      </c>
      <c r="U2973" s="8">
        <f t="shared" ca="1" si="842"/>
        <v>-1</v>
      </c>
      <c r="V2973" s="9">
        <f t="shared" ca="1" si="843"/>
        <v>0</v>
      </c>
      <c r="W2973" s="3">
        <f t="shared" si="844"/>
        <v>-2.2456750995904606E-2</v>
      </c>
      <c r="X2973" s="3">
        <f t="shared" si="845"/>
        <v>9.8605866590029123E-3</v>
      </c>
      <c r="Y2973" s="3">
        <f t="shared" si="846"/>
        <v>1.0888798148904089E-2</v>
      </c>
    </row>
    <row r="2974" spans="1:25" x14ac:dyDescent="0.25">
      <c r="A2974" s="1">
        <v>40354</v>
      </c>
      <c r="B2974" s="2">
        <v>7474.71</v>
      </c>
      <c r="C2974" s="2">
        <v>87823.54</v>
      </c>
      <c r="D2974" s="2">
        <v>7324</v>
      </c>
      <c r="E2974" s="2">
        <v>7206</v>
      </c>
      <c r="F2974" s="13">
        <f t="shared" si="834"/>
        <v>-2.0162655139798091E-2</v>
      </c>
      <c r="G2974" s="2">
        <f t="shared" si="829"/>
        <v>7665.5540000000019</v>
      </c>
      <c r="H2974" s="2">
        <f t="shared" ca="1" si="835"/>
        <v>84978.265999999989</v>
      </c>
      <c r="I2974">
        <f t="shared" ca="1" si="836"/>
        <v>1</v>
      </c>
      <c r="J2974">
        <f t="shared" si="837"/>
        <v>-1</v>
      </c>
      <c r="K2974">
        <f t="shared" si="830"/>
        <v>-115.18000000000029</v>
      </c>
      <c r="L2974">
        <f t="shared" ca="1" si="831"/>
        <v>115.18000000000029</v>
      </c>
      <c r="M2974" s="14">
        <f t="shared" si="832"/>
        <v>6969.7200000000503</v>
      </c>
      <c r="N2974">
        <f t="shared" si="838"/>
        <v>0</v>
      </c>
      <c r="O2974">
        <f t="shared" si="833"/>
        <v>0</v>
      </c>
      <c r="P2974">
        <f>COUNTIF(作圖資料!$A$3:$A$249,A2974)</f>
        <v>0</v>
      </c>
      <c r="R2974" s="7">
        <f t="shared" si="839"/>
        <v>-103</v>
      </c>
      <c r="S2974" s="8">
        <f t="shared" ca="1" si="840"/>
        <v>103</v>
      </c>
      <c r="T2974" s="8">
        <f t="shared" ca="1" si="841"/>
        <v>11702</v>
      </c>
      <c r="U2974" s="8">
        <f t="shared" ca="1" si="842"/>
        <v>1</v>
      </c>
      <c r="V2974" s="9">
        <f t="shared" ca="1" si="843"/>
        <v>2</v>
      </c>
      <c r="W2974" s="3">
        <f t="shared" si="844"/>
        <v>-2.2456750995904606E-2</v>
      </c>
      <c r="X2974" s="3">
        <f t="shared" si="845"/>
        <v>-5.4645026863479051E-3</v>
      </c>
      <c r="Y2974" s="3">
        <f t="shared" si="846"/>
        <v>-3.130529467810228E-3</v>
      </c>
    </row>
    <row r="2975" spans="1:25" x14ac:dyDescent="0.25">
      <c r="A2975" s="1">
        <v>40357</v>
      </c>
      <c r="B2975" s="2">
        <v>7500.79</v>
      </c>
      <c r="C2975" s="2">
        <v>73795.72</v>
      </c>
      <c r="D2975" s="2">
        <v>7362</v>
      </c>
      <c r="E2975" s="2">
        <v>7247</v>
      </c>
      <c r="F2975" s="13">
        <f t="shared" si="834"/>
        <v>-1.8503384310185944E-2</v>
      </c>
      <c r="G2975" s="2">
        <f t="shared" si="829"/>
        <v>7657.0156666666689</v>
      </c>
      <c r="H2975" s="2">
        <f t="shared" ca="1" si="835"/>
        <v>78076.13</v>
      </c>
      <c r="I2975">
        <f t="shared" ca="1" si="836"/>
        <v>-1</v>
      </c>
      <c r="J2975">
        <f t="shared" si="837"/>
        <v>-1</v>
      </c>
      <c r="K2975">
        <f t="shared" si="830"/>
        <v>26.079999999999927</v>
      </c>
      <c r="L2975">
        <f t="shared" ca="1" si="831"/>
        <v>26.079999999999927</v>
      </c>
      <c r="M2975" s="14">
        <f t="shared" si="832"/>
        <v>6969.7200000000503</v>
      </c>
      <c r="N2975">
        <f t="shared" si="838"/>
        <v>0</v>
      </c>
      <c r="O2975">
        <f t="shared" si="833"/>
        <v>0</v>
      </c>
      <c r="P2975">
        <f>COUNTIF(作圖資料!$A$3:$A$249,A2975)</f>
        <v>0</v>
      </c>
      <c r="R2975" s="7">
        <f t="shared" si="839"/>
        <v>38</v>
      </c>
      <c r="S2975" s="8">
        <f t="shared" ca="1" si="840"/>
        <v>38</v>
      </c>
      <c r="T2975" s="8">
        <f t="shared" ca="1" si="841"/>
        <v>11740</v>
      </c>
      <c r="U2975" s="8">
        <f t="shared" ca="1" si="842"/>
        <v>-1</v>
      </c>
      <c r="V2975" s="9">
        <f t="shared" ca="1" si="843"/>
        <v>2</v>
      </c>
      <c r="W2975" s="3">
        <f t="shared" si="844"/>
        <v>-2.2456750995904606E-2</v>
      </c>
      <c r="X2975" s="3">
        <f t="shared" si="845"/>
        <v>-1.9944703011530729E-3</v>
      </c>
      <c r="Y2975" s="3">
        <f t="shared" si="846"/>
        <v>2.0416496529194195E-3</v>
      </c>
    </row>
    <row r="2976" spans="1:25" x14ac:dyDescent="0.25">
      <c r="A2976" s="1">
        <v>40358</v>
      </c>
      <c r="B2976" s="2">
        <v>7423.57</v>
      </c>
      <c r="C2976" s="2">
        <v>84989.66</v>
      </c>
      <c r="D2976" s="2">
        <v>7252</v>
      </c>
      <c r="E2976" s="2">
        <v>7136</v>
      </c>
      <c r="F2976" s="13">
        <f t="shared" si="834"/>
        <v>-2.3111521814975777E-2</v>
      </c>
      <c r="G2976" s="2">
        <f t="shared" si="829"/>
        <v>7646.9763333333349</v>
      </c>
      <c r="H2976" s="2">
        <f t="shared" ca="1" si="835"/>
        <v>79764.710000000006</v>
      </c>
      <c r="I2976">
        <f t="shared" ca="1" si="836"/>
        <v>1</v>
      </c>
      <c r="J2976">
        <f t="shared" si="837"/>
        <v>-1</v>
      </c>
      <c r="K2976">
        <f t="shared" si="830"/>
        <v>-77.220000000000255</v>
      </c>
      <c r="L2976">
        <f t="shared" ca="1" si="831"/>
        <v>77.220000000000255</v>
      </c>
      <c r="M2976" s="14">
        <f t="shared" si="832"/>
        <v>6969.7200000000503</v>
      </c>
      <c r="N2976">
        <f t="shared" si="838"/>
        <v>0</v>
      </c>
      <c r="O2976">
        <f t="shared" si="833"/>
        <v>0</v>
      </c>
      <c r="P2976">
        <f>COUNTIF(作圖資料!$A$3:$A$249,A2976)</f>
        <v>0</v>
      </c>
      <c r="R2976" s="7">
        <f t="shared" si="839"/>
        <v>-110</v>
      </c>
      <c r="S2976" s="8">
        <f t="shared" ca="1" si="840"/>
        <v>110</v>
      </c>
      <c r="T2976" s="8">
        <f t="shared" ca="1" si="841"/>
        <v>11850</v>
      </c>
      <c r="U2976" s="8">
        <f t="shared" ca="1" si="842"/>
        <v>1</v>
      </c>
      <c r="V2976" s="9">
        <f t="shared" ca="1" si="843"/>
        <v>2</v>
      </c>
      <c r="W2976" s="3">
        <f t="shared" si="844"/>
        <v>-2.2456750995904606E-2</v>
      </c>
      <c r="X2976" s="3">
        <f t="shared" si="845"/>
        <v>-1.2268852999954838E-2</v>
      </c>
      <c r="Y2976" s="3">
        <f t="shared" si="846"/>
        <v>-1.2930447801824063E-2</v>
      </c>
    </row>
    <row r="2977" spans="1:25" x14ac:dyDescent="0.25">
      <c r="A2977" s="1">
        <v>40359</v>
      </c>
      <c r="B2977" s="2">
        <v>7329.37</v>
      </c>
      <c r="C2977" s="2">
        <v>88841.71</v>
      </c>
      <c r="D2977" s="2">
        <v>7153</v>
      </c>
      <c r="E2977" s="2">
        <v>7036</v>
      </c>
      <c r="F2977" s="13">
        <f t="shared" si="834"/>
        <v>-2.4063459751656691E-2</v>
      </c>
      <c r="G2977" s="2">
        <f t="shared" si="829"/>
        <v>7634.3050000000021</v>
      </c>
      <c r="H2977" s="2">
        <f t="shared" ca="1" si="835"/>
        <v>82081.959999999992</v>
      </c>
      <c r="I2977">
        <f t="shared" ca="1" si="836"/>
        <v>1</v>
      </c>
      <c r="J2977">
        <f t="shared" si="837"/>
        <v>-1</v>
      </c>
      <c r="K2977">
        <f t="shared" si="830"/>
        <v>-94.199999999999818</v>
      </c>
      <c r="L2977">
        <f t="shared" ca="1" si="831"/>
        <v>-94.199999999999818</v>
      </c>
      <c r="M2977" s="14">
        <f t="shared" si="832"/>
        <v>6969.7200000000503</v>
      </c>
      <c r="N2977">
        <f t="shared" si="838"/>
        <v>0</v>
      </c>
      <c r="O2977">
        <f t="shared" si="833"/>
        <v>0</v>
      </c>
      <c r="P2977">
        <f>COUNTIF(作圖資料!$A$3:$A$249,A2977)</f>
        <v>0</v>
      </c>
      <c r="R2977" s="7">
        <f t="shared" si="839"/>
        <v>-99</v>
      </c>
      <c r="S2977" s="8">
        <f t="shared" ca="1" si="840"/>
        <v>-99</v>
      </c>
      <c r="T2977" s="8">
        <f t="shared" ca="1" si="841"/>
        <v>11751</v>
      </c>
      <c r="U2977" s="8">
        <f t="shared" ca="1" si="842"/>
        <v>1</v>
      </c>
      <c r="V2977" s="9">
        <f t="shared" ca="1" si="843"/>
        <v>0</v>
      </c>
      <c r="W2977" s="3">
        <f t="shared" si="844"/>
        <v>-2.2456750995904606E-2</v>
      </c>
      <c r="X2977" s="3">
        <f t="shared" si="845"/>
        <v>-2.4802482244025259E-2</v>
      </c>
      <c r="Y2977" s="3">
        <f t="shared" si="846"/>
        <v>-2.6405335511093142E-2</v>
      </c>
    </row>
    <row r="2978" spans="1:25" x14ac:dyDescent="0.25">
      <c r="A2978" s="1">
        <v>40360</v>
      </c>
      <c r="B2978" s="2">
        <v>7254.06</v>
      </c>
      <c r="C2978" s="2">
        <v>83324.84</v>
      </c>
      <c r="D2978" s="2">
        <v>7101</v>
      </c>
      <c r="E2978" s="2">
        <v>6992</v>
      </c>
      <c r="F2978" s="13">
        <f t="shared" si="834"/>
        <v>-2.109990818934504E-2</v>
      </c>
      <c r="G2978" s="2">
        <f t="shared" si="829"/>
        <v>7619.932333333335</v>
      </c>
      <c r="H2978" s="2">
        <f t="shared" ca="1" si="835"/>
        <v>83755.093999999997</v>
      </c>
      <c r="I2978">
        <f t="shared" ca="1" si="836"/>
        <v>-1</v>
      </c>
      <c r="J2978">
        <f t="shared" si="837"/>
        <v>-1</v>
      </c>
      <c r="K2978">
        <f t="shared" si="830"/>
        <v>-75.309999999999491</v>
      </c>
      <c r="L2978">
        <f t="shared" ca="1" si="831"/>
        <v>-75.309999999999491</v>
      </c>
      <c r="M2978" s="14">
        <f t="shared" si="832"/>
        <v>6969.7200000000503</v>
      </c>
      <c r="N2978">
        <f t="shared" si="838"/>
        <v>0</v>
      </c>
      <c r="O2978">
        <f t="shared" si="833"/>
        <v>0</v>
      </c>
      <c r="P2978">
        <f>COUNTIF(作圖資料!$A$3:$A$249,A2978)</f>
        <v>0</v>
      </c>
      <c r="R2978" s="7">
        <f t="shared" si="839"/>
        <v>-52</v>
      </c>
      <c r="S2978" s="8">
        <f t="shared" ca="1" si="840"/>
        <v>-52</v>
      </c>
      <c r="T2978" s="8">
        <f t="shared" ca="1" si="841"/>
        <v>11699</v>
      </c>
      <c r="U2978" s="8">
        <f t="shared" ca="1" si="842"/>
        <v>-1</v>
      </c>
      <c r="V2978" s="9">
        <f t="shared" ca="1" si="843"/>
        <v>2</v>
      </c>
      <c r="W2978" s="3">
        <f t="shared" si="844"/>
        <v>-2.2456750995904606E-2</v>
      </c>
      <c r="X2978" s="3">
        <f t="shared" si="845"/>
        <v>-3.4822732969831405E-2</v>
      </c>
      <c r="Y2978" s="3">
        <f t="shared" si="846"/>
        <v>-3.3483054307881011E-2</v>
      </c>
    </row>
    <row r="2979" spans="1:25" x14ac:dyDescent="0.25">
      <c r="A2979" s="1">
        <v>40361</v>
      </c>
      <c r="B2979" s="2">
        <v>7330.74</v>
      </c>
      <c r="C2979" s="2">
        <v>97205.56</v>
      </c>
      <c r="D2979" s="2">
        <v>7165</v>
      </c>
      <c r="E2979" s="2">
        <v>7051</v>
      </c>
      <c r="F2979" s="13">
        <f t="shared" si="834"/>
        <v>-2.260890442165453E-2</v>
      </c>
      <c r="G2979" s="2">
        <f t="shared" si="829"/>
        <v>7607.818000000002</v>
      </c>
      <c r="H2979" s="2">
        <f t="shared" ca="1" si="835"/>
        <v>85631.498000000007</v>
      </c>
      <c r="I2979">
        <f t="shared" ca="1" si="836"/>
        <v>1</v>
      </c>
      <c r="J2979">
        <f t="shared" si="837"/>
        <v>-1</v>
      </c>
      <c r="K2979">
        <f t="shared" si="830"/>
        <v>76.679999999999382</v>
      </c>
      <c r="L2979">
        <f t="shared" ca="1" si="831"/>
        <v>-76.679999999999382</v>
      </c>
      <c r="M2979" s="14">
        <f t="shared" si="832"/>
        <v>6969.7200000000503</v>
      </c>
      <c r="N2979">
        <f t="shared" si="838"/>
        <v>0</v>
      </c>
      <c r="O2979">
        <f t="shared" si="833"/>
        <v>0</v>
      </c>
      <c r="P2979">
        <f>COUNTIF(作圖資料!$A$3:$A$249,A2979)</f>
        <v>0</v>
      </c>
      <c r="R2979" s="7">
        <f t="shared" si="839"/>
        <v>64</v>
      </c>
      <c r="S2979" s="8">
        <f t="shared" ca="1" si="840"/>
        <v>-64</v>
      </c>
      <c r="T2979" s="8">
        <f t="shared" ca="1" si="841"/>
        <v>11635</v>
      </c>
      <c r="U2979" s="8">
        <f t="shared" ca="1" si="842"/>
        <v>1</v>
      </c>
      <c r="V2979" s="9">
        <f t="shared" ca="1" si="843"/>
        <v>2</v>
      </c>
      <c r="W2979" s="3">
        <f t="shared" si="844"/>
        <v>-2.2456750995904606E-2</v>
      </c>
      <c r="X2979" s="3">
        <f t="shared" si="845"/>
        <v>-2.4620199101091256E-2</v>
      </c>
      <c r="Y2979" s="3">
        <f t="shared" si="846"/>
        <v>-2.4772015788757651E-2</v>
      </c>
    </row>
    <row r="2980" spans="1:25" x14ac:dyDescent="0.25">
      <c r="A2980" s="1">
        <v>40364</v>
      </c>
      <c r="B2980" s="2">
        <v>7439.96</v>
      </c>
      <c r="C2980" s="2">
        <v>90493.22</v>
      </c>
      <c r="D2980" s="2">
        <v>7324</v>
      </c>
      <c r="E2980" s="2">
        <v>7209</v>
      </c>
      <c r="F2980" s="13">
        <f t="shared" si="834"/>
        <v>-1.5586105301641395E-2</v>
      </c>
      <c r="G2980" s="2">
        <f t="shared" si="829"/>
        <v>7596.9501666666702</v>
      </c>
      <c r="H2980" s="2">
        <f t="shared" ca="1" si="835"/>
        <v>88970.997999999992</v>
      </c>
      <c r="I2980">
        <f t="shared" ca="1" si="836"/>
        <v>1</v>
      </c>
      <c r="J2980">
        <f t="shared" si="837"/>
        <v>-1</v>
      </c>
      <c r="K2980">
        <f t="shared" si="830"/>
        <v>109.22000000000025</v>
      </c>
      <c r="L2980">
        <f t="shared" ca="1" si="831"/>
        <v>109.22000000000025</v>
      </c>
      <c r="M2980" s="14">
        <f t="shared" si="832"/>
        <v>6969.7200000000503</v>
      </c>
      <c r="N2980">
        <f t="shared" si="838"/>
        <v>0</v>
      </c>
      <c r="O2980">
        <f t="shared" si="833"/>
        <v>0</v>
      </c>
      <c r="P2980">
        <f>COUNTIF(作圖資料!$A$3:$A$249,A2980)</f>
        <v>0</v>
      </c>
      <c r="R2980" s="7">
        <f t="shared" si="839"/>
        <v>159</v>
      </c>
      <c r="S2980" s="8">
        <f t="shared" ca="1" si="840"/>
        <v>159</v>
      </c>
      <c r="T2980" s="8">
        <f t="shared" ca="1" si="841"/>
        <v>11794</v>
      </c>
      <c r="U2980" s="8">
        <f t="shared" ca="1" si="842"/>
        <v>1</v>
      </c>
      <c r="V2980" s="9">
        <f t="shared" ca="1" si="843"/>
        <v>0</v>
      </c>
      <c r="W2980" s="3">
        <f t="shared" si="844"/>
        <v>-2.2456750995904606E-2</v>
      </c>
      <c r="X2980" s="3">
        <f t="shared" si="845"/>
        <v>-1.0088107954197678E-2</v>
      </c>
      <c r="Y2980" s="3">
        <f t="shared" si="846"/>
        <v>-3.1305294678104501E-3</v>
      </c>
    </row>
    <row r="2981" spans="1:25" x14ac:dyDescent="0.25">
      <c r="A2981" s="1">
        <v>40365</v>
      </c>
      <c r="B2981" s="2">
        <v>7548.48</v>
      </c>
      <c r="C2981" s="2">
        <v>114850.5</v>
      </c>
      <c r="D2981" s="2">
        <v>7456</v>
      </c>
      <c r="E2981" s="2">
        <v>7337</v>
      </c>
      <c r="F2981" s="13">
        <f t="shared" si="834"/>
        <v>-1.2251473144262115E-2</v>
      </c>
      <c r="G2981" s="2">
        <f t="shared" si="829"/>
        <v>7587.4623333333357</v>
      </c>
      <c r="H2981" s="2">
        <f t="shared" ca="1" si="835"/>
        <v>94943.165999999997</v>
      </c>
      <c r="I2981">
        <f t="shared" ca="1" si="836"/>
        <v>1</v>
      </c>
      <c r="J2981">
        <f t="shared" si="837"/>
        <v>-1</v>
      </c>
      <c r="K2981">
        <f t="shared" si="830"/>
        <v>108.51999999999953</v>
      </c>
      <c r="L2981">
        <f t="shared" ca="1" si="831"/>
        <v>108.51999999999953</v>
      </c>
      <c r="M2981" s="14">
        <f t="shared" si="832"/>
        <v>6969.7200000000503</v>
      </c>
      <c r="N2981">
        <f t="shared" si="838"/>
        <v>0</v>
      </c>
      <c r="O2981">
        <f t="shared" si="833"/>
        <v>0</v>
      </c>
      <c r="P2981">
        <f>COUNTIF(作圖資料!$A$3:$A$249,A2981)</f>
        <v>0</v>
      </c>
      <c r="R2981" s="7">
        <f t="shared" si="839"/>
        <v>132</v>
      </c>
      <c r="S2981" s="8">
        <f t="shared" ca="1" si="840"/>
        <v>132</v>
      </c>
      <c r="T2981" s="8">
        <f t="shared" ca="1" si="841"/>
        <v>11926</v>
      </c>
      <c r="U2981" s="8">
        <f t="shared" ca="1" si="842"/>
        <v>1</v>
      </c>
      <c r="V2981" s="9">
        <f t="shared" ca="1" si="843"/>
        <v>0</v>
      </c>
      <c r="W2981" s="3">
        <f t="shared" si="844"/>
        <v>-2.2456750995904606E-2</v>
      </c>
      <c r="X2981" s="3">
        <f t="shared" si="845"/>
        <v>4.3508458203938005E-3</v>
      </c>
      <c r="Y2981" s="3">
        <f t="shared" si="846"/>
        <v>1.4835987477881618E-2</v>
      </c>
    </row>
    <row r="2982" spans="1:25" x14ac:dyDescent="0.25">
      <c r="A2982" s="1">
        <v>40366</v>
      </c>
      <c r="B2982" s="2">
        <v>7534.46</v>
      </c>
      <c r="C2982" s="2">
        <v>103532.8</v>
      </c>
      <c r="D2982" s="2">
        <v>7447</v>
      </c>
      <c r="E2982" s="2">
        <v>7330</v>
      </c>
      <c r="F2982" s="13">
        <f t="shared" si="834"/>
        <v>-1.1607998449789325E-2</v>
      </c>
      <c r="G2982" s="2">
        <f t="shared" si="829"/>
        <v>7579.2078333333366</v>
      </c>
      <c r="H2982" s="2">
        <f t="shared" ca="1" si="835"/>
        <v>97881.383999999991</v>
      </c>
      <c r="I2982">
        <f t="shared" ca="1" si="836"/>
        <v>1</v>
      </c>
      <c r="J2982">
        <f t="shared" si="837"/>
        <v>-1</v>
      </c>
      <c r="K2982">
        <f t="shared" si="830"/>
        <v>-14.019999999999527</v>
      </c>
      <c r="L2982">
        <f t="shared" ca="1" si="831"/>
        <v>-14.019999999999527</v>
      </c>
      <c r="M2982" s="14">
        <f t="shared" si="832"/>
        <v>6969.7200000000503</v>
      </c>
      <c r="N2982">
        <f t="shared" si="838"/>
        <v>0</v>
      </c>
      <c r="O2982">
        <f t="shared" si="833"/>
        <v>0</v>
      </c>
      <c r="P2982">
        <f>COUNTIF(作圖資料!$A$3:$A$249,A2982)</f>
        <v>0</v>
      </c>
      <c r="R2982" s="7">
        <f t="shared" si="839"/>
        <v>-9</v>
      </c>
      <c r="S2982" s="8">
        <f t="shared" ca="1" si="840"/>
        <v>-9</v>
      </c>
      <c r="T2982" s="8">
        <f t="shared" ca="1" si="841"/>
        <v>11917</v>
      </c>
      <c r="U2982" s="8">
        <f t="shared" ca="1" si="842"/>
        <v>1</v>
      </c>
      <c r="V2982" s="9">
        <f t="shared" ca="1" si="843"/>
        <v>0</v>
      </c>
      <c r="W2982" s="3">
        <f t="shared" si="844"/>
        <v>-2.2456750995904606E-2</v>
      </c>
      <c r="X2982" s="3">
        <f t="shared" si="845"/>
        <v>2.4854373065736901E-3</v>
      </c>
      <c r="Y2982" s="3">
        <f t="shared" si="846"/>
        <v>1.3610997686129833E-2</v>
      </c>
    </row>
    <row r="2983" spans="1:25" x14ac:dyDescent="0.25">
      <c r="A2983" s="1">
        <v>40367</v>
      </c>
      <c r="B2983" s="2">
        <v>7608.85</v>
      </c>
      <c r="C2983" s="2">
        <v>120874.4</v>
      </c>
      <c r="D2983" s="2">
        <v>7532</v>
      </c>
      <c r="E2983" s="2">
        <v>7420</v>
      </c>
      <c r="F2983" s="13">
        <f t="shared" si="834"/>
        <v>-1.0100080826931812E-2</v>
      </c>
      <c r="G2983" s="2">
        <f t="shared" si="829"/>
        <v>7571.0698333333357</v>
      </c>
      <c r="H2983" s="2">
        <f t="shared" ca="1" si="835"/>
        <v>105391.296</v>
      </c>
      <c r="I2983">
        <f t="shared" ca="1" si="836"/>
        <v>1</v>
      </c>
      <c r="J2983">
        <f t="shared" si="837"/>
        <v>-1</v>
      </c>
      <c r="K2983">
        <f t="shared" si="830"/>
        <v>74.390000000000327</v>
      </c>
      <c r="L2983">
        <f t="shared" ca="1" si="831"/>
        <v>74.390000000000327</v>
      </c>
      <c r="M2983" s="14">
        <f t="shared" si="832"/>
        <v>6969.7200000000503</v>
      </c>
      <c r="N2983">
        <f t="shared" si="838"/>
        <v>0</v>
      </c>
      <c r="O2983">
        <f t="shared" si="833"/>
        <v>0</v>
      </c>
      <c r="P2983">
        <f>COUNTIF(作圖資料!$A$3:$A$249,A2983)</f>
        <v>0</v>
      </c>
      <c r="R2983" s="7">
        <f t="shared" si="839"/>
        <v>85</v>
      </c>
      <c r="S2983" s="8">
        <f t="shared" ca="1" si="840"/>
        <v>85</v>
      </c>
      <c r="T2983" s="8">
        <f t="shared" ca="1" si="841"/>
        <v>12002</v>
      </c>
      <c r="U2983" s="8">
        <f t="shared" ca="1" si="842"/>
        <v>1</v>
      </c>
      <c r="V2983" s="9">
        <f t="shared" ca="1" si="843"/>
        <v>0</v>
      </c>
      <c r="W2983" s="3">
        <f t="shared" si="844"/>
        <v>-2.2456750995904606E-2</v>
      </c>
      <c r="X2983" s="3">
        <f t="shared" si="845"/>
        <v>1.2383278914497309E-2</v>
      </c>
      <c r="Y2983" s="3">
        <f t="shared" si="846"/>
        <v>2.5180345719340469E-2</v>
      </c>
    </row>
    <row r="2984" spans="1:25" x14ac:dyDescent="0.25">
      <c r="A2984" s="1">
        <v>40368</v>
      </c>
      <c r="B2984" s="2">
        <v>7647.25</v>
      </c>
      <c r="C2984" s="2">
        <v>102079</v>
      </c>
      <c r="D2984" s="2">
        <v>7566</v>
      </c>
      <c r="E2984" s="2">
        <v>7454</v>
      </c>
      <c r="F2984" s="13">
        <f t="shared" si="834"/>
        <v>-1.0624734381640466E-2</v>
      </c>
      <c r="G2984" s="2">
        <f t="shared" si="829"/>
        <v>7562.3250000000016</v>
      </c>
      <c r="H2984" s="2">
        <f t="shared" ca="1" si="835"/>
        <v>106365.98400000001</v>
      </c>
      <c r="I2984">
        <f t="shared" ca="1" si="836"/>
        <v>-1</v>
      </c>
      <c r="J2984">
        <f t="shared" si="837"/>
        <v>-1</v>
      </c>
      <c r="K2984">
        <f t="shared" si="830"/>
        <v>38.399999999999636</v>
      </c>
      <c r="L2984">
        <f t="shared" ca="1" si="831"/>
        <v>38.399999999999636</v>
      </c>
      <c r="M2984" s="14">
        <f t="shared" si="832"/>
        <v>6969.7200000000503</v>
      </c>
      <c r="N2984">
        <f t="shared" si="838"/>
        <v>0</v>
      </c>
      <c r="O2984">
        <f t="shared" si="833"/>
        <v>0</v>
      </c>
      <c r="P2984">
        <f>COUNTIF(作圖資料!$A$3:$A$249,A2984)</f>
        <v>0</v>
      </c>
      <c r="R2984" s="7">
        <f t="shared" si="839"/>
        <v>34</v>
      </c>
      <c r="S2984" s="8">
        <f t="shared" ca="1" si="840"/>
        <v>34</v>
      </c>
      <c r="T2984" s="8">
        <f t="shared" ca="1" si="841"/>
        <v>12036</v>
      </c>
      <c r="U2984" s="8">
        <f t="shared" ca="1" si="842"/>
        <v>-1</v>
      </c>
      <c r="V2984" s="9">
        <f t="shared" ca="1" si="843"/>
        <v>2</v>
      </c>
      <c r="W2984" s="3">
        <f t="shared" si="844"/>
        <v>-2.2456750995904606E-2</v>
      </c>
      <c r="X2984" s="3">
        <f t="shared" si="845"/>
        <v>1.7492529052207662E-2</v>
      </c>
      <c r="Y2984" s="3">
        <f t="shared" si="846"/>
        <v>2.9808084932624768E-2</v>
      </c>
    </row>
    <row r="2985" spans="1:25" x14ac:dyDescent="0.25">
      <c r="A2985" s="1">
        <v>40371</v>
      </c>
      <c r="B2985" s="2">
        <v>7639.55</v>
      </c>
      <c r="C2985" s="2">
        <v>105363.5</v>
      </c>
      <c r="D2985" s="2">
        <v>7533</v>
      </c>
      <c r="E2985" s="2">
        <v>7416</v>
      </c>
      <c r="F2985" s="13">
        <f t="shared" si="834"/>
        <v>-1.3947156573358432E-2</v>
      </c>
      <c r="G2985" s="2">
        <f t="shared" si="829"/>
        <v>7554.4580000000005</v>
      </c>
      <c r="H2985" s="2">
        <f t="shared" ca="1" si="835"/>
        <v>109340.04</v>
      </c>
      <c r="I2985">
        <f t="shared" ca="1" si="836"/>
        <v>-1</v>
      </c>
      <c r="J2985">
        <f t="shared" si="837"/>
        <v>-1</v>
      </c>
      <c r="K2985">
        <f t="shared" si="830"/>
        <v>-7.6999999999998181</v>
      </c>
      <c r="L2985">
        <f t="shared" ca="1" si="831"/>
        <v>7.6999999999998181</v>
      </c>
      <c r="M2985" s="14">
        <f t="shared" si="832"/>
        <v>6969.7200000000503</v>
      </c>
      <c r="N2985">
        <f t="shared" si="838"/>
        <v>0</v>
      </c>
      <c r="O2985">
        <f t="shared" si="833"/>
        <v>0</v>
      </c>
      <c r="P2985">
        <f>COUNTIF(作圖資料!$A$3:$A$249,A2985)</f>
        <v>0</v>
      </c>
      <c r="R2985" s="7">
        <f t="shared" si="839"/>
        <v>-33</v>
      </c>
      <c r="S2985" s="8">
        <f t="shared" ca="1" si="840"/>
        <v>33</v>
      </c>
      <c r="T2985" s="8">
        <f t="shared" ca="1" si="841"/>
        <v>12069</v>
      </c>
      <c r="U2985" s="8">
        <f t="shared" ca="1" si="842"/>
        <v>-1</v>
      </c>
      <c r="V2985" s="9">
        <f t="shared" ca="1" si="843"/>
        <v>0</v>
      </c>
      <c r="W2985" s="3">
        <f t="shared" si="844"/>
        <v>-2.2456750995904606E-2</v>
      </c>
      <c r="X2985" s="3">
        <f t="shared" si="845"/>
        <v>1.6468017956885683E-2</v>
      </c>
      <c r="Y2985" s="3">
        <f t="shared" si="846"/>
        <v>2.5316455696201778E-2</v>
      </c>
    </row>
    <row r="2986" spans="1:25" x14ac:dyDescent="0.25">
      <c r="A2986" s="1">
        <v>40372</v>
      </c>
      <c r="B2986" s="2">
        <v>7597.42</v>
      </c>
      <c r="C2986" s="2">
        <v>90232.92</v>
      </c>
      <c r="D2986" s="2">
        <v>7560</v>
      </c>
      <c r="E2986" s="2">
        <v>7443</v>
      </c>
      <c r="F2986" s="13">
        <f t="shared" si="834"/>
        <v>-4.9253562393549721E-3</v>
      </c>
      <c r="G2986" s="2">
        <f t="shared" si="829"/>
        <v>7550.1779999999999</v>
      </c>
      <c r="H2986" s="2">
        <f t="shared" ca="1" si="835"/>
        <v>104416.524</v>
      </c>
      <c r="I2986">
        <f t="shared" ca="1" si="836"/>
        <v>-1</v>
      </c>
      <c r="J2986">
        <f t="shared" si="837"/>
        <v>-1</v>
      </c>
      <c r="K2986">
        <f t="shared" si="830"/>
        <v>-42.130000000000109</v>
      </c>
      <c r="L2986">
        <f t="shared" ca="1" si="831"/>
        <v>42.130000000000109</v>
      </c>
      <c r="M2986" s="14">
        <f t="shared" si="832"/>
        <v>6969.7200000000503</v>
      </c>
      <c r="N2986">
        <f t="shared" si="838"/>
        <v>0</v>
      </c>
      <c r="O2986">
        <f t="shared" si="833"/>
        <v>0</v>
      </c>
      <c r="P2986">
        <f>COUNTIF(作圖資料!$A$3:$A$249,A2986)</f>
        <v>0</v>
      </c>
      <c r="R2986" s="7">
        <f t="shared" si="839"/>
        <v>27</v>
      </c>
      <c r="S2986" s="8">
        <f t="shared" ca="1" si="840"/>
        <v>-27</v>
      </c>
      <c r="T2986" s="8">
        <f t="shared" ca="1" si="841"/>
        <v>12042</v>
      </c>
      <c r="U2986" s="8">
        <f t="shared" ca="1" si="842"/>
        <v>-1</v>
      </c>
      <c r="V2986" s="9">
        <f t="shared" ca="1" si="843"/>
        <v>0</v>
      </c>
      <c r="W2986" s="3">
        <f t="shared" si="844"/>
        <v>-2.2456750995904606E-2</v>
      </c>
      <c r="X2986" s="3">
        <f t="shared" si="845"/>
        <v>1.0862478678194787E-2</v>
      </c>
      <c r="Y2986" s="3">
        <f t="shared" si="846"/>
        <v>2.8991425071456911E-2</v>
      </c>
    </row>
    <row r="2987" spans="1:25" x14ac:dyDescent="0.25">
      <c r="A2987" s="1">
        <v>40373</v>
      </c>
      <c r="B2987" s="2">
        <v>7714.51</v>
      </c>
      <c r="C2987" s="2">
        <v>118597</v>
      </c>
      <c r="D2987" s="2">
        <v>7703</v>
      </c>
      <c r="E2987" s="2">
        <v>7585</v>
      </c>
      <c r="F2987" s="13">
        <f t="shared" si="834"/>
        <v>-1.4919936587028948E-3</v>
      </c>
      <c r="G2987" s="2">
        <f t="shared" si="829"/>
        <v>7547.0795000000007</v>
      </c>
      <c r="H2987" s="2">
        <f t="shared" ca="1" si="835"/>
        <v>107429.36400000002</v>
      </c>
      <c r="I2987">
        <f t="shared" ca="1" si="836"/>
        <v>1</v>
      </c>
      <c r="J2987">
        <f t="shared" si="837"/>
        <v>-1</v>
      </c>
      <c r="K2987">
        <f t="shared" si="830"/>
        <v>117.09000000000015</v>
      </c>
      <c r="L2987">
        <f t="shared" ca="1" si="831"/>
        <v>-117.09000000000015</v>
      </c>
      <c r="M2987" s="14">
        <f t="shared" si="832"/>
        <v>6969.7200000000503</v>
      </c>
      <c r="N2987">
        <f t="shared" si="838"/>
        <v>0</v>
      </c>
      <c r="O2987">
        <f t="shared" si="833"/>
        <v>0</v>
      </c>
      <c r="P2987">
        <f>COUNTIF(作圖資料!$A$3:$A$249,A2987)</f>
        <v>0</v>
      </c>
      <c r="R2987" s="7">
        <f t="shared" si="839"/>
        <v>143</v>
      </c>
      <c r="S2987" s="8">
        <f t="shared" ca="1" si="840"/>
        <v>-143</v>
      </c>
      <c r="T2987" s="8">
        <f t="shared" ca="1" si="841"/>
        <v>11899</v>
      </c>
      <c r="U2987" s="8">
        <f t="shared" ca="1" si="842"/>
        <v>1</v>
      </c>
      <c r="V2987" s="9">
        <f t="shared" ca="1" si="843"/>
        <v>2</v>
      </c>
      <c r="W2987" s="3">
        <f t="shared" si="844"/>
        <v>-2.2456750995904606E-2</v>
      </c>
      <c r="X2987" s="3">
        <f t="shared" si="845"/>
        <v>2.6441699996541113E-2</v>
      </c>
      <c r="Y2987" s="3">
        <f t="shared" si="846"/>
        <v>4.8455151762623494E-2</v>
      </c>
    </row>
    <row r="2988" spans="1:25" x14ac:dyDescent="0.25">
      <c r="A2988" s="1">
        <v>40374</v>
      </c>
      <c r="B2988" s="2">
        <v>7704.52</v>
      </c>
      <c r="C2988" s="2">
        <v>103314</v>
      </c>
      <c r="D2988" s="2">
        <v>7707</v>
      </c>
      <c r="E2988" s="2">
        <v>7593</v>
      </c>
      <c r="F2988" s="13">
        <f t="shared" si="834"/>
        <v>3.2188896907259235E-4</v>
      </c>
      <c r="G2988" s="2">
        <f t="shared" si="829"/>
        <v>7542.3126666666667</v>
      </c>
      <c r="H2988" s="2">
        <f t="shared" ca="1" si="835"/>
        <v>103917.284</v>
      </c>
      <c r="I2988">
        <f t="shared" ca="1" si="836"/>
        <v>-1</v>
      </c>
      <c r="J2988">
        <f t="shared" si="837"/>
        <v>1</v>
      </c>
      <c r="K2988">
        <f t="shared" si="830"/>
        <v>-9.9899999999997817</v>
      </c>
      <c r="L2988">
        <f t="shared" ca="1" si="831"/>
        <v>-9.9899999999997817</v>
      </c>
      <c r="M2988" s="14">
        <f t="shared" si="832"/>
        <v>6969.7200000000503</v>
      </c>
      <c r="N2988">
        <f t="shared" si="838"/>
        <v>0</v>
      </c>
      <c r="O2988">
        <f t="shared" si="833"/>
        <v>0</v>
      </c>
      <c r="P2988">
        <f>COUNTIF(作圖資料!$A$3:$A$249,A2988)</f>
        <v>0</v>
      </c>
      <c r="R2988" s="7">
        <f t="shared" si="839"/>
        <v>4</v>
      </c>
      <c r="S2988" s="8">
        <f t="shared" ca="1" si="840"/>
        <v>4</v>
      </c>
      <c r="T2988" s="8">
        <f t="shared" ca="1" si="841"/>
        <v>11903</v>
      </c>
      <c r="U2988" s="8">
        <f t="shared" ca="1" si="842"/>
        <v>-1</v>
      </c>
      <c r="V2988" s="9">
        <f t="shared" ca="1" si="843"/>
        <v>2</v>
      </c>
      <c r="W2988" s="3">
        <f t="shared" si="844"/>
        <v>-2.2456750995904606E-2</v>
      </c>
      <c r="X2988" s="3">
        <f t="shared" si="845"/>
        <v>2.5112496640402382E-2</v>
      </c>
      <c r="Y2988" s="3">
        <f t="shared" si="846"/>
        <v>4.8999591670068732E-2</v>
      </c>
    </row>
    <row r="2989" spans="1:25" x14ac:dyDescent="0.25">
      <c r="A2989" s="1">
        <v>40375</v>
      </c>
      <c r="B2989" s="2">
        <v>7664.57</v>
      </c>
      <c r="C2989" s="2">
        <v>120836.4</v>
      </c>
      <c r="D2989" s="2">
        <v>7669</v>
      </c>
      <c r="E2989" s="2">
        <v>7553</v>
      </c>
      <c r="F2989" s="13">
        <f t="shared" si="834"/>
        <v>5.7798415305754247E-4</v>
      </c>
      <c r="G2989" s="2">
        <f t="shared" si="829"/>
        <v>7537.0773333333336</v>
      </c>
      <c r="H2989" s="2">
        <f t="shared" ca="1" si="835"/>
        <v>107668.764</v>
      </c>
      <c r="I2989">
        <f t="shared" ca="1" si="836"/>
        <v>1</v>
      </c>
      <c r="J2989">
        <f t="shared" si="837"/>
        <v>1</v>
      </c>
      <c r="K2989">
        <f t="shared" si="830"/>
        <v>-39.950000000000728</v>
      </c>
      <c r="L2989">
        <f t="shared" ca="1" si="831"/>
        <v>39.950000000000728</v>
      </c>
      <c r="M2989" s="14">
        <f t="shared" si="832"/>
        <v>6969.7200000000503</v>
      </c>
      <c r="N2989">
        <f t="shared" si="838"/>
        <v>0</v>
      </c>
      <c r="O2989">
        <f t="shared" si="833"/>
        <v>0</v>
      </c>
      <c r="P2989">
        <f>COUNTIF(作圖資料!$A$3:$A$249,A2989)</f>
        <v>0</v>
      </c>
      <c r="R2989" s="7">
        <f t="shared" si="839"/>
        <v>-38</v>
      </c>
      <c r="S2989" s="8">
        <f t="shared" ca="1" si="840"/>
        <v>38</v>
      </c>
      <c r="T2989" s="8">
        <f t="shared" ca="1" si="841"/>
        <v>11941</v>
      </c>
      <c r="U2989" s="8">
        <f t="shared" ca="1" si="842"/>
        <v>1</v>
      </c>
      <c r="V2989" s="9">
        <f t="shared" ca="1" si="843"/>
        <v>2</v>
      </c>
      <c r="W2989" s="3">
        <f t="shared" si="844"/>
        <v>-2.2456750995904606E-2</v>
      </c>
      <c r="X2989" s="3">
        <f t="shared" si="845"/>
        <v>1.9797013749737413E-2</v>
      </c>
      <c r="Y2989" s="3">
        <f t="shared" si="846"/>
        <v>4.3827412549339195E-2</v>
      </c>
    </row>
    <row r="2990" spans="1:25" x14ac:dyDescent="0.25">
      <c r="A2990" s="1">
        <v>40378</v>
      </c>
      <c r="B2990" s="2">
        <v>7649.83</v>
      </c>
      <c r="C2990" s="2">
        <v>80441.600000000006</v>
      </c>
      <c r="D2990" s="2">
        <v>7659</v>
      </c>
      <c r="E2990" s="2">
        <v>7545</v>
      </c>
      <c r="F2990" s="13">
        <f t="shared" si="834"/>
        <v>1.1987194486675623E-3</v>
      </c>
      <c r="G2990" s="2">
        <f t="shared" si="829"/>
        <v>7531.1596666666683</v>
      </c>
      <c r="H2990" s="2">
        <f t="shared" ca="1" si="835"/>
        <v>102684.38399999999</v>
      </c>
      <c r="I2990">
        <f t="shared" ca="1" si="836"/>
        <v>-1</v>
      </c>
      <c r="J2990">
        <f t="shared" si="837"/>
        <v>1</v>
      </c>
      <c r="K2990">
        <f t="shared" si="830"/>
        <v>-14.739999999999782</v>
      </c>
      <c r="L2990">
        <f t="shared" ca="1" si="831"/>
        <v>-14.739999999999782</v>
      </c>
      <c r="M2990" s="14">
        <f t="shared" si="832"/>
        <v>6969.7200000000503</v>
      </c>
      <c r="N2990">
        <f t="shared" si="838"/>
        <v>0</v>
      </c>
      <c r="O2990">
        <f t="shared" si="833"/>
        <v>0</v>
      </c>
      <c r="P2990">
        <f>COUNTIF(作圖資料!$A$3:$A$249,A2990)</f>
        <v>0</v>
      </c>
      <c r="R2990" s="7">
        <f t="shared" si="839"/>
        <v>-10</v>
      </c>
      <c r="S2990" s="8">
        <f t="shared" ca="1" si="840"/>
        <v>-10</v>
      </c>
      <c r="T2990" s="8">
        <f t="shared" ca="1" si="841"/>
        <v>11931</v>
      </c>
      <c r="U2990" s="8">
        <f t="shared" ca="1" si="842"/>
        <v>-1</v>
      </c>
      <c r="V2990" s="9">
        <f t="shared" ca="1" si="843"/>
        <v>2</v>
      </c>
      <c r="W2990" s="3">
        <f t="shared" si="844"/>
        <v>-2.2456750995904606E-2</v>
      </c>
      <c r="X2990" s="3">
        <f t="shared" si="845"/>
        <v>1.7835806795835074E-2</v>
      </c>
      <c r="Y2990" s="3">
        <f t="shared" si="846"/>
        <v>4.2466312780726101E-2</v>
      </c>
    </row>
    <row r="2991" spans="1:25" x14ac:dyDescent="0.25">
      <c r="A2991" s="1">
        <v>40379</v>
      </c>
      <c r="B2991" s="2">
        <v>7712.03</v>
      </c>
      <c r="C2991" s="2">
        <v>92167.58</v>
      </c>
      <c r="D2991" s="2">
        <v>7709</v>
      </c>
      <c r="E2991" s="2">
        <v>7586</v>
      </c>
      <c r="F2991" s="13">
        <f t="shared" si="834"/>
        <v>-3.9289266250253085E-4</v>
      </c>
      <c r="G2991" s="2">
        <f t="shared" si="829"/>
        <v>7523.7245000000003</v>
      </c>
      <c r="H2991" s="2">
        <f t="shared" ca="1" si="835"/>
        <v>103071.31600000001</v>
      </c>
      <c r="I2991">
        <f t="shared" ca="1" si="836"/>
        <v>-1</v>
      </c>
      <c r="J2991">
        <f t="shared" si="837"/>
        <v>-1</v>
      </c>
      <c r="K2991">
        <f t="shared" si="830"/>
        <v>62.199999999999818</v>
      </c>
      <c r="L2991">
        <f t="shared" ca="1" si="831"/>
        <v>-62.199999999999818</v>
      </c>
      <c r="M2991" s="14">
        <f t="shared" si="832"/>
        <v>6969.7200000000503</v>
      </c>
      <c r="N2991">
        <f t="shared" si="838"/>
        <v>0</v>
      </c>
      <c r="O2991">
        <f t="shared" si="833"/>
        <v>0</v>
      </c>
      <c r="P2991">
        <f>COUNTIF(作圖資料!$A$3:$A$249,A2991)</f>
        <v>0</v>
      </c>
      <c r="R2991" s="7">
        <f t="shared" si="839"/>
        <v>50</v>
      </c>
      <c r="S2991" s="8">
        <f t="shared" ca="1" si="840"/>
        <v>-50</v>
      </c>
      <c r="T2991" s="8">
        <f t="shared" ca="1" si="841"/>
        <v>11881</v>
      </c>
      <c r="U2991" s="8">
        <f t="shared" ca="1" si="842"/>
        <v>-1</v>
      </c>
      <c r="V2991" s="9">
        <f t="shared" ca="1" si="843"/>
        <v>0</v>
      </c>
      <c r="W2991" s="3">
        <f t="shared" si="844"/>
        <v>-2.2456750995904606E-2</v>
      </c>
      <c r="X2991" s="3">
        <f t="shared" si="845"/>
        <v>2.6111727591813683E-2</v>
      </c>
      <c r="Y2991" s="3">
        <f t="shared" si="846"/>
        <v>4.9271811623791351E-2</v>
      </c>
    </row>
    <row r="2992" spans="1:25" x14ac:dyDescent="0.25">
      <c r="A2992" s="1">
        <v>40380</v>
      </c>
      <c r="B2992" s="2">
        <v>7701.29</v>
      </c>
      <c r="C2992" s="2">
        <v>101517.2</v>
      </c>
      <c r="D2992" s="2">
        <v>7687</v>
      </c>
      <c r="E2992" s="2">
        <v>7595</v>
      </c>
      <c r="F2992" s="13">
        <f t="shared" si="834"/>
        <v>-1.380158389049102E-2</v>
      </c>
      <c r="G2992" s="2">
        <f t="shared" si="829"/>
        <v>7516.3053333333337</v>
      </c>
      <c r="H2992" s="2">
        <f t="shared" ca="1" si="835"/>
        <v>99655.356</v>
      </c>
      <c r="I2992">
        <f t="shared" ca="1" si="836"/>
        <v>1</v>
      </c>
      <c r="J2992">
        <f t="shared" si="837"/>
        <v>-1</v>
      </c>
      <c r="K2992">
        <f t="shared" si="830"/>
        <v>-10.739999999999782</v>
      </c>
      <c r="L2992">
        <f t="shared" ca="1" si="831"/>
        <v>10.739999999999782</v>
      </c>
      <c r="M2992" s="14">
        <f t="shared" si="832"/>
        <v>6969.7200000000503</v>
      </c>
      <c r="N2992">
        <f t="shared" si="838"/>
        <v>0</v>
      </c>
      <c r="O2992">
        <f t="shared" si="833"/>
        <v>0</v>
      </c>
      <c r="P2992">
        <f>COUNTIF(作圖資料!$A$3:$A$249,A2992)</f>
        <v>1</v>
      </c>
      <c r="R2992" s="7">
        <f t="shared" si="839"/>
        <v>-22</v>
      </c>
      <c r="S2992" s="8">
        <f t="shared" ca="1" si="840"/>
        <v>22</v>
      </c>
      <c r="T2992" s="8">
        <f t="shared" ca="1" si="841"/>
        <v>11903</v>
      </c>
      <c r="U2992" s="8">
        <f t="shared" ca="1" si="842"/>
        <v>1</v>
      </c>
      <c r="V2992" s="9">
        <f t="shared" ca="1" si="843"/>
        <v>2</v>
      </c>
      <c r="W2992" s="3">
        <f t="shared" si="844"/>
        <v>-2.2456750995904606E-2</v>
      </c>
      <c r="X2992" s="3">
        <f t="shared" si="845"/>
        <v>2.4682734193922862E-2</v>
      </c>
      <c r="Y2992" s="3">
        <f t="shared" si="846"/>
        <v>4.6277392132842765E-2</v>
      </c>
    </row>
    <row r="2993" spans="1:25" x14ac:dyDescent="0.25">
      <c r="A2993" s="1">
        <v>40381</v>
      </c>
      <c r="B2993" s="2">
        <v>7666.34</v>
      </c>
      <c r="C2993" s="2">
        <v>87535.82</v>
      </c>
      <c r="D2993" s="2">
        <v>7563</v>
      </c>
      <c r="E2993" s="2">
        <v>7520</v>
      </c>
      <c r="F2993" s="13">
        <f t="shared" si="834"/>
        <v>-1.3479704787421443E-2</v>
      </c>
      <c r="G2993" s="2">
        <f t="shared" si="829"/>
        <v>7509.3851666666678</v>
      </c>
      <c r="H2993" s="2">
        <f t="shared" ca="1" si="835"/>
        <v>96499.72</v>
      </c>
      <c r="I2993">
        <f t="shared" ca="1" si="836"/>
        <v>-1</v>
      </c>
      <c r="J2993">
        <f t="shared" si="837"/>
        <v>-1</v>
      </c>
      <c r="K2993">
        <f t="shared" si="830"/>
        <v>-34.949999999999818</v>
      </c>
      <c r="L2993">
        <f t="shared" ca="1" si="831"/>
        <v>-34.949999999999818</v>
      </c>
      <c r="M2993" s="14">
        <f t="shared" si="832"/>
        <v>6969.7200000000503</v>
      </c>
      <c r="N2993">
        <f t="shared" si="838"/>
        <v>0</v>
      </c>
      <c r="O2993">
        <f t="shared" si="833"/>
        <v>0</v>
      </c>
      <c r="P2993">
        <f>COUNTIF(作圖資料!$A$3:$A$249,A2993)</f>
        <v>0</v>
      </c>
      <c r="R2993" s="7">
        <f t="shared" si="839"/>
        <v>-32</v>
      </c>
      <c r="S2993" s="8">
        <f t="shared" ca="1" si="840"/>
        <v>-32</v>
      </c>
      <c r="T2993" s="8">
        <f t="shared" ca="1" si="841"/>
        <v>11871</v>
      </c>
      <c r="U2993" s="8">
        <f t="shared" ca="1" si="842"/>
        <v>-1</v>
      </c>
      <c r="V2993" s="9">
        <f t="shared" ca="1" si="843"/>
        <v>2</v>
      </c>
      <c r="W2993" s="3">
        <f t="shared" si="844"/>
        <v>-1.380158389049102E-2</v>
      </c>
      <c r="X2993" s="3">
        <f t="shared" si="845"/>
        <v>-4.5382007429923838E-3</v>
      </c>
      <c r="Y2993" s="3">
        <f t="shared" si="846"/>
        <v>-4.213298222514812E-3</v>
      </c>
    </row>
    <row r="2994" spans="1:25" x14ac:dyDescent="0.25">
      <c r="A2994" s="1">
        <v>40382</v>
      </c>
      <c r="B2994" s="2">
        <v>7761.22</v>
      </c>
      <c r="C2994" s="2">
        <v>122796.7</v>
      </c>
      <c r="D2994" s="2">
        <v>7680</v>
      </c>
      <c r="E2994" s="2">
        <v>7638</v>
      </c>
      <c r="F2994" s="13">
        <f t="shared" si="834"/>
        <v>-1.0464849598387893E-2</v>
      </c>
      <c r="G2994" s="2">
        <f t="shared" si="829"/>
        <v>7504.5046666666667</v>
      </c>
      <c r="H2994" s="2">
        <f t="shared" ca="1" si="835"/>
        <v>96891.78</v>
      </c>
      <c r="I2994">
        <f t="shared" ca="1" si="836"/>
        <v>1</v>
      </c>
      <c r="J2994">
        <f t="shared" si="837"/>
        <v>-1</v>
      </c>
      <c r="K2994">
        <f t="shared" si="830"/>
        <v>94.880000000000109</v>
      </c>
      <c r="L2994">
        <f t="shared" ca="1" si="831"/>
        <v>-94.880000000000109</v>
      </c>
      <c r="M2994" s="14">
        <f t="shared" si="832"/>
        <v>6969.7200000000503</v>
      </c>
      <c r="N2994">
        <f t="shared" si="838"/>
        <v>0</v>
      </c>
      <c r="O2994">
        <f t="shared" si="833"/>
        <v>0</v>
      </c>
      <c r="P2994">
        <f>COUNTIF(作圖資料!$A$3:$A$249,A2994)</f>
        <v>0</v>
      </c>
      <c r="R2994" s="7">
        <f t="shared" si="839"/>
        <v>117</v>
      </c>
      <c r="S2994" s="8">
        <f t="shared" ca="1" si="840"/>
        <v>-117</v>
      </c>
      <c r="T2994" s="8">
        <f t="shared" ca="1" si="841"/>
        <v>11754</v>
      </c>
      <c r="U2994" s="8">
        <f t="shared" ca="1" si="842"/>
        <v>1</v>
      </c>
      <c r="V2994" s="9">
        <f t="shared" ca="1" si="843"/>
        <v>2</v>
      </c>
      <c r="W2994" s="3">
        <f t="shared" si="844"/>
        <v>-1.380158389049102E-2</v>
      </c>
      <c r="X2994" s="3">
        <f t="shared" si="845"/>
        <v>7.781813176753527E-3</v>
      </c>
      <c r="Y2994" s="3">
        <f t="shared" si="846"/>
        <v>1.1191573403554811E-2</v>
      </c>
    </row>
    <row r="2995" spans="1:25" x14ac:dyDescent="0.25">
      <c r="A2995" s="1">
        <v>40385</v>
      </c>
      <c r="B2995" s="2">
        <v>7787.45</v>
      </c>
      <c r="C2995" s="2">
        <v>102281.9</v>
      </c>
      <c r="D2995" s="2">
        <v>7709</v>
      </c>
      <c r="E2995" s="2">
        <v>7668</v>
      </c>
      <c r="F2995" s="13">
        <f t="shared" si="834"/>
        <v>-1.0073900956025339E-2</v>
      </c>
      <c r="G2995" s="2">
        <f t="shared" si="829"/>
        <v>7500.8913333333339</v>
      </c>
      <c r="H2995" s="2">
        <f t="shared" ca="1" si="835"/>
        <v>101259.84</v>
      </c>
      <c r="I2995">
        <f t="shared" ca="1" si="836"/>
        <v>1</v>
      </c>
      <c r="J2995">
        <f t="shared" si="837"/>
        <v>-1</v>
      </c>
      <c r="K2995">
        <f t="shared" si="830"/>
        <v>26.229999999999563</v>
      </c>
      <c r="L2995">
        <f t="shared" ca="1" si="831"/>
        <v>26.229999999999563</v>
      </c>
      <c r="M2995" s="14">
        <f t="shared" si="832"/>
        <v>6969.7200000000503</v>
      </c>
      <c r="N2995">
        <f t="shared" si="838"/>
        <v>0</v>
      </c>
      <c r="O2995">
        <f t="shared" si="833"/>
        <v>0</v>
      </c>
      <c r="P2995">
        <f>COUNTIF(作圖資料!$A$3:$A$249,A2995)</f>
        <v>0</v>
      </c>
      <c r="R2995" s="7">
        <f t="shared" si="839"/>
        <v>29</v>
      </c>
      <c r="S2995" s="8">
        <f t="shared" ca="1" si="840"/>
        <v>29</v>
      </c>
      <c r="T2995" s="8">
        <f t="shared" ca="1" si="841"/>
        <v>11783</v>
      </c>
      <c r="U2995" s="8">
        <f t="shared" ca="1" si="842"/>
        <v>1</v>
      </c>
      <c r="V2995" s="9">
        <f t="shared" ca="1" si="843"/>
        <v>0</v>
      </c>
      <c r="W2995" s="3">
        <f t="shared" si="844"/>
        <v>-1.380158389049102E-2</v>
      </c>
      <c r="X2995" s="3">
        <f t="shared" si="845"/>
        <v>1.1187736080578548E-2</v>
      </c>
      <c r="Y2995" s="3">
        <f t="shared" si="846"/>
        <v>1.5009874917708776E-2</v>
      </c>
    </row>
    <row r="2996" spans="1:25" x14ac:dyDescent="0.25">
      <c r="A2996" s="1">
        <v>40386</v>
      </c>
      <c r="B2996" s="2">
        <v>7748.01</v>
      </c>
      <c r="C2996" s="2">
        <v>97918.71</v>
      </c>
      <c r="D2996" s="2">
        <v>7657</v>
      </c>
      <c r="E2996" s="2">
        <v>7623</v>
      </c>
      <c r="F2996" s="13">
        <f t="shared" si="834"/>
        <v>-1.1746241938252577E-2</v>
      </c>
      <c r="G2996" s="2">
        <f t="shared" si="829"/>
        <v>7497.4886666666671</v>
      </c>
      <c r="H2996" s="2">
        <f t="shared" ca="1" si="835"/>
        <v>102410.06600000001</v>
      </c>
      <c r="I2996">
        <f t="shared" ca="1" si="836"/>
        <v>-1</v>
      </c>
      <c r="J2996">
        <f t="shared" si="837"/>
        <v>-1</v>
      </c>
      <c r="K2996">
        <f t="shared" si="830"/>
        <v>-39.4399999999996</v>
      </c>
      <c r="L2996">
        <f t="shared" ca="1" si="831"/>
        <v>-39.4399999999996</v>
      </c>
      <c r="M2996" s="14">
        <f t="shared" si="832"/>
        <v>6969.7200000000503</v>
      </c>
      <c r="N2996">
        <f t="shared" si="838"/>
        <v>0</v>
      </c>
      <c r="O2996">
        <f t="shared" si="833"/>
        <v>0</v>
      </c>
      <c r="P2996">
        <f>COUNTIF(作圖資料!$A$3:$A$249,A2996)</f>
        <v>0</v>
      </c>
      <c r="R2996" s="7">
        <f t="shared" si="839"/>
        <v>-52</v>
      </c>
      <c r="S2996" s="8">
        <f t="shared" ca="1" si="840"/>
        <v>-52</v>
      </c>
      <c r="T2996" s="8">
        <f t="shared" ca="1" si="841"/>
        <v>11731</v>
      </c>
      <c r="U2996" s="8">
        <f t="shared" ca="1" si="842"/>
        <v>-1</v>
      </c>
      <c r="V2996" s="9">
        <f t="shared" ca="1" si="843"/>
        <v>2</v>
      </c>
      <c r="W2996" s="3">
        <f t="shared" si="844"/>
        <v>-1.380158389049102E-2</v>
      </c>
      <c r="X2996" s="3">
        <f t="shared" si="845"/>
        <v>6.0665161291160175E-3</v>
      </c>
      <c r="Y2996" s="3">
        <f t="shared" si="846"/>
        <v>8.1632653061223248E-3</v>
      </c>
    </row>
    <row r="2997" spans="1:25" x14ac:dyDescent="0.25">
      <c r="A2997" s="1">
        <v>40387</v>
      </c>
      <c r="B2997" s="2">
        <v>7784.81</v>
      </c>
      <c r="C2997" s="2">
        <v>109107.1</v>
      </c>
      <c r="D2997" s="2">
        <v>7723</v>
      </c>
      <c r="E2997" s="2">
        <v>7685</v>
      </c>
      <c r="F2997" s="13">
        <f t="shared" si="834"/>
        <v>-7.9398212673141844E-3</v>
      </c>
      <c r="G2997" s="2">
        <f t="shared" si="829"/>
        <v>7495.0559999999996</v>
      </c>
      <c r="H2997" s="2">
        <f t="shared" ca="1" si="835"/>
        <v>103928.04600000002</v>
      </c>
      <c r="I2997">
        <f t="shared" ca="1" si="836"/>
        <v>1</v>
      </c>
      <c r="J2997">
        <f t="shared" si="837"/>
        <v>-1</v>
      </c>
      <c r="K2997">
        <f t="shared" si="830"/>
        <v>36.800000000000182</v>
      </c>
      <c r="L2997">
        <f t="shared" ca="1" si="831"/>
        <v>-36.800000000000182</v>
      </c>
      <c r="M2997" s="14">
        <f t="shared" si="832"/>
        <v>6969.7200000000503</v>
      </c>
      <c r="N2997">
        <f t="shared" si="838"/>
        <v>0</v>
      </c>
      <c r="O2997">
        <f t="shared" si="833"/>
        <v>0</v>
      </c>
      <c r="P2997">
        <f>COUNTIF(作圖資料!$A$3:$A$249,A2997)</f>
        <v>0</v>
      </c>
      <c r="R2997" s="7">
        <f t="shared" si="839"/>
        <v>66</v>
      </c>
      <c r="S2997" s="8">
        <f t="shared" ca="1" si="840"/>
        <v>-66</v>
      </c>
      <c r="T2997" s="8">
        <f t="shared" ca="1" si="841"/>
        <v>11665</v>
      </c>
      <c r="U2997" s="8">
        <f t="shared" ca="1" si="842"/>
        <v>1</v>
      </c>
      <c r="V2997" s="9">
        <f t="shared" ca="1" si="843"/>
        <v>2</v>
      </c>
      <c r="W2997" s="3">
        <f t="shared" si="844"/>
        <v>-1.380158389049102E-2</v>
      </c>
      <c r="X2997" s="3">
        <f t="shared" si="845"/>
        <v>1.0844936367803371E-2</v>
      </c>
      <c r="Y2997" s="3">
        <f t="shared" si="846"/>
        <v>1.6853192890059265E-2</v>
      </c>
    </row>
    <row r="2998" spans="1:25" x14ac:dyDescent="0.25">
      <c r="A2998" s="1">
        <v>40388</v>
      </c>
      <c r="B2998" s="2">
        <v>7798.99</v>
      </c>
      <c r="C2998" s="2">
        <v>118763.9</v>
      </c>
      <c r="D2998" s="2">
        <v>7707</v>
      </c>
      <c r="E2998" s="2">
        <v>7673</v>
      </c>
      <c r="F2998" s="13">
        <f t="shared" si="834"/>
        <v>-1.1795117060029559E-2</v>
      </c>
      <c r="G2998" s="2">
        <f t="shared" si="829"/>
        <v>7496.7574999999988</v>
      </c>
      <c r="H2998" s="2">
        <f t="shared" ca="1" si="835"/>
        <v>110173.66200000001</v>
      </c>
      <c r="I2998">
        <f t="shared" ca="1" si="836"/>
        <v>1</v>
      </c>
      <c r="J2998">
        <f t="shared" si="837"/>
        <v>-1</v>
      </c>
      <c r="K2998">
        <f t="shared" si="830"/>
        <v>14.179999999999382</v>
      </c>
      <c r="L2998">
        <f t="shared" ca="1" si="831"/>
        <v>14.179999999999382</v>
      </c>
      <c r="M2998" s="14">
        <f t="shared" si="832"/>
        <v>6969.7200000000503</v>
      </c>
      <c r="N2998">
        <f t="shared" si="838"/>
        <v>0</v>
      </c>
      <c r="O2998">
        <f t="shared" si="833"/>
        <v>0</v>
      </c>
      <c r="P2998">
        <f>COUNTIF(作圖資料!$A$3:$A$249,A2998)</f>
        <v>0</v>
      </c>
      <c r="R2998" s="7">
        <f t="shared" si="839"/>
        <v>-16</v>
      </c>
      <c r="S2998" s="8">
        <f t="shared" ca="1" si="840"/>
        <v>-16</v>
      </c>
      <c r="T2998" s="8">
        <f t="shared" ca="1" si="841"/>
        <v>11649</v>
      </c>
      <c r="U2998" s="8">
        <f t="shared" ca="1" si="842"/>
        <v>1</v>
      </c>
      <c r="V2998" s="9">
        <f t="shared" ca="1" si="843"/>
        <v>0</v>
      </c>
      <c r="W2998" s="3">
        <f t="shared" si="844"/>
        <v>-1.380158389049102E-2</v>
      </c>
      <c r="X2998" s="3">
        <f t="shared" si="845"/>
        <v>1.2686186340210348E-2</v>
      </c>
      <c r="Y2998" s="3">
        <f t="shared" si="846"/>
        <v>1.4746543778801913E-2</v>
      </c>
    </row>
    <row r="2999" spans="1:25" x14ac:dyDescent="0.25">
      <c r="A2999" s="1">
        <v>40389</v>
      </c>
      <c r="B2999" s="2">
        <v>7760.63</v>
      </c>
      <c r="C2999" s="2">
        <v>103871.7</v>
      </c>
      <c r="D2999" s="2">
        <v>7682</v>
      </c>
      <c r="E2999" s="2">
        <v>7644</v>
      </c>
      <c r="F2999" s="13">
        <f t="shared" si="834"/>
        <v>-1.0131909393953809E-2</v>
      </c>
      <c r="G2999" s="2">
        <f t="shared" si="829"/>
        <v>7499.7766666666666</v>
      </c>
      <c r="H2999" s="2">
        <f t="shared" ca="1" si="835"/>
        <v>106388.66199999998</v>
      </c>
      <c r="I2999">
        <f t="shared" ca="1" si="836"/>
        <v>-1</v>
      </c>
      <c r="J2999">
        <f t="shared" si="837"/>
        <v>-1</v>
      </c>
      <c r="K2999">
        <f t="shared" si="830"/>
        <v>-38.359999999999673</v>
      </c>
      <c r="L2999">
        <f t="shared" ca="1" si="831"/>
        <v>-38.359999999999673</v>
      </c>
      <c r="M2999" s="14">
        <f t="shared" si="832"/>
        <v>6969.7200000000503</v>
      </c>
      <c r="N2999">
        <f t="shared" si="838"/>
        <v>0</v>
      </c>
      <c r="O2999">
        <f t="shared" si="833"/>
        <v>0</v>
      </c>
      <c r="P2999">
        <f>COUNTIF(作圖資料!$A$3:$A$249,A2999)</f>
        <v>0</v>
      </c>
      <c r="R2999" s="7">
        <f t="shared" si="839"/>
        <v>-25</v>
      </c>
      <c r="S2999" s="8">
        <f t="shared" ca="1" si="840"/>
        <v>-25</v>
      </c>
      <c r="T2999" s="8">
        <f t="shared" ca="1" si="841"/>
        <v>11624</v>
      </c>
      <c r="U2999" s="8">
        <f t="shared" ca="1" si="842"/>
        <v>-1</v>
      </c>
      <c r="V2999" s="9">
        <f t="shared" ca="1" si="843"/>
        <v>2</v>
      </c>
      <c r="W2999" s="3">
        <f t="shared" si="844"/>
        <v>-1.380158389049102E-2</v>
      </c>
      <c r="X2999" s="3">
        <f t="shared" si="845"/>
        <v>7.7052026348831681E-3</v>
      </c>
      <c r="Y2999" s="3">
        <f t="shared" si="846"/>
        <v>1.1454904542462119E-2</v>
      </c>
    </row>
    <row r="3000" spans="1:25" x14ac:dyDescent="0.25">
      <c r="A3000" s="1">
        <v>40392</v>
      </c>
      <c r="B3000" s="2">
        <v>7911.68</v>
      </c>
      <c r="C3000" s="2">
        <v>141886.79999999999</v>
      </c>
      <c r="D3000" s="2">
        <v>7870</v>
      </c>
      <c r="E3000" s="2">
        <v>7834</v>
      </c>
      <c r="F3000" s="13">
        <f t="shared" si="834"/>
        <v>-5.2681604918298763E-3</v>
      </c>
      <c r="G3000" s="2">
        <f t="shared" si="829"/>
        <v>7505.5196666666652</v>
      </c>
      <c r="H3000" s="2">
        <f t="shared" ca="1" si="835"/>
        <v>114309.64199999999</v>
      </c>
      <c r="I3000">
        <f t="shared" ca="1" si="836"/>
        <v>1</v>
      </c>
      <c r="J3000">
        <f t="shared" si="837"/>
        <v>-1</v>
      </c>
      <c r="K3000">
        <f t="shared" si="830"/>
        <v>151.05000000000018</v>
      </c>
      <c r="L3000">
        <f t="shared" ca="1" si="831"/>
        <v>-151.05000000000018</v>
      </c>
      <c r="M3000" s="14">
        <f t="shared" si="832"/>
        <v>6969.7200000000503</v>
      </c>
      <c r="N3000">
        <f t="shared" si="838"/>
        <v>0</v>
      </c>
      <c r="O3000">
        <f t="shared" si="833"/>
        <v>0</v>
      </c>
      <c r="P3000">
        <f>COUNTIF(作圖資料!$A$3:$A$249,A3000)</f>
        <v>0</v>
      </c>
      <c r="R3000" s="7">
        <f t="shared" si="839"/>
        <v>188</v>
      </c>
      <c r="S3000" s="8">
        <f t="shared" ca="1" si="840"/>
        <v>-188</v>
      </c>
      <c r="T3000" s="8">
        <f t="shared" ca="1" si="841"/>
        <v>11436</v>
      </c>
      <c r="U3000" s="8">
        <f t="shared" ca="1" si="842"/>
        <v>1</v>
      </c>
      <c r="V3000" s="9">
        <f t="shared" ca="1" si="843"/>
        <v>2</v>
      </c>
      <c r="W3000" s="3">
        <f t="shared" si="844"/>
        <v>-1.380158389049102E-2</v>
      </c>
      <c r="X3000" s="3">
        <f t="shared" si="845"/>
        <v>2.7318799837429797E-2</v>
      </c>
      <c r="Y3000" s="3">
        <f t="shared" si="846"/>
        <v>3.6208031599736845E-2</v>
      </c>
    </row>
    <row r="3001" spans="1:25" x14ac:dyDescent="0.25">
      <c r="A3001" s="1">
        <v>40393</v>
      </c>
      <c r="B3001" s="2">
        <v>7957.53</v>
      </c>
      <c r="C3001" s="2">
        <v>142811.5</v>
      </c>
      <c r="D3001" s="2">
        <v>7914</v>
      </c>
      <c r="E3001" s="2">
        <v>7880</v>
      </c>
      <c r="F3001" s="13">
        <f t="shared" si="834"/>
        <v>-5.4702904041832312E-3</v>
      </c>
      <c r="G3001" s="2">
        <f t="shared" si="829"/>
        <v>7510.3996666666671</v>
      </c>
      <c r="H3001" s="2">
        <f t="shared" ca="1" si="835"/>
        <v>123288.2</v>
      </c>
      <c r="I3001">
        <f t="shared" ca="1" si="836"/>
        <v>1</v>
      </c>
      <c r="J3001">
        <f t="shared" si="837"/>
        <v>-1</v>
      </c>
      <c r="K3001">
        <f t="shared" si="830"/>
        <v>45.849999999999454</v>
      </c>
      <c r="L3001">
        <f t="shared" ca="1" si="831"/>
        <v>45.849999999999454</v>
      </c>
      <c r="M3001" s="14">
        <f t="shared" si="832"/>
        <v>6969.7200000000503</v>
      </c>
      <c r="N3001">
        <f t="shared" si="838"/>
        <v>0</v>
      </c>
      <c r="O3001">
        <f t="shared" si="833"/>
        <v>0</v>
      </c>
      <c r="P3001">
        <f>COUNTIF(作圖資料!$A$3:$A$249,A3001)</f>
        <v>0</v>
      </c>
      <c r="R3001" s="7">
        <f t="shared" si="839"/>
        <v>44</v>
      </c>
      <c r="S3001" s="8">
        <f t="shared" ca="1" si="840"/>
        <v>44</v>
      </c>
      <c r="T3001" s="8">
        <f t="shared" ca="1" si="841"/>
        <v>11480</v>
      </c>
      <c r="U3001" s="8">
        <f t="shared" ca="1" si="842"/>
        <v>1</v>
      </c>
      <c r="V3001" s="9">
        <f t="shared" ca="1" si="843"/>
        <v>0</v>
      </c>
      <c r="W3001" s="3">
        <f t="shared" si="844"/>
        <v>-1.380158389049102E-2</v>
      </c>
      <c r="X3001" s="3">
        <f t="shared" si="845"/>
        <v>3.327234787938127E-2</v>
      </c>
      <c r="Y3001" s="3">
        <f t="shared" si="846"/>
        <v>4.2001316655694731E-2</v>
      </c>
    </row>
    <row r="3002" spans="1:25" x14ac:dyDescent="0.25">
      <c r="A3002" s="1">
        <v>40394</v>
      </c>
      <c r="B3002" s="2">
        <v>7972.66</v>
      </c>
      <c r="C3002" s="2">
        <v>125621</v>
      </c>
      <c r="D3002" s="2">
        <v>7911</v>
      </c>
      <c r="E3002" s="2">
        <v>7881</v>
      </c>
      <c r="F3002" s="13">
        <f t="shared" si="834"/>
        <v>-7.7339307081952802E-3</v>
      </c>
      <c r="G3002" s="2">
        <f t="shared" si="829"/>
        <v>7516.47</v>
      </c>
      <c r="H3002" s="2">
        <f t="shared" ca="1" si="835"/>
        <v>126590.97999999998</v>
      </c>
      <c r="I3002">
        <f t="shared" ca="1" si="836"/>
        <v>-1</v>
      </c>
      <c r="J3002">
        <f t="shared" si="837"/>
        <v>-1</v>
      </c>
      <c r="K3002">
        <f t="shared" si="830"/>
        <v>15.130000000000109</v>
      </c>
      <c r="L3002">
        <f t="shared" ca="1" si="831"/>
        <v>15.130000000000109</v>
      </c>
      <c r="M3002" s="14">
        <f t="shared" si="832"/>
        <v>6969.7200000000503</v>
      </c>
      <c r="N3002">
        <f t="shared" si="838"/>
        <v>0</v>
      </c>
      <c r="O3002">
        <f t="shared" si="833"/>
        <v>0</v>
      </c>
      <c r="P3002">
        <f>COUNTIF(作圖資料!$A$3:$A$249,A3002)</f>
        <v>0</v>
      </c>
      <c r="R3002" s="7">
        <f t="shared" si="839"/>
        <v>-3</v>
      </c>
      <c r="S3002" s="8">
        <f t="shared" ca="1" si="840"/>
        <v>-3</v>
      </c>
      <c r="T3002" s="8">
        <f t="shared" ca="1" si="841"/>
        <v>11477</v>
      </c>
      <c r="U3002" s="8">
        <f t="shared" ca="1" si="842"/>
        <v>-1</v>
      </c>
      <c r="V3002" s="9">
        <f t="shared" ca="1" si="843"/>
        <v>2</v>
      </c>
      <c r="W3002" s="3">
        <f t="shared" si="844"/>
        <v>-1.380158389049102E-2</v>
      </c>
      <c r="X3002" s="3">
        <f t="shared" si="845"/>
        <v>3.5236953809037352E-2</v>
      </c>
      <c r="Y3002" s="3">
        <f t="shared" si="846"/>
        <v>4.1606319947333992E-2</v>
      </c>
    </row>
    <row r="3003" spans="1:25" x14ac:dyDescent="0.25">
      <c r="A3003" s="1">
        <v>40395</v>
      </c>
      <c r="B3003" s="2">
        <v>7936.85</v>
      </c>
      <c r="C3003" s="2">
        <v>156209.29999999999</v>
      </c>
      <c r="D3003" s="2">
        <v>7913</v>
      </c>
      <c r="E3003" s="2">
        <v>7880</v>
      </c>
      <c r="F3003" s="13">
        <f t="shared" si="834"/>
        <v>-3.0049704857720849E-3</v>
      </c>
      <c r="G3003" s="2">
        <f t="shared" si="829"/>
        <v>7522.0391666666665</v>
      </c>
      <c r="H3003" s="2">
        <f t="shared" ca="1" si="835"/>
        <v>134080.06</v>
      </c>
      <c r="I3003">
        <f t="shared" ca="1" si="836"/>
        <v>1</v>
      </c>
      <c r="J3003">
        <f t="shared" si="837"/>
        <v>-1</v>
      </c>
      <c r="K3003">
        <f t="shared" si="830"/>
        <v>-35.809999999999491</v>
      </c>
      <c r="L3003">
        <f t="shared" ca="1" si="831"/>
        <v>35.809999999999491</v>
      </c>
      <c r="M3003" s="14">
        <f t="shared" si="832"/>
        <v>6969.7200000000503</v>
      </c>
      <c r="N3003">
        <f t="shared" si="838"/>
        <v>0</v>
      </c>
      <c r="O3003">
        <f t="shared" si="833"/>
        <v>0</v>
      </c>
      <c r="P3003">
        <f>COUNTIF(作圖資料!$A$3:$A$249,A3003)</f>
        <v>0</v>
      </c>
      <c r="R3003" s="7">
        <f t="shared" si="839"/>
        <v>2</v>
      </c>
      <c r="S3003" s="8">
        <f t="shared" ca="1" si="840"/>
        <v>-2</v>
      </c>
      <c r="T3003" s="8">
        <f t="shared" ca="1" si="841"/>
        <v>11475</v>
      </c>
      <c r="U3003" s="8">
        <f t="shared" ca="1" si="842"/>
        <v>1</v>
      </c>
      <c r="V3003" s="9">
        <f t="shared" ca="1" si="843"/>
        <v>2</v>
      </c>
      <c r="W3003" s="3">
        <f t="shared" si="844"/>
        <v>-1.380158389049102E-2</v>
      </c>
      <c r="X3003" s="3">
        <f t="shared" si="845"/>
        <v>3.058708346264094E-2</v>
      </c>
      <c r="Y3003" s="3">
        <f t="shared" si="846"/>
        <v>4.18696510862413E-2</v>
      </c>
    </row>
    <row r="3004" spans="1:25" x14ac:dyDescent="0.25">
      <c r="A3004" s="1">
        <v>40396</v>
      </c>
      <c r="B3004" s="2">
        <v>7963.3</v>
      </c>
      <c r="C3004" s="2">
        <v>115959.1</v>
      </c>
      <c r="D3004" s="2">
        <v>7929</v>
      </c>
      <c r="E3004" s="2">
        <v>7899</v>
      </c>
      <c r="F3004" s="13">
        <f t="shared" si="834"/>
        <v>-4.3072595532003266E-3</v>
      </c>
      <c r="G3004" s="2">
        <f t="shared" si="829"/>
        <v>7525.2513333333327</v>
      </c>
      <c r="H3004" s="2">
        <f t="shared" ca="1" si="835"/>
        <v>136497.53999999998</v>
      </c>
      <c r="I3004">
        <f t="shared" ca="1" si="836"/>
        <v>-1</v>
      </c>
      <c r="J3004">
        <f t="shared" si="837"/>
        <v>-1</v>
      </c>
      <c r="K3004">
        <f t="shared" si="830"/>
        <v>26.449999999999818</v>
      </c>
      <c r="L3004">
        <f t="shared" ca="1" si="831"/>
        <v>26.449999999999818</v>
      </c>
      <c r="M3004" s="14">
        <f t="shared" si="832"/>
        <v>6969.7200000000503</v>
      </c>
      <c r="N3004">
        <f t="shared" si="838"/>
        <v>0</v>
      </c>
      <c r="O3004">
        <f t="shared" si="833"/>
        <v>0</v>
      </c>
      <c r="P3004">
        <f>COUNTIF(作圖資料!$A$3:$A$249,A3004)</f>
        <v>0</v>
      </c>
      <c r="R3004" s="7">
        <f t="shared" si="839"/>
        <v>16</v>
      </c>
      <c r="S3004" s="8">
        <f t="shared" ca="1" si="840"/>
        <v>16</v>
      </c>
      <c r="T3004" s="8">
        <f t="shared" ca="1" si="841"/>
        <v>11491</v>
      </c>
      <c r="U3004" s="8">
        <f t="shared" ca="1" si="842"/>
        <v>-1</v>
      </c>
      <c r="V3004" s="9">
        <f t="shared" ca="1" si="843"/>
        <v>2</v>
      </c>
      <c r="W3004" s="3">
        <f t="shared" si="844"/>
        <v>-1.380158389049102E-2</v>
      </c>
      <c r="X3004" s="3">
        <f t="shared" si="845"/>
        <v>3.4021573009197281E-2</v>
      </c>
      <c r="Y3004" s="3">
        <f t="shared" si="846"/>
        <v>4.3976300197498874E-2</v>
      </c>
    </row>
    <row r="3005" spans="1:25" x14ac:dyDescent="0.25">
      <c r="A3005" s="1">
        <v>40399</v>
      </c>
      <c r="B3005" s="2">
        <v>8034.49</v>
      </c>
      <c r="C3005" s="2">
        <v>124477.6</v>
      </c>
      <c r="D3005" s="2">
        <v>7987</v>
      </c>
      <c r="E3005" s="2">
        <v>7953</v>
      </c>
      <c r="F3005" s="13">
        <f t="shared" si="834"/>
        <v>-5.9107672048879234E-3</v>
      </c>
      <c r="G3005" s="2">
        <f t="shared" si="829"/>
        <v>7529.6239999999989</v>
      </c>
      <c r="H3005" s="2">
        <f t="shared" ca="1" si="835"/>
        <v>133015.70000000001</v>
      </c>
      <c r="I3005">
        <f t="shared" ca="1" si="836"/>
        <v>-1</v>
      </c>
      <c r="J3005">
        <f t="shared" si="837"/>
        <v>-1</v>
      </c>
      <c r="K3005">
        <f t="shared" si="830"/>
        <v>71.1899999999996</v>
      </c>
      <c r="L3005">
        <f t="shared" ca="1" si="831"/>
        <v>-71.1899999999996</v>
      </c>
      <c r="M3005" s="14">
        <f t="shared" si="832"/>
        <v>6969.7200000000503</v>
      </c>
      <c r="N3005">
        <f t="shared" si="838"/>
        <v>0</v>
      </c>
      <c r="O3005">
        <f t="shared" si="833"/>
        <v>0</v>
      </c>
      <c r="P3005">
        <f>COUNTIF(作圖資料!$A$3:$A$249,A3005)</f>
        <v>0</v>
      </c>
      <c r="R3005" s="7">
        <f t="shared" si="839"/>
        <v>58</v>
      </c>
      <c r="S3005" s="8">
        <f t="shared" ca="1" si="840"/>
        <v>-58</v>
      </c>
      <c r="T3005" s="8">
        <f t="shared" ca="1" si="841"/>
        <v>11433</v>
      </c>
      <c r="U3005" s="8">
        <f t="shared" ca="1" si="842"/>
        <v>-1</v>
      </c>
      <c r="V3005" s="9">
        <f t="shared" ca="1" si="843"/>
        <v>0</v>
      </c>
      <c r="W3005" s="3">
        <f t="shared" si="844"/>
        <v>-1.380158389049102E-2</v>
      </c>
      <c r="X3005" s="3">
        <f t="shared" si="845"/>
        <v>4.3265478900288201E-2</v>
      </c>
      <c r="Y3005" s="3">
        <f t="shared" si="846"/>
        <v>5.1612903225807027E-2</v>
      </c>
    </row>
    <row r="3006" spans="1:25" x14ac:dyDescent="0.25">
      <c r="A3006" s="1">
        <v>40400</v>
      </c>
      <c r="B3006" s="2">
        <v>7976.74</v>
      </c>
      <c r="C3006" s="2">
        <v>135666.9</v>
      </c>
      <c r="D3006" s="2">
        <v>7936</v>
      </c>
      <c r="E3006" s="2">
        <v>7902</v>
      </c>
      <c r="F3006" s="13">
        <f t="shared" si="834"/>
        <v>-5.1073496190172651E-3</v>
      </c>
      <c r="G3006" s="2">
        <f t="shared" ref="G3006:G3069" si="847">AVERAGE(B2947:B3006)</f>
        <v>7535.9243333333325</v>
      </c>
      <c r="H3006" s="2">
        <f t="shared" ca="1" si="835"/>
        <v>131586.78</v>
      </c>
      <c r="I3006">
        <f t="shared" ca="1" si="836"/>
        <v>1</v>
      </c>
      <c r="J3006">
        <f t="shared" si="837"/>
        <v>-1</v>
      </c>
      <c r="K3006">
        <f t="shared" ref="K3006:K3069" si="848">B3006-B3005</f>
        <v>-57.75</v>
      </c>
      <c r="L3006">
        <f t="shared" ref="L3006:L3069" ca="1" si="849">I3005*K3006</f>
        <v>57.75</v>
      </c>
      <c r="M3006" s="14">
        <f t="shared" ref="M3006:M3069" si="850">M3005+K3006*N3005</f>
        <v>6969.7200000000503</v>
      </c>
      <c r="N3006">
        <f t="shared" si="838"/>
        <v>0</v>
      </c>
      <c r="O3006">
        <f t="shared" ref="O3006:O3069" si="851">ABS(N3006-N3005)</f>
        <v>0</v>
      </c>
      <c r="P3006">
        <f>COUNTIF(作圖資料!$A$3:$A$249,A3006)</f>
        <v>0</v>
      </c>
      <c r="R3006" s="7">
        <f t="shared" si="839"/>
        <v>-51</v>
      </c>
      <c r="S3006" s="8">
        <f t="shared" ca="1" si="840"/>
        <v>51</v>
      </c>
      <c r="T3006" s="8">
        <f t="shared" ca="1" si="841"/>
        <v>11484</v>
      </c>
      <c r="U3006" s="8">
        <f t="shared" ca="1" si="842"/>
        <v>1</v>
      </c>
      <c r="V3006" s="9">
        <f t="shared" ca="1" si="843"/>
        <v>2</v>
      </c>
      <c r="W3006" s="3">
        <f t="shared" si="844"/>
        <v>-1.380158389049102E-2</v>
      </c>
      <c r="X3006" s="3">
        <f t="shared" si="845"/>
        <v>3.5766735183326404E-2</v>
      </c>
      <c r="Y3006" s="3">
        <f t="shared" si="846"/>
        <v>4.4897959183674008E-2</v>
      </c>
    </row>
    <row r="3007" spans="1:25" x14ac:dyDescent="0.25">
      <c r="A3007" s="1">
        <v>40401</v>
      </c>
      <c r="B3007" s="2">
        <v>7895.03</v>
      </c>
      <c r="C3007" s="2">
        <v>125487.5</v>
      </c>
      <c r="D3007" s="2">
        <v>7856</v>
      </c>
      <c r="E3007" s="2">
        <v>7823</v>
      </c>
      <c r="F3007" s="13">
        <f t="shared" si="834"/>
        <v>-4.9436164270433292E-3</v>
      </c>
      <c r="G3007" s="2">
        <f t="shared" si="847"/>
        <v>7541.0865000000003</v>
      </c>
      <c r="H3007" s="2">
        <f t="shared" ca="1" si="835"/>
        <v>131560.08000000002</v>
      </c>
      <c r="I3007">
        <f t="shared" ca="1" si="836"/>
        <v>-1</v>
      </c>
      <c r="J3007">
        <f t="shared" si="837"/>
        <v>-1</v>
      </c>
      <c r="K3007">
        <f t="shared" si="848"/>
        <v>-81.710000000000036</v>
      </c>
      <c r="L3007">
        <f t="shared" ca="1" si="849"/>
        <v>-81.710000000000036</v>
      </c>
      <c r="M3007" s="14">
        <f t="shared" si="850"/>
        <v>6969.7200000000503</v>
      </c>
      <c r="N3007">
        <f t="shared" si="838"/>
        <v>0</v>
      </c>
      <c r="O3007">
        <f t="shared" si="851"/>
        <v>0</v>
      </c>
      <c r="P3007">
        <f>COUNTIF(作圖資料!$A$3:$A$249,A3007)</f>
        <v>0</v>
      </c>
      <c r="R3007" s="7">
        <f t="shared" si="839"/>
        <v>-80</v>
      </c>
      <c r="S3007" s="8">
        <f t="shared" ca="1" si="840"/>
        <v>-80</v>
      </c>
      <c r="T3007" s="8">
        <f t="shared" ca="1" si="841"/>
        <v>11404</v>
      </c>
      <c r="U3007" s="8">
        <f t="shared" ca="1" si="842"/>
        <v>-1</v>
      </c>
      <c r="V3007" s="9">
        <f t="shared" ca="1" si="843"/>
        <v>2</v>
      </c>
      <c r="W3007" s="3">
        <f t="shared" si="844"/>
        <v>-1.380158389049102E-2</v>
      </c>
      <c r="X3007" s="3">
        <f t="shared" si="845"/>
        <v>2.5156824376175946E-2</v>
      </c>
      <c r="Y3007" s="3">
        <f t="shared" si="846"/>
        <v>3.4364713627387022E-2</v>
      </c>
    </row>
    <row r="3008" spans="1:25" x14ac:dyDescent="0.25">
      <c r="A3008" s="1">
        <v>40402</v>
      </c>
      <c r="B3008" s="2">
        <v>7829.79</v>
      </c>
      <c r="C3008" s="2">
        <v>115535.1</v>
      </c>
      <c r="D3008" s="2">
        <v>7800</v>
      </c>
      <c r="E3008" s="2">
        <v>7772</v>
      </c>
      <c r="F3008" s="13">
        <f t="shared" si="834"/>
        <v>-3.8046997429049823E-3</v>
      </c>
      <c r="G3008" s="2">
        <f t="shared" si="847"/>
        <v>7545.5969999999988</v>
      </c>
      <c r="H3008" s="2">
        <f t="shared" ca="1" si="835"/>
        <v>123425.23999999999</v>
      </c>
      <c r="I3008">
        <f t="shared" ca="1" si="836"/>
        <v>-1</v>
      </c>
      <c r="J3008">
        <f t="shared" si="837"/>
        <v>-1</v>
      </c>
      <c r="K3008">
        <f t="shared" si="848"/>
        <v>-65.239999999999782</v>
      </c>
      <c r="L3008">
        <f t="shared" ca="1" si="849"/>
        <v>65.239999999999782</v>
      </c>
      <c r="M3008" s="14">
        <f t="shared" si="850"/>
        <v>6969.7200000000503</v>
      </c>
      <c r="N3008">
        <f t="shared" si="838"/>
        <v>0</v>
      </c>
      <c r="O3008">
        <f t="shared" si="851"/>
        <v>0</v>
      </c>
      <c r="P3008">
        <f>COUNTIF(作圖資料!$A$3:$A$249,A3008)</f>
        <v>0</v>
      </c>
      <c r="R3008" s="7">
        <f t="shared" si="839"/>
        <v>-56</v>
      </c>
      <c r="S3008" s="8">
        <f t="shared" ca="1" si="840"/>
        <v>56</v>
      </c>
      <c r="T3008" s="8">
        <f t="shared" ca="1" si="841"/>
        <v>11460</v>
      </c>
      <c r="U3008" s="8">
        <f t="shared" ca="1" si="842"/>
        <v>-1</v>
      </c>
      <c r="V3008" s="9">
        <f t="shared" ca="1" si="843"/>
        <v>0</v>
      </c>
      <c r="W3008" s="3">
        <f t="shared" si="844"/>
        <v>-1.380158389049102E-2</v>
      </c>
      <c r="X3008" s="3">
        <f t="shared" si="845"/>
        <v>1.6685516322590077E-2</v>
      </c>
      <c r="Y3008" s="3">
        <f t="shared" si="846"/>
        <v>2.6991441737986177E-2</v>
      </c>
    </row>
    <row r="3009" spans="1:25" x14ac:dyDescent="0.25">
      <c r="A3009" s="1">
        <v>40403</v>
      </c>
      <c r="B3009" s="2">
        <v>7891.58</v>
      </c>
      <c r="C3009" s="2">
        <v>131147.70000000001</v>
      </c>
      <c r="D3009" s="2">
        <v>7911</v>
      </c>
      <c r="E3009" s="2">
        <v>7885</v>
      </c>
      <c r="F3009" s="13">
        <f t="shared" si="834"/>
        <v>2.4608506788248441E-3</v>
      </c>
      <c r="G3009" s="2">
        <f t="shared" si="847"/>
        <v>7553.382833333334</v>
      </c>
      <c r="H3009" s="2">
        <f t="shared" ca="1" si="835"/>
        <v>126462.96</v>
      </c>
      <c r="I3009">
        <f t="shared" ca="1" si="836"/>
        <v>1</v>
      </c>
      <c r="J3009">
        <f t="shared" si="837"/>
        <v>1</v>
      </c>
      <c r="K3009">
        <f t="shared" si="848"/>
        <v>61.789999999999964</v>
      </c>
      <c r="L3009">
        <f t="shared" ca="1" si="849"/>
        <v>-61.789999999999964</v>
      </c>
      <c r="M3009" s="14">
        <f t="shared" si="850"/>
        <v>6969.7200000000503</v>
      </c>
      <c r="N3009">
        <f t="shared" si="838"/>
        <v>0</v>
      </c>
      <c r="O3009">
        <f t="shared" si="851"/>
        <v>0</v>
      </c>
      <c r="P3009">
        <f>COUNTIF(作圖資料!$A$3:$A$249,A3009)</f>
        <v>0</v>
      </c>
      <c r="R3009" s="7">
        <f t="shared" si="839"/>
        <v>111</v>
      </c>
      <c r="S3009" s="8">
        <f t="shared" ca="1" si="840"/>
        <v>-111</v>
      </c>
      <c r="T3009" s="8">
        <f t="shared" ca="1" si="841"/>
        <v>11349</v>
      </c>
      <c r="U3009" s="8">
        <f t="shared" ca="1" si="842"/>
        <v>1</v>
      </c>
      <c r="V3009" s="9">
        <f t="shared" ca="1" si="843"/>
        <v>2</v>
      </c>
      <c r="W3009" s="3">
        <f t="shared" si="844"/>
        <v>-1.380158389049102E-2</v>
      </c>
      <c r="X3009" s="3">
        <f t="shared" si="845"/>
        <v>2.4708847478798868E-2</v>
      </c>
      <c r="Y3009" s="3">
        <f t="shared" si="846"/>
        <v>4.1606319947334436E-2</v>
      </c>
    </row>
    <row r="3010" spans="1:25" x14ac:dyDescent="0.25">
      <c r="A3010" s="1">
        <v>40406</v>
      </c>
      <c r="B3010" s="2">
        <v>7941.22</v>
      </c>
      <c r="C3010" s="2">
        <v>119428.4</v>
      </c>
      <c r="D3010" s="2">
        <v>7946</v>
      </c>
      <c r="E3010" s="2">
        <v>7922</v>
      </c>
      <c r="F3010" s="13">
        <f t="shared" si="834"/>
        <v>6.0192262649816364E-4</v>
      </c>
      <c r="G3010" s="2">
        <f t="shared" si="847"/>
        <v>7565.1079999999993</v>
      </c>
      <c r="H3010" s="2">
        <f t="shared" ca="1" si="835"/>
        <v>125453.12</v>
      </c>
      <c r="I3010">
        <f t="shared" ca="1" si="836"/>
        <v>-1</v>
      </c>
      <c r="J3010">
        <f t="shared" si="837"/>
        <v>1</v>
      </c>
      <c r="K3010">
        <f t="shared" si="848"/>
        <v>49.640000000000327</v>
      </c>
      <c r="L3010">
        <f t="shared" ca="1" si="849"/>
        <v>49.640000000000327</v>
      </c>
      <c r="M3010" s="14">
        <f t="shared" si="850"/>
        <v>6969.7200000000503</v>
      </c>
      <c r="N3010">
        <f t="shared" si="838"/>
        <v>0</v>
      </c>
      <c r="O3010">
        <f t="shared" si="851"/>
        <v>0</v>
      </c>
      <c r="P3010">
        <f>COUNTIF(作圖資料!$A$3:$A$249,A3010)</f>
        <v>0</v>
      </c>
      <c r="R3010" s="7">
        <f t="shared" si="839"/>
        <v>35</v>
      </c>
      <c r="S3010" s="8">
        <f t="shared" ca="1" si="840"/>
        <v>35</v>
      </c>
      <c r="T3010" s="8">
        <f t="shared" ca="1" si="841"/>
        <v>11384</v>
      </c>
      <c r="U3010" s="8">
        <f t="shared" ca="1" si="842"/>
        <v>-1</v>
      </c>
      <c r="V3010" s="9">
        <f t="shared" ca="1" si="843"/>
        <v>2</v>
      </c>
      <c r="W3010" s="3">
        <f t="shared" si="844"/>
        <v>-1.380158389049102E-2</v>
      </c>
      <c r="X3010" s="3">
        <f t="shared" si="845"/>
        <v>3.1154520865984692E-2</v>
      </c>
      <c r="Y3010" s="3">
        <f t="shared" si="846"/>
        <v>4.6214614878209881E-2</v>
      </c>
    </row>
    <row r="3011" spans="1:25" x14ac:dyDescent="0.25">
      <c r="A3011" s="1">
        <v>40407</v>
      </c>
      <c r="B3011" s="2">
        <v>7931.09</v>
      </c>
      <c r="C3011" s="2">
        <v>132357.29999999999</v>
      </c>
      <c r="D3011" s="2">
        <v>7941</v>
      </c>
      <c r="E3011" s="2">
        <v>7917</v>
      </c>
      <c r="F3011" s="13">
        <f t="shared" ref="F3011:F3074" si="852">IF(P3011=1,E3011,D3011)/B3011-1</f>
        <v>1.2495129925393922E-3</v>
      </c>
      <c r="G3011" s="2">
        <f t="shared" si="847"/>
        <v>7575.2473333333337</v>
      </c>
      <c r="H3011" s="2">
        <f t="shared" ref="H3011:H3074" ca="1" si="853">IF(ROW()&gt;$H$1,AVERAGE(OFFSET(C3011,-$H$1+1,,$H$1)),"")</f>
        <v>124791.2</v>
      </c>
      <c r="I3011">
        <f t="shared" ref="I3011:I3074" ca="1" si="854">IF(H3011="",0,SIGN(C3011-H3011))</f>
        <v>1</v>
      </c>
      <c r="J3011">
        <f t="shared" ref="J3011:J3074" si="855">SIGN(F3011)</f>
        <v>1</v>
      </c>
      <c r="K3011">
        <f t="shared" si="848"/>
        <v>-10.130000000000109</v>
      </c>
      <c r="L3011">
        <f t="shared" ca="1" si="849"/>
        <v>10.130000000000109</v>
      </c>
      <c r="M3011" s="14">
        <f t="shared" si="850"/>
        <v>6969.7200000000503</v>
      </c>
      <c r="N3011">
        <f t="shared" ref="N3011:N3074" si="856">INT(M3011*$Q$1/B3011)*CHOOSE($L$1,I3011,J3011)</f>
        <v>0</v>
      </c>
      <c r="O3011">
        <f t="shared" si="851"/>
        <v>0</v>
      </c>
      <c r="P3011">
        <f>COUNTIF(作圖資料!$A$3:$A$249,A3011)</f>
        <v>0</v>
      </c>
      <c r="R3011" s="7">
        <f t="shared" si="839"/>
        <v>-5</v>
      </c>
      <c r="S3011" s="8">
        <f t="shared" ca="1" si="840"/>
        <v>5</v>
      </c>
      <c r="T3011" s="8">
        <f t="shared" ca="1" si="841"/>
        <v>11389</v>
      </c>
      <c r="U3011" s="8">
        <f t="shared" ca="1" si="842"/>
        <v>1</v>
      </c>
      <c r="V3011" s="9">
        <f t="shared" ca="1" si="843"/>
        <v>2</v>
      </c>
      <c r="W3011" s="3">
        <f t="shared" si="844"/>
        <v>-1.380158389049102E-2</v>
      </c>
      <c r="X3011" s="3">
        <f t="shared" si="845"/>
        <v>2.9839156816585E-2</v>
      </c>
      <c r="Y3011" s="3">
        <f t="shared" si="846"/>
        <v>4.5556287030941833E-2</v>
      </c>
    </row>
    <row r="3012" spans="1:25" x14ac:dyDescent="0.25">
      <c r="A3012" s="1">
        <v>40408</v>
      </c>
      <c r="B3012" s="2">
        <v>7924.1</v>
      </c>
      <c r="C3012" s="2">
        <v>134551.4</v>
      </c>
      <c r="D3012" s="2">
        <v>7919</v>
      </c>
      <c r="E3012" s="2">
        <v>7878</v>
      </c>
      <c r="F3012" s="13">
        <f t="shared" si="852"/>
        <v>-5.8176953849649049E-3</v>
      </c>
      <c r="G3012" s="2">
        <f t="shared" si="847"/>
        <v>7589.2094999999999</v>
      </c>
      <c r="H3012" s="2">
        <f t="shared" ca="1" si="853"/>
        <v>126603.98000000001</v>
      </c>
      <c r="I3012">
        <f t="shared" ca="1" si="854"/>
        <v>1</v>
      </c>
      <c r="J3012">
        <f t="shared" si="855"/>
        <v>-1</v>
      </c>
      <c r="K3012">
        <f t="shared" si="848"/>
        <v>-6.9899999999997817</v>
      </c>
      <c r="L3012">
        <f t="shared" ca="1" si="849"/>
        <v>-6.9899999999997817</v>
      </c>
      <c r="M3012" s="14">
        <f t="shared" si="850"/>
        <v>6969.7200000000503</v>
      </c>
      <c r="N3012">
        <f t="shared" si="856"/>
        <v>0</v>
      </c>
      <c r="O3012">
        <f t="shared" si="851"/>
        <v>0</v>
      </c>
      <c r="P3012">
        <f>COUNTIF(作圖資料!$A$3:$A$249,A3012)</f>
        <v>1</v>
      </c>
      <c r="R3012" s="7">
        <f t="shared" ref="R3012:R3075" si="857">D3012-IF(P3011=1,E3011,D3011)</f>
        <v>-22</v>
      </c>
      <c r="S3012" s="8">
        <f t="shared" ref="S3012:S3075" ca="1" si="858">I3011*R3012</f>
        <v>-22</v>
      </c>
      <c r="T3012" s="8">
        <f t="shared" ref="T3012:T3075" ca="1" si="859">T3011+R3012*U3011</f>
        <v>11367</v>
      </c>
      <c r="U3012" s="8">
        <f t="shared" ref="U3012:U3075" ca="1" si="860">INT(T3012*$Q$1/IF(P3012=1,E3012,D3012))*I3012</f>
        <v>1</v>
      </c>
      <c r="V3012" s="9">
        <f t="shared" ref="V3012:V3075" ca="1" si="861">IF(P3012=1,ABS(U3012)+ABS(U3011),ABS(U3012-U3011))</f>
        <v>2</v>
      </c>
      <c r="W3012" s="3">
        <f t="shared" ref="W3012:W3075" si="862">IF(P3011=1,F3011,W3011)</f>
        <v>-1.380158389049102E-2</v>
      </c>
      <c r="X3012" s="3">
        <f t="shared" ref="X3012:X3075" si="863">IF(P3011=1,K3012/B3011,(1+K3012/B3011)*(1+X3011)-1)</f>
        <v>2.8931516667986656E-2</v>
      </c>
      <c r="Y3012" s="3">
        <f t="shared" ref="Y3012:Y3075" si="864">IF(P3011=1,R3012/E3011,(1+R3012/D3011)*(1+Y3011)-1)</f>
        <v>4.2659644502962779E-2</v>
      </c>
    </row>
    <row r="3013" spans="1:25" x14ac:dyDescent="0.25">
      <c r="A3013" s="1">
        <v>40409</v>
      </c>
      <c r="B3013" s="2">
        <v>7928.94</v>
      </c>
      <c r="C3013" s="2">
        <v>123349.9</v>
      </c>
      <c r="D3013" s="2">
        <v>7918</v>
      </c>
      <c r="E3013" s="2">
        <v>7898</v>
      </c>
      <c r="F3013" s="13">
        <f t="shared" si="852"/>
        <v>-1.3797556798259558E-3</v>
      </c>
      <c r="G3013" s="2">
        <f t="shared" si="847"/>
        <v>7601.9026666666659</v>
      </c>
      <c r="H3013" s="2">
        <f t="shared" ca="1" si="853"/>
        <v>128166.94000000002</v>
      </c>
      <c r="I3013">
        <f t="shared" ca="1" si="854"/>
        <v>-1</v>
      </c>
      <c r="J3013">
        <f t="shared" si="855"/>
        <v>-1</v>
      </c>
      <c r="K3013">
        <f t="shared" si="848"/>
        <v>4.839999999999236</v>
      </c>
      <c r="L3013">
        <f t="shared" ca="1" si="849"/>
        <v>4.839999999999236</v>
      </c>
      <c r="M3013" s="14">
        <f t="shared" si="850"/>
        <v>6969.7200000000503</v>
      </c>
      <c r="N3013">
        <f t="shared" si="856"/>
        <v>0</v>
      </c>
      <c r="O3013">
        <f t="shared" si="851"/>
        <v>0</v>
      </c>
      <c r="P3013">
        <f>COUNTIF(作圖資料!$A$3:$A$249,A3013)</f>
        <v>0</v>
      </c>
      <c r="R3013" s="7">
        <f t="shared" si="857"/>
        <v>40</v>
      </c>
      <c r="S3013" s="8">
        <f t="shared" ca="1" si="858"/>
        <v>40</v>
      </c>
      <c r="T3013" s="8">
        <f t="shared" ca="1" si="859"/>
        <v>11407</v>
      </c>
      <c r="U3013" s="8">
        <f t="shared" ca="1" si="860"/>
        <v>-1</v>
      </c>
      <c r="V3013" s="9">
        <f t="shared" ca="1" si="861"/>
        <v>2</v>
      </c>
      <c r="W3013" s="3">
        <f t="shared" si="862"/>
        <v>-5.8176953849649049E-3</v>
      </c>
      <c r="X3013" s="3">
        <f t="shared" si="863"/>
        <v>6.1079491677278627E-4</v>
      </c>
      <c r="Y3013" s="3">
        <f t="shared" si="864"/>
        <v>5.0774308200050777E-3</v>
      </c>
    </row>
    <row r="3014" spans="1:25" x14ac:dyDescent="0.25">
      <c r="A3014" s="1">
        <v>40410</v>
      </c>
      <c r="B3014" s="2">
        <v>7927.31</v>
      </c>
      <c r="C3014" s="2">
        <v>101184.6</v>
      </c>
      <c r="D3014" s="2">
        <v>7886</v>
      </c>
      <c r="E3014" s="2">
        <v>7867</v>
      </c>
      <c r="F3014" s="13">
        <f t="shared" si="852"/>
        <v>-5.2110993514824511E-3</v>
      </c>
      <c r="G3014" s="2">
        <f t="shared" si="847"/>
        <v>7613.3051666666661</v>
      </c>
      <c r="H3014" s="2">
        <f t="shared" ca="1" si="853"/>
        <v>122174.31999999999</v>
      </c>
      <c r="I3014">
        <f t="shared" ca="1" si="854"/>
        <v>-1</v>
      </c>
      <c r="J3014">
        <f t="shared" si="855"/>
        <v>-1</v>
      </c>
      <c r="K3014">
        <f t="shared" si="848"/>
        <v>-1.6299999999991996</v>
      </c>
      <c r="L3014">
        <f t="shared" ca="1" si="849"/>
        <v>1.6299999999991996</v>
      </c>
      <c r="M3014" s="14">
        <f t="shared" si="850"/>
        <v>6969.7200000000503</v>
      </c>
      <c r="N3014">
        <f t="shared" si="856"/>
        <v>0</v>
      </c>
      <c r="O3014">
        <f t="shared" si="851"/>
        <v>0</v>
      </c>
      <c r="P3014">
        <f>COUNTIF(作圖資料!$A$3:$A$249,A3014)</f>
        <v>0</v>
      </c>
      <c r="R3014" s="7">
        <f t="shared" si="857"/>
        <v>-32</v>
      </c>
      <c r="S3014" s="8">
        <f t="shared" ca="1" si="858"/>
        <v>32</v>
      </c>
      <c r="T3014" s="8">
        <f t="shared" ca="1" si="859"/>
        <v>11439</v>
      </c>
      <c r="U3014" s="8">
        <f t="shared" ca="1" si="860"/>
        <v>-1</v>
      </c>
      <c r="V3014" s="9">
        <f t="shared" ca="1" si="861"/>
        <v>0</v>
      </c>
      <c r="W3014" s="3">
        <f t="shared" si="862"/>
        <v>-5.8176953849649049E-3</v>
      </c>
      <c r="X3014" s="3">
        <f t="shared" si="863"/>
        <v>4.0509332290095124E-4</v>
      </c>
      <c r="Y3014" s="3">
        <f t="shared" si="864"/>
        <v>1.0154861640010449E-3</v>
      </c>
    </row>
    <row r="3015" spans="1:25" x14ac:dyDescent="0.25">
      <c r="A3015" s="1">
        <v>40413</v>
      </c>
      <c r="B3015" s="2">
        <v>7975.93</v>
      </c>
      <c r="C3015" s="2">
        <v>122559.7</v>
      </c>
      <c r="D3015" s="2">
        <v>7952</v>
      </c>
      <c r="E3015" s="2">
        <v>7934</v>
      </c>
      <c r="F3015" s="13">
        <f t="shared" si="852"/>
        <v>-3.0002770836755621E-3</v>
      </c>
      <c r="G3015" s="2">
        <f t="shared" si="847"/>
        <v>7624.6486666666651</v>
      </c>
      <c r="H3015" s="2">
        <f t="shared" ca="1" si="853"/>
        <v>122800.57999999999</v>
      </c>
      <c r="I3015">
        <f t="shared" ca="1" si="854"/>
        <v>-1</v>
      </c>
      <c r="J3015">
        <f t="shared" si="855"/>
        <v>-1</v>
      </c>
      <c r="K3015">
        <f t="shared" si="848"/>
        <v>48.619999999999891</v>
      </c>
      <c r="L3015">
        <f t="shared" ca="1" si="849"/>
        <v>-48.619999999999891</v>
      </c>
      <c r="M3015" s="14">
        <f t="shared" si="850"/>
        <v>6969.7200000000503</v>
      </c>
      <c r="N3015">
        <f t="shared" si="856"/>
        <v>0</v>
      </c>
      <c r="O3015">
        <f t="shared" si="851"/>
        <v>0</v>
      </c>
      <c r="P3015">
        <f>COUNTIF(作圖資料!$A$3:$A$249,A3015)</f>
        <v>0</v>
      </c>
      <c r="R3015" s="7">
        <f t="shared" si="857"/>
        <v>66</v>
      </c>
      <c r="S3015" s="8">
        <f t="shared" ca="1" si="858"/>
        <v>-66</v>
      </c>
      <c r="T3015" s="8">
        <f t="shared" ca="1" si="859"/>
        <v>11373</v>
      </c>
      <c r="U3015" s="8">
        <f t="shared" ca="1" si="860"/>
        <v>-1</v>
      </c>
      <c r="V3015" s="9">
        <f t="shared" ca="1" si="861"/>
        <v>0</v>
      </c>
      <c r="W3015" s="3">
        <f t="shared" si="862"/>
        <v>-5.8176953849649049E-3</v>
      </c>
      <c r="X3015" s="3">
        <f t="shared" si="863"/>
        <v>6.5408058959375293E-3</v>
      </c>
      <c r="Y3015" s="3">
        <f t="shared" si="864"/>
        <v>9.3932470170092763E-3</v>
      </c>
    </row>
    <row r="3016" spans="1:25" x14ac:dyDescent="0.25">
      <c r="A3016" s="1">
        <v>40414</v>
      </c>
      <c r="B3016" s="2">
        <v>7940.64</v>
      </c>
      <c r="C3016" s="2">
        <v>130852.8</v>
      </c>
      <c r="D3016" s="2">
        <v>7887</v>
      </c>
      <c r="E3016" s="2">
        <v>7870</v>
      </c>
      <c r="F3016" s="13">
        <f t="shared" si="852"/>
        <v>-6.7551230127547157E-3</v>
      </c>
      <c r="G3016" s="2">
        <f t="shared" si="847"/>
        <v>7634.0929999999989</v>
      </c>
      <c r="H3016" s="2">
        <f t="shared" ca="1" si="853"/>
        <v>122499.68000000001</v>
      </c>
      <c r="I3016">
        <f t="shared" ca="1" si="854"/>
        <v>1</v>
      </c>
      <c r="J3016">
        <f t="shared" si="855"/>
        <v>-1</v>
      </c>
      <c r="K3016">
        <f t="shared" si="848"/>
        <v>-35.289999999999964</v>
      </c>
      <c r="L3016">
        <f t="shared" ca="1" si="849"/>
        <v>35.289999999999964</v>
      </c>
      <c r="M3016" s="14">
        <f t="shared" si="850"/>
        <v>6969.7200000000503</v>
      </c>
      <c r="N3016">
        <f t="shared" si="856"/>
        <v>0</v>
      </c>
      <c r="O3016">
        <f t="shared" si="851"/>
        <v>0</v>
      </c>
      <c r="P3016">
        <f>COUNTIF(作圖資料!$A$3:$A$249,A3016)</f>
        <v>0</v>
      </c>
      <c r="R3016" s="7">
        <f t="shared" si="857"/>
        <v>-65</v>
      </c>
      <c r="S3016" s="8">
        <f t="shared" ca="1" si="858"/>
        <v>65</v>
      </c>
      <c r="T3016" s="8">
        <f t="shared" ca="1" si="859"/>
        <v>11438</v>
      </c>
      <c r="U3016" s="8">
        <f t="shared" ca="1" si="860"/>
        <v>1</v>
      </c>
      <c r="V3016" s="9">
        <f t="shared" ca="1" si="861"/>
        <v>2</v>
      </c>
      <c r="W3016" s="3">
        <f t="shared" si="862"/>
        <v>-5.8176953849649049E-3</v>
      </c>
      <c r="X3016" s="3">
        <f t="shared" si="863"/>
        <v>2.0873032899633159E-3</v>
      </c>
      <c r="Y3016" s="3">
        <f t="shared" si="864"/>
        <v>1.1424219345010922E-3</v>
      </c>
    </row>
    <row r="3017" spans="1:25" x14ac:dyDescent="0.25">
      <c r="A3017" s="1">
        <v>40415</v>
      </c>
      <c r="B3017" s="2">
        <v>7736.98</v>
      </c>
      <c r="C3017" s="2">
        <v>159308</v>
      </c>
      <c r="D3017" s="2">
        <v>7679</v>
      </c>
      <c r="E3017" s="2">
        <v>7663</v>
      </c>
      <c r="F3017" s="13">
        <f t="shared" si="852"/>
        <v>-7.493880041049561E-3</v>
      </c>
      <c r="G3017" s="2">
        <f t="shared" si="847"/>
        <v>7641.5538333333325</v>
      </c>
      <c r="H3017" s="2">
        <f t="shared" ca="1" si="853"/>
        <v>127451</v>
      </c>
      <c r="I3017">
        <f t="shared" ca="1" si="854"/>
        <v>1</v>
      </c>
      <c r="J3017">
        <f t="shared" si="855"/>
        <v>-1</v>
      </c>
      <c r="K3017">
        <f t="shared" si="848"/>
        <v>-203.66000000000076</v>
      </c>
      <c r="L3017">
        <f t="shared" ca="1" si="849"/>
        <v>-203.66000000000076</v>
      </c>
      <c r="M3017" s="14">
        <f t="shared" si="850"/>
        <v>6969.7200000000503</v>
      </c>
      <c r="N3017">
        <f t="shared" si="856"/>
        <v>0</v>
      </c>
      <c r="O3017">
        <f t="shared" si="851"/>
        <v>0</v>
      </c>
      <c r="P3017">
        <f>COUNTIF(作圖資料!$A$3:$A$249,A3017)</f>
        <v>0</v>
      </c>
      <c r="R3017" s="7">
        <f t="shared" si="857"/>
        <v>-208</v>
      </c>
      <c r="S3017" s="8">
        <f t="shared" ca="1" si="858"/>
        <v>-208</v>
      </c>
      <c r="T3017" s="8">
        <f t="shared" ca="1" si="859"/>
        <v>11230</v>
      </c>
      <c r="U3017" s="8">
        <f t="shared" ca="1" si="860"/>
        <v>1</v>
      </c>
      <c r="V3017" s="9">
        <f t="shared" ca="1" si="861"/>
        <v>0</v>
      </c>
      <c r="W3017" s="3">
        <f t="shared" si="862"/>
        <v>-5.8176953849649049E-3</v>
      </c>
      <c r="X3017" s="3">
        <f t="shared" si="863"/>
        <v>-2.3614038187302233E-2</v>
      </c>
      <c r="Y3017" s="3">
        <f t="shared" si="864"/>
        <v>-2.5260218329525297E-2</v>
      </c>
    </row>
    <row r="3018" spans="1:25" x14ac:dyDescent="0.25">
      <c r="A3018" s="1">
        <v>40416</v>
      </c>
      <c r="B3018" s="2">
        <v>7689.74</v>
      </c>
      <c r="C3018" s="2">
        <v>119634.9</v>
      </c>
      <c r="D3018" s="2">
        <v>7621</v>
      </c>
      <c r="E3018" s="2">
        <v>7603</v>
      </c>
      <c r="F3018" s="13">
        <f t="shared" si="852"/>
        <v>-8.9391838995857009E-3</v>
      </c>
      <c r="G3018" s="2">
        <f t="shared" si="847"/>
        <v>7649.7876666666652</v>
      </c>
      <c r="H3018" s="2">
        <f t="shared" ca="1" si="853"/>
        <v>126708</v>
      </c>
      <c r="I3018">
        <f t="shared" ca="1" si="854"/>
        <v>-1</v>
      </c>
      <c r="J3018">
        <f t="shared" si="855"/>
        <v>-1</v>
      </c>
      <c r="K3018">
        <f t="shared" si="848"/>
        <v>-47.239999999999782</v>
      </c>
      <c r="L3018">
        <f t="shared" ca="1" si="849"/>
        <v>-47.239999999999782</v>
      </c>
      <c r="M3018" s="14">
        <f t="shared" si="850"/>
        <v>6969.7200000000503</v>
      </c>
      <c r="N3018">
        <f t="shared" si="856"/>
        <v>0</v>
      </c>
      <c r="O3018">
        <f t="shared" si="851"/>
        <v>0</v>
      </c>
      <c r="P3018">
        <f>COUNTIF(作圖資料!$A$3:$A$249,A3018)</f>
        <v>0</v>
      </c>
      <c r="R3018" s="7">
        <f t="shared" si="857"/>
        <v>-58</v>
      </c>
      <c r="S3018" s="8">
        <f t="shared" ca="1" si="858"/>
        <v>-58</v>
      </c>
      <c r="T3018" s="8">
        <f t="shared" ca="1" si="859"/>
        <v>11172</v>
      </c>
      <c r="U3018" s="8">
        <f t="shared" ca="1" si="860"/>
        <v>-1</v>
      </c>
      <c r="V3018" s="9">
        <f t="shared" ca="1" si="861"/>
        <v>2</v>
      </c>
      <c r="W3018" s="3">
        <f t="shared" si="862"/>
        <v>-5.8176953849649049E-3</v>
      </c>
      <c r="X3018" s="3">
        <f t="shared" si="863"/>
        <v>-2.9575598490680588E-2</v>
      </c>
      <c r="Y3018" s="3">
        <f t="shared" si="864"/>
        <v>-3.2622493018532706E-2</v>
      </c>
    </row>
    <row r="3019" spans="1:25" x14ac:dyDescent="0.25">
      <c r="A3019" s="1">
        <v>40417</v>
      </c>
      <c r="B3019" s="2">
        <v>7722.91</v>
      </c>
      <c r="C3019" s="2">
        <v>92099.27</v>
      </c>
      <c r="D3019" s="2">
        <v>7659</v>
      </c>
      <c r="E3019" s="2">
        <v>7641</v>
      </c>
      <c r="F3019" s="13">
        <f t="shared" si="852"/>
        <v>-8.2753780634501339E-3</v>
      </c>
      <c r="G3019" s="2">
        <f t="shared" si="847"/>
        <v>7655.8314999999975</v>
      </c>
      <c r="H3019" s="2">
        <f t="shared" ca="1" si="853"/>
        <v>124890.93400000001</v>
      </c>
      <c r="I3019">
        <f t="shared" ca="1" si="854"/>
        <v>-1</v>
      </c>
      <c r="J3019">
        <f t="shared" si="855"/>
        <v>-1</v>
      </c>
      <c r="K3019">
        <f t="shared" si="848"/>
        <v>33.170000000000073</v>
      </c>
      <c r="L3019">
        <f t="shared" ca="1" si="849"/>
        <v>-33.170000000000073</v>
      </c>
      <c r="M3019" s="14">
        <f t="shared" si="850"/>
        <v>6969.7200000000503</v>
      </c>
      <c r="N3019">
        <f t="shared" si="856"/>
        <v>0</v>
      </c>
      <c r="O3019">
        <f t="shared" si="851"/>
        <v>0</v>
      </c>
      <c r="P3019">
        <f>COUNTIF(作圖資料!$A$3:$A$249,A3019)</f>
        <v>0</v>
      </c>
      <c r="R3019" s="7">
        <f t="shared" si="857"/>
        <v>38</v>
      </c>
      <c r="S3019" s="8">
        <f t="shared" ca="1" si="858"/>
        <v>-38</v>
      </c>
      <c r="T3019" s="8">
        <f t="shared" ca="1" si="859"/>
        <v>11134</v>
      </c>
      <c r="U3019" s="8">
        <f t="shared" ca="1" si="860"/>
        <v>-1</v>
      </c>
      <c r="V3019" s="9">
        <f t="shared" ca="1" si="861"/>
        <v>0</v>
      </c>
      <c r="W3019" s="3">
        <f t="shared" si="862"/>
        <v>-5.8176953849649049E-3</v>
      </c>
      <c r="X3019" s="3">
        <f t="shared" si="863"/>
        <v>-2.5389634154036611E-2</v>
      </c>
      <c r="Y3019" s="3">
        <f t="shared" si="864"/>
        <v>-2.7798933739527909E-2</v>
      </c>
    </row>
    <row r="3020" spans="1:25" x14ac:dyDescent="0.25">
      <c r="A3020" s="1">
        <v>40420</v>
      </c>
      <c r="B3020" s="2">
        <v>7741.2</v>
      </c>
      <c r="C3020" s="2">
        <v>87895.18</v>
      </c>
      <c r="D3020" s="2">
        <v>7718</v>
      </c>
      <c r="E3020" s="2">
        <v>7697</v>
      </c>
      <c r="F3020" s="13">
        <f t="shared" si="852"/>
        <v>-2.9969513770474743E-3</v>
      </c>
      <c r="G3020" s="2">
        <f t="shared" si="847"/>
        <v>7662.4416666666648</v>
      </c>
      <c r="H3020" s="2">
        <f t="shared" ca="1" si="853"/>
        <v>117958.02999999998</v>
      </c>
      <c r="I3020">
        <f t="shared" ca="1" si="854"/>
        <v>-1</v>
      </c>
      <c r="J3020">
        <f t="shared" si="855"/>
        <v>-1</v>
      </c>
      <c r="K3020">
        <f t="shared" si="848"/>
        <v>18.289999999999964</v>
      </c>
      <c r="L3020">
        <f t="shared" ca="1" si="849"/>
        <v>-18.289999999999964</v>
      </c>
      <c r="M3020" s="14">
        <f t="shared" si="850"/>
        <v>6969.7200000000503</v>
      </c>
      <c r="N3020">
        <f t="shared" si="856"/>
        <v>0</v>
      </c>
      <c r="O3020">
        <f t="shared" si="851"/>
        <v>0</v>
      </c>
      <c r="P3020">
        <f>COUNTIF(作圖資料!$A$3:$A$249,A3020)</f>
        <v>0</v>
      </c>
      <c r="R3020" s="7">
        <f t="shared" si="857"/>
        <v>59</v>
      </c>
      <c r="S3020" s="8">
        <f t="shared" ca="1" si="858"/>
        <v>-59</v>
      </c>
      <c r="T3020" s="8">
        <f t="shared" ca="1" si="859"/>
        <v>11075</v>
      </c>
      <c r="U3020" s="8">
        <f t="shared" ca="1" si="860"/>
        <v>-1</v>
      </c>
      <c r="V3020" s="9">
        <f t="shared" ca="1" si="861"/>
        <v>0</v>
      </c>
      <c r="W3020" s="3">
        <f t="shared" si="862"/>
        <v>-5.8176953849649049E-3</v>
      </c>
      <c r="X3020" s="3">
        <f t="shared" si="863"/>
        <v>-2.3081485594578677E-2</v>
      </c>
      <c r="Y3020" s="3">
        <f t="shared" si="864"/>
        <v>-2.0309723280020342E-2</v>
      </c>
    </row>
    <row r="3021" spans="1:25" x14ac:dyDescent="0.25">
      <c r="A3021" s="1">
        <v>40421</v>
      </c>
      <c r="B3021" s="2">
        <v>7616.28</v>
      </c>
      <c r="C3021" s="2">
        <v>115800.8</v>
      </c>
      <c r="D3021" s="2">
        <v>7557</v>
      </c>
      <c r="E3021" s="2">
        <v>7535</v>
      </c>
      <c r="F3021" s="13">
        <f t="shared" si="852"/>
        <v>-7.7833272936393971E-3</v>
      </c>
      <c r="G3021" s="2">
        <f t="shared" si="847"/>
        <v>7670.0824999999986</v>
      </c>
      <c r="H3021" s="2">
        <f t="shared" ca="1" si="853"/>
        <v>114947.63</v>
      </c>
      <c r="I3021">
        <f t="shared" ca="1" si="854"/>
        <v>1</v>
      </c>
      <c r="J3021">
        <f t="shared" si="855"/>
        <v>-1</v>
      </c>
      <c r="K3021">
        <f t="shared" si="848"/>
        <v>-124.92000000000007</v>
      </c>
      <c r="L3021">
        <f t="shared" ca="1" si="849"/>
        <v>124.92000000000007</v>
      </c>
      <c r="M3021" s="14">
        <f t="shared" si="850"/>
        <v>6969.7200000000503</v>
      </c>
      <c r="N3021">
        <f t="shared" si="856"/>
        <v>0</v>
      </c>
      <c r="O3021">
        <f t="shared" si="851"/>
        <v>0</v>
      </c>
      <c r="P3021">
        <f>COUNTIF(作圖資料!$A$3:$A$249,A3021)</f>
        <v>0</v>
      </c>
      <c r="R3021" s="7">
        <f t="shared" si="857"/>
        <v>-161</v>
      </c>
      <c r="S3021" s="8">
        <f t="shared" ca="1" si="858"/>
        <v>161</v>
      </c>
      <c r="T3021" s="8">
        <f t="shared" ca="1" si="859"/>
        <v>11236</v>
      </c>
      <c r="U3021" s="8">
        <f t="shared" ca="1" si="860"/>
        <v>1</v>
      </c>
      <c r="V3021" s="9">
        <f t="shared" ca="1" si="861"/>
        <v>2</v>
      </c>
      <c r="W3021" s="3">
        <f t="shared" si="862"/>
        <v>-5.8176953849649049E-3</v>
      </c>
      <c r="X3021" s="3">
        <f t="shared" si="863"/>
        <v>-3.884605191756807E-2</v>
      </c>
      <c r="Y3021" s="3">
        <f t="shared" si="864"/>
        <v>-4.0746382330540842E-2</v>
      </c>
    </row>
    <row r="3022" spans="1:25" x14ac:dyDescent="0.25">
      <c r="A3022" s="1">
        <v>40422</v>
      </c>
      <c r="B3022" s="2">
        <v>7668.25</v>
      </c>
      <c r="C3022" s="2">
        <v>106593.4</v>
      </c>
      <c r="D3022" s="2">
        <v>7630</v>
      </c>
      <c r="E3022" s="2">
        <v>7607</v>
      </c>
      <c r="F3022" s="13">
        <f t="shared" si="852"/>
        <v>-4.9881002836370536E-3</v>
      </c>
      <c r="G3022" s="2">
        <f t="shared" si="847"/>
        <v>7678.6868333333323</v>
      </c>
      <c r="H3022" s="2">
        <f t="shared" ca="1" si="853"/>
        <v>104404.70999999999</v>
      </c>
      <c r="I3022">
        <f t="shared" ca="1" si="854"/>
        <v>1</v>
      </c>
      <c r="J3022">
        <f t="shared" si="855"/>
        <v>-1</v>
      </c>
      <c r="K3022">
        <f t="shared" si="848"/>
        <v>51.970000000000255</v>
      </c>
      <c r="L3022">
        <f t="shared" ca="1" si="849"/>
        <v>51.970000000000255</v>
      </c>
      <c r="M3022" s="14">
        <f t="shared" si="850"/>
        <v>6969.7200000000503</v>
      </c>
      <c r="N3022">
        <f t="shared" si="856"/>
        <v>0</v>
      </c>
      <c r="O3022">
        <f t="shared" si="851"/>
        <v>0</v>
      </c>
      <c r="P3022">
        <f>COUNTIF(作圖資料!$A$3:$A$249,A3022)</f>
        <v>0</v>
      </c>
      <c r="R3022" s="7">
        <f t="shared" si="857"/>
        <v>73</v>
      </c>
      <c r="S3022" s="8">
        <f t="shared" ca="1" si="858"/>
        <v>73</v>
      </c>
      <c r="T3022" s="8">
        <f t="shared" ca="1" si="859"/>
        <v>11309</v>
      </c>
      <c r="U3022" s="8">
        <f t="shared" ca="1" si="860"/>
        <v>1</v>
      </c>
      <c r="V3022" s="9">
        <f t="shared" ca="1" si="861"/>
        <v>0</v>
      </c>
      <c r="W3022" s="3">
        <f t="shared" si="862"/>
        <v>-5.8176953849649049E-3</v>
      </c>
      <c r="X3022" s="3">
        <f t="shared" si="863"/>
        <v>-3.2287578400070682E-2</v>
      </c>
      <c r="Y3022" s="3">
        <f t="shared" si="864"/>
        <v>-3.1480071084031502E-2</v>
      </c>
    </row>
    <row r="3023" spans="1:25" x14ac:dyDescent="0.25">
      <c r="A3023" s="1">
        <v>40423</v>
      </c>
      <c r="B3023" s="2">
        <v>7720.82</v>
      </c>
      <c r="C3023" s="2">
        <v>115780</v>
      </c>
      <c r="D3023" s="2">
        <v>7692</v>
      </c>
      <c r="E3023" s="2">
        <v>7670</v>
      </c>
      <c r="F3023" s="13">
        <f t="shared" si="852"/>
        <v>-3.7327641364517383E-3</v>
      </c>
      <c r="G3023" s="2">
        <f t="shared" si="847"/>
        <v>7689.5059999999994</v>
      </c>
      <c r="H3023" s="2">
        <f t="shared" ca="1" si="853"/>
        <v>103633.73000000001</v>
      </c>
      <c r="I3023">
        <f t="shared" ca="1" si="854"/>
        <v>1</v>
      </c>
      <c r="J3023">
        <f t="shared" si="855"/>
        <v>-1</v>
      </c>
      <c r="K3023">
        <f t="shared" si="848"/>
        <v>52.569999999999709</v>
      </c>
      <c r="L3023">
        <f t="shared" ca="1" si="849"/>
        <v>52.569999999999709</v>
      </c>
      <c r="M3023" s="14">
        <f t="shared" si="850"/>
        <v>6969.7200000000503</v>
      </c>
      <c r="N3023">
        <f t="shared" si="856"/>
        <v>0</v>
      </c>
      <c r="O3023">
        <f t="shared" si="851"/>
        <v>0</v>
      </c>
      <c r="P3023">
        <f>COUNTIF(作圖資料!$A$3:$A$249,A3023)</f>
        <v>0</v>
      </c>
      <c r="R3023" s="7">
        <f t="shared" si="857"/>
        <v>62</v>
      </c>
      <c r="S3023" s="8">
        <f t="shared" ca="1" si="858"/>
        <v>62</v>
      </c>
      <c r="T3023" s="8">
        <f t="shared" ca="1" si="859"/>
        <v>11371</v>
      </c>
      <c r="U3023" s="8">
        <f t="shared" ca="1" si="860"/>
        <v>1</v>
      </c>
      <c r="V3023" s="9">
        <f t="shared" ca="1" si="861"/>
        <v>0</v>
      </c>
      <c r="W3023" s="3">
        <f t="shared" si="862"/>
        <v>-5.8176953849649049E-3</v>
      </c>
      <c r="X3023" s="3">
        <f t="shared" si="863"/>
        <v>-2.5653386504461251E-2</v>
      </c>
      <c r="Y3023" s="3">
        <f t="shared" si="864"/>
        <v>-2.3610053313023571E-2</v>
      </c>
    </row>
    <row r="3024" spans="1:25" x14ac:dyDescent="0.25">
      <c r="A3024" s="1">
        <v>40424</v>
      </c>
      <c r="B3024" s="2">
        <v>7830.21</v>
      </c>
      <c r="C3024" s="2">
        <v>132022.70000000001</v>
      </c>
      <c r="D3024" s="2">
        <v>7777</v>
      </c>
      <c r="E3024" s="2">
        <v>7754</v>
      </c>
      <c r="F3024" s="13">
        <f t="shared" si="852"/>
        <v>-6.7954754725607636E-3</v>
      </c>
      <c r="G3024" s="2">
        <f t="shared" si="847"/>
        <v>7700.3133333333335</v>
      </c>
      <c r="H3024" s="2">
        <f t="shared" ca="1" si="853"/>
        <v>111618.41600000001</v>
      </c>
      <c r="I3024">
        <f t="shared" ca="1" si="854"/>
        <v>1</v>
      </c>
      <c r="J3024">
        <f t="shared" si="855"/>
        <v>-1</v>
      </c>
      <c r="K3024">
        <f t="shared" si="848"/>
        <v>109.39000000000033</v>
      </c>
      <c r="L3024">
        <f t="shared" ca="1" si="849"/>
        <v>109.39000000000033</v>
      </c>
      <c r="M3024" s="14">
        <f t="shared" si="850"/>
        <v>6969.7200000000503</v>
      </c>
      <c r="N3024">
        <f t="shared" si="856"/>
        <v>0</v>
      </c>
      <c r="O3024">
        <f t="shared" si="851"/>
        <v>0</v>
      </c>
      <c r="P3024">
        <f>COUNTIF(作圖資料!$A$3:$A$249,A3024)</f>
        <v>0</v>
      </c>
      <c r="R3024" s="7">
        <f t="shared" si="857"/>
        <v>85</v>
      </c>
      <c r="S3024" s="8">
        <f t="shared" ca="1" si="858"/>
        <v>85</v>
      </c>
      <c r="T3024" s="8">
        <f t="shared" ca="1" si="859"/>
        <v>11456</v>
      </c>
      <c r="U3024" s="8">
        <f t="shared" ca="1" si="860"/>
        <v>1</v>
      </c>
      <c r="V3024" s="9">
        <f t="shared" ca="1" si="861"/>
        <v>0</v>
      </c>
      <c r="W3024" s="3">
        <f t="shared" si="862"/>
        <v>-5.8176953849649049E-3</v>
      </c>
      <c r="X3024" s="3">
        <f t="shared" si="863"/>
        <v>-1.1848664201612902E-2</v>
      </c>
      <c r="Y3024" s="3">
        <f t="shared" si="864"/>
        <v>-1.2820512820512775E-2</v>
      </c>
    </row>
    <row r="3025" spans="1:25" x14ac:dyDescent="0.25">
      <c r="A3025" s="1">
        <v>40427</v>
      </c>
      <c r="B3025" s="2">
        <v>7890.95</v>
      </c>
      <c r="C3025" s="2">
        <v>127777.4</v>
      </c>
      <c r="D3025" s="2">
        <v>7865</v>
      </c>
      <c r="E3025" s="2">
        <v>7840</v>
      </c>
      <c r="F3025" s="13">
        <f t="shared" si="852"/>
        <v>-3.2885774209695517E-3</v>
      </c>
      <c r="G3025" s="2">
        <f t="shared" si="847"/>
        <v>7710.1710000000003</v>
      </c>
      <c r="H3025" s="2">
        <f t="shared" ca="1" si="853"/>
        <v>119594.86000000002</v>
      </c>
      <c r="I3025">
        <f t="shared" ca="1" si="854"/>
        <v>1</v>
      </c>
      <c r="J3025">
        <f t="shared" si="855"/>
        <v>-1</v>
      </c>
      <c r="K3025">
        <f t="shared" si="848"/>
        <v>60.739999999999782</v>
      </c>
      <c r="L3025">
        <f t="shared" ca="1" si="849"/>
        <v>60.739999999999782</v>
      </c>
      <c r="M3025" s="14">
        <f t="shared" si="850"/>
        <v>6969.7200000000503</v>
      </c>
      <c r="N3025">
        <f t="shared" si="856"/>
        <v>0</v>
      </c>
      <c r="O3025">
        <f t="shared" si="851"/>
        <v>0</v>
      </c>
      <c r="P3025">
        <f>COUNTIF(作圖資料!$A$3:$A$249,A3025)</f>
        <v>0</v>
      </c>
      <c r="R3025" s="7">
        <f t="shared" si="857"/>
        <v>88</v>
      </c>
      <c r="S3025" s="8">
        <f t="shared" ca="1" si="858"/>
        <v>88</v>
      </c>
      <c r="T3025" s="8">
        <f t="shared" ca="1" si="859"/>
        <v>11544</v>
      </c>
      <c r="U3025" s="8">
        <f t="shared" ca="1" si="860"/>
        <v>1</v>
      </c>
      <c r="V3025" s="9">
        <f t="shared" ca="1" si="861"/>
        <v>0</v>
      </c>
      <c r="W3025" s="3">
        <f t="shared" si="862"/>
        <v>-5.8176953849649049E-3</v>
      </c>
      <c r="X3025" s="3">
        <f t="shared" si="863"/>
        <v>-4.1834403907070605E-3</v>
      </c>
      <c r="Y3025" s="3">
        <f t="shared" si="864"/>
        <v>-1.6501650165016146E-3</v>
      </c>
    </row>
    <row r="3026" spans="1:25" x14ac:dyDescent="0.25">
      <c r="A3026" s="1">
        <v>40428</v>
      </c>
      <c r="B3026" s="2">
        <v>7884.4</v>
      </c>
      <c r="C3026" s="2">
        <v>126487.3</v>
      </c>
      <c r="D3026" s="2">
        <v>7853</v>
      </c>
      <c r="E3026" s="2">
        <v>7830</v>
      </c>
      <c r="F3026" s="13">
        <f t="shared" si="852"/>
        <v>-3.9825478159403183E-3</v>
      </c>
      <c r="G3026" s="2">
        <f t="shared" si="847"/>
        <v>7718.4543333333331</v>
      </c>
      <c r="H3026" s="2">
        <f t="shared" ca="1" si="853"/>
        <v>121732.16</v>
      </c>
      <c r="I3026">
        <f t="shared" ca="1" si="854"/>
        <v>1</v>
      </c>
      <c r="J3026">
        <f t="shared" si="855"/>
        <v>-1</v>
      </c>
      <c r="K3026">
        <f t="shared" si="848"/>
        <v>-6.5500000000001819</v>
      </c>
      <c r="L3026">
        <f t="shared" ca="1" si="849"/>
        <v>-6.5500000000001819</v>
      </c>
      <c r="M3026" s="14">
        <f t="shared" si="850"/>
        <v>6969.7200000000503</v>
      </c>
      <c r="N3026">
        <f t="shared" si="856"/>
        <v>0</v>
      </c>
      <c r="O3026">
        <f t="shared" si="851"/>
        <v>0</v>
      </c>
      <c r="P3026">
        <f>COUNTIF(作圖資料!$A$3:$A$249,A3026)</f>
        <v>0</v>
      </c>
      <c r="R3026" s="7">
        <f t="shared" si="857"/>
        <v>-12</v>
      </c>
      <c r="S3026" s="8">
        <f t="shared" ca="1" si="858"/>
        <v>-12</v>
      </c>
      <c r="T3026" s="8">
        <f t="shared" ca="1" si="859"/>
        <v>11532</v>
      </c>
      <c r="U3026" s="8">
        <f t="shared" ca="1" si="860"/>
        <v>1</v>
      </c>
      <c r="V3026" s="9">
        <f t="shared" ca="1" si="861"/>
        <v>0</v>
      </c>
      <c r="W3026" s="3">
        <f t="shared" si="862"/>
        <v>-5.8176953849649049E-3</v>
      </c>
      <c r="X3026" s="3">
        <f t="shared" si="863"/>
        <v>-5.0100326851001409E-3</v>
      </c>
      <c r="Y3026" s="3">
        <f t="shared" si="864"/>
        <v>-3.1733942625030709E-3</v>
      </c>
    </row>
    <row r="3027" spans="1:25" x14ac:dyDescent="0.25">
      <c r="A3027" s="1">
        <v>40429</v>
      </c>
      <c r="B3027" s="2">
        <v>7851.31</v>
      </c>
      <c r="C3027" s="2">
        <v>112755.6</v>
      </c>
      <c r="D3027" s="2">
        <v>7848</v>
      </c>
      <c r="E3027" s="2">
        <v>7828</v>
      </c>
      <c r="F3027" s="13">
        <f t="shared" si="852"/>
        <v>-4.215856971639953E-4</v>
      </c>
      <c r="G3027" s="2">
        <f t="shared" si="847"/>
        <v>7725.0751666666665</v>
      </c>
      <c r="H3027" s="2">
        <f t="shared" ca="1" si="853"/>
        <v>122964.6</v>
      </c>
      <c r="I3027">
        <f t="shared" ca="1" si="854"/>
        <v>-1</v>
      </c>
      <c r="J3027">
        <f t="shared" si="855"/>
        <v>-1</v>
      </c>
      <c r="K3027">
        <f t="shared" si="848"/>
        <v>-33.089999999999236</v>
      </c>
      <c r="L3027">
        <f t="shared" ca="1" si="849"/>
        <v>-33.089999999999236</v>
      </c>
      <c r="M3027" s="14">
        <f t="shared" si="850"/>
        <v>6969.7200000000503</v>
      </c>
      <c r="N3027">
        <f t="shared" si="856"/>
        <v>0</v>
      </c>
      <c r="O3027">
        <f t="shared" si="851"/>
        <v>0</v>
      </c>
      <c r="P3027">
        <f>COUNTIF(作圖資料!$A$3:$A$249,A3027)</f>
        <v>0</v>
      </c>
      <c r="R3027" s="7">
        <f t="shared" si="857"/>
        <v>-5</v>
      </c>
      <c r="S3027" s="8">
        <f t="shared" ca="1" si="858"/>
        <v>-5</v>
      </c>
      <c r="T3027" s="8">
        <f t="shared" ca="1" si="859"/>
        <v>11527</v>
      </c>
      <c r="U3027" s="8">
        <f t="shared" ca="1" si="860"/>
        <v>-1</v>
      </c>
      <c r="V3027" s="9">
        <f t="shared" ca="1" si="861"/>
        <v>2</v>
      </c>
      <c r="W3027" s="3">
        <f t="shared" si="862"/>
        <v>-5.8176953849649049E-3</v>
      </c>
      <c r="X3027" s="3">
        <f t="shared" si="863"/>
        <v>-9.185901237995564E-3</v>
      </c>
      <c r="Y3027" s="3">
        <f t="shared" si="864"/>
        <v>-3.8080731150036407E-3</v>
      </c>
    </row>
    <row r="3028" spans="1:25" x14ac:dyDescent="0.25">
      <c r="A3028" s="1">
        <v>40430</v>
      </c>
      <c r="B3028" s="2">
        <v>7835.54</v>
      </c>
      <c r="C3028" s="2">
        <v>118392.1</v>
      </c>
      <c r="D3028" s="2">
        <v>7834</v>
      </c>
      <c r="E3028" s="2">
        <v>7809</v>
      </c>
      <c r="F3028" s="13">
        <f t="shared" si="852"/>
        <v>-1.9654037883798381E-4</v>
      </c>
      <c r="G3028" s="2">
        <f t="shared" si="847"/>
        <v>7730.4045000000006</v>
      </c>
      <c r="H3028" s="2">
        <f t="shared" ca="1" si="853"/>
        <v>123487.01999999999</v>
      </c>
      <c r="I3028">
        <f t="shared" ca="1" si="854"/>
        <v>-1</v>
      </c>
      <c r="J3028">
        <f t="shared" si="855"/>
        <v>-1</v>
      </c>
      <c r="K3028">
        <f t="shared" si="848"/>
        <v>-15.770000000000437</v>
      </c>
      <c r="L3028">
        <f t="shared" ca="1" si="849"/>
        <v>15.770000000000437</v>
      </c>
      <c r="M3028" s="14">
        <f t="shared" si="850"/>
        <v>6969.7200000000503</v>
      </c>
      <c r="N3028">
        <f t="shared" si="856"/>
        <v>0</v>
      </c>
      <c r="O3028">
        <f t="shared" si="851"/>
        <v>0</v>
      </c>
      <c r="P3028">
        <f>COUNTIF(作圖資料!$A$3:$A$249,A3028)</f>
        <v>0</v>
      </c>
      <c r="R3028" s="7">
        <f t="shared" si="857"/>
        <v>-14</v>
      </c>
      <c r="S3028" s="8">
        <f t="shared" ca="1" si="858"/>
        <v>14</v>
      </c>
      <c r="T3028" s="8">
        <f t="shared" ca="1" si="859"/>
        <v>11541</v>
      </c>
      <c r="U3028" s="8">
        <f t="shared" ca="1" si="860"/>
        <v>-1</v>
      </c>
      <c r="V3028" s="9">
        <f t="shared" ca="1" si="861"/>
        <v>0</v>
      </c>
      <c r="W3028" s="3">
        <f t="shared" si="862"/>
        <v>-5.8176953849649049E-3</v>
      </c>
      <c r="X3028" s="3">
        <f t="shared" si="863"/>
        <v>-1.1176032609381714E-2</v>
      </c>
      <c r="Y3028" s="3">
        <f t="shared" si="864"/>
        <v>-5.5851739020054136E-3</v>
      </c>
    </row>
    <row r="3029" spans="1:25" x14ac:dyDescent="0.25">
      <c r="A3029" s="1">
        <v>40431</v>
      </c>
      <c r="B3029" s="2">
        <v>7890.11</v>
      </c>
      <c r="C3029" s="2">
        <v>120285.4</v>
      </c>
      <c r="D3029" s="2">
        <v>7900</v>
      </c>
      <c r="E3029" s="2">
        <v>7874</v>
      </c>
      <c r="F3029" s="13">
        <f t="shared" si="852"/>
        <v>1.2534679491160716E-3</v>
      </c>
      <c r="G3029" s="2">
        <f t="shared" si="847"/>
        <v>7737.0211666666673</v>
      </c>
      <c r="H3029" s="2">
        <f t="shared" ca="1" si="853"/>
        <v>121139.56000000001</v>
      </c>
      <c r="I3029">
        <f t="shared" ca="1" si="854"/>
        <v>-1</v>
      </c>
      <c r="J3029">
        <f t="shared" si="855"/>
        <v>1</v>
      </c>
      <c r="K3029">
        <f t="shared" si="848"/>
        <v>54.569999999999709</v>
      </c>
      <c r="L3029">
        <f t="shared" ca="1" si="849"/>
        <v>-54.569999999999709</v>
      </c>
      <c r="M3029" s="14">
        <f t="shared" si="850"/>
        <v>6969.7200000000503</v>
      </c>
      <c r="N3029">
        <f t="shared" si="856"/>
        <v>0</v>
      </c>
      <c r="O3029">
        <f t="shared" si="851"/>
        <v>0</v>
      </c>
      <c r="P3029">
        <f>COUNTIF(作圖資料!$A$3:$A$249,A3029)</f>
        <v>0</v>
      </c>
      <c r="R3029" s="7">
        <f t="shared" si="857"/>
        <v>66</v>
      </c>
      <c r="S3029" s="8">
        <f t="shared" ca="1" si="858"/>
        <v>-66</v>
      </c>
      <c r="T3029" s="8">
        <f t="shared" ca="1" si="859"/>
        <v>11475</v>
      </c>
      <c r="U3029" s="8">
        <f t="shared" ca="1" si="860"/>
        <v>-1</v>
      </c>
      <c r="V3029" s="9">
        <f t="shared" ca="1" si="861"/>
        <v>0</v>
      </c>
      <c r="W3029" s="3">
        <f t="shared" si="862"/>
        <v>-5.8176953849649049E-3</v>
      </c>
      <c r="X3029" s="3">
        <f t="shared" si="863"/>
        <v>-4.2894461200643219E-3</v>
      </c>
      <c r="Y3029" s="3">
        <f t="shared" si="864"/>
        <v>2.7925869510030399E-3</v>
      </c>
    </row>
    <row r="3030" spans="1:25" x14ac:dyDescent="0.25">
      <c r="A3030" s="1">
        <v>40434</v>
      </c>
      <c r="B3030" s="2">
        <v>8091.3</v>
      </c>
      <c r="C3030" s="2">
        <v>146394.9</v>
      </c>
      <c r="D3030" s="2">
        <v>8109</v>
      </c>
      <c r="E3030" s="2">
        <v>8091</v>
      </c>
      <c r="F3030" s="13">
        <f t="shared" si="852"/>
        <v>2.1875347595565753E-3</v>
      </c>
      <c r="G3030" s="2">
        <f t="shared" si="847"/>
        <v>7744.6168333333335</v>
      </c>
      <c r="H3030" s="2">
        <f t="shared" ca="1" si="853"/>
        <v>124863.06000000001</v>
      </c>
      <c r="I3030">
        <f t="shared" ca="1" si="854"/>
        <v>1</v>
      </c>
      <c r="J3030">
        <f t="shared" si="855"/>
        <v>1</v>
      </c>
      <c r="K3030">
        <f t="shared" si="848"/>
        <v>201.19000000000051</v>
      </c>
      <c r="L3030">
        <f t="shared" ca="1" si="849"/>
        <v>-201.19000000000051</v>
      </c>
      <c r="M3030" s="14">
        <f t="shared" si="850"/>
        <v>6969.7200000000503</v>
      </c>
      <c r="N3030">
        <f t="shared" si="856"/>
        <v>0</v>
      </c>
      <c r="O3030">
        <f t="shared" si="851"/>
        <v>0</v>
      </c>
      <c r="P3030">
        <f>COUNTIF(作圖資料!$A$3:$A$249,A3030)</f>
        <v>0</v>
      </c>
      <c r="R3030" s="7">
        <f t="shared" si="857"/>
        <v>209</v>
      </c>
      <c r="S3030" s="8">
        <f t="shared" ca="1" si="858"/>
        <v>-209</v>
      </c>
      <c r="T3030" s="8">
        <f t="shared" ca="1" si="859"/>
        <v>11266</v>
      </c>
      <c r="U3030" s="8">
        <f t="shared" ca="1" si="860"/>
        <v>1</v>
      </c>
      <c r="V3030" s="9">
        <f t="shared" ca="1" si="861"/>
        <v>2</v>
      </c>
      <c r="W3030" s="3">
        <f t="shared" si="862"/>
        <v>-5.8176953849649049E-3</v>
      </c>
      <c r="X3030" s="3">
        <f t="shared" si="863"/>
        <v>2.1100188033972289E-2</v>
      </c>
      <c r="Y3030" s="3">
        <f t="shared" si="864"/>
        <v>2.9322162985529587E-2</v>
      </c>
    </row>
    <row r="3031" spans="1:25" x14ac:dyDescent="0.25">
      <c r="A3031" s="1">
        <v>40435</v>
      </c>
      <c r="B3031" s="2">
        <v>8132.6</v>
      </c>
      <c r="C3031" s="2">
        <v>139810.5</v>
      </c>
      <c r="D3031" s="2">
        <v>8122</v>
      </c>
      <c r="E3031" s="2">
        <v>8103</v>
      </c>
      <c r="F3031" s="13">
        <f t="shared" si="852"/>
        <v>-1.3033962078548011E-3</v>
      </c>
      <c r="G3031" s="2">
        <f t="shared" si="847"/>
        <v>7753.2821666666669</v>
      </c>
      <c r="H3031" s="2">
        <f t="shared" ca="1" si="853"/>
        <v>127527.7</v>
      </c>
      <c r="I3031">
        <f t="shared" ca="1" si="854"/>
        <v>1</v>
      </c>
      <c r="J3031">
        <f t="shared" si="855"/>
        <v>-1</v>
      </c>
      <c r="K3031">
        <f t="shared" si="848"/>
        <v>41.300000000000182</v>
      </c>
      <c r="L3031">
        <f t="shared" ca="1" si="849"/>
        <v>41.300000000000182</v>
      </c>
      <c r="M3031" s="14">
        <f t="shared" si="850"/>
        <v>6969.7200000000503</v>
      </c>
      <c r="N3031">
        <f t="shared" si="856"/>
        <v>0</v>
      </c>
      <c r="O3031">
        <f t="shared" si="851"/>
        <v>0</v>
      </c>
      <c r="P3031">
        <f>COUNTIF(作圖資料!$A$3:$A$249,A3031)</f>
        <v>0</v>
      </c>
      <c r="R3031" s="7">
        <f t="shared" si="857"/>
        <v>13</v>
      </c>
      <c r="S3031" s="8">
        <f t="shared" ca="1" si="858"/>
        <v>13</v>
      </c>
      <c r="T3031" s="8">
        <f t="shared" ca="1" si="859"/>
        <v>11279</v>
      </c>
      <c r="U3031" s="8">
        <f t="shared" ca="1" si="860"/>
        <v>1</v>
      </c>
      <c r="V3031" s="9">
        <f t="shared" ca="1" si="861"/>
        <v>0</v>
      </c>
      <c r="W3031" s="3">
        <f t="shared" si="862"/>
        <v>-5.8176953849649049E-3</v>
      </c>
      <c r="X3031" s="3">
        <f t="shared" si="863"/>
        <v>2.6312136394038399E-2</v>
      </c>
      <c r="Y3031" s="3">
        <f t="shared" si="864"/>
        <v>3.0972328002031313E-2</v>
      </c>
    </row>
    <row r="3032" spans="1:25" x14ac:dyDescent="0.25">
      <c r="A3032" s="1">
        <v>40436</v>
      </c>
      <c r="B3032" s="2">
        <v>8163.82</v>
      </c>
      <c r="C3032" s="2">
        <v>144487.9</v>
      </c>
      <c r="D3032" s="2">
        <v>8154</v>
      </c>
      <c r="E3032" s="2">
        <v>8156</v>
      </c>
      <c r="F3032" s="13">
        <f t="shared" si="852"/>
        <v>-9.5788491172021928E-4</v>
      </c>
      <c r="G3032" s="2">
        <f t="shared" si="847"/>
        <v>7762.9766666666665</v>
      </c>
      <c r="H3032" s="2">
        <f t="shared" ca="1" si="853"/>
        <v>133874.16</v>
      </c>
      <c r="I3032">
        <f t="shared" ca="1" si="854"/>
        <v>1</v>
      </c>
      <c r="J3032">
        <f t="shared" si="855"/>
        <v>-1</v>
      </c>
      <c r="K3032">
        <f t="shared" si="848"/>
        <v>31.219999999999345</v>
      </c>
      <c r="L3032">
        <f t="shared" ca="1" si="849"/>
        <v>31.219999999999345</v>
      </c>
      <c r="M3032" s="14">
        <f t="shared" si="850"/>
        <v>6969.7200000000503</v>
      </c>
      <c r="N3032">
        <f t="shared" si="856"/>
        <v>0</v>
      </c>
      <c r="O3032">
        <f t="shared" si="851"/>
        <v>0</v>
      </c>
      <c r="P3032">
        <f>COUNTIF(作圖資料!$A$3:$A$249,A3032)</f>
        <v>1</v>
      </c>
      <c r="R3032" s="7">
        <f t="shared" si="857"/>
        <v>32</v>
      </c>
      <c r="S3032" s="8">
        <f t="shared" ca="1" si="858"/>
        <v>32</v>
      </c>
      <c r="T3032" s="8">
        <f t="shared" ca="1" si="859"/>
        <v>11311</v>
      </c>
      <c r="U3032" s="8">
        <f t="shared" ca="1" si="860"/>
        <v>1</v>
      </c>
      <c r="V3032" s="9">
        <f t="shared" ca="1" si="861"/>
        <v>2</v>
      </c>
      <c r="W3032" s="3">
        <f t="shared" si="862"/>
        <v>-5.8176953849649049E-3</v>
      </c>
      <c r="X3032" s="3">
        <f t="shared" si="863"/>
        <v>3.025201600181715E-2</v>
      </c>
      <c r="Y3032" s="3">
        <f t="shared" si="864"/>
        <v>3.503427265803527E-2</v>
      </c>
    </row>
    <row r="3033" spans="1:25" x14ac:dyDescent="0.25">
      <c r="A3033" s="1">
        <v>40437</v>
      </c>
      <c r="B3033" s="2">
        <v>8099.75</v>
      </c>
      <c r="C3033" s="2">
        <v>132158.1</v>
      </c>
      <c r="D3033" s="2">
        <v>8070</v>
      </c>
      <c r="E3033" s="2">
        <v>8053</v>
      </c>
      <c r="F3033" s="13">
        <f t="shared" si="852"/>
        <v>-3.6729528689156687E-3</v>
      </c>
      <c r="G3033" s="2">
        <f t="shared" si="847"/>
        <v>7771.4743333333327</v>
      </c>
      <c r="H3033" s="2">
        <f t="shared" ca="1" si="853"/>
        <v>136627.35999999999</v>
      </c>
      <c r="I3033">
        <f t="shared" ca="1" si="854"/>
        <v>-1</v>
      </c>
      <c r="J3033">
        <f t="shared" si="855"/>
        <v>-1</v>
      </c>
      <c r="K3033">
        <f t="shared" si="848"/>
        <v>-64.069999999999709</v>
      </c>
      <c r="L3033">
        <f t="shared" ca="1" si="849"/>
        <v>-64.069999999999709</v>
      </c>
      <c r="M3033" s="14">
        <f t="shared" si="850"/>
        <v>6969.7200000000503</v>
      </c>
      <c r="N3033">
        <f t="shared" si="856"/>
        <v>0</v>
      </c>
      <c r="O3033">
        <f t="shared" si="851"/>
        <v>0</v>
      </c>
      <c r="P3033">
        <f>COUNTIF(作圖資料!$A$3:$A$249,A3033)</f>
        <v>0</v>
      </c>
      <c r="R3033" s="7">
        <f t="shared" si="857"/>
        <v>-86</v>
      </c>
      <c r="S3033" s="8">
        <f t="shared" ca="1" si="858"/>
        <v>-86</v>
      </c>
      <c r="T3033" s="8">
        <f t="shared" ca="1" si="859"/>
        <v>11225</v>
      </c>
      <c r="U3033" s="8">
        <f t="shared" ca="1" si="860"/>
        <v>-1</v>
      </c>
      <c r="V3033" s="9">
        <f t="shared" ca="1" si="861"/>
        <v>2</v>
      </c>
      <c r="W3033" s="3">
        <f t="shared" si="862"/>
        <v>-9.5788491172021928E-4</v>
      </c>
      <c r="X3033" s="3">
        <f t="shared" si="863"/>
        <v>-7.8480417255647125E-3</v>
      </c>
      <c r="Y3033" s="3">
        <f t="shared" si="864"/>
        <v>-1.0544384502206964E-2</v>
      </c>
    </row>
    <row r="3034" spans="1:25" x14ac:dyDescent="0.25">
      <c r="A3034" s="1">
        <v>40438</v>
      </c>
      <c r="B3034" s="2">
        <v>8158.33</v>
      </c>
      <c r="C3034" s="2">
        <v>150137.5</v>
      </c>
      <c r="D3034" s="2">
        <v>8171</v>
      </c>
      <c r="E3034" s="2">
        <v>8155</v>
      </c>
      <c r="F3034" s="13">
        <f t="shared" si="852"/>
        <v>1.5530139133868026E-3</v>
      </c>
      <c r="G3034" s="2">
        <f t="shared" si="847"/>
        <v>7782.8679999999995</v>
      </c>
      <c r="H3034" s="2">
        <f t="shared" ca="1" si="853"/>
        <v>142597.78</v>
      </c>
      <c r="I3034">
        <f t="shared" ca="1" si="854"/>
        <v>1</v>
      </c>
      <c r="J3034">
        <f t="shared" si="855"/>
        <v>1</v>
      </c>
      <c r="K3034">
        <f t="shared" si="848"/>
        <v>58.579999999999927</v>
      </c>
      <c r="L3034">
        <f t="shared" ca="1" si="849"/>
        <v>-58.579999999999927</v>
      </c>
      <c r="M3034" s="14">
        <f t="shared" si="850"/>
        <v>6969.7200000000503</v>
      </c>
      <c r="N3034">
        <f t="shared" si="856"/>
        <v>0</v>
      </c>
      <c r="O3034">
        <f t="shared" si="851"/>
        <v>0</v>
      </c>
      <c r="P3034">
        <f>COUNTIF(作圖資料!$A$3:$A$249,A3034)</f>
        <v>0</v>
      </c>
      <c r="R3034" s="7">
        <f t="shared" si="857"/>
        <v>101</v>
      </c>
      <c r="S3034" s="8">
        <f t="shared" ca="1" si="858"/>
        <v>-101</v>
      </c>
      <c r="T3034" s="8">
        <f t="shared" ca="1" si="859"/>
        <v>11124</v>
      </c>
      <c r="U3034" s="8">
        <f t="shared" ca="1" si="860"/>
        <v>1</v>
      </c>
      <c r="V3034" s="9">
        <f t="shared" ca="1" si="861"/>
        <v>2</v>
      </c>
      <c r="W3034" s="3">
        <f t="shared" si="862"/>
        <v>-9.5788491172021928E-4</v>
      </c>
      <c r="X3034" s="3">
        <f t="shared" si="863"/>
        <v>-6.7247930503133713E-4</v>
      </c>
      <c r="Y3034" s="3">
        <f t="shared" si="864"/>
        <v>1.8391368317802748E-3</v>
      </c>
    </row>
    <row r="3035" spans="1:25" x14ac:dyDescent="0.25">
      <c r="A3035" s="1">
        <v>40441</v>
      </c>
      <c r="B3035" s="2">
        <v>8186.96</v>
      </c>
      <c r="C3035" s="2">
        <v>121946.2</v>
      </c>
      <c r="D3035" s="2">
        <v>8178</v>
      </c>
      <c r="E3035" s="2">
        <v>8161</v>
      </c>
      <c r="F3035" s="13">
        <f t="shared" si="852"/>
        <v>-1.0944233268515013E-3</v>
      </c>
      <c r="G3035" s="2">
        <f t="shared" si="847"/>
        <v>7794.3041666666668</v>
      </c>
      <c r="H3035" s="2">
        <f t="shared" ca="1" si="853"/>
        <v>137708.03999999998</v>
      </c>
      <c r="I3035">
        <f t="shared" ca="1" si="854"/>
        <v>-1</v>
      </c>
      <c r="J3035">
        <f t="shared" si="855"/>
        <v>-1</v>
      </c>
      <c r="K3035">
        <f t="shared" si="848"/>
        <v>28.630000000000109</v>
      </c>
      <c r="L3035">
        <f t="shared" ca="1" si="849"/>
        <v>28.630000000000109</v>
      </c>
      <c r="M3035" s="14">
        <f t="shared" si="850"/>
        <v>6969.7200000000503</v>
      </c>
      <c r="N3035">
        <f t="shared" si="856"/>
        <v>0</v>
      </c>
      <c r="O3035">
        <f t="shared" si="851"/>
        <v>0</v>
      </c>
      <c r="P3035">
        <f>COUNTIF(作圖資料!$A$3:$A$249,A3035)</f>
        <v>0</v>
      </c>
      <c r="R3035" s="7">
        <f t="shared" si="857"/>
        <v>7</v>
      </c>
      <c r="S3035" s="8">
        <f t="shared" ca="1" si="858"/>
        <v>7</v>
      </c>
      <c r="T3035" s="8">
        <f t="shared" ca="1" si="859"/>
        <v>11131</v>
      </c>
      <c r="U3035" s="8">
        <f t="shared" ca="1" si="860"/>
        <v>-1</v>
      </c>
      <c r="V3035" s="9">
        <f t="shared" ca="1" si="861"/>
        <v>2</v>
      </c>
      <c r="W3035" s="3">
        <f t="shared" si="862"/>
        <v>-9.5788491172021928E-4</v>
      </c>
      <c r="X3035" s="3">
        <f t="shared" si="863"/>
        <v>2.8344573986196497E-3</v>
      </c>
      <c r="Y3035" s="3">
        <f t="shared" si="864"/>
        <v>2.6974006866111733E-3</v>
      </c>
    </row>
    <row r="3036" spans="1:25" x14ac:dyDescent="0.25">
      <c r="A3036" s="1">
        <v>40442</v>
      </c>
      <c r="B3036" s="2">
        <v>8196.4</v>
      </c>
      <c r="C3036" s="2">
        <v>129680</v>
      </c>
      <c r="D3036" s="2">
        <v>8192</v>
      </c>
      <c r="E3036" s="2">
        <v>8173</v>
      </c>
      <c r="F3036" s="13">
        <f t="shared" si="852"/>
        <v>-5.368210433848164E-4</v>
      </c>
      <c r="G3036" s="2">
        <f t="shared" si="847"/>
        <v>7807.184666666667</v>
      </c>
      <c r="H3036" s="2">
        <f t="shared" ca="1" si="853"/>
        <v>135681.94</v>
      </c>
      <c r="I3036">
        <f t="shared" ca="1" si="854"/>
        <v>-1</v>
      </c>
      <c r="J3036">
        <f t="shared" si="855"/>
        <v>-1</v>
      </c>
      <c r="K3036">
        <f t="shared" si="848"/>
        <v>9.4399999999995998</v>
      </c>
      <c r="L3036">
        <f t="shared" ca="1" si="849"/>
        <v>-9.4399999999995998</v>
      </c>
      <c r="M3036" s="14">
        <f t="shared" si="850"/>
        <v>6969.7200000000503</v>
      </c>
      <c r="N3036">
        <f t="shared" si="856"/>
        <v>0</v>
      </c>
      <c r="O3036">
        <f t="shared" si="851"/>
        <v>0</v>
      </c>
      <c r="P3036">
        <f>COUNTIF(作圖資料!$A$3:$A$249,A3036)</f>
        <v>0</v>
      </c>
      <c r="R3036" s="7">
        <f t="shared" si="857"/>
        <v>14</v>
      </c>
      <c r="S3036" s="8">
        <f t="shared" ca="1" si="858"/>
        <v>-14</v>
      </c>
      <c r="T3036" s="8">
        <f t="shared" ca="1" si="859"/>
        <v>11117</v>
      </c>
      <c r="U3036" s="8">
        <f t="shared" ca="1" si="860"/>
        <v>-1</v>
      </c>
      <c r="V3036" s="9">
        <f t="shared" ca="1" si="861"/>
        <v>0</v>
      </c>
      <c r="W3036" s="3">
        <f t="shared" si="862"/>
        <v>-9.5788491172021928E-4</v>
      </c>
      <c r="X3036" s="3">
        <f t="shared" si="863"/>
        <v>3.9907788265785005E-3</v>
      </c>
      <c r="Y3036" s="3">
        <f t="shared" si="864"/>
        <v>4.4139283962727482E-3</v>
      </c>
    </row>
    <row r="3037" spans="1:25" x14ac:dyDescent="0.25">
      <c r="A3037" s="1">
        <v>40444</v>
      </c>
      <c r="B3037" s="2">
        <v>8202.5400000000009</v>
      </c>
      <c r="C3037" s="2">
        <v>134974</v>
      </c>
      <c r="D3037" s="2">
        <v>8202</v>
      </c>
      <c r="E3037" s="2">
        <v>8187</v>
      </c>
      <c r="F3037" s="13">
        <f t="shared" si="852"/>
        <v>-6.5833266281067893E-5</v>
      </c>
      <c r="G3037" s="2">
        <f t="shared" si="847"/>
        <v>7821.7375000000002</v>
      </c>
      <c r="H3037" s="2">
        <f t="shared" ca="1" si="853"/>
        <v>133779.16</v>
      </c>
      <c r="I3037">
        <f t="shared" ca="1" si="854"/>
        <v>1</v>
      </c>
      <c r="J3037">
        <f t="shared" si="855"/>
        <v>-1</v>
      </c>
      <c r="K3037">
        <f t="shared" si="848"/>
        <v>6.1400000000012369</v>
      </c>
      <c r="L3037">
        <f t="shared" ca="1" si="849"/>
        <v>-6.1400000000012369</v>
      </c>
      <c r="M3037" s="14">
        <f t="shared" si="850"/>
        <v>6969.7200000000503</v>
      </c>
      <c r="N3037">
        <f t="shared" si="856"/>
        <v>0</v>
      </c>
      <c r="O3037">
        <f t="shared" si="851"/>
        <v>0</v>
      </c>
      <c r="P3037">
        <f>COUNTIF(作圖資料!$A$3:$A$249,A3037)</f>
        <v>0</v>
      </c>
      <c r="R3037" s="7">
        <f t="shared" si="857"/>
        <v>10</v>
      </c>
      <c r="S3037" s="8">
        <f t="shared" ca="1" si="858"/>
        <v>-10</v>
      </c>
      <c r="T3037" s="8">
        <f t="shared" ca="1" si="859"/>
        <v>11107</v>
      </c>
      <c r="U3037" s="8">
        <f t="shared" ca="1" si="860"/>
        <v>1</v>
      </c>
      <c r="V3037" s="9">
        <f t="shared" ca="1" si="861"/>
        <v>2</v>
      </c>
      <c r="W3037" s="3">
        <f t="shared" si="862"/>
        <v>-9.5788491172021928E-4</v>
      </c>
      <c r="X3037" s="3">
        <f t="shared" si="863"/>
        <v>4.7428777214588713E-3</v>
      </c>
      <c r="Y3037" s="3">
        <f t="shared" si="864"/>
        <v>5.6400196174595241E-3</v>
      </c>
    </row>
    <row r="3038" spans="1:25" x14ac:dyDescent="0.25">
      <c r="A3038" s="1">
        <v>40445</v>
      </c>
      <c r="B3038" s="2">
        <v>8166.62</v>
      </c>
      <c r="C3038" s="2">
        <v>120488.4</v>
      </c>
      <c r="D3038" s="2">
        <v>8147</v>
      </c>
      <c r="E3038" s="2">
        <v>8131</v>
      </c>
      <c r="F3038" s="13">
        <f t="shared" si="852"/>
        <v>-2.4024627079501926E-3</v>
      </c>
      <c r="G3038" s="2">
        <f t="shared" si="847"/>
        <v>7836.9468333333325</v>
      </c>
      <c r="H3038" s="2">
        <f t="shared" ca="1" si="853"/>
        <v>131445.22</v>
      </c>
      <c r="I3038">
        <f t="shared" ca="1" si="854"/>
        <v>-1</v>
      </c>
      <c r="J3038">
        <f t="shared" si="855"/>
        <v>-1</v>
      </c>
      <c r="K3038">
        <f t="shared" si="848"/>
        <v>-35.920000000000982</v>
      </c>
      <c r="L3038">
        <f t="shared" ca="1" si="849"/>
        <v>-35.920000000000982</v>
      </c>
      <c r="M3038" s="14">
        <f t="shared" si="850"/>
        <v>6969.7200000000503</v>
      </c>
      <c r="N3038">
        <f t="shared" si="856"/>
        <v>0</v>
      </c>
      <c r="O3038">
        <f t="shared" si="851"/>
        <v>0</v>
      </c>
      <c r="P3038">
        <f>COUNTIF(作圖資料!$A$3:$A$249,A3038)</f>
        <v>0</v>
      </c>
      <c r="R3038" s="7">
        <f t="shared" si="857"/>
        <v>-55</v>
      </c>
      <c r="S3038" s="8">
        <f t="shared" ca="1" si="858"/>
        <v>-55</v>
      </c>
      <c r="T3038" s="8">
        <f t="shared" ca="1" si="859"/>
        <v>11052</v>
      </c>
      <c r="U3038" s="8">
        <f t="shared" ca="1" si="860"/>
        <v>-1</v>
      </c>
      <c r="V3038" s="9">
        <f t="shared" ca="1" si="861"/>
        <v>2</v>
      </c>
      <c r="W3038" s="3">
        <f t="shared" si="862"/>
        <v>-9.5788491172021928E-4</v>
      </c>
      <c r="X3038" s="3">
        <f t="shared" si="863"/>
        <v>3.4297669473359882E-4</v>
      </c>
      <c r="Y3038" s="3">
        <f t="shared" si="864"/>
        <v>-1.1034820990681871E-3</v>
      </c>
    </row>
    <row r="3039" spans="1:25" x14ac:dyDescent="0.25">
      <c r="A3039" s="1">
        <v>40448</v>
      </c>
      <c r="B3039" s="2">
        <v>8191.54</v>
      </c>
      <c r="C3039" s="2">
        <v>125332.9</v>
      </c>
      <c r="D3039" s="2">
        <v>8185</v>
      </c>
      <c r="E3039" s="2">
        <v>8165</v>
      </c>
      <c r="F3039" s="13">
        <f t="shared" si="852"/>
        <v>-7.9838467492066023E-4</v>
      </c>
      <c r="G3039" s="2">
        <f t="shared" si="847"/>
        <v>7851.2934999999989</v>
      </c>
      <c r="H3039" s="2">
        <f t="shared" ca="1" si="853"/>
        <v>126484.3</v>
      </c>
      <c r="I3039">
        <f t="shared" ca="1" si="854"/>
        <v>-1</v>
      </c>
      <c r="J3039">
        <f t="shared" si="855"/>
        <v>-1</v>
      </c>
      <c r="K3039">
        <f t="shared" si="848"/>
        <v>24.920000000000073</v>
      </c>
      <c r="L3039">
        <f t="shared" ca="1" si="849"/>
        <v>-24.920000000000073</v>
      </c>
      <c r="M3039" s="14">
        <f t="shared" si="850"/>
        <v>6969.7200000000503</v>
      </c>
      <c r="N3039">
        <f t="shared" si="856"/>
        <v>0</v>
      </c>
      <c r="O3039">
        <f t="shared" si="851"/>
        <v>0</v>
      </c>
      <c r="P3039">
        <f>COUNTIF(作圖資料!$A$3:$A$249,A3039)</f>
        <v>0</v>
      </c>
      <c r="R3039" s="7">
        <f t="shared" si="857"/>
        <v>38</v>
      </c>
      <c r="S3039" s="8">
        <f t="shared" ca="1" si="858"/>
        <v>-38</v>
      </c>
      <c r="T3039" s="8">
        <f t="shared" ca="1" si="859"/>
        <v>11014</v>
      </c>
      <c r="U3039" s="8">
        <f t="shared" ca="1" si="860"/>
        <v>-1</v>
      </c>
      <c r="V3039" s="9">
        <f t="shared" ca="1" si="861"/>
        <v>0</v>
      </c>
      <c r="W3039" s="3">
        <f t="shared" si="862"/>
        <v>-9.5788491172021928E-4</v>
      </c>
      <c r="X3039" s="3">
        <f t="shared" si="863"/>
        <v>3.3954692778626061E-3</v>
      </c>
      <c r="Y3039" s="3">
        <f t="shared" si="864"/>
        <v>3.5556645414420718E-3</v>
      </c>
    </row>
    <row r="3040" spans="1:25" x14ac:dyDescent="0.25">
      <c r="A3040" s="1">
        <v>40449</v>
      </c>
      <c r="B3040" s="2">
        <v>8189.44</v>
      </c>
      <c r="C3040" s="2">
        <v>99248.41</v>
      </c>
      <c r="D3040" s="2">
        <v>8180</v>
      </c>
      <c r="E3040" s="2">
        <v>8161</v>
      </c>
      <c r="F3040" s="13">
        <f t="shared" si="852"/>
        <v>-1.152703969990565E-3</v>
      </c>
      <c r="G3040" s="2">
        <f t="shared" si="847"/>
        <v>7863.7848333333332</v>
      </c>
      <c r="H3040" s="2">
        <f t="shared" ca="1" si="853"/>
        <v>121944.74200000001</v>
      </c>
      <c r="I3040">
        <f t="shared" ca="1" si="854"/>
        <v>-1</v>
      </c>
      <c r="J3040">
        <f t="shared" si="855"/>
        <v>-1</v>
      </c>
      <c r="K3040">
        <f t="shared" si="848"/>
        <v>-2.1000000000003638</v>
      </c>
      <c r="L3040">
        <f t="shared" ca="1" si="849"/>
        <v>2.1000000000003638</v>
      </c>
      <c r="M3040" s="14">
        <f t="shared" si="850"/>
        <v>6969.7200000000503</v>
      </c>
      <c r="N3040">
        <f t="shared" si="856"/>
        <v>0</v>
      </c>
      <c r="O3040">
        <f t="shared" si="851"/>
        <v>0</v>
      </c>
      <c r="P3040">
        <f>COUNTIF(作圖資料!$A$3:$A$249,A3040)</f>
        <v>0</v>
      </c>
      <c r="R3040" s="7">
        <f t="shared" si="857"/>
        <v>-5</v>
      </c>
      <c r="S3040" s="8">
        <f t="shared" ca="1" si="858"/>
        <v>5</v>
      </c>
      <c r="T3040" s="8">
        <f t="shared" ca="1" si="859"/>
        <v>11019</v>
      </c>
      <c r="U3040" s="8">
        <f t="shared" ca="1" si="860"/>
        <v>-1</v>
      </c>
      <c r="V3040" s="9">
        <f t="shared" ca="1" si="861"/>
        <v>0</v>
      </c>
      <c r="W3040" s="3">
        <f t="shared" si="862"/>
        <v>-9.5788491172021928E-4</v>
      </c>
      <c r="X3040" s="3">
        <f t="shared" si="863"/>
        <v>3.1382367568124625E-3</v>
      </c>
      <c r="Y3040" s="3">
        <f t="shared" si="864"/>
        <v>2.9426189308485728E-3</v>
      </c>
    </row>
    <row r="3041" spans="1:25" x14ac:dyDescent="0.25">
      <c r="A3041" s="1">
        <v>40450</v>
      </c>
      <c r="B3041" s="2">
        <v>8240.89</v>
      </c>
      <c r="C3041" s="2">
        <v>143421.5</v>
      </c>
      <c r="D3041" s="2">
        <v>8210</v>
      </c>
      <c r="E3041" s="2">
        <v>8189</v>
      </c>
      <c r="F3041" s="13">
        <f t="shared" si="852"/>
        <v>-3.748381546167856E-3</v>
      </c>
      <c r="G3041" s="2">
        <f t="shared" si="847"/>
        <v>7875.3249999999998</v>
      </c>
      <c r="H3041" s="2">
        <f t="shared" ca="1" si="853"/>
        <v>124693.04199999999</v>
      </c>
      <c r="I3041">
        <f t="shared" ca="1" si="854"/>
        <v>1</v>
      </c>
      <c r="J3041">
        <f t="shared" si="855"/>
        <v>-1</v>
      </c>
      <c r="K3041">
        <f t="shared" si="848"/>
        <v>51.449999999999818</v>
      </c>
      <c r="L3041">
        <f t="shared" ca="1" si="849"/>
        <v>-51.449999999999818</v>
      </c>
      <c r="M3041" s="14">
        <f t="shared" si="850"/>
        <v>6969.7200000000503</v>
      </c>
      <c r="N3041">
        <f t="shared" si="856"/>
        <v>0</v>
      </c>
      <c r="O3041">
        <f t="shared" si="851"/>
        <v>0</v>
      </c>
      <c r="P3041">
        <f>COUNTIF(作圖資料!$A$3:$A$249,A3041)</f>
        <v>0</v>
      </c>
      <c r="R3041" s="7">
        <f t="shared" si="857"/>
        <v>30</v>
      </c>
      <c r="S3041" s="8">
        <f t="shared" ca="1" si="858"/>
        <v>-30</v>
      </c>
      <c r="T3041" s="8">
        <f t="shared" ca="1" si="859"/>
        <v>10989</v>
      </c>
      <c r="U3041" s="8">
        <f t="shared" ca="1" si="860"/>
        <v>1</v>
      </c>
      <c r="V3041" s="9">
        <f t="shared" ca="1" si="861"/>
        <v>2</v>
      </c>
      <c r="W3041" s="3">
        <f t="shared" si="862"/>
        <v>-9.5788491172021928E-4</v>
      </c>
      <c r="X3041" s="3">
        <f t="shared" si="863"/>
        <v>9.440433522542202E-3</v>
      </c>
      <c r="Y3041" s="3">
        <f t="shared" si="864"/>
        <v>6.6208925944091224E-3</v>
      </c>
    </row>
    <row r="3042" spans="1:25" x14ac:dyDescent="0.25">
      <c r="A3042" s="1">
        <v>40451</v>
      </c>
      <c r="B3042" s="2">
        <v>8237.7800000000007</v>
      </c>
      <c r="C3042" s="2">
        <v>124518.9</v>
      </c>
      <c r="D3042" s="2">
        <v>8219</v>
      </c>
      <c r="E3042" s="2">
        <v>8195</v>
      </c>
      <c r="F3042" s="13">
        <f t="shared" si="852"/>
        <v>-2.2797404155003864E-3</v>
      </c>
      <c r="G3042" s="2">
        <f t="shared" si="847"/>
        <v>7887.0470000000005</v>
      </c>
      <c r="H3042" s="2">
        <f t="shared" ca="1" si="853"/>
        <v>122602.022</v>
      </c>
      <c r="I3042">
        <f t="shared" ca="1" si="854"/>
        <v>1</v>
      </c>
      <c r="J3042">
        <f t="shared" si="855"/>
        <v>-1</v>
      </c>
      <c r="K3042">
        <f t="shared" si="848"/>
        <v>-3.1099999999987631</v>
      </c>
      <c r="L3042">
        <f t="shared" ca="1" si="849"/>
        <v>-3.1099999999987631</v>
      </c>
      <c r="M3042" s="14">
        <f t="shared" si="850"/>
        <v>6969.7200000000503</v>
      </c>
      <c r="N3042">
        <f t="shared" si="856"/>
        <v>0</v>
      </c>
      <c r="O3042">
        <f t="shared" si="851"/>
        <v>0</v>
      </c>
      <c r="P3042">
        <f>COUNTIF(作圖資料!$A$3:$A$249,A3042)</f>
        <v>0</v>
      </c>
      <c r="R3042" s="7">
        <f t="shared" si="857"/>
        <v>9</v>
      </c>
      <c r="S3042" s="8">
        <f t="shared" ca="1" si="858"/>
        <v>9</v>
      </c>
      <c r="T3042" s="8">
        <f t="shared" ca="1" si="859"/>
        <v>10998</v>
      </c>
      <c r="U3042" s="8">
        <f t="shared" ca="1" si="860"/>
        <v>1</v>
      </c>
      <c r="V3042" s="9">
        <f t="shared" ca="1" si="861"/>
        <v>0</v>
      </c>
      <c r="W3042" s="3">
        <f t="shared" si="862"/>
        <v>-9.5788491172021928E-4</v>
      </c>
      <c r="X3042" s="3">
        <f t="shared" si="863"/>
        <v>9.0594844080347237E-3</v>
      </c>
      <c r="Y3042" s="3">
        <f t="shared" si="864"/>
        <v>7.7243746934771984E-3</v>
      </c>
    </row>
    <row r="3043" spans="1:25" x14ac:dyDescent="0.25">
      <c r="A3043" s="1">
        <v>40452</v>
      </c>
      <c r="B3043" s="2">
        <v>8244.18</v>
      </c>
      <c r="C3043" s="2">
        <v>111965</v>
      </c>
      <c r="D3043" s="2">
        <v>8238</v>
      </c>
      <c r="E3043" s="2">
        <v>8215</v>
      </c>
      <c r="F3043" s="13">
        <f t="shared" si="852"/>
        <v>-7.496197317380382E-4</v>
      </c>
      <c r="G3043" s="2">
        <f t="shared" si="847"/>
        <v>7897.6358333333337</v>
      </c>
      <c r="H3043" s="2">
        <f t="shared" ca="1" si="853"/>
        <v>120897.34199999999</v>
      </c>
      <c r="I3043">
        <f t="shared" ca="1" si="854"/>
        <v>-1</v>
      </c>
      <c r="J3043">
        <f t="shared" si="855"/>
        <v>-1</v>
      </c>
      <c r="K3043">
        <f t="shared" si="848"/>
        <v>6.3999999999996362</v>
      </c>
      <c r="L3043">
        <f t="shared" ca="1" si="849"/>
        <v>6.3999999999996362</v>
      </c>
      <c r="M3043" s="14">
        <f t="shared" si="850"/>
        <v>6969.7200000000503</v>
      </c>
      <c r="N3043">
        <f t="shared" si="856"/>
        <v>0</v>
      </c>
      <c r="O3043">
        <f t="shared" si="851"/>
        <v>0</v>
      </c>
      <c r="P3043">
        <f>COUNTIF(作圖資料!$A$3:$A$249,A3043)</f>
        <v>0</v>
      </c>
      <c r="R3043" s="7">
        <f t="shared" si="857"/>
        <v>19</v>
      </c>
      <c r="S3043" s="8">
        <f t="shared" ca="1" si="858"/>
        <v>19</v>
      </c>
      <c r="T3043" s="8">
        <f t="shared" ca="1" si="859"/>
        <v>11017</v>
      </c>
      <c r="U3043" s="8">
        <f t="shared" ca="1" si="860"/>
        <v>-1</v>
      </c>
      <c r="V3043" s="9">
        <f t="shared" ca="1" si="861"/>
        <v>2</v>
      </c>
      <c r="W3043" s="3">
        <f t="shared" si="862"/>
        <v>-9.5788491172021928E-4</v>
      </c>
      <c r="X3043" s="3">
        <f t="shared" si="863"/>
        <v>9.8434311388544415E-3</v>
      </c>
      <c r="Y3043" s="3">
        <f t="shared" si="864"/>
        <v>1.0053948013732272E-2</v>
      </c>
    </row>
    <row r="3044" spans="1:25" x14ac:dyDescent="0.25">
      <c r="A3044" s="1">
        <v>40455</v>
      </c>
      <c r="B3044" s="2">
        <v>8246.1</v>
      </c>
      <c r="C3044" s="2">
        <v>138287.79999999999</v>
      </c>
      <c r="D3044" s="2">
        <v>8217</v>
      </c>
      <c r="E3044" s="2">
        <v>8190</v>
      </c>
      <c r="F3044" s="13">
        <f t="shared" si="852"/>
        <v>-3.5289409539055461E-3</v>
      </c>
      <c r="G3044" s="2">
        <f t="shared" si="847"/>
        <v>7907.6166666666677</v>
      </c>
      <c r="H3044" s="2">
        <f t="shared" ca="1" si="853"/>
        <v>123488.322</v>
      </c>
      <c r="I3044">
        <f t="shared" ca="1" si="854"/>
        <v>1</v>
      </c>
      <c r="J3044">
        <f t="shared" si="855"/>
        <v>-1</v>
      </c>
      <c r="K3044">
        <f t="shared" si="848"/>
        <v>1.9200000000000728</v>
      </c>
      <c r="L3044">
        <f t="shared" ca="1" si="849"/>
        <v>-1.9200000000000728</v>
      </c>
      <c r="M3044" s="14">
        <f t="shared" si="850"/>
        <v>6969.7200000000503</v>
      </c>
      <c r="N3044">
        <f t="shared" si="856"/>
        <v>0</v>
      </c>
      <c r="O3044">
        <f t="shared" si="851"/>
        <v>0</v>
      </c>
      <c r="P3044">
        <f>COUNTIF(作圖資料!$A$3:$A$249,A3044)</f>
        <v>0</v>
      </c>
      <c r="R3044" s="7">
        <f t="shared" si="857"/>
        <v>-21</v>
      </c>
      <c r="S3044" s="8">
        <f t="shared" ca="1" si="858"/>
        <v>21</v>
      </c>
      <c r="T3044" s="8">
        <f t="shared" ca="1" si="859"/>
        <v>11038</v>
      </c>
      <c r="U3044" s="8">
        <f t="shared" ca="1" si="860"/>
        <v>1</v>
      </c>
      <c r="V3044" s="9">
        <f t="shared" ca="1" si="861"/>
        <v>2</v>
      </c>
      <c r="W3044" s="3">
        <f t="shared" si="862"/>
        <v>-9.5788491172021928E-4</v>
      </c>
      <c r="X3044" s="3">
        <f t="shared" si="863"/>
        <v>1.0078615158100268E-2</v>
      </c>
      <c r="Y3044" s="3">
        <f t="shared" si="864"/>
        <v>7.4791564492397988E-3</v>
      </c>
    </row>
    <row r="3045" spans="1:25" x14ac:dyDescent="0.25">
      <c r="A3045" s="1">
        <v>40456</v>
      </c>
      <c r="B3045" s="2">
        <v>8200.43</v>
      </c>
      <c r="C3045" s="2">
        <v>116340.3</v>
      </c>
      <c r="D3045" s="2">
        <v>8192</v>
      </c>
      <c r="E3045" s="2">
        <v>8169</v>
      </c>
      <c r="F3045" s="13">
        <f t="shared" si="852"/>
        <v>-1.0279948734396305E-3</v>
      </c>
      <c r="G3045" s="2">
        <f t="shared" si="847"/>
        <v>7916.9646666666667</v>
      </c>
      <c r="H3045" s="2">
        <f t="shared" ca="1" si="853"/>
        <v>126906.7</v>
      </c>
      <c r="I3045">
        <f t="shared" ca="1" si="854"/>
        <v>-1</v>
      </c>
      <c r="J3045">
        <f t="shared" si="855"/>
        <v>-1</v>
      </c>
      <c r="K3045">
        <f t="shared" si="848"/>
        <v>-45.670000000000073</v>
      </c>
      <c r="L3045">
        <f t="shared" ca="1" si="849"/>
        <v>-45.670000000000073</v>
      </c>
      <c r="M3045" s="14">
        <f t="shared" si="850"/>
        <v>6969.7200000000503</v>
      </c>
      <c r="N3045">
        <f t="shared" si="856"/>
        <v>0</v>
      </c>
      <c r="O3045">
        <f t="shared" si="851"/>
        <v>0</v>
      </c>
      <c r="P3045">
        <f>COUNTIF(作圖資料!$A$3:$A$249,A3045)</f>
        <v>0</v>
      </c>
      <c r="R3045" s="7">
        <f t="shared" si="857"/>
        <v>-25</v>
      </c>
      <c r="S3045" s="8">
        <f t="shared" ca="1" si="858"/>
        <v>-25</v>
      </c>
      <c r="T3045" s="8">
        <f t="shared" ca="1" si="859"/>
        <v>11013</v>
      </c>
      <c r="U3045" s="8">
        <f t="shared" ca="1" si="860"/>
        <v>-1</v>
      </c>
      <c r="V3045" s="9">
        <f t="shared" ca="1" si="861"/>
        <v>2</v>
      </c>
      <c r="W3045" s="3">
        <f t="shared" si="862"/>
        <v>-9.5788491172021928E-4</v>
      </c>
      <c r="X3045" s="3">
        <f t="shared" si="863"/>
        <v>4.4844202836420433E-3</v>
      </c>
      <c r="Y3045" s="3">
        <f t="shared" si="864"/>
        <v>4.4139283962727482E-3</v>
      </c>
    </row>
    <row r="3046" spans="1:25" x14ac:dyDescent="0.25">
      <c r="A3046" s="1">
        <v>40457</v>
      </c>
      <c r="B3046" s="2">
        <v>8284.0300000000007</v>
      </c>
      <c r="C3046" s="2">
        <v>148353.1</v>
      </c>
      <c r="D3046" s="2">
        <v>8273</v>
      </c>
      <c r="E3046" s="2">
        <v>8249</v>
      </c>
      <c r="F3046" s="13">
        <f t="shared" si="852"/>
        <v>-1.3314775537993651E-3</v>
      </c>
      <c r="G3046" s="2">
        <f t="shared" si="847"/>
        <v>7928.4081666666671</v>
      </c>
      <c r="H3046" s="2">
        <f t="shared" ca="1" si="853"/>
        <v>127893.01999999999</v>
      </c>
      <c r="I3046">
        <f t="shared" ca="1" si="854"/>
        <v>1</v>
      </c>
      <c r="J3046">
        <f t="shared" si="855"/>
        <v>-1</v>
      </c>
      <c r="K3046">
        <f t="shared" si="848"/>
        <v>83.600000000000364</v>
      </c>
      <c r="L3046">
        <f t="shared" ca="1" si="849"/>
        <v>-83.600000000000364</v>
      </c>
      <c r="M3046" s="14">
        <f t="shared" si="850"/>
        <v>6969.7200000000503</v>
      </c>
      <c r="N3046">
        <f t="shared" si="856"/>
        <v>0</v>
      </c>
      <c r="O3046">
        <f t="shared" si="851"/>
        <v>0</v>
      </c>
      <c r="P3046">
        <f>COUNTIF(作圖資料!$A$3:$A$249,A3046)</f>
        <v>0</v>
      </c>
      <c r="R3046" s="7">
        <f t="shared" si="857"/>
        <v>81</v>
      </c>
      <c r="S3046" s="8">
        <f t="shared" ca="1" si="858"/>
        <v>-81</v>
      </c>
      <c r="T3046" s="8">
        <f t="shared" ca="1" si="859"/>
        <v>10932</v>
      </c>
      <c r="U3046" s="8">
        <f t="shared" ca="1" si="860"/>
        <v>1</v>
      </c>
      <c r="V3046" s="9">
        <f t="shared" ca="1" si="861"/>
        <v>2</v>
      </c>
      <c r="W3046" s="3">
        <f t="shared" si="862"/>
        <v>-9.5788491172021928E-4</v>
      </c>
      <c r="X3046" s="3">
        <f t="shared" si="863"/>
        <v>1.4724724454973526E-2</v>
      </c>
      <c r="Y3046" s="3">
        <f t="shared" si="864"/>
        <v>1.4345267287886321E-2</v>
      </c>
    </row>
    <row r="3047" spans="1:25" x14ac:dyDescent="0.25">
      <c r="A3047" s="1">
        <v>40458</v>
      </c>
      <c r="B3047" s="2">
        <v>8283.92</v>
      </c>
      <c r="C3047" s="2">
        <v>129167.3</v>
      </c>
      <c r="D3047" s="2">
        <v>8272</v>
      </c>
      <c r="E3047" s="2">
        <v>8247</v>
      </c>
      <c r="F3047" s="13">
        <f t="shared" si="852"/>
        <v>-1.4389322929241333E-3</v>
      </c>
      <c r="G3047" s="2">
        <f t="shared" si="847"/>
        <v>7937.8983333333335</v>
      </c>
      <c r="H3047" s="2">
        <f t="shared" ca="1" si="853"/>
        <v>128822.7</v>
      </c>
      <c r="I3047">
        <f t="shared" ca="1" si="854"/>
        <v>1</v>
      </c>
      <c r="J3047">
        <f t="shared" si="855"/>
        <v>-1</v>
      </c>
      <c r="K3047">
        <f t="shared" si="848"/>
        <v>-0.11000000000058208</v>
      </c>
      <c r="L3047">
        <f t="shared" ca="1" si="849"/>
        <v>-0.11000000000058208</v>
      </c>
      <c r="M3047" s="14">
        <f t="shared" si="850"/>
        <v>6969.7200000000503</v>
      </c>
      <c r="N3047">
        <f t="shared" si="856"/>
        <v>0</v>
      </c>
      <c r="O3047">
        <f t="shared" si="851"/>
        <v>0</v>
      </c>
      <c r="P3047">
        <f>COUNTIF(作圖資料!$A$3:$A$249,A3047)</f>
        <v>0</v>
      </c>
      <c r="R3047" s="7">
        <f t="shared" si="857"/>
        <v>-1</v>
      </c>
      <c r="S3047" s="8">
        <f t="shared" ca="1" si="858"/>
        <v>-1</v>
      </c>
      <c r="T3047" s="8">
        <f t="shared" ca="1" si="859"/>
        <v>10931</v>
      </c>
      <c r="U3047" s="8">
        <f t="shared" ca="1" si="860"/>
        <v>1</v>
      </c>
      <c r="V3047" s="9">
        <f t="shared" ca="1" si="861"/>
        <v>0</v>
      </c>
      <c r="W3047" s="3">
        <f t="shared" si="862"/>
        <v>-9.5788491172021928E-4</v>
      </c>
      <c r="X3047" s="3">
        <f t="shared" si="863"/>
        <v>1.4711250370537554E-2</v>
      </c>
      <c r="Y3047" s="3">
        <f t="shared" si="864"/>
        <v>1.4222658165767621E-2</v>
      </c>
    </row>
    <row r="3048" spans="1:25" x14ac:dyDescent="0.25">
      <c r="A3048" s="1">
        <v>40459</v>
      </c>
      <c r="B3048" s="2">
        <v>8244.19</v>
      </c>
      <c r="C3048" s="2">
        <v>114436</v>
      </c>
      <c r="D3048" s="2">
        <v>8214</v>
      </c>
      <c r="E3048" s="2">
        <v>8191</v>
      </c>
      <c r="F3048" s="13">
        <f t="shared" si="852"/>
        <v>-3.6619728560356446E-3</v>
      </c>
      <c r="G3048" s="2">
        <f t="shared" si="847"/>
        <v>7946.8928333333342</v>
      </c>
      <c r="H3048" s="2">
        <f t="shared" ca="1" si="853"/>
        <v>129316.9</v>
      </c>
      <c r="I3048">
        <f t="shared" ca="1" si="854"/>
        <v>-1</v>
      </c>
      <c r="J3048">
        <f t="shared" si="855"/>
        <v>-1</v>
      </c>
      <c r="K3048">
        <f t="shared" si="848"/>
        <v>-39.729999999999563</v>
      </c>
      <c r="L3048">
        <f t="shared" ca="1" si="849"/>
        <v>-39.729999999999563</v>
      </c>
      <c r="M3048" s="14">
        <f t="shared" si="850"/>
        <v>6969.7200000000503</v>
      </c>
      <c r="N3048">
        <f t="shared" si="856"/>
        <v>0</v>
      </c>
      <c r="O3048">
        <f t="shared" si="851"/>
        <v>0</v>
      </c>
      <c r="P3048">
        <f>COUNTIF(作圖資料!$A$3:$A$249,A3048)</f>
        <v>0</v>
      </c>
      <c r="R3048" s="7">
        <f t="shared" si="857"/>
        <v>-58</v>
      </c>
      <c r="S3048" s="8">
        <f t="shared" ca="1" si="858"/>
        <v>-58</v>
      </c>
      <c r="T3048" s="8">
        <f t="shared" ca="1" si="859"/>
        <v>10873</v>
      </c>
      <c r="U3048" s="8">
        <f t="shared" ca="1" si="860"/>
        <v>-1</v>
      </c>
      <c r="V3048" s="9">
        <f t="shared" ca="1" si="861"/>
        <v>2</v>
      </c>
      <c r="W3048" s="3">
        <f t="shared" si="862"/>
        <v>-9.5788491172021928E-4</v>
      </c>
      <c r="X3048" s="3">
        <f t="shared" si="863"/>
        <v>9.844656055621348E-3</v>
      </c>
      <c r="Y3048" s="3">
        <f t="shared" si="864"/>
        <v>7.1113290828839215E-3</v>
      </c>
    </row>
    <row r="3049" spans="1:25" x14ac:dyDescent="0.25">
      <c r="A3049" s="1">
        <v>40462</v>
      </c>
      <c r="B3049" s="2">
        <v>8176.76</v>
      </c>
      <c r="C3049" s="2">
        <v>95853.98</v>
      </c>
      <c r="D3049" s="2">
        <v>8135</v>
      </c>
      <c r="E3049" s="2">
        <v>8111</v>
      </c>
      <c r="F3049" s="13">
        <f t="shared" si="852"/>
        <v>-5.1071573581712437E-3</v>
      </c>
      <c r="G3049" s="2">
        <f t="shared" si="847"/>
        <v>7955.4293333333344</v>
      </c>
      <c r="H3049" s="2">
        <f t="shared" ca="1" si="853"/>
        <v>120830.13600000001</v>
      </c>
      <c r="I3049">
        <f t="shared" ca="1" si="854"/>
        <v>-1</v>
      </c>
      <c r="J3049">
        <f t="shared" si="855"/>
        <v>-1</v>
      </c>
      <c r="K3049">
        <f t="shared" si="848"/>
        <v>-67.430000000000291</v>
      </c>
      <c r="L3049">
        <f t="shared" ca="1" si="849"/>
        <v>67.430000000000291</v>
      </c>
      <c r="M3049" s="14">
        <f t="shared" si="850"/>
        <v>6969.7200000000503</v>
      </c>
      <c r="N3049">
        <f t="shared" si="856"/>
        <v>0</v>
      </c>
      <c r="O3049">
        <f t="shared" si="851"/>
        <v>0</v>
      </c>
      <c r="P3049">
        <f>COUNTIF(作圖資料!$A$3:$A$249,A3049)</f>
        <v>0</v>
      </c>
      <c r="R3049" s="7">
        <f t="shared" si="857"/>
        <v>-79</v>
      </c>
      <c r="S3049" s="8">
        <f t="shared" ca="1" si="858"/>
        <v>79</v>
      </c>
      <c r="T3049" s="8">
        <f t="shared" ca="1" si="859"/>
        <v>10952</v>
      </c>
      <c r="U3049" s="8">
        <f t="shared" ca="1" si="860"/>
        <v>-1</v>
      </c>
      <c r="V3049" s="9">
        <f t="shared" ca="1" si="861"/>
        <v>0</v>
      </c>
      <c r="W3049" s="3">
        <f t="shared" si="862"/>
        <v>-9.5788491172021928E-4</v>
      </c>
      <c r="X3049" s="3">
        <f t="shared" si="863"/>
        <v>1.5850422963763489E-3</v>
      </c>
      <c r="Y3049" s="3">
        <f t="shared" si="864"/>
        <v>-2.5747915644922514E-3</v>
      </c>
    </row>
    <row r="3050" spans="1:25" x14ac:dyDescent="0.25">
      <c r="A3050" s="1">
        <v>40463</v>
      </c>
      <c r="B3050" s="2">
        <v>8090.22</v>
      </c>
      <c r="C3050" s="2">
        <v>102139.4</v>
      </c>
      <c r="D3050" s="2">
        <v>8056</v>
      </c>
      <c r="E3050" s="2">
        <v>8038</v>
      </c>
      <c r="F3050" s="13">
        <f t="shared" si="852"/>
        <v>-4.2297984480026418E-3</v>
      </c>
      <c r="G3050" s="2">
        <f t="shared" si="847"/>
        <v>7962.7691666666678</v>
      </c>
      <c r="H3050" s="2">
        <f t="shared" ca="1" si="853"/>
        <v>117989.95600000001</v>
      </c>
      <c r="I3050">
        <f t="shared" ca="1" si="854"/>
        <v>-1</v>
      </c>
      <c r="J3050">
        <f t="shared" si="855"/>
        <v>-1</v>
      </c>
      <c r="K3050">
        <f t="shared" si="848"/>
        <v>-86.539999999999964</v>
      </c>
      <c r="L3050">
        <f t="shared" ca="1" si="849"/>
        <v>86.539999999999964</v>
      </c>
      <c r="M3050" s="14">
        <f t="shared" si="850"/>
        <v>6969.7200000000503</v>
      </c>
      <c r="N3050">
        <f t="shared" si="856"/>
        <v>0</v>
      </c>
      <c r="O3050">
        <f t="shared" si="851"/>
        <v>0</v>
      </c>
      <c r="P3050">
        <f>COUNTIF(作圖資料!$A$3:$A$249,A3050)</f>
        <v>0</v>
      </c>
      <c r="R3050" s="7">
        <f t="shared" si="857"/>
        <v>-79</v>
      </c>
      <c r="S3050" s="8">
        <f t="shared" ca="1" si="858"/>
        <v>79</v>
      </c>
      <c r="T3050" s="8">
        <f t="shared" ca="1" si="859"/>
        <v>11031</v>
      </c>
      <c r="U3050" s="8">
        <f t="shared" ca="1" si="860"/>
        <v>-1</v>
      </c>
      <c r="V3050" s="9">
        <f t="shared" ca="1" si="861"/>
        <v>0</v>
      </c>
      <c r="W3050" s="3">
        <f t="shared" si="862"/>
        <v>-9.5788491172021928E-4</v>
      </c>
      <c r="X3050" s="3">
        <f t="shared" si="863"/>
        <v>-9.0153874044254234E-3</v>
      </c>
      <c r="Y3050" s="3">
        <f t="shared" si="864"/>
        <v>-1.2260912211868424E-2</v>
      </c>
    </row>
    <row r="3051" spans="1:25" x14ac:dyDescent="0.25">
      <c r="A3051" s="1">
        <v>40464</v>
      </c>
      <c r="B3051" s="2">
        <v>8106.66</v>
      </c>
      <c r="C3051" s="2">
        <v>104802.2</v>
      </c>
      <c r="D3051" s="2">
        <v>8108</v>
      </c>
      <c r="E3051" s="2">
        <v>8085</v>
      </c>
      <c r="F3051" s="13">
        <f t="shared" si="852"/>
        <v>1.6529618856586659E-4</v>
      </c>
      <c r="G3051" s="2">
        <f t="shared" si="847"/>
        <v>7969.346333333333</v>
      </c>
      <c r="H3051" s="2">
        <f t="shared" ca="1" si="853"/>
        <v>109279.77599999998</v>
      </c>
      <c r="I3051">
        <f t="shared" ca="1" si="854"/>
        <v>-1</v>
      </c>
      <c r="J3051">
        <f t="shared" si="855"/>
        <v>1</v>
      </c>
      <c r="K3051">
        <f t="shared" si="848"/>
        <v>16.4399999999996</v>
      </c>
      <c r="L3051">
        <f t="shared" ca="1" si="849"/>
        <v>-16.4399999999996</v>
      </c>
      <c r="M3051" s="14">
        <f t="shared" si="850"/>
        <v>6969.7200000000503</v>
      </c>
      <c r="N3051">
        <f t="shared" si="856"/>
        <v>0</v>
      </c>
      <c r="O3051">
        <f t="shared" si="851"/>
        <v>0</v>
      </c>
      <c r="P3051">
        <f>COUNTIF(作圖資料!$A$3:$A$249,A3051)</f>
        <v>0</v>
      </c>
      <c r="R3051" s="7">
        <f t="shared" si="857"/>
        <v>52</v>
      </c>
      <c r="S3051" s="8">
        <f t="shared" ca="1" si="858"/>
        <v>-52</v>
      </c>
      <c r="T3051" s="8">
        <f t="shared" ca="1" si="859"/>
        <v>10979</v>
      </c>
      <c r="U3051" s="8">
        <f t="shared" ca="1" si="860"/>
        <v>-1</v>
      </c>
      <c r="V3051" s="9">
        <f t="shared" ca="1" si="861"/>
        <v>0</v>
      </c>
      <c r="W3051" s="3">
        <f t="shared" si="862"/>
        <v>-9.5788491172021928E-4</v>
      </c>
      <c r="X3051" s="3">
        <f t="shared" si="863"/>
        <v>-7.0016242396325756E-3</v>
      </c>
      <c r="Y3051" s="3">
        <f t="shared" si="864"/>
        <v>-5.8852378616967016E-3</v>
      </c>
    </row>
    <row r="3052" spans="1:25" x14ac:dyDescent="0.25">
      <c r="A3052" s="1">
        <v>40465</v>
      </c>
      <c r="B3052" s="2">
        <v>8215.4500000000007</v>
      </c>
      <c r="C3052" s="2">
        <v>120893.8</v>
      </c>
      <c r="D3052" s="2">
        <v>8229</v>
      </c>
      <c r="E3052" s="2">
        <v>8204</v>
      </c>
      <c r="F3052" s="13">
        <f t="shared" si="852"/>
        <v>1.6493314425867212E-3</v>
      </c>
      <c r="G3052" s="2">
        <f t="shared" si="847"/>
        <v>7977.9156666666668</v>
      </c>
      <c r="H3052" s="2">
        <f t="shared" ca="1" si="853"/>
        <v>107625.076</v>
      </c>
      <c r="I3052">
        <f t="shared" ca="1" si="854"/>
        <v>1</v>
      </c>
      <c r="J3052">
        <f t="shared" si="855"/>
        <v>1</v>
      </c>
      <c r="K3052">
        <f t="shared" si="848"/>
        <v>108.79000000000087</v>
      </c>
      <c r="L3052">
        <f t="shared" ca="1" si="849"/>
        <v>-108.79000000000087</v>
      </c>
      <c r="M3052" s="14">
        <f t="shared" si="850"/>
        <v>6969.7200000000503</v>
      </c>
      <c r="N3052">
        <f t="shared" si="856"/>
        <v>0</v>
      </c>
      <c r="O3052">
        <f t="shared" si="851"/>
        <v>0</v>
      </c>
      <c r="P3052">
        <f>COUNTIF(作圖資料!$A$3:$A$249,A3052)</f>
        <v>0</v>
      </c>
      <c r="R3052" s="7">
        <f t="shared" si="857"/>
        <v>121</v>
      </c>
      <c r="S3052" s="8">
        <f t="shared" ca="1" si="858"/>
        <v>-121</v>
      </c>
      <c r="T3052" s="8">
        <f t="shared" ca="1" si="859"/>
        <v>10858</v>
      </c>
      <c r="U3052" s="8">
        <f t="shared" ca="1" si="860"/>
        <v>1</v>
      </c>
      <c r="V3052" s="9">
        <f t="shared" ca="1" si="861"/>
        <v>2</v>
      </c>
      <c r="W3052" s="3">
        <f t="shared" si="862"/>
        <v>-9.5788491172021928E-4</v>
      </c>
      <c r="X3052" s="3">
        <f t="shared" si="863"/>
        <v>6.3242452675345007E-3</v>
      </c>
      <c r="Y3052" s="3">
        <f t="shared" si="864"/>
        <v>8.9504659146641963E-3</v>
      </c>
    </row>
    <row r="3053" spans="1:25" x14ac:dyDescent="0.25">
      <c r="A3053" s="1">
        <v>40466</v>
      </c>
      <c r="B3053" s="2">
        <v>8205.2999999999993</v>
      </c>
      <c r="C3053" s="2">
        <v>124698.6</v>
      </c>
      <c r="D3053" s="2">
        <v>8190</v>
      </c>
      <c r="E3053" s="2">
        <v>8165</v>
      </c>
      <c r="F3053" s="13">
        <f t="shared" si="852"/>
        <v>-1.8646484589227574E-3</v>
      </c>
      <c r="G3053" s="2">
        <f t="shared" si="847"/>
        <v>7986.8983333333326</v>
      </c>
      <c r="H3053" s="2">
        <f t="shared" ca="1" si="853"/>
        <v>109677.59599999999</v>
      </c>
      <c r="I3053">
        <f t="shared" ca="1" si="854"/>
        <v>1</v>
      </c>
      <c r="J3053">
        <f t="shared" si="855"/>
        <v>-1</v>
      </c>
      <c r="K3053">
        <f t="shared" si="848"/>
        <v>-10.150000000001455</v>
      </c>
      <c r="L3053">
        <f t="shared" ca="1" si="849"/>
        <v>-10.150000000001455</v>
      </c>
      <c r="M3053" s="14">
        <f t="shared" si="850"/>
        <v>6969.7200000000503</v>
      </c>
      <c r="N3053">
        <f t="shared" si="856"/>
        <v>0</v>
      </c>
      <c r="O3053">
        <f t="shared" si="851"/>
        <v>0</v>
      </c>
      <c r="P3053">
        <f>COUNTIF(作圖資料!$A$3:$A$249,A3053)</f>
        <v>0</v>
      </c>
      <c r="R3053" s="7">
        <f t="shared" si="857"/>
        <v>-39</v>
      </c>
      <c r="S3053" s="8">
        <f t="shared" ca="1" si="858"/>
        <v>-39</v>
      </c>
      <c r="T3053" s="8">
        <f t="shared" ca="1" si="859"/>
        <v>10819</v>
      </c>
      <c r="U3053" s="8">
        <f t="shared" ca="1" si="860"/>
        <v>1</v>
      </c>
      <c r="V3053" s="9">
        <f t="shared" ca="1" si="861"/>
        <v>0</v>
      </c>
      <c r="W3053" s="3">
        <f t="shared" si="862"/>
        <v>-9.5788491172021928E-4</v>
      </c>
      <c r="X3053" s="3">
        <f t="shared" si="863"/>
        <v>5.0809547491250662E-3</v>
      </c>
      <c r="Y3053" s="3">
        <f t="shared" si="864"/>
        <v>4.1687101520353487E-3</v>
      </c>
    </row>
    <row r="3054" spans="1:25" x14ac:dyDescent="0.25">
      <c r="A3054" s="1">
        <v>40469</v>
      </c>
      <c r="B3054" s="2">
        <v>8060.54</v>
      </c>
      <c r="C3054" s="2">
        <v>113349.3</v>
      </c>
      <c r="D3054" s="2">
        <v>8033</v>
      </c>
      <c r="E3054" s="2">
        <v>8009</v>
      </c>
      <c r="F3054" s="13">
        <f t="shared" si="852"/>
        <v>-3.4166445424251846E-3</v>
      </c>
      <c r="G3054" s="2">
        <f t="shared" si="847"/>
        <v>7991.8869999999997</v>
      </c>
      <c r="H3054" s="2">
        <f t="shared" ca="1" si="853"/>
        <v>113176.66</v>
      </c>
      <c r="I3054">
        <f t="shared" ca="1" si="854"/>
        <v>1</v>
      </c>
      <c r="J3054">
        <f t="shared" si="855"/>
        <v>-1</v>
      </c>
      <c r="K3054">
        <f t="shared" si="848"/>
        <v>-144.75999999999931</v>
      </c>
      <c r="L3054">
        <f t="shared" ca="1" si="849"/>
        <v>-144.75999999999931</v>
      </c>
      <c r="M3054" s="14">
        <f t="shared" si="850"/>
        <v>6969.7200000000503</v>
      </c>
      <c r="N3054">
        <f t="shared" si="856"/>
        <v>0</v>
      </c>
      <c r="O3054">
        <f t="shared" si="851"/>
        <v>0</v>
      </c>
      <c r="P3054">
        <f>COUNTIF(作圖資料!$A$3:$A$249,A3054)</f>
        <v>0</v>
      </c>
      <c r="R3054" s="7">
        <f t="shared" si="857"/>
        <v>-157</v>
      </c>
      <c r="S3054" s="8">
        <f t="shared" ca="1" si="858"/>
        <v>-157</v>
      </c>
      <c r="T3054" s="8">
        <f t="shared" ca="1" si="859"/>
        <v>10662</v>
      </c>
      <c r="U3054" s="8">
        <f t="shared" ca="1" si="860"/>
        <v>1</v>
      </c>
      <c r="V3054" s="9">
        <f t="shared" ca="1" si="861"/>
        <v>0</v>
      </c>
      <c r="W3054" s="3">
        <f t="shared" si="862"/>
        <v>-9.5788491172021928E-4</v>
      </c>
      <c r="X3054" s="3">
        <f t="shared" si="863"/>
        <v>-1.2650940368601593E-2</v>
      </c>
      <c r="Y3054" s="3">
        <f t="shared" si="864"/>
        <v>-1.5080922020598297E-2</v>
      </c>
    </row>
    <row r="3055" spans="1:25" x14ac:dyDescent="0.25">
      <c r="A3055" s="1">
        <v>40470</v>
      </c>
      <c r="B3055" s="2">
        <v>8046.23</v>
      </c>
      <c r="C3055" s="2">
        <v>87738.09</v>
      </c>
      <c r="D3055" s="2">
        <v>8020</v>
      </c>
      <c r="E3055" s="2">
        <v>7993</v>
      </c>
      <c r="F3055" s="13">
        <f t="shared" si="852"/>
        <v>-3.2599117847736947E-3</v>
      </c>
      <c r="G3055" s="2">
        <f t="shared" si="847"/>
        <v>7996.1999999999989</v>
      </c>
      <c r="H3055" s="2">
        <f t="shared" ca="1" si="853"/>
        <v>110296.398</v>
      </c>
      <c r="I3055">
        <f t="shared" ca="1" si="854"/>
        <v>-1</v>
      </c>
      <c r="J3055">
        <f t="shared" si="855"/>
        <v>-1</v>
      </c>
      <c r="K3055">
        <f t="shared" si="848"/>
        <v>-14.3100000000004</v>
      </c>
      <c r="L3055">
        <f t="shared" ca="1" si="849"/>
        <v>-14.3100000000004</v>
      </c>
      <c r="M3055" s="14">
        <f t="shared" si="850"/>
        <v>6969.7200000000503</v>
      </c>
      <c r="N3055">
        <f t="shared" si="856"/>
        <v>0</v>
      </c>
      <c r="O3055">
        <f t="shared" si="851"/>
        <v>0</v>
      </c>
      <c r="P3055">
        <f>COUNTIF(作圖資料!$A$3:$A$249,A3055)</f>
        <v>0</v>
      </c>
      <c r="R3055" s="7">
        <f t="shared" si="857"/>
        <v>-13</v>
      </c>
      <c r="S3055" s="8">
        <f t="shared" ca="1" si="858"/>
        <v>-13</v>
      </c>
      <c r="T3055" s="8">
        <f t="shared" ca="1" si="859"/>
        <v>10649</v>
      </c>
      <c r="U3055" s="8">
        <f t="shared" ca="1" si="860"/>
        <v>-1</v>
      </c>
      <c r="V3055" s="9">
        <f t="shared" ca="1" si="861"/>
        <v>2</v>
      </c>
      <c r="W3055" s="3">
        <f t="shared" si="862"/>
        <v>-9.5788491172021928E-4</v>
      </c>
      <c r="X3055" s="3">
        <f t="shared" si="863"/>
        <v>-1.4403796262043689E-2</v>
      </c>
      <c r="Y3055" s="3">
        <f t="shared" si="864"/>
        <v>-1.6674840608141173E-2</v>
      </c>
    </row>
    <row r="3056" spans="1:25" x14ac:dyDescent="0.25">
      <c r="A3056" s="1">
        <v>40471</v>
      </c>
      <c r="B3056" s="2">
        <v>8124.62</v>
      </c>
      <c r="C3056" s="2">
        <v>105061.8</v>
      </c>
      <c r="D3056" s="2">
        <v>8120</v>
      </c>
      <c r="E3056" s="2">
        <v>8109</v>
      </c>
      <c r="F3056" s="13">
        <f t="shared" si="852"/>
        <v>-1.9225514547142053E-3</v>
      </c>
      <c r="G3056" s="2">
        <f t="shared" si="847"/>
        <v>8002.4768333333323</v>
      </c>
      <c r="H3056" s="2">
        <f t="shared" ca="1" si="853"/>
        <v>110348.31800000001</v>
      </c>
      <c r="I3056">
        <f t="shared" ca="1" si="854"/>
        <v>-1</v>
      </c>
      <c r="J3056">
        <f t="shared" si="855"/>
        <v>-1</v>
      </c>
      <c r="K3056">
        <f t="shared" si="848"/>
        <v>78.390000000000327</v>
      </c>
      <c r="L3056">
        <f t="shared" ca="1" si="849"/>
        <v>-78.390000000000327</v>
      </c>
      <c r="M3056" s="14">
        <f t="shared" si="850"/>
        <v>6969.7200000000503</v>
      </c>
      <c r="N3056">
        <f t="shared" si="856"/>
        <v>0</v>
      </c>
      <c r="O3056">
        <f t="shared" si="851"/>
        <v>0</v>
      </c>
      <c r="P3056">
        <f>COUNTIF(作圖資料!$A$3:$A$249,A3056)</f>
        <v>1</v>
      </c>
      <c r="R3056" s="7">
        <f t="shared" si="857"/>
        <v>100</v>
      </c>
      <c r="S3056" s="8">
        <f t="shared" ca="1" si="858"/>
        <v>-100</v>
      </c>
      <c r="T3056" s="8">
        <f t="shared" ca="1" si="859"/>
        <v>10549</v>
      </c>
      <c r="U3056" s="8">
        <f t="shared" ca="1" si="860"/>
        <v>-1</v>
      </c>
      <c r="V3056" s="9">
        <f t="shared" ca="1" si="861"/>
        <v>2</v>
      </c>
      <c r="W3056" s="3">
        <f t="shared" si="862"/>
        <v>-9.5788491172021928E-4</v>
      </c>
      <c r="X3056" s="3">
        <f t="shared" si="863"/>
        <v>-4.8016737262700504E-3</v>
      </c>
      <c r="Y3056" s="3">
        <f t="shared" si="864"/>
        <v>-4.4139283962726372E-3</v>
      </c>
    </row>
    <row r="3057" spans="1:25" x14ac:dyDescent="0.25">
      <c r="A3057" s="1">
        <v>40472</v>
      </c>
      <c r="B3057" s="2">
        <v>8131.23</v>
      </c>
      <c r="C3057" s="2">
        <v>120479</v>
      </c>
      <c r="D3057" s="2">
        <v>8088</v>
      </c>
      <c r="E3057" s="2">
        <v>8065</v>
      </c>
      <c r="F3057" s="13">
        <f t="shared" si="852"/>
        <v>-5.3165388262291779E-3</v>
      </c>
      <c r="G3057" s="2">
        <f t="shared" si="847"/>
        <v>8008.2504999999983</v>
      </c>
      <c r="H3057" s="2">
        <f t="shared" ca="1" si="853"/>
        <v>110265.35800000001</v>
      </c>
      <c r="I3057">
        <f t="shared" ca="1" si="854"/>
        <v>1</v>
      </c>
      <c r="J3057">
        <f t="shared" si="855"/>
        <v>-1</v>
      </c>
      <c r="K3057">
        <f t="shared" si="848"/>
        <v>6.6099999999996726</v>
      </c>
      <c r="L3057">
        <f t="shared" ca="1" si="849"/>
        <v>-6.6099999999996726</v>
      </c>
      <c r="M3057" s="14">
        <f t="shared" si="850"/>
        <v>6969.7200000000503</v>
      </c>
      <c r="N3057">
        <f t="shared" si="856"/>
        <v>0</v>
      </c>
      <c r="O3057">
        <f t="shared" si="851"/>
        <v>0</v>
      </c>
      <c r="P3057">
        <f>COUNTIF(作圖資料!$A$3:$A$249,A3057)</f>
        <v>0</v>
      </c>
      <c r="R3057" s="7">
        <f t="shared" si="857"/>
        <v>-21</v>
      </c>
      <c r="S3057" s="8">
        <f t="shared" ca="1" si="858"/>
        <v>21</v>
      </c>
      <c r="T3057" s="8">
        <f t="shared" ca="1" si="859"/>
        <v>10570</v>
      </c>
      <c r="U3057" s="8">
        <f t="shared" ca="1" si="860"/>
        <v>1</v>
      </c>
      <c r="V3057" s="9">
        <f t="shared" ca="1" si="861"/>
        <v>2</v>
      </c>
      <c r="W3057" s="3">
        <f t="shared" si="862"/>
        <v>-1.9225514547142053E-3</v>
      </c>
      <c r="X3057" s="3">
        <f t="shared" si="863"/>
        <v>8.1357651188605404E-4</v>
      </c>
      <c r="Y3057" s="3">
        <f t="shared" si="864"/>
        <v>-2.5897151313355529E-3</v>
      </c>
    </row>
    <row r="3058" spans="1:25" x14ac:dyDescent="0.25">
      <c r="A3058" s="1">
        <v>40473</v>
      </c>
      <c r="B3058" s="2">
        <v>8168.06</v>
      </c>
      <c r="C3058" s="2">
        <v>103348.4</v>
      </c>
      <c r="D3058" s="2">
        <v>8142</v>
      </c>
      <c r="E3058" s="2">
        <v>8118</v>
      </c>
      <c r="F3058" s="13">
        <f t="shared" si="852"/>
        <v>-3.1904760738780125E-3</v>
      </c>
      <c r="G3058" s="2">
        <f t="shared" si="847"/>
        <v>8014.4016666666657</v>
      </c>
      <c r="H3058" s="2">
        <f t="shared" ca="1" si="853"/>
        <v>105995.318</v>
      </c>
      <c r="I3058">
        <f t="shared" ca="1" si="854"/>
        <v>-1</v>
      </c>
      <c r="J3058">
        <f t="shared" si="855"/>
        <v>-1</v>
      </c>
      <c r="K3058">
        <f t="shared" si="848"/>
        <v>36.830000000000837</v>
      </c>
      <c r="L3058">
        <f t="shared" ca="1" si="849"/>
        <v>36.830000000000837</v>
      </c>
      <c r="M3058" s="14">
        <f t="shared" si="850"/>
        <v>6969.7200000000503</v>
      </c>
      <c r="N3058">
        <f t="shared" si="856"/>
        <v>0</v>
      </c>
      <c r="O3058">
        <f t="shared" si="851"/>
        <v>0</v>
      </c>
      <c r="P3058">
        <f>COUNTIF(作圖資料!$A$3:$A$249,A3058)</f>
        <v>0</v>
      </c>
      <c r="R3058" s="7">
        <f t="shared" si="857"/>
        <v>54</v>
      </c>
      <c r="S3058" s="8">
        <f t="shared" ca="1" si="858"/>
        <v>54</v>
      </c>
      <c r="T3058" s="8">
        <f t="shared" ca="1" si="859"/>
        <v>10624</v>
      </c>
      <c r="U3058" s="8">
        <f t="shared" ca="1" si="860"/>
        <v>-1</v>
      </c>
      <c r="V3058" s="9">
        <f t="shared" ca="1" si="861"/>
        <v>2</v>
      </c>
      <c r="W3058" s="3">
        <f t="shared" si="862"/>
        <v>-1.9225514547142053E-3</v>
      </c>
      <c r="X3058" s="3">
        <f t="shared" si="863"/>
        <v>5.3467116000500692E-3</v>
      </c>
      <c r="Y3058" s="3">
        <f t="shared" si="864"/>
        <v>4.0695523492415564E-3</v>
      </c>
    </row>
    <row r="3059" spans="1:25" x14ac:dyDescent="0.25">
      <c r="A3059" s="1">
        <v>40476</v>
      </c>
      <c r="B3059" s="2">
        <v>8306.98</v>
      </c>
      <c r="C3059" s="2">
        <v>127103.7</v>
      </c>
      <c r="D3059" s="2">
        <v>8303</v>
      </c>
      <c r="E3059" s="2">
        <v>8280</v>
      </c>
      <c r="F3059" s="13">
        <f t="shared" si="852"/>
        <v>-4.791151537621996E-4</v>
      </c>
      <c r="G3059" s="2">
        <f t="shared" si="847"/>
        <v>8023.5074999999988</v>
      </c>
      <c r="H3059" s="2">
        <f t="shared" ca="1" si="853"/>
        <v>108746.198</v>
      </c>
      <c r="I3059">
        <f t="shared" ca="1" si="854"/>
        <v>1</v>
      </c>
      <c r="J3059">
        <f t="shared" si="855"/>
        <v>-1</v>
      </c>
      <c r="K3059">
        <f t="shared" si="848"/>
        <v>138.91999999999916</v>
      </c>
      <c r="L3059">
        <f t="shared" ca="1" si="849"/>
        <v>-138.91999999999916</v>
      </c>
      <c r="M3059" s="14">
        <f t="shared" si="850"/>
        <v>6969.7200000000503</v>
      </c>
      <c r="N3059">
        <f t="shared" si="856"/>
        <v>0</v>
      </c>
      <c r="O3059">
        <f t="shared" si="851"/>
        <v>0</v>
      </c>
      <c r="P3059">
        <f>COUNTIF(作圖資料!$A$3:$A$249,A3059)</f>
        <v>0</v>
      </c>
      <c r="R3059" s="7">
        <f t="shared" si="857"/>
        <v>161</v>
      </c>
      <c r="S3059" s="8">
        <f t="shared" ca="1" si="858"/>
        <v>-161</v>
      </c>
      <c r="T3059" s="8">
        <f t="shared" ca="1" si="859"/>
        <v>10463</v>
      </c>
      <c r="U3059" s="8">
        <f t="shared" ca="1" si="860"/>
        <v>1</v>
      </c>
      <c r="V3059" s="9">
        <f t="shared" ca="1" si="861"/>
        <v>2</v>
      </c>
      <c r="W3059" s="3">
        <f t="shared" si="862"/>
        <v>-1.9225514547142053E-3</v>
      </c>
      <c r="X3059" s="3">
        <f t="shared" si="863"/>
        <v>2.2445357444409453E-2</v>
      </c>
      <c r="Y3059" s="3">
        <f t="shared" si="864"/>
        <v>2.3924035022814261E-2</v>
      </c>
    </row>
    <row r="3060" spans="1:25" x14ac:dyDescent="0.25">
      <c r="A3060" s="1">
        <v>40477</v>
      </c>
      <c r="B3060" s="2">
        <v>8343.23</v>
      </c>
      <c r="C3060" s="2">
        <v>119491.1</v>
      </c>
      <c r="D3060" s="2">
        <v>8313</v>
      </c>
      <c r="E3060" s="2">
        <v>8292</v>
      </c>
      <c r="F3060" s="13">
        <f t="shared" si="852"/>
        <v>-3.6232969725153996E-3</v>
      </c>
      <c r="G3060" s="2">
        <f t="shared" si="847"/>
        <v>8030.699999999998</v>
      </c>
      <c r="H3060" s="2">
        <f t="shared" ca="1" si="853"/>
        <v>115096.8</v>
      </c>
      <c r="I3060">
        <f t="shared" ca="1" si="854"/>
        <v>1</v>
      </c>
      <c r="J3060">
        <f t="shared" si="855"/>
        <v>-1</v>
      </c>
      <c r="K3060">
        <f t="shared" si="848"/>
        <v>36.25</v>
      </c>
      <c r="L3060">
        <f t="shared" ca="1" si="849"/>
        <v>36.25</v>
      </c>
      <c r="M3060" s="14">
        <f t="shared" si="850"/>
        <v>6969.7200000000503</v>
      </c>
      <c r="N3060">
        <f t="shared" si="856"/>
        <v>0</v>
      </c>
      <c r="O3060">
        <f t="shared" si="851"/>
        <v>0</v>
      </c>
      <c r="P3060">
        <f>COUNTIF(作圖資料!$A$3:$A$249,A3060)</f>
        <v>0</v>
      </c>
      <c r="R3060" s="7">
        <f t="shared" si="857"/>
        <v>10</v>
      </c>
      <c r="S3060" s="8">
        <f t="shared" ca="1" si="858"/>
        <v>10</v>
      </c>
      <c r="T3060" s="8">
        <f t="shared" ca="1" si="859"/>
        <v>10473</v>
      </c>
      <c r="U3060" s="8">
        <f t="shared" ca="1" si="860"/>
        <v>1</v>
      </c>
      <c r="V3060" s="9">
        <f t="shared" ca="1" si="861"/>
        <v>0</v>
      </c>
      <c r="W3060" s="3">
        <f t="shared" si="862"/>
        <v>-1.9225514547142053E-3</v>
      </c>
      <c r="X3060" s="3">
        <f t="shared" si="863"/>
        <v>2.6907104578429264E-2</v>
      </c>
      <c r="Y3060" s="3">
        <f t="shared" si="864"/>
        <v>2.5157232704402732E-2</v>
      </c>
    </row>
    <row r="3061" spans="1:25" x14ac:dyDescent="0.25">
      <c r="A3061" s="1">
        <v>40478</v>
      </c>
      <c r="B3061" s="2">
        <v>8291.0400000000009</v>
      </c>
      <c r="C3061" s="2">
        <v>110172.6</v>
      </c>
      <c r="D3061" s="2">
        <v>8281</v>
      </c>
      <c r="E3061" s="2">
        <v>8258</v>
      </c>
      <c r="F3061" s="13">
        <f t="shared" si="852"/>
        <v>-1.2109457920841393E-3</v>
      </c>
      <c r="G3061" s="2">
        <f t="shared" si="847"/>
        <v>8036.2584999999972</v>
      </c>
      <c r="H3061" s="2">
        <f t="shared" ca="1" si="853"/>
        <v>116118.95999999999</v>
      </c>
      <c r="I3061">
        <f t="shared" ca="1" si="854"/>
        <v>-1</v>
      </c>
      <c r="J3061">
        <f t="shared" si="855"/>
        <v>-1</v>
      </c>
      <c r="K3061">
        <f t="shared" si="848"/>
        <v>-52.18999999999869</v>
      </c>
      <c r="L3061">
        <f t="shared" ca="1" si="849"/>
        <v>-52.18999999999869</v>
      </c>
      <c r="M3061" s="14">
        <f t="shared" si="850"/>
        <v>6969.7200000000503</v>
      </c>
      <c r="N3061">
        <f t="shared" si="856"/>
        <v>0</v>
      </c>
      <c r="O3061">
        <f t="shared" si="851"/>
        <v>0</v>
      </c>
      <c r="P3061">
        <f>COUNTIF(作圖資料!$A$3:$A$249,A3061)</f>
        <v>0</v>
      </c>
      <c r="R3061" s="7">
        <f t="shared" si="857"/>
        <v>-32</v>
      </c>
      <c r="S3061" s="8">
        <f t="shared" ca="1" si="858"/>
        <v>-32</v>
      </c>
      <c r="T3061" s="8">
        <f t="shared" ca="1" si="859"/>
        <v>10441</v>
      </c>
      <c r="U3061" s="8">
        <f t="shared" ca="1" si="860"/>
        <v>-1</v>
      </c>
      <c r="V3061" s="9">
        <f t="shared" ca="1" si="861"/>
        <v>2</v>
      </c>
      <c r="W3061" s="3">
        <f t="shared" si="862"/>
        <v>-1.9225514547142053E-3</v>
      </c>
      <c r="X3061" s="3">
        <f t="shared" si="863"/>
        <v>2.0483419532236535E-2</v>
      </c>
      <c r="Y3061" s="3">
        <f t="shared" si="864"/>
        <v>2.121100012331989E-2</v>
      </c>
    </row>
    <row r="3062" spans="1:25" x14ac:dyDescent="0.25">
      <c r="A3062" s="1">
        <v>40479</v>
      </c>
      <c r="B3062" s="2">
        <v>8354.0499999999993</v>
      </c>
      <c r="C3062" s="2">
        <v>127527.1</v>
      </c>
      <c r="D3062" s="2">
        <v>8341</v>
      </c>
      <c r="E3062" s="2">
        <v>8317</v>
      </c>
      <c r="F3062" s="13">
        <f t="shared" si="852"/>
        <v>-1.562116578186501E-3</v>
      </c>
      <c r="G3062" s="2">
        <f t="shared" si="847"/>
        <v>8042.6149999999961</v>
      </c>
      <c r="H3062" s="2">
        <f t="shared" ca="1" si="853"/>
        <v>117528.57999999999</v>
      </c>
      <c r="I3062">
        <f t="shared" ca="1" si="854"/>
        <v>1</v>
      </c>
      <c r="J3062">
        <f t="shared" si="855"/>
        <v>-1</v>
      </c>
      <c r="K3062">
        <f t="shared" si="848"/>
        <v>63.009999999998399</v>
      </c>
      <c r="L3062">
        <f t="shared" ca="1" si="849"/>
        <v>-63.009999999998399</v>
      </c>
      <c r="M3062" s="14">
        <f t="shared" si="850"/>
        <v>6969.7200000000503</v>
      </c>
      <c r="N3062">
        <f t="shared" si="856"/>
        <v>0</v>
      </c>
      <c r="O3062">
        <f t="shared" si="851"/>
        <v>0</v>
      </c>
      <c r="P3062">
        <f>COUNTIF(作圖資料!$A$3:$A$249,A3062)</f>
        <v>0</v>
      </c>
      <c r="R3062" s="7">
        <f t="shared" si="857"/>
        <v>60</v>
      </c>
      <c r="S3062" s="8">
        <f t="shared" ca="1" si="858"/>
        <v>-60</v>
      </c>
      <c r="T3062" s="8">
        <f t="shared" ca="1" si="859"/>
        <v>10381</v>
      </c>
      <c r="U3062" s="8">
        <f t="shared" ca="1" si="860"/>
        <v>1</v>
      </c>
      <c r="V3062" s="9">
        <f t="shared" ca="1" si="861"/>
        <v>2</v>
      </c>
      <c r="W3062" s="3">
        <f t="shared" si="862"/>
        <v>-1.9225514547142053E-3</v>
      </c>
      <c r="X3062" s="3">
        <f t="shared" si="863"/>
        <v>2.8238859171259456E-2</v>
      </c>
      <c r="Y3062" s="3">
        <f t="shared" si="864"/>
        <v>2.8610186212850053E-2</v>
      </c>
    </row>
    <row r="3063" spans="1:25" x14ac:dyDescent="0.25">
      <c r="A3063" s="1">
        <v>40480</v>
      </c>
      <c r="B3063" s="2">
        <v>8287.09</v>
      </c>
      <c r="C3063" s="2">
        <v>106585.3</v>
      </c>
      <c r="D3063" s="2">
        <v>8302</v>
      </c>
      <c r="E3063" s="2">
        <v>8279</v>
      </c>
      <c r="F3063" s="13">
        <f t="shared" si="852"/>
        <v>1.7991840320306096E-3</v>
      </c>
      <c r="G3063" s="2">
        <f t="shared" si="847"/>
        <v>8048.4523333333309</v>
      </c>
      <c r="H3063" s="2">
        <f t="shared" ca="1" si="853"/>
        <v>118175.96</v>
      </c>
      <c r="I3063">
        <f t="shared" ca="1" si="854"/>
        <v>-1</v>
      </c>
      <c r="J3063">
        <f t="shared" si="855"/>
        <v>1</v>
      </c>
      <c r="K3063">
        <f t="shared" si="848"/>
        <v>-66.959999999999127</v>
      </c>
      <c r="L3063">
        <f t="shared" ca="1" si="849"/>
        <v>-66.959999999999127</v>
      </c>
      <c r="M3063" s="14">
        <f t="shared" si="850"/>
        <v>6969.7200000000503</v>
      </c>
      <c r="N3063">
        <f t="shared" si="856"/>
        <v>0</v>
      </c>
      <c r="O3063">
        <f t="shared" si="851"/>
        <v>0</v>
      </c>
      <c r="P3063">
        <f>COUNTIF(作圖資料!$A$3:$A$249,A3063)</f>
        <v>0</v>
      </c>
      <c r="R3063" s="7">
        <f t="shared" si="857"/>
        <v>-39</v>
      </c>
      <c r="S3063" s="8">
        <f t="shared" ca="1" si="858"/>
        <v>-39</v>
      </c>
      <c r="T3063" s="8">
        <f t="shared" ca="1" si="859"/>
        <v>10342</v>
      </c>
      <c r="U3063" s="8">
        <f t="shared" ca="1" si="860"/>
        <v>-1</v>
      </c>
      <c r="V3063" s="9">
        <f t="shared" ca="1" si="861"/>
        <v>2</v>
      </c>
      <c r="W3063" s="3">
        <f t="shared" si="862"/>
        <v>-1.9225514547142053E-3</v>
      </c>
      <c r="X3063" s="3">
        <f t="shared" si="863"/>
        <v>1.9997242947977778E-2</v>
      </c>
      <c r="Y3063" s="3">
        <f t="shared" si="864"/>
        <v>2.3800715254655325E-2</v>
      </c>
    </row>
    <row r="3064" spans="1:25" x14ac:dyDescent="0.25">
      <c r="A3064" s="1">
        <v>40483</v>
      </c>
      <c r="B3064" s="2">
        <v>8379.75</v>
      </c>
      <c r="C3064" s="2">
        <v>126150.39999999999</v>
      </c>
      <c r="D3064" s="2">
        <v>8393</v>
      </c>
      <c r="E3064" s="2">
        <v>8369</v>
      </c>
      <c r="F3064" s="13">
        <f t="shared" si="852"/>
        <v>1.5811927563471606E-3</v>
      </c>
      <c r="G3064" s="2">
        <f t="shared" si="847"/>
        <v>8055.393166666664</v>
      </c>
      <c r="H3064" s="2">
        <f t="shared" ca="1" si="853"/>
        <v>117985.3</v>
      </c>
      <c r="I3064">
        <f t="shared" ca="1" si="854"/>
        <v>1</v>
      </c>
      <c r="J3064">
        <f t="shared" si="855"/>
        <v>1</v>
      </c>
      <c r="K3064">
        <f t="shared" si="848"/>
        <v>92.659999999999854</v>
      </c>
      <c r="L3064">
        <f t="shared" ca="1" si="849"/>
        <v>-92.659999999999854</v>
      </c>
      <c r="M3064" s="14">
        <f t="shared" si="850"/>
        <v>6969.7200000000503</v>
      </c>
      <c r="N3064">
        <f t="shared" si="856"/>
        <v>0</v>
      </c>
      <c r="O3064">
        <f t="shared" si="851"/>
        <v>0</v>
      </c>
      <c r="P3064">
        <f>COUNTIF(作圖資料!$A$3:$A$249,A3064)</f>
        <v>0</v>
      </c>
      <c r="R3064" s="7">
        <f t="shared" si="857"/>
        <v>91</v>
      </c>
      <c r="S3064" s="8">
        <f t="shared" ca="1" si="858"/>
        <v>-91</v>
      </c>
      <c r="T3064" s="8">
        <f t="shared" ca="1" si="859"/>
        <v>10251</v>
      </c>
      <c r="U3064" s="8">
        <f t="shared" ca="1" si="860"/>
        <v>1</v>
      </c>
      <c r="V3064" s="9">
        <f t="shared" ca="1" si="861"/>
        <v>2</v>
      </c>
      <c r="W3064" s="3">
        <f t="shared" si="862"/>
        <v>-1.9225514547142053E-3</v>
      </c>
      <c r="X3064" s="3">
        <f t="shared" si="863"/>
        <v>3.1402084035930145E-2</v>
      </c>
      <c r="Y3064" s="3">
        <f t="shared" si="864"/>
        <v>3.5022814157109394E-2</v>
      </c>
    </row>
    <row r="3065" spans="1:25" x14ac:dyDescent="0.25">
      <c r="A3065" s="1">
        <v>40484</v>
      </c>
      <c r="B3065" s="2">
        <v>8344.76</v>
      </c>
      <c r="C3065" s="2">
        <v>114660</v>
      </c>
      <c r="D3065" s="2">
        <v>8367</v>
      </c>
      <c r="E3065" s="2">
        <v>8343</v>
      </c>
      <c r="F3065" s="13">
        <f t="shared" si="852"/>
        <v>2.6651455524184797E-3</v>
      </c>
      <c r="G3065" s="2">
        <f t="shared" si="847"/>
        <v>8060.564333333331</v>
      </c>
      <c r="H3065" s="2">
        <f t="shared" ca="1" si="853"/>
        <v>117019.08</v>
      </c>
      <c r="I3065">
        <f t="shared" ca="1" si="854"/>
        <v>-1</v>
      </c>
      <c r="J3065">
        <f t="shared" si="855"/>
        <v>1</v>
      </c>
      <c r="K3065">
        <f t="shared" si="848"/>
        <v>-34.989999999999782</v>
      </c>
      <c r="L3065">
        <f t="shared" ca="1" si="849"/>
        <v>-34.989999999999782</v>
      </c>
      <c r="M3065" s="14">
        <f t="shared" si="850"/>
        <v>6969.7200000000503</v>
      </c>
      <c r="N3065">
        <f t="shared" si="856"/>
        <v>0</v>
      </c>
      <c r="O3065">
        <f t="shared" si="851"/>
        <v>0</v>
      </c>
      <c r="P3065">
        <f>COUNTIF(作圖資料!$A$3:$A$249,A3065)</f>
        <v>0</v>
      </c>
      <c r="R3065" s="7">
        <f t="shared" si="857"/>
        <v>-26</v>
      </c>
      <c r="S3065" s="8">
        <f t="shared" ca="1" si="858"/>
        <v>-26</v>
      </c>
      <c r="T3065" s="8">
        <f t="shared" ca="1" si="859"/>
        <v>10225</v>
      </c>
      <c r="U3065" s="8">
        <f t="shared" ca="1" si="860"/>
        <v>-1</v>
      </c>
      <c r="V3065" s="9">
        <f t="shared" ca="1" si="861"/>
        <v>2</v>
      </c>
      <c r="W3065" s="3">
        <f t="shared" si="862"/>
        <v>-1.9225514547142053E-3</v>
      </c>
      <c r="X3065" s="3">
        <f t="shared" si="863"/>
        <v>2.709542107815488E-2</v>
      </c>
      <c r="Y3065" s="3">
        <f t="shared" si="864"/>
        <v>3.1816500184979724E-2</v>
      </c>
    </row>
    <row r="3066" spans="1:25" x14ac:dyDescent="0.25">
      <c r="A3066" s="1">
        <v>40485</v>
      </c>
      <c r="B3066" s="2">
        <v>8293.9</v>
      </c>
      <c r="C3066" s="2">
        <v>126560.5</v>
      </c>
      <c r="D3066" s="2">
        <v>8324</v>
      </c>
      <c r="E3066" s="2">
        <v>8299</v>
      </c>
      <c r="F3066" s="13">
        <f t="shared" si="852"/>
        <v>3.629173247808648E-3</v>
      </c>
      <c r="G3066" s="2">
        <f t="shared" si="847"/>
        <v>8065.850333333331</v>
      </c>
      <c r="H3066" s="2">
        <f t="shared" ca="1" si="853"/>
        <v>120296.66</v>
      </c>
      <c r="I3066">
        <f t="shared" ca="1" si="854"/>
        <v>1</v>
      </c>
      <c r="J3066">
        <f t="shared" si="855"/>
        <v>1</v>
      </c>
      <c r="K3066">
        <f t="shared" si="848"/>
        <v>-50.860000000000582</v>
      </c>
      <c r="L3066">
        <f t="shared" ca="1" si="849"/>
        <v>50.860000000000582</v>
      </c>
      <c r="M3066" s="14">
        <f t="shared" si="850"/>
        <v>6969.7200000000503</v>
      </c>
      <c r="N3066">
        <f t="shared" si="856"/>
        <v>0</v>
      </c>
      <c r="O3066">
        <f t="shared" si="851"/>
        <v>0</v>
      </c>
      <c r="P3066">
        <f>COUNTIF(作圖資料!$A$3:$A$249,A3066)</f>
        <v>0</v>
      </c>
      <c r="R3066" s="7">
        <f t="shared" si="857"/>
        <v>-43</v>
      </c>
      <c r="S3066" s="8">
        <f t="shared" ca="1" si="858"/>
        <v>43</v>
      </c>
      <c r="T3066" s="8">
        <f t="shared" ca="1" si="859"/>
        <v>10268</v>
      </c>
      <c r="U3066" s="8">
        <f t="shared" ca="1" si="860"/>
        <v>1</v>
      </c>
      <c r="V3066" s="9">
        <f t="shared" ca="1" si="861"/>
        <v>2</v>
      </c>
      <c r="W3066" s="3">
        <f t="shared" si="862"/>
        <v>-1.9225514547142053E-3</v>
      </c>
      <c r="X3066" s="3">
        <f t="shared" si="863"/>
        <v>2.0835435995775642E-2</v>
      </c>
      <c r="Y3066" s="3">
        <f t="shared" si="864"/>
        <v>2.6513750154149918E-2</v>
      </c>
    </row>
    <row r="3067" spans="1:25" x14ac:dyDescent="0.25">
      <c r="A3067" s="1">
        <v>40486</v>
      </c>
      <c r="B3067" s="2">
        <v>8357.85</v>
      </c>
      <c r="C3067" s="2">
        <v>98175.97</v>
      </c>
      <c r="D3067" s="2">
        <v>8368</v>
      </c>
      <c r="E3067" s="2">
        <v>8344</v>
      </c>
      <c r="F3067" s="13">
        <f t="shared" si="852"/>
        <v>1.2144271553089503E-3</v>
      </c>
      <c r="G3067" s="2">
        <f t="shared" si="847"/>
        <v>8073.5639999999976</v>
      </c>
      <c r="H3067" s="2">
        <f t="shared" ca="1" si="853"/>
        <v>114426.43400000001</v>
      </c>
      <c r="I3067">
        <f t="shared" ca="1" si="854"/>
        <v>-1</v>
      </c>
      <c r="J3067">
        <f t="shared" si="855"/>
        <v>1</v>
      </c>
      <c r="K3067">
        <f t="shared" si="848"/>
        <v>63.950000000000728</v>
      </c>
      <c r="L3067">
        <f t="shared" ca="1" si="849"/>
        <v>63.950000000000728</v>
      </c>
      <c r="M3067" s="14">
        <f t="shared" si="850"/>
        <v>6969.7200000000503</v>
      </c>
      <c r="N3067">
        <f t="shared" si="856"/>
        <v>0</v>
      </c>
      <c r="O3067">
        <f t="shared" si="851"/>
        <v>0</v>
      </c>
      <c r="P3067">
        <f>COUNTIF(作圖資料!$A$3:$A$249,A3067)</f>
        <v>0</v>
      </c>
      <c r="R3067" s="7">
        <f t="shared" si="857"/>
        <v>44</v>
      </c>
      <c r="S3067" s="8">
        <f t="shared" ca="1" si="858"/>
        <v>44</v>
      </c>
      <c r="T3067" s="8">
        <f t="shared" ca="1" si="859"/>
        <v>10312</v>
      </c>
      <c r="U3067" s="8">
        <f t="shared" ca="1" si="860"/>
        <v>-1</v>
      </c>
      <c r="V3067" s="9">
        <f t="shared" ca="1" si="861"/>
        <v>2</v>
      </c>
      <c r="W3067" s="3">
        <f t="shared" si="862"/>
        <v>-1.9225514547142053E-3</v>
      </c>
      <c r="X3067" s="3">
        <f t="shared" si="863"/>
        <v>2.8706573353584508E-2</v>
      </c>
      <c r="Y3067" s="3">
        <f t="shared" si="864"/>
        <v>3.193981995313866E-2</v>
      </c>
    </row>
    <row r="3068" spans="1:25" x14ac:dyDescent="0.25">
      <c r="A3068" s="1">
        <v>40487</v>
      </c>
      <c r="B3068" s="2">
        <v>8449.34</v>
      </c>
      <c r="C3068" s="2">
        <v>154269.5</v>
      </c>
      <c r="D3068" s="2">
        <v>8463</v>
      </c>
      <c r="E3068" s="2">
        <v>8436</v>
      </c>
      <c r="F3068" s="13">
        <f t="shared" si="852"/>
        <v>1.6166943216866514E-3</v>
      </c>
      <c r="G3068" s="2">
        <f t="shared" si="847"/>
        <v>8083.8898333333309</v>
      </c>
      <c r="H3068" s="2">
        <f t="shared" ca="1" si="853"/>
        <v>123963.274</v>
      </c>
      <c r="I3068">
        <f t="shared" ca="1" si="854"/>
        <v>1</v>
      </c>
      <c r="J3068">
        <f t="shared" si="855"/>
        <v>1</v>
      </c>
      <c r="K3068">
        <f t="shared" si="848"/>
        <v>91.489999999999782</v>
      </c>
      <c r="L3068">
        <f t="shared" ca="1" si="849"/>
        <v>-91.489999999999782</v>
      </c>
      <c r="M3068" s="14">
        <f t="shared" si="850"/>
        <v>6969.7200000000503</v>
      </c>
      <c r="N3068">
        <f t="shared" si="856"/>
        <v>0</v>
      </c>
      <c r="O3068">
        <f t="shared" si="851"/>
        <v>0</v>
      </c>
      <c r="P3068">
        <f>COUNTIF(作圖資料!$A$3:$A$249,A3068)</f>
        <v>0</v>
      </c>
      <c r="R3068" s="7">
        <f t="shared" si="857"/>
        <v>95</v>
      </c>
      <c r="S3068" s="8">
        <f t="shared" ca="1" si="858"/>
        <v>-95</v>
      </c>
      <c r="T3068" s="8">
        <f t="shared" ca="1" si="859"/>
        <v>10217</v>
      </c>
      <c r="U3068" s="8">
        <f t="shared" ca="1" si="860"/>
        <v>1</v>
      </c>
      <c r="V3068" s="9">
        <f t="shared" ca="1" si="861"/>
        <v>2</v>
      </c>
      <c r="W3068" s="3">
        <f t="shared" si="862"/>
        <v>-1.9225514547142053E-3</v>
      </c>
      <c r="X3068" s="3">
        <f t="shared" si="863"/>
        <v>3.9967407706452684E-2</v>
      </c>
      <c r="Y3068" s="3">
        <f t="shared" si="864"/>
        <v>4.3655197928228029E-2</v>
      </c>
    </row>
    <row r="3069" spans="1:25" x14ac:dyDescent="0.25">
      <c r="A3069" s="1">
        <v>40490</v>
      </c>
      <c r="B3069" s="2">
        <v>8430.58</v>
      </c>
      <c r="C3069" s="2">
        <v>132338.70000000001</v>
      </c>
      <c r="D3069" s="2">
        <v>8453</v>
      </c>
      <c r="E3069" s="2">
        <v>8429</v>
      </c>
      <c r="F3069" s="13">
        <f t="shared" si="852"/>
        <v>2.6593662594982526E-3</v>
      </c>
      <c r="G3069" s="2">
        <f t="shared" si="847"/>
        <v>8092.8731666666654</v>
      </c>
      <c r="H3069" s="2">
        <f t="shared" ca="1" si="853"/>
        <v>125200.93399999998</v>
      </c>
      <c r="I3069">
        <f t="shared" ca="1" si="854"/>
        <v>1</v>
      </c>
      <c r="J3069">
        <f t="shared" si="855"/>
        <v>1</v>
      </c>
      <c r="K3069">
        <f t="shared" si="848"/>
        <v>-18.760000000000218</v>
      </c>
      <c r="L3069">
        <f t="shared" ca="1" si="849"/>
        <v>-18.760000000000218</v>
      </c>
      <c r="M3069" s="14">
        <f t="shared" si="850"/>
        <v>6969.7200000000503</v>
      </c>
      <c r="N3069">
        <f t="shared" si="856"/>
        <v>0</v>
      </c>
      <c r="O3069">
        <f t="shared" si="851"/>
        <v>0</v>
      </c>
      <c r="P3069">
        <f>COUNTIF(作圖資料!$A$3:$A$249,A3069)</f>
        <v>0</v>
      </c>
      <c r="R3069" s="7">
        <f t="shared" si="857"/>
        <v>-10</v>
      </c>
      <c r="S3069" s="8">
        <f t="shared" ca="1" si="858"/>
        <v>-10</v>
      </c>
      <c r="T3069" s="8">
        <f t="shared" ca="1" si="859"/>
        <v>10207</v>
      </c>
      <c r="U3069" s="8">
        <f t="shared" ca="1" si="860"/>
        <v>1</v>
      </c>
      <c r="V3069" s="9">
        <f t="shared" ca="1" si="861"/>
        <v>0</v>
      </c>
      <c r="W3069" s="3">
        <f t="shared" si="862"/>
        <v>-1.9225514547142053E-3</v>
      </c>
      <c r="X3069" s="3">
        <f t="shared" si="863"/>
        <v>3.7658376637922597E-2</v>
      </c>
      <c r="Y3069" s="3">
        <f t="shared" si="864"/>
        <v>4.2422000246639779E-2</v>
      </c>
    </row>
    <row r="3070" spans="1:25" x14ac:dyDescent="0.25">
      <c r="A3070" s="1">
        <v>40491</v>
      </c>
      <c r="B3070" s="2">
        <v>8445.6299999999992</v>
      </c>
      <c r="C3070" s="2">
        <v>97621.69</v>
      </c>
      <c r="D3070" s="2">
        <v>8467</v>
      </c>
      <c r="E3070" s="2">
        <v>8445</v>
      </c>
      <c r="F3070" s="13">
        <f t="shared" si="852"/>
        <v>2.530302653561689E-3</v>
      </c>
      <c r="G3070" s="2">
        <f t="shared" ref="G3070:G3133" si="865">AVERAGE(B3011:B3070)</f>
        <v>8101.2799999999979</v>
      </c>
      <c r="H3070" s="2">
        <f t="shared" ca="1" si="853"/>
        <v>121793.272</v>
      </c>
      <c r="I3070">
        <f t="shared" ca="1" si="854"/>
        <v>-1</v>
      </c>
      <c r="J3070">
        <f t="shared" si="855"/>
        <v>1</v>
      </c>
      <c r="K3070">
        <f t="shared" ref="K3070:K3133" si="866">B3070-B3069</f>
        <v>15.049999999999272</v>
      </c>
      <c r="L3070">
        <f t="shared" ref="L3070:L3133" ca="1" si="867">I3069*K3070</f>
        <v>15.049999999999272</v>
      </c>
      <c r="M3070" s="14">
        <f t="shared" ref="M3070:M3133" si="868">M3069+K3070*N3069</f>
        <v>6969.7200000000503</v>
      </c>
      <c r="N3070">
        <f t="shared" si="856"/>
        <v>0</v>
      </c>
      <c r="O3070">
        <f t="shared" ref="O3070:O3133" si="869">ABS(N3070-N3069)</f>
        <v>0</v>
      </c>
      <c r="P3070">
        <f>COUNTIF(作圖資料!$A$3:$A$249,A3070)</f>
        <v>0</v>
      </c>
      <c r="R3070" s="7">
        <f t="shared" si="857"/>
        <v>14</v>
      </c>
      <c r="S3070" s="8">
        <f t="shared" ca="1" si="858"/>
        <v>14</v>
      </c>
      <c r="T3070" s="8">
        <f t="shared" ca="1" si="859"/>
        <v>10221</v>
      </c>
      <c r="U3070" s="8">
        <f t="shared" ca="1" si="860"/>
        <v>-1</v>
      </c>
      <c r="V3070" s="9">
        <f t="shared" ca="1" si="861"/>
        <v>2</v>
      </c>
      <c r="W3070" s="3">
        <f t="shared" si="862"/>
        <v>-1.9225514547142053E-3</v>
      </c>
      <c r="X3070" s="3">
        <f t="shared" si="863"/>
        <v>3.9510770965287989E-2</v>
      </c>
      <c r="Y3070" s="3">
        <f t="shared" si="864"/>
        <v>4.4148477000863551E-2</v>
      </c>
    </row>
    <row r="3071" spans="1:25" x14ac:dyDescent="0.25">
      <c r="A3071" s="1">
        <v>40492</v>
      </c>
      <c r="B3071" s="2">
        <v>8450.6299999999992</v>
      </c>
      <c r="C3071" s="2">
        <v>113927.7</v>
      </c>
      <c r="D3071" s="2">
        <v>8485</v>
      </c>
      <c r="E3071" s="2">
        <v>8462</v>
      </c>
      <c r="F3071" s="13">
        <f t="shared" si="852"/>
        <v>4.0671523898219153E-3</v>
      </c>
      <c r="G3071" s="2">
        <f t="shared" si="865"/>
        <v>8109.9389999999985</v>
      </c>
      <c r="H3071" s="2">
        <f t="shared" ca="1" si="853"/>
        <v>119266.71200000001</v>
      </c>
      <c r="I3071">
        <f t="shared" ca="1" si="854"/>
        <v>-1</v>
      </c>
      <c r="J3071">
        <f t="shared" si="855"/>
        <v>1</v>
      </c>
      <c r="K3071">
        <f t="shared" si="866"/>
        <v>5</v>
      </c>
      <c r="L3071">
        <f t="shared" ca="1" si="867"/>
        <v>-5</v>
      </c>
      <c r="M3071" s="14">
        <f t="shared" si="868"/>
        <v>6969.7200000000503</v>
      </c>
      <c r="N3071">
        <f t="shared" si="856"/>
        <v>0</v>
      </c>
      <c r="O3071">
        <f t="shared" si="869"/>
        <v>0</v>
      </c>
      <c r="P3071">
        <f>COUNTIF(作圖資料!$A$3:$A$249,A3071)</f>
        <v>0</v>
      </c>
      <c r="R3071" s="7">
        <f t="shared" si="857"/>
        <v>18</v>
      </c>
      <c r="S3071" s="8">
        <f t="shared" ca="1" si="858"/>
        <v>-18</v>
      </c>
      <c r="T3071" s="8">
        <f t="shared" ca="1" si="859"/>
        <v>10203</v>
      </c>
      <c r="U3071" s="8">
        <f t="shared" ca="1" si="860"/>
        <v>-1</v>
      </c>
      <c r="V3071" s="9">
        <f t="shared" ca="1" si="861"/>
        <v>0</v>
      </c>
      <c r="W3071" s="3">
        <f t="shared" si="862"/>
        <v>-1.9225514547142053E-3</v>
      </c>
      <c r="X3071" s="3">
        <f t="shared" si="863"/>
        <v>4.0126184363083794E-2</v>
      </c>
      <c r="Y3071" s="3">
        <f t="shared" si="864"/>
        <v>4.6368232827722622E-2</v>
      </c>
    </row>
    <row r="3072" spans="1:25" x14ac:dyDescent="0.25">
      <c r="A3072" s="1">
        <v>40493</v>
      </c>
      <c r="B3072" s="2">
        <v>8436.9500000000007</v>
      </c>
      <c r="C3072" s="2">
        <v>104737.5</v>
      </c>
      <c r="D3072" s="2">
        <v>8451</v>
      </c>
      <c r="E3072" s="2">
        <v>8429</v>
      </c>
      <c r="F3072" s="13">
        <f t="shared" si="852"/>
        <v>1.6652937376657739E-3</v>
      </c>
      <c r="G3072" s="2">
        <f t="shared" si="865"/>
        <v>8118.4864999999982</v>
      </c>
      <c r="H3072" s="2">
        <f t="shared" ca="1" si="853"/>
        <v>120579.01800000001</v>
      </c>
      <c r="I3072">
        <f t="shared" ca="1" si="854"/>
        <v>-1</v>
      </c>
      <c r="J3072">
        <f t="shared" si="855"/>
        <v>1</v>
      </c>
      <c r="K3072">
        <f t="shared" si="866"/>
        <v>-13.679999999998472</v>
      </c>
      <c r="L3072">
        <f t="shared" ca="1" si="867"/>
        <v>13.679999999998472</v>
      </c>
      <c r="M3072" s="14">
        <f t="shared" si="868"/>
        <v>6969.7200000000503</v>
      </c>
      <c r="N3072">
        <f t="shared" si="856"/>
        <v>0</v>
      </c>
      <c r="O3072">
        <f t="shared" si="869"/>
        <v>0</v>
      </c>
      <c r="P3072">
        <f>COUNTIF(作圖資料!$A$3:$A$249,A3072)</f>
        <v>0</v>
      </c>
      <c r="R3072" s="7">
        <f t="shared" si="857"/>
        <v>-34</v>
      </c>
      <c r="S3072" s="8">
        <f t="shared" ca="1" si="858"/>
        <v>34</v>
      </c>
      <c r="T3072" s="8">
        <f t="shared" ca="1" si="859"/>
        <v>10237</v>
      </c>
      <c r="U3072" s="8">
        <f t="shared" ca="1" si="860"/>
        <v>-1</v>
      </c>
      <c r="V3072" s="9">
        <f t="shared" ca="1" si="861"/>
        <v>0</v>
      </c>
      <c r="W3072" s="3">
        <f t="shared" si="862"/>
        <v>-1.9225514547142053E-3</v>
      </c>
      <c r="X3072" s="3">
        <f t="shared" si="863"/>
        <v>3.8442413306714718E-2</v>
      </c>
      <c r="Y3072" s="3">
        <f t="shared" si="864"/>
        <v>4.217536071032213E-2</v>
      </c>
    </row>
    <row r="3073" spans="1:25" x14ac:dyDescent="0.25">
      <c r="A3073" s="1">
        <v>40494</v>
      </c>
      <c r="B3073" s="2">
        <v>8316.0499999999993</v>
      </c>
      <c r="C3073" s="2">
        <v>98033.81</v>
      </c>
      <c r="D3073" s="2">
        <v>8314</v>
      </c>
      <c r="E3073" s="2">
        <v>8293</v>
      </c>
      <c r="F3073" s="13">
        <f t="shared" si="852"/>
        <v>-2.465112643621481E-4</v>
      </c>
      <c r="G3073" s="2">
        <f t="shared" si="865"/>
        <v>8124.9383333333308</v>
      </c>
      <c r="H3073" s="2">
        <f t="shared" ca="1" si="853"/>
        <v>109331.88</v>
      </c>
      <c r="I3073">
        <f t="shared" ca="1" si="854"/>
        <v>-1</v>
      </c>
      <c r="J3073">
        <f t="shared" si="855"/>
        <v>-1</v>
      </c>
      <c r="K3073">
        <f t="shared" si="866"/>
        <v>-120.90000000000146</v>
      </c>
      <c r="L3073">
        <f t="shared" ca="1" si="867"/>
        <v>120.90000000000146</v>
      </c>
      <c r="M3073" s="14">
        <f t="shared" si="868"/>
        <v>6969.7200000000503</v>
      </c>
      <c r="N3073">
        <f t="shared" si="856"/>
        <v>0</v>
      </c>
      <c r="O3073">
        <f t="shared" si="869"/>
        <v>0</v>
      </c>
      <c r="P3073">
        <f>COUNTIF(作圖資料!$A$3:$A$249,A3073)</f>
        <v>0</v>
      </c>
      <c r="R3073" s="7">
        <f t="shared" si="857"/>
        <v>-137</v>
      </c>
      <c r="S3073" s="8">
        <f t="shared" ca="1" si="858"/>
        <v>137</v>
      </c>
      <c r="T3073" s="8">
        <f t="shared" ca="1" si="859"/>
        <v>10374</v>
      </c>
      <c r="U3073" s="8">
        <f t="shared" ca="1" si="860"/>
        <v>-1</v>
      </c>
      <c r="V3073" s="9">
        <f t="shared" ca="1" si="861"/>
        <v>0</v>
      </c>
      <c r="W3073" s="3">
        <f t="shared" si="862"/>
        <v>-1.9225514547142053E-3</v>
      </c>
      <c r="X3073" s="3">
        <f t="shared" si="863"/>
        <v>2.3561717348011157E-2</v>
      </c>
      <c r="Y3073" s="3">
        <f t="shared" si="864"/>
        <v>2.5280552472561668E-2</v>
      </c>
    </row>
    <row r="3074" spans="1:25" x14ac:dyDescent="0.25">
      <c r="A3074" s="1">
        <v>40497</v>
      </c>
      <c r="B3074" s="2">
        <v>8240.65</v>
      </c>
      <c r="C3074" s="2">
        <v>86971.58</v>
      </c>
      <c r="D3074" s="2">
        <v>8270</v>
      </c>
      <c r="E3074" s="2">
        <v>8253</v>
      </c>
      <c r="F3074" s="13">
        <f t="shared" si="852"/>
        <v>3.5616122514607884E-3</v>
      </c>
      <c r="G3074" s="2">
        <f t="shared" si="865"/>
        <v>8130.1606666666648</v>
      </c>
      <c r="H3074" s="2">
        <f t="shared" ca="1" si="853"/>
        <v>100258.45600000001</v>
      </c>
      <c r="I3074">
        <f t="shared" ca="1" si="854"/>
        <v>-1</v>
      </c>
      <c r="J3074">
        <f t="shared" si="855"/>
        <v>1</v>
      </c>
      <c r="K3074">
        <f t="shared" si="866"/>
        <v>-75.399999999999636</v>
      </c>
      <c r="L3074">
        <f t="shared" ca="1" si="867"/>
        <v>75.399999999999636</v>
      </c>
      <c r="M3074" s="14">
        <f t="shared" si="868"/>
        <v>6969.7200000000503</v>
      </c>
      <c r="N3074">
        <f t="shared" si="856"/>
        <v>0</v>
      </c>
      <c r="O3074">
        <f t="shared" si="869"/>
        <v>0</v>
      </c>
      <c r="P3074">
        <f>COUNTIF(作圖資料!$A$3:$A$249,A3074)</f>
        <v>0</v>
      </c>
      <c r="R3074" s="7">
        <f t="shared" si="857"/>
        <v>-44</v>
      </c>
      <c r="S3074" s="8">
        <f t="shared" ca="1" si="858"/>
        <v>44</v>
      </c>
      <c r="T3074" s="8">
        <f t="shared" ca="1" si="859"/>
        <v>10418</v>
      </c>
      <c r="U3074" s="8">
        <f t="shared" ca="1" si="860"/>
        <v>-1</v>
      </c>
      <c r="V3074" s="9">
        <f t="shared" ca="1" si="861"/>
        <v>0</v>
      </c>
      <c r="W3074" s="3">
        <f t="shared" si="862"/>
        <v>-1.9225514547142053E-3</v>
      </c>
      <c r="X3074" s="3">
        <f t="shared" si="863"/>
        <v>1.4281283309250048E-2</v>
      </c>
      <c r="Y3074" s="3">
        <f t="shared" si="864"/>
        <v>1.9854482673572926E-2</v>
      </c>
    </row>
    <row r="3075" spans="1:25" x14ac:dyDescent="0.25">
      <c r="A3075" s="1">
        <v>40498</v>
      </c>
      <c r="B3075" s="2">
        <v>8312.2099999999991</v>
      </c>
      <c r="C3075" s="2">
        <v>86969.95</v>
      </c>
      <c r="D3075" s="2">
        <v>8290</v>
      </c>
      <c r="E3075" s="2">
        <v>8273</v>
      </c>
      <c r="F3075" s="13">
        <f t="shared" ref="F3075:F3138" si="870">IF(P3075=1,E3075,D3075)/B3075-1</f>
        <v>-2.6719729169497608E-3</v>
      </c>
      <c r="G3075" s="2">
        <f t="shared" si="865"/>
        <v>8135.7653333333319</v>
      </c>
      <c r="H3075" s="2">
        <f t="shared" ref="H3075:H3138" ca="1" si="871">IF(ROW()&gt;$H$1,AVERAGE(OFFSET(C3075,-$H$1+1,,$H$1)),"")</f>
        <v>98128.108000000007</v>
      </c>
      <c r="I3075">
        <f t="shared" ref="I3075:I3138" ca="1" si="872">IF(H3075="",0,SIGN(C3075-H3075))</f>
        <v>-1</v>
      </c>
      <c r="J3075">
        <f t="shared" ref="J3075:J3138" si="873">SIGN(F3075)</f>
        <v>-1</v>
      </c>
      <c r="K3075">
        <f t="shared" si="866"/>
        <v>71.559999999999491</v>
      </c>
      <c r="L3075">
        <f t="shared" ca="1" si="867"/>
        <v>-71.559999999999491</v>
      </c>
      <c r="M3075" s="14">
        <f t="shared" si="868"/>
        <v>6969.7200000000503</v>
      </c>
      <c r="N3075">
        <f t="shared" ref="N3075:N3138" si="874">INT(M3075*$Q$1/B3075)*CHOOSE($L$1,I3075,J3075)</f>
        <v>0</v>
      </c>
      <c r="O3075">
        <f t="shared" si="869"/>
        <v>0</v>
      </c>
      <c r="P3075">
        <f>COUNTIF(作圖資料!$A$3:$A$249,A3075)</f>
        <v>0</v>
      </c>
      <c r="R3075" s="7">
        <f t="shared" si="857"/>
        <v>20</v>
      </c>
      <c r="S3075" s="8">
        <f t="shared" ca="1" si="858"/>
        <v>-20</v>
      </c>
      <c r="T3075" s="8">
        <f t="shared" ca="1" si="859"/>
        <v>10398</v>
      </c>
      <c r="U3075" s="8">
        <f t="shared" ca="1" si="860"/>
        <v>-1</v>
      </c>
      <c r="V3075" s="9">
        <f t="shared" ca="1" si="861"/>
        <v>0</v>
      </c>
      <c r="W3075" s="3">
        <f t="shared" si="862"/>
        <v>-1.9225514547142053E-3</v>
      </c>
      <c r="X3075" s="3">
        <f t="shared" si="863"/>
        <v>2.3089079858503947E-2</v>
      </c>
      <c r="Y3075" s="3">
        <f t="shared" si="864"/>
        <v>2.2320878036749647E-2</v>
      </c>
    </row>
    <row r="3076" spans="1:25" x14ac:dyDescent="0.25">
      <c r="A3076" s="1">
        <v>40499</v>
      </c>
      <c r="B3076" s="2">
        <v>8255.5400000000009</v>
      </c>
      <c r="C3076" s="2">
        <v>81696.28</v>
      </c>
      <c r="D3076" s="2">
        <v>8246</v>
      </c>
      <c r="E3076" s="2">
        <v>8269</v>
      </c>
      <c r="F3076" s="13">
        <f t="shared" si="870"/>
        <v>1.6304202995804928E-3</v>
      </c>
      <c r="G3076" s="2">
        <f t="shared" si="865"/>
        <v>8141.0136666666649</v>
      </c>
      <c r="H3076" s="2">
        <f t="shared" ca="1" si="871"/>
        <v>91681.823999999993</v>
      </c>
      <c r="I3076">
        <f t="shared" ca="1" si="872"/>
        <v>-1</v>
      </c>
      <c r="J3076">
        <f t="shared" si="873"/>
        <v>1</v>
      </c>
      <c r="K3076">
        <f t="shared" si="866"/>
        <v>-56.669999999998254</v>
      </c>
      <c r="L3076">
        <f t="shared" ca="1" si="867"/>
        <v>56.669999999998254</v>
      </c>
      <c r="M3076" s="14">
        <f t="shared" si="868"/>
        <v>6969.7200000000503</v>
      </c>
      <c r="N3076">
        <f t="shared" si="874"/>
        <v>0</v>
      </c>
      <c r="O3076">
        <f t="shared" si="869"/>
        <v>0</v>
      </c>
      <c r="P3076">
        <f>COUNTIF(作圖資料!$A$3:$A$249,A3076)</f>
        <v>1</v>
      </c>
      <c r="R3076" s="7">
        <f t="shared" ref="R3076:R3139" si="875">D3076-IF(P3075=1,E3075,D3075)</f>
        <v>-44</v>
      </c>
      <c r="S3076" s="8">
        <f t="shared" ref="S3076:S3139" ca="1" si="876">I3075*R3076</f>
        <v>44</v>
      </c>
      <c r="T3076" s="8">
        <f t="shared" ref="T3076:T3139" ca="1" si="877">T3075+R3076*U3075</f>
        <v>10442</v>
      </c>
      <c r="U3076" s="8">
        <f t="shared" ref="U3076:U3139" ca="1" si="878">INT(T3076*$Q$1/IF(P3076=1,E3076,D3076))*I3076</f>
        <v>-1</v>
      </c>
      <c r="V3076" s="9">
        <f t="shared" ref="V3076:V3139" ca="1" si="879">IF(P3076=1,ABS(U3076)+ABS(U3075),ABS(U3076-U3075))</f>
        <v>2</v>
      </c>
      <c r="W3076" s="3">
        <f t="shared" ref="W3076:W3139" si="880">IF(P3075=1,F3075,W3075)</f>
        <v>-1.9225514547142053E-3</v>
      </c>
      <c r="X3076" s="3">
        <f t="shared" ref="X3076:X3139" si="881">IF(P3075=1,K3076/B3075,(1+K3076/B3075)*(1+X3075)-1)</f>
        <v>1.6113984407886139E-2</v>
      </c>
      <c r="Y3076" s="3">
        <f t="shared" ref="Y3076:Y3139" si="882">IF(P3075=1,R3076/E3075,(1+R3076/D3075)*(1+Y3075)-1)</f>
        <v>1.6894808237760905E-2</v>
      </c>
    </row>
    <row r="3077" spans="1:25" x14ac:dyDescent="0.25">
      <c r="A3077" s="1">
        <v>40500</v>
      </c>
      <c r="B3077" s="2">
        <v>8283.4500000000007</v>
      </c>
      <c r="C3077" s="2">
        <v>74940.75</v>
      </c>
      <c r="D3077" s="2">
        <v>8292</v>
      </c>
      <c r="E3077" s="2">
        <v>8268</v>
      </c>
      <c r="F3077" s="13">
        <f t="shared" si="870"/>
        <v>1.0321786212266204E-3</v>
      </c>
      <c r="G3077" s="2">
        <f t="shared" si="865"/>
        <v>8150.1214999999984</v>
      </c>
      <c r="H3077" s="2">
        <f t="shared" ca="1" si="871"/>
        <v>85722.474000000002</v>
      </c>
      <c r="I3077">
        <f t="shared" ca="1" si="872"/>
        <v>-1</v>
      </c>
      <c r="J3077">
        <f t="shared" si="873"/>
        <v>1</v>
      </c>
      <c r="K3077">
        <f t="shared" si="866"/>
        <v>27.909999999999854</v>
      </c>
      <c r="L3077">
        <f t="shared" ca="1" si="867"/>
        <v>-27.909999999999854</v>
      </c>
      <c r="M3077" s="14">
        <f t="shared" si="868"/>
        <v>6969.7200000000503</v>
      </c>
      <c r="N3077">
        <f t="shared" si="874"/>
        <v>0</v>
      </c>
      <c r="O3077">
        <f t="shared" si="869"/>
        <v>0</v>
      </c>
      <c r="P3077">
        <f>COUNTIF(作圖資料!$A$3:$A$249,A3077)</f>
        <v>0</v>
      </c>
      <c r="R3077" s="7">
        <f t="shared" si="875"/>
        <v>23</v>
      </c>
      <c r="S3077" s="8">
        <f t="shared" ca="1" si="876"/>
        <v>-23</v>
      </c>
      <c r="T3077" s="8">
        <f t="shared" ca="1" si="877"/>
        <v>10419</v>
      </c>
      <c r="U3077" s="8">
        <f t="shared" ca="1" si="878"/>
        <v>-1</v>
      </c>
      <c r="V3077" s="9">
        <f t="shared" ca="1" si="879"/>
        <v>0</v>
      </c>
      <c r="W3077" s="3">
        <f t="shared" si="880"/>
        <v>1.6304202995804928E-3</v>
      </c>
      <c r="X3077" s="3">
        <f t="shared" si="881"/>
        <v>3.38076007141869E-3</v>
      </c>
      <c r="Y3077" s="3">
        <f t="shared" si="882"/>
        <v>2.7814729713387353E-3</v>
      </c>
    </row>
    <row r="3078" spans="1:25" x14ac:dyDescent="0.25">
      <c r="A3078" s="1">
        <v>40501</v>
      </c>
      <c r="B3078" s="2">
        <v>8306.1200000000008</v>
      </c>
      <c r="C3078" s="2">
        <v>97884.47</v>
      </c>
      <c r="D3078" s="2">
        <v>8286</v>
      </c>
      <c r="E3078" s="2">
        <v>8269</v>
      </c>
      <c r="F3078" s="13">
        <f t="shared" si="870"/>
        <v>-2.4223102965044152E-3</v>
      </c>
      <c r="G3078" s="2">
        <f t="shared" si="865"/>
        <v>8160.3945000000003</v>
      </c>
      <c r="H3078" s="2">
        <f t="shared" ca="1" si="871"/>
        <v>85692.606</v>
      </c>
      <c r="I3078">
        <f t="shared" ca="1" si="872"/>
        <v>1</v>
      </c>
      <c r="J3078">
        <f t="shared" si="873"/>
        <v>-1</v>
      </c>
      <c r="K3078">
        <f t="shared" si="866"/>
        <v>22.670000000000073</v>
      </c>
      <c r="L3078">
        <f t="shared" ca="1" si="867"/>
        <v>-22.670000000000073</v>
      </c>
      <c r="M3078" s="14">
        <f t="shared" si="868"/>
        <v>6969.7200000000503</v>
      </c>
      <c r="N3078">
        <f t="shared" si="874"/>
        <v>0</v>
      </c>
      <c r="O3078">
        <f t="shared" si="869"/>
        <v>0</v>
      </c>
      <c r="P3078">
        <f>COUNTIF(作圖資料!$A$3:$A$249,A3078)</f>
        <v>0</v>
      </c>
      <c r="R3078" s="7">
        <f t="shared" si="875"/>
        <v>-6</v>
      </c>
      <c r="S3078" s="8">
        <f t="shared" ca="1" si="876"/>
        <v>6</v>
      </c>
      <c r="T3078" s="8">
        <f t="shared" ca="1" si="877"/>
        <v>10425</v>
      </c>
      <c r="U3078" s="8">
        <f t="shared" ca="1" si="878"/>
        <v>1</v>
      </c>
      <c r="V3078" s="9">
        <f t="shared" ca="1" si="879"/>
        <v>2</v>
      </c>
      <c r="W3078" s="3">
        <f t="shared" si="880"/>
        <v>1.6304202995804928E-3</v>
      </c>
      <c r="X3078" s="3">
        <f t="shared" si="881"/>
        <v>6.1267948553336282E-3</v>
      </c>
      <c r="Y3078" s="3">
        <f t="shared" si="882"/>
        <v>2.0558713266416451E-3</v>
      </c>
    </row>
    <row r="3079" spans="1:25" x14ac:dyDescent="0.25">
      <c r="A3079" s="1">
        <v>40504</v>
      </c>
      <c r="B3079" s="2">
        <v>8374.91</v>
      </c>
      <c r="C3079" s="2">
        <v>88874.59</v>
      </c>
      <c r="D3079" s="2">
        <v>8373</v>
      </c>
      <c r="E3079" s="2">
        <v>8349</v>
      </c>
      <c r="F3079" s="13">
        <f t="shared" si="870"/>
        <v>-2.2806215230963822E-4</v>
      </c>
      <c r="G3079" s="2">
        <f t="shared" si="865"/>
        <v>8171.2611666666662</v>
      </c>
      <c r="H3079" s="2">
        <f t="shared" ca="1" si="871"/>
        <v>86073.207999999984</v>
      </c>
      <c r="I3079">
        <f t="shared" ca="1" si="872"/>
        <v>1</v>
      </c>
      <c r="J3079">
        <f t="shared" si="873"/>
        <v>-1</v>
      </c>
      <c r="K3079">
        <f t="shared" si="866"/>
        <v>68.789999999999054</v>
      </c>
      <c r="L3079">
        <f t="shared" ca="1" si="867"/>
        <v>68.789999999999054</v>
      </c>
      <c r="M3079" s="14">
        <f t="shared" si="868"/>
        <v>6969.7200000000503</v>
      </c>
      <c r="N3079">
        <f t="shared" si="874"/>
        <v>0</v>
      </c>
      <c r="O3079">
        <f t="shared" si="869"/>
        <v>0</v>
      </c>
      <c r="P3079">
        <f>COUNTIF(作圖資料!$A$3:$A$249,A3079)</f>
        <v>0</v>
      </c>
      <c r="R3079" s="7">
        <f t="shared" si="875"/>
        <v>87</v>
      </c>
      <c r="S3079" s="8">
        <f t="shared" ca="1" si="876"/>
        <v>87</v>
      </c>
      <c r="T3079" s="8">
        <f t="shared" ca="1" si="877"/>
        <v>10512</v>
      </c>
      <c r="U3079" s="8">
        <f t="shared" ca="1" si="878"/>
        <v>1</v>
      </c>
      <c r="V3079" s="9">
        <f t="shared" ca="1" si="879"/>
        <v>0</v>
      </c>
      <c r="W3079" s="3">
        <f t="shared" si="880"/>
        <v>1.6304202995804928E-3</v>
      </c>
      <c r="X3079" s="3">
        <f t="shared" si="881"/>
        <v>1.4459381215523148E-2</v>
      </c>
      <c r="Y3079" s="3">
        <f t="shared" si="882"/>
        <v>1.2577095174749031E-2</v>
      </c>
    </row>
    <row r="3080" spans="1:25" x14ac:dyDescent="0.25">
      <c r="A3080" s="1">
        <v>40505</v>
      </c>
      <c r="B3080" s="2">
        <v>8328.6299999999992</v>
      </c>
      <c r="C3080" s="2">
        <v>101909.8</v>
      </c>
      <c r="D3080" s="2">
        <v>8330</v>
      </c>
      <c r="E3080" s="2">
        <v>8308</v>
      </c>
      <c r="F3080" s="13">
        <f t="shared" si="870"/>
        <v>1.6449283975883411E-4</v>
      </c>
      <c r="G3080" s="2">
        <f t="shared" si="865"/>
        <v>8181.0516666666663</v>
      </c>
      <c r="H3080" s="2">
        <f t="shared" ca="1" si="871"/>
        <v>89061.177999999985</v>
      </c>
      <c r="I3080">
        <f t="shared" ca="1" si="872"/>
        <v>1</v>
      </c>
      <c r="J3080">
        <f t="shared" si="873"/>
        <v>1</v>
      </c>
      <c r="K3080">
        <f t="shared" si="866"/>
        <v>-46.280000000000655</v>
      </c>
      <c r="L3080">
        <f t="shared" ca="1" si="867"/>
        <v>-46.280000000000655</v>
      </c>
      <c r="M3080" s="14">
        <f t="shared" si="868"/>
        <v>6969.7200000000503</v>
      </c>
      <c r="N3080">
        <f t="shared" si="874"/>
        <v>0</v>
      </c>
      <c r="O3080">
        <f t="shared" si="869"/>
        <v>0</v>
      </c>
      <c r="P3080">
        <f>COUNTIF(作圖資料!$A$3:$A$249,A3080)</f>
        <v>0</v>
      </c>
      <c r="R3080" s="7">
        <f t="shared" si="875"/>
        <v>-43</v>
      </c>
      <c r="S3080" s="8">
        <f t="shared" ca="1" si="876"/>
        <v>-43</v>
      </c>
      <c r="T3080" s="8">
        <f t="shared" ca="1" si="877"/>
        <v>10469</v>
      </c>
      <c r="U3080" s="8">
        <f t="shared" ca="1" si="878"/>
        <v>1</v>
      </c>
      <c r="V3080" s="9">
        <f t="shared" ca="1" si="879"/>
        <v>0</v>
      </c>
      <c r="W3080" s="3">
        <f t="shared" si="880"/>
        <v>1.6304202995804928E-3</v>
      </c>
      <c r="X3080" s="3">
        <f t="shared" si="881"/>
        <v>8.8534487144389384E-3</v>
      </c>
      <c r="Y3080" s="3">
        <f t="shared" si="882"/>
        <v>7.3769500544200728E-3</v>
      </c>
    </row>
    <row r="3081" spans="1:25" x14ac:dyDescent="0.25">
      <c r="A3081" s="1">
        <v>40506</v>
      </c>
      <c r="B3081" s="2">
        <v>8297.0499999999993</v>
      </c>
      <c r="C3081" s="2">
        <v>93138.6</v>
      </c>
      <c r="D3081" s="2">
        <v>8305</v>
      </c>
      <c r="E3081" s="2">
        <v>8280</v>
      </c>
      <c r="F3081" s="13">
        <f t="shared" si="870"/>
        <v>9.5817188036728673E-4</v>
      </c>
      <c r="G3081" s="2">
        <f t="shared" si="865"/>
        <v>8192.3978333333325</v>
      </c>
      <c r="H3081" s="2">
        <f t="shared" ca="1" si="871"/>
        <v>91349.641999999993</v>
      </c>
      <c r="I3081">
        <f t="shared" ca="1" si="872"/>
        <v>1</v>
      </c>
      <c r="J3081">
        <f t="shared" si="873"/>
        <v>1</v>
      </c>
      <c r="K3081">
        <f t="shared" si="866"/>
        <v>-31.579999999999927</v>
      </c>
      <c r="L3081">
        <f t="shared" ca="1" si="867"/>
        <v>-31.579999999999927</v>
      </c>
      <c r="M3081" s="14">
        <f t="shared" si="868"/>
        <v>6969.7200000000503</v>
      </c>
      <c r="N3081">
        <f t="shared" si="874"/>
        <v>0</v>
      </c>
      <c r="O3081">
        <f t="shared" si="869"/>
        <v>0</v>
      </c>
      <c r="P3081">
        <f>COUNTIF(作圖資料!$A$3:$A$249,A3081)</f>
        <v>0</v>
      </c>
      <c r="R3081" s="7">
        <f t="shared" si="875"/>
        <v>-25</v>
      </c>
      <c r="S3081" s="8">
        <f t="shared" ca="1" si="876"/>
        <v>-25</v>
      </c>
      <c r="T3081" s="8">
        <f t="shared" ca="1" si="877"/>
        <v>10444</v>
      </c>
      <c r="U3081" s="8">
        <f t="shared" ca="1" si="878"/>
        <v>1</v>
      </c>
      <c r="V3081" s="9">
        <f t="shared" ca="1" si="879"/>
        <v>0</v>
      </c>
      <c r="W3081" s="3">
        <f t="shared" si="880"/>
        <v>1.6304202995804928E-3</v>
      </c>
      <c r="X3081" s="3">
        <f t="shared" si="881"/>
        <v>5.0281386802073502E-3</v>
      </c>
      <c r="Y3081" s="3">
        <f t="shared" si="882"/>
        <v>4.3536098681824509E-3</v>
      </c>
    </row>
    <row r="3082" spans="1:25" x14ac:dyDescent="0.25">
      <c r="A3082" s="1">
        <v>40507</v>
      </c>
      <c r="B3082" s="2">
        <v>8349.99</v>
      </c>
      <c r="C3082" s="2">
        <v>105355.8</v>
      </c>
      <c r="D3082" s="2">
        <v>8341</v>
      </c>
      <c r="E3082" s="2">
        <v>8317</v>
      </c>
      <c r="F3082" s="13">
        <f t="shared" si="870"/>
        <v>-1.0766479959856134E-3</v>
      </c>
      <c r="G3082" s="2">
        <f t="shared" si="865"/>
        <v>8203.7601666666669</v>
      </c>
      <c r="H3082" s="2">
        <f t="shared" ca="1" si="871"/>
        <v>97432.651999999987</v>
      </c>
      <c r="I3082">
        <f t="shared" ca="1" si="872"/>
        <v>1</v>
      </c>
      <c r="J3082">
        <f t="shared" si="873"/>
        <v>-1</v>
      </c>
      <c r="K3082">
        <f t="shared" si="866"/>
        <v>52.940000000000509</v>
      </c>
      <c r="L3082">
        <f t="shared" ca="1" si="867"/>
        <v>52.940000000000509</v>
      </c>
      <c r="M3082" s="14">
        <f t="shared" si="868"/>
        <v>6969.7200000000503</v>
      </c>
      <c r="N3082">
        <f t="shared" si="874"/>
        <v>0</v>
      </c>
      <c r="O3082">
        <f t="shared" si="869"/>
        <v>0</v>
      </c>
      <c r="P3082">
        <f>COUNTIF(作圖資料!$A$3:$A$249,A3082)</f>
        <v>0</v>
      </c>
      <c r="R3082" s="7">
        <f t="shared" si="875"/>
        <v>36</v>
      </c>
      <c r="S3082" s="8">
        <f t="shared" ca="1" si="876"/>
        <v>36</v>
      </c>
      <c r="T3082" s="8">
        <f t="shared" ca="1" si="877"/>
        <v>10480</v>
      </c>
      <c r="U3082" s="8">
        <f t="shared" ca="1" si="878"/>
        <v>1</v>
      </c>
      <c r="V3082" s="9">
        <f t="shared" ca="1" si="879"/>
        <v>0</v>
      </c>
      <c r="W3082" s="3">
        <f t="shared" si="880"/>
        <v>1.6304202995804928E-3</v>
      </c>
      <c r="X3082" s="3">
        <f t="shared" si="881"/>
        <v>1.1440802176477805E-2</v>
      </c>
      <c r="Y3082" s="3">
        <f t="shared" si="882"/>
        <v>8.7072197363649018E-3</v>
      </c>
    </row>
    <row r="3083" spans="1:25" x14ac:dyDescent="0.25">
      <c r="A3083" s="1">
        <v>40508</v>
      </c>
      <c r="B3083" s="2">
        <v>8312.15</v>
      </c>
      <c r="C3083" s="2">
        <v>111509.3</v>
      </c>
      <c r="D3083" s="2">
        <v>8300</v>
      </c>
      <c r="E3083" s="2">
        <v>8275</v>
      </c>
      <c r="F3083" s="13">
        <f t="shared" si="870"/>
        <v>-1.4617156812617438E-3</v>
      </c>
      <c r="G3083" s="2">
        <f t="shared" si="865"/>
        <v>8213.6156666666666</v>
      </c>
      <c r="H3083" s="2">
        <f t="shared" ca="1" si="871"/>
        <v>100157.61799999999</v>
      </c>
      <c r="I3083">
        <f t="shared" ca="1" si="872"/>
        <v>1</v>
      </c>
      <c r="J3083">
        <f t="shared" si="873"/>
        <v>-1</v>
      </c>
      <c r="K3083">
        <f t="shared" si="866"/>
        <v>-37.840000000000146</v>
      </c>
      <c r="L3083">
        <f t="shared" ca="1" si="867"/>
        <v>-37.840000000000146</v>
      </c>
      <c r="M3083" s="14">
        <f t="shared" si="868"/>
        <v>6969.7200000000503</v>
      </c>
      <c r="N3083">
        <f t="shared" si="874"/>
        <v>0</v>
      </c>
      <c r="O3083">
        <f t="shared" si="869"/>
        <v>0</v>
      </c>
      <c r="P3083">
        <f>COUNTIF(作圖資料!$A$3:$A$249,A3083)</f>
        <v>0</v>
      </c>
      <c r="R3083" s="7">
        <f t="shared" si="875"/>
        <v>-41</v>
      </c>
      <c r="S3083" s="8">
        <f t="shared" ca="1" si="876"/>
        <v>-41</v>
      </c>
      <c r="T3083" s="8">
        <f t="shared" ca="1" si="877"/>
        <v>10439</v>
      </c>
      <c r="U3083" s="8">
        <f t="shared" ca="1" si="878"/>
        <v>1</v>
      </c>
      <c r="V3083" s="9">
        <f t="shared" ca="1" si="879"/>
        <v>0</v>
      </c>
      <c r="W3083" s="3">
        <f t="shared" si="880"/>
        <v>1.6304202995804928E-3</v>
      </c>
      <c r="X3083" s="3">
        <f t="shared" si="881"/>
        <v>6.857213459083189E-3</v>
      </c>
      <c r="Y3083" s="3">
        <f t="shared" si="882"/>
        <v>3.7489418309348821E-3</v>
      </c>
    </row>
    <row r="3084" spans="1:25" x14ac:dyDescent="0.25">
      <c r="A3084" s="1">
        <v>40511</v>
      </c>
      <c r="B3084" s="2">
        <v>8367.17</v>
      </c>
      <c r="C3084" s="2">
        <v>109576.2</v>
      </c>
      <c r="D3084" s="2">
        <v>8382</v>
      </c>
      <c r="E3084" s="2">
        <v>8358</v>
      </c>
      <c r="F3084" s="13">
        <f t="shared" si="870"/>
        <v>1.7724033335047018E-3</v>
      </c>
      <c r="G3084" s="2">
        <f t="shared" si="865"/>
        <v>8222.5650000000005</v>
      </c>
      <c r="H3084" s="2">
        <f t="shared" ca="1" si="871"/>
        <v>104297.94</v>
      </c>
      <c r="I3084">
        <f t="shared" ca="1" si="872"/>
        <v>1</v>
      </c>
      <c r="J3084">
        <f t="shared" si="873"/>
        <v>1</v>
      </c>
      <c r="K3084">
        <f t="shared" si="866"/>
        <v>55.020000000000437</v>
      </c>
      <c r="L3084">
        <f t="shared" ca="1" si="867"/>
        <v>55.020000000000437</v>
      </c>
      <c r="M3084" s="14">
        <f t="shared" si="868"/>
        <v>6969.7200000000503</v>
      </c>
      <c r="N3084">
        <f t="shared" si="874"/>
        <v>0</v>
      </c>
      <c r="O3084">
        <f t="shared" si="869"/>
        <v>0</v>
      </c>
      <c r="P3084">
        <f>COUNTIF(作圖資料!$A$3:$A$249,A3084)</f>
        <v>0</v>
      </c>
      <c r="R3084" s="7">
        <f t="shared" si="875"/>
        <v>82</v>
      </c>
      <c r="S3084" s="8">
        <f t="shared" ca="1" si="876"/>
        <v>82</v>
      </c>
      <c r="T3084" s="8">
        <f t="shared" ca="1" si="877"/>
        <v>10521</v>
      </c>
      <c r="U3084" s="8">
        <f t="shared" ca="1" si="878"/>
        <v>1</v>
      </c>
      <c r="V3084" s="9">
        <f t="shared" ca="1" si="879"/>
        <v>0</v>
      </c>
      <c r="W3084" s="3">
        <f t="shared" si="880"/>
        <v>1.6304202995804928E-3</v>
      </c>
      <c r="X3084" s="3">
        <f t="shared" si="881"/>
        <v>1.352182897787424E-2</v>
      </c>
      <c r="Y3084" s="3">
        <f t="shared" si="882"/>
        <v>1.3665497641794921E-2</v>
      </c>
    </row>
    <row r="3085" spans="1:25" x14ac:dyDescent="0.25">
      <c r="A3085" s="1">
        <v>40512</v>
      </c>
      <c r="B3085" s="2">
        <v>8372.48</v>
      </c>
      <c r="C3085" s="2">
        <v>150484.29999999999</v>
      </c>
      <c r="D3085" s="2">
        <v>8401</v>
      </c>
      <c r="E3085" s="2">
        <v>8380</v>
      </c>
      <c r="F3085" s="13">
        <f t="shared" si="870"/>
        <v>3.4063981042653513E-3</v>
      </c>
      <c r="G3085" s="2">
        <f t="shared" si="865"/>
        <v>8230.5905000000002</v>
      </c>
      <c r="H3085" s="2">
        <f t="shared" ca="1" si="871"/>
        <v>114012.84</v>
      </c>
      <c r="I3085">
        <f t="shared" ca="1" si="872"/>
        <v>1</v>
      </c>
      <c r="J3085">
        <f t="shared" si="873"/>
        <v>1</v>
      </c>
      <c r="K3085">
        <f t="shared" si="866"/>
        <v>5.3099999999994907</v>
      </c>
      <c r="L3085">
        <f t="shared" ca="1" si="867"/>
        <v>5.3099999999994907</v>
      </c>
      <c r="M3085" s="14">
        <f t="shared" si="868"/>
        <v>6969.7200000000503</v>
      </c>
      <c r="N3085">
        <f t="shared" si="874"/>
        <v>0</v>
      </c>
      <c r="O3085">
        <f t="shared" si="869"/>
        <v>0</v>
      </c>
      <c r="P3085">
        <f>COUNTIF(作圖資料!$A$3:$A$249,A3085)</f>
        <v>0</v>
      </c>
      <c r="R3085" s="7">
        <f t="shared" si="875"/>
        <v>19</v>
      </c>
      <c r="S3085" s="8">
        <f t="shared" ca="1" si="876"/>
        <v>19</v>
      </c>
      <c r="T3085" s="8">
        <f t="shared" ca="1" si="877"/>
        <v>10540</v>
      </c>
      <c r="U3085" s="8">
        <f t="shared" ca="1" si="878"/>
        <v>1</v>
      </c>
      <c r="V3085" s="9">
        <f t="shared" ca="1" si="879"/>
        <v>0</v>
      </c>
      <c r="W3085" s="3">
        <f t="shared" si="880"/>
        <v>1.6304202995804928E-3</v>
      </c>
      <c r="X3085" s="3">
        <f t="shared" si="881"/>
        <v>1.4165033419982098E-2</v>
      </c>
      <c r="Y3085" s="3">
        <f t="shared" si="882"/>
        <v>1.5963236183335505E-2</v>
      </c>
    </row>
    <row r="3086" spans="1:25" x14ac:dyDescent="0.25">
      <c r="A3086" s="1">
        <v>40513</v>
      </c>
      <c r="B3086" s="2">
        <v>8520.11</v>
      </c>
      <c r="C3086" s="2">
        <v>149901.5</v>
      </c>
      <c r="D3086" s="2">
        <v>8550</v>
      </c>
      <c r="E3086" s="2">
        <v>8525</v>
      </c>
      <c r="F3086" s="13">
        <f t="shared" si="870"/>
        <v>3.5081706691579839E-3</v>
      </c>
      <c r="G3086" s="2">
        <f t="shared" si="865"/>
        <v>8241.1856666666663</v>
      </c>
      <c r="H3086" s="2">
        <f t="shared" ca="1" si="871"/>
        <v>125365.42</v>
      </c>
      <c r="I3086">
        <f t="shared" ca="1" si="872"/>
        <v>1</v>
      </c>
      <c r="J3086">
        <f t="shared" si="873"/>
        <v>1</v>
      </c>
      <c r="K3086">
        <f t="shared" si="866"/>
        <v>147.63000000000102</v>
      </c>
      <c r="L3086">
        <f t="shared" ca="1" si="867"/>
        <v>147.63000000000102</v>
      </c>
      <c r="M3086" s="14">
        <f t="shared" si="868"/>
        <v>6969.7200000000503</v>
      </c>
      <c r="N3086">
        <f t="shared" si="874"/>
        <v>0</v>
      </c>
      <c r="O3086">
        <f t="shared" si="869"/>
        <v>0</v>
      </c>
      <c r="P3086">
        <f>COUNTIF(作圖資料!$A$3:$A$249,A3086)</f>
        <v>0</v>
      </c>
      <c r="R3086" s="7">
        <f t="shared" si="875"/>
        <v>149</v>
      </c>
      <c r="S3086" s="8">
        <f t="shared" ca="1" si="876"/>
        <v>149</v>
      </c>
      <c r="T3086" s="8">
        <f t="shared" ca="1" si="877"/>
        <v>10689</v>
      </c>
      <c r="U3086" s="8">
        <f t="shared" ca="1" si="878"/>
        <v>1</v>
      </c>
      <c r="V3086" s="9">
        <f t="shared" ca="1" si="879"/>
        <v>0</v>
      </c>
      <c r="W3086" s="3">
        <f t="shared" si="880"/>
        <v>1.6304202995804928E-3</v>
      </c>
      <c r="X3086" s="3">
        <f t="shared" si="881"/>
        <v>3.2047570479944332E-2</v>
      </c>
      <c r="Y3086" s="3">
        <f t="shared" si="882"/>
        <v>3.3982343693312433E-2</v>
      </c>
    </row>
    <row r="3087" spans="1:25" x14ac:dyDescent="0.25">
      <c r="A3087" s="1">
        <v>40514</v>
      </c>
      <c r="B3087" s="2">
        <v>8585.77</v>
      </c>
      <c r="C3087" s="2">
        <v>171202.7</v>
      </c>
      <c r="D3087" s="2">
        <v>8619</v>
      </c>
      <c r="E3087" s="2">
        <v>8596</v>
      </c>
      <c r="F3087" s="13">
        <f t="shared" si="870"/>
        <v>3.8703575800422829E-3</v>
      </c>
      <c r="G3087" s="2">
        <f t="shared" si="865"/>
        <v>8253.4266666666681</v>
      </c>
      <c r="H3087" s="2">
        <f t="shared" ca="1" si="871"/>
        <v>138534.79999999999</v>
      </c>
      <c r="I3087">
        <f t="shared" ca="1" si="872"/>
        <v>1</v>
      </c>
      <c r="J3087">
        <f t="shared" si="873"/>
        <v>1</v>
      </c>
      <c r="K3087">
        <f t="shared" si="866"/>
        <v>65.659999999999854</v>
      </c>
      <c r="L3087">
        <f t="shared" ca="1" si="867"/>
        <v>65.659999999999854</v>
      </c>
      <c r="M3087" s="14">
        <f t="shared" si="868"/>
        <v>6969.7200000000503</v>
      </c>
      <c r="N3087">
        <f t="shared" si="874"/>
        <v>0</v>
      </c>
      <c r="O3087">
        <f t="shared" si="869"/>
        <v>0</v>
      </c>
      <c r="P3087">
        <f>COUNTIF(作圖資料!$A$3:$A$249,A3087)</f>
        <v>0</v>
      </c>
      <c r="R3087" s="7">
        <f t="shared" si="875"/>
        <v>69</v>
      </c>
      <c r="S3087" s="8">
        <f t="shared" ca="1" si="876"/>
        <v>69</v>
      </c>
      <c r="T3087" s="8">
        <f t="shared" ca="1" si="877"/>
        <v>10758</v>
      </c>
      <c r="U3087" s="8">
        <f t="shared" ca="1" si="878"/>
        <v>1</v>
      </c>
      <c r="V3087" s="9">
        <f t="shared" ca="1" si="879"/>
        <v>0</v>
      </c>
      <c r="W3087" s="3">
        <f t="shared" si="880"/>
        <v>1.6304202995804928E-3</v>
      </c>
      <c r="X3087" s="3">
        <f t="shared" si="881"/>
        <v>4.0001017498552338E-2</v>
      </c>
      <c r="Y3087" s="3">
        <f t="shared" si="882"/>
        <v>4.2326762607328705E-2</v>
      </c>
    </row>
    <row r="3088" spans="1:25" x14ac:dyDescent="0.25">
      <c r="A3088" s="1">
        <v>40515</v>
      </c>
      <c r="B3088" s="2">
        <v>8624.01</v>
      </c>
      <c r="C3088" s="2">
        <v>158246.6</v>
      </c>
      <c r="D3088" s="2">
        <v>8630</v>
      </c>
      <c r="E3088" s="2">
        <v>8609</v>
      </c>
      <c r="F3088" s="13">
        <f t="shared" si="870"/>
        <v>6.9457247846416159E-4</v>
      </c>
      <c r="G3088" s="2">
        <f t="shared" si="865"/>
        <v>8266.5678333333362</v>
      </c>
      <c r="H3088" s="2">
        <f t="shared" ca="1" si="871"/>
        <v>147882.25999999998</v>
      </c>
      <c r="I3088">
        <f t="shared" ca="1" si="872"/>
        <v>1</v>
      </c>
      <c r="J3088">
        <f t="shared" si="873"/>
        <v>1</v>
      </c>
      <c r="K3088">
        <f t="shared" si="866"/>
        <v>38.239999999999782</v>
      </c>
      <c r="L3088">
        <f t="shared" ca="1" si="867"/>
        <v>38.239999999999782</v>
      </c>
      <c r="M3088" s="14">
        <f t="shared" si="868"/>
        <v>6969.7200000000503</v>
      </c>
      <c r="N3088">
        <f t="shared" si="874"/>
        <v>0</v>
      </c>
      <c r="O3088">
        <f t="shared" si="869"/>
        <v>0</v>
      </c>
      <c r="P3088">
        <f>COUNTIF(作圖資料!$A$3:$A$249,A3088)</f>
        <v>0</v>
      </c>
      <c r="R3088" s="7">
        <f t="shared" si="875"/>
        <v>11</v>
      </c>
      <c r="S3088" s="8">
        <f t="shared" ca="1" si="876"/>
        <v>11</v>
      </c>
      <c r="T3088" s="8">
        <f t="shared" ca="1" si="877"/>
        <v>10769</v>
      </c>
      <c r="U3088" s="8">
        <f t="shared" ca="1" si="878"/>
        <v>1</v>
      </c>
      <c r="V3088" s="9">
        <f t="shared" ca="1" si="879"/>
        <v>0</v>
      </c>
      <c r="W3088" s="3">
        <f t="shared" si="880"/>
        <v>1.6304202995804928E-3</v>
      </c>
      <c r="X3088" s="3">
        <f t="shared" si="881"/>
        <v>4.4633058527970171E-2</v>
      </c>
      <c r="Y3088" s="3">
        <f t="shared" si="882"/>
        <v>4.3657032289273312E-2</v>
      </c>
    </row>
    <row r="3089" spans="1:25" x14ac:dyDescent="0.25">
      <c r="A3089" s="1">
        <v>40518</v>
      </c>
      <c r="B3089" s="2">
        <v>8702.23</v>
      </c>
      <c r="C3089" s="2">
        <v>140945.79999999999</v>
      </c>
      <c r="D3089" s="2">
        <v>8697</v>
      </c>
      <c r="E3089" s="2">
        <v>8675</v>
      </c>
      <c r="F3089" s="13">
        <f t="shared" si="870"/>
        <v>-6.0099537704694228E-4</v>
      </c>
      <c r="G3089" s="2">
        <f t="shared" si="865"/>
        <v>8280.1031666666695</v>
      </c>
      <c r="H3089" s="2">
        <f t="shared" ca="1" si="871"/>
        <v>154156.18</v>
      </c>
      <c r="I3089">
        <f t="shared" ca="1" si="872"/>
        <v>-1</v>
      </c>
      <c r="J3089">
        <f t="shared" si="873"/>
        <v>-1</v>
      </c>
      <c r="K3089">
        <f t="shared" si="866"/>
        <v>78.219999999999345</v>
      </c>
      <c r="L3089">
        <f t="shared" ca="1" si="867"/>
        <v>78.219999999999345</v>
      </c>
      <c r="M3089" s="14">
        <f t="shared" si="868"/>
        <v>6969.7200000000503</v>
      </c>
      <c r="N3089">
        <f t="shared" si="874"/>
        <v>0</v>
      </c>
      <c r="O3089">
        <f t="shared" si="869"/>
        <v>0</v>
      </c>
      <c r="P3089">
        <f>COUNTIF(作圖資料!$A$3:$A$249,A3089)</f>
        <v>0</v>
      </c>
      <c r="R3089" s="7">
        <f t="shared" si="875"/>
        <v>67</v>
      </c>
      <c r="S3089" s="8">
        <f t="shared" ca="1" si="876"/>
        <v>67</v>
      </c>
      <c r="T3089" s="8">
        <f t="shared" ca="1" si="877"/>
        <v>10836</v>
      </c>
      <c r="U3089" s="8">
        <f t="shared" ca="1" si="878"/>
        <v>-1</v>
      </c>
      <c r="V3089" s="9">
        <f t="shared" ca="1" si="879"/>
        <v>2</v>
      </c>
      <c r="W3089" s="3">
        <f t="shared" si="880"/>
        <v>1.6304202995804928E-3</v>
      </c>
      <c r="X3089" s="3">
        <f t="shared" si="881"/>
        <v>5.4107908144106709E-2</v>
      </c>
      <c r="Y3089" s="3">
        <f t="shared" si="882"/>
        <v>5.1759583988390645E-2</v>
      </c>
    </row>
    <row r="3090" spans="1:25" x14ac:dyDescent="0.25">
      <c r="A3090" s="1">
        <v>40519</v>
      </c>
      <c r="B3090" s="2">
        <v>8704.39</v>
      </c>
      <c r="C3090" s="2">
        <v>123502.6</v>
      </c>
      <c r="D3090" s="2">
        <v>8716</v>
      </c>
      <c r="E3090" s="2">
        <v>8697</v>
      </c>
      <c r="F3090" s="13">
        <f t="shared" si="870"/>
        <v>1.3338097213015931E-3</v>
      </c>
      <c r="G3090" s="2">
        <f t="shared" si="865"/>
        <v>8290.3213333333351</v>
      </c>
      <c r="H3090" s="2">
        <f t="shared" ca="1" si="871"/>
        <v>148759.84000000003</v>
      </c>
      <c r="I3090">
        <f t="shared" ca="1" si="872"/>
        <v>-1</v>
      </c>
      <c r="J3090">
        <f t="shared" si="873"/>
        <v>1</v>
      </c>
      <c r="K3090">
        <f t="shared" si="866"/>
        <v>2.1599999999998545</v>
      </c>
      <c r="L3090">
        <f t="shared" ca="1" si="867"/>
        <v>-2.1599999999998545</v>
      </c>
      <c r="M3090" s="14">
        <f t="shared" si="868"/>
        <v>6969.7200000000503</v>
      </c>
      <c r="N3090">
        <f t="shared" si="874"/>
        <v>0</v>
      </c>
      <c r="O3090">
        <f t="shared" si="869"/>
        <v>0</v>
      </c>
      <c r="P3090">
        <f>COUNTIF(作圖資料!$A$3:$A$249,A3090)</f>
        <v>0</v>
      </c>
      <c r="R3090" s="7">
        <f t="shared" si="875"/>
        <v>19</v>
      </c>
      <c r="S3090" s="8">
        <f t="shared" ca="1" si="876"/>
        <v>-19</v>
      </c>
      <c r="T3090" s="8">
        <f t="shared" ca="1" si="877"/>
        <v>10817</v>
      </c>
      <c r="U3090" s="8">
        <f t="shared" ca="1" si="878"/>
        <v>-1</v>
      </c>
      <c r="V3090" s="9">
        <f t="shared" ca="1" si="879"/>
        <v>0</v>
      </c>
      <c r="W3090" s="3">
        <f t="shared" si="880"/>
        <v>1.6304202995804928E-3</v>
      </c>
      <c r="X3090" s="3">
        <f t="shared" si="881"/>
        <v>5.4369550629031815E-2</v>
      </c>
      <c r="Y3090" s="3">
        <f t="shared" si="882"/>
        <v>5.4057322529931451E-2</v>
      </c>
    </row>
    <row r="3091" spans="1:25" x14ac:dyDescent="0.25">
      <c r="A3091" s="1">
        <v>40520</v>
      </c>
      <c r="B3091" s="2">
        <v>8703.7900000000009</v>
      </c>
      <c r="C3091" s="2">
        <v>124001</v>
      </c>
      <c r="D3091" s="2">
        <v>8701</v>
      </c>
      <c r="E3091" s="2">
        <v>8682</v>
      </c>
      <c r="F3091" s="13">
        <f t="shared" si="870"/>
        <v>-3.2055001327013777E-4</v>
      </c>
      <c r="G3091" s="2">
        <f t="shared" si="865"/>
        <v>8299.8411666666689</v>
      </c>
      <c r="H3091" s="2">
        <f t="shared" ca="1" si="871"/>
        <v>143579.74000000002</v>
      </c>
      <c r="I3091">
        <f t="shared" ca="1" si="872"/>
        <v>-1</v>
      </c>
      <c r="J3091">
        <f t="shared" si="873"/>
        <v>-1</v>
      </c>
      <c r="K3091">
        <f t="shared" si="866"/>
        <v>-0.59999999999854481</v>
      </c>
      <c r="L3091">
        <f t="shared" ca="1" si="867"/>
        <v>0.59999999999854481</v>
      </c>
      <c r="M3091" s="14">
        <f t="shared" si="868"/>
        <v>6969.7200000000503</v>
      </c>
      <c r="N3091">
        <f t="shared" si="874"/>
        <v>0</v>
      </c>
      <c r="O3091">
        <f t="shared" si="869"/>
        <v>0</v>
      </c>
      <c r="P3091">
        <f>COUNTIF(作圖資料!$A$3:$A$249,A3091)</f>
        <v>0</v>
      </c>
      <c r="R3091" s="7">
        <f t="shared" si="875"/>
        <v>-15</v>
      </c>
      <c r="S3091" s="8">
        <f t="shared" ca="1" si="876"/>
        <v>15</v>
      </c>
      <c r="T3091" s="8">
        <f t="shared" ca="1" si="877"/>
        <v>10832</v>
      </c>
      <c r="U3091" s="8">
        <f t="shared" ca="1" si="878"/>
        <v>-1</v>
      </c>
      <c r="V3091" s="9">
        <f t="shared" ca="1" si="879"/>
        <v>0</v>
      </c>
      <c r="W3091" s="3">
        <f t="shared" si="880"/>
        <v>1.6304202995804928E-3</v>
      </c>
      <c r="X3091" s="3">
        <f t="shared" si="881"/>
        <v>5.4296872160997101E-2</v>
      </c>
      <c r="Y3091" s="3">
        <f t="shared" si="882"/>
        <v>5.2243318418188744E-2</v>
      </c>
    </row>
    <row r="3092" spans="1:25" x14ac:dyDescent="0.25">
      <c r="A3092" s="1">
        <v>40521</v>
      </c>
      <c r="B3092" s="2">
        <v>8753.84</v>
      </c>
      <c r="C3092" s="2">
        <v>159628.70000000001</v>
      </c>
      <c r="D3092" s="2">
        <v>8789</v>
      </c>
      <c r="E3092" s="2">
        <v>8774</v>
      </c>
      <c r="F3092" s="13">
        <f t="shared" si="870"/>
        <v>4.016523034462649E-3</v>
      </c>
      <c r="G3092" s="2">
        <f t="shared" si="865"/>
        <v>8309.6748333333344</v>
      </c>
      <c r="H3092" s="2">
        <f t="shared" ca="1" si="871"/>
        <v>141264.94</v>
      </c>
      <c r="I3092">
        <f t="shared" ca="1" si="872"/>
        <v>1</v>
      </c>
      <c r="J3092">
        <f t="shared" si="873"/>
        <v>1</v>
      </c>
      <c r="K3092">
        <f t="shared" si="866"/>
        <v>50.049999999999272</v>
      </c>
      <c r="L3092">
        <f t="shared" ca="1" si="867"/>
        <v>-50.049999999999272</v>
      </c>
      <c r="M3092" s="14">
        <f t="shared" si="868"/>
        <v>6969.7200000000503</v>
      </c>
      <c r="N3092">
        <f t="shared" si="874"/>
        <v>0</v>
      </c>
      <c r="O3092">
        <f t="shared" si="869"/>
        <v>0</v>
      </c>
      <c r="P3092">
        <f>COUNTIF(作圖資料!$A$3:$A$249,A3092)</f>
        <v>0</v>
      </c>
      <c r="R3092" s="7">
        <f t="shared" si="875"/>
        <v>88</v>
      </c>
      <c r="S3092" s="8">
        <f t="shared" ca="1" si="876"/>
        <v>-88</v>
      </c>
      <c r="T3092" s="8">
        <f t="shared" ca="1" si="877"/>
        <v>10744</v>
      </c>
      <c r="U3092" s="8">
        <f t="shared" ca="1" si="878"/>
        <v>1</v>
      </c>
      <c r="V3092" s="9">
        <f t="shared" ca="1" si="879"/>
        <v>2</v>
      </c>
      <c r="W3092" s="3">
        <f t="shared" si="880"/>
        <v>1.6304202995804928E-3</v>
      </c>
      <c r="X3092" s="3">
        <f t="shared" si="881"/>
        <v>6.0359467702899794E-2</v>
      </c>
      <c r="Y3092" s="3">
        <f t="shared" si="882"/>
        <v>6.28854758737456E-2</v>
      </c>
    </row>
    <row r="3093" spans="1:25" x14ac:dyDescent="0.25">
      <c r="A3093" s="1">
        <v>40522</v>
      </c>
      <c r="B3093" s="2">
        <v>8718.83</v>
      </c>
      <c r="C3093" s="2">
        <v>143344.1</v>
      </c>
      <c r="D3093" s="2">
        <v>8742</v>
      </c>
      <c r="E3093" s="2">
        <v>8727</v>
      </c>
      <c r="F3093" s="13">
        <f t="shared" si="870"/>
        <v>2.657466655503038E-3</v>
      </c>
      <c r="G3093" s="2">
        <f t="shared" si="865"/>
        <v>8319.9928333333355</v>
      </c>
      <c r="H3093" s="2">
        <f t="shared" ca="1" si="871"/>
        <v>138284.44</v>
      </c>
      <c r="I3093">
        <f t="shared" ca="1" si="872"/>
        <v>1</v>
      </c>
      <c r="J3093">
        <f t="shared" si="873"/>
        <v>1</v>
      </c>
      <c r="K3093">
        <f t="shared" si="866"/>
        <v>-35.010000000000218</v>
      </c>
      <c r="L3093">
        <f t="shared" ca="1" si="867"/>
        <v>-35.010000000000218</v>
      </c>
      <c r="M3093" s="14">
        <f t="shared" si="868"/>
        <v>6969.7200000000503</v>
      </c>
      <c r="N3093">
        <f t="shared" si="874"/>
        <v>0</v>
      </c>
      <c r="O3093">
        <f t="shared" si="869"/>
        <v>0</v>
      </c>
      <c r="P3093">
        <f>COUNTIF(作圖資料!$A$3:$A$249,A3093)</f>
        <v>0</v>
      </c>
      <c r="R3093" s="7">
        <f t="shared" si="875"/>
        <v>-47</v>
      </c>
      <c r="S3093" s="8">
        <f t="shared" ca="1" si="876"/>
        <v>-47</v>
      </c>
      <c r="T3093" s="8">
        <f t="shared" ca="1" si="877"/>
        <v>10697</v>
      </c>
      <c r="U3093" s="8">
        <f t="shared" ca="1" si="878"/>
        <v>1</v>
      </c>
      <c r="V3093" s="9">
        <f t="shared" ca="1" si="879"/>
        <v>0</v>
      </c>
      <c r="W3093" s="3">
        <f t="shared" si="880"/>
        <v>1.6304202995804928E-3</v>
      </c>
      <c r="X3093" s="3">
        <f t="shared" si="881"/>
        <v>5.6118679093069224E-2</v>
      </c>
      <c r="Y3093" s="3">
        <f t="shared" si="882"/>
        <v>5.7201596323618542E-2</v>
      </c>
    </row>
    <row r="3094" spans="1:25" x14ac:dyDescent="0.25">
      <c r="A3094" s="1">
        <v>40525</v>
      </c>
      <c r="B3094" s="2">
        <v>8736.59</v>
      </c>
      <c r="C3094" s="2">
        <v>126633.4</v>
      </c>
      <c r="D3094" s="2">
        <v>8737</v>
      </c>
      <c r="E3094" s="2">
        <v>8723</v>
      </c>
      <c r="F3094" s="13">
        <f t="shared" si="870"/>
        <v>4.692906500136651E-5</v>
      </c>
      <c r="G3094" s="2">
        <f t="shared" si="865"/>
        <v>8329.6305000000029</v>
      </c>
      <c r="H3094" s="2">
        <f t="shared" ca="1" si="871"/>
        <v>135421.96000000002</v>
      </c>
      <c r="I3094">
        <f t="shared" ca="1" si="872"/>
        <v>-1</v>
      </c>
      <c r="J3094">
        <f t="shared" si="873"/>
        <v>1</v>
      </c>
      <c r="K3094">
        <f t="shared" si="866"/>
        <v>17.760000000000218</v>
      </c>
      <c r="L3094">
        <f t="shared" ca="1" si="867"/>
        <v>17.760000000000218</v>
      </c>
      <c r="M3094" s="14">
        <f t="shared" si="868"/>
        <v>6969.7200000000503</v>
      </c>
      <c r="N3094">
        <f t="shared" si="874"/>
        <v>0</v>
      </c>
      <c r="O3094">
        <f t="shared" si="869"/>
        <v>0</v>
      </c>
      <c r="P3094">
        <f>COUNTIF(作圖資料!$A$3:$A$249,A3094)</f>
        <v>0</v>
      </c>
      <c r="R3094" s="7">
        <f t="shared" si="875"/>
        <v>-5</v>
      </c>
      <c r="S3094" s="8">
        <f t="shared" ca="1" si="876"/>
        <v>-5</v>
      </c>
      <c r="T3094" s="8">
        <f t="shared" ca="1" si="877"/>
        <v>10692</v>
      </c>
      <c r="U3094" s="8">
        <f t="shared" ca="1" si="878"/>
        <v>-1</v>
      </c>
      <c r="V3094" s="9">
        <f t="shared" ca="1" si="879"/>
        <v>2</v>
      </c>
      <c r="W3094" s="3">
        <f t="shared" si="880"/>
        <v>1.6304202995804928E-3</v>
      </c>
      <c r="X3094" s="3">
        <f t="shared" si="881"/>
        <v>5.8269961746899135E-2</v>
      </c>
      <c r="Y3094" s="3">
        <f t="shared" si="882"/>
        <v>5.6596928286370973E-2</v>
      </c>
    </row>
    <row r="3095" spans="1:25" x14ac:dyDescent="0.25">
      <c r="A3095" s="1">
        <v>40526</v>
      </c>
      <c r="B3095" s="2">
        <v>8740.43</v>
      </c>
      <c r="C3095" s="2">
        <v>145886.5</v>
      </c>
      <c r="D3095" s="2">
        <v>8738</v>
      </c>
      <c r="E3095" s="2">
        <v>8721</v>
      </c>
      <c r="F3095" s="13">
        <f t="shared" si="870"/>
        <v>-2.7801835836460675E-4</v>
      </c>
      <c r="G3095" s="2">
        <f t="shared" si="865"/>
        <v>8338.8550000000014</v>
      </c>
      <c r="H3095" s="2">
        <f t="shared" ca="1" si="871"/>
        <v>139898.74000000002</v>
      </c>
      <c r="I3095">
        <f t="shared" ca="1" si="872"/>
        <v>1</v>
      </c>
      <c r="J3095">
        <f t="shared" si="873"/>
        <v>-1</v>
      </c>
      <c r="K3095">
        <f t="shared" si="866"/>
        <v>3.8400000000001455</v>
      </c>
      <c r="L3095">
        <f t="shared" ca="1" si="867"/>
        <v>-3.8400000000001455</v>
      </c>
      <c r="M3095" s="14">
        <f t="shared" si="868"/>
        <v>6969.7200000000503</v>
      </c>
      <c r="N3095">
        <f t="shared" si="874"/>
        <v>0</v>
      </c>
      <c r="O3095">
        <f t="shared" si="869"/>
        <v>0</v>
      </c>
      <c r="P3095">
        <f>COUNTIF(作圖資料!$A$3:$A$249,A3095)</f>
        <v>0</v>
      </c>
      <c r="R3095" s="7">
        <f t="shared" si="875"/>
        <v>1</v>
      </c>
      <c r="S3095" s="8">
        <f t="shared" ca="1" si="876"/>
        <v>-1</v>
      </c>
      <c r="T3095" s="8">
        <f t="shared" ca="1" si="877"/>
        <v>10691</v>
      </c>
      <c r="U3095" s="8">
        <f t="shared" ca="1" si="878"/>
        <v>1</v>
      </c>
      <c r="V3095" s="9">
        <f t="shared" ca="1" si="879"/>
        <v>2</v>
      </c>
      <c r="W3095" s="3">
        <f t="shared" si="880"/>
        <v>1.6304202995804928E-3</v>
      </c>
      <c r="X3095" s="3">
        <f t="shared" si="881"/>
        <v>5.8735103942321842E-2</v>
      </c>
      <c r="Y3095" s="3">
        <f t="shared" si="882"/>
        <v>5.6717861893820443E-2</v>
      </c>
    </row>
    <row r="3096" spans="1:25" x14ac:dyDescent="0.25">
      <c r="A3096" s="1">
        <v>40527</v>
      </c>
      <c r="B3096" s="2">
        <v>8756.7099999999991</v>
      </c>
      <c r="C3096" s="2">
        <v>136889.70000000001</v>
      </c>
      <c r="D3096" s="2">
        <v>8726</v>
      </c>
      <c r="E3096" s="2">
        <v>8774</v>
      </c>
      <c r="F3096" s="13">
        <f t="shared" si="870"/>
        <v>1.9744858514214592E-3</v>
      </c>
      <c r="G3096" s="2">
        <f t="shared" si="865"/>
        <v>8348.1935000000012</v>
      </c>
      <c r="H3096" s="2">
        <f t="shared" ca="1" si="871"/>
        <v>142476.48000000004</v>
      </c>
      <c r="I3096">
        <f t="shared" ca="1" si="872"/>
        <v>-1</v>
      </c>
      <c r="J3096">
        <f t="shared" si="873"/>
        <v>1</v>
      </c>
      <c r="K3096">
        <f t="shared" si="866"/>
        <v>16.279999999998836</v>
      </c>
      <c r="L3096">
        <f t="shared" ca="1" si="867"/>
        <v>16.279999999998836</v>
      </c>
      <c r="M3096" s="14">
        <f t="shared" si="868"/>
        <v>6969.7200000000503</v>
      </c>
      <c r="N3096">
        <f t="shared" si="874"/>
        <v>0</v>
      </c>
      <c r="O3096">
        <f t="shared" si="869"/>
        <v>0</v>
      </c>
      <c r="P3096">
        <f>COUNTIF(作圖資料!$A$3:$A$249,A3096)</f>
        <v>1</v>
      </c>
      <c r="R3096" s="7">
        <f t="shared" si="875"/>
        <v>-12</v>
      </c>
      <c r="S3096" s="8">
        <f t="shared" ca="1" si="876"/>
        <v>-12</v>
      </c>
      <c r="T3096" s="8">
        <f t="shared" ca="1" si="877"/>
        <v>10679</v>
      </c>
      <c r="U3096" s="8">
        <f t="shared" ca="1" si="878"/>
        <v>-1</v>
      </c>
      <c r="V3096" s="9">
        <f t="shared" ca="1" si="879"/>
        <v>2</v>
      </c>
      <c r="W3096" s="3">
        <f t="shared" si="880"/>
        <v>1.6304202995804928E-3</v>
      </c>
      <c r="X3096" s="3">
        <f t="shared" si="881"/>
        <v>6.0707113041665872E-2</v>
      </c>
      <c r="Y3096" s="3">
        <f t="shared" si="882"/>
        <v>5.5266658604426366E-2</v>
      </c>
    </row>
    <row r="3097" spans="1:25" x14ac:dyDescent="0.25">
      <c r="A3097" s="1">
        <v>40528</v>
      </c>
      <c r="B3097" s="2">
        <v>8782.2000000000007</v>
      </c>
      <c r="C3097" s="2">
        <v>123382.1</v>
      </c>
      <c r="D3097" s="2">
        <v>8773</v>
      </c>
      <c r="E3097" s="2">
        <v>8757</v>
      </c>
      <c r="F3097" s="13">
        <f t="shared" si="870"/>
        <v>-1.0475735009451981E-3</v>
      </c>
      <c r="G3097" s="2">
        <f t="shared" si="865"/>
        <v>8357.8545000000013</v>
      </c>
      <c r="H3097" s="2">
        <f t="shared" ca="1" si="871"/>
        <v>135227.15999999997</v>
      </c>
      <c r="I3097">
        <f t="shared" ca="1" si="872"/>
        <v>-1</v>
      </c>
      <c r="J3097">
        <f t="shared" si="873"/>
        <v>-1</v>
      </c>
      <c r="K3097">
        <f t="shared" si="866"/>
        <v>25.490000000001601</v>
      </c>
      <c r="L3097">
        <f t="shared" ca="1" si="867"/>
        <v>-25.490000000001601</v>
      </c>
      <c r="M3097" s="14">
        <f t="shared" si="868"/>
        <v>6969.7200000000503</v>
      </c>
      <c r="N3097">
        <f t="shared" si="874"/>
        <v>0</v>
      </c>
      <c r="O3097">
        <f t="shared" si="869"/>
        <v>0</v>
      </c>
      <c r="P3097">
        <f>COUNTIF(作圖資料!$A$3:$A$249,A3097)</f>
        <v>0</v>
      </c>
      <c r="R3097" s="7">
        <f t="shared" si="875"/>
        <v>-1</v>
      </c>
      <c r="S3097" s="8">
        <f t="shared" ca="1" si="876"/>
        <v>1</v>
      </c>
      <c r="T3097" s="8">
        <f t="shared" ca="1" si="877"/>
        <v>10680</v>
      </c>
      <c r="U3097" s="8">
        <f t="shared" ca="1" si="878"/>
        <v>-1</v>
      </c>
      <c r="V3097" s="9">
        <f t="shared" ca="1" si="879"/>
        <v>0</v>
      </c>
      <c r="W3097" s="3">
        <f t="shared" si="880"/>
        <v>1.9744858514214592E-3</v>
      </c>
      <c r="X3097" s="3">
        <f t="shared" si="881"/>
        <v>2.9109106045537196E-3</v>
      </c>
      <c r="Y3097" s="3">
        <f t="shared" si="882"/>
        <v>-1.1397310234784591E-4</v>
      </c>
    </row>
    <row r="3098" spans="1:25" x14ac:dyDescent="0.25">
      <c r="A3098" s="1">
        <v>40529</v>
      </c>
      <c r="B3098" s="2">
        <v>8817.9</v>
      </c>
      <c r="C3098" s="2">
        <v>151206.1</v>
      </c>
      <c r="D3098" s="2">
        <v>8809</v>
      </c>
      <c r="E3098" s="2">
        <v>8792</v>
      </c>
      <c r="F3098" s="13">
        <f t="shared" si="870"/>
        <v>-1.0093106068337354E-3</v>
      </c>
      <c r="G3098" s="2">
        <f t="shared" si="865"/>
        <v>8368.7091666666693</v>
      </c>
      <c r="H3098" s="2">
        <f t="shared" ca="1" si="871"/>
        <v>136799.56</v>
      </c>
      <c r="I3098">
        <f t="shared" ca="1" si="872"/>
        <v>1</v>
      </c>
      <c r="J3098">
        <f t="shared" si="873"/>
        <v>-1</v>
      </c>
      <c r="K3098">
        <f t="shared" si="866"/>
        <v>35.699999999998909</v>
      </c>
      <c r="L3098">
        <f t="shared" ca="1" si="867"/>
        <v>-35.699999999998909</v>
      </c>
      <c r="M3098" s="14">
        <f t="shared" si="868"/>
        <v>6969.7200000000503</v>
      </c>
      <c r="N3098">
        <f t="shared" si="874"/>
        <v>0</v>
      </c>
      <c r="O3098">
        <f t="shared" si="869"/>
        <v>0</v>
      </c>
      <c r="P3098">
        <f>COUNTIF(作圖資料!$A$3:$A$249,A3098)</f>
        <v>0</v>
      </c>
      <c r="R3098" s="7">
        <f t="shared" si="875"/>
        <v>36</v>
      </c>
      <c r="S3098" s="8">
        <f t="shared" ca="1" si="876"/>
        <v>-36</v>
      </c>
      <c r="T3098" s="8">
        <f t="shared" ca="1" si="877"/>
        <v>10644</v>
      </c>
      <c r="U3098" s="8">
        <f t="shared" ca="1" si="878"/>
        <v>1</v>
      </c>
      <c r="V3098" s="9">
        <f t="shared" ca="1" si="879"/>
        <v>2</v>
      </c>
      <c r="W3098" s="3">
        <f t="shared" si="880"/>
        <v>1.9744858514214592E-3</v>
      </c>
      <c r="X3098" s="3">
        <f t="shared" si="881"/>
        <v>6.9877842248973199E-3</v>
      </c>
      <c r="Y3098" s="3">
        <f t="shared" si="882"/>
        <v>3.9890585821744651E-3</v>
      </c>
    </row>
    <row r="3099" spans="1:25" x14ac:dyDescent="0.25">
      <c r="A3099" s="1">
        <v>40532</v>
      </c>
      <c r="B3099" s="2">
        <v>8768.7199999999993</v>
      </c>
      <c r="C3099" s="2">
        <v>115918.2</v>
      </c>
      <c r="D3099" s="2">
        <v>8762</v>
      </c>
      <c r="E3099" s="2">
        <v>8752</v>
      </c>
      <c r="F3099" s="13">
        <f t="shared" si="870"/>
        <v>-7.6636042660727099E-4</v>
      </c>
      <c r="G3099" s="2">
        <f t="shared" si="865"/>
        <v>8378.3288333333348</v>
      </c>
      <c r="H3099" s="2">
        <f t="shared" ca="1" si="871"/>
        <v>134656.51999999999</v>
      </c>
      <c r="I3099">
        <f t="shared" ca="1" si="872"/>
        <v>-1</v>
      </c>
      <c r="J3099">
        <f t="shared" si="873"/>
        <v>-1</v>
      </c>
      <c r="K3099">
        <f t="shared" si="866"/>
        <v>-49.180000000000291</v>
      </c>
      <c r="L3099">
        <f t="shared" ca="1" si="867"/>
        <v>-49.180000000000291</v>
      </c>
      <c r="M3099" s="14">
        <f t="shared" si="868"/>
        <v>6969.7200000000503</v>
      </c>
      <c r="N3099">
        <f t="shared" si="874"/>
        <v>0</v>
      </c>
      <c r="O3099">
        <f t="shared" si="869"/>
        <v>0</v>
      </c>
      <c r="P3099">
        <f>COUNTIF(作圖資料!$A$3:$A$249,A3099)</f>
        <v>0</v>
      </c>
      <c r="R3099" s="7">
        <f t="shared" si="875"/>
        <v>-47</v>
      </c>
      <c r="S3099" s="8">
        <f t="shared" ca="1" si="876"/>
        <v>-47</v>
      </c>
      <c r="T3099" s="8">
        <f t="shared" ca="1" si="877"/>
        <v>10597</v>
      </c>
      <c r="U3099" s="8">
        <f t="shared" ca="1" si="878"/>
        <v>-1</v>
      </c>
      <c r="V3099" s="9">
        <f t="shared" ca="1" si="879"/>
        <v>2</v>
      </c>
      <c r="W3099" s="3">
        <f t="shared" si="880"/>
        <v>1.9744858514214592E-3</v>
      </c>
      <c r="X3099" s="3">
        <f t="shared" si="881"/>
        <v>1.3715196689167986E-3</v>
      </c>
      <c r="Y3099" s="3">
        <f t="shared" si="882"/>
        <v>-1.3676772281743244E-3</v>
      </c>
    </row>
    <row r="3100" spans="1:25" x14ac:dyDescent="0.25">
      <c r="A3100" s="1">
        <v>40533</v>
      </c>
      <c r="B3100" s="2">
        <v>8827.7900000000009</v>
      </c>
      <c r="C3100" s="2">
        <v>99356.53</v>
      </c>
      <c r="D3100" s="2">
        <v>8846</v>
      </c>
      <c r="E3100" s="2">
        <v>8832</v>
      </c>
      <c r="F3100" s="13">
        <f t="shared" si="870"/>
        <v>2.0628039407371013E-3</v>
      </c>
      <c r="G3100" s="2">
        <f t="shared" si="865"/>
        <v>8388.9680000000008</v>
      </c>
      <c r="H3100" s="2">
        <f t="shared" ca="1" si="871"/>
        <v>125350.526</v>
      </c>
      <c r="I3100">
        <f t="shared" ca="1" si="872"/>
        <v>-1</v>
      </c>
      <c r="J3100">
        <f t="shared" si="873"/>
        <v>1</v>
      </c>
      <c r="K3100">
        <f t="shared" si="866"/>
        <v>59.070000000001528</v>
      </c>
      <c r="L3100">
        <f t="shared" ca="1" si="867"/>
        <v>-59.070000000001528</v>
      </c>
      <c r="M3100" s="14">
        <f t="shared" si="868"/>
        <v>6969.7200000000503</v>
      </c>
      <c r="N3100">
        <f t="shared" si="874"/>
        <v>0</v>
      </c>
      <c r="O3100">
        <f t="shared" si="869"/>
        <v>0</v>
      </c>
      <c r="P3100">
        <f>COUNTIF(作圖資料!$A$3:$A$249,A3100)</f>
        <v>0</v>
      </c>
      <c r="R3100" s="7">
        <f t="shared" si="875"/>
        <v>84</v>
      </c>
      <c r="S3100" s="8">
        <f t="shared" ca="1" si="876"/>
        <v>-84</v>
      </c>
      <c r="T3100" s="8">
        <f t="shared" ca="1" si="877"/>
        <v>10513</v>
      </c>
      <c r="U3100" s="8">
        <f t="shared" ca="1" si="878"/>
        <v>-1</v>
      </c>
      <c r="V3100" s="9">
        <f t="shared" ca="1" si="879"/>
        <v>0</v>
      </c>
      <c r="W3100" s="3">
        <f t="shared" si="880"/>
        <v>1.9744858514214592E-3</v>
      </c>
      <c r="X3100" s="3">
        <f t="shared" si="881"/>
        <v>8.1172038356873699E-3</v>
      </c>
      <c r="Y3100" s="3">
        <f t="shared" si="882"/>
        <v>8.2060633690446139E-3</v>
      </c>
    </row>
    <row r="3101" spans="1:25" x14ac:dyDescent="0.25">
      <c r="A3101" s="1">
        <v>40534</v>
      </c>
      <c r="B3101" s="2">
        <v>8860.49</v>
      </c>
      <c r="C3101" s="2">
        <v>129988.1</v>
      </c>
      <c r="D3101" s="2">
        <v>8850</v>
      </c>
      <c r="E3101" s="2">
        <v>8839</v>
      </c>
      <c r="F3101" s="13">
        <f t="shared" si="870"/>
        <v>-1.1839074362703927E-3</v>
      </c>
      <c r="G3101" s="2">
        <f t="shared" si="865"/>
        <v>8399.2946666666667</v>
      </c>
      <c r="H3101" s="2">
        <f t="shared" ca="1" si="871"/>
        <v>123970.20600000001</v>
      </c>
      <c r="I3101">
        <f t="shared" ca="1" si="872"/>
        <v>1</v>
      </c>
      <c r="J3101">
        <f t="shared" si="873"/>
        <v>-1</v>
      </c>
      <c r="K3101">
        <f t="shared" si="866"/>
        <v>32.699999999998909</v>
      </c>
      <c r="L3101">
        <f t="shared" ca="1" si="867"/>
        <v>-32.699999999998909</v>
      </c>
      <c r="M3101" s="14">
        <f t="shared" si="868"/>
        <v>6969.7200000000503</v>
      </c>
      <c r="N3101">
        <f t="shared" si="874"/>
        <v>0</v>
      </c>
      <c r="O3101">
        <f t="shared" si="869"/>
        <v>0</v>
      </c>
      <c r="P3101">
        <f>COUNTIF(作圖資料!$A$3:$A$249,A3101)</f>
        <v>0</v>
      </c>
      <c r="R3101" s="7">
        <f t="shared" si="875"/>
        <v>4</v>
      </c>
      <c r="S3101" s="8">
        <f t="shared" ca="1" si="876"/>
        <v>-4</v>
      </c>
      <c r="T3101" s="8">
        <f t="shared" ca="1" si="877"/>
        <v>10509</v>
      </c>
      <c r="U3101" s="8">
        <f t="shared" ca="1" si="878"/>
        <v>1</v>
      </c>
      <c r="V3101" s="9">
        <f t="shared" ca="1" si="879"/>
        <v>2</v>
      </c>
      <c r="W3101" s="3">
        <f t="shared" si="880"/>
        <v>1.9744858514214592E-3</v>
      </c>
      <c r="X3101" s="3">
        <f t="shared" si="881"/>
        <v>1.1851483034153398E-2</v>
      </c>
      <c r="Y3101" s="3">
        <f t="shared" si="882"/>
        <v>8.6619557784359813E-3</v>
      </c>
    </row>
    <row r="3102" spans="1:25" x14ac:dyDescent="0.25">
      <c r="A3102" s="1">
        <v>40535</v>
      </c>
      <c r="B3102" s="2">
        <v>8898.8700000000008</v>
      </c>
      <c r="C3102" s="2">
        <v>133616.9</v>
      </c>
      <c r="D3102" s="2">
        <v>8898</v>
      </c>
      <c r="E3102" s="2">
        <v>8886</v>
      </c>
      <c r="F3102" s="13">
        <f t="shared" si="870"/>
        <v>-9.7765221876544572E-5</v>
      </c>
      <c r="G3102" s="2">
        <f t="shared" si="865"/>
        <v>8410.3128333333334</v>
      </c>
      <c r="H3102" s="2">
        <f t="shared" ca="1" si="871"/>
        <v>126017.166</v>
      </c>
      <c r="I3102">
        <f t="shared" ca="1" si="872"/>
        <v>1</v>
      </c>
      <c r="J3102">
        <f t="shared" si="873"/>
        <v>-1</v>
      </c>
      <c r="K3102">
        <f t="shared" si="866"/>
        <v>38.380000000001019</v>
      </c>
      <c r="L3102">
        <f t="shared" ca="1" si="867"/>
        <v>38.380000000001019</v>
      </c>
      <c r="M3102" s="14">
        <f t="shared" si="868"/>
        <v>6969.7200000000503</v>
      </c>
      <c r="N3102">
        <f t="shared" si="874"/>
        <v>0</v>
      </c>
      <c r="O3102">
        <f t="shared" si="869"/>
        <v>0</v>
      </c>
      <c r="P3102">
        <f>COUNTIF(作圖資料!$A$3:$A$249,A3102)</f>
        <v>0</v>
      </c>
      <c r="R3102" s="7">
        <f t="shared" si="875"/>
        <v>48</v>
      </c>
      <c r="S3102" s="8">
        <f t="shared" ca="1" si="876"/>
        <v>48</v>
      </c>
      <c r="T3102" s="8">
        <f t="shared" ca="1" si="877"/>
        <v>10557</v>
      </c>
      <c r="U3102" s="8">
        <f t="shared" ca="1" si="878"/>
        <v>1</v>
      </c>
      <c r="V3102" s="9">
        <f t="shared" ca="1" si="879"/>
        <v>0</v>
      </c>
      <c r="W3102" s="3">
        <f t="shared" si="880"/>
        <v>1.9744858514214592E-3</v>
      </c>
      <c r="X3102" s="3">
        <f t="shared" si="881"/>
        <v>1.623440767137474E-2</v>
      </c>
      <c r="Y3102" s="3">
        <f t="shared" si="882"/>
        <v>1.4132664691132391E-2</v>
      </c>
    </row>
    <row r="3103" spans="1:25" x14ac:dyDescent="0.25">
      <c r="A3103" s="1">
        <v>40536</v>
      </c>
      <c r="B3103" s="2">
        <v>8861.1</v>
      </c>
      <c r="C3103" s="2">
        <v>120772.3</v>
      </c>
      <c r="D3103" s="2">
        <v>8880</v>
      </c>
      <c r="E3103" s="2">
        <v>8868</v>
      </c>
      <c r="F3103" s="13">
        <f t="shared" si="870"/>
        <v>2.1329180350069255E-3</v>
      </c>
      <c r="G3103" s="2">
        <f t="shared" si="865"/>
        <v>8420.5948333333326</v>
      </c>
      <c r="H3103" s="2">
        <f t="shared" ca="1" si="871"/>
        <v>119930.406</v>
      </c>
      <c r="I3103">
        <f t="shared" ca="1" si="872"/>
        <v>1</v>
      </c>
      <c r="J3103">
        <f t="shared" si="873"/>
        <v>1</v>
      </c>
      <c r="K3103">
        <f t="shared" si="866"/>
        <v>-37.770000000000437</v>
      </c>
      <c r="L3103">
        <f t="shared" ca="1" si="867"/>
        <v>-37.770000000000437</v>
      </c>
      <c r="M3103" s="14">
        <f t="shared" si="868"/>
        <v>6969.7200000000503</v>
      </c>
      <c r="N3103">
        <f t="shared" si="874"/>
        <v>0</v>
      </c>
      <c r="O3103">
        <f t="shared" si="869"/>
        <v>0</v>
      </c>
      <c r="P3103">
        <f>COUNTIF(作圖資料!$A$3:$A$249,A3103)</f>
        <v>0</v>
      </c>
      <c r="R3103" s="7">
        <f t="shared" si="875"/>
        <v>-18</v>
      </c>
      <c r="S3103" s="8">
        <f t="shared" ca="1" si="876"/>
        <v>-18</v>
      </c>
      <c r="T3103" s="8">
        <f t="shared" ca="1" si="877"/>
        <v>10539</v>
      </c>
      <c r="U3103" s="8">
        <f t="shared" ca="1" si="878"/>
        <v>1</v>
      </c>
      <c r="V3103" s="9">
        <f t="shared" ca="1" si="879"/>
        <v>0</v>
      </c>
      <c r="W3103" s="3">
        <f t="shared" si="880"/>
        <v>1.9744858514214592E-3</v>
      </c>
      <c r="X3103" s="3">
        <f t="shared" si="881"/>
        <v>1.1921143899935371E-2</v>
      </c>
      <c r="Y3103" s="3">
        <f t="shared" si="882"/>
        <v>1.2081148848871015E-2</v>
      </c>
    </row>
    <row r="3104" spans="1:25" x14ac:dyDescent="0.25">
      <c r="A3104" s="1">
        <v>40539</v>
      </c>
      <c r="B3104" s="2">
        <v>8892.31</v>
      </c>
      <c r="C3104" s="2">
        <v>111525.3</v>
      </c>
      <c r="D3104" s="2">
        <v>8884</v>
      </c>
      <c r="E3104" s="2">
        <v>8874</v>
      </c>
      <c r="F3104" s="13">
        <f t="shared" si="870"/>
        <v>-9.3451532841293261E-4</v>
      </c>
      <c r="G3104" s="2">
        <f t="shared" si="865"/>
        <v>8431.364999999998</v>
      </c>
      <c r="H3104" s="2">
        <f t="shared" ca="1" si="871"/>
        <v>119051.826</v>
      </c>
      <c r="I3104">
        <f t="shared" ca="1" si="872"/>
        <v>-1</v>
      </c>
      <c r="J3104">
        <f t="shared" si="873"/>
        <v>-1</v>
      </c>
      <c r="K3104">
        <f t="shared" si="866"/>
        <v>31.209999999999127</v>
      </c>
      <c r="L3104">
        <f t="shared" ca="1" si="867"/>
        <v>31.209999999999127</v>
      </c>
      <c r="M3104" s="14">
        <f t="shared" si="868"/>
        <v>6969.7200000000503</v>
      </c>
      <c r="N3104">
        <f t="shared" si="874"/>
        <v>0</v>
      </c>
      <c r="O3104">
        <f t="shared" si="869"/>
        <v>0</v>
      </c>
      <c r="P3104">
        <f>COUNTIF(作圖資料!$A$3:$A$249,A3104)</f>
        <v>0</v>
      </c>
      <c r="R3104" s="7">
        <f t="shared" si="875"/>
        <v>4</v>
      </c>
      <c r="S3104" s="8">
        <f t="shared" ca="1" si="876"/>
        <v>4</v>
      </c>
      <c r="T3104" s="8">
        <f t="shared" ca="1" si="877"/>
        <v>10543</v>
      </c>
      <c r="U3104" s="8">
        <f t="shared" ca="1" si="878"/>
        <v>-1</v>
      </c>
      <c r="V3104" s="9">
        <f t="shared" ca="1" si="879"/>
        <v>2</v>
      </c>
      <c r="W3104" s="3">
        <f t="shared" si="880"/>
        <v>1.9744858514214592E-3</v>
      </c>
      <c r="X3104" s="3">
        <f t="shared" si="881"/>
        <v>1.5485267868868835E-2</v>
      </c>
      <c r="Y3104" s="3">
        <f t="shared" si="882"/>
        <v>1.2537041258262605E-2</v>
      </c>
    </row>
    <row r="3105" spans="1:25" x14ac:dyDescent="0.25">
      <c r="A3105" s="1">
        <v>40540</v>
      </c>
      <c r="B3105" s="2">
        <v>8870.76</v>
      </c>
      <c r="C3105" s="2">
        <v>101336.6</v>
      </c>
      <c r="D3105" s="2">
        <v>8878</v>
      </c>
      <c r="E3105" s="2">
        <v>8865</v>
      </c>
      <c r="F3105" s="13">
        <f t="shared" si="870"/>
        <v>8.161645676356688E-4</v>
      </c>
      <c r="G3105" s="2">
        <f t="shared" si="865"/>
        <v>8442.5371666666651</v>
      </c>
      <c r="H3105" s="2">
        <f t="shared" ca="1" si="871"/>
        <v>119447.84</v>
      </c>
      <c r="I3105">
        <f t="shared" ca="1" si="872"/>
        <v>-1</v>
      </c>
      <c r="J3105">
        <f t="shared" si="873"/>
        <v>1</v>
      </c>
      <c r="K3105">
        <f t="shared" si="866"/>
        <v>-21.549999999999272</v>
      </c>
      <c r="L3105">
        <f t="shared" ca="1" si="867"/>
        <v>21.549999999999272</v>
      </c>
      <c r="M3105" s="14">
        <f t="shared" si="868"/>
        <v>6969.7200000000503</v>
      </c>
      <c r="N3105">
        <f t="shared" si="874"/>
        <v>0</v>
      </c>
      <c r="O3105">
        <f t="shared" si="869"/>
        <v>0</v>
      </c>
      <c r="P3105">
        <f>COUNTIF(作圖資料!$A$3:$A$249,A3105)</f>
        <v>0</v>
      </c>
      <c r="R3105" s="7">
        <f t="shared" si="875"/>
        <v>-6</v>
      </c>
      <c r="S3105" s="8">
        <f t="shared" ca="1" si="876"/>
        <v>6</v>
      </c>
      <c r="T3105" s="8">
        <f t="shared" ca="1" si="877"/>
        <v>10549</v>
      </c>
      <c r="U3105" s="8">
        <f t="shared" ca="1" si="878"/>
        <v>-1</v>
      </c>
      <c r="V3105" s="9">
        <f t="shared" ca="1" si="879"/>
        <v>0</v>
      </c>
      <c r="W3105" s="3">
        <f t="shared" si="880"/>
        <v>1.9744858514214592E-3</v>
      </c>
      <c r="X3105" s="3">
        <f t="shared" si="881"/>
        <v>1.3024297938381224E-2</v>
      </c>
      <c r="Y3105" s="3">
        <f t="shared" si="882"/>
        <v>1.1853202644175553E-2</v>
      </c>
    </row>
    <row r="3106" spans="1:25" x14ac:dyDescent="0.25">
      <c r="A3106" s="1">
        <v>40541</v>
      </c>
      <c r="B3106" s="2">
        <v>8866.35</v>
      </c>
      <c r="C3106" s="2">
        <v>145089.4</v>
      </c>
      <c r="D3106" s="2">
        <v>8872</v>
      </c>
      <c r="E3106" s="2">
        <v>8856</v>
      </c>
      <c r="F3106" s="13">
        <f t="shared" si="870"/>
        <v>6.3724080371296843E-4</v>
      </c>
      <c r="G3106" s="2">
        <f t="shared" si="865"/>
        <v>8452.2424999999985</v>
      </c>
      <c r="H3106" s="2">
        <f t="shared" ca="1" si="871"/>
        <v>122468.1</v>
      </c>
      <c r="I3106">
        <f t="shared" ca="1" si="872"/>
        <v>1</v>
      </c>
      <c r="J3106">
        <f t="shared" si="873"/>
        <v>1</v>
      </c>
      <c r="K3106">
        <f t="shared" si="866"/>
        <v>-4.4099999999998545</v>
      </c>
      <c r="L3106">
        <f t="shared" ca="1" si="867"/>
        <v>4.4099999999998545</v>
      </c>
      <c r="M3106" s="14">
        <f t="shared" si="868"/>
        <v>6969.7200000000503</v>
      </c>
      <c r="N3106">
        <f t="shared" si="874"/>
        <v>0</v>
      </c>
      <c r="O3106">
        <f t="shared" si="869"/>
        <v>0</v>
      </c>
      <c r="P3106">
        <f>COUNTIF(作圖資料!$A$3:$A$249,A3106)</f>
        <v>0</v>
      </c>
      <c r="R3106" s="7">
        <f t="shared" si="875"/>
        <v>-6</v>
      </c>
      <c r="S3106" s="8">
        <f t="shared" ca="1" si="876"/>
        <v>6</v>
      </c>
      <c r="T3106" s="8">
        <f t="shared" ca="1" si="877"/>
        <v>10555</v>
      </c>
      <c r="U3106" s="8">
        <f t="shared" ca="1" si="878"/>
        <v>1</v>
      </c>
      <c r="V3106" s="9">
        <f t="shared" ca="1" si="879"/>
        <v>2</v>
      </c>
      <c r="W3106" s="3">
        <f t="shared" si="880"/>
        <v>1.9744858514214592E-3</v>
      </c>
      <c r="X3106" s="3">
        <f t="shared" si="881"/>
        <v>1.252068413822105E-2</v>
      </c>
      <c r="Y3106" s="3">
        <f t="shared" si="882"/>
        <v>1.1169364030088502E-2</v>
      </c>
    </row>
    <row r="3107" spans="1:25" x14ac:dyDescent="0.25">
      <c r="A3107" s="1">
        <v>40542</v>
      </c>
      <c r="B3107" s="2">
        <v>8907.91</v>
      </c>
      <c r="C3107" s="2">
        <v>128146.3</v>
      </c>
      <c r="D3107" s="2">
        <v>8906</v>
      </c>
      <c r="E3107" s="2">
        <v>8888</v>
      </c>
      <c r="F3107" s="13">
        <f t="shared" si="870"/>
        <v>-2.1441617618500608E-4</v>
      </c>
      <c r="G3107" s="2">
        <f t="shared" si="865"/>
        <v>8462.6423333333314</v>
      </c>
      <c r="H3107" s="2">
        <f t="shared" ca="1" si="871"/>
        <v>121373.98000000001</v>
      </c>
      <c r="I3107">
        <f t="shared" ca="1" si="872"/>
        <v>1</v>
      </c>
      <c r="J3107">
        <f t="shared" si="873"/>
        <v>-1</v>
      </c>
      <c r="K3107">
        <f t="shared" si="866"/>
        <v>41.559999999999491</v>
      </c>
      <c r="L3107">
        <f t="shared" ca="1" si="867"/>
        <v>41.559999999999491</v>
      </c>
      <c r="M3107" s="14">
        <f t="shared" si="868"/>
        <v>6969.7200000000503</v>
      </c>
      <c r="N3107">
        <f t="shared" si="874"/>
        <v>0</v>
      </c>
      <c r="O3107">
        <f t="shared" si="869"/>
        <v>0</v>
      </c>
      <c r="P3107">
        <f>COUNTIF(作圖資料!$A$3:$A$249,A3107)</f>
        <v>0</v>
      </c>
      <c r="R3107" s="7">
        <f t="shared" si="875"/>
        <v>34</v>
      </c>
      <c r="S3107" s="8">
        <f t="shared" ca="1" si="876"/>
        <v>34</v>
      </c>
      <c r="T3107" s="8">
        <f t="shared" ca="1" si="877"/>
        <v>10589</v>
      </c>
      <c r="U3107" s="8">
        <f t="shared" ca="1" si="878"/>
        <v>1</v>
      </c>
      <c r="V3107" s="9">
        <f t="shared" ca="1" si="879"/>
        <v>0</v>
      </c>
      <c r="W3107" s="3">
        <f t="shared" si="880"/>
        <v>1.9744858514214592E-3</v>
      </c>
      <c r="X3107" s="3">
        <f t="shared" si="881"/>
        <v>1.7266758862632292E-2</v>
      </c>
      <c r="Y3107" s="3">
        <f t="shared" si="882"/>
        <v>1.5044449509915347E-2</v>
      </c>
    </row>
    <row r="3108" spans="1:25" x14ac:dyDescent="0.25">
      <c r="A3108" s="1">
        <v>40543</v>
      </c>
      <c r="B3108" s="2">
        <v>8972.5</v>
      </c>
      <c r="C3108" s="2">
        <v>152530.29999999999</v>
      </c>
      <c r="D3108" s="2">
        <v>8988</v>
      </c>
      <c r="E3108" s="2">
        <v>8970</v>
      </c>
      <c r="F3108" s="13">
        <f t="shared" si="870"/>
        <v>1.7275006965729034E-3</v>
      </c>
      <c r="G3108" s="2">
        <f t="shared" si="865"/>
        <v>8474.7808333333323</v>
      </c>
      <c r="H3108" s="2">
        <f t="shared" ca="1" si="871"/>
        <v>127725.58</v>
      </c>
      <c r="I3108">
        <f t="shared" ca="1" si="872"/>
        <v>1</v>
      </c>
      <c r="J3108">
        <f t="shared" si="873"/>
        <v>1</v>
      </c>
      <c r="K3108">
        <f t="shared" si="866"/>
        <v>64.590000000000146</v>
      </c>
      <c r="L3108">
        <f t="shared" ca="1" si="867"/>
        <v>64.590000000000146</v>
      </c>
      <c r="M3108" s="14">
        <f t="shared" si="868"/>
        <v>6969.7200000000503</v>
      </c>
      <c r="N3108">
        <f t="shared" si="874"/>
        <v>0</v>
      </c>
      <c r="O3108">
        <f t="shared" si="869"/>
        <v>0</v>
      </c>
      <c r="P3108">
        <f>COUNTIF(作圖資料!$A$3:$A$249,A3108)</f>
        <v>0</v>
      </c>
      <c r="R3108" s="7">
        <f t="shared" si="875"/>
        <v>82</v>
      </c>
      <c r="S3108" s="8">
        <f t="shared" ca="1" si="876"/>
        <v>82</v>
      </c>
      <c r="T3108" s="8">
        <f t="shared" ca="1" si="877"/>
        <v>10671</v>
      </c>
      <c r="U3108" s="8">
        <f t="shared" ca="1" si="878"/>
        <v>1</v>
      </c>
      <c r="V3108" s="9">
        <f t="shared" ca="1" si="879"/>
        <v>0</v>
      </c>
      <c r="W3108" s="3">
        <f t="shared" si="880"/>
        <v>1.9744858514214592E-3</v>
      </c>
      <c r="X3108" s="3">
        <f t="shared" si="881"/>
        <v>2.4642816765657605E-2</v>
      </c>
      <c r="Y3108" s="3">
        <f t="shared" si="882"/>
        <v>2.4390243902438602E-2</v>
      </c>
    </row>
    <row r="3109" spans="1:25" x14ac:dyDescent="0.25">
      <c r="A3109" s="1">
        <v>40546</v>
      </c>
      <c r="B3109" s="2">
        <v>9025.2999999999993</v>
      </c>
      <c r="C3109" s="2">
        <v>148672.79999999999</v>
      </c>
      <c r="D3109" s="2">
        <v>9020</v>
      </c>
      <c r="E3109" s="2">
        <v>9004</v>
      </c>
      <c r="F3109" s="13">
        <f t="shared" si="870"/>
        <v>-5.8723809734850807E-4</v>
      </c>
      <c r="G3109" s="2">
        <f t="shared" si="865"/>
        <v>8488.9231666666656</v>
      </c>
      <c r="H3109" s="2">
        <f t="shared" ca="1" si="871"/>
        <v>135155.07999999999</v>
      </c>
      <c r="I3109">
        <f t="shared" ca="1" si="872"/>
        <v>1</v>
      </c>
      <c r="J3109">
        <f t="shared" si="873"/>
        <v>-1</v>
      </c>
      <c r="K3109">
        <f t="shared" si="866"/>
        <v>52.799999999999272</v>
      </c>
      <c r="L3109">
        <f t="shared" ca="1" si="867"/>
        <v>52.799999999999272</v>
      </c>
      <c r="M3109" s="14">
        <f t="shared" si="868"/>
        <v>6969.7200000000503</v>
      </c>
      <c r="N3109">
        <f t="shared" si="874"/>
        <v>0</v>
      </c>
      <c r="O3109">
        <f t="shared" si="869"/>
        <v>0</v>
      </c>
      <c r="P3109">
        <f>COUNTIF(作圖資料!$A$3:$A$249,A3109)</f>
        <v>0</v>
      </c>
      <c r="R3109" s="7">
        <f t="shared" si="875"/>
        <v>32</v>
      </c>
      <c r="S3109" s="8">
        <f t="shared" ca="1" si="876"/>
        <v>32</v>
      </c>
      <c r="T3109" s="8">
        <f t="shared" ca="1" si="877"/>
        <v>10703</v>
      </c>
      <c r="U3109" s="8">
        <f t="shared" ca="1" si="878"/>
        <v>1</v>
      </c>
      <c r="V3109" s="9">
        <f t="shared" ca="1" si="879"/>
        <v>0</v>
      </c>
      <c r="W3109" s="3">
        <f t="shared" si="880"/>
        <v>1.9744858514214592E-3</v>
      </c>
      <c r="X3109" s="3">
        <f t="shared" si="881"/>
        <v>3.0672478590703767E-2</v>
      </c>
      <c r="Y3109" s="3">
        <f t="shared" si="882"/>
        <v>2.8037383177569541E-2</v>
      </c>
    </row>
    <row r="3110" spans="1:25" x14ac:dyDescent="0.25">
      <c r="A3110" s="1">
        <v>40547</v>
      </c>
      <c r="B3110" s="2">
        <v>8997.19</v>
      </c>
      <c r="C3110" s="2">
        <v>161350</v>
      </c>
      <c r="D3110" s="2">
        <v>8978</v>
      </c>
      <c r="E3110" s="2">
        <v>8959</v>
      </c>
      <c r="F3110" s="13">
        <f t="shared" si="870"/>
        <v>-2.1328881573025038E-3</v>
      </c>
      <c r="G3110" s="2">
        <f t="shared" si="865"/>
        <v>8504.0393333333323</v>
      </c>
      <c r="H3110" s="2">
        <f t="shared" ca="1" si="871"/>
        <v>147157.76000000001</v>
      </c>
      <c r="I3110">
        <f t="shared" ca="1" si="872"/>
        <v>1</v>
      </c>
      <c r="J3110">
        <f t="shared" si="873"/>
        <v>-1</v>
      </c>
      <c r="K3110">
        <f t="shared" si="866"/>
        <v>-28.109999999998763</v>
      </c>
      <c r="L3110">
        <f t="shared" ca="1" si="867"/>
        <v>-28.109999999998763</v>
      </c>
      <c r="M3110" s="14">
        <f t="shared" si="868"/>
        <v>6969.7200000000503</v>
      </c>
      <c r="N3110">
        <f t="shared" si="874"/>
        <v>0</v>
      </c>
      <c r="O3110">
        <f t="shared" si="869"/>
        <v>0</v>
      </c>
      <c r="P3110">
        <f>COUNTIF(作圖資料!$A$3:$A$249,A3110)</f>
        <v>0</v>
      </c>
      <c r="R3110" s="7">
        <f t="shared" si="875"/>
        <v>-42</v>
      </c>
      <c r="S3110" s="8">
        <f t="shared" ca="1" si="876"/>
        <v>-42</v>
      </c>
      <c r="T3110" s="8">
        <f t="shared" ca="1" si="877"/>
        <v>10661</v>
      </c>
      <c r="U3110" s="8">
        <f t="shared" ca="1" si="878"/>
        <v>1</v>
      </c>
      <c r="V3110" s="9">
        <f t="shared" ca="1" si="879"/>
        <v>0</v>
      </c>
      <c r="W3110" s="3">
        <f t="shared" si="880"/>
        <v>1.9744858514214592E-3</v>
      </c>
      <c r="X3110" s="3">
        <f t="shared" si="881"/>
        <v>2.7462368857710473E-2</v>
      </c>
      <c r="Y3110" s="3">
        <f t="shared" si="882"/>
        <v>2.3250512878959961E-2</v>
      </c>
    </row>
    <row r="3111" spans="1:25" x14ac:dyDescent="0.25">
      <c r="A3111" s="1">
        <v>40548</v>
      </c>
      <c r="B3111" s="2">
        <v>8846.31</v>
      </c>
      <c r="C3111" s="2">
        <v>178100.8</v>
      </c>
      <c r="D3111" s="2">
        <v>8838</v>
      </c>
      <c r="E3111" s="2">
        <v>8822</v>
      </c>
      <c r="F3111" s="13">
        <f t="shared" si="870"/>
        <v>-9.3937472234184582E-4</v>
      </c>
      <c r="G3111" s="2">
        <f t="shared" si="865"/>
        <v>8516.3668333333317</v>
      </c>
      <c r="H3111" s="2">
        <f t="shared" ca="1" si="871"/>
        <v>153760.03999999998</v>
      </c>
      <c r="I3111">
        <f t="shared" ca="1" si="872"/>
        <v>1</v>
      </c>
      <c r="J3111">
        <f t="shared" si="873"/>
        <v>-1</v>
      </c>
      <c r="K3111">
        <f t="shared" si="866"/>
        <v>-150.88000000000102</v>
      </c>
      <c r="L3111">
        <f t="shared" ca="1" si="867"/>
        <v>-150.88000000000102</v>
      </c>
      <c r="M3111" s="14">
        <f t="shared" si="868"/>
        <v>6969.7200000000503</v>
      </c>
      <c r="N3111">
        <f t="shared" si="874"/>
        <v>0</v>
      </c>
      <c r="O3111">
        <f t="shared" si="869"/>
        <v>0</v>
      </c>
      <c r="P3111">
        <f>COUNTIF(作圖資料!$A$3:$A$249,A3111)</f>
        <v>0</v>
      </c>
      <c r="R3111" s="7">
        <f t="shared" si="875"/>
        <v>-140</v>
      </c>
      <c r="S3111" s="8">
        <f t="shared" ca="1" si="876"/>
        <v>-140</v>
      </c>
      <c r="T3111" s="8">
        <f t="shared" ca="1" si="877"/>
        <v>10521</v>
      </c>
      <c r="U3111" s="8">
        <f t="shared" ca="1" si="878"/>
        <v>1</v>
      </c>
      <c r="V3111" s="9">
        <f t="shared" ca="1" si="879"/>
        <v>0</v>
      </c>
      <c r="W3111" s="3">
        <f t="shared" si="880"/>
        <v>1.9744858514214592E-3</v>
      </c>
      <c r="X3111" s="3">
        <f t="shared" si="881"/>
        <v>1.0232153400078436E-2</v>
      </c>
      <c r="Y3111" s="3">
        <f t="shared" si="882"/>
        <v>7.2942785502616569E-3</v>
      </c>
    </row>
    <row r="3112" spans="1:25" x14ac:dyDescent="0.25">
      <c r="A3112" s="1">
        <v>40549</v>
      </c>
      <c r="B3112" s="2">
        <v>8883.2099999999991</v>
      </c>
      <c r="C3112" s="2">
        <v>138196.79999999999</v>
      </c>
      <c r="D3112" s="2">
        <v>8869</v>
      </c>
      <c r="E3112" s="2">
        <v>8843</v>
      </c>
      <c r="F3112" s="13">
        <f t="shared" si="870"/>
        <v>-1.5996469744606889E-3</v>
      </c>
      <c r="G3112" s="2">
        <f t="shared" si="865"/>
        <v>8527.4961666666659</v>
      </c>
      <c r="H3112" s="2">
        <f t="shared" ca="1" si="871"/>
        <v>155770.13999999998</v>
      </c>
      <c r="I3112">
        <f t="shared" ca="1" si="872"/>
        <v>-1</v>
      </c>
      <c r="J3112">
        <f t="shared" si="873"/>
        <v>-1</v>
      </c>
      <c r="K3112">
        <f t="shared" si="866"/>
        <v>36.899999999999636</v>
      </c>
      <c r="L3112">
        <f t="shared" ca="1" si="867"/>
        <v>36.899999999999636</v>
      </c>
      <c r="M3112" s="14">
        <f t="shared" si="868"/>
        <v>6969.7200000000503</v>
      </c>
      <c r="N3112">
        <f t="shared" si="874"/>
        <v>0</v>
      </c>
      <c r="O3112">
        <f t="shared" si="869"/>
        <v>0</v>
      </c>
      <c r="P3112">
        <f>COUNTIF(作圖資料!$A$3:$A$249,A3112)</f>
        <v>0</v>
      </c>
      <c r="R3112" s="7">
        <f t="shared" si="875"/>
        <v>31</v>
      </c>
      <c r="S3112" s="8">
        <f t="shared" ca="1" si="876"/>
        <v>31</v>
      </c>
      <c r="T3112" s="8">
        <f t="shared" ca="1" si="877"/>
        <v>10552</v>
      </c>
      <c r="U3112" s="8">
        <f t="shared" ca="1" si="878"/>
        <v>-1</v>
      </c>
      <c r="V3112" s="9">
        <f t="shared" ca="1" si="879"/>
        <v>2</v>
      </c>
      <c r="W3112" s="3">
        <f t="shared" si="880"/>
        <v>1.9744858514214592E-3</v>
      </c>
      <c r="X3112" s="3">
        <f t="shared" si="881"/>
        <v>1.4446064789173096E-2</v>
      </c>
      <c r="Y3112" s="3">
        <f t="shared" si="882"/>
        <v>1.0827444723044755E-2</v>
      </c>
    </row>
    <row r="3113" spans="1:25" x14ac:dyDescent="0.25">
      <c r="A3113" s="1">
        <v>40550</v>
      </c>
      <c r="B3113" s="2">
        <v>8782.7199999999993</v>
      </c>
      <c r="C3113" s="2">
        <v>157984.4</v>
      </c>
      <c r="D3113" s="2">
        <v>8753</v>
      </c>
      <c r="E3113" s="2">
        <v>8725</v>
      </c>
      <c r="F3113" s="13">
        <f t="shared" si="870"/>
        <v>-3.3839175107482911E-3</v>
      </c>
      <c r="G3113" s="2">
        <f t="shared" si="865"/>
        <v>8537.1198333333323</v>
      </c>
      <c r="H3113" s="2">
        <f t="shared" ca="1" si="871"/>
        <v>156860.96</v>
      </c>
      <c r="I3113">
        <f t="shared" ca="1" si="872"/>
        <v>1</v>
      </c>
      <c r="J3113">
        <f t="shared" si="873"/>
        <v>-1</v>
      </c>
      <c r="K3113">
        <f t="shared" si="866"/>
        <v>-100.48999999999978</v>
      </c>
      <c r="L3113">
        <f t="shared" ca="1" si="867"/>
        <v>100.48999999999978</v>
      </c>
      <c r="M3113" s="14">
        <f t="shared" si="868"/>
        <v>6969.7200000000503</v>
      </c>
      <c r="N3113">
        <f t="shared" si="874"/>
        <v>0</v>
      </c>
      <c r="O3113">
        <f t="shared" si="869"/>
        <v>0</v>
      </c>
      <c r="P3113">
        <f>COUNTIF(作圖資料!$A$3:$A$249,A3113)</f>
        <v>0</v>
      </c>
      <c r="R3113" s="7">
        <f t="shared" si="875"/>
        <v>-116</v>
      </c>
      <c r="S3113" s="8">
        <f t="shared" ca="1" si="876"/>
        <v>116</v>
      </c>
      <c r="T3113" s="8">
        <f t="shared" ca="1" si="877"/>
        <v>10668</v>
      </c>
      <c r="U3113" s="8">
        <f t="shared" ca="1" si="878"/>
        <v>1</v>
      </c>
      <c r="V3113" s="9">
        <f t="shared" ca="1" si="879"/>
        <v>2</v>
      </c>
      <c r="W3113" s="3">
        <f t="shared" si="880"/>
        <v>1.9744858514214592E-3</v>
      </c>
      <c r="X3113" s="3">
        <f t="shared" si="881"/>
        <v>2.9702936376789779E-3</v>
      </c>
      <c r="Y3113" s="3">
        <f t="shared" si="882"/>
        <v>-2.3934351493053452E-3</v>
      </c>
    </row>
    <row r="3114" spans="1:25" x14ac:dyDescent="0.25">
      <c r="A3114" s="1">
        <v>40553</v>
      </c>
      <c r="B3114" s="2">
        <v>8817.8799999999992</v>
      </c>
      <c r="C3114" s="2">
        <v>100051.5</v>
      </c>
      <c r="D3114" s="2">
        <v>8786</v>
      </c>
      <c r="E3114" s="2">
        <v>8760</v>
      </c>
      <c r="F3114" s="13">
        <f t="shared" si="870"/>
        <v>-3.6153814749122493E-3</v>
      </c>
      <c r="G3114" s="2">
        <f t="shared" si="865"/>
        <v>8549.7421666666669</v>
      </c>
      <c r="H3114" s="2">
        <f t="shared" ca="1" si="871"/>
        <v>147136.70000000001</v>
      </c>
      <c r="I3114">
        <f t="shared" ca="1" si="872"/>
        <v>-1</v>
      </c>
      <c r="J3114">
        <f t="shared" si="873"/>
        <v>-1</v>
      </c>
      <c r="K3114">
        <f t="shared" si="866"/>
        <v>35.159999999999854</v>
      </c>
      <c r="L3114">
        <f t="shared" ca="1" si="867"/>
        <v>35.159999999999854</v>
      </c>
      <c r="M3114" s="14">
        <f t="shared" si="868"/>
        <v>6969.7200000000503</v>
      </c>
      <c r="N3114">
        <f t="shared" si="874"/>
        <v>0</v>
      </c>
      <c r="O3114">
        <f t="shared" si="869"/>
        <v>0</v>
      </c>
      <c r="P3114">
        <f>COUNTIF(作圖資料!$A$3:$A$249,A3114)</f>
        <v>0</v>
      </c>
      <c r="R3114" s="7">
        <f t="shared" si="875"/>
        <v>33</v>
      </c>
      <c r="S3114" s="8">
        <f t="shared" ca="1" si="876"/>
        <v>33</v>
      </c>
      <c r="T3114" s="8">
        <f t="shared" ca="1" si="877"/>
        <v>10701</v>
      </c>
      <c r="U3114" s="8">
        <f t="shared" ca="1" si="878"/>
        <v>-1</v>
      </c>
      <c r="V3114" s="9">
        <f t="shared" ca="1" si="879"/>
        <v>2</v>
      </c>
      <c r="W3114" s="3">
        <f t="shared" si="880"/>
        <v>1.9744858514214592E-3</v>
      </c>
      <c r="X3114" s="3">
        <f t="shared" si="881"/>
        <v>6.9855002620846651E-3</v>
      </c>
      <c r="Y3114" s="3">
        <f t="shared" si="882"/>
        <v>1.3676772281736582E-3</v>
      </c>
    </row>
    <row r="3115" spans="1:25" x14ac:dyDescent="0.25">
      <c r="A3115" s="1">
        <v>40554</v>
      </c>
      <c r="B3115" s="2">
        <v>8931.36</v>
      </c>
      <c r="C3115" s="2">
        <v>131113.70000000001</v>
      </c>
      <c r="D3115" s="2">
        <v>8942</v>
      </c>
      <c r="E3115" s="2">
        <v>8916</v>
      </c>
      <c r="F3115" s="13">
        <f t="shared" si="870"/>
        <v>1.1913079307070973E-3</v>
      </c>
      <c r="G3115" s="2">
        <f t="shared" si="865"/>
        <v>8564.4943333333322</v>
      </c>
      <c r="H3115" s="2">
        <f t="shared" ca="1" si="871"/>
        <v>141089.44</v>
      </c>
      <c r="I3115">
        <f t="shared" ca="1" si="872"/>
        <v>-1</v>
      </c>
      <c r="J3115">
        <f t="shared" si="873"/>
        <v>1</v>
      </c>
      <c r="K3115">
        <f t="shared" si="866"/>
        <v>113.48000000000138</v>
      </c>
      <c r="L3115">
        <f t="shared" ca="1" si="867"/>
        <v>-113.48000000000138</v>
      </c>
      <c r="M3115" s="14">
        <f t="shared" si="868"/>
        <v>6969.7200000000503</v>
      </c>
      <c r="N3115">
        <f t="shared" si="874"/>
        <v>0</v>
      </c>
      <c r="O3115">
        <f t="shared" si="869"/>
        <v>0</v>
      </c>
      <c r="P3115">
        <f>COUNTIF(作圖資料!$A$3:$A$249,A3115)</f>
        <v>0</v>
      </c>
      <c r="R3115" s="7">
        <f t="shared" si="875"/>
        <v>156</v>
      </c>
      <c r="S3115" s="8">
        <f t="shared" ca="1" si="876"/>
        <v>-156</v>
      </c>
      <c r="T3115" s="8">
        <f t="shared" ca="1" si="877"/>
        <v>10545</v>
      </c>
      <c r="U3115" s="8">
        <f t="shared" ca="1" si="878"/>
        <v>-1</v>
      </c>
      <c r="V3115" s="9">
        <f t="shared" ca="1" si="879"/>
        <v>0</v>
      </c>
      <c r="W3115" s="3">
        <f t="shared" si="880"/>
        <v>1.9744858514214592E-3</v>
      </c>
      <c r="X3115" s="3">
        <f t="shared" si="881"/>
        <v>1.9944705260309004E-2</v>
      </c>
      <c r="Y3115" s="3">
        <f t="shared" si="882"/>
        <v>1.9147481194437654E-2</v>
      </c>
    </row>
    <row r="3116" spans="1:25" x14ac:dyDescent="0.25">
      <c r="A3116" s="1">
        <v>40555</v>
      </c>
      <c r="B3116" s="2">
        <v>8965</v>
      </c>
      <c r="C3116" s="2">
        <v>140603.29999999999</v>
      </c>
      <c r="D3116" s="2">
        <v>8967</v>
      </c>
      <c r="E3116" s="2">
        <v>8943</v>
      </c>
      <c r="F3116" s="13">
        <f t="shared" si="870"/>
        <v>2.2308979364193959E-4</v>
      </c>
      <c r="G3116" s="2">
        <f t="shared" si="865"/>
        <v>8578.500666666665</v>
      </c>
      <c r="H3116" s="2">
        <f t="shared" ca="1" si="871"/>
        <v>133589.94</v>
      </c>
      <c r="I3116">
        <f t="shared" ca="1" si="872"/>
        <v>1</v>
      </c>
      <c r="J3116">
        <f t="shared" si="873"/>
        <v>1</v>
      </c>
      <c r="K3116">
        <f t="shared" si="866"/>
        <v>33.639999999999418</v>
      </c>
      <c r="L3116">
        <f t="shared" ca="1" si="867"/>
        <v>-33.639999999999418</v>
      </c>
      <c r="M3116" s="14">
        <f t="shared" si="868"/>
        <v>6969.7200000000503</v>
      </c>
      <c r="N3116">
        <f t="shared" si="874"/>
        <v>0</v>
      </c>
      <c r="O3116">
        <f t="shared" si="869"/>
        <v>0</v>
      </c>
      <c r="P3116">
        <f>COUNTIF(作圖資料!$A$3:$A$249,A3116)</f>
        <v>0</v>
      </c>
      <c r="R3116" s="7">
        <f t="shared" si="875"/>
        <v>25</v>
      </c>
      <c r="S3116" s="8">
        <f t="shared" ca="1" si="876"/>
        <v>-25</v>
      </c>
      <c r="T3116" s="8">
        <f t="shared" ca="1" si="877"/>
        <v>10520</v>
      </c>
      <c r="U3116" s="8">
        <f t="shared" ca="1" si="878"/>
        <v>1</v>
      </c>
      <c r="V3116" s="9">
        <f t="shared" ca="1" si="879"/>
        <v>2</v>
      </c>
      <c r="W3116" s="3">
        <f t="shared" si="880"/>
        <v>1.9744858514214592E-3</v>
      </c>
      <c r="X3116" s="3">
        <f t="shared" si="881"/>
        <v>2.3786330710963366E-2</v>
      </c>
      <c r="Y3116" s="3">
        <f t="shared" si="882"/>
        <v>2.1996808753133701E-2</v>
      </c>
    </row>
    <row r="3117" spans="1:25" x14ac:dyDescent="0.25">
      <c r="A3117" s="1">
        <v>40556</v>
      </c>
      <c r="B3117" s="2">
        <v>8975.58</v>
      </c>
      <c r="C3117" s="2">
        <v>144821.6</v>
      </c>
      <c r="D3117" s="2">
        <v>8969</v>
      </c>
      <c r="E3117" s="2">
        <v>8940</v>
      </c>
      <c r="F3117" s="13">
        <f t="shared" si="870"/>
        <v>-7.3310025647366217E-4</v>
      </c>
      <c r="G3117" s="2">
        <f t="shared" si="865"/>
        <v>8592.5731666666652</v>
      </c>
      <c r="H3117" s="2">
        <f t="shared" ca="1" si="871"/>
        <v>134914.89999999997</v>
      </c>
      <c r="I3117">
        <f t="shared" ca="1" si="872"/>
        <v>1</v>
      </c>
      <c r="J3117">
        <f t="shared" si="873"/>
        <v>-1</v>
      </c>
      <c r="K3117">
        <f t="shared" si="866"/>
        <v>10.579999999999927</v>
      </c>
      <c r="L3117">
        <f t="shared" ca="1" si="867"/>
        <v>10.579999999999927</v>
      </c>
      <c r="M3117" s="14">
        <f t="shared" si="868"/>
        <v>6969.7200000000503</v>
      </c>
      <c r="N3117">
        <f t="shared" si="874"/>
        <v>0</v>
      </c>
      <c r="O3117">
        <f t="shared" si="869"/>
        <v>0</v>
      </c>
      <c r="P3117">
        <f>COUNTIF(作圖資料!$A$3:$A$249,A3117)</f>
        <v>0</v>
      </c>
      <c r="R3117" s="7">
        <f t="shared" si="875"/>
        <v>2</v>
      </c>
      <c r="S3117" s="8">
        <f t="shared" ca="1" si="876"/>
        <v>2</v>
      </c>
      <c r="T3117" s="8">
        <f t="shared" ca="1" si="877"/>
        <v>10522</v>
      </c>
      <c r="U3117" s="8">
        <f t="shared" ca="1" si="878"/>
        <v>1</v>
      </c>
      <c r="V3117" s="9">
        <f t="shared" ca="1" si="879"/>
        <v>0</v>
      </c>
      <c r="W3117" s="3">
        <f t="shared" si="880"/>
        <v>1.9744858514214592E-3</v>
      </c>
      <c r="X3117" s="3">
        <f t="shared" si="881"/>
        <v>2.499454703878512E-2</v>
      </c>
      <c r="Y3117" s="3">
        <f t="shared" si="882"/>
        <v>2.2224754957829385E-2</v>
      </c>
    </row>
    <row r="3118" spans="1:25" x14ac:dyDescent="0.25">
      <c r="A3118" s="1">
        <v>40557</v>
      </c>
      <c r="B3118" s="2">
        <v>8972.51</v>
      </c>
      <c r="C3118" s="2">
        <v>103261.3</v>
      </c>
      <c r="D3118" s="2">
        <v>8970</v>
      </c>
      <c r="E3118" s="2">
        <v>8941</v>
      </c>
      <c r="F3118" s="13">
        <f t="shared" si="870"/>
        <v>-2.7974334940839007E-4</v>
      </c>
      <c r="G3118" s="2">
        <f t="shared" si="865"/>
        <v>8605.9806666666664</v>
      </c>
      <c r="H3118" s="2">
        <f t="shared" ca="1" si="871"/>
        <v>123970.28</v>
      </c>
      <c r="I3118">
        <f t="shared" ca="1" si="872"/>
        <v>-1</v>
      </c>
      <c r="J3118">
        <f t="shared" si="873"/>
        <v>-1</v>
      </c>
      <c r="K3118">
        <f t="shared" si="866"/>
        <v>-3.069999999999709</v>
      </c>
      <c r="L3118">
        <f t="shared" ca="1" si="867"/>
        <v>-3.069999999999709</v>
      </c>
      <c r="M3118" s="14">
        <f t="shared" si="868"/>
        <v>6969.7200000000503</v>
      </c>
      <c r="N3118">
        <f t="shared" si="874"/>
        <v>0</v>
      </c>
      <c r="O3118">
        <f t="shared" si="869"/>
        <v>0</v>
      </c>
      <c r="P3118">
        <f>COUNTIF(作圖資料!$A$3:$A$249,A3118)</f>
        <v>0</v>
      </c>
      <c r="R3118" s="7">
        <f t="shared" si="875"/>
        <v>1</v>
      </c>
      <c r="S3118" s="8">
        <f t="shared" ca="1" si="876"/>
        <v>1</v>
      </c>
      <c r="T3118" s="8">
        <f t="shared" ca="1" si="877"/>
        <v>10523</v>
      </c>
      <c r="U3118" s="8">
        <f t="shared" ca="1" si="878"/>
        <v>-1</v>
      </c>
      <c r="V3118" s="9">
        <f t="shared" ca="1" si="879"/>
        <v>2</v>
      </c>
      <c r="W3118" s="3">
        <f t="shared" si="880"/>
        <v>1.9744858514214592E-3</v>
      </c>
      <c r="X3118" s="3">
        <f t="shared" si="881"/>
        <v>2.464395874706371E-2</v>
      </c>
      <c r="Y3118" s="3">
        <f t="shared" si="882"/>
        <v>2.2338728060177226E-2</v>
      </c>
    </row>
    <row r="3119" spans="1:25" x14ac:dyDescent="0.25">
      <c r="A3119" s="1">
        <v>40560</v>
      </c>
      <c r="B3119" s="2">
        <v>8925.09</v>
      </c>
      <c r="C3119" s="2">
        <v>127254</v>
      </c>
      <c r="D3119" s="2">
        <v>8922</v>
      </c>
      <c r="E3119" s="2">
        <v>8892</v>
      </c>
      <c r="F3119" s="13">
        <f t="shared" si="870"/>
        <v>-3.4621499615128393E-4</v>
      </c>
      <c r="G3119" s="2">
        <f t="shared" si="865"/>
        <v>8616.2825000000012</v>
      </c>
      <c r="H3119" s="2">
        <f t="shared" ca="1" si="871"/>
        <v>129410.77999999998</v>
      </c>
      <c r="I3119">
        <f t="shared" ca="1" si="872"/>
        <v>-1</v>
      </c>
      <c r="J3119">
        <f t="shared" si="873"/>
        <v>-1</v>
      </c>
      <c r="K3119">
        <f t="shared" si="866"/>
        <v>-47.420000000000073</v>
      </c>
      <c r="L3119">
        <f t="shared" ca="1" si="867"/>
        <v>47.420000000000073</v>
      </c>
      <c r="M3119" s="14">
        <f t="shared" si="868"/>
        <v>6969.7200000000503</v>
      </c>
      <c r="N3119">
        <f t="shared" si="874"/>
        <v>0</v>
      </c>
      <c r="O3119">
        <f t="shared" si="869"/>
        <v>0</v>
      </c>
      <c r="P3119">
        <f>COUNTIF(作圖資料!$A$3:$A$249,A3119)</f>
        <v>0</v>
      </c>
      <c r="R3119" s="7">
        <f t="shared" si="875"/>
        <v>-48</v>
      </c>
      <c r="S3119" s="8">
        <f t="shared" ca="1" si="876"/>
        <v>48</v>
      </c>
      <c r="T3119" s="8">
        <f t="shared" ca="1" si="877"/>
        <v>10571</v>
      </c>
      <c r="U3119" s="8">
        <f t="shared" ca="1" si="878"/>
        <v>-1</v>
      </c>
      <c r="V3119" s="9">
        <f t="shared" ca="1" si="879"/>
        <v>0</v>
      </c>
      <c r="W3119" s="3">
        <f t="shared" si="880"/>
        <v>1.9744858514214592E-3</v>
      </c>
      <c r="X3119" s="3">
        <f t="shared" si="881"/>
        <v>1.9228682918584816E-2</v>
      </c>
      <c r="Y3119" s="3">
        <f t="shared" si="882"/>
        <v>1.6868019147480595E-2</v>
      </c>
    </row>
    <row r="3120" spans="1:25" x14ac:dyDescent="0.25">
      <c r="A3120" s="1">
        <v>40561</v>
      </c>
      <c r="B3120" s="2">
        <v>8988</v>
      </c>
      <c r="C3120" s="2">
        <v>129192.2</v>
      </c>
      <c r="D3120" s="2">
        <v>8972</v>
      </c>
      <c r="E3120" s="2">
        <v>8952</v>
      </c>
      <c r="F3120" s="13">
        <f t="shared" si="870"/>
        <v>-1.7801513128615776E-3</v>
      </c>
      <c r="G3120" s="2">
        <f t="shared" si="865"/>
        <v>8627.028666666667</v>
      </c>
      <c r="H3120" s="2">
        <f t="shared" ca="1" si="871"/>
        <v>129026.48000000001</v>
      </c>
      <c r="I3120">
        <f t="shared" ca="1" si="872"/>
        <v>1</v>
      </c>
      <c r="J3120">
        <f t="shared" si="873"/>
        <v>-1</v>
      </c>
      <c r="K3120">
        <f t="shared" si="866"/>
        <v>62.909999999999854</v>
      </c>
      <c r="L3120">
        <f t="shared" ca="1" si="867"/>
        <v>-62.909999999999854</v>
      </c>
      <c r="M3120" s="14">
        <f t="shared" si="868"/>
        <v>6969.7200000000503</v>
      </c>
      <c r="N3120">
        <f t="shared" si="874"/>
        <v>0</v>
      </c>
      <c r="O3120">
        <f t="shared" si="869"/>
        <v>0</v>
      </c>
      <c r="P3120">
        <f>COUNTIF(作圖資料!$A$3:$A$249,A3120)</f>
        <v>0</v>
      </c>
      <c r="R3120" s="7">
        <f t="shared" si="875"/>
        <v>50</v>
      </c>
      <c r="S3120" s="8">
        <f t="shared" ca="1" si="876"/>
        <v>-50</v>
      </c>
      <c r="T3120" s="8">
        <f t="shared" ca="1" si="877"/>
        <v>10521</v>
      </c>
      <c r="U3120" s="8">
        <f t="shared" ca="1" si="878"/>
        <v>1</v>
      </c>
      <c r="V3120" s="9">
        <f t="shared" ca="1" si="879"/>
        <v>2</v>
      </c>
      <c r="W3120" s="3">
        <f t="shared" si="880"/>
        <v>1.9744858514214592E-3</v>
      </c>
      <c r="X3120" s="3">
        <f t="shared" si="881"/>
        <v>2.6412887945358454E-2</v>
      </c>
      <c r="Y3120" s="3">
        <f t="shared" si="882"/>
        <v>2.256667426487291E-2</v>
      </c>
    </row>
    <row r="3121" spans="1:25" x14ac:dyDescent="0.25">
      <c r="A3121" s="1">
        <v>40562</v>
      </c>
      <c r="B3121" s="2">
        <v>9086.02</v>
      </c>
      <c r="C3121" s="2">
        <v>150610.29999999999</v>
      </c>
      <c r="D3121" s="2">
        <v>9083</v>
      </c>
      <c r="E3121" s="2">
        <v>9049</v>
      </c>
      <c r="F3121" s="13">
        <f t="shared" si="870"/>
        <v>-4.0743912075914546E-3</v>
      </c>
      <c r="G3121" s="2">
        <f t="shared" si="865"/>
        <v>8640.2783333333336</v>
      </c>
      <c r="H3121" s="2">
        <f t="shared" ca="1" si="871"/>
        <v>131027.88</v>
      </c>
      <c r="I3121">
        <f t="shared" ca="1" si="872"/>
        <v>1</v>
      </c>
      <c r="J3121">
        <f t="shared" si="873"/>
        <v>-1</v>
      </c>
      <c r="K3121">
        <f t="shared" si="866"/>
        <v>98.020000000000437</v>
      </c>
      <c r="L3121">
        <f t="shared" ca="1" si="867"/>
        <v>98.020000000000437</v>
      </c>
      <c r="M3121" s="14">
        <f t="shared" si="868"/>
        <v>6969.7200000000503</v>
      </c>
      <c r="N3121">
        <f t="shared" si="874"/>
        <v>0</v>
      </c>
      <c r="O3121">
        <f t="shared" si="869"/>
        <v>0</v>
      </c>
      <c r="P3121">
        <f>COUNTIF(作圖資料!$A$3:$A$249,A3121)</f>
        <v>1</v>
      </c>
      <c r="R3121" s="7">
        <f t="shared" si="875"/>
        <v>111</v>
      </c>
      <c r="S3121" s="8">
        <f t="shared" ca="1" si="876"/>
        <v>111</v>
      </c>
      <c r="T3121" s="8">
        <f t="shared" ca="1" si="877"/>
        <v>10632</v>
      </c>
      <c r="U3121" s="8">
        <f t="shared" ca="1" si="878"/>
        <v>1</v>
      </c>
      <c r="V3121" s="9">
        <f t="shared" ca="1" si="879"/>
        <v>2</v>
      </c>
      <c r="W3121" s="3">
        <f t="shared" si="880"/>
        <v>1.9744858514214592E-3</v>
      </c>
      <c r="X3121" s="3">
        <f t="shared" si="881"/>
        <v>3.7606589689506809E-2</v>
      </c>
      <c r="Y3121" s="3">
        <f t="shared" si="882"/>
        <v>3.5217688625483801E-2</v>
      </c>
    </row>
    <row r="3122" spans="1:25" x14ac:dyDescent="0.25">
      <c r="A3122" s="1">
        <v>40563</v>
      </c>
      <c r="B3122" s="2">
        <v>9022.17</v>
      </c>
      <c r="C3122" s="2">
        <v>118704</v>
      </c>
      <c r="D3122" s="2">
        <v>9009</v>
      </c>
      <c r="E3122" s="2">
        <v>8989</v>
      </c>
      <c r="F3122" s="13">
        <f t="shared" si="870"/>
        <v>-1.4597375132590074E-3</v>
      </c>
      <c r="G3122" s="2">
        <f t="shared" si="865"/>
        <v>8651.4136666666673</v>
      </c>
      <c r="H3122" s="2">
        <f t="shared" ca="1" si="871"/>
        <v>125804.36000000002</v>
      </c>
      <c r="I3122">
        <f t="shared" ca="1" si="872"/>
        <v>-1</v>
      </c>
      <c r="J3122">
        <f t="shared" si="873"/>
        <v>-1</v>
      </c>
      <c r="K3122">
        <f t="shared" si="866"/>
        <v>-63.850000000000364</v>
      </c>
      <c r="L3122">
        <f t="shared" ca="1" si="867"/>
        <v>-63.850000000000364</v>
      </c>
      <c r="M3122" s="14">
        <f t="shared" si="868"/>
        <v>6969.7200000000503</v>
      </c>
      <c r="N3122">
        <f t="shared" si="874"/>
        <v>0</v>
      </c>
      <c r="O3122">
        <f t="shared" si="869"/>
        <v>0</v>
      </c>
      <c r="P3122">
        <f>COUNTIF(作圖資料!$A$3:$A$249,A3122)</f>
        <v>0</v>
      </c>
      <c r="R3122" s="7">
        <f t="shared" si="875"/>
        <v>-40</v>
      </c>
      <c r="S3122" s="8">
        <f t="shared" ca="1" si="876"/>
        <v>-40</v>
      </c>
      <c r="T3122" s="8">
        <f t="shared" ca="1" si="877"/>
        <v>10592</v>
      </c>
      <c r="U3122" s="8">
        <f t="shared" ca="1" si="878"/>
        <v>-1</v>
      </c>
      <c r="V3122" s="9">
        <f t="shared" ca="1" si="879"/>
        <v>2</v>
      </c>
      <c r="W3122" s="3">
        <f t="shared" si="880"/>
        <v>-4.0743912075914546E-3</v>
      </c>
      <c r="X3122" s="3">
        <f t="shared" si="881"/>
        <v>-7.0272792707918716E-3</v>
      </c>
      <c r="Y3122" s="3">
        <f t="shared" si="882"/>
        <v>-4.4203779423140676E-3</v>
      </c>
    </row>
    <row r="3123" spans="1:25" x14ac:dyDescent="0.25">
      <c r="A3123" s="1">
        <v>40564</v>
      </c>
      <c r="B3123" s="2">
        <v>8954.3799999999992</v>
      </c>
      <c r="C3123" s="2">
        <v>120782</v>
      </c>
      <c r="D3123" s="2">
        <v>8907</v>
      </c>
      <c r="E3123" s="2">
        <v>8884</v>
      </c>
      <c r="F3123" s="13">
        <f t="shared" si="870"/>
        <v>-5.2912652802314941E-3</v>
      </c>
      <c r="G3123" s="2">
        <f t="shared" si="865"/>
        <v>8662.5351666666647</v>
      </c>
      <c r="H3123" s="2">
        <f t="shared" ca="1" si="871"/>
        <v>129308.5</v>
      </c>
      <c r="I3123">
        <f t="shared" ca="1" si="872"/>
        <v>-1</v>
      </c>
      <c r="J3123">
        <f t="shared" si="873"/>
        <v>-1</v>
      </c>
      <c r="K3123">
        <f t="shared" si="866"/>
        <v>-67.790000000000873</v>
      </c>
      <c r="L3123">
        <f t="shared" ca="1" si="867"/>
        <v>67.790000000000873</v>
      </c>
      <c r="M3123" s="14">
        <f t="shared" si="868"/>
        <v>6969.7200000000503</v>
      </c>
      <c r="N3123">
        <f t="shared" si="874"/>
        <v>0</v>
      </c>
      <c r="O3123">
        <f t="shared" si="869"/>
        <v>0</v>
      </c>
      <c r="P3123">
        <f>COUNTIF(作圖資料!$A$3:$A$249,A3123)</f>
        <v>0</v>
      </c>
      <c r="R3123" s="7">
        <f t="shared" si="875"/>
        <v>-102</v>
      </c>
      <c r="S3123" s="8">
        <f t="shared" ca="1" si="876"/>
        <v>102</v>
      </c>
      <c r="T3123" s="8">
        <f t="shared" ca="1" si="877"/>
        <v>10694</v>
      </c>
      <c r="U3123" s="8">
        <f t="shared" ca="1" si="878"/>
        <v>-1</v>
      </c>
      <c r="V3123" s="9">
        <f t="shared" ca="1" si="879"/>
        <v>0</v>
      </c>
      <c r="W3123" s="3">
        <f t="shared" si="880"/>
        <v>-4.0743912075914546E-3</v>
      </c>
      <c r="X3123" s="3">
        <f t="shared" si="881"/>
        <v>-1.4488191749522983E-2</v>
      </c>
      <c r="Y3123" s="3">
        <f t="shared" si="882"/>
        <v>-1.569234169521494E-2</v>
      </c>
    </row>
    <row r="3124" spans="1:25" x14ac:dyDescent="0.25">
      <c r="A3124" s="1">
        <v>40567</v>
      </c>
      <c r="B3124" s="2">
        <v>8947.7900000000009</v>
      </c>
      <c r="C3124" s="2">
        <v>94526.94</v>
      </c>
      <c r="D3124" s="2">
        <v>8947</v>
      </c>
      <c r="E3124" s="2">
        <v>8923</v>
      </c>
      <c r="F3124" s="13">
        <f t="shared" si="870"/>
        <v>-8.8289957632103899E-5</v>
      </c>
      <c r="G3124" s="2">
        <f t="shared" si="865"/>
        <v>8672.0024999999987</v>
      </c>
      <c r="H3124" s="2">
        <f t="shared" ca="1" si="871"/>
        <v>122763.08799999999</v>
      </c>
      <c r="I3124">
        <f t="shared" ca="1" si="872"/>
        <v>-1</v>
      </c>
      <c r="J3124">
        <f t="shared" si="873"/>
        <v>-1</v>
      </c>
      <c r="K3124">
        <f t="shared" si="866"/>
        <v>-6.5899999999983265</v>
      </c>
      <c r="L3124">
        <f t="shared" ca="1" si="867"/>
        <v>6.5899999999983265</v>
      </c>
      <c r="M3124" s="14">
        <f t="shared" si="868"/>
        <v>6969.7200000000503</v>
      </c>
      <c r="N3124">
        <f t="shared" si="874"/>
        <v>0</v>
      </c>
      <c r="O3124">
        <f t="shared" si="869"/>
        <v>0</v>
      </c>
      <c r="P3124">
        <f>COUNTIF(作圖資料!$A$3:$A$249,A3124)</f>
        <v>0</v>
      </c>
      <c r="R3124" s="7">
        <f t="shared" si="875"/>
        <v>40</v>
      </c>
      <c r="S3124" s="8">
        <f t="shared" ca="1" si="876"/>
        <v>-40</v>
      </c>
      <c r="T3124" s="8">
        <f t="shared" ca="1" si="877"/>
        <v>10654</v>
      </c>
      <c r="U3124" s="8">
        <f t="shared" ca="1" si="878"/>
        <v>-1</v>
      </c>
      <c r="V3124" s="9">
        <f t="shared" ca="1" si="879"/>
        <v>0</v>
      </c>
      <c r="W3124" s="3">
        <f t="shared" si="880"/>
        <v>-4.0743912075914546E-3</v>
      </c>
      <c r="X3124" s="3">
        <f t="shared" si="881"/>
        <v>-1.5213481810517626E-2</v>
      </c>
      <c r="Y3124" s="3">
        <f t="shared" si="882"/>
        <v>-1.127196375290096E-2</v>
      </c>
    </row>
    <row r="3125" spans="1:25" x14ac:dyDescent="0.25">
      <c r="A3125" s="1">
        <v>40568</v>
      </c>
      <c r="B3125" s="2">
        <v>8991.39</v>
      </c>
      <c r="C3125" s="2">
        <v>113411.8</v>
      </c>
      <c r="D3125" s="2">
        <v>8966</v>
      </c>
      <c r="E3125" s="2">
        <v>8942</v>
      </c>
      <c r="F3125" s="13">
        <f t="shared" si="870"/>
        <v>-2.8238125584586493E-3</v>
      </c>
      <c r="G3125" s="2">
        <f t="shared" si="865"/>
        <v>8682.7796666666654</v>
      </c>
      <c r="H3125" s="2">
        <f t="shared" ca="1" si="871"/>
        <v>119607.008</v>
      </c>
      <c r="I3125">
        <f t="shared" ca="1" si="872"/>
        <v>-1</v>
      </c>
      <c r="J3125">
        <f t="shared" si="873"/>
        <v>-1</v>
      </c>
      <c r="K3125">
        <f t="shared" si="866"/>
        <v>43.599999999998545</v>
      </c>
      <c r="L3125">
        <f t="shared" ca="1" si="867"/>
        <v>-43.599999999998545</v>
      </c>
      <c r="M3125" s="14">
        <f t="shared" si="868"/>
        <v>6969.7200000000503</v>
      </c>
      <c r="N3125">
        <f t="shared" si="874"/>
        <v>0</v>
      </c>
      <c r="O3125">
        <f t="shared" si="869"/>
        <v>0</v>
      </c>
      <c r="P3125">
        <f>COUNTIF(作圖資料!$A$3:$A$249,A3125)</f>
        <v>0</v>
      </c>
      <c r="R3125" s="7">
        <f t="shared" si="875"/>
        <v>19</v>
      </c>
      <c r="S3125" s="8">
        <f t="shared" ca="1" si="876"/>
        <v>-19</v>
      </c>
      <c r="T3125" s="8">
        <f t="shared" ca="1" si="877"/>
        <v>10635</v>
      </c>
      <c r="U3125" s="8">
        <f t="shared" ca="1" si="878"/>
        <v>-1</v>
      </c>
      <c r="V3125" s="9">
        <f t="shared" ca="1" si="879"/>
        <v>0</v>
      </c>
      <c r="W3125" s="3">
        <f t="shared" si="880"/>
        <v>-4.0743912075914546E-3</v>
      </c>
      <c r="X3125" s="3">
        <f t="shared" si="881"/>
        <v>-1.0414901133829924E-2</v>
      </c>
      <c r="Y3125" s="3">
        <f t="shared" si="882"/>
        <v>-9.1722842303016971E-3</v>
      </c>
    </row>
    <row r="3126" spans="1:25" x14ac:dyDescent="0.25">
      <c r="A3126" s="1">
        <v>40569</v>
      </c>
      <c r="B3126" s="2">
        <v>9055.59</v>
      </c>
      <c r="C3126" s="2">
        <v>128966.7</v>
      </c>
      <c r="D3126" s="2">
        <v>9052</v>
      </c>
      <c r="E3126" s="2">
        <v>9025</v>
      </c>
      <c r="F3126" s="13">
        <f t="shared" si="870"/>
        <v>-3.9644020985929451E-4</v>
      </c>
      <c r="G3126" s="2">
        <f t="shared" si="865"/>
        <v>8695.4744999999984</v>
      </c>
      <c r="H3126" s="2">
        <f t="shared" ca="1" si="871"/>
        <v>115278.28799999999</v>
      </c>
      <c r="I3126">
        <f t="shared" ca="1" si="872"/>
        <v>1</v>
      </c>
      <c r="J3126">
        <f t="shared" si="873"/>
        <v>-1</v>
      </c>
      <c r="K3126">
        <f t="shared" si="866"/>
        <v>64.200000000000728</v>
      </c>
      <c r="L3126">
        <f t="shared" ca="1" si="867"/>
        <v>-64.200000000000728</v>
      </c>
      <c r="M3126" s="14">
        <f t="shared" si="868"/>
        <v>6969.7200000000503</v>
      </c>
      <c r="N3126">
        <f t="shared" si="874"/>
        <v>0</v>
      </c>
      <c r="O3126">
        <f t="shared" si="869"/>
        <v>0</v>
      </c>
      <c r="P3126">
        <f>COUNTIF(作圖資料!$A$3:$A$249,A3126)</f>
        <v>0</v>
      </c>
      <c r="R3126" s="7">
        <f t="shared" si="875"/>
        <v>86</v>
      </c>
      <c r="S3126" s="8">
        <f t="shared" ca="1" si="876"/>
        <v>-86</v>
      </c>
      <c r="T3126" s="8">
        <f t="shared" ca="1" si="877"/>
        <v>10549</v>
      </c>
      <c r="U3126" s="8">
        <f t="shared" ca="1" si="878"/>
        <v>1</v>
      </c>
      <c r="V3126" s="9">
        <f t="shared" ca="1" si="879"/>
        <v>2</v>
      </c>
      <c r="W3126" s="3">
        <f t="shared" si="880"/>
        <v>-4.0743912075914546E-3</v>
      </c>
      <c r="X3126" s="3">
        <f t="shared" si="881"/>
        <v>-3.3491011465968112E-3</v>
      </c>
      <c r="Y3126" s="3">
        <f t="shared" si="882"/>
        <v>3.3152834567351519E-4</v>
      </c>
    </row>
    <row r="3127" spans="1:25" x14ac:dyDescent="0.25">
      <c r="A3127" s="1">
        <v>40570</v>
      </c>
      <c r="B3127" s="2">
        <v>9102.33</v>
      </c>
      <c r="C3127" s="2">
        <v>140691.70000000001</v>
      </c>
      <c r="D3127" s="2">
        <v>9105</v>
      </c>
      <c r="E3127" s="2">
        <v>9080</v>
      </c>
      <c r="F3127" s="13">
        <f t="shared" si="870"/>
        <v>2.9333148765209316E-4</v>
      </c>
      <c r="G3127" s="2">
        <f t="shared" si="865"/>
        <v>8707.8824999999997</v>
      </c>
      <c r="H3127" s="2">
        <f t="shared" ca="1" si="871"/>
        <v>119675.82800000001</v>
      </c>
      <c r="I3127">
        <f t="shared" ca="1" si="872"/>
        <v>1</v>
      </c>
      <c r="J3127">
        <f t="shared" si="873"/>
        <v>1</v>
      </c>
      <c r="K3127">
        <f t="shared" si="866"/>
        <v>46.739999999999782</v>
      </c>
      <c r="L3127">
        <f t="shared" ca="1" si="867"/>
        <v>46.739999999999782</v>
      </c>
      <c r="M3127" s="14">
        <f t="shared" si="868"/>
        <v>6969.7200000000503</v>
      </c>
      <c r="N3127">
        <f t="shared" si="874"/>
        <v>0</v>
      </c>
      <c r="O3127">
        <f t="shared" si="869"/>
        <v>0</v>
      </c>
      <c r="P3127">
        <f>COUNTIF(作圖資料!$A$3:$A$249,A3127)</f>
        <v>0</v>
      </c>
      <c r="R3127" s="7">
        <f t="shared" si="875"/>
        <v>53</v>
      </c>
      <c r="S3127" s="8">
        <f t="shared" ca="1" si="876"/>
        <v>53</v>
      </c>
      <c r="T3127" s="8">
        <f t="shared" ca="1" si="877"/>
        <v>10602</v>
      </c>
      <c r="U3127" s="8">
        <f t="shared" ca="1" si="878"/>
        <v>1</v>
      </c>
      <c r="V3127" s="9">
        <f t="shared" ca="1" si="879"/>
        <v>0</v>
      </c>
      <c r="W3127" s="3">
        <f t="shared" si="880"/>
        <v>-4.0743912075914546E-3</v>
      </c>
      <c r="X3127" s="3">
        <f t="shared" si="881"/>
        <v>1.7950653861644739E-3</v>
      </c>
      <c r="Y3127" s="3">
        <f t="shared" si="882"/>
        <v>6.1885291192396163E-3</v>
      </c>
    </row>
    <row r="3128" spans="1:25" x14ac:dyDescent="0.25">
      <c r="A3128" s="1">
        <v>40571</v>
      </c>
      <c r="B3128" s="2">
        <v>9145.35</v>
      </c>
      <c r="C3128" s="2">
        <v>143045.20000000001</v>
      </c>
      <c r="D3128" s="2">
        <v>9138</v>
      </c>
      <c r="E3128" s="2">
        <v>9112</v>
      </c>
      <c r="F3128" s="13">
        <f t="shared" si="870"/>
        <v>-8.0368711968381579E-4</v>
      </c>
      <c r="G3128" s="2">
        <f t="shared" si="865"/>
        <v>8719.482666666665</v>
      </c>
      <c r="H3128" s="2">
        <f t="shared" ca="1" si="871"/>
        <v>124128.46800000002</v>
      </c>
      <c r="I3128">
        <f t="shared" ca="1" si="872"/>
        <v>1</v>
      </c>
      <c r="J3128">
        <f t="shared" si="873"/>
        <v>-1</v>
      </c>
      <c r="K3128">
        <f t="shared" si="866"/>
        <v>43.020000000000437</v>
      </c>
      <c r="L3128">
        <f t="shared" ca="1" si="867"/>
        <v>43.020000000000437</v>
      </c>
      <c r="M3128" s="14">
        <f t="shared" si="868"/>
        <v>6969.7200000000503</v>
      </c>
      <c r="N3128">
        <f t="shared" si="874"/>
        <v>0</v>
      </c>
      <c r="O3128">
        <f t="shared" si="869"/>
        <v>0</v>
      </c>
      <c r="P3128">
        <f>COUNTIF(作圖資料!$A$3:$A$249,A3128)</f>
        <v>0</v>
      </c>
      <c r="R3128" s="7">
        <f t="shared" si="875"/>
        <v>33</v>
      </c>
      <c r="S3128" s="8">
        <f t="shared" ca="1" si="876"/>
        <v>33</v>
      </c>
      <c r="T3128" s="8">
        <f t="shared" ca="1" si="877"/>
        <v>10635</v>
      </c>
      <c r="U3128" s="8">
        <f t="shared" ca="1" si="878"/>
        <v>1</v>
      </c>
      <c r="V3128" s="9">
        <f t="shared" ca="1" si="879"/>
        <v>0</v>
      </c>
      <c r="W3128" s="3">
        <f t="shared" si="880"/>
        <v>-4.0743912075914546E-3</v>
      </c>
      <c r="X3128" s="3">
        <f t="shared" si="881"/>
        <v>6.5298117327496907E-3</v>
      </c>
      <c r="Y3128" s="3">
        <f t="shared" si="882"/>
        <v>9.8353409216487275E-3</v>
      </c>
    </row>
    <row r="3129" spans="1:25" x14ac:dyDescent="0.25">
      <c r="A3129" s="1">
        <v>40582</v>
      </c>
      <c r="B3129" s="2">
        <v>9111.4599999999991</v>
      </c>
      <c r="C3129" s="2">
        <v>161365</v>
      </c>
      <c r="D3129" s="2">
        <v>9099</v>
      </c>
      <c r="E3129" s="2">
        <v>9072</v>
      </c>
      <c r="F3129" s="13">
        <f t="shared" si="870"/>
        <v>-1.3675086100360945E-3</v>
      </c>
      <c r="G3129" s="2">
        <f t="shared" si="865"/>
        <v>8730.8306666666667</v>
      </c>
      <c r="H3129" s="2">
        <f t="shared" ca="1" si="871"/>
        <v>137496.08000000002</v>
      </c>
      <c r="I3129">
        <f t="shared" ca="1" si="872"/>
        <v>1</v>
      </c>
      <c r="J3129">
        <f t="shared" si="873"/>
        <v>-1</v>
      </c>
      <c r="K3129">
        <f t="shared" si="866"/>
        <v>-33.890000000001237</v>
      </c>
      <c r="L3129">
        <f t="shared" ca="1" si="867"/>
        <v>-33.890000000001237</v>
      </c>
      <c r="M3129" s="14">
        <f t="shared" si="868"/>
        <v>6969.7200000000503</v>
      </c>
      <c r="N3129">
        <f t="shared" si="874"/>
        <v>0</v>
      </c>
      <c r="O3129">
        <f t="shared" si="869"/>
        <v>0</v>
      </c>
      <c r="P3129">
        <f>COUNTIF(作圖資料!$A$3:$A$249,A3129)</f>
        <v>0</v>
      </c>
      <c r="R3129" s="7">
        <f t="shared" si="875"/>
        <v>-39</v>
      </c>
      <c r="S3129" s="8">
        <f t="shared" ca="1" si="876"/>
        <v>-39</v>
      </c>
      <c r="T3129" s="8">
        <f t="shared" ca="1" si="877"/>
        <v>10596</v>
      </c>
      <c r="U3129" s="8">
        <f t="shared" ca="1" si="878"/>
        <v>1</v>
      </c>
      <c r="V3129" s="9">
        <f t="shared" ca="1" si="879"/>
        <v>0</v>
      </c>
      <c r="W3129" s="3">
        <f t="shared" si="880"/>
        <v>-4.0743912075914546E-3</v>
      </c>
      <c r="X3129" s="3">
        <f t="shared" si="881"/>
        <v>2.7999057893333124E-3</v>
      </c>
      <c r="Y3129" s="3">
        <f t="shared" si="882"/>
        <v>5.525472427892586E-3</v>
      </c>
    </row>
    <row r="3130" spans="1:25" x14ac:dyDescent="0.25">
      <c r="A3130" s="1">
        <v>40583</v>
      </c>
      <c r="B3130" s="2">
        <v>9006.82</v>
      </c>
      <c r="C3130" s="2">
        <v>145299</v>
      </c>
      <c r="D3130" s="2">
        <v>9016</v>
      </c>
      <c r="E3130" s="2">
        <v>8993</v>
      </c>
      <c r="F3130" s="13">
        <f t="shared" si="870"/>
        <v>1.0192276519349619E-3</v>
      </c>
      <c r="G3130" s="2">
        <f t="shared" si="865"/>
        <v>8740.1838333333326</v>
      </c>
      <c r="H3130" s="2">
        <f t="shared" ca="1" si="871"/>
        <v>143873.52000000002</v>
      </c>
      <c r="I3130">
        <f t="shared" ca="1" si="872"/>
        <v>1</v>
      </c>
      <c r="J3130">
        <f t="shared" si="873"/>
        <v>1</v>
      </c>
      <c r="K3130">
        <f t="shared" si="866"/>
        <v>-104.63999999999942</v>
      </c>
      <c r="L3130">
        <f t="shared" ca="1" si="867"/>
        <v>-104.63999999999942</v>
      </c>
      <c r="M3130" s="14">
        <f t="shared" si="868"/>
        <v>6969.7200000000503</v>
      </c>
      <c r="N3130">
        <f t="shared" si="874"/>
        <v>0</v>
      </c>
      <c r="O3130">
        <f t="shared" si="869"/>
        <v>0</v>
      </c>
      <c r="P3130">
        <f>COUNTIF(作圖資料!$A$3:$A$249,A3130)</f>
        <v>0</v>
      </c>
      <c r="R3130" s="7">
        <f t="shared" si="875"/>
        <v>-83</v>
      </c>
      <c r="S3130" s="8">
        <f t="shared" ca="1" si="876"/>
        <v>-83</v>
      </c>
      <c r="T3130" s="8">
        <f t="shared" ca="1" si="877"/>
        <v>10513</v>
      </c>
      <c r="U3130" s="8">
        <f t="shared" ca="1" si="878"/>
        <v>1</v>
      </c>
      <c r="V3130" s="9">
        <f t="shared" ca="1" si="879"/>
        <v>0</v>
      </c>
      <c r="W3130" s="3">
        <f t="shared" si="880"/>
        <v>-4.0743912075914546E-3</v>
      </c>
      <c r="X3130" s="3">
        <f t="shared" si="881"/>
        <v>-8.7166878347176846E-3</v>
      </c>
      <c r="Y3130" s="3">
        <f t="shared" si="882"/>
        <v>-3.6468118024091112E-3</v>
      </c>
    </row>
    <row r="3131" spans="1:25" x14ac:dyDescent="0.25">
      <c r="A3131" s="1">
        <v>40584</v>
      </c>
      <c r="B3131" s="2">
        <v>8836.56</v>
      </c>
      <c r="C3131" s="2">
        <v>146339</v>
      </c>
      <c r="D3131" s="2">
        <v>8824</v>
      </c>
      <c r="E3131" s="2">
        <v>8800</v>
      </c>
      <c r="F3131" s="13">
        <f t="shared" si="870"/>
        <v>-1.4213675910081935E-3</v>
      </c>
      <c r="G3131" s="2">
        <f t="shared" si="865"/>
        <v>8746.6160000000018</v>
      </c>
      <c r="H3131" s="2">
        <f t="shared" ca="1" si="871"/>
        <v>147347.98000000001</v>
      </c>
      <c r="I3131">
        <f t="shared" ca="1" si="872"/>
        <v>-1</v>
      </c>
      <c r="J3131">
        <f t="shared" si="873"/>
        <v>-1</v>
      </c>
      <c r="K3131">
        <f t="shared" si="866"/>
        <v>-170.26000000000022</v>
      </c>
      <c r="L3131">
        <f t="shared" ca="1" si="867"/>
        <v>-170.26000000000022</v>
      </c>
      <c r="M3131" s="14">
        <f t="shared" si="868"/>
        <v>6969.7200000000503</v>
      </c>
      <c r="N3131">
        <f t="shared" si="874"/>
        <v>0</v>
      </c>
      <c r="O3131">
        <f t="shared" si="869"/>
        <v>0</v>
      </c>
      <c r="P3131">
        <f>COUNTIF(作圖資料!$A$3:$A$249,A3131)</f>
        <v>0</v>
      </c>
      <c r="R3131" s="7">
        <f t="shared" si="875"/>
        <v>-192</v>
      </c>
      <c r="S3131" s="8">
        <f t="shared" ca="1" si="876"/>
        <v>-192</v>
      </c>
      <c r="T3131" s="8">
        <f t="shared" ca="1" si="877"/>
        <v>10321</v>
      </c>
      <c r="U3131" s="8">
        <f t="shared" ca="1" si="878"/>
        <v>-1</v>
      </c>
      <c r="V3131" s="9">
        <f t="shared" ca="1" si="879"/>
        <v>2</v>
      </c>
      <c r="W3131" s="3">
        <f t="shared" si="880"/>
        <v>-4.0743912075914546E-3</v>
      </c>
      <c r="X3131" s="3">
        <f t="shared" si="881"/>
        <v>-2.7455365495563711E-2</v>
      </c>
      <c r="Y3131" s="3">
        <f t="shared" si="882"/>
        <v>-2.4864625925516637E-2</v>
      </c>
    </row>
    <row r="3132" spans="1:25" x14ac:dyDescent="0.25">
      <c r="A3132" s="1">
        <v>40585</v>
      </c>
      <c r="B3132" s="2">
        <v>8609.86</v>
      </c>
      <c r="C3132" s="2">
        <v>172143</v>
      </c>
      <c r="D3132" s="2">
        <v>8563</v>
      </c>
      <c r="E3132" s="2">
        <v>8538</v>
      </c>
      <c r="F3132" s="13">
        <f t="shared" si="870"/>
        <v>-5.4425972083170793E-3</v>
      </c>
      <c r="G3132" s="2">
        <f t="shared" si="865"/>
        <v>8749.4978333333329</v>
      </c>
      <c r="H3132" s="2">
        <f t="shared" ca="1" si="871"/>
        <v>153638.24</v>
      </c>
      <c r="I3132">
        <f t="shared" ca="1" si="872"/>
        <v>1</v>
      </c>
      <c r="J3132">
        <f t="shared" si="873"/>
        <v>-1</v>
      </c>
      <c r="K3132">
        <f t="shared" si="866"/>
        <v>-226.69999999999891</v>
      </c>
      <c r="L3132">
        <f t="shared" ca="1" si="867"/>
        <v>226.69999999999891</v>
      </c>
      <c r="M3132" s="14">
        <f t="shared" si="868"/>
        <v>6969.7200000000503</v>
      </c>
      <c r="N3132">
        <f t="shared" si="874"/>
        <v>0</v>
      </c>
      <c r="O3132">
        <f t="shared" si="869"/>
        <v>0</v>
      </c>
      <c r="P3132">
        <f>COUNTIF(作圖資料!$A$3:$A$249,A3132)</f>
        <v>0</v>
      </c>
      <c r="R3132" s="7">
        <f t="shared" si="875"/>
        <v>-261</v>
      </c>
      <c r="S3132" s="8">
        <f t="shared" ca="1" si="876"/>
        <v>261</v>
      </c>
      <c r="T3132" s="8">
        <f t="shared" ca="1" si="877"/>
        <v>10582</v>
      </c>
      <c r="U3132" s="8">
        <f t="shared" ca="1" si="878"/>
        <v>1</v>
      </c>
      <c r="V3132" s="9">
        <f t="shared" ca="1" si="879"/>
        <v>2</v>
      </c>
      <c r="W3132" s="3">
        <f t="shared" si="880"/>
        <v>-4.0743912075914546E-3</v>
      </c>
      <c r="X3132" s="3">
        <f t="shared" si="881"/>
        <v>-5.2405783830544173E-2</v>
      </c>
      <c r="Y3132" s="3">
        <f t="shared" si="882"/>
        <v>-5.3707591999116011E-2</v>
      </c>
    </row>
    <row r="3133" spans="1:25" x14ac:dyDescent="0.25">
      <c r="A3133" s="1">
        <v>40588</v>
      </c>
      <c r="B3133" s="2">
        <v>8685.4699999999993</v>
      </c>
      <c r="C3133" s="2">
        <v>120329</v>
      </c>
      <c r="D3133" s="2">
        <v>8641</v>
      </c>
      <c r="E3133" s="2">
        <v>8618</v>
      </c>
      <c r="F3133" s="13">
        <f t="shared" si="870"/>
        <v>-5.1200453170638927E-3</v>
      </c>
      <c r="G3133" s="2">
        <f t="shared" si="865"/>
        <v>8755.654833333334</v>
      </c>
      <c r="H3133" s="2">
        <f t="shared" ca="1" si="871"/>
        <v>149095</v>
      </c>
      <c r="I3133">
        <f t="shared" ca="1" si="872"/>
        <v>-1</v>
      </c>
      <c r="J3133">
        <f t="shared" si="873"/>
        <v>-1</v>
      </c>
      <c r="K3133">
        <f t="shared" si="866"/>
        <v>75.609999999998763</v>
      </c>
      <c r="L3133">
        <f t="shared" ca="1" si="867"/>
        <v>75.609999999998763</v>
      </c>
      <c r="M3133" s="14">
        <f t="shared" si="868"/>
        <v>6969.7200000000503</v>
      </c>
      <c r="N3133">
        <f t="shared" si="874"/>
        <v>0</v>
      </c>
      <c r="O3133">
        <f t="shared" si="869"/>
        <v>0</v>
      </c>
      <c r="P3133">
        <f>COUNTIF(作圖資料!$A$3:$A$249,A3133)</f>
        <v>0</v>
      </c>
      <c r="R3133" s="7">
        <f t="shared" si="875"/>
        <v>78</v>
      </c>
      <c r="S3133" s="8">
        <f t="shared" ca="1" si="876"/>
        <v>78</v>
      </c>
      <c r="T3133" s="8">
        <f t="shared" ca="1" si="877"/>
        <v>10660</v>
      </c>
      <c r="U3133" s="8">
        <f t="shared" ca="1" si="878"/>
        <v>-1</v>
      </c>
      <c r="V3133" s="9">
        <f t="shared" ca="1" si="879"/>
        <v>2</v>
      </c>
      <c r="W3133" s="3">
        <f t="shared" si="880"/>
        <v>-4.0743912075914546E-3</v>
      </c>
      <c r="X3133" s="3">
        <f t="shared" si="881"/>
        <v>-4.4084208487324639E-2</v>
      </c>
      <c r="Y3133" s="3">
        <f t="shared" si="882"/>
        <v>-4.5087855011603506E-2</v>
      </c>
    </row>
    <row r="3134" spans="1:25" x14ac:dyDescent="0.25">
      <c r="A3134" s="1">
        <v>40589</v>
      </c>
      <c r="B3134" s="2">
        <v>8721.93</v>
      </c>
      <c r="C3134" s="2">
        <v>133207</v>
      </c>
      <c r="D3134" s="2">
        <v>8696</v>
      </c>
      <c r="E3134" s="2">
        <v>8660</v>
      </c>
      <c r="F3134" s="13">
        <f t="shared" si="870"/>
        <v>-2.9729658458621522E-3</v>
      </c>
      <c r="G3134" s="2">
        <f t="shared" ref="G3134:G3197" si="883">AVERAGE(B3075:B3134)</f>
        <v>8763.6761666666662</v>
      </c>
      <c r="H3134" s="2">
        <f t="shared" ca="1" si="871"/>
        <v>143463.4</v>
      </c>
      <c r="I3134">
        <f t="shared" ca="1" si="872"/>
        <v>-1</v>
      </c>
      <c r="J3134">
        <f t="shared" si="873"/>
        <v>-1</v>
      </c>
      <c r="K3134">
        <f t="shared" ref="K3134:K3197" si="884">B3134-B3133</f>
        <v>36.460000000000946</v>
      </c>
      <c r="L3134">
        <f t="shared" ref="L3134:L3197" ca="1" si="885">I3133*K3134</f>
        <v>-36.460000000000946</v>
      </c>
      <c r="M3134" s="14">
        <f t="shared" ref="M3134:M3197" si="886">M3133+K3134*N3133</f>
        <v>6969.7200000000503</v>
      </c>
      <c r="N3134">
        <f t="shared" si="874"/>
        <v>0</v>
      </c>
      <c r="O3134">
        <f t="shared" ref="O3134:O3197" si="887">ABS(N3134-N3133)</f>
        <v>0</v>
      </c>
      <c r="P3134">
        <f>COUNTIF(作圖資料!$A$3:$A$249,A3134)</f>
        <v>0</v>
      </c>
      <c r="R3134" s="7">
        <f t="shared" si="875"/>
        <v>55</v>
      </c>
      <c r="S3134" s="8">
        <f t="shared" ca="1" si="876"/>
        <v>-55</v>
      </c>
      <c r="T3134" s="8">
        <f t="shared" ca="1" si="877"/>
        <v>10605</v>
      </c>
      <c r="U3134" s="8">
        <f t="shared" ca="1" si="878"/>
        <v>-1</v>
      </c>
      <c r="V3134" s="9">
        <f t="shared" ca="1" si="879"/>
        <v>0</v>
      </c>
      <c r="W3134" s="3">
        <f t="shared" si="880"/>
        <v>-4.0743912075914546E-3</v>
      </c>
      <c r="X3134" s="3">
        <f t="shared" si="881"/>
        <v>-4.0071450426039212E-2</v>
      </c>
      <c r="Y3134" s="3">
        <f t="shared" si="882"/>
        <v>-3.9009835340921728E-2</v>
      </c>
    </row>
    <row r="3135" spans="1:25" x14ac:dyDescent="0.25">
      <c r="A3135" s="1">
        <v>40590</v>
      </c>
      <c r="B3135" s="2">
        <v>8712.9599999999991</v>
      </c>
      <c r="C3135" s="2">
        <v>122730</v>
      </c>
      <c r="D3135" s="2">
        <v>8719</v>
      </c>
      <c r="E3135" s="2">
        <v>8624</v>
      </c>
      <c r="F3135" s="13">
        <f t="shared" si="870"/>
        <v>-1.0210077861025346E-2</v>
      </c>
      <c r="G3135" s="2">
        <f t="shared" si="883"/>
        <v>8770.355333333333</v>
      </c>
      <c r="H3135" s="2">
        <f t="shared" ca="1" si="871"/>
        <v>138949.6</v>
      </c>
      <c r="I3135">
        <f t="shared" ca="1" si="872"/>
        <v>-1</v>
      </c>
      <c r="J3135">
        <f t="shared" si="873"/>
        <v>-1</v>
      </c>
      <c r="K3135">
        <f t="shared" si="884"/>
        <v>-8.9700000000011642</v>
      </c>
      <c r="L3135">
        <f t="shared" ca="1" si="885"/>
        <v>8.9700000000011642</v>
      </c>
      <c r="M3135" s="14">
        <f t="shared" si="886"/>
        <v>6969.7200000000503</v>
      </c>
      <c r="N3135">
        <f t="shared" si="874"/>
        <v>0</v>
      </c>
      <c r="O3135">
        <f t="shared" si="887"/>
        <v>0</v>
      </c>
      <c r="P3135">
        <f>COUNTIF(作圖資料!$A$3:$A$249,A3135)</f>
        <v>1</v>
      </c>
      <c r="R3135" s="7">
        <f t="shared" si="875"/>
        <v>23</v>
      </c>
      <c r="S3135" s="8">
        <f t="shared" ca="1" si="876"/>
        <v>-23</v>
      </c>
      <c r="T3135" s="8">
        <f t="shared" ca="1" si="877"/>
        <v>10582</v>
      </c>
      <c r="U3135" s="8">
        <f t="shared" ca="1" si="878"/>
        <v>-1</v>
      </c>
      <c r="V3135" s="9">
        <f t="shared" ca="1" si="879"/>
        <v>2</v>
      </c>
      <c r="W3135" s="3">
        <f t="shared" si="880"/>
        <v>-4.0743912075914546E-3</v>
      </c>
      <c r="X3135" s="3">
        <f t="shared" si="881"/>
        <v>-4.1058681358835059E-2</v>
      </c>
      <c r="Y3135" s="3">
        <f t="shared" si="882"/>
        <v>-3.6468118024091112E-2</v>
      </c>
    </row>
    <row r="3136" spans="1:25" x14ac:dyDescent="0.25">
      <c r="A3136" s="1">
        <v>40591</v>
      </c>
      <c r="B3136" s="2">
        <v>8683.8799999999992</v>
      </c>
      <c r="C3136" s="2">
        <v>121679</v>
      </c>
      <c r="D3136" s="2">
        <v>8629</v>
      </c>
      <c r="E3136" s="2">
        <v>8592</v>
      </c>
      <c r="F3136" s="13">
        <f t="shared" si="870"/>
        <v>-6.3197556852465642E-3</v>
      </c>
      <c r="G3136" s="2">
        <f t="shared" si="883"/>
        <v>8777.494333333334</v>
      </c>
      <c r="H3136" s="2">
        <f t="shared" ca="1" si="871"/>
        <v>134017.60000000001</v>
      </c>
      <c r="I3136">
        <f t="shared" ca="1" si="872"/>
        <v>-1</v>
      </c>
      <c r="J3136">
        <f t="shared" si="873"/>
        <v>-1</v>
      </c>
      <c r="K3136">
        <f t="shared" si="884"/>
        <v>-29.079999999999927</v>
      </c>
      <c r="L3136">
        <f t="shared" ca="1" si="885"/>
        <v>29.079999999999927</v>
      </c>
      <c r="M3136" s="14">
        <f t="shared" si="886"/>
        <v>6969.7200000000503</v>
      </c>
      <c r="N3136">
        <f t="shared" si="874"/>
        <v>0</v>
      </c>
      <c r="O3136">
        <f t="shared" si="887"/>
        <v>0</v>
      </c>
      <c r="P3136">
        <f>COUNTIF(作圖資料!$A$3:$A$249,A3136)</f>
        <v>0</v>
      </c>
      <c r="R3136" s="7">
        <f t="shared" si="875"/>
        <v>5</v>
      </c>
      <c r="S3136" s="8">
        <f t="shared" ca="1" si="876"/>
        <v>-5</v>
      </c>
      <c r="T3136" s="8">
        <f t="shared" ca="1" si="877"/>
        <v>10577</v>
      </c>
      <c r="U3136" s="8">
        <f t="shared" ca="1" si="878"/>
        <v>-1</v>
      </c>
      <c r="V3136" s="9">
        <f t="shared" ca="1" si="879"/>
        <v>0</v>
      </c>
      <c r="W3136" s="3">
        <f t="shared" si="880"/>
        <v>-1.0210077861025346E-2</v>
      </c>
      <c r="X3136" s="3">
        <f t="shared" si="881"/>
        <v>-3.3375569266931022E-3</v>
      </c>
      <c r="Y3136" s="3">
        <f t="shared" si="882"/>
        <v>5.7977736549165123E-4</v>
      </c>
    </row>
    <row r="3137" spans="1:25" x14ac:dyDescent="0.25">
      <c r="A3137" s="1">
        <v>40592</v>
      </c>
      <c r="B3137" s="2">
        <v>8843.84</v>
      </c>
      <c r="C3137" s="2">
        <v>128603</v>
      </c>
      <c r="D3137" s="2">
        <v>8808</v>
      </c>
      <c r="E3137" s="2">
        <v>8773</v>
      </c>
      <c r="F3137" s="13">
        <f t="shared" si="870"/>
        <v>-4.0525382639216012E-3</v>
      </c>
      <c r="G3137" s="2">
        <f t="shared" si="883"/>
        <v>8786.8341666666674</v>
      </c>
      <c r="H3137" s="2">
        <f t="shared" ca="1" si="871"/>
        <v>125309.6</v>
      </c>
      <c r="I3137">
        <f t="shared" ca="1" si="872"/>
        <v>1</v>
      </c>
      <c r="J3137">
        <f t="shared" si="873"/>
        <v>-1</v>
      </c>
      <c r="K3137">
        <f t="shared" si="884"/>
        <v>159.96000000000095</v>
      </c>
      <c r="L3137">
        <f t="shared" ca="1" si="885"/>
        <v>-159.96000000000095</v>
      </c>
      <c r="M3137" s="14">
        <f t="shared" si="886"/>
        <v>6969.7200000000503</v>
      </c>
      <c r="N3137">
        <f t="shared" si="874"/>
        <v>0</v>
      </c>
      <c r="O3137">
        <f t="shared" si="887"/>
        <v>0</v>
      </c>
      <c r="P3137">
        <f>COUNTIF(作圖資料!$A$3:$A$249,A3137)</f>
        <v>0</v>
      </c>
      <c r="R3137" s="7">
        <f t="shared" si="875"/>
        <v>179</v>
      </c>
      <c r="S3137" s="8">
        <f t="shared" ca="1" si="876"/>
        <v>-179</v>
      </c>
      <c r="T3137" s="8">
        <f t="shared" ca="1" si="877"/>
        <v>10398</v>
      </c>
      <c r="U3137" s="8">
        <f t="shared" ca="1" si="878"/>
        <v>1</v>
      </c>
      <c r="V3137" s="9">
        <f t="shared" ca="1" si="879"/>
        <v>2</v>
      </c>
      <c r="W3137" s="3">
        <f t="shared" si="880"/>
        <v>-1.0210077861025346E-2</v>
      </c>
      <c r="X3137" s="3">
        <f t="shared" si="881"/>
        <v>1.502130160129278E-2</v>
      </c>
      <c r="Y3137" s="3">
        <f t="shared" si="882"/>
        <v>2.1335807050092859E-2</v>
      </c>
    </row>
    <row r="3138" spans="1:25" x14ac:dyDescent="0.25">
      <c r="A3138" s="1">
        <v>40595</v>
      </c>
      <c r="B3138" s="2">
        <v>8839.2199999999993</v>
      </c>
      <c r="C3138" s="2">
        <v>116840</v>
      </c>
      <c r="D3138" s="2">
        <v>8809</v>
      </c>
      <c r="E3138" s="2">
        <v>8771</v>
      </c>
      <c r="F3138" s="13">
        <f t="shared" si="870"/>
        <v>-3.4188536997608043E-3</v>
      </c>
      <c r="G3138" s="2">
        <f t="shared" si="883"/>
        <v>8795.7191666666695</v>
      </c>
      <c r="H3138" s="2">
        <f t="shared" ca="1" si="871"/>
        <v>124611.8</v>
      </c>
      <c r="I3138">
        <f t="shared" ca="1" si="872"/>
        <v>-1</v>
      </c>
      <c r="J3138">
        <f t="shared" si="873"/>
        <v>-1</v>
      </c>
      <c r="K3138">
        <f t="shared" si="884"/>
        <v>-4.6200000000008004</v>
      </c>
      <c r="L3138">
        <f t="shared" ca="1" si="885"/>
        <v>-4.6200000000008004</v>
      </c>
      <c r="M3138" s="14">
        <f t="shared" si="886"/>
        <v>6969.7200000000503</v>
      </c>
      <c r="N3138">
        <f t="shared" si="874"/>
        <v>0</v>
      </c>
      <c r="O3138">
        <f t="shared" si="887"/>
        <v>0</v>
      </c>
      <c r="P3138">
        <f>COUNTIF(作圖資料!$A$3:$A$249,A3138)</f>
        <v>0</v>
      </c>
      <c r="R3138" s="7">
        <f t="shared" si="875"/>
        <v>1</v>
      </c>
      <c r="S3138" s="8">
        <f t="shared" ca="1" si="876"/>
        <v>1</v>
      </c>
      <c r="T3138" s="8">
        <f t="shared" ca="1" si="877"/>
        <v>10399</v>
      </c>
      <c r="U3138" s="8">
        <f t="shared" ca="1" si="878"/>
        <v>-1</v>
      </c>
      <c r="V3138" s="9">
        <f t="shared" ca="1" si="879"/>
        <v>2</v>
      </c>
      <c r="W3138" s="3">
        <f t="shared" si="880"/>
        <v>-1.0210077861025346E-2</v>
      </c>
      <c r="X3138" s="3">
        <f t="shared" si="881"/>
        <v>1.4491057000146856E-2</v>
      </c>
      <c r="Y3138" s="3">
        <f t="shared" si="882"/>
        <v>2.1451762523191364E-2</v>
      </c>
    </row>
    <row r="3139" spans="1:25" x14ac:dyDescent="0.25">
      <c r="A3139" s="1">
        <v>40596</v>
      </c>
      <c r="B3139" s="2">
        <v>8673.67</v>
      </c>
      <c r="C3139" s="2">
        <v>151148</v>
      </c>
      <c r="D3139" s="2">
        <v>8616</v>
      </c>
      <c r="E3139" s="2">
        <v>8582</v>
      </c>
      <c r="F3139" s="13">
        <f t="shared" ref="F3139:F3202" si="888">IF(P3139=1,E3139,D3139)/B3139-1</f>
        <v>-6.6488579805319414E-3</v>
      </c>
      <c r="G3139" s="2">
        <f t="shared" si="883"/>
        <v>8800.6985000000004</v>
      </c>
      <c r="H3139" s="2">
        <f t="shared" ref="H3139:H3202" ca="1" si="889">IF(ROW()&gt;$H$1,AVERAGE(OFFSET(C3139,-$H$1+1,,$H$1)),"")</f>
        <v>128200</v>
      </c>
      <c r="I3139">
        <f t="shared" ref="I3139:I3202" ca="1" si="890">IF(H3139="",0,SIGN(C3139-H3139))</f>
        <v>1</v>
      </c>
      <c r="J3139">
        <f t="shared" ref="J3139:J3202" si="891">SIGN(F3139)</f>
        <v>-1</v>
      </c>
      <c r="K3139">
        <f t="shared" si="884"/>
        <v>-165.54999999999927</v>
      </c>
      <c r="L3139">
        <f t="shared" ca="1" si="885"/>
        <v>165.54999999999927</v>
      </c>
      <c r="M3139" s="14">
        <f t="shared" si="886"/>
        <v>6969.7200000000503</v>
      </c>
      <c r="N3139">
        <f t="shared" ref="N3139:N3202" si="892">INT(M3139*$Q$1/B3139)*CHOOSE($L$1,I3139,J3139)</f>
        <v>0</v>
      </c>
      <c r="O3139">
        <f t="shared" si="887"/>
        <v>0</v>
      </c>
      <c r="P3139">
        <f>COUNTIF(作圖資料!$A$3:$A$249,A3139)</f>
        <v>0</v>
      </c>
      <c r="R3139" s="7">
        <f t="shared" si="875"/>
        <v>-193</v>
      </c>
      <c r="S3139" s="8">
        <f t="shared" ca="1" si="876"/>
        <v>193</v>
      </c>
      <c r="T3139" s="8">
        <f t="shared" ca="1" si="877"/>
        <v>10592</v>
      </c>
      <c r="U3139" s="8">
        <f t="shared" ca="1" si="878"/>
        <v>1</v>
      </c>
      <c r="V3139" s="9">
        <f t="shared" ca="1" si="879"/>
        <v>2</v>
      </c>
      <c r="W3139" s="3">
        <f t="shared" si="880"/>
        <v>-1.0210077861025346E-2</v>
      </c>
      <c r="X3139" s="3">
        <f t="shared" si="881"/>
        <v>-4.5093745409137131E-3</v>
      </c>
      <c r="Y3139" s="3">
        <f t="shared" si="882"/>
        <v>-9.2764378478638054E-4</v>
      </c>
    </row>
    <row r="3140" spans="1:25" x14ac:dyDescent="0.25">
      <c r="A3140" s="1">
        <v>40597</v>
      </c>
      <c r="B3140" s="2">
        <v>8528.94</v>
      </c>
      <c r="C3140" s="2">
        <v>134087</v>
      </c>
      <c r="D3140" s="2">
        <v>8522</v>
      </c>
      <c r="E3140" s="2">
        <v>8491</v>
      </c>
      <c r="F3140" s="13">
        <f t="shared" si="888"/>
        <v>-8.1370017845128206E-4</v>
      </c>
      <c r="G3140" s="2">
        <f t="shared" si="883"/>
        <v>8804.0370000000003</v>
      </c>
      <c r="H3140" s="2">
        <f t="shared" ca="1" si="889"/>
        <v>130471.4</v>
      </c>
      <c r="I3140">
        <f t="shared" ca="1" si="890"/>
        <v>1</v>
      </c>
      <c r="J3140">
        <f t="shared" si="891"/>
        <v>-1</v>
      </c>
      <c r="K3140">
        <f t="shared" si="884"/>
        <v>-144.72999999999956</v>
      </c>
      <c r="L3140">
        <f t="shared" ca="1" si="885"/>
        <v>-144.72999999999956</v>
      </c>
      <c r="M3140" s="14">
        <f t="shared" si="886"/>
        <v>6969.7200000000503</v>
      </c>
      <c r="N3140">
        <f t="shared" si="892"/>
        <v>0</v>
      </c>
      <c r="O3140">
        <f t="shared" si="887"/>
        <v>0</v>
      </c>
      <c r="P3140">
        <f>COUNTIF(作圖資料!$A$3:$A$249,A3140)</f>
        <v>0</v>
      </c>
      <c r="R3140" s="7">
        <f t="shared" ref="R3140:R3203" si="893">D3140-IF(P3139=1,E3139,D3139)</f>
        <v>-94</v>
      </c>
      <c r="S3140" s="8">
        <f t="shared" ref="S3140:S3203" ca="1" si="894">I3139*R3140</f>
        <v>-94</v>
      </c>
      <c r="T3140" s="8">
        <f t="shared" ref="T3140:T3203" ca="1" si="895">T3139+R3140*U3139</f>
        <v>10498</v>
      </c>
      <c r="U3140" s="8">
        <f t="shared" ref="U3140:U3203" ca="1" si="896">INT(T3140*$Q$1/IF(P3140=1,E3140,D3140))*I3140</f>
        <v>1</v>
      </c>
      <c r="V3140" s="9">
        <f t="shared" ref="V3140:V3203" ca="1" si="897">IF(P3140=1,ABS(U3140)+ABS(U3139),ABS(U3140-U3139))</f>
        <v>0</v>
      </c>
      <c r="W3140" s="3">
        <f t="shared" ref="W3140:W3203" si="898">IF(P3139=1,F3139,W3139)</f>
        <v>-1.0210077861025346E-2</v>
      </c>
      <c r="X3140" s="3">
        <f t="shared" ref="X3140:X3203" si="899">IF(P3139=1,K3140/B3139,(1+K3140/B3139)*(1+X3139)-1)</f>
        <v>-2.1120262230057252E-2</v>
      </c>
      <c r="Y3140" s="3">
        <f t="shared" ref="Y3140:Y3203" si="900">IF(P3139=1,R3140/E3139,(1+R3140/D3139)*(1+Y3139)-1)</f>
        <v>-1.1827458256029488E-2</v>
      </c>
    </row>
    <row r="3141" spans="1:25" x14ac:dyDescent="0.25">
      <c r="A3141" s="1">
        <v>40598</v>
      </c>
      <c r="B3141" s="2">
        <v>8541.64</v>
      </c>
      <c r="C3141" s="2">
        <v>117586</v>
      </c>
      <c r="D3141" s="2">
        <v>8531</v>
      </c>
      <c r="E3141" s="2">
        <v>8504</v>
      </c>
      <c r="F3141" s="13">
        <f t="shared" si="888"/>
        <v>-1.2456624254826298E-3</v>
      </c>
      <c r="G3141" s="2">
        <f t="shared" si="883"/>
        <v>8808.1135000000013</v>
      </c>
      <c r="H3141" s="2">
        <f t="shared" ca="1" si="889"/>
        <v>129652.8</v>
      </c>
      <c r="I3141">
        <f t="shared" ca="1" si="890"/>
        <v>-1</v>
      </c>
      <c r="J3141">
        <f t="shared" si="891"/>
        <v>-1</v>
      </c>
      <c r="K3141">
        <f t="shared" si="884"/>
        <v>12.699999999998909</v>
      </c>
      <c r="L3141">
        <f t="shared" ca="1" si="885"/>
        <v>12.699999999998909</v>
      </c>
      <c r="M3141" s="14">
        <f t="shared" si="886"/>
        <v>6969.7200000000503</v>
      </c>
      <c r="N3141">
        <f t="shared" si="892"/>
        <v>0</v>
      </c>
      <c r="O3141">
        <f t="shared" si="887"/>
        <v>0</v>
      </c>
      <c r="P3141">
        <f>COUNTIF(作圖資料!$A$3:$A$249,A3141)</f>
        <v>0</v>
      </c>
      <c r="R3141" s="7">
        <f t="shared" si="893"/>
        <v>9</v>
      </c>
      <c r="S3141" s="8">
        <f t="shared" ca="1" si="894"/>
        <v>9</v>
      </c>
      <c r="T3141" s="8">
        <f t="shared" ca="1" si="895"/>
        <v>10507</v>
      </c>
      <c r="U3141" s="8">
        <f t="shared" ca="1" si="896"/>
        <v>-1</v>
      </c>
      <c r="V3141" s="9">
        <f t="shared" ca="1" si="897"/>
        <v>2</v>
      </c>
      <c r="W3141" s="3">
        <f t="shared" si="898"/>
        <v>-1.0210077861025346E-2</v>
      </c>
      <c r="X3141" s="3">
        <f t="shared" si="899"/>
        <v>-1.9662663434699579E-2</v>
      </c>
      <c r="Y3141" s="3">
        <f t="shared" si="900"/>
        <v>-1.078385899814438E-2</v>
      </c>
    </row>
    <row r="3142" spans="1:25" x14ac:dyDescent="0.25">
      <c r="A3142" s="1">
        <v>40599</v>
      </c>
      <c r="B3142" s="2">
        <v>8599.65</v>
      </c>
      <c r="C3142" s="2">
        <v>169432</v>
      </c>
      <c r="D3142" s="2">
        <v>8615</v>
      </c>
      <c r="E3142" s="2">
        <v>8584</v>
      </c>
      <c r="F3142" s="13">
        <f t="shared" si="888"/>
        <v>1.7849563645031541E-3</v>
      </c>
      <c r="G3142" s="2">
        <f t="shared" si="883"/>
        <v>8812.2745000000014</v>
      </c>
      <c r="H3142" s="2">
        <f t="shared" ca="1" si="889"/>
        <v>137818.6</v>
      </c>
      <c r="I3142">
        <f t="shared" ca="1" si="890"/>
        <v>1</v>
      </c>
      <c r="J3142">
        <f t="shared" si="891"/>
        <v>1</v>
      </c>
      <c r="K3142">
        <f t="shared" si="884"/>
        <v>58.010000000000218</v>
      </c>
      <c r="L3142">
        <f t="shared" ca="1" si="885"/>
        <v>-58.010000000000218</v>
      </c>
      <c r="M3142" s="14">
        <f t="shared" si="886"/>
        <v>6969.7200000000503</v>
      </c>
      <c r="N3142">
        <f t="shared" si="892"/>
        <v>0</v>
      </c>
      <c r="O3142">
        <f t="shared" si="887"/>
        <v>0</v>
      </c>
      <c r="P3142">
        <f>COUNTIF(作圖資料!$A$3:$A$249,A3142)</f>
        <v>0</v>
      </c>
      <c r="R3142" s="7">
        <f t="shared" si="893"/>
        <v>84</v>
      </c>
      <c r="S3142" s="8">
        <f t="shared" ca="1" si="894"/>
        <v>-84</v>
      </c>
      <c r="T3142" s="8">
        <f t="shared" ca="1" si="895"/>
        <v>10423</v>
      </c>
      <c r="U3142" s="8">
        <f t="shared" ca="1" si="896"/>
        <v>1</v>
      </c>
      <c r="V3142" s="9">
        <f t="shared" ca="1" si="897"/>
        <v>2</v>
      </c>
      <c r="W3142" s="3">
        <f t="shared" si="898"/>
        <v>-1.0210077861025346E-2</v>
      </c>
      <c r="X3142" s="3">
        <f t="shared" si="899"/>
        <v>-1.3004765315116629E-2</v>
      </c>
      <c r="Y3142" s="3">
        <f t="shared" si="900"/>
        <v>-1.0435992578846642E-3</v>
      </c>
    </row>
    <row r="3143" spans="1:25" x14ac:dyDescent="0.25">
      <c r="A3143" s="1">
        <v>40603</v>
      </c>
      <c r="B3143" s="2">
        <v>8727.56</v>
      </c>
      <c r="C3143" s="2">
        <v>126462</v>
      </c>
      <c r="D3143" s="2">
        <v>8691</v>
      </c>
      <c r="E3143" s="2">
        <v>8659</v>
      </c>
      <c r="F3143" s="13">
        <f t="shared" si="888"/>
        <v>-4.1890287778026947E-3</v>
      </c>
      <c r="G3143" s="2">
        <f t="shared" si="883"/>
        <v>8819.1980000000021</v>
      </c>
      <c r="H3143" s="2">
        <f t="shared" ca="1" si="889"/>
        <v>139743</v>
      </c>
      <c r="I3143">
        <f t="shared" ca="1" si="890"/>
        <v>-1</v>
      </c>
      <c r="J3143">
        <f t="shared" si="891"/>
        <v>-1</v>
      </c>
      <c r="K3143">
        <f t="shared" si="884"/>
        <v>127.90999999999985</v>
      </c>
      <c r="L3143">
        <f t="shared" ca="1" si="885"/>
        <v>127.90999999999985</v>
      </c>
      <c r="M3143" s="14">
        <f t="shared" si="886"/>
        <v>6969.7200000000503</v>
      </c>
      <c r="N3143">
        <f t="shared" si="892"/>
        <v>0</v>
      </c>
      <c r="O3143">
        <f t="shared" si="887"/>
        <v>0</v>
      </c>
      <c r="P3143">
        <f>COUNTIF(作圖資料!$A$3:$A$249,A3143)</f>
        <v>0</v>
      </c>
      <c r="R3143" s="7">
        <f t="shared" si="893"/>
        <v>76</v>
      </c>
      <c r="S3143" s="8">
        <f t="shared" ca="1" si="894"/>
        <v>76</v>
      </c>
      <c r="T3143" s="8">
        <f t="shared" ca="1" si="895"/>
        <v>10499</v>
      </c>
      <c r="U3143" s="8">
        <f t="shared" ca="1" si="896"/>
        <v>-1</v>
      </c>
      <c r="V3143" s="9">
        <f t="shared" ca="1" si="897"/>
        <v>2</v>
      </c>
      <c r="W3143" s="3">
        <f t="shared" si="898"/>
        <v>-1.0210077861025346E-2</v>
      </c>
      <c r="X3143" s="3">
        <f t="shared" si="899"/>
        <v>1.6756647568680894E-3</v>
      </c>
      <c r="Y3143" s="3">
        <f t="shared" si="900"/>
        <v>7.7690166975883379E-3</v>
      </c>
    </row>
    <row r="3144" spans="1:25" x14ac:dyDescent="0.25">
      <c r="A3144" s="1">
        <v>40604</v>
      </c>
      <c r="B3144" s="2">
        <v>8619.9</v>
      </c>
      <c r="C3144" s="2">
        <v>118480</v>
      </c>
      <c r="D3144" s="2">
        <v>8602</v>
      </c>
      <c r="E3144" s="2">
        <v>8572</v>
      </c>
      <c r="F3144" s="13">
        <f t="shared" si="888"/>
        <v>-2.0765902156637539E-3</v>
      </c>
      <c r="G3144" s="2">
        <f t="shared" si="883"/>
        <v>8823.4101666666666</v>
      </c>
      <c r="H3144" s="2">
        <f t="shared" ca="1" si="889"/>
        <v>133209.4</v>
      </c>
      <c r="I3144">
        <f t="shared" ca="1" si="890"/>
        <v>-1</v>
      </c>
      <c r="J3144">
        <f t="shared" si="891"/>
        <v>-1</v>
      </c>
      <c r="K3144">
        <f t="shared" si="884"/>
        <v>-107.65999999999985</v>
      </c>
      <c r="L3144">
        <f t="shared" ca="1" si="885"/>
        <v>107.65999999999985</v>
      </c>
      <c r="M3144" s="14">
        <f t="shared" si="886"/>
        <v>6969.7200000000503</v>
      </c>
      <c r="N3144">
        <f t="shared" si="892"/>
        <v>0</v>
      </c>
      <c r="O3144">
        <f t="shared" si="887"/>
        <v>0</v>
      </c>
      <c r="P3144">
        <f>COUNTIF(作圖資料!$A$3:$A$249,A3144)</f>
        <v>0</v>
      </c>
      <c r="R3144" s="7">
        <f t="shared" si="893"/>
        <v>-89</v>
      </c>
      <c r="S3144" s="8">
        <f t="shared" ca="1" si="894"/>
        <v>89</v>
      </c>
      <c r="T3144" s="8">
        <f t="shared" ca="1" si="895"/>
        <v>10588</v>
      </c>
      <c r="U3144" s="8">
        <f t="shared" ca="1" si="896"/>
        <v>-1</v>
      </c>
      <c r="V3144" s="9">
        <f t="shared" ca="1" si="897"/>
        <v>0</v>
      </c>
      <c r="W3144" s="3">
        <f t="shared" si="898"/>
        <v>-1.0210077861025346E-2</v>
      </c>
      <c r="X3144" s="3">
        <f t="shared" si="899"/>
        <v>-1.0680641251652578E-2</v>
      </c>
      <c r="Y3144" s="3">
        <f t="shared" si="900"/>
        <v>-2.5510204081630183E-3</v>
      </c>
    </row>
    <row r="3145" spans="1:25" x14ac:dyDescent="0.25">
      <c r="A3145" s="1">
        <v>40605</v>
      </c>
      <c r="B3145" s="2">
        <v>8738.3700000000008</v>
      </c>
      <c r="C3145" s="2">
        <v>130592</v>
      </c>
      <c r="D3145" s="2">
        <v>8748</v>
      </c>
      <c r="E3145" s="2">
        <v>8715</v>
      </c>
      <c r="F3145" s="13">
        <f t="shared" si="888"/>
        <v>1.1020361921043609E-3</v>
      </c>
      <c r="G3145" s="2">
        <f t="shared" si="883"/>
        <v>8829.508333333335</v>
      </c>
      <c r="H3145" s="2">
        <f t="shared" ca="1" si="889"/>
        <v>132510.39999999999</v>
      </c>
      <c r="I3145">
        <f t="shared" ca="1" si="890"/>
        <v>-1</v>
      </c>
      <c r="J3145">
        <f t="shared" si="891"/>
        <v>1</v>
      </c>
      <c r="K3145">
        <f t="shared" si="884"/>
        <v>118.47000000000116</v>
      </c>
      <c r="L3145">
        <f t="shared" ca="1" si="885"/>
        <v>-118.47000000000116</v>
      </c>
      <c r="M3145" s="14">
        <f t="shared" si="886"/>
        <v>6969.7200000000503</v>
      </c>
      <c r="N3145">
        <f t="shared" si="892"/>
        <v>0</v>
      </c>
      <c r="O3145">
        <f t="shared" si="887"/>
        <v>0</v>
      </c>
      <c r="P3145">
        <f>COUNTIF(作圖資料!$A$3:$A$249,A3145)</f>
        <v>0</v>
      </c>
      <c r="R3145" s="7">
        <f t="shared" si="893"/>
        <v>146</v>
      </c>
      <c r="S3145" s="8">
        <f t="shared" ca="1" si="894"/>
        <v>-146</v>
      </c>
      <c r="T3145" s="8">
        <f t="shared" ca="1" si="895"/>
        <v>10442</v>
      </c>
      <c r="U3145" s="8">
        <f t="shared" ca="1" si="896"/>
        <v>-1</v>
      </c>
      <c r="V3145" s="9">
        <f t="shared" ca="1" si="897"/>
        <v>0</v>
      </c>
      <c r="W3145" s="3">
        <f t="shared" si="898"/>
        <v>-1.0210077861025346E-2</v>
      </c>
      <c r="X3145" s="3">
        <f t="shared" si="899"/>
        <v>2.9163453063025813E-3</v>
      </c>
      <c r="Y3145" s="3">
        <f t="shared" si="900"/>
        <v>1.4378478664193173E-2</v>
      </c>
    </row>
    <row r="3146" spans="1:25" x14ac:dyDescent="0.25">
      <c r="A3146" s="1">
        <v>40606</v>
      </c>
      <c r="B3146" s="2">
        <v>8784.4</v>
      </c>
      <c r="C3146" s="2">
        <v>137762</v>
      </c>
      <c r="D3146" s="2">
        <v>8758</v>
      </c>
      <c r="E3146" s="2">
        <v>8731</v>
      </c>
      <c r="F3146" s="13">
        <f t="shared" si="888"/>
        <v>-3.0053276262465012E-3</v>
      </c>
      <c r="G3146" s="2">
        <f t="shared" si="883"/>
        <v>8833.9131666666672</v>
      </c>
      <c r="H3146" s="2">
        <f t="shared" ca="1" si="889"/>
        <v>136545.60000000001</v>
      </c>
      <c r="I3146">
        <f t="shared" ca="1" si="890"/>
        <v>1</v>
      </c>
      <c r="J3146">
        <f t="shared" si="891"/>
        <v>-1</v>
      </c>
      <c r="K3146">
        <f t="shared" si="884"/>
        <v>46.029999999998836</v>
      </c>
      <c r="L3146">
        <f t="shared" ca="1" si="885"/>
        <v>-46.029999999998836</v>
      </c>
      <c r="M3146" s="14">
        <f t="shared" si="886"/>
        <v>6969.7200000000503</v>
      </c>
      <c r="N3146">
        <f t="shared" si="892"/>
        <v>0</v>
      </c>
      <c r="O3146">
        <f t="shared" si="887"/>
        <v>0</v>
      </c>
      <c r="P3146">
        <f>COUNTIF(作圖資料!$A$3:$A$249,A3146)</f>
        <v>0</v>
      </c>
      <c r="R3146" s="7">
        <f t="shared" si="893"/>
        <v>10</v>
      </c>
      <c r="S3146" s="8">
        <f t="shared" ca="1" si="894"/>
        <v>-10</v>
      </c>
      <c r="T3146" s="8">
        <f t="shared" ca="1" si="895"/>
        <v>10432</v>
      </c>
      <c r="U3146" s="8">
        <f t="shared" ca="1" si="896"/>
        <v>1</v>
      </c>
      <c r="V3146" s="9">
        <f t="shared" ca="1" si="897"/>
        <v>2</v>
      </c>
      <c r="W3146" s="3">
        <f t="shared" si="898"/>
        <v>-1.0210077861025346E-2</v>
      </c>
      <c r="X3146" s="3">
        <f t="shared" si="899"/>
        <v>8.1992801527839276E-3</v>
      </c>
      <c r="Y3146" s="3">
        <f t="shared" si="900"/>
        <v>1.5538033395176454E-2</v>
      </c>
    </row>
    <row r="3147" spans="1:25" x14ac:dyDescent="0.25">
      <c r="A3147" s="1">
        <v>40609</v>
      </c>
      <c r="B3147" s="2">
        <v>8713.7900000000009</v>
      </c>
      <c r="C3147" s="2">
        <v>98529</v>
      </c>
      <c r="D3147" s="2">
        <v>8723</v>
      </c>
      <c r="E3147" s="2">
        <v>8692</v>
      </c>
      <c r="F3147" s="13">
        <f t="shared" si="888"/>
        <v>1.0569453704989407E-3</v>
      </c>
      <c r="G3147" s="2">
        <f t="shared" si="883"/>
        <v>8836.0468333333356</v>
      </c>
      <c r="H3147" s="2">
        <f t="shared" ca="1" si="889"/>
        <v>122365</v>
      </c>
      <c r="I3147">
        <f t="shared" ca="1" si="890"/>
        <v>-1</v>
      </c>
      <c r="J3147">
        <f t="shared" si="891"/>
        <v>1</v>
      </c>
      <c r="K3147">
        <f t="shared" si="884"/>
        <v>-70.609999999998763</v>
      </c>
      <c r="L3147">
        <f t="shared" ca="1" si="885"/>
        <v>-70.609999999998763</v>
      </c>
      <c r="M3147" s="14">
        <f t="shared" si="886"/>
        <v>6969.7200000000503</v>
      </c>
      <c r="N3147">
        <f t="shared" si="892"/>
        <v>0</v>
      </c>
      <c r="O3147">
        <f t="shared" si="887"/>
        <v>0</v>
      </c>
      <c r="P3147">
        <f>COUNTIF(作圖資料!$A$3:$A$249,A3147)</f>
        <v>0</v>
      </c>
      <c r="R3147" s="7">
        <f t="shared" si="893"/>
        <v>-35</v>
      </c>
      <c r="S3147" s="8">
        <f t="shared" ca="1" si="894"/>
        <v>-35</v>
      </c>
      <c r="T3147" s="8">
        <f t="shared" ca="1" si="895"/>
        <v>10397</v>
      </c>
      <c r="U3147" s="8">
        <f t="shared" ca="1" si="896"/>
        <v>-1</v>
      </c>
      <c r="V3147" s="9">
        <f t="shared" ca="1" si="897"/>
        <v>2</v>
      </c>
      <c r="W3147" s="3">
        <f t="shared" si="898"/>
        <v>-1.0210077861025346E-2</v>
      </c>
      <c r="X3147" s="3">
        <f t="shared" si="899"/>
        <v>9.5260393712548463E-5</v>
      </c>
      <c r="Y3147" s="3">
        <f t="shared" si="900"/>
        <v>1.147959183673497E-2</v>
      </c>
    </row>
    <row r="3148" spans="1:25" x14ac:dyDescent="0.25">
      <c r="A3148" s="1">
        <v>40610</v>
      </c>
      <c r="B3148" s="2">
        <v>8747.75</v>
      </c>
      <c r="C3148" s="2">
        <v>110999</v>
      </c>
      <c r="D3148" s="2">
        <v>8740</v>
      </c>
      <c r="E3148" s="2">
        <v>8712</v>
      </c>
      <c r="F3148" s="13">
        <f t="shared" si="888"/>
        <v>-8.8594209939696356E-4</v>
      </c>
      <c r="G3148" s="2">
        <f t="shared" si="883"/>
        <v>8838.1091666666671</v>
      </c>
      <c r="H3148" s="2">
        <f t="shared" ca="1" si="889"/>
        <v>119272.4</v>
      </c>
      <c r="I3148">
        <f t="shared" ca="1" si="890"/>
        <v>-1</v>
      </c>
      <c r="J3148">
        <f t="shared" si="891"/>
        <v>-1</v>
      </c>
      <c r="K3148">
        <f t="shared" si="884"/>
        <v>33.959999999999127</v>
      </c>
      <c r="L3148">
        <f t="shared" ca="1" si="885"/>
        <v>-33.959999999999127</v>
      </c>
      <c r="M3148" s="14">
        <f t="shared" si="886"/>
        <v>6969.7200000000503</v>
      </c>
      <c r="N3148">
        <f t="shared" si="892"/>
        <v>0</v>
      </c>
      <c r="O3148">
        <f t="shared" si="887"/>
        <v>0</v>
      </c>
      <c r="P3148">
        <f>COUNTIF(作圖資料!$A$3:$A$249,A3148)</f>
        <v>0</v>
      </c>
      <c r="R3148" s="7">
        <f t="shared" si="893"/>
        <v>17</v>
      </c>
      <c r="S3148" s="8">
        <f t="shared" ca="1" si="894"/>
        <v>-17</v>
      </c>
      <c r="T3148" s="8">
        <f t="shared" ca="1" si="895"/>
        <v>10380</v>
      </c>
      <c r="U3148" s="8">
        <f t="shared" ca="1" si="896"/>
        <v>-1</v>
      </c>
      <c r="V3148" s="9">
        <f t="shared" ca="1" si="897"/>
        <v>0</v>
      </c>
      <c r="W3148" s="3">
        <f t="shared" si="898"/>
        <v>-1.0210077861025346E-2</v>
      </c>
      <c r="X3148" s="3">
        <f t="shared" si="899"/>
        <v>3.9929025268108376E-3</v>
      </c>
      <c r="Y3148" s="3">
        <f t="shared" si="900"/>
        <v>1.3450834879406459E-2</v>
      </c>
    </row>
    <row r="3149" spans="1:25" x14ac:dyDescent="0.25">
      <c r="A3149" s="1">
        <v>40611</v>
      </c>
      <c r="B3149" s="2">
        <v>8750.02</v>
      </c>
      <c r="C3149" s="2">
        <v>119225</v>
      </c>
      <c r="D3149" s="2">
        <v>8757</v>
      </c>
      <c r="E3149" s="2">
        <v>8729</v>
      </c>
      <c r="F3149" s="13">
        <f t="shared" si="888"/>
        <v>7.9771246237148041E-4</v>
      </c>
      <c r="G3149" s="2">
        <f t="shared" si="883"/>
        <v>8838.9056666666675</v>
      </c>
      <c r="H3149" s="2">
        <f t="shared" ca="1" si="889"/>
        <v>119421.4</v>
      </c>
      <c r="I3149">
        <f t="shared" ca="1" si="890"/>
        <v>-1</v>
      </c>
      <c r="J3149">
        <f t="shared" si="891"/>
        <v>1</v>
      </c>
      <c r="K3149">
        <f t="shared" si="884"/>
        <v>2.2700000000004366</v>
      </c>
      <c r="L3149">
        <f t="shared" ca="1" si="885"/>
        <v>-2.2700000000004366</v>
      </c>
      <c r="M3149" s="14">
        <f t="shared" si="886"/>
        <v>6969.7200000000503</v>
      </c>
      <c r="N3149">
        <f t="shared" si="892"/>
        <v>0</v>
      </c>
      <c r="O3149">
        <f t="shared" si="887"/>
        <v>0</v>
      </c>
      <c r="P3149">
        <f>COUNTIF(作圖資料!$A$3:$A$249,A3149)</f>
        <v>0</v>
      </c>
      <c r="R3149" s="7">
        <f t="shared" si="893"/>
        <v>17</v>
      </c>
      <c r="S3149" s="8">
        <f t="shared" ca="1" si="894"/>
        <v>-17</v>
      </c>
      <c r="T3149" s="8">
        <f t="shared" ca="1" si="895"/>
        <v>10363</v>
      </c>
      <c r="U3149" s="8">
        <f t="shared" ca="1" si="896"/>
        <v>-1</v>
      </c>
      <c r="V3149" s="9">
        <f t="shared" ca="1" si="897"/>
        <v>0</v>
      </c>
      <c r="W3149" s="3">
        <f t="shared" si="898"/>
        <v>-1.0210077861025346E-2</v>
      </c>
      <c r="X3149" s="3">
        <f t="shared" si="899"/>
        <v>4.2534339650361908E-3</v>
      </c>
      <c r="Y3149" s="3">
        <f t="shared" si="900"/>
        <v>1.542207792207817E-2</v>
      </c>
    </row>
    <row r="3150" spans="1:25" x14ac:dyDescent="0.25">
      <c r="A3150" s="1">
        <v>40612</v>
      </c>
      <c r="B3150" s="2">
        <v>8642.9</v>
      </c>
      <c r="C3150" s="2">
        <v>117275</v>
      </c>
      <c r="D3150" s="2">
        <v>8622</v>
      </c>
      <c r="E3150" s="2">
        <v>8599</v>
      </c>
      <c r="F3150" s="13">
        <f t="shared" si="888"/>
        <v>-2.4181698272570662E-3</v>
      </c>
      <c r="G3150" s="2">
        <f t="shared" si="883"/>
        <v>8837.8808333333345</v>
      </c>
      <c r="H3150" s="2">
        <f t="shared" ca="1" si="889"/>
        <v>116758</v>
      </c>
      <c r="I3150">
        <f t="shared" ca="1" si="890"/>
        <v>1</v>
      </c>
      <c r="J3150">
        <f t="shared" si="891"/>
        <v>-1</v>
      </c>
      <c r="K3150">
        <f t="shared" si="884"/>
        <v>-107.1200000000008</v>
      </c>
      <c r="L3150">
        <f t="shared" ca="1" si="885"/>
        <v>107.1200000000008</v>
      </c>
      <c r="M3150" s="14">
        <f t="shared" si="886"/>
        <v>6969.7200000000503</v>
      </c>
      <c r="N3150">
        <f t="shared" si="892"/>
        <v>0</v>
      </c>
      <c r="O3150">
        <f t="shared" si="887"/>
        <v>0</v>
      </c>
      <c r="P3150">
        <f>COUNTIF(作圖資料!$A$3:$A$249,A3150)</f>
        <v>0</v>
      </c>
      <c r="R3150" s="7">
        <f t="shared" si="893"/>
        <v>-135</v>
      </c>
      <c r="S3150" s="8">
        <f t="shared" ca="1" si="894"/>
        <v>135</v>
      </c>
      <c r="T3150" s="8">
        <f t="shared" ca="1" si="895"/>
        <v>10498</v>
      </c>
      <c r="U3150" s="8">
        <f t="shared" ca="1" si="896"/>
        <v>1</v>
      </c>
      <c r="V3150" s="9">
        <f t="shared" ca="1" si="897"/>
        <v>2</v>
      </c>
      <c r="W3150" s="3">
        <f t="shared" si="898"/>
        <v>-1.0210077861025346E-2</v>
      </c>
      <c r="X3150" s="3">
        <f t="shared" si="899"/>
        <v>-8.040895401792203E-3</v>
      </c>
      <c r="Y3150" s="3">
        <f t="shared" si="900"/>
        <v>-2.3191094619634534E-4</v>
      </c>
    </row>
    <row r="3151" spans="1:25" x14ac:dyDescent="0.25">
      <c r="A3151" s="1">
        <v>40613</v>
      </c>
      <c r="B3151" s="2">
        <v>8567.82</v>
      </c>
      <c r="C3151" s="2">
        <v>110721</v>
      </c>
      <c r="D3151" s="2">
        <v>8562</v>
      </c>
      <c r="E3151" s="2">
        <v>8535</v>
      </c>
      <c r="F3151" s="13">
        <f t="shared" si="888"/>
        <v>-6.7928597939725943E-4</v>
      </c>
      <c r="G3151" s="2">
        <f t="shared" si="883"/>
        <v>8835.6146666666682</v>
      </c>
      <c r="H3151" s="2">
        <f t="shared" ca="1" si="889"/>
        <v>111349.8</v>
      </c>
      <c r="I3151">
        <f t="shared" ca="1" si="890"/>
        <v>-1</v>
      </c>
      <c r="J3151">
        <f t="shared" si="891"/>
        <v>-1</v>
      </c>
      <c r="K3151">
        <f t="shared" si="884"/>
        <v>-75.079999999999927</v>
      </c>
      <c r="L3151">
        <f t="shared" ca="1" si="885"/>
        <v>-75.079999999999927</v>
      </c>
      <c r="M3151" s="14">
        <f t="shared" si="886"/>
        <v>6969.7200000000503</v>
      </c>
      <c r="N3151">
        <f t="shared" si="892"/>
        <v>0</v>
      </c>
      <c r="O3151">
        <f t="shared" si="887"/>
        <v>0</v>
      </c>
      <c r="P3151">
        <f>COUNTIF(作圖資料!$A$3:$A$249,A3151)</f>
        <v>0</v>
      </c>
      <c r="R3151" s="7">
        <f t="shared" si="893"/>
        <v>-60</v>
      </c>
      <c r="S3151" s="8">
        <f t="shared" ca="1" si="894"/>
        <v>-60</v>
      </c>
      <c r="T3151" s="8">
        <f t="shared" ca="1" si="895"/>
        <v>10438</v>
      </c>
      <c r="U3151" s="8">
        <f t="shared" ca="1" si="896"/>
        <v>-1</v>
      </c>
      <c r="V3151" s="9">
        <f t="shared" ca="1" si="897"/>
        <v>2</v>
      </c>
      <c r="W3151" s="3">
        <f t="shared" si="898"/>
        <v>-1.0210077861025346E-2</v>
      </c>
      <c r="X3151" s="3">
        <f t="shared" si="899"/>
        <v>-1.6657944028206195E-2</v>
      </c>
      <c r="Y3151" s="3">
        <f t="shared" si="900"/>
        <v>-7.1892393320961423E-3</v>
      </c>
    </row>
    <row r="3152" spans="1:25" x14ac:dyDescent="0.25">
      <c r="A3152" s="1">
        <v>40616</v>
      </c>
      <c r="B3152" s="2">
        <v>8567.82</v>
      </c>
      <c r="C3152" s="2">
        <v>129117</v>
      </c>
      <c r="D3152" s="2">
        <v>8519</v>
      </c>
      <c r="E3152" s="2">
        <v>8491</v>
      </c>
      <c r="F3152" s="13">
        <f t="shared" si="888"/>
        <v>-5.6980655522641532E-3</v>
      </c>
      <c r="G3152" s="2">
        <f t="shared" si="883"/>
        <v>8832.5143333333344</v>
      </c>
      <c r="H3152" s="2">
        <f t="shared" ca="1" si="889"/>
        <v>117467.4</v>
      </c>
      <c r="I3152">
        <f t="shared" ca="1" si="890"/>
        <v>1</v>
      </c>
      <c r="J3152">
        <f t="shared" si="891"/>
        <v>-1</v>
      </c>
      <c r="K3152">
        <f t="shared" si="884"/>
        <v>0</v>
      </c>
      <c r="L3152">
        <f t="shared" ca="1" si="885"/>
        <v>0</v>
      </c>
      <c r="M3152" s="14">
        <f t="shared" si="886"/>
        <v>6969.7200000000503</v>
      </c>
      <c r="N3152">
        <f t="shared" si="892"/>
        <v>0</v>
      </c>
      <c r="O3152">
        <f t="shared" si="887"/>
        <v>0</v>
      </c>
      <c r="P3152">
        <f>COUNTIF(作圖資料!$A$3:$A$249,A3152)</f>
        <v>0</v>
      </c>
      <c r="R3152" s="7">
        <f t="shared" si="893"/>
        <v>-43</v>
      </c>
      <c r="S3152" s="8">
        <f t="shared" ca="1" si="894"/>
        <v>43</v>
      </c>
      <c r="T3152" s="8">
        <f t="shared" ca="1" si="895"/>
        <v>10481</v>
      </c>
      <c r="U3152" s="8">
        <f t="shared" ca="1" si="896"/>
        <v>1</v>
      </c>
      <c r="V3152" s="9">
        <f t="shared" ca="1" si="897"/>
        <v>2</v>
      </c>
      <c r="W3152" s="3">
        <f t="shared" si="898"/>
        <v>-1.0210077861025346E-2</v>
      </c>
      <c r="X3152" s="3">
        <f t="shared" si="899"/>
        <v>-1.6657944028206195E-2</v>
      </c>
      <c r="Y3152" s="3">
        <f t="shared" si="900"/>
        <v>-1.2175324675324339E-2</v>
      </c>
    </row>
    <row r="3153" spans="1:25" x14ac:dyDescent="0.25">
      <c r="A3153" s="1">
        <v>40617</v>
      </c>
      <c r="B3153" s="2">
        <v>8234.7800000000007</v>
      </c>
      <c r="C3153" s="2">
        <v>188009</v>
      </c>
      <c r="D3153" s="2">
        <v>8257</v>
      </c>
      <c r="E3153" s="2">
        <v>8232</v>
      </c>
      <c r="F3153" s="13">
        <f t="shared" si="888"/>
        <v>2.6983113088629995E-3</v>
      </c>
      <c r="G3153" s="2">
        <f t="shared" si="883"/>
        <v>8824.4468333333334</v>
      </c>
      <c r="H3153" s="2">
        <f t="shared" ca="1" si="889"/>
        <v>132869.4</v>
      </c>
      <c r="I3153">
        <f t="shared" ca="1" si="890"/>
        <v>1</v>
      </c>
      <c r="J3153">
        <f t="shared" si="891"/>
        <v>1</v>
      </c>
      <c r="K3153">
        <f t="shared" si="884"/>
        <v>-333.03999999999905</v>
      </c>
      <c r="L3153">
        <f t="shared" ca="1" si="885"/>
        <v>-333.03999999999905</v>
      </c>
      <c r="M3153" s="14">
        <f t="shared" si="886"/>
        <v>6969.7200000000503</v>
      </c>
      <c r="N3153">
        <f t="shared" si="892"/>
        <v>0</v>
      </c>
      <c r="O3153">
        <f t="shared" si="887"/>
        <v>0</v>
      </c>
      <c r="P3153">
        <f>COUNTIF(作圖資料!$A$3:$A$249,A3153)</f>
        <v>0</v>
      </c>
      <c r="R3153" s="7">
        <f t="shared" si="893"/>
        <v>-262</v>
      </c>
      <c r="S3153" s="8">
        <f t="shared" ca="1" si="894"/>
        <v>-262</v>
      </c>
      <c r="T3153" s="8">
        <f t="shared" ca="1" si="895"/>
        <v>10219</v>
      </c>
      <c r="U3153" s="8">
        <f t="shared" ca="1" si="896"/>
        <v>1</v>
      </c>
      <c r="V3153" s="9">
        <f t="shared" ca="1" si="897"/>
        <v>0</v>
      </c>
      <c r="W3153" s="3">
        <f t="shared" si="898"/>
        <v>-1.0210077861025346E-2</v>
      </c>
      <c r="X3153" s="3">
        <f t="shared" si="899"/>
        <v>-5.4881463934185248E-2</v>
      </c>
      <c r="Y3153" s="3">
        <f t="shared" si="900"/>
        <v>-4.2555658627086879E-2</v>
      </c>
    </row>
    <row r="3154" spans="1:25" x14ac:dyDescent="0.25">
      <c r="A3154" s="1">
        <v>40618</v>
      </c>
      <c r="B3154" s="2">
        <v>8324.58</v>
      </c>
      <c r="C3154" s="2">
        <v>142529</v>
      </c>
      <c r="D3154" s="2">
        <v>8306</v>
      </c>
      <c r="E3154" s="2">
        <v>8287</v>
      </c>
      <c r="F3154" s="13">
        <f t="shared" si="888"/>
        <v>-4.514341864694682E-3</v>
      </c>
      <c r="G3154" s="2">
        <f t="shared" si="883"/>
        <v>8817.5800000000036</v>
      </c>
      <c r="H3154" s="2">
        <f t="shared" ca="1" si="889"/>
        <v>137530.20000000001</v>
      </c>
      <c r="I3154">
        <f t="shared" ca="1" si="890"/>
        <v>1</v>
      </c>
      <c r="J3154">
        <f t="shared" si="891"/>
        <v>-1</v>
      </c>
      <c r="K3154">
        <f t="shared" si="884"/>
        <v>89.799999999999272</v>
      </c>
      <c r="L3154">
        <f t="shared" ca="1" si="885"/>
        <v>89.799999999999272</v>
      </c>
      <c r="M3154" s="14">
        <f t="shared" si="886"/>
        <v>6969.7200000000503</v>
      </c>
      <c r="N3154">
        <f t="shared" si="892"/>
        <v>0</v>
      </c>
      <c r="O3154">
        <f t="shared" si="887"/>
        <v>0</v>
      </c>
      <c r="P3154">
        <f>COUNTIF(作圖資料!$A$3:$A$249,A3154)</f>
        <v>1</v>
      </c>
      <c r="R3154" s="7">
        <f t="shared" si="893"/>
        <v>49</v>
      </c>
      <c r="S3154" s="8">
        <f t="shared" ca="1" si="894"/>
        <v>49</v>
      </c>
      <c r="T3154" s="8">
        <f t="shared" ca="1" si="895"/>
        <v>10268</v>
      </c>
      <c r="U3154" s="8">
        <f t="shared" ca="1" si="896"/>
        <v>1</v>
      </c>
      <c r="V3154" s="9">
        <f t="shared" ca="1" si="897"/>
        <v>2</v>
      </c>
      <c r="W3154" s="3">
        <f t="shared" si="898"/>
        <v>-1.0210077861025346E-2</v>
      </c>
      <c r="X3154" s="3">
        <f t="shared" si="899"/>
        <v>-4.4574977963860674E-2</v>
      </c>
      <c r="Y3154" s="3">
        <f t="shared" si="900"/>
        <v>-3.6873840445268646E-2</v>
      </c>
    </row>
    <row r="3155" spans="1:25" x14ac:dyDescent="0.25">
      <c r="A3155" s="1">
        <v>40619</v>
      </c>
      <c r="B3155" s="2">
        <v>8282.69</v>
      </c>
      <c r="C3155" s="2">
        <v>133260</v>
      </c>
      <c r="D3155" s="2">
        <v>8255</v>
      </c>
      <c r="E3155" s="2">
        <v>8226</v>
      </c>
      <c r="F3155" s="13">
        <f t="shared" si="888"/>
        <v>-3.3431167893522851E-3</v>
      </c>
      <c r="G3155" s="2">
        <f t="shared" si="883"/>
        <v>8809.9510000000028</v>
      </c>
      <c r="H3155" s="2">
        <f t="shared" ca="1" si="889"/>
        <v>140727.20000000001</v>
      </c>
      <c r="I3155">
        <f t="shared" ca="1" si="890"/>
        <v>-1</v>
      </c>
      <c r="J3155">
        <f t="shared" si="891"/>
        <v>-1</v>
      </c>
      <c r="K3155">
        <f t="shared" si="884"/>
        <v>-41.889999999999418</v>
      </c>
      <c r="L3155">
        <f t="shared" ca="1" si="885"/>
        <v>-41.889999999999418</v>
      </c>
      <c r="M3155" s="14">
        <f t="shared" si="886"/>
        <v>6969.7200000000503</v>
      </c>
      <c r="N3155">
        <f t="shared" si="892"/>
        <v>0</v>
      </c>
      <c r="O3155">
        <f t="shared" si="887"/>
        <v>0</v>
      </c>
      <c r="P3155">
        <f>COUNTIF(作圖資料!$A$3:$A$249,A3155)</f>
        <v>0</v>
      </c>
      <c r="R3155" s="7">
        <f t="shared" si="893"/>
        <v>-32</v>
      </c>
      <c r="S3155" s="8">
        <f t="shared" ca="1" si="894"/>
        <v>-32</v>
      </c>
      <c r="T3155" s="8">
        <f t="shared" ca="1" si="895"/>
        <v>10236</v>
      </c>
      <c r="U3155" s="8">
        <f t="shared" ca="1" si="896"/>
        <v>-1</v>
      </c>
      <c r="V3155" s="9">
        <f t="shared" ca="1" si="897"/>
        <v>2</v>
      </c>
      <c r="W3155" s="3">
        <f t="shared" si="898"/>
        <v>-4.514341864694682E-3</v>
      </c>
      <c r="X3155" s="3">
        <f t="shared" si="899"/>
        <v>-5.032085702822175E-3</v>
      </c>
      <c r="Y3155" s="3">
        <f t="shared" si="900"/>
        <v>-3.8614697719319417E-3</v>
      </c>
    </row>
    <row r="3156" spans="1:25" x14ac:dyDescent="0.25">
      <c r="A3156" s="1">
        <v>40620</v>
      </c>
      <c r="B3156" s="2">
        <v>8394.75</v>
      </c>
      <c r="C3156" s="2">
        <v>127584</v>
      </c>
      <c r="D3156" s="2">
        <v>8319</v>
      </c>
      <c r="E3156" s="2">
        <v>8289</v>
      </c>
      <c r="F3156" s="13">
        <f t="shared" si="888"/>
        <v>-9.0234968283748884E-3</v>
      </c>
      <c r="G3156" s="2">
        <f t="shared" si="883"/>
        <v>8803.9183333333349</v>
      </c>
      <c r="H3156" s="2">
        <f t="shared" ca="1" si="889"/>
        <v>144099.79999999999</v>
      </c>
      <c r="I3156">
        <f t="shared" ca="1" si="890"/>
        <v>-1</v>
      </c>
      <c r="J3156">
        <f t="shared" si="891"/>
        <v>-1</v>
      </c>
      <c r="K3156">
        <f t="shared" si="884"/>
        <v>112.05999999999949</v>
      </c>
      <c r="L3156">
        <f t="shared" ca="1" si="885"/>
        <v>-112.05999999999949</v>
      </c>
      <c r="M3156" s="14">
        <f t="shared" si="886"/>
        <v>6969.7200000000503</v>
      </c>
      <c r="N3156">
        <f t="shared" si="892"/>
        <v>0</v>
      </c>
      <c r="O3156">
        <f t="shared" si="887"/>
        <v>0</v>
      </c>
      <c r="P3156">
        <f>COUNTIF(作圖資料!$A$3:$A$249,A3156)</f>
        <v>0</v>
      </c>
      <c r="R3156" s="7">
        <f t="shared" si="893"/>
        <v>64</v>
      </c>
      <c r="S3156" s="8">
        <f t="shared" ca="1" si="894"/>
        <v>-64</v>
      </c>
      <c r="T3156" s="8">
        <f t="shared" ca="1" si="895"/>
        <v>10172</v>
      </c>
      <c r="U3156" s="8">
        <f t="shared" ca="1" si="896"/>
        <v>-1</v>
      </c>
      <c r="V3156" s="9">
        <f t="shared" ca="1" si="897"/>
        <v>0</v>
      </c>
      <c r="W3156" s="3">
        <f t="shared" si="898"/>
        <v>-4.514341864694682E-3</v>
      </c>
      <c r="X3156" s="3">
        <f t="shared" si="899"/>
        <v>8.4292540884947087E-3</v>
      </c>
      <c r="Y3156" s="3">
        <f t="shared" si="900"/>
        <v>3.8614697719319135E-3</v>
      </c>
    </row>
    <row r="3157" spans="1:25" x14ac:dyDescent="0.25">
      <c r="A3157" s="1">
        <v>40623</v>
      </c>
      <c r="B3157" s="2">
        <v>8467.7099999999991</v>
      </c>
      <c r="C3157" s="2">
        <v>97544</v>
      </c>
      <c r="D3157" s="2">
        <v>8390</v>
      </c>
      <c r="E3157" s="2">
        <v>8357</v>
      </c>
      <c r="F3157" s="13">
        <f t="shared" si="888"/>
        <v>-9.1772155635938546E-3</v>
      </c>
      <c r="G3157" s="2">
        <f t="shared" si="883"/>
        <v>8798.6768333333348</v>
      </c>
      <c r="H3157" s="2">
        <f t="shared" ca="1" si="889"/>
        <v>137785.20000000001</v>
      </c>
      <c r="I3157">
        <f t="shared" ca="1" si="890"/>
        <v>-1</v>
      </c>
      <c r="J3157">
        <f t="shared" si="891"/>
        <v>-1</v>
      </c>
      <c r="K3157">
        <f t="shared" si="884"/>
        <v>72.959999999999127</v>
      </c>
      <c r="L3157">
        <f t="shared" ca="1" si="885"/>
        <v>-72.959999999999127</v>
      </c>
      <c r="M3157" s="14">
        <f t="shared" si="886"/>
        <v>6969.7200000000503</v>
      </c>
      <c r="N3157">
        <f t="shared" si="892"/>
        <v>0</v>
      </c>
      <c r="O3157">
        <f t="shared" si="887"/>
        <v>0</v>
      </c>
      <c r="P3157">
        <f>COUNTIF(作圖資料!$A$3:$A$249,A3157)</f>
        <v>0</v>
      </c>
      <c r="R3157" s="7">
        <f t="shared" si="893"/>
        <v>71</v>
      </c>
      <c r="S3157" s="8">
        <f t="shared" ca="1" si="894"/>
        <v>-71</v>
      </c>
      <c r="T3157" s="8">
        <f t="shared" ca="1" si="895"/>
        <v>10101</v>
      </c>
      <c r="U3157" s="8">
        <f t="shared" ca="1" si="896"/>
        <v>-1</v>
      </c>
      <c r="V3157" s="9">
        <f t="shared" ca="1" si="897"/>
        <v>0</v>
      </c>
      <c r="W3157" s="3">
        <f t="shared" si="898"/>
        <v>-4.514341864694682E-3</v>
      </c>
      <c r="X3157" s="3">
        <f t="shared" si="899"/>
        <v>1.7193660220695905E-2</v>
      </c>
      <c r="Y3157" s="3">
        <f t="shared" si="900"/>
        <v>1.242910582840584E-2</v>
      </c>
    </row>
    <row r="3158" spans="1:25" x14ac:dyDescent="0.25">
      <c r="A3158" s="1">
        <v>40624</v>
      </c>
      <c r="B3158" s="2">
        <v>8508.0400000000009</v>
      </c>
      <c r="C3158" s="2">
        <v>106199</v>
      </c>
      <c r="D3158" s="2">
        <v>8415</v>
      </c>
      <c r="E3158" s="2">
        <v>8385</v>
      </c>
      <c r="F3158" s="13">
        <f t="shared" si="888"/>
        <v>-1.0935538619940788E-2</v>
      </c>
      <c r="G3158" s="2">
        <f t="shared" si="883"/>
        <v>8793.5125000000025</v>
      </c>
      <c r="H3158" s="2">
        <f t="shared" ca="1" si="889"/>
        <v>121423.2</v>
      </c>
      <c r="I3158">
        <f t="shared" ca="1" si="890"/>
        <v>-1</v>
      </c>
      <c r="J3158">
        <f t="shared" si="891"/>
        <v>-1</v>
      </c>
      <c r="K3158">
        <f t="shared" si="884"/>
        <v>40.330000000001746</v>
      </c>
      <c r="L3158">
        <f t="shared" ca="1" si="885"/>
        <v>-40.330000000001746</v>
      </c>
      <c r="M3158" s="14">
        <f t="shared" si="886"/>
        <v>6969.7200000000503</v>
      </c>
      <c r="N3158">
        <f t="shared" si="892"/>
        <v>0</v>
      </c>
      <c r="O3158">
        <f t="shared" si="887"/>
        <v>0</v>
      </c>
      <c r="P3158">
        <f>COUNTIF(作圖資料!$A$3:$A$249,A3158)</f>
        <v>0</v>
      </c>
      <c r="R3158" s="7">
        <f t="shared" si="893"/>
        <v>25</v>
      </c>
      <c r="S3158" s="8">
        <f t="shared" ca="1" si="894"/>
        <v>-25</v>
      </c>
      <c r="T3158" s="8">
        <f t="shared" ca="1" si="895"/>
        <v>10076</v>
      </c>
      <c r="U3158" s="8">
        <f t="shared" ca="1" si="896"/>
        <v>-1</v>
      </c>
      <c r="V3158" s="9">
        <f t="shared" ca="1" si="897"/>
        <v>0</v>
      </c>
      <c r="W3158" s="3">
        <f t="shared" si="898"/>
        <v>-4.514341864694682E-3</v>
      </c>
      <c r="X3158" s="3">
        <f t="shared" si="899"/>
        <v>2.2038349081875852E-2</v>
      </c>
      <c r="Y3158" s="3">
        <f t="shared" si="900"/>
        <v>1.5445879087727654E-2</v>
      </c>
    </row>
    <row r="3159" spans="1:25" x14ac:dyDescent="0.25">
      <c r="A3159" s="1">
        <v>40625</v>
      </c>
      <c r="B3159" s="2">
        <v>8545.08</v>
      </c>
      <c r="C3159" s="2">
        <v>97989</v>
      </c>
      <c r="D3159" s="2">
        <v>8448</v>
      </c>
      <c r="E3159" s="2">
        <v>8418</v>
      </c>
      <c r="F3159" s="13">
        <f t="shared" si="888"/>
        <v>-1.136092347877371E-2</v>
      </c>
      <c r="G3159" s="2">
        <f t="shared" si="883"/>
        <v>8789.7851666666684</v>
      </c>
      <c r="H3159" s="2">
        <f t="shared" ca="1" si="889"/>
        <v>112515.2</v>
      </c>
      <c r="I3159">
        <f t="shared" ca="1" si="890"/>
        <v>-1</v>
      </c>
      <c r="J3159">
        <f t="shared" si="891"/>
        <v>-1</v>
      </c>
      <c r="K3159">
        <f t="shared" si="884"/>
        <v>37.039999999999054</v>
      </c>
      <c r="L3159">
        <f t="shared" ca="1" si="885"/>
        <v>-37.039999999999054</v>
      </c>
      <c r="M3159" s="14">
        <f t="shared" si="886"/>
        <v>6969.7200000000503</v>
      </c>
      <c r="N3159">
        <f t="shared" si="892"/>
        <v>0</v>
      </c>
      <c r="O3159">
        <f t="shared" si="887"/>
        <v>0</v>
      </c>
      <c r="P3159">
        <f>COUNTIF(作圖資料!$A$3:$A$249,A3159)</f>
        <v>0</v>
      </c>
      <c r="R3159" s="7">
        <f t="shared" si="893"/>
        <v>33</v>
      </c>
      <c r="S3159" s="8">
        <f t="shared" ca="1" si="894"/>
        <v>-33</v>
      </c>
      <c r="T3159" s="8">
        <f t="shared" ca="1" si="895"/>
        <v>10043</v>
      </c>
      <c r="U3159" s="8">
        <f t="shared" ca="1" si="896"/>
        <v>-1</v>
      </c>
      <c r="V3159" s="9">
        <f t="shared" ca="1" si="897"/>
        <v>0</v>
      </c>
      <c r="W3159" s="3">
        <f t="shared" si="898"/>
        <v>-4.514341864694682E-3</v>
      </c>
      <c r="X3159" s="3">
        <f t="shared" si="899"/>
        <v>2.6487822809078798E-2</v>
      </c>
      <c r="Y3159" s="3">
        <f t="shared" si="900"/>
        <v>1.9428019790032502E-2</v>
      </c>
    </row>
    <row r="3160" spans="1:25" x14ac:dyDescent="0.25">
      <c r="A3160" s="1">
        <v>40626</v>
      </c>
      <c r="B3160" s="2">
        <v>8576.4</v>
      </c>
      <c r="C3160" s="2">
        <v>96784</v>
      </c>
      <c r="D3160" s="2">
        <v>8527</v>
      </c>
      <c r="E3160" s="2">
        <v>8495</v>
      </c>
      <c r="F3160" s="13">
        <f t="shared" si="888"/>
        <v>-5.7599925376614625E-3</v>
      </c>
      <c r="G3160" s="2">
        <f t="shared" si="883"/>
        <v>8785.5953333333346</v>
      </c>
      <c r="H3160" s="2">
        <f t="shared" ca="1" si="889"/>
        <v>105220</v>
      </c>
      <c r="I3160">
        <f t="shared" ca="1" si="890"/>
        <v>-1</v>
      </c>
      <c r="J3160">
        <f t="shared" si="891"/>
        <v>-1</v>
      </c>
      <c r="K3160">
        <f t="shared" si="884"/>
        <v>31.319999999999709</v>
      </c>
      <c r="L3160">
        <f t="shared" ca="1" si="885"/>
        <v>-31.319999999999709</v>
      </c>
      <c r="M3160" s="14">
        <f t="shared" si="886"/>
        <v>6969.7200000000503</v>
      </c>
      <c r="N3160">
        <f t="shared" si="892"/>
        <v>0</v>
      </c>
      <c r="O3160">
        <f t="shared" si="887"/>
        <v>0</v>
      </c>
      <c r="P3160">
        <f>COUNTIF(作圖資料!$A$3:$A$249,A3160)</f>
        <v>0</v>
      </c>
      <c r="R3160" s="7">
        <f t="shared" si="893"/>
        <v>79</v>
      </c>
      <c r="S3160" s="8">
        <f t="shared" ca="1" si="894"/>
        <v>-79</v>
      </c>
      <c r="T3160" s="8">
        <f t="shared" ca="1" si="895"/>
        <v>9964</v>
      </c>
      <c r="U3160" s="8">
        <f t="shared" ca="1" si="896"/>
        <v>-1</v>
      </c>
      <c r="V3160" s="9">
        <f t="shared" ca="1" si="897"/>
        <v>0</v>
      </c>
      <c r="W3160" s="3">
        <f t="shared" si="898"/>
        <v>-4.514341864694682E-3</v>
      </c>
      <c r="X3160" s="3">
        <f t="shared" si="899"/>
        <v>3.025017478359282E-2</v>
      </c>
      <c r="Y3160" s="3">
        <f t="shared" si="900"/>
        <v>2.8961023289489463E-2</v>
      </c>
    </row>
    <row r="3161" spans="1:25" x14ac:dyDescent="0.25">
      <c r="A3161" s="1">
        <v>40627</v>
      </c>
      <c r="B3161" s="2">
        <v>8610.39</v>
      </c>
      <c r="C3161" s="2">
        <v>104253</v>
      </c>
      <c r="D3161" s="2">
        <v>8579</v>
      </c>
      <c r="E3161" s="2">
        <v>8548</v>
      </c>
      <c r="F3161" s="13">
        <f t="shared" si="888"/>
        <v>-3.6455956118131017E-3</v>
      </c>
      <c r="G3161" s="2">
        <f t="shared" si="883"/>
        <v>8781.4270000000015</v>
      </c>
      <c r="H3161" s="2">
        <f t="shared" ca="1" si="889"/>
        <v>100553.8</v>
      </c>
      <c r="I3161">
        <f t="shared" ca="1" si="890"/>
        <v>1</v>
      </c>
      <c r="J3161">
        <f t="shared" si="891"/>
        <v>-1</v>
      </c>
      <c r="K3161">
        <f t="shared" si="884"/>
        <v>33.989999999999782</v>
      </c>
      <c r="L3161">
        <f t="shared" ca="1" si="885"/>
        <v>-33.989999999999782</v>
      </c>
      <c r="M3161" s="14">
        <f t="shared" si="886"/>
        <v>6969.7200000000503</v>
      </c>
      <c r="N3161">
        <f t="shared" si="892"/>
        <v>0</v>
      </c>
      <c r="O3161">
        <f t="shared" si="887"/>
        <v>0</v>
      </c>
      <c r="P3161">
        <f>COUNTIF(作圖資料!$A$3:$A$249,A3161)</f>
        <v>0</v>
      </c>
      <c r="R3161" s="7">
        <f t="shared" si="893"/>
        <v>52</v>
      </c>
      <c r="S3161" s="8">
        <f t="shared" ca="1" si="894"/>
        <v>-52</v>
      </c>
      <c r="T3161" s="8">
        <f t="shared" ca="1" si="895"/>
        <v>9912</v>
      </c>
      <c r="U3161" s="8">
        <f t="shared" ca="1" si="896"/>
        <v>1</v>
      </c>
      <c r="V3161" s="9">
        <f t="shared" ca="1" si="897"/>
        <v>2</v>
      </c>
      <c r="W3161" s="3">
        <f t="shared" si="898"/>
        <v>-4.514341864694682E-3</v>
      </c>
      <c r="X3161" s="3">
        <f t="shared" si="899"/>
        <v>3.4333263660148772E-2</v>
      </c>
      <c r="Y3161" s="3">
        <f t="shared" si="900"/>
        <v>3.5235911668878961E-2</v>
      </c>
    </row>
    <row r="3162" spans="1:25" x14ac:dyDescent="0.25">
      <c r="A3162" s="1">
        <v>40630</v>
      </c>
      <c r="B3162" s="2">
        <v>8553.06</v>
      </c>
      <c r="C3162" s="2">
        <v>78556</v>
      </c>
      <c r="D3162" s="2">
        <v>8520</v>
      </c>
      <c r="E3162" s="2">
        <v>8485</v>
      </c>
      <c r="F3162" s="13">
        <f t="shared" si="888"/>
        <v>-3.8652833021163291E-3</v>
      </c>
      <c r="G3162" s="2">
        <f t="shared" si="883"/>
        <v>8775.6635000000024</v>
      </c>
      <c r="H3162" s="2">
        <f t="shared" ca="1" si="889"/>
        <v>96756.2</v>
      </c>
      <c r="I3162">
        <f t="shared" ca="1" si="890"/>
        <v>-1</v>
      </c>
      <c r="J3162">
        <f t="shared" si="891"/>
        <v>-1</v>
      </c>
      <c r="K3162">
        <f t="shared" si="884"/>
        <v>-57.329999999999927</v>
      </c>
      <c r="L3162">
        <f t="shared" ca="1" si="885"/>
        <v>-57.329999999999927</v>
      </c>
      <c r="M3162" s="14">
        <f t="shared" si="886"/>
        <v>6969.7200000000503</v>
      </c>
      <c r="N3162">
        <f t="shared" si="892"/>
        <v>0</v>
      </c>
      <c r="O3162">
        <f t="shared" si="887"/>
        <v>0</v>
      </c>
      <c r="P3162">
        <f>COUNTIF(作圖資料!$A$3:$A$249,A3162)</f>
        <v>0</v>
      </c>
      <c r="R3162" s="7">
        <f t="shared" si="893"/>
        <v>-59</v>
      </c>
      <c r="S3162" s="8">
        <f t="shared" ca="1" si="894"/>
        <v>-59</v>
      </c>
      <c r="T3162" s="8">
        <f t="shared" ca="1" si="895"/>
        <v>9853</v>
      </c>
      <c r="U3162" s="8">
        <f t="shared" ca="1" si="896"/>
        <v>-1</v>
      </c>
      <c r="V3162" s="9">
        <f t="shared" ca="1" si="897"/>
        <v>2</v>
      </c>
      <c r="W3162" s="3">
        <f t="shared" si="898"/>
        <v>-4.514341864694682E-3</v>
      </c>
      <c r="X3162" s="3">
        <f t="shared" si="899"/>
        <v>2.744642972978828E-2</v>
      </c>
      <c r="Y3162" s="3">
        <f t="shared" si="900"/>
        <v>2.8116326776879363E-2</v>
      </c>
    </row>
    <row r="3163" spans="1:25" x14ac:dyDescent="0.25">
      <c r="A3163" s="1">
        <v>40631</v>
      </c>
      <c r="B3163" s="2">
        <v>8596.57</v>
      </c>
      <c r="C3163" s="2">
        <v>89531</v>
      </c>
      <c r="D3163" s="2">
        <v>8575</v>
      </c>
      <c r="E3163" s="2">
        <v>8541</v>
      </c>
      <c r="F3163" s="13">
        <f t="shared" si="888"/>
        <v>-2.5091402733881107E-3</v>
      </c>
      <c r="G3163" s="2">
        <f t="shared" si="883"/>
        <v>8771.2546666666694</v>
      </c>
      <c r="H3163" s="2">
        <f t="shared" ca="1" si="889"/>
        <v>93422.6</v>
      </c>
      <c r="I3163">
        <f t="shared" ca="1" si="890"/>
        <v>-1</v>
      </c>
      <c r="J3163">
        <f t="shared" si="891"/>
        <v>-1</v>
      </c>
      <c r="K3163">
        <f t="shared" si="884"/>
        <v>43.510000000000218</v>
      </c>
      <c r="L3163">
        <f t="shared" ca="1" si="885"/>
        <v>-43.510000000000218</v>
      </c>
      <c r="M3163" s="14">
        <f t="shared" si="886"/>
        <v>6969.7200000000503</v>
      </c>
      <c r="N3163">
        <f t="shared" si="892"/>
        <v>0</v>
      </c>
      <c r="O3163">
        <f t="shared" si="887"/>
        <v>0</v>
      </c>
      <c r="P3163">
        <f>COUNTIF(作圖資料!$A$3:$A$249,A3163)</f>
        <v>0</v>
      </c>
      <c r="R3163" s="7">
        <f t="shared" si="893"/>
        <v>55</v>
      </c>
      <c r="S3163" s="8">
        <f t="shared" ca="1" si="894"/>
        <v>-55</v>
      </c>
      <c r="T3163" s="8">
        <f t="shared" ca="1" si="895"/>
        <v>9798</v>
      </c>
      <c r="U3163" s="8">
        <f t="shared" ca="1" si="896"/>
        <v>-1</v>
      </c>
      <c r="V3163" s="9">
        <f t="shared" ca="1" si="897"/>
        <v>0</v>
      </c>
      <c r="W3163" s="3">
        <f t="shared" si="898"/>
        <v>-4.514341864694682E-3</v>
      </c>
      <c r="X3163" s="3">
        <f t="shared" si="899"/>
        <v>3.2673119845085363E-2</v>
      </c>
      <c r="Y3163" s="3">
        <f t="shared" si="900"/>
        <v>3.4753227947387222E-2</v>
      </c>
    </row>
    <row r="3164" spans="1:25" x14ac:dyDescent="0.25">
      <c r="A3164" s="1">
        <v>40632</v>
      </c>
      <c r="B3164" s="2">
        <v>8646.31</v>
      </c>
      <c r="C3164" s="2">
        <v>112426</v>
      </c>
      <c r="D3164" s="2">
        <v>8590</v>
      </c>
      <c r="E3164" s="2">
        <v>8560</v>
      </c>
      <c r="F3164" s="13">
        <f t="shared" si="888"/>
        <v>-6.512604799041366E-3</v>
      </c>
      <c r="G3164" s="2">
        <f t="shared" si="883"/>
        <v>8767.1546666666709</v>
      </c>
      <c r="H3164" s="2">
        <f t="shared" ca="1" si="889"/>
        <v>96310</v>
      </c>
      <c r="I3164">
        <f t="shared" ca="1" si="890"/>
        <v>1</v>
      </c>
      <c r="J3164">
        <f t="shared" si="891"/>
        <v>-1</v>
      </c>
      <c r="K3164">
        <f t="shared" si="884"/>
        <v>49.739999999999782</v>
      </c>
      <c r="L3164">
        <f t="shared" ca="1" si="885"/>
        <v>-49.739999999999782</v>
      </c>
      <c r="M3164" s="14">
        <f t="shared" si="886"/>
        <v>6969.7200000000503</v>
      </c>
      <c r="N3164">
        <f t="shared" si="892"/>
        <v>0</v>
      </c>
      <c r="O3164">
        <f t="shared" si="887"/>
        <v>0</v>
      </c>
      <c r="P3164">
        <f>COUNTIF(作圖資料!$A$3:$A$249,A3164)</f>
        <v>0</v>
      </c>
      <c r="R3164" s="7">
        <f t="shared" si="893"/>
        <v>15</v>
      </c>
      <c r="S3164" s="8">
        <f t="shared" ca="1" si="894"/>
        <v>-15</v>
      </c>
      <c r="T3164" s="8">
        <f t="shared" ca="1" si="895"/>
        <v>9783</v>
      </c>
      <c r="U3164" s="8">
        <f t="shared" ca="1" si="896"/>
        <v>1</v>
      </c>
      <c r="V3164" s="9">
        <f t="shared" ca="1" si="897"/>
        <v>2</v>
      </c>
      <c r="W3164" s="3">
        <f t="shared" si="898"/>
        <v>-4.514341864694682E-3</v>
      </c>
      <c r="X3164" s="3">
        <f t="shared" si="899"/>
        <v>3.86481960651468E-2</v>
      </c>
      <c r="Y3164" s="3">
        <f t="shared" si="900"/>
        <v>3.6563291902980133E-2</v>
      </c>
    </row>
    <row r="3165" spans="1:25" x14ac:dyDescent="0.25">
      <c r="A3165" s="1">
        <v>40633</v>
      </c>
      <c r="B3165" s="2">
        <v>8683.2999999999993</v>
      </c>
      <c r="C3165" s="2">
        <v>106587</v>
      </c>
      <c r="D3165" s="2">
        <v>8642</v>
      </c>
      <c r="E3165" s="2">
        <v>8606</v>
      </c>
      <c r="F3165" s="13">
        <f t="shared" si="888"/>
        <v>-4.7562562620201421E-3</v>
      </c>
      <c r="G3165" s="2">
        <f t="shared" si="883"/>
        <v>8764.0303333333359</v>
      </c>
      <c r="H3165" s="2">
        <f t="shared" ca="1" si="889"/>
        <v>98270.6</v>
      </c>
      <c r="I3165">
        <f t="shared" ca="1" si="890"/>
        <v>1</v>
      </c>
      <c r="J3165">
        <f t="shared" si="891"/>
        <v>-1</v>
      </c>
      <c r="K3165">
        <f t="shared" si="884"/>
        <v>36.989999999999782</v>
      </c>
      <c r="L3165">
        <f t="shared" ca="1" si="885"/>
        <v>36.989999999999782</v>
      </c>
      <c r="M3165" s="14">
        <f t="shared" si="886"/>
        <v>6969.7200000000503</v>
      </c>
      <c r="N3165">
        <f t="shared" si="892"/>
        <v>0</v>
      </c>
      <c r="O3165">
        <f t="shared" si="887"/>
        <v>0</v>
      </c>
      <c r="P3165">
        <f>COUNTIF(作圖資料!$A$3:$A$249,A3165)</f>
        <v>0</v>
      </c>
      <c r="R3165" s="7">
        <f t="shared" si="893"/>
        <v>52</v>
      </c>
      <c r="S3165" s="8">
        <f t="shared" ca="1" si="894"/>
        <v>52</v>
      </c>
      <c r="T3165" s="8">
        <f t="shared" ca="1" si="895"/>
        <v>9835</v>
      </c>
      <c r="U3165" s="8">
        <f t="shared" ca="1" si="896"/>
        <v>1</v>
      </c>
      <c r="V3165" s="9">
        <f t="shared" ca="1" si="897"/>
        <v>0</v>
      </c>
      <c r="W3165" s="3">
        <f t="shared" si="898"/>
        <v>-4.514341864694682E-3</v>
      </c>
      <c r="X3165" s="3">
        <f t="shared" si="899"/>
        <v>4.3091663483322717E-2</v>
      </c>
      <c r="Y3165" s="3">
        <f t="shared" si="900"/>
        <v>4.2838180282369631E-2</v>
      </c>
    </row>
    <row r="3166" spans="1:25" x14ac:dyDescent="0.25">
      <c r="A3166" s="1">
        <v>40634</v>
      </c>
      <c r="B3166" s="2">
        <v>8705.1299999999992</v>
      </c>
      <c r="C3166" s="2">
        <v>94240</v>
      </c>
      <c r="D3166" s="2">
        <v>8686</v>
      </c>
      <c r="E3166" s="2">
        <v>8655</v>
      </c>
      <c r="F3166" s="13">
        <f t="shared" si="888"/>
        <v>-2.1975547751726943E-3</v>
      </c>
      <c r="G3166" s="2">
        <f t="shared" si="883"/>
        <v>8761.3433333333342</v>
      </c>
      <c r="H3166" s="2">
        <f t="shared" ca="1" si="889"/>
        <v>96268</v>
      </c>
      <c r="I3166">
        <f t="shared" ca="1" si="890"/>
        <v>-1</v>
      </c>
      <c r="J3166">
        <f t="shared" si="891"/>
        <v>-1</v>
      </c>
      <c r="K3166">
        <f t="shared" si="884"/>
        <v>21.829999999999927</v>
      </c>
      <c r="L3166">
        <f t="shared" ca="1" si="885"/>
        <v>21.829999999999927</v>
      </c>
      <c r="M3166" s="14">
        <f t="shared" si="886"/>
        <v>6969.7200000000503</v>
      </c>
      <c r="N3166">
        <f t="shared" si="892"/>
        <v>0</v>
      </c>
      <c r="O3166">
        <f t="shared" si="887"/>
        <v>0</v>
      </c>
      <c r="P3166">
        <f>COUNTIF(作圖資料!$A$3:$A$249,A3166)</f>
        <v>0</v>
      </c>
      <c r="R3166" s="7">
        <f t="shared" si="893"/>
        <v>44</v>
      </c>
      <c r="S3166" s="8">
        <f t="shared" ca="1" si="894"/>
        <v>44</v>
      </c>
      <c r="T3166" s="8">
        <f t="shared" ca="1" si="895"/>
        <v>9879</v>
      </c>
      <c r="U3166" s="8">
        <f t="shared" ca="1" si="896"/>
        <v>-1</v>
      </c>
      <c r="V3166" s="9">
        <f t="shared" ca="1" si="897"/>
        <v>2</v>
      </c>
      <c r="W3166" s="3">
        <f t="shared" si="898"/>
        <v>-4.514341864694682E-3</v>
      </c>
      <c r="X3166" s="3">
        <f t="shared" si="899"/>
        <v>4.5714018004511692E-2</v>
      </c>
      <c r="Y3166" s="3">
        <f t="shared" si="900"/>
        <v>4.8147701218775873E-2</v>
      </c>
    </row>
    <row r="3167" spans="1:25" x14ac:dyDescent="0.25">
      <c r="A3167" s="1">
        <v>40639</v>
      </c>
      <c r="B3167" s="2">
        <v>8851.98</v>
      </c>
      <c r="C3167" s="2">
        <v>137953</v>
      </c>
      <c r="D3167" s="2">
        <v>8838</v>
      </c>
      <c r="E3167" s="2">
        <v>8807</v>
      </c>
      <c r="F3167" s="13">
        <f t="shared" si="888"/>
        <v>-1.5793076803155559E-3</v>
      </c>
      <c r="G3167" s="2">
        <f t="shared" si="883"/>
        <v>8760.4111666666686</v>
      </c>
      <c r="H3167" s="2">
        <f t="shared" ca="1" si="889"/>
        <v>108147.4</v>
      </c>
      <c r="I3167">
        <f t="shared" ca="1" si="890"/>
        <v>1</v>
      </c>
      <c r="J3167">
        <f t="shared" si="891"/>
        <v>-1</v>
      </c>
      <c r="K3167">
        <f t="shared" si="884"/>
        <v>146.85000000000036</v>
      </c>
      <c r="L3167">
        <f t="shared" ca="1" si="885"/>
        <v>-146.85000000000036</v>
      </c>
      <c r="M3167" s="14">
        <f t="shared" si="886"/>
        <v>6969.7200000000503</v>
      </c>
      <c r="N3167">
        <f t="shared" si="892"/>
        <v>0</v>
      </c>
      <c r="O3167">
        <f t="shared" si="887"/>
        <v>0</v>
      </c>
      <c r="P3167">
        <f>COUNTIF(作圖資料!$A$3:$A$249,A3167)</f>
        <v>0</v>
      </c>
      <c r="R3167" s="7">
        <f t="shared" si="893"/>
        <v>152</v>
      </c>
      <c r="S3167" s="8">
        <f t="shared" ca="1" si="894"/>
        <v>-152</v>
      </c>
      <c r="T3167" s="8">
        <f t="shared" ca="1" si="895"/>
        <v>9727</v>
      </c>
      <c r="U3167" s="8">
        <f t="shared" ca="1" si="896"/>
        <v>1</v>
      </c>
      <c r="V3167" s="9">
        <f t="shared" ca="1" si="897"/>
        <v>2</v>
      </c>
      <c r="W3167" s="3">
        <f t="shared" si="898"/>
        <v>-4.514341864694682E-3</v>
      </c>
      <c r="X3167" s="3">
        <f t="shared" si="899"/>
        <v>6.335454761681647E-2</v>
      </c>
      <c r="Y3167" s="3">
        <f t="shared" si="900"/>
        <v>6.6489682635452407E-2</v>
      </c>
    </row>
    <row r="3168" spans="1:25" x14ac:dyDescent="0.25">
      <c r="A3168" s="1">
        <v>40640</v>
      </c>
      <c r="B3168" s="2">
        <v>8901.7199999999993</v>
      </c>
      <c r="C3168" s="2">
        <v>112625</v>
      </c>
      <c r="D3168" s="2">
        <v>8897</v>
      </c>
      <c r="E3168" s="2">
        <v>8863</v>
      </c>
      <c r="F3168" s="13">
        <f t="shared" si="888"/>
        <v>-5.3023460634571418E-4</v>
      </c>
      <c r="G3168" s="2">
        <f t="shared" si="883"/>
        <v>8759.2315000000017</v>
      </c>
      <c r="H3168" s="2">
        <f t="shared" ca="1" si="889"/>
        <v>112766.2</v>
      </c>
      <c r="I3168">
        <f t="shared" ca="1" si="890"/>
        <v>-1</v>
      </c>
      <c r="J3168">
        <f t="shared" si="891"/>
        <v>-1</v>
      </c>
      <c r="K3168">
        <f t="shared" si="884"/>
        <v>49.739999999999782</v>
      </c>
      <c r="L3168">
        <f t="shared" ca="1" si="885"/>
        <v>49.739999999999782</v>
      </c>
      <c r="M3168" s="14">
        <f t="shared" si="886"/>
        <v>6969.7200000000503</v>
      </c>
      <c r="N3168">
        <f t="shared" si="892"/>
        <v>0</v>
      </c>
      <c r="O3168">
        <f t="shared" si="887"/>
        <v>0</v>
      </c>
      <c r="P3168">
        <f>COUNTIF(作圖資料!$A$3:$A$249,A3168)</f>
        <v>0</v>
      </c>
      <c r="R3168" s="7">
        <f t="shared" si="893"/>
        <v>59</v>
      </c>
      <c r="S3168" s="8">
        <f t="shared" ca="1" si="894"/>
        <v>59</v>
      </c>
      <c r="T3168" s="8">
        <f t="shared" ca="1" si="895"/>
        <v>9786</v>
      </c>
      <c r="U3168" s="8">
        <f t="shared" ca="1" si="896"/>
        <v>-1</v>
      </c>
      <c r="V3168" s="9">
        <f t="shared" ca="1" si="897"/>
        <v>2</v>
      </c>
      <c r="W3168" s="3">
        <f t="shared" si="898"/>
        <v>-4.514341864694682E-3</v>
      </c>
      <c r="X3168" s="3">
        <f t="shared" si="899"/>
        <v>6.9329623836878129E-2</v>
      </c>
      <c r="Y3168" s="3">
        <f t="shared" si="900"/>
        <v>7.3609267527451783E-2</v>
      </c>
    </row>
    <row r="3169" spans="1:25" x14ac:dyDescent="0.25">
      <c r="A3169" s="1">
        <v>40641</v>
      </c>
      <c r="B3169" s="2">
        <v>8894.5400000000009</v>
      </c>
      <c r="C3169" s="2">
        <v>127976</v>
      </c>
      <c r="D3169" s="2">
        <v>8866</v>
      </c>
      <c r="E3169" s="2">
        <v>8840</v>
      </c>
      <c r="F3169" s="13">
        <f t="shared" si="888"/>
        <v>-3.2087100625778353E-3</v>
      </c>
      <c r="G3169" s="2">
        <f t="shared" si="883"/>
        <v>8757.0521666666682</v>
      </c>
      <c r="H3169" s="2">
        <f t="shared" ca="1" si="889"/>
        <v>115876.2</v>
      </c>
      <c r="I3169">
        <f t="shared" ca="1" si="890"/>
        <v>1</v>
      </c>
      <c r="J3169">
        <f t="shared" si="891"/>
        <v>-1</v>
      </c>
      <c r="K3169">
        <f t="shared" si="884"/>
        <v>-7.179999999998472</v>
      </c>
      <c r="L3169">
        <f t="shared" ca="1" si="885"/>
        <v>7.179999999998472</v>
      </c>
      <c r="M3169" s="14">
        <f t="shared" si="886"/>
        <v>6969.7200000000503</v>
      </c>
      <c r="N3169">
        <f t="shared" si="892"/>
        <v>0</v>
      </c>
      <c r="O3169">
        <f t="shared" si="887"/>
        <v>0</v>
      </c>
      <c r="P3169">
        <f>COUNTIF(作圖資料!$A$3:$A$249,A3169)</f>
        <v>0</v>
      </c>
      <c r="R3169" s="7">
        <f t="shared" si="893"/>
        <v>-31</v>
      </c>
      <c r="S3169" s="8">
        <f t="shared" ca="1" si="894"/>
        <v>31</v>
      </c>
      <c r="T3169" s="8">
        <f t="shared" ca="1" si="895"/>
        <v>9817</v>
      </c>
      <c r="U3169" s="8">
        <f t="shared" ca="1" si="896"/>
        <v>1</v>
      </c>
      <c r="V3169" s="9">
        <f t="shared" ca="1" si="897"/>
        <v>2</v>
      </c>
      <c r="W3169" s="3">
        <f t="shared" si="898"/>
        <v>-4.514341864694682E-3</v>
      </c>
      <c r="X3169" s="3">
        <f t="shared" si="899"/>
        <v>6.846711786060089E-2</v>
      </c>
      <c r="Y3169" s="3">
        <f t="shared" si="900"/>
        <v>6.9868468685892804E-2</v>
      </c>
    </row>
    <row r="3170" spans="1:25" x14ac:dyDescent="0.25">
      <c r="A3170" s="1">
        <v>40644</v>
      </c>
      <c r="B3170" s="2">
        <v>8880.27</v>
      </c>
      <c r="C3170" s="2">
        <v>96624</v>
      </c>
      <c r="D3170" s="2">
        <v>8859</v>
      </c>
      <c r="E3170" s="2">
        <v>8830</v>
      </c>
      <c r="F3170" s="13">
        <f t="shared" si="888"/>
        <v>-2.3951974433210621E-3</v>
      </c>
      <c r="G3170" s="2">
        <f t="shared" si="883"/>
        <v>8755.1035000000011</v>
      </c>
      <c r="H3170" s="2">
        <f t="shared" ca="1" si="889"/>
        <v>113883.6</v>
      </c>
      <c r="I3170">
        <f t="shared" ca="1" si="890"/>
        <v>-1</v>
      </c>
      <c r="J3170">
        <f t="shared" si="891"/>
        <v>-1</v>
      </c>
      <c r="K3170">
        <f t="shared" si="884"/>
        <v>-14.270000000000437</v>
      </c>
      <c r="L3170">
        <f t="shared" ca="1" si="885"/>
        <v>-14.270000000000437</v>
      </c>
      <c r="M3170" s="14">
        <f t="shared" si="886"/>
        <v>6969.7200000000503</v>
      </c>
      <c r="N3170">
        <f t="shared" si="892"/>
        <v>0</v>
      </c>
      <c r="O3170">
        <f t="shared" si="887"/>
        <v>0</v>
      </c>
      <c r="P3170">
        <f>COUNTIF(作圖資料!$A$3:$A$249,A3170)</f>
        <v>0</v>
      </c>
      <c r="R3170" s="7">
        <f t="shared" si="893"/>
        <v>-7</v>
      </c>
      <c r="S3170" s="8">
        <f t="shared" ca="1" si="894"/>
        <v>-7</v>
      </c>
      <c r="T3170" s="8">
        <f t="shared" ca="1" si="895"/>
        <v>9810</v>
      </c>
      <c r="U3170" s="8">
        <f t="shared" ca="1" si="896"/>
        <v>-1</v>
      </c>
      <c r="V3170" s="9">
        <f t="shared" ca="1" si="897"/>
        <v>2</v>
      </c>
      <c r="W3170" s="3">
        <f t="shared" si="898"/>
        <v>-4.514341864694682E-3</v>
      </c>
      <c r="X3170" s="3">
        <f t="shared" si="899"/>
        <v>6.6752917264294442E-2</v>
      </c>
      <c r="Y3170" s="3">
        <f t="shared" si="900"/>
        <v>6.9023772173282705E-2</v>
      </c>
    </row>
    <row r="3171" spans="1:25" x14ac:dyDescent="0.25">
      <c r="A3171" s="1">
        <v>40645</v>
      </c>
      <c r="B3171" s="2">
        <v>8732.59</v>
      </c>
      <c r="C3171" s="2">
        <v>100179</v>
      </c>
      <c r="D3171" s="2">
        <v>8705</v>
      </c>
      <c r="E3171" s="2">
        <v>8677</v>
      </c>
      <c r="F3171" s="13">
        <f t="shared" si="888"/>
        <v>-3.1594292185938011E-3</v>
      </c>
      <c r="G3171" s="2">
        <f t="shared" si="883"/>
        <v>8753.2081666666691</v>
      </c>
      <c r="H3171" s="2">
        <f t="shared" ca="1" si="889"/>
        <v>115071.4</v>
      </c>
      <c r="I3171">
        <f t="shared" ca="1" si="890"/>
        <v>-1</v>
      </c>
      <c r="J3171">
        <f t="shared" si="891"/>
        <v>-1</v>
      </c>
      <c r="K3171">
        <f t="shared" si="884"/>
        <v>-147.68000000000029</v>
      </c>
      <c r="L3171">
        <f t="shared" ca="1" si="885"/>
        <v>147.68000000000029</v>
      </c>
      <c r="M3171" s="14">
        <f t="shared" si="886"/>
        <v>6969.7200000000503</v>
      </c>
      <c r="N3171">
        <f t="shared" si="892"/>
        <v>0</v>
      </c>
      <c r="O3171">
        <f t="shared" si="887"/>
        <v>0</v>
      </c>
      <c r="P3171">
        <f>COUNTIF(作圖資料!$A$3:$A$249,A3171)</f>
        <v>0</v>
      </c>
      <c r="R3171" s="7">
        <f t="shared" si="893"/>
        <v>-154</v>
      </c>
      <c r="S3171" s="8">
        <f t="shared" ca="1" si="894"/>
        <v>154</v>
      </c>
      <c r="T3171" s="8">
        <f t="shared" ca="1" si="895"/>
        <v>9964</v>
      </c>
      <c r="U3171" s="8">
        <f t="shared" ca="1" si="896"/>
        <v>-1</v>
      </c>
      <c r="V3171" s="9">
        <f t="shared" ca="1" si="897"/>
        <v>0</v>
      </c>
      <c r="W3171" s="3">
        <f t="shared" si="898"/>
        <v>-4.514341864694682E-3</v>
      </c>
      <c r="X3171" s="3">
        <f t="shared" si="899"/>
        <v>4.9012682922141337E-2</v>
      </c>
      <c r="Y3171" s="3">
        <f t="shared" si="900"/>
        <v>5.0440448895860301E-2</v>
      </c>
    </row>
    <row r="3172" spans="1:25" x14ac:dyDescent="0.25">
      <c r="A3172" s="1">
        <v>40646</v>
      </c>
      <c r="B3172" s="2">
        <v>8780.2000000000007</v>
      </c>
      <c r="C3172" s="2">
        <v>89730</v>
      </c>
      <c r="D3172" s="2">
        <v>8806</v>
      </c>
      <c r="E3172" s="2">
        <v>8777</v>
      </c>
      <c r="F3172" s="13">
        <f t="shared" si="888"/>
        <v>2.9384296485273076E-3</v>
      </c>
      <c r="G3172" s="2">
        <f t="shared" si="883"/>
        <v>8751.4913333333352</v>
      </c>
      <c r="H3172" s="2">
        <f t="shared" ca="1" si="889"/>
        <v>105426.8</v>
      </c>
      <c r="I3172">
        <f t="shared" ca="1" si="890"/>
        <v>-1</v>
      </c>
      <c r="J3172">
        <f t="shared" si="891"/>
        <v>1</v>
      </c>
      <c r="K3172">
        <f t="shared" si="884"/>
        <v>47.610000000000582</v>
      </c>
      <c r="L3172">
        <f t="shared" ca="1" si="885"/>
        <v>-47.610000000000582</v>
      </c>
      <c r="M3172" s="14">
        <f t="shared" si="886"/>
        <v>6969.7200000000503</v>
      </c>
      <c r="N3172">
        <f t="shared" si="892"/>
        <v>0</v>
      </c>
      <c r="O3172">
        <f t="shared" si="887"/>
        <v>0</v>
      </c>
      <c r="P3172">
        <f>COUNTIF(作圖資料!$A$3:$A$249,A3172)</f>
        <v>0</v>
      </c>
      <c r="R3172" s="7">
        <f t="shared" si="893"/>
        <v>101</v>
      </c>
      <c r="S3172" s="8">
        <f t="shared" ca="1" si="894"/>
        <v>-101</v>
      </c>
      <c r="T3172" s="8">
        <f t="shared" ca="1" si="895"/>
        <v>9863</v>
      </c>
      <c r="U3172" s="8">
        <f t="shared" ca="1" si="896"/>
        <v>-1</v>
      </c>
      <c r="V3172" s="9">
        <f t="shared" ca="1" si="897"/>
        <v>0</v>
      </c>
      <c r="W3172" s="3">
        <f t="shared" si="898"/>
        <v>-4.514341864694682E-3</v>
      </c>
      <c r="X3172" s="3">
        <f t="shared" si="899"/>
        <v>5.4731890377652581E-2</v>
      </c>
      <c r="Y3172" s="3">
        <f t="shared" si="900"/>
        <v>6.2628212863520494E-2</v>
      </c>
    </row>
    <row r="3173" spans="1:25" x14ac:dyDescent="0.25">
      <c r="A3173" s="1">
        <v>40647</v>
      </c>
      <c r="B3173" s="2">
        <v>8802.73</v>
      </c>
      <c r="C3173" s="2">
        <v>103454</v>
      </c>
      <c r="D3173" s="2">
        <v>8799</v>
      </c>
      <c r="E3173" s="2">
        <v>8770</v>
      </c>
      <c r="F3173" s="13">
        <f t="shared" si="888"/>
        <v>-4.2373218308411342E-4</v>
      </c>
      <c r="G3173" s="2">
        <f t="shared" si="883"/>
        <v>8751.8248333333377</v>
      </c>
      <c r="H3173" s="2">
        <f t="shared" ca="1" si="889"/>
        <v>103592.6</v>
      </c>
      <c r="I3173">
        <f t="shared" ca="1" si="890"/>
        <v>-1</v>
      </c>
      <c r="J3173">
        <f t="shared" si="891"/>
        <v>-1</v>
      </c>
      <c r="K3173">
        <f t="shared" si="884"/>
        <v>22.529999999998836</v>
      </c>
      <c r="L3173">
        <f t="shared" ca="1" si="885"/>
        <v>-22.529999999998836</v>
      </c>
      <c r="M3173" s="14">
        <f t="shared" si="886"/>
        <v>6969.7200000000503</v>
      </c>
      <c r="N3173">
        <f t="shared" si="892"/>
        <v>0</v>
      </c>
      <c r="O3173">
        <f t="shared" si="887"/>
        <v>0</v>
      </c>
      <c r="P3173">
        <f>COUNTIF(作圖資料!$A$3:$A$249,A3173)</f>
        <v>0</v>
      </c>
      <c r="R3173" s="7">
        <f t="shared" si="893"/>
        <v>-7</v>
      </c>
      <c r="S3173" s="8">
        <f t="shared" ca="1" si="894"/>
        <v>7</v>
      </c>
      <c r="T3173" s="8">
        <f t="shared" ca="1" si="895"/>
        <v>9870</v>
      </c>
      <c r="U3173" s="8">
        <f t="shared" ca="1" si="896"/>
        <v>-1</v>
      </c>
      <c r="V3173" s="9">
        <f t="shared" ca="1" si="897"/>
        <v>0</v>
      </c>
      <c r="W3173" s="3">
        <f t="shared" si="898"/>
        <v>-4.514341864694682E-3</v>
      </c>
      <c r="X3173" s="3">
        <f t="shared" si="899"/>
        <v>5.7438333225219518E-2</v>
      </c>
      <c r="Y3173" s="3">
        <f t="shared" si="900"/>
        <v>6.1783516350910395E-2</v>
      </c>
    </row>
    <row r="3174" spans="1:25" x14ac:dyDescent="0.25">
      <c r="A3174" s="1">
        <v>40648</v>
      </c>
      <c r="B3174" s="2">
        <v>8718.1200000000008</v>
      </c>
      <c r="C3174" s="2">
        <v>106791</v>
      </c>
      <c r="D3174" s="2">
        <v>8704</v>
      </c>
      <c r="E3174" s="2">
        <v>8675</v>
      </c>
      <c r="F3174" s="13">
        <f t="shared" si="888"/>
        <v>-1.619615238147798E-3</v>
      </c>
      <c r="G3174" s="2">
        <f t="shared" si="883"/>
        <v>8750.1621666666688</v>
      </c>
      <c r="H3174" s="2">
        <f t="shared" ca="1" si="889"/>
        <v>99355.6</v>
      </c>
      <c r="I3174">
        <f t="shared" ca="1" si="890"/>
        <v>1</v>
      </c>
      <c r="J3174">
        <f t="shared" si="891"/>
        <v>-1</v>
      </c>
      <c r="K3174">
        <f t="shared" si="884"/>
        <v>-84.609999999998763</v>
      </c>
      <c r="L3174">
        <f t="shared" ca="1" si="885"/>
        <v>84.609999999998763</v>
      </c>
      <c r="M3174" s="14">
        <f t="shared" si="886"/>
        <v>6969.7200000000503</v>
      </c>
      <c r="N3174">
        <f t="shared" si="892"/>
        <v>0</v>
      </c>
      <c r="O3174">
        <f t="shared" si="887"/>
        <v>0</v>
      </c>
      <c r="P3174">
        <f>COUNTIF(作圖資料!$A$3:$A$249,A3174)</f>
        <v>0</v>
      </c>
      <c r="R3174" s="7">
        <f t="shared" si="893"/>
        <v>-95</v>
      </c>
      <c r="S3174" s="8">
        <f t="shared" ca="1" si="894"/>
        <v>95</v>
      </c>
      <c r="T3174" s="8">
        <f t="shared" ca="1" si="895"/>
        <v>9965</v>
      </c>
      <c r="U3174" s="8">
        <f t="shared" ca="1" si="896"/>
        <v>1</v>
      </c>
      <c r="V3174" s="9">
        <f t="shared" ca="1" si="897"/>
        <v>2</v>
      </c>
      <c r="W3174" s="3">
        <f t="shared" si="898"/>
        <v>-4.514341864694682E-3</v>
      </c>
      <c r="X3174" s="3">
        <f t="shared" si="899"/>
        <v>4.7274457089726996E-2</v>
      </c>
      <c r="Y3174" s="3">
        <f t="shared" si="900"/>
        <v>5.0319777965487589E-2</v>
      </c>
    </row>
    <row r="3175" spans="1:25" x14ac:dyDescent="0.25">
      <c r="A3175" s="1">
        <v>40651</v>
      </c>
      <c r="B3175" s="2">
        <v>8714.48</v>
      </c>
      <c r="C3175" s="2">
        <v>93039</v>
      </c>
      <c r="D3175" s="2">
        <v>8710</v>
      </c>
      <c r="E3175" s="2">
        <v>8682</v>
      </c>
      <c r="F3175" s="13">
        <f t="shared" si="888"/>
        <v>-5.1408689904608451E-4</v>
      </c>
      <c r="G3175" s="2">
        <f t="shared" si="883"/>
        <v>8746.5475000000024</v>
      </c>
      <c r="H3175" s="2">
        <f t="shared" ca="1" si="889"/>
        <v>98638.6</v>
      </c>
      <c r="I3175">
        <f t="shared" ca="1" si="890"/>
        <v>-1</v>
      </c>
      <c r="J3175">
        <f t="shared" si="891"/>
        <v>-1</v>
      </c>
      <c r="K3175">
        <f t="shared" si="884"/>
        <v>-3.6400000000012369</v>
      </c>
      <c r="L3175">
        <f t="shared" ca="1" si="885"/>
        <v>-3.6400000000012369</v>
      </c>
      <c r="M3175" s="14">
        <f t="shared" si="886"/>
        <v>6969.7200000000503</v>
      </c>
      <c r="N3175">
        <f t="shared" si="892"/>
        <v>0</v>
      </c>
      <c r="O3175">
        <f t="shared" si="887"/>
        <v>0</v>
      </c>
      <c r="P3175">
        <f>COUNTIF(作圖資料!$A$3:$A$249,A3175)</f>
        <v>0</v>
      </c>
      <c r="R3175" s="7">
        <f t="shared" si="893"/>
        <v>6</v>
      </c>
      <c r="S3175" s="8">
        <f t="shared" ca="1" si="894"/>
        <v>6</v>
      </c>
      <c r="T3175" s="8">
        <f t="shared" ca="1" si="895"/>
        <v>9971</v>
      </c>
      <c r="U3175" s="8">
        <f t="shared" ca="1" si="896"/>
        <v>-1</v>
      </c>
      <c r="V3175" s="9">
        <f t="shared" ca="1" si="897"/>
        <v>2</v>
      </c>
      <c r="W3175" s="3">
        <f t="shared" si="898"/>
        <v>-4.514341864694682E-3</v>
      </c>
      <c r="X3175" s="3">
        <f t="shared" si="899"/>
        <v>4.6837197792561014E-2</v>
      </c>
      <c r="Y3175" s="3">
        <f t="shared" si="900"/>
        <v>5.1043803547724975E-2</v>
      </c>
    </row>
    <row r="3176" spans="1:25" x14ac:dyDescent="0.25">
      <c r="A3176" s="1">
        <v>40652</v>
      </c>
      <c r="B3176" s="2">
        <v>8638.5499999999993</v>
      </c>
      <c r="C3176" s="2">
        <v>99520</v>
      </c>
      <c r="D3176" s="2">
        <v>8627</v>
      </c>
      <c r="E3176" s="2">
        <v>8600</v>
      </c>
      <c r="F3176" s="13">
        <f t="shared" si="888"/>
        <v>-1.337029941367418E-3</v>
      </c>
      <c r="G3176" s="2">
        <f t="shared" si="883"/>
        <v>8741.1066666666684</v>
      </c>
      <c r="H3176" s="2">
        <f t="shared" ca="1" si="889"/>
        <v>98506.8</v>
      </c>
      <c r="I3176">
        <f t="shared" ca="1" si="890"/>
        <v>1</v>
      </c>
      <c r="J3176">
        <f t="shared" si="891"/>
        <v>-1</v>
      </c>
      <c r="K3176">
        <f t="shared" si="884"/>
        <v>-75.930000000000291</v>
      </c>
      <c r="L3176">
        <f t="shared" ca="1" si="885"/>
        <v>75.930000000000291</v>
      </c>
      <c r="M3176" s="14">
        <f t="shared" si="886"/>
        <v>6969.7200000000503</v>
      </c>
      <c r="N3176">
        <f t="shared" si="892"/>
        <v>0</v>
      </c>
      <c r="O3176">
        <f t="shared" si="887"/>
        <v>0</v>
      </c>
      <c r="P3176">
        <f>COUNTIF(作圖資料!$A$3:$A$249,A3176)</f>
        <v>0</v>
      </c>
      <c r="R3176" s="7">
        <f t="shared" si="893"/>
        <v>-83</v>
      </c>
      <c r="S3176" s="8">
        <f t="shared" ca="1" si="894"/>
        <v>83</v>
      </c>
      <c r="T3176" s="8">
        <f t="shared" ca="1" si="895"/>
        <v>10054</v>
      </c>
      <c r="U3176" s="8">
        <f t="shared" ca="1" si="896"/>
        <v>1</v>
      </c>
      <c r="V3176" s="9">
        <f t="shared" ca="1" si="897"/>
        <v>2</v>
      </c>
      <c r="W3176" s="3">
        <f t="shared" si="898"/>
        <v>-4.514341864694682E-3</v>
      </c>
      <c r="X3176" s="3">
        <f t="shared" si="899"/>
        <v>3.7716016904155714E-2</v>
      </c>
      <c r="Y3176" s="3">
        <f t="shared" si="900"/>
        <v>4.1028116326776498E-2</v>
      </c>
    </row>
    <row r="3177" spans="1:25" x14ac:dyDescent="0.25">
      <c r="A3177" s="1">
        <v>40653</v>
      </c>
      <c r="B3177" s="2">
        <v>8813.2800000000007</v>
      </c>
      <c r="C3177" s="2">
        <v>123353</v>
      </c>
      <c r="D3177" s="2">
        <v>8791</v>
      </c>
      <c r="E3177" s="2">
        <v>8809</v>
      </c>
      <c r="F3177" s="13">
        <f t="shared" si="888"/>
        <v>-4.8563077537544519E-4</v>
      </c>
      <c r="G3177" s="2">
        <f t="shared" si="883"/>
        <v>8738.4016666666685</v>
      </c>
      <c r="H3177" s="2">
        <f t="shared" ca="1" si="889"/>
        <v>105231.4</v>
      </c>
      <c r="I3177">
        <f t="shared" ca="1" si="890"/>
        <v>1</v>
      </c>
      <c r="J3177">
        <f t="shared" si="891"/>
        <v>-1</v>
      </c>
      <c r="K3177">
        <f t="shared" si="884"/>
        <v>174.73000000000138</v>
      </c>
      <c r="L3177">
        <f t="shared" ca="1" si="885"/>
        <v>174.73000000000138</v>
      </c>
      <c r="M3177" s="14">
        <f t="shared" si="886"/>
        <v>6969.7200000000503</v>
      </c>
      <c r="N3177">
        <f t="shared" si="892"/>
        <v>0</v>
      </c>
      <c r="O3177">
        <f t="shared" si="887"/>
        <v>0</v>
      </c>
      <c r="P3177">
        <f>COUNTIF(作圖資料!$A$3:$A$249,A3177)</f>
        <v>1</v>
      </c>
      <c r="R3177" s="7">
        <f t="shared" si="893"/>
        <v>164</v>
      </c>
      <c r="S3177" s="8">
        <f t="shared" ca="1" si="894"/>
        <v>164</v>
      </c>
      <c r="T3177" s="8">
        <f t="shared" ca="1" si="895"/>
        <v>10218</v>
      </c>
      <c r="U3177" s="8">
        <f t="shared" ca="1" si="896"/>
        <v>1</v>
      </c>
      <c r="V3177" s="9">
        <f t="shared" ca="1" si="897"/>
        <v>2</v>
      </c>
      <c r="W3177" s="3">
        <f t="shared" si="898"/>
        <v>-4.514341864694682E-3</v>
      </c>
      <c r="X3177" s="3">
        <f t="shared" si="899"/>
        <v>5.8705664429917093E-2</v>
      </c>
      <c r="Y3177" s="3">
        <f t="shared" si="900"/>
        <v>6.0818148907927805E-2</v>
      </c>
    </row>
    <row r="3178" spans="1:25" x14ac:dyDescent="0.25">
      <c r="A3178" s="1">
        <v>40654</v>
      </c>
      <c r="B3178" s="2">
        <v>8957.65</v>
      </c>
      <c r="C3178" s="2">
        <v>158893</v>
      </c>
      <c r="D3178" s="2">
        <v>8993</v>
      </c>
      <c r="E3178" s="2">
        <v>8956</v>
      </c>
      <c r="F3178" s="13">
        <f t="shared" si="888"/>
        <v>3.9463475353469502E-3</v>
      </c>
      <c r="G3178" s="2">
        <f t="shared" si="883"/>
        <v>8738.1540000000023</v>
      </c>
      <c r="H3178" s="2">
        <f t="shared" ca="1" si="889"/>
        <v>116319.2</v>
      </c>
      <c r="I3178">
        <f t="shared" ca="1" si="890"/>
        <v>1</v>
      </c>
      <c r="J3178">
        <f t="shared" si="891"/>
        <v>1</v>
      </c>
      <c r="K3178">
        <f t="shared" si="884"/>
        <v>144.36999999999898</v>
      </c>
      <c r="L3178">
        <f t="shared" ca="1" si="885"/>
        <v>144.36999999999898</v>
      </c>
      <c r="M3178" s="14">
        <f t="shared" si="886"/>
        <v>6969.7200000000503</v>
      </c>
      <c r="N3178">
        <f t="shared" si="892"/>
        <v>0</v>
      </c>
      <c r="O3178">
        <f t="shared" si="887"/>
        <v>0</v>
      </c>
      <c r="P3178">
        <f>COUNTIF(作圖資料!$A$3:$A$249,A3178)</f>
        <v>0</v>
      </c>
      <c r="R3178" s="7">
        <f t="shared" si="893"/>
        <v>184</v>
      </c>
      <c r="S3178" s="8">
        <f t="shared" ca="1" si="894"/>
        <v>184</v>
      </c>
      <c r="T3178" s="8">
        <f t="shared" ca="1" si="895"/>
        <v>10402</v>
      </c>
      <c r="U3178" s="8">
        <f t="shared" ca="1" si="896"/>
        <v>1</v>
      </c>
      <c r="V3178" s="9">
        <f t="shared" ca="1" si="897"/>
        <v>0</v>
      </c>
      <c r="W3178" s="3">
        <f t="shared" si="898"/>
        <v>-4.8563077537544519E-4</v>
      </c>
      <c r="X3178" s="3">
        <f t="shared" si="899"/>
        <v>1.6380961458163017E-2</v>
      </c>
      <c r="Y3178" s="3">
        <f t="shared" si="900"/>
        <v>2.0887728459530026E-2</v>
      </c>
    </row>
    <row r="3179" spans="1:25" x14ac:dyDescent="0.25">
      <c r="A3179" s="1">
        <v>40655</v>
      </c>
      <c r="B3179" s="2">
        <v>8969.43</v>
      </c>
      <c r="C3179" s="2">
        <v>113765</v>
      </c>
      <c r="D3179" s="2">
        <v>8992</v>
      </c>
      <c r="E3179" s="2">
        <v>8961</v>
      </c>
      <c r="F3179" s="13">
        <f t="shared" si="888"/>
        <v>2.516324894670019E-3</v>
      </c>
      <c r="G3179" s="2">
        <f t="shared" si="883"/>
        <v>8738.8930000000037</v>
      </c>
      <c r="H3179" s="2">
        <f t="shared" ca="1" si="889"/>
        <v>117714</v>
      </c>
      <c r="I3179">
        <f t="shared" ca="1" si="890"/>
        <v>-1</v>
      </c>
      <c r="J3179">
        <f t="shared" si="891"/>
        <v>1</v>
      </c>
      <c r="K3179">
        <f t="shared" si="884"/>
        <v>11.780000000000655</v>
      </c>
      <c r="L3179">
        <f t="shared" ca="1" si="885"/>
        <v>11.780000000000655</v>
      </c>
      <c r="M3179" s="14">
        <f t="shared" si="886"/>
        <v>6969.7200000000503</v>
      </c>
      <c r="N3179">
        <f t="shared" si="892"/>
        <v>0</v>
      </c>
      <c r="O3179">
        <f t="shared" si="887"/>
        <v>0</v>
      </c>
      <c r="P3179">
        <f>COUNTIF(作圖資料!$A$3:$A$249,A3179)</f>
        <v>0</v>
      </c>
      <c r="R3179" s="7">
        <f t="shared" si="893"/>
        <v>-1</v>
      </c>
      <c r="S3179" s="8">
        <f t="shared" ca="1" si="894"/>
        <v>-1</v>
      </c>
      <c r="T3179" s="8">
        <f t="shared" ca="1" si="895"/>
        <v>10401</v>
      </c>
      <c r="U3179" s="8">
        <f t="shared" ca="1" si="896"/>
        <v>-1</v>
      </c>
      <c r="V3179" s="9">
        <f t="shared" ca="1" si="897"/>
        <v>2</v>
      </c>
      <c r="W3179" s="3">
        <f t="shared" si="898"/>
        <v>-4.8563077537544519E-4</v>
      </c>
      <c r="X3179" s="3">
        <f t="shared" si="899"/>
        <v>1.7717580741789529E-2</v>
      </c>
      <c r="Y3179" s="3">
        <f t="shared" si="900"/>
        <v>2.0774208196163269E-2</v>
      </c>
    </row>
    <row r="3180" spans="1:25" x14ac:dyDescent="0.25">
      <c r="A3180" s="1">
        <v>40658</v>
      </c>
      <c r="B3180" s="2">
        <v>8950.75</v>
      </c>
      <c r="C3180" s="2">
        <v>101593</v>
      </c>
      <c r="D3180" s="2">
        <v>8975</v>
      </c>
      <c r="E3180" s="2">
        <v>8943</v>
      </c>
      <c r="F3180" s="13">
        <f t="shared" si="888"/>
        <v>2.7092701728905766E-3</v>
      </c>
      <c r="G3180" s="2">
        <f t="shared" si="883"/>
        <v>8738.2721666666675</v>
      </c>
      <c r="H3180" s="2">
        <f t="shared" ca="1" si="889"/>
        <v>119424.8</v>
      </c>
      <c r="I3180">
        <f t="shared" ca="1" si="890"/>
        <v>-1</v>
      </c>
      <c r="J3180">
        <f t="shared" si="891"/>
        <v>1</v>
      </c>
      <c r="K3180">
        <f t="shared" si="884"/>
        <v>-18.680000000000291</v>
      </c>
      <c r="L3180">
        <f t="shared" ca="1" si="885"/>
        <v>18.680000000000291</v>
      </c>
      <c r="M3180" s="14">
        <f t="shared" si="886"/>
        <v>6969.7200000000503</v>
      </c>
      <c r="N3180">
        <f t="shared" si="892"/>
        <v>0</v>
      </c>
      <c r="O3180">
        <f t="shared" si="887"/>
        <v>0</v>
      </c>
      <c r="P3180">
        <f>COUNTIF(作圖資料!$A$3:$A$249,A3180)</f>
        <v>0</v>
      </c>
      <c r="R3180" s="7">
        <f t="shared" si="893"/>
        <v>-17</v>
      </c>
      <c r="S3180" s="8">
        <f t="shared" ca="1" si="894"/>
        <v>17</v>
      </c>
      <c r="T3180" s="8">
        <f t="shared" ca="1" si="895"/>
        <v>10418</v>
      </c>
      <c r="U3180" s="8">
        <f t="shared" ca="1" si="896"/>
        <v>-1</v>
      </c>
      <c r="V3180" s="9">
        <f t="shared" ca="1" si="897"/>
        <v>0</v>
      </c>
      <c r="W3180" s="3">
        <f t="shared" si="898"/>
        <v>-4.8563077537544519E-4</v>
      </c>
      <c r="X3180" s="3">
        <f t="shared" si="899"/>
        <v>1.5598052030571852E-2</v>
      </c>
      <c r="Y3180" s="3">
        <f t="shared" si="900"/>
        <v>1.8844363718924173E-2</v>
      </c>
    </row>
    <row r="3181" spans="1:25" x14ac:dyDescent="0.25">
      <c r="A3181" s="1">
        <v>40659</v>
      </c>
      <c r="B3181" s="2">
        <v>8948.14</v>
      </c>
      <c r="C3181" s="2">
        <v>98589</v>
      </c>
      <c r="D3181" s="2">
        <v>8970</v>
      </c>
      <c r="E3181" s="2">
        <v>8937</v>
      </c>
      <c r="F3181" s="13">
        <f t="shared" si="888"/>
        <v>2.4429658007139032E-3</v>
      </c>
      <c r="G3181" s="2">
        <f t="shared" si="883"/>
        <v>8735.9741666666687</v>
      </c>
      <c r="H3181" s="2">
        <f t="shared" ca="1" si="889"/>
        <v>119238.6</v>
      </c>
      <c r="I3181">
        <f t="shared" ca="1" si="890"/>
        <v>-1</v>
      </c>
      <c r="J3181">
        <f t="shared" si="891"/>
        <v>1</v>
      </c>
      <c r="K3181">
        <f t="shared" si="884"/>
        <v>-2.6100000000005821</v>
      </c>
      <c r="L3181">
        <f t="shared" ca="1" si="885"/>
        <v>2.6100000000005821</v>
      </c>
      <c r="M3181" s="14">
        <f t="shared" si="886"/>
        <v>6969.7200000000503</v>
      </c>
      <c r="N3181">
        <f t="shared" si="892"/>
        <v>0</v>
      </c>
      <c r="O3181">
        <f t="shared" si="887"/>
        <v>0</v>
      </c>
      <c r="P3181">
        <f>COUNTIF(作圖資料!$A$3:$A$249,A3181)</f>
        <v>0</v>
      </c>
      <c r="R3181" s="7">
        <f t="shared" si="893"/>
        <v>-5</v>
      </c>
      <c r="S3181" s="8">
        <f t="shared" ca="1" si="894"/>
        <v>5</v>
      </c>
      <c r="T3181" s="8">
        <f t="shared" ca="1" si="895"/>
        <v>10423</v>
      </c>
      <c r="U3181" s="8">
        <f t="shared" ca="1" si="896"/>
        <v>-1</v>
      </c>
      <c r="V3181" s="9">
        <f t="shared" ca="1" si="897"/>
        <v>0</v>
      </c>
      <c r="W3181" s="3">
        <f t="shared" si="898"/>
        <v>-4.8563077537544519E-4</v>
      </c>
      <c r="X3181" s="3">
        <f t="shared" si="899"/>
        <v>1.5301908029700328E-2</v>
      </c>
      <c r="Y3181" s="3">
        <f t="shared" si="900"/>
        <v>1.8276762402089197E-2</v>
      </c>
    </row>
    <row r="3182" spans="1:25" x14ac:dyDescent="0.25">
      <c r="A3182" s="1">
        <v>40660</v>
      </c>
      <c r="B3182" s="2">
        <v>9049.25</v>
      </c>
      <c r="C3182" s="2">
        <v>132682</v>
      </c>
      <c r="D3182" s="2">
        <v>9060</v>
      </c>
      <c r="E3182" s="2">
        <v>9030</v>
      </c>
      <c r="F3182" s="13">
        <f t="shared" si="888"/>
        <v>1.1879437522446246E-3</v>
      </c>
      <c r="G3182" s="2">
        <f t="shared" si="883"/>
        <v>8736.4255000000012</v>
      </c>
      <c r="H3182" s="2">
        <f t="shared" ca="1" si="889"/>
        <v>121104.4</v>
      </c>
      <c r="I3182">
        <f t="shared" ca="1" si="890"/>
        <v>1</v>
      </c>
      <c r="J3182">
        <f t="shared" si="891"/>
        <v>1</v>
      </c>
      <c r="K3182">
        <f t="shared" si="884"/>
        <v>101.11000000000058</v>
      </c>
      <c r="L3182">
        <f t="shared" ca="1" si="885"/>
        <v>-101.11000000000058</v>
      </c>
      <c r="M3182" s="14">
        <f t="shared" si="886"/>
        <v>6969.7200000000503</v>
      </c>
      <c r="N3182">
        <f t="shared" si="892"/>
        <v>0</v>
      </c>
      <c r="O3182">
        <f t="shared" si="887"/>
        <v>0</v>
      </c>
      <c r="P3182">
        <f>COUNTIF(作圖資料!$A$3:$A$249,A3182)</f>
        <v>0</v>
      </c>
      <c r="R3182" s="7">
        <f t="shared" si="893"/>
        <v>90</v>
      </c>
      <c r="S3182" s="8">
        <f t="shared" ca="1" si="894"/>
        <v>-90</v>
      </c>
      <c r="T3182" s="8">
        <f t="shared" ca="1" si="895"/>
        <v>10333</v>
      </c>
      <c r="U3182" s="8">
        <f t="shared" ca="1" si="896"/>
        <v>1</v>
      </c>
      <c r="V3182" s="9">
        <f t="shared" ca="1" si="897"/>
        <v>2</v>
      </c>
      <c r="W3182" s="3">
        <f t="shared" si="898"/>
        <v>-4.8563077537544519E-4</v>
      </c>
      <c r="X3182" s="3">
        <f t="shared" si="899"/>
        <v>2.6774367772270713E-2</v>
      </c>
      <c r="Y3182" s="3">
        <f t="shared" si="900"/>
        <v>2.8493586105120094E-2</v>
      </c>
    </row>
    <row r="3183" spans="1:25" x14ac:dyDescent="0.25">
      <c r="A3183" s="1">
        <v>40661</v>
      </c>
      <c r="B3183" s="2">
        <v>9040.77</v>
      </c>
      <c r="C3183" s="2">
        <v>131946</v>
      </c>
      <c r="D3183" s="2">
        <v>9010</v>
      </c>
      <c r="E3183" s="2">
        <v>8985</v>
      </c>
      <c r="F3183" s="13">
        <f t="shared" si="888"/>
        <v>-3.4034711645136717E-3</v>
      </c>
      <c r="G3183" s="2">
        <f t="shared" si="883"/>
        <v>8737.865333333335</v>
      </c>
      <c r="H3183" s="2">
        <f t="shared" ca="1" si="889"/>
        <v>115715</v>
      </c>
      <c r="I3183">
        <f t="shared" ca="1" si="890"/>
        <v>1</v>
      </c>
      <c r="J3183">
        <f t="shared" si="891"/>
        <v>-1</v>
      </c>
      <c r="K3183">
        <f t="shared" si="884"/>
        <v>-8.4799999999995634</v>
      </c>
      <c r="L3183">
        <f t="shared" ca="1" si="885"/>
        <v>-8.4799999999995634</v>
      </c>
      <c r="M3183" s="14">
        <f t="shared" si="886"/>
        <v>6969.7200000000503</v>
      </c>
      <c r="N3183">
        <f t="shared" si="892"/>
        <v>0</v>
      </c>
      <c r="O3183">
        <f t="shared" si="887"/>
        <v>0</v>
      </c>
      <c r="P3183">
        <f>COUNTIF(作圖資料!$A$3:$A$249,A3183)</f>
        <v>0</v>
      </c>
      <c r="R3183" s="7">
        <f t="shared" si="893"/>
        <v>-50</v>
      </c>
      <c r="S3183" s="8">
        <f t="shared" ca="1" si="894"/>
        <v>-50</v>
      </c>
      <c r="T3183" s="8">
        <f t="shared" ca="1" si="895"/>
        <v>10283</v>
      </c>
      <c r="U3183" s="8">
        <f t="shared" ca="1" si="896"/>
        <v>1</v>
      </c>
      <c r="V3183" s="9">
        <f t="shared" ca="1" si="897"/>
        <v>0</v>
      </c>
      <c r="W3183" s="3">
        <f t="shared" si="898"/>
        <v>-4.8563077537544519E-4</v>
      </c>
      <c r="X3183" s="3">
        <f t="shared" si="899"/>
        <v>2.5812183432274871E-2</v>
      </c>
      <c r="Y3183" s="3">
        <f t="shared" si="900"/>
        <v>2.2817572936769448E-2</v>
      </c>
    </row>
    <row r="3184" spans="1:25" x14ac:dyDescent="0.25">
      <c r="A3184" s="1">
        <v>40662</v>
      </c>
      <c r="B3184" s="2">
        <v>9007.8700000000008</v>
      </c>
      <c r="C3184" s="2">
        <v>145288</v>
      </c>
      <c r="D3184" s="2">
        <v>9027</v>
      </c>
      <c r="E3184" s="2">
        <v>8997</v>
      </c>
      <c r="F3184" s="13">
        <f t="shared" si="888"/>
        <v>2.1236984992012431E-3</v>
      </c>
      <c r="G3184" s="2">
        <f t="shared" si="883"/>
        <v>8738.8666666666668</v>
      </c>
      <c r="H3184" s="2">
        <f t="shared" ca="1" si="889"/>
        <v>122019.6</v>
      </c>
      <c r="I3184">
        <f t="shared" ca="1" si="890"/>
        <v>1</v>
      </c>
      <c r="J3184">
        <f t="shared" si="891"/>
        <v>1</v>
      </c>
      <c r="K3184">
        <f t="shared" si="884"/>
        <v>-32.899999999999636</v>
      </c>
      <c r="L3184">
        <f t="shared" ca="1" si="885"/>
        <v>-32.899999999999636</v>
      </c>
      <c r="M3184" s="14">
        <f t="shared" si="886"/>
        <v>6969.7200000000503</v>
      </c>
      <c r="N3184">
        <f t="shared" si="892"/>
        <v>0</v>
      </c>
      <c r="O3184">
        <f t="shared" si="887"/>
        <v>0</v>
      </c>
      <c r="P3184">
        <f>COUNTIF(作圖資料!$A$3:$A$249,A3184)</f>
        <v>0</v>
      </c>
      <c r="R3184" s="7">
        <f t="shared" si="893"/>
        <v>17</v>
      </c>
      <c r="S3184" s="8">
        <f t="shared" ca="1" si="894"/>
        <v>17</v>
      </c>
      <c r="T3184" s="8">
        <f t="shared" ca="1" si="895"/>
        <v>10300</v>
      </c>
      <c r="U3184" s="8">
        <f t="shared" ca="1" si="896"/>
        <v>1</v>
      </c>
      <c r="V3184" s="9">
        <f t="shared" ca="1" si="897"/>
        <v>0</v>
      </c>
      <c r="W3184" s="3">
        <f t="shared" si="898"/>
        <v>-4.8563077537544519E-4</v>
      </c>
      <c r="X3184" s="3">
        <f t="shared" si="899"/>
        <v>2.2079180509412932E-2</v>
      </c>
      <c r="Y3184" s="3">
        <f t="shared" si="900"/>
        <v>2.4747417414008765E-2</v>
      </c>
    </row>
    <row r="3185" spans="1:25" x14ac:dyDescent="0.25">
      <c r="A3185" s="1">
        <v>40666</v>
      </c>
      <c r="B3185" s="2">
        <v>8946.08</v>
      </c>
      <c r="C3185" s="2">
        <v>123792</v>
      </c>
      <c r="D3185" s="2">
        <v>8926</v>
      </c>
      <c r="E3185" s="2">
        <v>8902</v>
      </c>
      <c r="F3185" s="13">
        <f t="shared" si="888"/>
        <v>-2.2445585105431709E-3</v>
      </c>
      <c r="G3185" s="2">
        <f t="shared" si="883"/>
        <v>8738.1115000000009</v>
      </c>
      <c r="H3185" s="2">
        <f t="shared" ca="1" si="889"/>
        <v>126459.4</v>
      </c>
      <c r="I3185">
        <f t="shared" ca="1" si="890"/>
        <v>-1</v>
      </c>
      <c r="J3185">
        <f t="shared" si="891"/>
        <v>-1</v>
      </c>
      <c r="K3185">
        <f t="shared" si="884"/>
        <v>-61.790000000000873</v>
      </c>
      <c r="L3185">
        <f t="shared" ca="1" si="885"/>
        <v>-61.790000000000873</v>
      </c>
      <c r="M3185" s="14">
        <f t="shared" si="886"/>
        <v>6969.7200000000503</v>
      </c>
      <c r="N3185">
        <f t="shared" si="892"/>
        <v>0</v>
      </c>
      <c r="O3185">
        <f t="shared" si="887"/>
        <v>0</v>
      </c>
      <c r="P3185">
        <f>COUNTIF(作圖資料!$A$3:$A$249,A3185)</f>
        <v>0</v>
      </c>
      <c r="R3185" s="7">
        <f t="shared" si="893"/>
        <v>-101</v>
      </c>
      <c r="S3185" s="8">
        <f t="shared" ca="1" si="894"/>
        <v>-101</v>
      </c>
      <c r="T3185" s="8">
        <f t="shared" ca="1" si="895"/>
        <v>10199</v>
      </c>
      <c r="U3185" s="8">
        <f t="shared" ca="1" si="896"/>
        <v>-1</v>
      </c>
      <c r="V3185" s="9">
        <f t="shared" ca="1" si="897"/>
        <v>2</v>
      </c>
      <c r="W3185" s="3">
        <f t="shared" si="898"/>
        <v>-4.8563077537544519E-4</v>
      </c>
      <c r="X3185" s="3">
        <f t="shared" si="899"/>
        <v>1.5068169852767488E-2</v>
      </c>
      <c r="Y3185" s="3">
        <f t="shared" si="900"/>
        <v>1.3281870813940611E-2</v>
      </c>
    </row>
    <row r="3186" spans="1:25" x14ac:dyDescent="0.25">
      <c r="A3186" s="1">
        <v>40667</v>
      </c>
      <c r="B3186" s="2">
        <v>8947.35</v>
      </c>
      <c r="C3186" s="2">
        <v>114389</v>
      </c>
      <c r="D3186" s="2">
        <v>8937</v>
      </c>
      <c r="E3186" s="2">
        <v>8910</v>
      </c>
      <c r="F3186" s="13">
        <f t="shared" si="888"/>
        <v>-1.1567670874617075E-3</v>
      </c>
      <c r="G3186" s="2">
        <f t="shared" si="883"/>
        <v>8736.3075000000008</v>
      </c>
      <c r="H3186" s="2">
        <f t="shared" ca="1" si="889"/>
        <v>129619.4</v>
      </c>
      <c r="I3186">
        <f t="shared" ca="1" si="890"/>
        <v>-1</v>
      </c>
      <c r="J3186">
        <f t="shared" si="891"/>
        <v>-1</v>
      </c>
      <c r="K3186">
        <f t="shared" si="884"/>
        <v>1.2700000000004366</v>
      </c>
      <c r="L3186">
        <f t="shared" ca="1" si="885"/>
        <v>-1.2700000000004366</v>
      </c>
      <c r="M3186" s="14">
        <f t="shared" si="886"/>
        <v>6969.7200000000503</v>
      </c>
      <c r="N3186">
        <f t="shared" si="892"/>
        <v>0</v>
      </c>
      <c r="O3186">
        <f t="shared" si="887"/>
        <v>0</v>
      </c>
      <c r="P3186">
        <f>COUNTIF(作圖資料!$A$3:$A$249,A3186)</f>
        <v>0</v>
      </c>
      <c r="R3186" s="7">
        <f t="shared" si="893"/>
        <v>11</v>
      </c>
      <c r="S3186" s="8">
        <f t="shared" ca="1" si="894"/>
        <v>-11</v>
      </c>
      <c r="T3186" s="8">
        <f t="shared" ca="1" si="895"/>
        <v>10188</v>
      </c>
      <c r="U3186" s="8">
        <f t="shared" ca="1" si="896"/>
        <v>-1</v>
      </c>
      <c r="V3186" s="9">
        <f t="shared" ca="1" si="897"/>
        <v>0</v>
      </c>
      <c r="W3186" s="3">
        <f t="shared" si="898"/>
        <v>-4.8563077537544519E-4</v>
      </c>
      <c r="X3186" s="3">
        <f t="shared" si="899"/>
        <v>1.5212270573498055E-2</v>
      </c>
      <c r="Y3186" s="3">
        <f t="shared" si="900"/>
        <v>1.4530593710977868E-2</v>
      </c>
    </row>
    <row r="3187" spans="1:25" x14ac:dyDescent="0.25">
      <c r="A3187" s="1">
        <v>40668</v>
      </c>
      <c r="B3187" s="2">
        <v>9018.61</v>
      </c>
      <c r="C3187" s="2">
        <v>134332</v>
      </c>
      <c r="D3187" s="2">
        <v>9050</v>
      </c>
      <c r="E3187" s="2">
        <v>9026</v>
      </c>
      <c r="F3187" s="13">
        <f t="shared" si="888"/>
        <v>3.4805807103310826E-3</v>
      </c>
      <c r="G3187" s="2">
        <f t="shared" si="883"/>
        <v>8734.912166666667</v>
      </c>
      <c r="H3187" s="2">
        <f t="shared" ca="1" si="889"/>
        <v>129949.4</v>
      </c>
      <c r="I3187">
        <f t="shared" ca="1" si="890"/>
        <v>1</v>
      </c>
      <c r="J3187">
        <f t="shared" si="891"/>
        <v>1</v>
      </c>
      <c r="K3187">
        <f t="shared" si="884"/>
        <v>71.260000000000218</v>
      </c>
      <c r="L3187">
        <f t="shared" ca="1" si="885"/>
        <v>-71.260000000000218</v>
      </c>
      <c r="M3187" s="14">
        <f t="shared" si="886"/>
        <v>6969.7200000000503</v>
      </c>
      <c r="N3187">
        <f t="shared" si="892"/>
        <v>0</v>
      </c>
      <c r="O3187">
        <f t="shared" si="887"/>
        <v>0</v>
      </c>
      <c r="P3187">
        <f>COUNTIF(作圖資料!$A$3:$A$249,A3187)</f>
        <v>0</v>
      </c>
      <c r="R3187" s="7">
        <f t="shared" si="893"/>
        <v>113</v>
      </c>
      <c r="S3187" s="8">
        <f t="shared" ca="1" si="894"/>
        <v>-113</v>
      </c>
      <c r="T3187" s="8">
        <f t="shared" ca="1" si="895"/>
        <v>10075</v>
      </c>
      <c r="U3187" s="8">
        <f t="shared" ca="1" si="896"/>
        <v>1</v>
      </c>
      <c r="V3187" s="9">
        <f t="shared" ca="1" si="897"/>
        <v>2</v>
      </c>
      <c r="W3187" s="3">
        <f t="shared" si="898"/>
        <v>-4.8563077537544519E-4</v>
      </c>
      <c r="X3187" s="3">
        <f t="shared" si="899"/>
        <v>2.329779605322857E-2</v>
      </c>
      <c r="Y3187" s="3">
        <f t="shared" si="900"/>
        <v>2.7358383471450143E-2</v>
      </c>
    </row>
    <row r="3188" spans="1:25" x14ac:dyDescent="0.25">
      <c r="A3188" s="1">
        <v>40669</v>
      </c>
      <c r="B3188" s="2">
        <v>8977.23</v>
      </c>
      <c r="C3188" s="2">
        <v>126689</v>
      </c>
      <c r="D3188" s="2">
        <v>9018</v>
      </c>
      <c r="E3188" s="2">
        <v>8995</v>
      </c>
      <c r="F3188" s="13">
        <f t="shared" si="888"/>
        <v>4.5414899696232247E-3</v>
      </c>
      <c r="G3188" s="2">
        <f t="shared" si="883"/>
        <v>8732.1101666666673</v>
      </c>
      <c r="H3188" s="2">
        <f t="shared" ca="1" si="889"/>
        <v>128898</v>
      </c>
      <c r="I3188">
        <f t="shared" ca="1" si="890"/>
        <v>-1</v>
      </c>
      <c r="J3188">
        <f t="shared" si="891"/>
        <v>1</v>
      </c>
      <c r="K3188">
        <f t="shared" si="884"/>
        <v>-41.380000000001019</v>
      </c>
      <c r="L3188">
        <f t="shared" ca="1" si="885"/>
        <v>-41.380000000001019</v>
      </c>
      <c r="M3188" s="14">
        <f t="shared" si="886"/>
        <v>6969.7200000000503</v>
      </c>
      <c r="N3188">
        <f t="shared" si="892"/>
        <v>0</v>
      </c>
      <c r="O3188">
        <f t="shared" si="887"/>
        <v>0</v>
      </c>
      <c r="P3188">
        <f>COUNTIF(作圖資料!$A$3:$A$249,A3188)</f>
        <v>0</v>
      </c>
      <c r="R3188" s="7">
        <f t="shared" si="893"/>
        <v>-32</v>
      </c>
      <c r="S3188" s="8">
        <f t="shared" ca="1" si="894"/>
        <v>-32</v>
      </c>
      <c r="T3188" s="8">
        <f t="shared" ca="1" si="895"/>
        <v>10043</v>
      </c>
      <c r="U3188" s="8">
        <f t="shared" ca="1" si="896"/>
        <v>-1</v>
      </c>
      <c r="V3188" s="9">
        <f t="shared" ca="1" si="897"/>
        <v>2</v>
      </c>
      <c r="W3188" s="3">
        <f t="shared" si="898"/>
        <v>-4.8563077537544519E-4</v>
      </c>
      <c r="X3188" s="3">
        <f t="shared" si="899"/>
        <v>1.8602608790370567E-2</v>
      </c>
      <c r="Y3188" s="3">
        <f t="shared" si="900"/>
        <v>2.3725735043705898E-2</v>
      </c>
    </row>
    <row r="3189" spans="1:25" x14ac:dyDescent="0.25">
      <c r="A3189" s="1">
        <v>40672</v>
      </c>
      <c r="B3189" s="2">
        <v>9035.48</v>
      </c>
      <c r="C3189" s="2">
        <v>124025</v>
      </c>
      <c r="D3189" s="2">
        <v>9063</v>
      </c>
      <c r="E3189" s="2">
        <v>9043</v>
      </c>
      <c r="F3189" s="13">
        <f t="shared" si="888"/>
        <v>3.0457706729472012E-3</v>
      </c>
      <c r="G3189" s="2">
        <f t="shared" si="883"/>
        <v>8730.8438333333324</v>
      </c>
      <c r="H3189" s="2">
        <f t="shared" ca="1" si="889"/>
        <v>124645.4</v>
      </c>
      <c r="I3189">
        <f t="shared" ca="1" si="890"/>
        <v>-1</v>
      </c>
      <c r="J3189">
        <f t="shared" si="891"/>
        <v>1</v>
      </c>
      <c r="K3189">
        <f t="shared" si="884"/>
        <v>58.25</v>
      </c>
      <c r="L3189">
        <f t="shared" ca="1" si="885"/>
        <v>-58.25</v>
      </c>
      <c r="M3189" s="14">
        <f t="shared" si="886"/>
        <v>6969.7200000000503</v>
      </c>
      <c r="N3189">
        <f t="shared" si="892"/>
        <v>0</v>
      </c>
      <c r="O3189">
        <f t="shared" si="887"/>
        <v>0</v>
      </c>
      <c r="P3189">
        <f>COUNTIF(作圖資料!$A$3:$A$249,A3189)</f>
        <v>0</v>
      </c>
      <c r="R3189" s="7">
        <f t="shared" si="893"/>
        <v>45</v>
      </c>
      <c r="S3189" s="8">
        <f t="shared" ca="1" si="894"/>
        <v>-45</v>
      </c>
      <c r="T3189" s="8">
        <f t="shared" ca="1" si="895"/>
        <v>9998</v>
      </c>
      <c r="U3189" s="8">
        <f t="shared" ca="1" si="896"/>
        <v>-1</v>
      </c>
      <c r="V3189" s="9">
        <f t="shared" ca="1" si="897"/>
        <v>0</v>
      </c>
      <c r="W3189" s="3">
        <f t="shared" si="898"/>
        <v>-4.8563077537544519E-4</v>
      </c>
      <c r="X3189" s="3">
        <f t="shared" si="899"/>
        <v>2.5211952871121435E-2</v>
      </c>
      <c r="Y3189" s="3">
        <f t="shared" si="900"/>
        <v>2.8834146895221346E-2</v>
      </c>
    </row>
    <row r="3190" spans="1:25" x14ac:dyDescent="0.25">
      <c r="A3190" s="1">
        <v>40673</v>
      </c>
      <c r="B3190" s="2">
        <v>9023.2800000000007</v>
      </c>
      <c r="C3190" s="2">
        <v>98240</v>
      </c>
      <c r="D3190" s="2">
        <v>9046</v>
      </c>
      <c r="E3190" s="2">
        <v>9024</v>
      </c>
      <c r="F3190" s="13">
        <f t="shared" si="888"/>
        <v>2.5179313952352622E-3</v>
      </c>
      <c r="G3190" s="2">
        <f t="shared" si="883"/>
        <v>8731.1181666666653</v>
      </c>
      <c r="H3190" s="2">
        <f t="shared" ca="1" si="889"/>
        <v>119535</v>
      </c>
      <c r="I3190">
        <f t="shared" ca="1" si="890"/>
        <v>-1</v>
      </c>
      <c r="J3190">
        <f t="shared" si="891"/>
        <v>1</v>
      </c>
      <c r="K3190">
        <f t="shared" si="884"/>
        <v>-12.199999999998909</v>
      </c>
      <c r="L3190">
        <f t="shared" ca="1" si="885"/>
        <v>12.199999999998909</v>
      </c>
      <c r="M3190" s="14">
        <f t="shared" si="886"/>
        <v>6969.7200000000503</v>
      </c>
      <c r="N3190">
        <f t="shared" si="892"/>
        <v>0</v>
      </c>
      <c r="O3190">
        <f t="shared" si="887"/>
        <v>0</v>
      </c>
      <c r="P3190">
        <f>COUNTIF(作圖資料!$A$3:$A$249,A3190)</f>
        <v>0</v>
      </c>
      <c r="R3190" s="7">
        <f t="shared" si="893"/>
        <v>-17</v>
      </c>
      <c r="S3190" s="8">
        <f t="shared" ca="1" si="894"/>
        <v>17</v>
      </c>
      <c r="T3190" s="8">
        <f t="shared" ca="1" si="895"/>
        <v>10015</v>
      </c>
      <c r="U3190" s="8">
        <f t="shared" ca="1" si="896"/>
        <v>-1</v>
      </c>
      <c r="V3190" s="9">
        <f t="shared" ca="1" si="897"/>
        <v>0</v>
      </c>
      <c r="W3190" s="3">
        <f t="shared" si="898"/>
        <v>-4.8563077537544519E-4</v>
      </c>
      <c r="X3190" s="3">
        <f t="shared" si="899"/>
        <v>2.3827678231032934E-2</v>
      </c>
      <c r="Y3190" s="3">
        <f t="shared" si="900"/>
        <v>2.6904302417982251E-2</v>
      </c>
    </row>
    <row r="3191" spans="1:25" x14ac:dyDescent="0.25">
      <c r="A3191" s="1">
        <v>40674</v>
      </c>
      <c r="B3191" s="2">
        <v>9020.4</v>
      </c>
      <c r="C3191" s="2">
        <v>104565</v>
      </c>
      <c r="D3191" s="2">
        <v>9020</v>
      </c>
      <c r="E3191" s="2">
        <v>9004</v>
      </c>
      <c r="F3191" s="13">
        <f t="shared" si="888"/>
        <v>-4.434393153296412E-5</v>
      </c>
      <c r="G3191" s="2">
        <f t="shared" si="883"/>
        <v>8734.1821666666656</v>
      </c>
      <c r="H3191" s="2">
        <f t="shared" ca="1" si="889"/>
        <v>117570.2</v>
      </c>
      <c r="I3191">
        <f t="shared" ca="1" si="890"/>
        <v>-1</v>
      </c>
      <c r="J3191">
        <f t="shared" si="891"/>
        <v>-1</v>
      </c>
      <c r="K3191">
        <f t="shared" si="884"/>
        <v>-2.8800000000010186</v>
      </c>
      <c r="L3191">
        <f t="shared" ca="1" si="885"/>
        <v>2.8800000000010186</v>
      </c>
      <c r="M3191" s="14">
        <f t="shared" si="886"/>
        <v>6969.7200000000503</v>
      </c>
      <c r="N3191">
        <f t="shared" si="892"/>
        <v>0</v>
      </c>
      <c r="O3191">
        <f t="shared" si="887"/>
        <v>0</v>
      </c>
      <c r="P3191">
        <f>COUNTIF(作圖資料!$A$3:$A$249,A3191)</f>
        <v>0</v>
      </c>
      <c r="R3191" s="7">
        <f t="shared" si="893"/>
        <v>-26</v>
      </c>
      <c r="S3191" s="8">
        <f t="shared" ca="1" si="894"/>
        <v>26</v>
      </c>
      <c r="T3191" s="8">
        <f t="shared" ca="1" si="895"/>
        <v>10041</v>
      </c>
      <c r="U3191" s="8">
        <f t="shared" ca="1" si="896"/>
        <v>-1</v>
      </c>
      <c r="V3191" s="9">
        <f t="shared" ca="1" si="897"/>
        <v>0</v>
      </c>
      <c r="W3191" s="3">
        <f t="shared" si="898"/>
        <v>-4.8563077537544519E-4</v>
      </c>
      <c r="X3191" s="3">
        <f t="shared" si="899"/>
        <v>2.3500898643864288E-2</v>
      </c>
      <c r="Y3191" s="3">
        <f t="shared" si="900"/>
        <v>2.3952775570440066E-2</v>
      </c>
    </row>
    <row r="3192" spans="1:25" x14ac:dyDescent="0.25">
      <c r="A3192" s="1">
        <v>40675</v>
      </c>
      <c r="B3192" s="2">
        <v>9033.68</v>
      </c>
      <c r="C3192" s="2">
        <v>109529</v>
      </c>
      <c r="D3192" s="2">
        <v>9030</v>
      </c>
      <c r="E3192" s="2">
        <v>9011</v>
      </c>
      <c r="F3192" s="13">
        <f t="shared" si="888"/>
        <v>-4.0736444062661192E-4</v>
      </c>
      <c r="G3192" s="2">
        <f t="shared" si="883"/>
        <v>8741.2458333333325</v>
      </c>
      <c r="H3192" s="2">
        <f t="shared" ca="1" si="889"/>
        <v>112609.60000000001</v>
      </c>
      <c r="I3192">
        <f t="shared" ca="1" si="890"/>
        <v>-1</v>
      </c>
      <c r="J3192">
        <f t="shared" si="891"/>
        <v>-1</v>
      </c>
      <c r="K3192">
        <f t="shared" si="884"/>
        <v>13.280000000000655</v>
      </c>
      <c r="L3192">
        <f t="shared" ca="1" si="885"/>
        <v>-13.280000000000655</v>
      </c>
      <c r="M3192" s="14">
        <f t="shared" si="886"/>
        <v>6969.7200000000503</v>
      </c>
      <c r="N3192">
        <f t="shared" si="892"/>
        <v>0</v>
      </c>
      <c r="O3192">
        <f t="shared" si="887"/>
        <v>0</v>
      </c>
      <c r="P3192">
        <f>COUNTIF(作圖資料!$A$3:$A$249,A3192)</f>
        <v>0</v>
      </c>
      <c r="R3192" s="7">
        <f t="shared" si="893"/>
        <v>10</v>
      </c>
      <c r="S3192" s="8">
        <f t="shared" ca="1" si="894"/>
        <v>-10</v>
      </c>
      <c r="T3192" s="8">
        <f t="shared" ca="1" si="895"/>
        <v>10031</v>
      </c>
      <c r="U3192" s="8">
        <f t="shared" ca="1" si="896"/>
        <v>-1</v>
      </c>
      <c r="V3192" s="9">
        <f t="shared" ca="1" si="897"/>
        <v>0</v>
      </c>
      <c r="W3192" s="3">
        <f t="shared" si="898"/>
        <v>-4.8563077537544519E-4</v>
      </c>
      <c r="X3192" s="3">
        <f t="shared" si="899"/>
        <v>2.5007715629141281E-2</v>
      </c>
      <c r="Y3192" s="3">
        <f t="shared" si="900"/>
        <v>2.5087978204110239E-2</v>
      </c>
    </row>
    <row r="3193" spans="1:25" x14ac:dyDescent="0.25">
      <c r="A3193" s="1">
        <v>40676</v>
      </c>
      <c r="B3193" s="2">
        <v>9006.61</v>
      </c>
      <c r="C3193" s="2">
        <v>116620</v>
      </c>
      <c r="D3193" s="2">
        <v>9034</v>
      </c>
      <c r="E3193" s="2">
        <v>9014</v>
      </c>
      <c r="F3193" s="13">
        <f t="shared" si="888"/>
        <v>3.0410998144694279E-3</v>
      </c>
      <c r="G3193" s="2">
        <f t="shared" si="883"/>
        <v>8746.5981666666648</v>
      </c>
      <c r="H3193" s="2">
        <f t="shared" ca="1" si="889"/>
        <v>110595.8</v>
      </c>
      <c r="I3193">
        <f t="shared" ca="1" si="890"/>
        <v>1</v>
      </c>
      <c r="J3193">
        <f t="shared" si="891"/>
        <v>1</v>
      </c>
      <c r="K3193">
        <f t="shared" si="884"/>
        <v>-27.069999999999709</v>
      </c>
      <c r="L3193">
        <f t="shared" ca="1" si="885"/>
        <v>27.069999999999709</v>
      </c>
      <c r="M3193" s="14">
        <f t="shared" si="886"/>
        <v>6969.7200000000503</v>
      </c>
      <c r="N3193">
        <f t="shared" si="892"/>
        <v>0</v>
      </c>
      <c r="O3193">
        <f t="shared" si="887"/>
        <v>0</v>
      </c>
      <c r="P3193">
        <f>COUNTIF(作圖資料!$A$3:$A$249,A3193)</f>
        <v>0</v>
      </c>
      <c r="R3193" s="7">
        <f t="shared" si="893"/>
        <v>4</v>
      </c>
      <c r="S3193" s="8">
        <f t="shared" ca="1" si="894"/>
        <v>-4</v>
      </c>
      <c r="T3193" s="8">
        <f t="shared" ca="1" si="895"/>
        <v>10027</v>
      </c>
      <c r="U3193" s="8">
        <f t="shared" ca="1" si="896"/>
        <v>1</v>
      </c>
      <c r="V3193" s="9">
        <f t="shared" ca="1" si="897"/>
        <v>2</v>
      </c>
      <c r="W3193" s="3">
        <f t="shared" si="898"/>
        <v>-4.8563077537544519E-4</v>
      </c>
      <c r="X3193" s="3">
        <f t="shared" si="899"/>
        <v>2.1936214440026802E-2</v>
      </c>
      <c r="Y3193" s="3">
        <f t="shared" si="900"/>
        <v>2.5542059257578353E-2</v>
      </c>
    </row>
    <row r="3194" spans="1:25" x14ac:dyDescent="0.25">
      <c r="A3194" s="1">
        <v>40679</v>
      </c>
      <c r="B3194" s="2">
        <v>8911.7099999999991</v>
      </c>
      <c r="C3194" s="2">
        <v>93424</v>
      </c>
      <c r="D3194" s="2">
        <v>8922</v>
      </c>
      <c r="E3194" s="2">
        <v>8906</v>
      </c>
      <c r="F3194" s="13">
        <f t="shared" si="888"/>
        <v>1.1546605533618859E-3</v>
      </c>
      <c r="G3194" s="2">
        <f t="shared" si="883"/>
        <v>8749.7611666666653</v>
      </c>
      <c r="H3194" s="2">
        <f t="shared" ca="1" si="889"/>
        <v>104475.6</v>
      </c>
      <c r="I3194">
        <f t="shared" ca="1" si="890"/>
        <v>-1</v>
      </c>
      <c r="J3194">
        <f t="shared" si="891"/>
        <v>1</v>
      </c>
      <c r="K3194">
        <f t="shared" si="884"/>
        <v>-94.900000000001455</v>
      </c>
      <c r="L3194">
        <f t="shared" ca="1" si="885"/>
        <v>-94.900000000001455</v>
      </c>
      <c r="M3194" s="14">
        <f t="shared" si="886"/>
        <v>6969.7200000000503</v>
      </c>
      <c r="N3194">
        <f t="shared" si="892"/>
        <v>0</v>
      </c>
      <c r="O3194">
        <f t="shared" si="887"/>
        <v>0</v>
      </c>
      <c r="P3194">
        <f>COUNTIF(作圖資料!$A$3:$A$249,A3194)</f>
        <v>0</v>
      </c>
      <c r="R3194" s="7">
        <f t="shared" si="893"/>
        <v>-112</v>
      </c>
      <c r="S3194" s="8">
        <f t="shared" ca="1" si="894"/>
        <v>-112</v>
      </c>
      <c r="T3194" s="8">
        <f t="shared" ca="1" si="895"/>
        <v>9915</v>
      </c>
      <c r="U3194" s="8">
        <f t="shared" ca="1" si="896"/>
        <v>-1</v>
      </c>
      <c r="V3194" s="9">
        <f t="shared" ca="1" si="897"/>
        <v>2</v>
      </c>
      <c r="W3194" s="3">
        <f t="shared" si="898"/>
        <v>-4.8563077537544519E-4</v>
      </c>
      <c r="X3194" s="3">
        <f t="shared" si="899"/>
        <v>1.1168373182288249E-2</v>
      </c>
      <c r="Y3194" s="3">
        <f t="shared" si="900"/>
        <v>1.2827789760473163E-2</v>
      </c>
    </row>
    <row r="3195" spans="1:25" x14ac:dyDescent="0.25">
      <c r="A3195" s="1">
        <v>40680</v>
      </c>
      <c r="B3195" s="2">
        <v>8884.09</v>
      </c>
      <c r="C3195" s="2">
        <v>100586</v>
      </c>
      <c r="D3195" s="2">
        <v>8914</v>
      </c>
      <c r="E3195" s="2">
        <v>8896</v>
      </c>
      <c r="F3195" s="13">
        <f t="shared" si="888"/>
        <v>3.3666925931636893E-3</v>
      </c>
      <c r="G3195" s="2">
        <f t="shared" si="883"/>
        <v>8752.6133333333328</v>
      </c>
      <c r="H3195" s="2">
        <f t="shared" ca="1" si="889"/>
        <v>104944.8</v>
      </c>
      <c r="I3195">
        <f t="shared" ca="1" si="890"/>
        <v>-1</v>
      </c>
      <c r="J3195">
        <f t="shared" si="891"/>
        <v>1</v>
      </c>
      <c r="K3195">
        <f t="shared" si="884"/>
        <v>-27.619999999998981</v>
      </c>
      <c r="L3195">
        <f t="shared" ca="1" si="885"/>
        <v>27.619999999998981</v>
      </c>
      <c r="M3195" s="14">
        <f t="shared" si="886"/>
        <v>6969.7200000000503</v>
      </c>
      <c r="N3195">
        <f t="shared" si="892"/>
        <v>0</v>
      </c>
      <c r="O3195">
        <f t="shared" si="887"/>
        <v>0</v>
      </c>
      <c r="P3195">
        <f>COUNTIF(作圖資料!$A$3:$A$249,A3195)</f>
        <v>0</v>
      </c>
      <c r="R3195" s="7">
        <f t="shared" si="893"/>
        <v>-8</v>
      </c>
      <c r="S3195" s="8">
        <f t="shared" ca="1" si="894"/>
        <v>8</v>
      </c>
      <c r="T3195" s="8">
        <f t="shared" ca="1" si="895"/>
        <v>9923</v>
      </c>
      <c r="U3195" s="8">
        <f t="shared" ca="1" si="896"/>
        <v>-1</v>
      </c>
      <c r="V3195" s="9">
        <f t="shared" ca="1" si="897"/>
        <v>0</v>
      </c>
      <c r="W3195" s="3">
        <f t="shared" si="898"/>
        <v>-4.8563077537544519E-4</v>
      </c>
      <c r="X3195" s="3">
        <f t="shared" si="899"/>
        <v>8.0344661692353103E-3</v>
      </c>
      <c r="Y3195" s="3">
        <f t="shared" si="900"/>
        <v>1.1919627653537157E-2</v>
      </c>
    </row>
    <row r="3196" spans="1:25" x14ac:dyDescent="0.25">
      <c r="A3196" s="1">
        <v>40681</v>
      </c>
      <c r="B3196" s="2">
        <v>8944.84</v>
      </c>
      <c r="C3196" s="2">
        <v>87181</v>
      </c>
      <c r="D3196" s="2">
        <v>8933</v>
      </c>
      <c r="E3196" s="2">
        <v>8963</v>
      </c>
      <c r="F3196" s="13">
        <f t="shared" si="888"/>
        <v>2.0302207753297719E-3</v>
      </c>
      <c r="G3196" s="2">
        <f t="shared" si="883"/>
        <v>8756.9626666666663</v>
      </c>
      <c r="H3196" s="2">
        <f t="shared" ca="1" si="889"/>
        <v>101468</v>
      </c>
      <c r="I3196">
        <f t="shared" ca="1" si="890"/>
        <v>-1</v>
      </c>
      <c r="J3196">
        <f t="shared" si="891"/>
        <v>1</v>
      </c>
      <c r="K3196">
        <f t="shared" si="884"/>
        <v>60.75</v>
      </c>
      <c r="L3196">
        <f t="shared" ca="1" si="885"/>
        <v>-60.75</v>
      </c>
      <c r="M3196" s="14">
        <f t="shared" si="886"/>
        <v>6969.7200000000503</v>
      </c>
      <c r="N3196">
        <f t="shared" si="892"/>
        <v>0</v>
      </c>
      <c r="O3196">
        <f t="shared" si="887"/>
        <v>0</v>
      </c>
      <c r="P3196">
        <f>COUNTIF(作圖資料!$A$3:$A$249,A3196)</f>
        <v>1</v>
      </c>
      <c r="R3196" s="7">
        <f t="shared" si="893"/>
        <v>19</v>
      </c>
      <c r="S3196" s="8">
        <f t="shared" ca="1" si="894"/>
        <v>-19</v>
      </c>
      <c r="T3196" s="8">
        <f t="shared" ca="1" si="895"/>
        <v>9904</v>
      </c>
      <c r="U3196" s="8">
        <f t="shared" ca="1" si="896"/>
        <v>-1</v>
      </c>
      <c r="V3196" s="9">
        <f t="shared" ca="1" si="897"/>
        <v>2</v>
      </c>
      <c r="W3196" s="3">
        <f t="shared" si="898"/>
        <v>-4.8563077537544519E-4</v>
      </c>
      <c r="X3196" s="3">
        <f t="shared" si="899"/>
        <v>1.4927473086070009E-2</v>
      </c>
      <c r="Y3196" s="3">
        <f t="shared" si="900"/>
        <v>1.4076512657510198E-2</v>
      </c>
    </row>
    <row r="3197" spans="1:25" x14ac:dyDescent="0.25">
      <c r="A3197" s="1">
        <v>40682</v>
      </c>
      <c r="B3197" s="2">
        <v>8892.8799999999992</v>
      </c>
      <c r="C3197" s="2">
        <v>113280</v>
      </c>
      <c r="D3197" s="2">
        <v>8840</v>
      </c>
      <c r="E3197" s="2">
        <v>8692</v>
      </c>
      <c r="F3197" s="13">
        <f t="shared" si="888"/>
        <v>-5.9463300977860012E-3</v>
      </c>
      <c r="G3197" s="2">
        <f t="shared" si="883"/>
        <v>8757.7800000000007</v>
      </c>
      <c r="H3197" s="2">
        <f t="shared" ca="1" si="889"/>
        <v>102218.2</v>
      </c>
      <c r="I3197">
        <f t="shared" ca="1" si="890"/>
        <v>1</v>
      </c>
      <c r="J3197">
        <f t="shared" si="891"/>
        <v>-1</v>
      </c>
      <c r="K3197">
        <f t="shared" si="884"/>
        <v>-51.960000000000946</v>
      </c>
      <c r="L3197">
        <f t="shared" ca="1" si="885"/>
        <v>51.960000000000946</v>
      </c>
      <c r="M3197" s="14">
        <f t="shared" si="886"/>
        <v>6969.7200000000503</v>
      </c>
      <c r="N3197">
        <f t="shared" si="892"/>
        <v>0</v>
      </c>
      <c r="O3197">
        <f t="shared" si="887"/>
        <v>0</v>
      </c>
      <c r="P3197">
        <f>COUNTIF(作圖資料!$A$3:$A$249,A3197)</f>
        <v>0</v>
      </c>
      <c r="R3197" s="7">
        <f t="shared" si="893"/>
        <v>-123</v>
      </c>
      <c r="S3197" s="8">
        <f t="shared" ca="1" si="894"/>
        <v>123</v>
      </c>
      <c r="T3197" s="8">
        <f t="shared" ca="1" si="895"/>
        <v>10027</v>
      </c>
      <c r="U3197" s="8">
        <f t="shared" ca="1" si="896"/>
        <v>1</v>
      </c>
      <c r="V3197" s="9">
        <f t="shared" ca="1" si="897"/>
        <v>2</v>
      </c>
      <c r="W3197" s="3">
        <f t="shared" si="898"/>
        <v>2.0302207753297719E-3</v>
      </c>
      <c r="X3197" s="3">
        <f t="shared" si="899"/>
        <v>-5.8089356545227133E-3</v>
      </c>
      <c r="Y3197" s="3">
        <f t="shared" si="900"/>
        <v>-1.3723083788909964E-2</v>
      </c>
    </row>
    <row r="3198" spans="1:25" x14ac:dyDescent="0.25">
      <c r="A3198" s="1">
        <v>40683</v>
      </c>
      <c r="B3198" s="2">
        <v>8837.0300000000007</v>
      </c>
      <c r="C3198" s="2">
        <v>95398</v>
      </c>
      <c r="D3198" s="2">
        <v>8817</v>
      </c>
      <c r="E3198" s="2">
        <v>8670</v>
      </c>
      <c r="F3198" s="13">
        <f t="shared" si="888"/>
        <v>-2.2665986196720445E-3</v>
      </c>
      <c r="G3198" s="2">
        <f t="shared" ref="G3198:G3261" si="901">AVERAGE(B3139:B3198)</f>
        <v>8757.7435000000023</v>
      </c>
      <c r="H3198" s="2">
        <f t="shared" ca="1" si="889"/>
        <v>97973.8</v>
      </c>
      <c r="I3198">
        <f t="shared" ca="1" si="890"/>
        <v>-1</v>
      </c>
      <c r="J3198">
        <f t="shared" si="891"/>
        <v>-1</v>
      </c>
      <c r="K3198">
        <f t="shared" ref="K3198:K3261" si="902">B3198-B3197</f>
        <v>-55.849999999998545</v>
      </c>
      <c r="L3198">
        <f t="shared" ref="L3198:L3261" ca="1" si="903">I3197*K3198</f>
        <v>-55.849999999998545</v>
      </c>
      <c r="M3198" s="14">
        <f t="shared" ref="M3198:M3261" si="904">M3197+K3198*N3197</f>
        <v>6969.7200000000503</v>
      </c>
      <c r="N3198">
        <f t="shared" si="892"/>
        <v>0</v>
      </c>
      <c r="O3198">
        <f t="shared" ref="O3198:O3261" si="905">ABS(N3198-N3197)</f>
        <v>0</v>
      </c>
      <c r="P3198">
        <f>COUNTIF(作圖資料!$A$3:$A$249,A3198)</f>
        <v>0</v>
      </c>
      <c r="R3198" s="7">
        <f t="shared" si="893"/>
        <v>-23</v>
      </c>
      <c r="S3198" s="8">
        <f t="shared" ca="1" si="894"/>
        <v>-23</v>
      </c>
      <c r="T3198" s="8">
        <f t="shared" ca="1" si="895"/>
        <v>10004</v>
      </c>
      <c r="U3198" s="8">
        <f t="shared" ca="1" si="896"/>
        <v>-1</v>
      </c>
      <c r="V3198" s="9">
        <f t="shared" ca="1" si="897"/>
        <v>2</v>
      </c>
      <c r="W3198" s="3">
        <f t="shared" si="898"/>
        <v>2.0302207753297719E-3</v>
      </c>
      <c r="X3198" s="3">
        <f t="shared" si="899"/>
        <v>-1.205275890904689E-2</v>
      </c>
      <c r="Y3198" s="3">
        <f t="shared" si="900"/>
        <v>-1.6289188887649186E-2</v>
      </c>
    </row>
    <row r="3199" spans="1:25" x14ac:dyDescent="0.25">
      <c r="A3199" s="1">
        <v>40686</v>
      </c>
      <c r="B3199" s="2">
        <v>8747.51</v>
      </c>
      <c r="C3199" s="2">
        <v>93451</v>
      </c>
      <c r="D3199" s="2">
        <v>8738</v>
      </c>
      <c r="E3199" s="2">
        <v>8585</v>
      </c>
      <c r="F3199" s="13">
        <f t="shared" si="888"/>
        <v>-1.0871665193866731E-3</v>
      </c>
      <c r="G3199" s="2">
        <f t="shared" si="901"/>
        <v>8758.9741666666687</v>
      </c>
      <c r="H3199" s="2">
        <f t="shared" ca="1" si="889"/>
        <v>97979.199999999997</v>
      </c>
      <c r="I3199">
        <f t="shared" ca="1" si="890"/>
        <v>-1</v>
      </c>
      <c r="J3199">
        <f t="shared" si="891"/>
        <v>-1</v>
      </c>
      <c r="K3199">
        <f t="shared" si="902"/>
        <v>-89.520000000000437</v>
      </c>
      <c r="L3199">
        <f t="shared" ca="1" si="903"/>
        <v>89.520000000000437</v>
      </c>
      <c r="M3199" s="14">
        <f t="shared" si="904"/>
        <v>6969.7200000000503</v>
      </c>
      <c r="N3199">
        <f t="shared" si="892"/>
        <v>0</v>
      </c>
      <c r="O3199">
        <f t="shared" si="905"/>
        <v>0</v>
      </c>
      <c r="P3199">
        <f>COUNTIF(作圖資料!$A$3:$A$249,A3199)</f>
        <v>0</v>
      </c>
      <c r="R3199" s="7">
        <f t="shared" si="893"/>
        <v>-79</v>
      </c>
      <c r="S3199" s="8">
        <f t="shared" ca="1" si="894"/>
        <v>79</v>
      </c>
      <c r="T3199" s="8">
        <f t="shared" ca="1" si="895"/>
        <v>10083</v>
      </c>
      <c r="U3199" s="8">
        <f t="shared" ca="1" si="896"/>
        <v>-1</v>
      </c>
      <c r="V3199" s="9">
        <f t="shared" ca="1" si="897"/>
        <v>0</v>
      </c>
      <c r="W3199" s="3">
        <f t="shared" si="898"/>
        <v>2.0302207753297719E-3</v>
      </c>
      <c r="X3199" s="3">
        <f t="shared" si="899"/>
        <v>-2.2060763523998106E-2</v>
      </c>
      <c r="Y3199" s="3">
        <f t="shared" si="900"/>
        <v>-2.5103202052884077E-2</v>
      </c>
    </row>
    <row r="3200" spans="1:25" x14ac:dyDescent="0.25">
      <c r="A3200" s="1">
        <v>40687</v>
      </c>
      <c r="B3200" s="2">
        <v>8756.61</v>
      </c>
      <c r="C3200" s="2">
        <v>91957</v>
      </c>
      <c r="D3200" s="2">
        <v>8762</v>
      </c>
      <c r="E3200" s="2">
        <v>8612</v>
      </c>
      <c r="F3200" s="13">
        <f t="shared" si="888"/>
        <v>6.1553500726874155E-4</v>
      </c>
      <c r="G3200" s="2">
        <f t="shared" si="901"/>
        <v>8762.7686666666687</v>
      </c>
      <c r="H3200" s="2">
        <f t="shared" ca="1" si="889"/>
        <v>96253.4</v>
      </c>
      <c r="I3200">
        <f t="shared" ca="1" si="890"/>
        <v>-1</v>
      </c>
      <c r="J3200">
        <f t="shared" si="891"/>
        <v>1</v>
      </c>
      <c r="K3200">
        <f t="shared" si="902"/>
        <v>9.1000000000003638</v>
      </c>
      <c r="L3200">
        <f t="shared" ca="1" si="903"/>
        <v>-9.1000000000003638</v>
      </c>
      <c r="M3200" s="14">
        <f t="shared" si="904"/>
        <v>6969.7200000000503</v>
      </c>
      <c r="N3200">
        <f t="shared" si="892"/>
        <v>0</v>
      </c>
      <c r="O3200">
        <f t="shared" si="905"/>
        <v>0</v>
      </c>
      <c r="P3200">
        <f>COUNTIF(作圖資料!$A$3:$A$249,A3200)</f>
        <v>0</v>
      </c>
      <c r="R3200" s="7">
        <f t="shared" si="893"/>
        <v>24</v>
      </c>
      <c r="S3200" s="8">
        <f t="shared" ca="1" si="894"/>
        <v>-24</v>
      </c>
      <c r="T3200" s="8">
        <f t="shared" ca="1" si="895"/>
        <v>10059</v>
      </c>
      <c r="U3200" s="8">
        <f t="shared" ca="1" si="896"/>
        <v>-1</v>
      </c>
      <c r="V3200" s="9">
        <f t="shared" ca="1" si="897"/>
        <v>0</v>
      </c>
      <c r="W3200" s="3">
        <f t="shared" si="898"/>
        <v>2.0302207753297719E-3</v>
      </c>
      <c r="X3200" s="3">
        <f t="shared" si="899"/>
        <v>-2.1043417210369175E-2</v>
      </c>
      <c r="Y3200" s="3">
        <f t="shared" si="900"/>
        <v>-2.2425527167243109E-2</v>
      </c>
    </row>
    <row r="3201" spans="1:25" x14ac:dyDescent="0.25">
      <c r="A3201" s="1">
        <v>40688</v>
      </c>
      <c r="B3201" s="2">
        <v>8727.09</v>
      </c>
      <c r="C3201" s="2">
        <v>88749</v>
      </c>
      <c r="D3201" s="2">
        <v>8678</v>
      </c>
      <c r="E3201" s="2">
        <v>8530</v>
      </c>
      <c r="F3201" s="13">
        <f t="shared" si="888"/>
        <v>-5.6250136070556955E-3</v>
      </c>
      <c r="G3201" s="2">
        <f t="shared" si="901"/>
        <v>8765.8595000000005</v>
      </c>
      <c r="H3201" s="2">
        <f t="shared" ca="1" si="889"/>
        <v>96567</v>
      </c>
      <c r="I3201">
        <f t="shared" ca="1" si="890"/>
        <v>-1</v>
      </c>
      <c r="J3201">
        <f t="shared" si="891"/>
        <v>-1</v>
      </c>
      <c r="K3201">
        <f t="shared" si="902"/>
        <v>-29.520000000000437</v>
      </c>
      <c r="L3201">
        <f t="shared" ca="1" si="903"/>
        <v>29.520000000000437</v>
      </c>
      <c r="M3201" s="14">
        <f t="shared" si="904"/>
        <v>6969.7200000000503</v>
      </c>
      <c r="N3201">
        <f t="shared" si="892"/>
        <v>0</v>
      </c>
      <c r="O3201">
        <f t="shared" si="905"/>
        <v>0</v>
      </c>
      <c r="P3201">
        <f>COUNTIF(作圖資料!$A$3:$A$249,A3201)</f>
        <v>0</v>
      </c>
      <c r="R3201" s="7">
        <f t="shared" si="893"/>
        <v>-84</v>
      </c>
      <c r="S3201" s="8">
        <f t="shared" ca="1" si="894"/>
        <v>84</v>
      </c>
      <c r="T3201" s="8">
        <f t="shared" ca="1" si="895"/>
        <v>10143</v>
      </c>
      <c r="U3201" s="8">
        <f t="shared" ca="1" si="896"/>
        <v>-1</v>
      </c>
      <c r="V3201" s="9">
        <f t="shared" ca="1" si="897"/>
        <v>0</v>
      </c>
      <c r="W3201" s="3">
        <f t="shared" si="898"/>
        <v>2.0302207753297719E-3</v>
      </c>
      <c r="X3201" s="3">
        <f t="shared" si="899"/>
        <v>-2.4343643933262049E-2</v>
      </c>
      <c r="Y3201" s="3">
        <f t="shared" si="900"/>
        <v>-3.1797389266986498E-2</v>
      </c>
    </row>
    <row r="3202" spans="1:25" x14ac:dyDescent="0.25">
      <c r="A3202" s="1">
        <v>40689</v>
      </c>
      <c r="B3202" s="2">
        <v>8788.4</v>
      </c>
      <c r="C3202" s="2">
        <v>86902</v>
      </c>
      <c r="D3202" s="2">
        <v>8787</v>
      </c>
      <c r="E3202" s="2">
        <v>8633</v>
      </c>
      <c r="F3202" s="13">
        <f t="shared" si="888"/>
        <v>-1.5930089663640512E-4</v>
      </c>
      <c r="G3202" s="2">
        <f t="shared" si="901"/>
        <v>8769.0053333333362</v>
      </c>
      <c r="H3202" s="2">
        <f t="shared" ca="1" si="889"/>
        <v>91291.4</v>
      </c>
      <c r="I3202">
        <f t="shared" ca="1" si="890"/>
        <v>-1</v>
      </c>
      <c r="J3202">
        <f t="shared" si="891"/>
        <v>-1</v>
      </c>
      <c r="K3202">
        <f t="shared" si="902"/>
        <v>61.309999999999491</v>
      </c>
      <c r="L3202">
        <f t="shared" ca="1" si="903"/>
        <v>-61.309999999999491</v>
      </c>
      <c r="M3202" s="14">
        <f t="shared" si="904"/>
        <v>6969.7200000000503</v>
      </c>
      <c r="N3202">
        <f t="shared" si="892"/>
        <v>0</v>
      </c>
      <c r="O3202">
        <f t="shared" si="905"/>
        <v>0</v>
      </c>
      <c r="P3202">
        <f>COUNTIF(作圖資料!$A$3:$A$249,A3202)</f>
        <v>0</v>
      </c>
      <c r="R3202" s="7">
        <f t="shared" si="893"/>
        <v>109</v>
      </c>
      <c r="S3202" s="8">
        <f t="shared" ca="1" si="894"/>
        <v>-109</v>
      </c>
      <c r="T3202" s="8">
        <f t="shared" ca="1" si="895"/>
        <v>10034</v>
      </c>
      <c r="U3202" s="8">
        <f t="shared" ca="1" si="896"/>
        <v>-1</v>
      </c>
      <c r="V3202" s="9">
        <f t="shared" ca="1" si="897"/>
        <v>0</v>
      </c>
      <c r="W3202" s="3">
        <f t="shared" si="898"/>
        <v>2.0302207753297719E-3</v>
      </c>
      <c r="X3202" s="3">
        <f t="shared" si="899"/>
        <v>-1.7489412890560385E-2</v>
      </c>
      <c r="Y3202" s="3">
        <f t="shared" si="900"/>
        <v>-1.9636282494700508E-2</v>
      </c>
    </row>
    <row r="3203" spans="1:25" x14ac:dyDescent="0.25">
      <c r="A3203" s="1">
        <v>40690</v>
      </c>
      <c r="B3203" s="2">
        <v>8810</v>
      </c>
      <c r="C3203" s="2">
        <v>96297</v>
      </c>
      <c r="D3203" s="2">
        <v>8782</v>
      </c>
      <c r="E3203" s="2">
        <v>8627</v>
      </c>
      <c r="F3203" s="13">
        <f t="shared" ref="F3203:F3266" si="906">IF(P3203=1,E3203,D3203)/B3203-1</f>
        <v>-3.1782065834279338E-3</v>
      </c>
      <c r="G3203" s="2">
        <f t="shared" si="901"/>
        <v>8770.3793333333379</v>
      </c>
      <c r="H3203" s="2">
        <f t="shared" ref="H3203:H3266" ca="1" si="907">IF(ROW()&gt;$H$1,AVERAGE(OFFSET(C3203,-$H$1+1,,$H$1)),"")</f>
        <v>91471.2</v>
      </c>
      <c r="I3203">
        <f t="shared" ref="I3203:I3266" ca="1" si="908">IF(H3203="",0,SIGN(C3203-H3203))</f>
        <v>1</v>
      </c>
      <c r="J3203">
        <f t="shared" ref="J3203:J3266" si="909">SIGN(F3203)</f>
        <v>-1</v>
      </c>
      <c r="K3203">
        <f t="shared" si="902"/>
        <v>21.600000000000364</v>
      </c>
      <c r="L3203">
        <f t="shared" ca="1" si="903"/>
        <v>-21.600000000000364</v>
      </c>
      <c r="M3203" s="14">
        <f t="shared" si="904"/>
        <v>6969.7200000000503</v>
      </c>
      <c r="N3203">
        <f t="shared" ref="N3203:N3266" si="910">INT(M3203*$Q$1/B3203)*CHOOSE($L$1,I3203,J3203)</f>
        <v>0</v>
      </c>
      <c r="O3203">
        <f t="shared" si="905"/>
        <v>0</v>
      </c>
      <c r="P3203">
        <f>COUNTIF(作圖資料!$A$3:$A$249,A3203)</f>
        <v>0</v>
      </c>
      <c r="R3203" s="7">
        <f t="shared" si="893"/>
        <v>-5</v>
      </c>
      <c r="S3203" s="8">
        <f t="shared" ca="1" si="894"/>
        <v>5</v>
      </c>
      <c r="T3203" s="8">
        <f t="shared" ca="1" si="895"/>
        <v>10039</v>
      </c>
      <c r="U3203" s="8">
        <f t="shared" ca="1" si="896"/>
        <v>1</v>
      </c>
      <c r="V3203" s="9">
        <f t="shared" ca="1" si="897"/>
        <v>2</v>
      </c>
      <c r="W3203" s="3">
        <f t="shared" si="898"/>
        <v>2.0302207753297719E-3</v>
      </c>
      <c r="X3203" s="3">
        <f t="shared" si="899"/>
        <v>-1.5074612849419466E-2</v>
      </c>
      <c r="Y3203" s="3">
        <f t="shared" si="900"/>
        <v>-2.0194131429209006E-2</v>
      </c>
    </row>
    <row r="3204" spans="1:25" x14ac:dyDescent="0.25">
      <c r="A3204" s="1">
        <v>40693</v>
      </c>
      <c r="B3204" s="2">
        <v>8823.68</v>
      </c>
      <c r="C3204" s="2">
        <v>88022</v>
      </c>
      <c r="D3204" s="2">
        <v>8820</v>
      </c>
      <c r="E3204" s="2">
        <v>8664</v>
      </c>
      <c r="F3204" s="13">
        <f t="shared" si="906"/>
        <v>-4.1705954885040697E-4</v>
      </c>
      <c r="G3204" s="2">
        <f t="shared" si="901"/>
        <v>8773.7756666666719</v>
      </c>
      <c r="H3204" s="2">
        <f t="shared" ca="1" si="907"/>
        <v>90385.4</v>
      </c>
      <c r="I3204">
        <f t="shared" ca="1" si="908"/>
        <v>-1</v>
      </c>
      <c r="J3204">
        <f t="shared" si="909"/>
        <v>-1</v>
      </c>
      <c r="K3204">
        <f t="shared" si="902"/>
        <v>13.680000000000291</v>
      </c>
      <c r="L3204">
        <f t="shared" ca="1" si="903"/>
        <v>13.680000000000291</v>
      </c>
      <c r="M3204" s="14">
        <f t="shared" si="904"/>
        <v>6969.7200000000503</v>
      </c>
      <c r="N3204">
        <f t="shared" si="910"/>
        <v>0</v>
      </c>
      <c r="O3204">
        <f t="shared" si="905"/>
        <v>0</v>
      </c>
      <c r="P3204">
        <f>COUNTIF(作圖資料!$A$3:$A$249,A3204)</f>
        <v>0</v>
      </c>
      <c r="R3204" s="7">
        <f t="shared" ref="R3204:R3267" si="911">D3204-IF(P3203=1,E3203,D3203)</f>
        <v>38</v>
      </c>
      <c r="S3204" s="8">
        <f t="shared" ref="S3204:S3267" ca="1" si="912">I3203*R3204</f>
        <v>38</v>
      </c>
      <c r="T3204" s="8">
        <f t="shared" ref="T3204:T3267" ca="1" si="913">T3203+R3204*U3203</f>
        <v>10077</v>
      </c>
      <c r="U3204" s="8">
        <f t="shared" ref="U3204:U3267" ca="1" si="914">INT(T3204*$Q$1/IF(P3204=1,E3204,D3204))*I3204</f>
        <v>-1</v>
      </c>
      <c r="V3204" s="9">
        <f t="shared" ref="V3204:V3267" ca="1" si="915">IF(P3204=1,ABS(U3204)+ABS(U3203),ABS(U3204-U3203))</f>
        <v>2</v>
      </c>
      <c r="W3204" s="3">
        <f t="shared" ref="W3204:W3267" si="916">IF(P3203=1,F3203,W3203)</f>
        <v>2.0302207753297719E-3</v>
      </c>
      <c r="X3204" s="3">
        <f t="shared" ref="X3204:X3267" si="917">IF(P3203=1,K3204/B3203,(1+K3204/B3203)*(1+X3203)-1)</f>
        <v>-1.354523949003017E-2</v>
      </c>
      <c r="Y3204" s="3">
        <f t="shared" ref="Y3204:Y3267" si="918">IF(P3203=1,R3204/E3203,(1+R3204/D3203)*(1+Y3203)-1)</f>
        <v>-1.5954479526944065E-2</v>
      </c>
    </row>
    <row r="3205" spans="1:25" x14ac:dyDescent="0.25">
      <c r="A3205" s="1">
        <v>40694</v>
      </c>
      <c r="B3205" s="2">
        <v>8988.84</v>
      </c>
      <c r="C3205" s="2">
        <v>131268</v>
      </c>
      <c r="D3205" s="2">
        <v>9021</v>
      </c>
      <c r="E3205" s="2">
        <v>8862</v>
      </c>
      <c r="F3205" s="13">
        <f t="shared" si="906"/>
        <v>3.5777697678454068E-3</v>
      </c>
      <c r="G3205" s="2">
        <f t="shared" si="901"/>
        <v>8777.9501666666711</v>
      </c>
      <c r="H3205" s="2">
        <f t="shared" ca="1" si="907"/>
        <v>98247.6</v>
      </c>
      <c r="I3205">
        <f t="shared" ca="1" si="908"/>
        <v>1</v>
      </c>
      <c r="J3205">
        <f t="shared" si="909"/>
        <v>1</v>
      </c>
      <c r="K3205">
        <f t="shared" si="902"/>
        <v>165.15999999999985</v>
      </c>
      <c r="L3205">
        <f t="shared" ca="1" si="903"/>
        <v>-165.15999999999985</v>
      </c>
      <c r="M3205" s="14">
        <f t="shared" si="904"/>
        <v>6969.7200000000503</v>
      </c>
      <c r="N3205">
        <f t="shared" si="910"/>
        <v>0</v>
      </c>
      <c r="O3205">
        <f t="shared" si="905"/>
        <v>0</v>
      </c>
      <c r="P3205">
        <f>COUNTIF(作圖資料!$A$3:$A$249,A3205)</f>
        <v>0</v>
      </c>
      <c r="R3205" s="7">
        <f t="shared" si="911"/>
        <v>201</v>
      </c>
      <c r="S3205" s="8">
        <f t="shared" ca="1" si="912"/>
        <v>-201</v>
      </c>
      <c r="T3205" s="8">
        <f t="shared" ca="1" si="913"/>
        <v>9876</v>
      </c>
      <c r="U3205" s="8">
        <f t="shared" ca="1" si="914"/>
        <v>1</v>
      </c>
      <c r="V3205" s="9">
        <f t="shared" ca="1" si="915"/>
        <v>2</v>
      </c>
      <c r="W3205" s="3">
        <f t="shared" si="916"/>
        <v>2.0302207753297719E-3</v>
      </c>
      <c r="X3205" s="3">
        <f t="shared" si="917"/>
        <v>4.9190371208427397E-3</v>
      </c>
      <c r="Y3205" s="3">
        <f t="shared" si="918"/>
        <v>6.4710476402991546E-3</v>
      </c>
    </row>
    <row r="3206" spans="1:25" x14ac:dyDescent="0.25">
      <c r="A3206" s="1">
        <v>40695</v>
      </c>
      <c r="B3206" s="2">
        <v>9062.35</v>
      </c>
      <c r="C3206" s="2">
        <v>130932</v>
      </c>
      <c r="D3206" s="2">
        <v>9092</v>
      </c>
      <c r="E3206" s="2">
        <v>8936</v>
      </c>
      <c r="F3206" s="13">
        <f t="shared" si="906"/>
        <v>3.2717782915028248E-3</v>
      </c>
      <c r="G3206" s="2">
        <f t="shared" si="901"/>
        <v>8782.5826666666708</v>
      </c>
      <c r="H3206" s="2">
        <f t="shared" ca="1" si="907"/>
        <v>106684.2</v>
      </c>
      <c r="I3206">
        <f t="shared" ca="1" si="908"/>
        <v>1</v>
      </c>
      <c r="J3206">
        <f t="shared" si="909"/>
        <v>1</v>
      </c>
      <c r="K3206">
        <f t="shared" si="902"/>
        <v>73.510000000000218</v>
      </c>
      <c r="L3206">
        <f t="shared" ca="1" si="903"/>
        <v>73.510000000000218</v>
      </c>
      <c r="M3206" s="14">
        <f t="shared" si="904"/>
        <v>6969.7200000000503</v>
      </c>
      <c r="N3206">
        <f t="shared" si="910"/>
        <v>0</v>
      </c>
      <c r="O3206">
        <f t="shared" si="905"/>
        <v>0</v>
      </c>
      <c r="P3206">
        <f>COUNTIF(作圖資料!$A$3:$A$249,A3206)</f>
        <v>0</v>
      </c>
      <c r="R3206" s="7">
        <f t="shared" si="911"/>
        <v>71</v>
      </c>
      <c r="S3206" s="8">
        <f t="shared" ca="1" si="912"/>
        <v>71</v>
      </c>
      <c r="T3206" s="8">
        <f t="shared" ca="1" si="913"/>
        <v>9947</v>
      </c>
      <c r="U3206" s="8">
        <f t="shared" ca="1" si="914"/>
        <v>1</v>
      </c>
      <c r="V3206" s="9">
        <f t="shared" ca="1" si="915"/>
        <v>0</v>
      </c>
      <c r="W3206" s="3">
        <f t="shared" si="916"/>
        <v>2.0302207753297719E-3</v>
      </c>
      <c r="X3206" s="3">
        <f t="shared" si="917"/>
        <v>1.3137183001596275E-2</v>
      </c>
      <c r="Y3206" s="3">
        <f t="shared" si="918"/>
        <v>1.4392502510320426E-2</v>
      </c>
    </row>
    <row r="3207" spans="1:25" x14ac:dyDescent="0.25">
      <c r="A3207" s="1">
        <v>40696</v>
      </c>
      <c r="B3207" s="2">
        <v>8991.36</v>
      </c>
      <c r="C3207" s="2">
        <v>111228</v>
      </c>
      <c r="D3207" s="2">
        <v>9027</v>
      </c>
      <c r="E3207" s="2">
        <v>8881</v>
      </c>
      <c r="F3207" s="13">
        <f t="shared" si="906"/>
        <v>3.9638052530428514E-3</v>
      </c>
      <c r="G3207" s="2">
        <f t="shared" si="901"/>
        <v>8787.2088333333359</v>
      </c>
      <c r="H3207" s="2">
        <f t="shared" ca="1" si="907"/>
        <v>111549.4</v>
      </c>
      <c r="I3207">
        <f t="shared" ca="1" si="908"/>
        <v>-1</v>
      </c>
      <c r="J3207">
        <f t="shared" si="909"/>
        <v>1</v>
      </c>
      <c r="K3207">
        <f t="shared" si="902"/>
        <v>-70.989999999999782</v>
      </c>
      <c r="L3207">
        <f t="shared" ca="1" si="903"/>
        <v>-70.989999999999782</v>
      </c>
      <c r="M3207" s="14">
        <f t="shared" si="904"/>
        <v>6969.7200000000503</v>
      </c>
      <c r="N3207">
        <f t="shared" si="910"/>
        <v>0</v>
      </c>
      <c r="O3207">
        <f t="shared" si="905"/>
        <v>0</v>
      </c>
      <c r="P3207">
        <f>COUNTIF(作圖資料!$A$3:$A$249,A3207)</f>
        <v>0</v>
      </c>
      <c r="R3207" s="7">
        <f t="shared" si="911"/>
        <v>-65</v>
      </c>
      <c r="S3207" s="8">
        <f t="shared" ca="1" si="912"/>
        <v>-65</v>
      </c>
      <c r="T3207" s="8">
        <f t="shared" ca="1" si="913"/>
        <v>9882</v>
      </c>
      <c r="U3207" s="8">
        <f t="shared" ca="1" si="914"/>
        <v>-1</v>
      </c>
      <c r="V3207" s="9">
        <f t="shared" ca="1" si="915"/>
        <v>2</v>
      </c>
      <c r="W3207" s="3">
        <f t="shared" si="916"/>
        <v>2.0302207753297719E-3</v>
      </c>
      <c r="X3207" s="3">
        <f t="shared" si="917"/>
        <v>5.2007637923092709E-3</v>
      </c>
      <c r="Y3207" s="3">
        <f t="shared" si="918"/>
        <v>7.1404663617096187E-3</v>
      </c>
    </row>
    <row r="3208" spans="1:25" x14ac:dyDescent="0.25">
      <c r="A3208" s="1">
        <v>40697</v>
      </c>
      <c r="B3208" s="2">
        <v>9046.2800000000007</v>
      </c>
      <c r="C3208" s="2">
        <v>90970</v>
      </c>
      <c r="D3208" s="2">
        <v>9070</v>
      </c>
      <c r="E3208" s="2">
        <v>8921</v>
      </c>
      <c r="F3208" s="13">
        <f t="shared" si="906"/>
        <v>2.6220722772232197E-3</v>
      </c>
      <c r="G3208" s="2">
        <f t="shared" si="901"/>
        <v>8792.1843333333363</v>
      </c>
      <c r="H3208" s="2">
        <f t="shared" ca="1" si="907"/>
        <v>110484</v>
      </c>
      <c r="I3208">
        <f t="shared" ca="1" si="908"/>
        <v>-1</v>
      </c>
      <c r="J3208">
        <f t="shared" si="909"/>
        <v>1</v>
      </c>
      <c r="K3208">
        <f t="shared" si="902"/>
        <v>54.920000000000073</v>
      </c>
      <c r="L3208">
        <f t="shared" ca="1" si="903"/>
        <v>-54.920000000000073</v>
      </c>
      <c r="M3208" s="14">
        <f t="shared" si="904"/>
        <v>6969.7200000000503</v>
      </c>
      <c r="N3208">
        <f t="shared" si="910"/>
        <v>0</v>
      </c>
      <c r="O3208">
        <f t="shared" si="905"/>
        <v>0</v>
      </c>
      <c r="P3208">
        <f>COUNTIF(作圖資料!$A$3:$A$249,A3208)</f>
        <v>0</v>
      </c>
      <c r="R3208" s="7">
        <f t="shared" si="911"/>
        <v>43</v>
      </c>
      <c r="S3208" s="8">
        <f t="shared" ca="1" si="912"/>
        <v>-43</v>
      </c>
      <c r="T3208" s="8">
        <f t="shared" ca="1" si="913"/>
        <v>9839</v>
      </c>
      <c r="U3208" s="8">
        <f t="shared" ca="1" si="914"/>
        <v>-1</v>
      </c>
      <c r="V3208" s="9">
        <f t="shared" ca="1" si="915"/>
        <v>0</v>
      </c>
      <c r="W3208" s="3">
        <f t="shared" si="916"/>
        <v>2.0302207753297719E-3</v>
      </c>
      <c r="X3208" s="3">
        <f t="shared" si="917"/>
        <v>1.1340616489506683E-2</v>
      </c>
      <c r="Y3208" s="3">
        <f t="shared" si="918"/>
        <v>1.1937967198482946E-2</v>
      </c>
    </row>
    <row r="3209" spans="1:25" x14ac:dyDescent="0.25">
      <c r="A3209" s="1">
        <v>40701</v>
      </c>
      <c r="B3209" s="2">
        <v>9057.1</v>
      </c>
      <c r="C3209" s="2">
        <v>89559</v>
      </c>
      <c r="D3209" s="2">
        <v>9095</v>
      </c>
      <c r="E3209" s="2">
        <v>8948</v>
      </c>
      <c r="F3209" s="13">
        <f t="shared" si="906"/>
        <v>4.1845623875191862E-3</v>
      </c>
      <c r="G3209" s="2">
        <f t="shared" si="901"/>
        <v>8797.3023333333349</v>
      </c>
      <c r="H3209" s="2">
        <f t="shared" ca="1" si="907"/>
        <v>110791.4</v>
      </c>
      <c r="I3209">
        <f t="shared" ca="1" si="908"/>
        <v>-1</v>
      </c>
      <c r="J3209">
        <f t="shared" si="909"/>
        <v>1</v>
      </c>
      <c r="K3209">
        <f t="shared" si="902"/>
        <v>10.819999999999709</v>
      </c>
      <c r="L3209">
        <f t="shared" ca="1" si="903"/>
        <v>-10.819999999999709</v>
      </c>
      <c r="M3209" s="14">
        <f t="shared" si="904"/>
        <v>6969.7200000000503</v>
      </c>
      <c r="N3209">
        <f t="shared" si="910"/>
        <v>0</v>
      </c>
      <c r="O3209">
        <f t="shared" si="905"/>
        <v>0</v>
      </c>
      <c r="P3209">
        <f>COUNTIF(作圖資料!$A$3:$A$249,A3209)</f>
        <v>0</v>
      </c>
      <c r="R3209" s="7">
        <f t="shared" si="911"/>
        <v>25</v>
      </c>
      <c r="S3209" s="8">
        <f t="shared" ca="1" si="912"/>
        <v>-25</v>
      </c>
      <c r="T3209" s="8">
        <f t="shared" ca="1" si="913"/>
        <v>9814</v>
      </c>
      <c r="U3209" s="8">
        <f t="shared" ca="1" si="914"/>
        <v>-1</v>
      </c>
      <c r="V3209" s="9">
        <f t="shared" ca="1" si="915"/>
        <v>0</v>
      </c>
      <c r="W3209" s="3">
        <f t="shared" si="916"/>
        <v>2.0302207753297719E-3</v>
      </c>
      <c r="X3209" s="3">
        <f t="shared" si="917"/>
        <v>1.2550252436041243E-2</v>
      </c>
      <c r="Y3209" s="3">
        <f t="shared" si="918"/>
        <v>1.4727211871025547E-2</v>
      </c>
    </row>
    <row r="3210" spans="1:25" x14ac:dyDescent="0.25">
      <c r="A3210" s="1">
        <v>40702</v>
      </c>
      <c r="B3210" s="2">
        <v>9007.5300000000007</v>
      </c>
      <c r="C3210" s="2">
        <v>91259</v>
      </c>
      <c r="D3210" s="2">
        <v>9031</v>
      </c>
      <c r="E3210" s="2">
        <v>8885</v>
      </c>
      <c r="F3210" s="13">
        <f t="shared" si="906"/>
        <v>2.6055977609844572E-3</v>
      </c>
      <c r="G3210" s="2">
        <f t="shared" si="901"/>
        <v>8803.3795000000027</v>
      </c>
      <c r="H3210" s="2">
        <f t="shared" ca="1" si="907"/>
        <v>102789.6</v>
      </c>
      <c r="I3210">
        <f t="shared" ca="1" si="908"/>
        <v>-1</v>
      </c>
      <c r="J3210">
        <f t="shared" si="909"/>
        <v>1</v>
      </c>
      <c r="K3210">
        <f t="shared" si="902"/>
        <v>-49.569999999999709</v>
      </c>
      <c r="L3210">
        <f t="shared" ca="1" si="903"/>
        <v>49.569999999999709</v>
      </c>
      <c r="M3210" s="14">
        <f t="shared" si="904"/>
        <v>6969.7200000000503</v>
      </c>
      <c r="N3210">
        <f t="shared" si="910"/>
        <v>0</v>
      </c>
      <c r="O3210">
        <f t="shared" si="905"/>
        <v>0</v>
      </c>
      <c r="P3210">
        <f>COUNTIF(作圖資料!$A$3:$A$249,A3210)</f>
        <v>0</v>
      </c>
      <c r="R3210" s="7">
        <f t="shared" si="911"/>
        <v>-64</v>
      </c>
      <c r="S3210" s="8">
        <f t="shared" ca="1" si="912"/>
        <v>64</v>
      </c>
      <c r="T3210" s="8">
        <f t="shared" ca="1" si="913"/>
        <v>9878</v>
      </c>
      <c r="U3210" s="8">
        <f t="shared" ca="1" si="914"/>
        <v>-1</v>
      </c>
      <c r="V3210" s="9">
        <f t="shared" ca="1" si="915"/>
        <v>0</v>
      </c>
      <c r="W3210" s="3">
        <f t="shared" si="916"/>
        <v>2.0302207753297719E-3</v>
      </c>
      <c r="X3210" s="3">
        <f t="shared" si="917"/>
        <v>7.0085099342189761E-3</v>
      </c>
      <c r="Y3210" s="3">
        <f t="shared" si="918"/>
        <v>7.5867455093163727E-3</v>
      </c>
    </row>
    <row r="3211" spans="1:25" x14ac:dyDescent="0.25">
      <c r="A3211" s="1">
        <v>40703</v>
      </c>
      <c r="B3211" s="2">
        <v>9000.94</v>
      </c>
      <c r="C3211" s="2">
        <v>79583</v>
      </c>
      <c r="D3211" s="2">
        <v>9031</v>
      </c>
      <c r="E3211" s="2">
        <v>8887</v>
      </c>
      <c r="F3211" s="13">
        <f t="shared" si="906"/>
        <v>3.3396511919865368E-3</v>
      </c>
      <c r="G3211" s="2">
        <f t="shared" si="901"/>
        <v>8810.5981666666685</v>
      </c>
      <c r="H3211" s="2">
        <f t="shared" ca="1" si="907"/>
        <v>92519.8</v>
      </c>
      <c r="I3211">
        <f t="shared" ca="1" si="908"/>
        <v>-1</v>
      </c>
      <c r="J3211">
        <f t="shared" si="909"/>
        <v>1</v>
      </c>
      <c r="K3211">
        <f t="shared" si="902"/>
        <v>-6.5900000000001455</v>
      </c>
      <c r="L3211">
        <f t="shared" ca="1" si="903"/>
        <v>6.5900000000001455</v>
      </c>
      <c r="M3211" s="14">
        <f t="shared" si="904"/>
        <v>6969.7200000000503</v>
      </c>
      <c r="N3211">
        <f t="shared" si="910"/>
        <v>0</v>
      </c>
      <c r="O3211">
        <f t="shared" si="905"/>
        <v>0</v>
      </c>
      <c r="P3211">
        <f>COUNTIF(作圖資料!$A$3:$A$249,A3211)</f>
        <v>0</v>
      </c>
      <c r="R3211" s="7">
        <f t="shared" si="911"/>
        <v>0</v>
      </c>
      <c r="S3211" s="8">
        <f t="shared" ca="1" si="912"/>
        <v>0</v>
      </c>
      <c r="T3211" s="8">
        <f t="shared" ca="1" si="913"/>
        <v>9878</v>
      </c>
      <c r="U3211" s="8">
        <f t="shared" ca="1" si="914"/>
        <v>-1</v>
      </c>
      <c r="V3211" s="9">
        <f t="shared" ca="1" si="915"/>
        <v>0</v>
      </c>
      <c r="W3211" s="3">
        <f t="shared" si="916"/>
        <v>2.0302207753297719E-3</v>
      </c>
      <c r="X3211" s="3">
        <f t="shared" si="917"/>
        <v>6.2717723290746097E-3</v>
      </c>
      <c r="Y3211" s="3">
        <f t="shared" si="918"/>
        <v>7.5867455093163727E-3</v>
      </c>
    </row>
    <row r="3212" spans="1:25" x14ac:dyDescent="0.25">
      <c r="A3212" s="1">
        <v>40704</v>
      </c>
      <c r="B3212" s="2">
        <v>8837.82</v>
      </c>
      <c r="C3212" s="2">
        <v>111434</v>
      </c>
      <c r="D3212" s="2">
        <v>8829</v>
      </c>
      <c r="E3212" s="2">
        <v>8692</v>
      </c>
      <c r="F3212" s="13">
        <f t="shared" si="906"/>
        <v>-9.9798366565506669E-4</v>
      </c>
      <c r="G3212" s="2">
        <f t="shared" si="901"/>
        <v>8815.0981666666685</v>
      </c>
      <c r="H3212" s="2">
        <f t="shared" ca="1" si="907"/>
        <v>92561</v>
      </c>
      <c r="I3212">
        <f t="shared" ca="1" si="908"/>
        <v>1</v>
      </c>
      <c r="J3212">
        <f t="shared" si="909"/>
        <v>-1</v>
      </c>
      <c r="K3212">
        <f t="shared" si="902"/>
        <v>-163.1200000000008</v>
      </c>
      <c r="L3212">
        <f t="shared" ca="1" si="903"/>
        <v>163.1200000000008</v>
      </c>
      <c r="M3212" s="14">
        <f t="shared" si="904"/>
        <v>6969.7200000000503</v>
      </c>
      <c r="N3212">
        <f t="shared" si="910"/>
        <v>0</v>
      </c>
      <c r="O3212">
        <f t="shared" si="905"/>
        <v>0</v>
      </c>
      <c r="P3212">
        <f>COUNTIF(作圖資料!$A$3:$A$249,A3212)</f>
        <v>0</v>
      </c>
      <c r="R3212" s="7">
        <f t="shared" si="911"/>
        <v>-202</v>
      </c>
      <c r="S3212" s="8">
        <f t="shared" ca="1" si="912"/>
        <v>202</v>
      </c>
      <c r="T3212" s="8">
        <f t="shared" ca="1" si="913"/>
        <v>10080</v>
      </c>
      <c r="U3212" s="8">
        <f t="shared" ca="1" si="914"/>
        <v>1</v>
      </c>
      <c r="V3212" s="9">
        <f t="shared" ca="1" si="915"/>
        <v>2</v>
      </c>
      <c r="W3212" s="3">
        <f t="shared" si="916"/>
        <v>2.0302207753297719E-3</v>
      </c>
      <c r="X3212" s="3">
        <f t="shared" si="917"/>
        <v>-1.1964439833468288E-2</v>
      </c>
      <c r="Y3212" s="3">
        <f t="shared" si="918"/>
        <v>-1.495035144482848E-2</v>
      </c>
    </row>
    <row r="3213" spans="1:25" x14ac:dyDescent="0.25">
      <c r="A3213" s="1">
        <v>40707</v>
      </c>
      <c r="B3213" s="2">
        <v>8712.9500000000007</v>
      </c>
      <c r="C3213" s="2">
        <v>98346</v>
      </c>
      <c r="D3213" s="2">
        <v>8744</v>
      </c>
      <c r="E3213" s="2">
        <v>8597</v>
      </c>
      <c r="F3213" s="13">
        <f t="shared" si="906"/>
        <v>3.5636609873808123E-3</v>
      </c>
      <c r="G3213" s="2">
        <f t="shared" si="901"/>
        <v>8823.0676666666695</v>
      </c>
      <c r="H3213" s="2">
        <f t="shared" ca="1" si="907"/>
        <v>94036.2</v>
      </c>
      <c r="I3213">
        <f t="shared" ca="1" si="908"/>
        <v>1</v>
      </c>
      <c r="J3213">
        <f t="shared" si="909"/>
        <v>1</v>
      </c>
      <c r="K3213">
        <f t="shared" si="902"/>
        <v>-124.86999999999898</v>
      </c>
      <c r="L3213">
        <f t="shared" ca="1" si="903"/>
        <v>-124.86999999999898</v>
      </c>
      <c r="M3213" s="14">
        <f t="shared" si="904"/>
        <v>6969.7200000000503</v>
      </c>
      <c r="N3213">
        <f t="shared" si="910"/>
        <v>0</v>
      </c>
      <c r="O3213">
        <f t="shared" si="905"/>
        <v>0</v>
      </c>
      <c r="P3213">
        <f>COUNTIF(作圖資料!$A$3:$A$249,A3213)</f>
        <v>0</v>
      </c>
      <c r="R3213" s="7">
        <f t="shared" si="911"/>
        <v>-85</v>
      </c>
      <c r="S3213" s="8">
        <f t="shared" ca="1" si="912"/>
        <v>-85</v>
      </c>
      <c r="T3213" s="8">
        <f t="shared" ca="1" si="913"/>
        <v>9995</v>
      </c>
      <c r="U3213" s="8">
        <f t="shared" ca="1" si="914"/>
        <v>1</v>
      </c>
      <c r="V3213" s="9">
        <f t="shared" ca="1" si="915"/>
        <v>0</v>
      </c>
      <c r="W3213" s="3">
        <f t="shared" si="916"/>
        <v>2.0302207753297719E-3</v>
      </c>
      <c r="X3213" s="3">
        <f t="shared" si="917"/>
        <v>-2.5924443589823709E-2</v>
      </c>
      <c r="Y3213" s="3">
        <f t="shared" si="918"/>
        <v>-2.4433783331473502E-2</v>
      </c>
    </row>
    <row r="3214" spans="1:25" x14ac:dyDescent="0.25">
      <c r="A3214" s="1">
        <v>40708</v>
      </c>
      <c r="B3214" s="2">
        <v>8829.2099999999991</v>
      </c>
      <c r="C3214" s="2">
        <v>85732</v>
      </c>
      <c r="D3214" s="2">
        <v>8846</v>
      </c>
      <c r="E3214" s="2">
        <v>8685</v>
      </c>
      <c r="F3214" s="13">
        <f t="shared" si="906"/>
        <v>1.9016423892965761E-3</v>
      </c>
      <c r="G3214" s="2">
        <f t="shared" si="901"/>
        <v>8831.4781666666695</v>
      </c>
      <c r="H3214" s="2">
        <f t="shared" ca="1" si="907"/>
        <v>93270.8</v>
      </c>
      <c r="I3214">
        <f t="shared" ca="1" si="908"/>
        <v>-1</v>
      </c>
      <c r="J3214">
        <f t="shared" si="909"/>
        <v>1</v>
      </c>
      <c r="K3214">
        <f t="shared" si="902"/>
        <v>116.2599999999984</v>
      </c>
      <c r="L3214">
        <f t="shared" ca="1" si="903"/>
        <v>116.2599999999984</v>
      </c>
      <c r="M3214" s="14">
        <f t="shared" si="904"/>
        <v>6969.7200000000503</v>
      </c>
      <c r="N3214">
        <f t="shared" si="910"/>
        <v>0</v>
      </c>
      <c r="O3214">
        <f t="shared" si="905"/>
        <v>0</v>
      </c>
      <c r="P3214">
        <f>COUNTIF(作圖資料!$A$3:$A$249,A3214)</f>
        <v>0</v>
      </c>
      <c r="R3214" s="7">
        <f t="shared" si="911"/>
        <v>102</v>
      </c>
      <c r="S3214" s="8">
        <f t="shared" ca="1" si="912"/>
        <v>102</v>
      </c>
      <c r="T3214" s="8">
        <f t="shared" ca="1" si="913"/>
        <v>10097</v>
      </c>
      <c r="U3214" s="8">
        <f t="shared" ca="1" si="914"/>
        <v>-1</v>
      </c>
      <c r="V3214" s="9">
        <f t="shared" ca="1" si="915"/>
        <v>2</v>
      </c>
      <c r="W3214" s="3">
        <f t="shared" si="916"/>
        <v>2.0302207753297719E-3</v>
      </c>
      <c r="X3214" s="3">
        <f t="shared" si="917"/>
        <v>-1.2927005960978732E-2</v>
      </c>
      <c r="Y3214" s="3">
        <f t="shared" si="918"/>
        <v>-1.3053665067499387E-2</v>
      </c>
    </row>
    <row r="3215" spans="1:25" x14ac:dyDescent="0.25">
      <c r="A3215" s="1">
        <v>40709</v>
      </c>
      <c r="B3215" s="2">
        <v>8831.4500000000007</v>
      </c>
      <c r="C3215" s="2">
        <v>125994</v>
      </c>
      <c r="D3215" s="2">
        <v>8839</v>
      </c>
      <c r="E3215" s="2">
        <v>8628</v>
      </c>
      <c r="F3215" s="13">
        <f t="shared" si="906"/>
        <v>-2.30369871312186E-2</v>
      </c>
      <c r="G3215" s="2">
        <f t="shared" si="901"/>
        <v>8840.6241666666701</v>
      </c>
      <c r="H3215" s="2">
        <f t="shared" ca="1" si="907"/>
        <v>100217.8</v>
      </c>
      <c r="I3215">
        <f t="shared" ca="1" si="908"/>
        <v>1</v>
      </c>
      <c r="J3215">
        <f t="shared" si="909"/>
        <v>-1</v>
      </c>
      <c r="K3215">
        <f t="shared" si="902"/>
        <v>2.2400000000016007</v>
      </c>
      <c r="L3215">
        <f t="shared" ca="1" si="903"/>
        <v>-2.2400000000016007</v>
      </c>
      <c r="M3215" s="14">
        <f t="shared" si="904"/>
        <v>6969.7200000000503</v>
      </c>
      <c r="N3215">
        <f t="shared" si="910"/>
        <v>0</v>
      </c>
      <c r="O3215">
        <f t="shared" si="905"/>
        <v>0</v>
      </c>
      <c r="P3215">
        <f>COUNTIF(作圖資料!$A$3:$A$249,A3215)</f>
        <v>1</v>
      </c>
      <c r="R3215" s="7">
        <f t="shared" si="911"/>
        <v>-7</v>
      </c>
      <c r="S3215" s="8">
        <f t="shared" ca="1" si="912"/>
        <v>7</v>
      </c>
      <c r="T3215" s="8">
        <f t="shared" ca="1" si="913"/>
        <v>10104</v>
      </c>
      <c r="U3215" s="8">
        <f t="shared" ca="1" si="914"/>
        <v>1</v>
      </c>
      <c r="V3215" s="9">
        <f t="shared" ca="1" si="915"/>
        <v>2</v>
      </c>
      <c r="W3215" s="3">
        <f t="shared" si="916"/>
        <v>2.0302207753297719E-3</v>
      </c>
      <c r="X3215" s="3">
        <f t="shared" si="917"/>
        <v>-1.2676582253008384E-2</v>
      </c>
      <c r="Y3215" s="3">
        <f t="shared" si="918"/>
        <v>-1.3834653575811373E-2</v>
      </c>
    </row>
    <row r="3216" spans="1:25" x14ac:dyDescent="0.25">
      <c r="A3216" s="1">
        <v>40710</v>
      </c>
      <c r="B3216" s="2">
        <v>8654.43</v>
      </c>
      <c r="C3216" s="2">
        <v>105100</v>
      </c>
      <c r="D3216" s="2">
        <v>8493</v>
      </c>
      <c r="E3216" s="2">
        <v>8370</v>
      </c>
      <c r="F3216" s="13">
        <f t="shared" si="906"/>
        <v>-1.865287488604106E-2</v>
      </c>
      <c r="G3216" s="2">
        <f t="shared" si="901"/>
        <v>8844.9521666666678</v>
      </c>
      <c r="H3216" s="2">
        <f t="shared" ca="1" si="907"/>
        <v>105321.2</v>
      </c>
      <c r="I3216">
        <f t="shared" ca="1" si="908"/>
        <v>-1</v>
      </c>
      <c r="J3216">
        <f t="shared" si="909"/>
        <v>-1</v>
      </c>
      <c r="K3216">
        <f t="shared" si="902"/>
        <v>-177.02000000000044</v>
      </c>
      <c r="L3216">
        <f t="shared" ca="1" si="903"/>
        <v>-177.02000000000044</v>
      </c>
      <c r="M3216" s="14">
        <f t="shared" si="904"/>
        <v>6969.7200000000503</v>
      </c>
      <c r="N3216">
        <f t="shared" si="910"/>
        <v>0</v>
      </c>
      <c r="O3216">
        <f t="shared" si="905"/>
        <v>0</v>
      </c>
      <c r="P3216">
        <f>COUNTIF(作圖資料!$A$3:$A$249,A3216)</f>
        <v>0</v>
      </c>
      <c r="R3216" s="7">
        <f t="shared" si="911"/>
        <v>-135</v>
      </c>
      <c r="S3216" s="8">
        <f t="shared" ca="1" si="912"/>
        <v>-135</v>
      </c>
      <c r="T3216" s="8">
        <f t="shared" ca="1" si="913"/>
        <v>9969</v>
      </c>
      <c r="U3216" s="8">
        <f t="shared" ca="1" si="914"/>
        <v>-1</v>
      </c>
      <c r="V3216" s="9">
        <f t="shared" ca="1" si="915"/>
        <v>2</v>
      </c>
      <c r="W3216" s="3">
        <f t="shared" si="916"/>
        <v>-2.30369871312186E-2</v>
      </c>
      <c r="X3216" s="3">
        <f t="shared" si="917"/>
        <v>-2.0044273590407058E-2</v>
      </c>
      <c r="Y3216" s="3">
        <f t="shared" si="918"/>
        <v>-1.564673157162726E-2</v>
      </c>
    </row>
    <row r="3217" spans="1:25" x14ac:dyDescent="0.25">
      <c r="A3217" s="1">
        <v>40711</v>
      </c>
      <c r="B3217" s="2">
        <v>8636.1</v>
      </c>
      <c r="C3217" s="2">
        <v>108565</v>
      </c>
      <c r="D3217" s="2">
        <v>8461</v>
      </c>
      <c r="E3217" s="2">
        <v>8334</v>
      </c>
      <c r="F3217" s="13">
        <f t="shared" si="906"/>
        <v>-2.02753557740184E-2</v>
      </c>
      <c r="G3217" s="2">
        <f t="shared" si="901"/>
        <v>8847.7586666666684</v>
      </c>
      <c r="H3217" s="2">
        <f t="shared" ca="1" si="907"/>
        <v>104747.4</v>
      </c>
      <c r="I3217">
        <f t="shared" ca="1" si="908"/>
        <v>1</v>
      </c>
      <c r="J3217">
        <f t="shared" si="909"/>
        <v>-1</v>
      </c>
      <c r="K3217">
        <f t="shared" si="902"/>
        <v>-18.329999999999927</v>
      </c>
      <c r="L3217">
        <f t="shared" ca="1" si="903"/>
        <v>18.329999999999927</v>
      </c>
      <c r="M3217" s="14">
        <f t="shared" si="904"/>
        <v>6969.7200000000503</v>
      </c>
      <c r="N3217">
        <f t="shared" si="910"/>
        <v>0</v>
      </c>
      <c r="O3217">
        <f t="shared" si="905"/>
        <v>0</v>
      </c>
      <c r="P3217">
        <f>COUNTIF(作圖資料!$A$3:$A$249,A3217)</f>
        <v>0</v>
      </c>
      <c r="R3217" s="7">
        <f t="shared" si="911"/>
        <v>-32</v>
      </c>
      <c r="S3217" s="8">
        <f t="shared" ca="1" si="912"/>
        <v>32</v>
      </c>
      <c r="T3217" s="8">
        <f t="shared" ca="1" si="913"/>
        <v>10001</v>
      </c>
      <c r="U3217" s="8">
        <f t="shared" ca="1" si="914"/>
        <v>1</v>
      </c>
      <c r="V3217" s="9">
        <f t="shared" ca="1" si="915"/>
        <v>2</v>
      </c>
      <c r="W3217" s="3">
        <f t="shared" si="916"/>
        <v>-2.30369871312186E-2</v>
      </c>
      <c r="X3217" s="3">
        <f t="shared" si="917"/>
        <v>-2.2119810450152655E-2</v>
      </c>
      <c r="Y3217" s="3">
        <f t="shared" si="918"/>
        <v>-1.9355586462679542E-2</v>
      </c>
    </row>
    <row r="3218" spans="1:25" x14ac:dyDescent="0.25">
      <c r="A3218" s="1">
        <v>40714</v>
      </c>
      <c r="B3218" s="2">
        <v>8530.68</v>
      </c>
      <c r="C3218" s="2">
        <v>94755</v>
      </c>
      <c r="D3218" s="2">
        <v>8401</v>
      </c>
      <c r="E3218" s="2">
        <v>8274</v>
      </c>
      <c r="F3218" s="13">
        <f t="shared" si="906"/>
        <v>-1.5201601748043525E-2</v>
      </c>
      <c r="G3218" s="2">
        <f t="shared" si="901"/>
        <v>8848.1360000000022</v>
      </c>
      <c r="H3218" s="2">
        <f t="shared" ca="1" si="907"/>
        <v>104029.2</v>
      </c>
      <c r="I3218">
        <f t="shared" ca="1" si="908"/>
        <v>-1</v>
      </c>
      <c r="J3218">
        <f t="shared" si="909"/>
        <v>-1</v>
      </c>
      <c r="K3218">
        <f t="shared" si="902"/>
        <v>-105.42000000000007</v>
      </c>
      <c r="L3218">
        <f t="shared" ca="1" si="903"/>
        <v>-105.42000000000007</v>
      </c>
      <c r="M3218" s="14">
        <f t="shared" si="904"/>
        <v>6969.7200000000503</v>
      </c>
      <c r="N3218">
        <f t="shared" si="910"/>
        <v>0</v>
      </c>
      <c r="O3218">
        <f t="shared" si="905"/>
        <v>0</v>
      </c>
      <c r="P3218">
        <f>COUNTIF(作圖資料!$A$3:$A$249,A3218)</f>
        <v>0</v>
      </c>
      <c r="R3218" s="7">
        <f t="shared" si="911"/>
        <v>-60</v>
      </c>
      <c r="S3218" s="8">
        <f t="shared" ca="1" si="912"/>
        <v>-60</v>
      </c>
      <c r="T3218" s="8">
        <f t="shared" ca="1" si="913"/>
        <v>9941</v>
      </c>
      <c r="U3218" s="8">
        <f t="shared" ca="1" si="914"/>
        <v>-1</v>
      </c>
      <c r="V3218" s="9">
        <f t="shared" ca="1" si="915"/>
        <v>2</v>
      </c>
      <c r="W3218" s="3">
        <f t="shared" si="916"/>
        <v>-2.30369871312186E-2</v>
      </c>
      <c r="X3218" s="3">
        <f t="shared" si="917"/>
        <v>-3.4056695106692625E-2</v>
      </c>
      <c r="Y3218" s="3">
        <f t="shared" si="918"/>
        <v>-2.6309689383402723E-2</v>
      </c>
    </row>
    <row r="3219" spans="1:25" x14ac:dyDescent="0.25">
      <c r="A3219" s="1">
        <v>40715</v>
      </c>
      <c r="B3219" s="2">
        <v>8597.6200000000008</v>
      </c>
      <c r="C3219" s="2">
        <v>100723</v>
      </c>
      <c r="D3219" s="2">
        <v>8465</v>
      </c>
      <c r="E3219" s="2">
        <v>8336</v>
      </c>
      <c r="F3219" s="13">
        <f t="shared" si="906"/>
        <v>-1.5425199066718576E-2</v>
      </c>
      <c r="G3219" s="2">
        <f t="shared" si="901"/>
        <v>8849.011666666669</v>
      </c>
      <c r="H3219" s="2">
        <f t="shared" ca="1" si="907"/>
        <v>107027.4</v>
      </c>
      <c r="I3219">
        <f t="shared" ca="1" si="908"/>
        <v>-1</v>
      </c>
      <c r="J3219">
        <f t="shared" si="909"/>
        <v>-1</v>
      </c>
      <c r="K3219">
        <f t="shared" si="902"/>
        <v>66.940000000000509</v>
      </c>
      <c r="L3219">
        <f t="shared" ca="1" si="903"/>
        <v>-66.940000000000509</v>
      </c>
      <c r="M3219" s="14">
        <f t="shared" si="904"/>
        <v>6969.7200000000503</v>
      </c>
      <c r="N3219">
        <f t="shared" si="910"/>
        <v>0</v>
      </c>
      <c r="O3219">
        <f t="shared" si="905"/>
        <v>0</v>
      </c>
      <c r="P3219">
        <f>COUNTIF(作圖資料!$A$3:$A$249,A3219)</f>
        <v>0</v>
      </c>
      <c r="R3219" s="7">
        <f t="shared" si="911"/>
        <v>64</v>
      </c>
      <c r="S3219" s="8">
        <f t="shared" ca="1" si="912"/>
        <v>-64</v>
      </c>
      <c r="T3219" s="8">
        <f t="shared" ca="1" si="913"/>
        <v>9877</v>
      </c>
      <c r="U3219" s="8">
        <f t="shared" ca="1" si="914"/>
        <v>-1</v>
      </c>
      <c r="V3219" s="9">
        <f t="shared" ca="1" si="915"/>
        <v>0</v>
      </c>
      <c r="W3219" s="3">
        <f t="shared" si="916"/>
        <v>-2.30369871312186E-2</v>
      </c>
      <c r="X3219" s="3">
        <f t="shared" si="917"/>
        <v>-2.6476965843660993E-2</v>
      </c>
      <c r="Y3219" s="3">
        <f t="shared" si="918"/>
        <v>-1.8891979601297959E-2</v>
      </c>
    </row>
    <row r="3220" spans="1:25" x14ac:dyDescent="0.25">
      <c r="A3220" s="1">
        <v>40716</v>
      </c>
      <c r="B3220" s="2">
        <v>8621.0400000000009</v>
      </c>
      <c r="C3220" s="2">
        <v>100203</v>
      </c>
      <c r="D3220" s="2">
        <v>8441</v>
      </c>
      <c r="E3220" s="2">
        <v>8317</v>
      </c>
      <c r="F3220" s="13">
        <f t="shared" si="906"/>
        <v>-2.088379128272233E-2</v>
      </c>
      <c r="G3220" s="2">
        <f t="shared" si="901"/>
        <v>8849.7556666666696</v>
      </c>
      <c r="H3220" s="2">
        <f t="shared" ca="1" si="907"/>
        <v>101869.2</v>
      </c>
      <c r="I3220">
        <f t="shared" ca="1" si="908"/>
        <v>-1</v>
      </c>
      <c r="J3220">
        <f t="shared" si="909"/>
        <v>-1</v>
      </c>
      <c r="K3220">
        <f t="shared" si="902"/>
        <v>23.420000000000073</v>
      </c>
      <c r="L3220">
        <f t="shared" ca="1" si="903"/>
        <v>-23.420000000000073</v>
      </c>
      <c r="M3220" s="14">
        <f t="shared" si="904"/>
        <v>6969.7200000000503</v>
      </c>
      <c r="N3220">
        <f t="shared" si="910"/>
        <v>0</v>
      </c>
      <c r="O3220">
        <f t="shared" si="905"/>
        <v>0</v>
      </c>
      <c r="P3220">
        <f>COUNTIF(作圖資料!$A$3:$A$249,A3220)</f>
        <v>0</v>
      </c>
      <c r="R3220" s="7">
        <f t="shared" si="911"/>
        <v>-24</v>
      </c>
      <c r="S3220" s="8">
        <f t="shared" ca="1" si="912"/>
        <v>24</v>
      </c>
      <c r="T3220" s="8">
        <f t="shared" ca="1" si="913"/>
        <v>9901</v>
      </c>
      <c r="U3220" s="8">
        <f t="shared" ca="1" si="914"/>
        <v>-1</v>
      </c>
      <c r="V3220" s="9">
        <f t="shared" ca="1" si="915"/>
        <v>0</v>
      </c>
      <c r="W3220" s="3">
        <f t="shared" si="916"/>
        <v>-2.30369871312186E-2</v>
      </c>
      <c r="X3220" s="3">
        <f t="shared" si="917"/>
        <v>-2.3825079686801032E-2</v>
      </c>
      <c r="Y3220" s="3">
        <f t="shared" si="918"/>
        <v>-2.1673620769587232E-2</v>
      </c>
    </row>
    <row r="3221" spans="1:25" x14ac:dyDescent="0.25">
      <c r="A3221" s="1">
        <v>40717</v>
      </c>
      <c r="B3221" s="2">
        <v>8567.2800000000007</v>
      </c>
      <c r="C3221" s="2">
        <v>87987</v>
      </c>
      <c r="D3221" s="2">
        <v>8395</v>
      </c>
      <c r="E3221" s="2">
        <v>8270</v>
      </c>
      <c r="F3221" s="13">
        <f t="shared" si="906"/>
        <v>-2.0109066121336117E-2</v>
      </c>
      <c r="G3221" s="2">
        <f t="shared" si="901"/>
        <v>8849.0371666666688</v>
      </c>
      <c r="H3221" s="2">
        <f t="shared" ca="1" si="907"/>
        <v>98446.6</v>
      </c>
      <c r="I3221">
        <f t="shared" ca="1" si="908"/>
        <v>-1</v>
      </c>
      <c r="J3221">
        <f t="shared" si="909"/>
        <v>-1</v>
      </c>
      <c r="K3221">
        <f t="shared" si="902"/>
        <v>-53.760000000000218</v>
      </c>
      <c r="L3221">
        <f t="shared" ca="1" si="903"/>
        <v>53.760000000000218</v>
      </c>
      <c r="M3221" s="14">
        <f t="shared" si="904"/>
        <v>6969.7200000000503</v>
      </c>
      <c r="N3221">
        <f t="shared" si="910"/>
        <v>0</v>
      </c>
      <c r="O3221">
        <f t="shared" si="905"/>
        <v>0</v>
      </c>
      <c r="P3221">
        <f>COUNTIF(作圖資料!$A$3:$A$249,A3221)</f>
        <v>0</v>
      </c>
      <c r="R3221" s="7">
        <f t="shared" si="911"/>
        <v>-46</v>
      </c>
      <c r="S3221" s="8">
        <f t="shared" ca="1" si="912"/>
        <v>46</v>
      </c>
      <c r="T3221" s="8">
        <f t="shared" ca="1" si="913"/>
        <v>9947</v>
      </c>
      <c r="U3221" s="8">
        <f t="shared" ca="1" si="914"/>
        <v>-1</v>
      </c>
      <c r="V3221" s="9">
        <f t="shared" ca="1" si="915"/>
        <v>0</v>
      </c>
      <c r="W3221" s="3">
        <f t="shared" si="916"/>
        <v>-2.30369871312186E-2</v>
      </c>
      <c r="X3221" s="3">
        <f t="shared" si="917"/>
        <v>-2.9912415288542493E-2</v>
      </c>
      <c r="Y3221" s="3">
        <f t="shared" si="918"/>
        <v>-2.7005099675475042E-2</v>
      </c>
    </row>
    <row r="3222" spans="1:25" x14ac:dyDescent="0.25">
      <c r="A3222" s="1">
        <v>40718</v>
      </c>
      <c r="B3222" s="2">
        <v>8532.83</v>
      </c>
      <c r="C3222" s="2">
        <v>91734</v>
      </c>
      <c r="D3222" s="2">
        <v>8411</v>
      </c>
      <c r="E3222" s="2">
        <v>8285</v>
      </c>
      <c r="F3222" s="13">
        <f t="shared" si="906"/>
        <v>-1.4277795291831707E-2</v>
      </c>
      <c r="G3222" s="2">
        <f t="shared" si="901"/>
        <v>8848.7000000000025</v>
      </c>
      <c r="H3222" s="2">
        <f t="shared" ca="1" si="907"/>
        <v>95080.4</v>
      </c>
      <c r="I3222">
        <f t="shared" ca="1" si="908"/>
        <v>-1</v>
      </c>
      <c r="J3222">
        <f t="shared" si="909"/>
        <v>-1</v>
      </c>
      <c r="K3222">
        <f t="shared" si="902"/>
        <v>-34.450000000000728</v>
      </c>
      <c r="L3222">
        <f t="shared" ca="1" si="903"/>
        <v>34.450000000000728</v>
      </c>
      <c r="M3222" s="14">
        <f t="shared" si="904"/>
        <v>6969.7200000000503</v>
      </c>
      <c r="N3222">
        <f t="shared" si="910"/>
        <v>0</v>
      </c>
      <c r="O3222">
        <f t="shared" si="905"/>
        <v>0</v>
      </c>
      <c r="P3222">
        <f>COUNTIF(作圖資料!$A$3:$A$249,A3222)</f>
        <v>0</v>
      </c>
      <c r="R3222" s="7">
        <f t="shared" si="911"/>
        <v>16</v>
      </c>
      <c r="S3222" s="8">
        <f t="shared" ca="1" si="912"/>
        <v>-16</v>
      </c>
      <c r="T3222" s="8">
        <f t="shared" ca="1" si="913"/>
        <v>9931</v>
      </c>
      <c r="U3222" s="8">
        <f t="shared" ca="1" si="914"/>
        <v>-1</v>
      </c>
      <c r="V3222" s="9">
        <f t="shared" ca="1" si="915"/>
        <v>0</v>
      </c>
      <c r="W3222" s="3">
        <f t="shared" si="916"/>
        <v>-2.30369871312186E-2</v>
      </c>
      <c r="X3222" s="3">
        <f t="shared" si="917"/>
        <v>-3.3813246975298417E-2</v>
      </c>
      <c r="Y3222" s="3">
        <f t="shared" si="918"/>
        <v>-2.5150672229948934E-2</v>
      </c>
    </row>
    <row r="3223" spans="1:25" x14ac:dyDescent="0.25">
      <c r="A3223" s="1">
        <v>40721</v>
      </c>
      <c r="B3223" s="2">
        <v>8500.16</v>
      </c>
      <c r="C3223" s="2">
        <v>88938</v>
      </c>
      <c r="D3223" s="2">
        <v>8337</v>
      </c>
      <c r="E3223" s="2">
        <v>8211</v>
      </c>
      <c r="F3223" s="13">
        <f t="shared" si="906"/>
        <v>-1.9194932801264941E-2</v>
      </c>
      <c r="G3223" s="2">
        <f t="shared" si="901"/>
        <v>8847.0931666666693</v>
      </c>
      <c r="H3223" s="2">
        <f t="shared" ca="1" si="907"/>
        <v>93917</v>
      </c>
      <c r="I3223">
        <f t="shared" ca="1" si="908"/>
        <v>-1</v>
      </c>
      <c r="J3223">
        <f t="shared" si="909"/>
        <v>-1</v>
      </c>
      <c r="K3223">
        <f t="shared" si="902"/>
        <v>-32.670000000000073</v>
      </c>
      <c r="L3223">
        <f t="shared" ca="1" si="903"/>
        <v>32.670000000000073</v>
      </c>
      <c r="M3223" s="14">
        <f t="shared" si="904"/>
        <v>6969.7200000000503</v>
      </c>
      <c r="N3223">
        <f t="shared" si="910"/>
        <v>0</v>
      </c>
      <c r="O3223">
        <f t="shared" si="905"/>
        <v>0</v>
      </c>
      <c r="P3223">
        <f>COUNTIF(作圖資料!$A$3:$A$249,A3223)</f>
        <v>0</v>
      </c>
      <c r="R3223" s="7">
        <f t="shared" si="911"/>
        <v>-74</v>
      </c>
      <c r="S3223" s="8">
        <f t="shared" ca="1" si="912"/>
        <v>74</v>
      </c>
      <c r="T3223" s="8">
        <f t="shared" ca="1" si="913"/>
        <v>10005</v>
      </c>
      <c r="U3223" s="8">
        <f t="shared" ca="1" si="914"/>
        <v>-1</v>
      </c>
      <c r="V3223" s="9">
        <f t="shared" ca="1" si="915"/>
        <v>0</v>
      </c>
      <c r="W3223" s="3">
        <f t="shared" si="916"/>
        <v>-2.30369871312186E-2</v>
      </c>
      <c r="X3223" s="3">
        <f t="shared" si="917"/>
        <v>-3.7512526255597867E-2</v>
      </c>
      <c r="Y3223" s="3">
        <f t="shared" si="918"/>
        <v>-3.3727399165507488E-2</v>
      </c>
    </row>
    <row r="3224" spans="1:25" x14ac:dyDescent="0.25">
      <c r="A3224" s="1">
        <v>40722</v>
      </c>
      <c r="B3224" s="2">
        <v>8478.86</v>
      </c>
      <c r="C3224" s="2">
        <v>82654</v>
      </c>
      <c r="D3224" s="2">
        <v>8308</v>
      </c>
      <c r="E3224" s="2">
        <v>8189</v>
      </c>
      <c r="F3224" s="13">
        <f t="shared" si="906"/>
        <v>-2.0151293923947433E-2</v>
      </c>
      <c r="G3224" s="2">
        <f t="shared" si="901"/>
        <v>8844.3023333333349</v>
      </c>
      <c r="H3224" s="2">
        <f t="shared" ca="1" si="907"/>
        <v>90303.2</v>
      </c>
      <c r="I3224">
        <f t="shared" ca="1" si="908"/>
        <v>-1</v>
      </c>
      <c r="J3224">
        <f t="shared" si="909"/>
        <v>-1</v>
      </c>
      <c r="K3224">
        <f t="shared" si="902"/>
        <v>-21.299999999999272</v>
      </c>
      <c r="L3224">
        <f t="shared" ca="1" si="903"/>
        <v>21.299999999999272</v>
      </c>
      <c r="M3224" s="14">
        <f t="shared" si="904"/>
        <v>6969.7200000000503</v>
      </c>
      <c r="N3224">
        <f t="shared" si="910"/>
        <v>0</v>
      </c>
      <c r="O3224">
        <f t="shared" si="905"/>
        <v>0</v>
      </c>
      <c r="P3224">
        <f>COUNTIF(作圖資料!$A$3:$A$249,A3224)</f>
        <v>0</v>
      </c>
      <c r="R3224" s="7">
        <f t="shared" si="911"/>
        <v>-29</v>
      </c>
      <c r="S3224" s="8">
        <f t="shared" ca="1" si="912"/>
        <v>29</v>
      </c>
      <c r="T3224" s="8">
        <f t="shared" ca="1" si="913"/>
        <v>10034</v>
      </c>
      <c r="U3224" s="8">
        <f t="shared" ca="1" si="914"/>
        <v>-1</v>
      </c>
      <c r="V3224" s="9">
        <f t="shared" ca="1" si="915"/>
        <v>0</v>
      </c>
      <c r="W3224" s="3">
        <f t="shared" si="916"/>
        <v>-2.30369871312186E-2</v>
      </c>
      <c r="X3224" s="3">
        <f t="shared" si="917"/>
        <v>-3.9924361231734262E-2</v>
      </c>
      <c r="Y3224" s="3">
        <f t="shared" si="918"/>
        <v>-3.7088548910523711E-2</v>
      </c>
    </row>
    <row r="3225" spans="1:25" x14ac:dyDescent="0.25">
      <c r="A3225" s="1">
        <v>40723</v>
      </c>
      <c r="B3225" s="2">
        <v>8573.3799999999992</v>
      </c>
      <c r="C3225" s="2">
        <v>105703</v>
      </c>
      <c r="D3225" s="2">
        <v>8471</v>
      </c>
      <c r="E3225" s="2">
        <v>8345</v>
      </c>
      <c r="F3225" s="13">
        <f t="shared" si="906"/>
        <v>-1.1941614625736729E-2</v>
      </c>
      <c r="G3225" s="2">
        <f t="shared" si="901"/>
        <v>8842.4703333333346</v>
      </c>
      <c r="H3225" s="2">
        <f t="shared" ca="1" si="907"/>
        <v>91403.199999999997</v>
      </c>
      <c r="I3225">
        <f t="shared" ca="1" si="908"/>
        <v>1</v>
      </c>
      <c r="J3225">
        <f t="shared" si="909"/>
        <v>-1</v>
      </c>
      <c r="K3225">
        <f t="shared" si="902"/>
        <v>94.519999999998618</v>
      </c>
      <c r="L3225">
        <f t="shared" ca="1" si="903"/>
        <v>-94.519999999998618</v>
      </c>
      <c r="M3225" s="14">
        <f t="shared" si="904"/>
        <v>6969.7200000000503</v>
      </c>
      <c r="N3225">
        <f t="shared" si="910"/>
        <v>0</v>
      </c>
      <c r="O3225">
        <f t="shared" si="905"/>
        <v>0</v>
      </c>
      <c r="P3225">
        <f>COUNTIF(作圖資料!$A$3:$A$249,A3225)</f>
        <v>0</v>
      </c>
      <c r="R3225" s="7">
        <f t="shared" si="911"/>
        <v>163</v>
      </c>
      <c r="S3225" s="8">
        <f t="shared" ca="1" si="912"/>
        <v>-163</v>
      </c>
      <c r="T3225" s="8">
        <f t="shared" ca="1" si="913"/>
        <v>9871</v>
      </c>
      <c r="U3225" s="8">
        <f t="shared" ca="1" si="914"/>
        <v>1</v>
      </c>
      <c r="V3225" s="9">
        <f t="shared" ca="1" si="915"/>
        <v>2</v>
      </c>
      <c r="W3225" s="3">
        <f t="shared" si="916"/>
        <v>-2.30369871312186E-2</v>
      </c>
      <c r="X3225" s="3">
        <f t="shared" si="917"/>
        <v>-2.9221701985517767E-2</v>
      </c>
      <c r="Y3225" s="3">
        <f t="shared" si="918"/>
        <v>-1.8196569309225641E-2</v>
      </c>
    </row>
    <row r="3226" spans="1:25" x14ac:dyDescent="0.25">
      <c r="A3226" s="1">
        <v>40724</v>
      </c>
      <c r="B3226" s="2">
        <v>8652.59</v>
      </c>
      <c r="C3226" s="2">
        <v>100516</v>
      </c>
      <c r="D3226" s="2">
        <v>8503</v>
      </c>
      <c r="E3226" s="2">
        <v>8384</v>
      </c>
      <c r="F3226" s="13">
        <f t="shared" si="906"/>
        <v>-1.7288465072307857E-2</v>
      </c>
      <c r="G3226" s="2">
        <f t="shared" si="901"/>
        <v>8841.5946666666678</v>
      </c>
      <c r="H3226" s="2">
        <f t="shared" ca="1" si="907"/>
        <v>93909</v>
      </c>
      <c r="I3226">
        <f t="shared" ca="1" si="908"/>
        <v>1</v>
      </c>
      <c r="J3226">
        <f t="shared" si="909"/>
        <v>-1</v>
      </c>
      <c r="K3226">
        <f t="shared" si="902"/>
        <v>79.210000000000946</v>
      </c>
      <c r="L3226">
        <f t="shared" ca="1" si="903"/>
        <v>79.210000000000946</v>
      </c>
      <c r="M3226" s="14">
        <f t="shared" si="904"/>
        <v>6969.7200000000503</v>
      </c>
      <c r="N3226">
        <f t="shared" si="910"/>
        <v>0</v>
      </c>
      <c r="O3226">
        <f t="shared" si="905"/>
        <v>0</v>
      </c>
      <c r="P3226">
        <f>COUNTIF(作圖資料!$A$3:$A$249,A3226)</f>
        <v>0</v>
      </c>
      <c r="R3226" s="7">
        <f t="shared" si="911"/>
        <v>32</v>
      </c>
      <c r="S3226" s="8">
        <f t="shared" ca="1" si="912"/>
        <v>32</v>
      </c>
      <c r="T3226" s="8">
        <f t="shared" ca="1" si="913"/>
        <v>9903</v>
      </c>
      <c r="U3226" s="8">
        <f t="shared" ca="1" si="914"/>
        <v>1</v>
      </c>
      <c r="V3226" s="9">
        <f t="shared" ca="1" si="915"/>
        <v>0</v>
      </c>
      <c r="W3226" s="3">
        <f t="shared" si="916"/>
        <v>-2.30369871312186E-2</v>
      </c>
      <c r="X3226" s="3">
        <f t="shared" si="917"/>
        <v>-2.0252619898204816E-2</v>
      </c>
      <c r="Y3226" s="3">
        <f t="shared" si="918"/>
        <v>-1.4487714418173203E-2</v>
      </c>
    </row>
    <row r="3227" spans="1:25" x14ac:dyDescent="0.25">
      <c r="A3227" s="1">
        <v>40725</v>
      </c>
      <c r="B3227" s="2">
        <v>8739.82</v>
      </c>
      <c r="C3227" s="2">
        <v>108570</v>
      </c>
      <c r="D3227" s="2">
        <v>8566</v>
      </c>
      <c r="E3227" s="2">
        <v>8450</v>
      </c>
      <c r="F3227" s="13">
        <f t="shared" si="906"/>
        <v>-1.9888281452020706E-2</v>
      </c>
      <c r="G3227" s="2">
        <f t="shared" si="901"/>
        <v>8839.7253333333338</v>
      </c>
      <c r="H3227" s="2">
        <f t="shared" ca="1" si="907"/>
        <v>97276.2</v>
      </c>
      <c r="I3227">
        <f t="shared" ca="1" si="908"/>
        <v>1</v>
      </c>
      <c r="J3227">
        <f t="shared" si="909"/>
        <v>-1</v>
      </c>
      <c r="K3227">
        <f t="shared" si="902"/>
        <v>87.229999999999563</v>
      </c>
      <c r="L3227">
        <f t="shared" ca="1" si="903"/>
        <v>87.229999999999563</v>
      </c>
      <c r="M3227" s="14">
        <f t="shared" si="904"/>
        <v>6969.7200000000503</v>
      </c>
      <c r="N3227">
        <f t="shared" si="910"/>
        <v>0</v>
      </c>
      <c r="O3227">
        <f t="shared" si="905"/>
        <v>0</v>
      </c>
      <c r="P3227">
        <f>COUNTIF(作圖資料!$A$3:$A$249,A3227)</f>
        <v>0</v>
      </c>
      <c r="R3227" s="7">
        <f t="shared" si="911"/>
        <v>63</v>
      </c>
      <c r="S3227" s="8">
        <f t="shared" ca="1" si="912"/>
        <v>63</v>
      </c>
      <c r="T3227" s="8">
        <f t="shared" ca="1" si="913"/>
        <v>9966</v>
      </c>
      <c r="U3227" s="8">
        <f t="shared" ca="1" si="914"/>
        <v>1</v>
      </c>
      <c r="V3227" s="9">
        <f t="shared" ca="1" si="915"/>
        <v>0</v>
      </c>
      <c r="W3227" s="3">
        <f t="shared" si="916"/>
        <v>-2.30369871312186E-2</v>
      </c>
      <c r="X3227" s="3">
        <f t="shared" si="917"/>
        <v>-1.0375419664947483E-2</v>
      </c>
      <c r="Y3227" s="3">
        <f t="shared" si="918"/>
        <v>-7.1859063514138066E-3</v>
      </c>
    </row>
    <row r="3228" spans="1:25" x14ac:dyDescent="0.25">
      <c r="A3228" s="1">
        <v>40728</v>
      </c>
      <c r="B3228" s="2">
        <v>8774.7199999999993</v>
      </c>
      <c r="C3228" s="2">
        <v>107054</v>
      </c>
      <c r="D3228" s="2">
        <v>8603</v>
      </c>
      <c r="E3228" s="2">
        <v>8478</v>
      </c>
      <c r="F3228" s="13">
        <f t="shared" si="906"/>
        <v>-1.9569855220451404E-2</v>
      </c>
      <c r="G3228" s="2">
        <f t="shared" si="901"/>
        <v>8837.608666666667</v>
      </c>
      <c r="H3228" s="2">
        <f t="shared" ca="1" si="907"/>
        <v>100899.4</v>
      </c>
      <c r="I3228">
        <f t="shared" ca="1" si="908"/>
        <v>1</v>
      </c>
      <c r="J3228">
        <f t="shared" si="909"/>
        <v>-1</v>
      </c>
      <c r="K3228">
        <f t="shared" si="902"/>
        <v>34.899999999999636</v>
      </c>
      <c r="L3228">
        <f t="shared" ca="1" si="903"/>
        <v>34.899999999999636</v>
      </c>
      <c r="M3228" s="14">
        <f t="shared" si="904"/>
        <v>6969.7200000000503</v>
      </c>
      <c r="N3228">
        <f t="shared" si="910"/>
        <v>0</v>
      </c>
      <c r="O3228">
        <f t="shared" si="905"/>
        <v>0</v>
      </c>
      <c r="P3228">
        <f>COUNTIF(作圖資料!$A$3:$A$249,A3228)</f>
        <v>0</v>
      </c>
      <c r="R3228" s="7">
        <f t="shared" si="911"/>
        <v>37</v>
      </c>
      <c r="S3228" s="8">
        <f t="shared" ca="1" si="912"/>
        <v>37</v>
      </c>
      <c r="T3228" s="8">
        <f t="shared" ca="1" si="913"/>
        <v>10003</v>
      </c>
      <c r="U3228" s="8">
        <f t="shared" ca="1" si="914"/>
        <v>1</v>
      </c>
      <c r="V3228" s="9">
        <f t="shared" ca="1" si="915"/>
        <v>0</v>
      </c>
      <c r="W3228" s="3">
        <f t="shared" si="916"/>
        <v>-2.30369871312186E-2</v>
      </c>
      <c r="X3228" s="3">
        <f t="shared" si="917"/>
        <v>-6.4236337181323711E-3</v>
      </c>
      <c r="Y3228" s="3">
        <f t="shared" si="918"/>
        <v>-2.8975428836344186E-3</v>
      </c>
    </row>
    <row r="3229" spans="1:25" x14ac:dyDescent="0.25">
      <c r="A3229" s="1">
        <v>40729</v>
      </c>
      <c r="B3229" s="2">
        <v>8784.44</v>
      </c>
      <c r="C3229" s="2">
        <v>100184</v>
      </c>
      <c r="D3229" s="2">
        <v>8628</v>
      </c>
      <c r="E3229" s="2">
        <v>8506</v>
      </c>
      <c r="F3229" s="13">
        <f t="shared" si="906"/>
        <v>-1.780876185619118E-2</v>
      </c>
      <c r="G3229" s="2">
        <f t="shared" si="901"/>
        <v>8835.7736666666679</v>
      </c>
      <c r="H3229" s="2">
        <f t="shared" ca="1" si="907"/>
        <v>104405.4</v>
      </c>
      <c r="I3229">
        <f t="shared" ca="1" si="908"/>
        <v>-1</v>
      </c>
      <c r="J3229">
        <f t="shared" si="909"/>
        <v>-1</v>
      </c>
      <c r="K3229">
        <f t="shared" si="902"/>
        <v>9.7200000000011642</v>
      </c>
      <c r="L3229">
        <f t="shared" ca="1" si="903"/>
        <v>9.7200000000011642</v>
      </c>
      <c r="M3229" s="14">
        <f t="shared" si="904"/>
        <v>6969.7200000000503</v>
      </c>
      <c r="N3229">
        <f t="shared" si="910"/>
        <v>0</v>
      </c>
      <c r="O3229">
        <f t="shared" si="905"/>
        <v>0</v>
      </c>
      <c r="P3229">
        <f>COUNTIF(作圖資料!$A$3:$A$249,A3229)</f>
        <v>0</v>
      </c>
      <c r="R3229" s="7">
        <f t="shared" si="911"/>
        <v>25</v>
      </c>
      <c r="S3229" s="8">
        <f t="shared" ca="1" si="912"/>
        <v>25</v>
      </c>
      <c r="T3229" s="8">
        <f t="shared" ca="1" si="913"/>
        <v>10028</v>
      </c>
      <c r="U3229" s="8">
        <f t="shared" ca="1" si="914"/>
        <v>-1</v>
      </c>
      <c r="V3229" s="9">
        <f t="shared" ca="1" si="915"/>
        <v>2</v>
      </c>
      <c r="W3229" s="3">
        <f t="shared" si="916"/>
        <v>-2.30369871312186E-2</v>
      </c>
      <c r="X3229" s="3">
        <f t="shared" si="917"/>
        <v>-5.3230217008530811E-3</v>
      </c>
      <c r="Y3229" s="3">
        <f t="shared" si="918"/>
        <v>2.2204460492503131E-16</v>
      </c>
    </row>
    <row r="3230" spans="1:25" x14ac:dyDescent="0.25">
      <c r="A3230" s="1">
        <v>40730</v>
      </c>
      <c r="B3230" s="2">
        <v>8824.44</v>
      </c>
      <c r="C3230" s="2">
        <v>112670</v>
      </c>
      <c r="D3230" s="2">
        <v>8692</v>
      </c>
      <c r="E3230" s="2">
        <v>8569</v>
      </c>
      <c r="F3230" s="13">
        <f t="shared" si="906"/>
        <v>-1.5008317808268945E-2</v>
      </c>
      <c r="G3230" s="2">
        <f t="shared" si="901"/>
        <v>8834.8431666666656</v>
      </c>
      <c r="H3230" s="2">
        <f t="shared" ca="1" si="907"/>
        <v>105798.8</v>
      </c>
      <c r="I3230">
        <f t="shared" ca="1" si="908"/>
        <v>1</v>
      </c>
      <c r="J3230">
        <f t="shared" si="909"/>
        <v>-1</v>
      </c>
      <c r="K3230">
        <f t="shared" si="902"/>
        <v>40</v>
      </c>
      <c r="L3230">
        <f t="shared" ca="1" si="903"/>
        <v>-40</v>
      </c>
      <c r="M3230" s="14">
        <f t="shared" si="904"/>
        <v>6969.7200000000503</v>
      </c>
      <c r="N3230">
        <f t="shared" si="910"/>
        <v>0</v>
      </c>
      <c r="O3230">
        <f t="shared" si="905"/>
        <v>0</v>
      </c>
      <c r="P3230">
        <f>COUNTIF(作圖資料!$A$3:$A$249,A3230)</f>
        <v>0</v>
      </c>
      <c r="R3230" s="7">
        <f t="shared" si="911"/>
        <v>64</v>
      </c>
      <c r="S3230" s="8">
        <f t="shared" ca="1" si="912"/>
        <v>-64</v>
      </c>
      <c r="T3230" s="8">
        <f t="shared" ca="1" si="913"/>
        <v>9964</v>
      </c>
      <c r="U3230" s="8">
        <f t="shared" ca="1" si="914"/>
        <v>1</v>
      </c>
      <c r="V3230" s="9">
        <f t="shared" ca="1" si="915"/>
        <v>2</v>
      </c>
      <c r="W3230" s="3">
        <f t="shared" si="916"/>
        <v>-2.30369871312186E-2</v>
      </c>
      <c r="X3230" s="3">
        <f t="shared" si="917"/>
        <v>-7.9375414003357569E-4</v>
      </c>
      <c r="Y3230" s="3">
        <f t="shared" si="918"/>
        <v>7.4177097821050975E-3</v>
      </c>
    </row>
    <row r="3231" spans="1:25" x14ac:dyDescent="0.25">
      <c r="A3231" s="1">
        <v>40731</v>
      </c>
      <c r="B3231" s="2">
        <v>8773.42</v>
      </c>
      <c r="C3231" s="2">
        <v>106874</v>
      </c>
      <c r="D3231" s="2">
        <v>8690</v>
      </c>
      <c r="E3231" s="2">
        <v>8574</v>
      </c>
      <c r="F3231" s="13">
        <f t="shared" si="906"/>
        <v>-9.508264735986649E-3</v>
      </c>
      <c r="G3231" s="2">
        <f t="shared" si="901"/>
        <v>8835.5236666666679</v>
      </c>
      <c r="H3231" s="2">
        <f t="shared" ca="1" si="907"/>
        <v>107070.39999999999</v>
      </c>
      <c r="I3231">
        <f t="shared" ca="1" si="908"/>
        <v>-1</v>
      </c>
      <c r="J3231">
        <f t="shared" si="909"/>
        <v>-1</v>
      </c>
      <c r="K3231">
        <f t="shared" si="902"/>
        <v>-51.020000000000437</v>
      </c>
      <c r="L3231">
        <f t="shared" ca="1" si="903"/>
        <v>-51.020000000000437</v>
      </c>
      <c r="M3231" s="14">
        <f t="shared" si="904"/>
        <v>6969.7200000000503</v>
      </c>
      <c r="N3231">
        <f t="shared" si="910"/>
        <v>0</v>
      </c>
      <c r="O3231">
        <f t="shared" si="905"/>
        <v>0</v>
      </c>
      <c r="P3231">
        <f>COUNTIF(作圖資料!$A$3:$A$249,A3231)</f>
        <v>0</v>
      </c>
      <c r="R3231" s="7">
        <f t="shared" si="911"/>
        <v>-2</v>
      </c>
      <c r="S3231" s="8">
        <f t="shared" ca="1" si="912"/>
        <v>-2</v>
      </c>
      <c r="T3231" s="8">
        <f t="shared" ca="1" si="913"/>
        <v>9962</v>
      </c>
      <c r="U3231" s="8">
        <f t="shared" ca="1" si="914"/>
        <v>-1</v>
      </c>
      <c r="V3231" s="9">
        <f t="shared" ca="1" si="915"/>
        <v>2</v>
      </c>
      <c r="W3231" s="3">
        <f t="shared" si="916"/>
        <v>-2.30369871312186E-2</v>
      </c>
      <c r="X3231" s="3">
        <f t="shared" si="917"/>
        <v>-6.5708349138589028E-3</v>
      </c>
      <c r="Y3231" s="3">
        <f t="shared" si="918"/>
        <v>7.1859063514143617E-3</v>
      </c>
    </row>
    <row r="3232" spans="1:25" x14ac:dyDescent="0.25">
      <c r="A3232" s="1">
        <v>40732</v>
      </c>
      <c r="B3232" s="2">
        <v>8749.5499999999993</v>
      </c>
      <c r="C3232" s="2">
        <v>131594</v>
      </c>
      <c r="D3232" s="2">
        <v>8638</v>
      </c>
      <c r="E3232" s="2">
        <v>8532</v>
      </c>
      <c r="F3232" s="13">
        <f t="shared" si="906"/>
        <v>-1.2749227103108107E-2</v>
      </c>
      <c r="G3232" s="2">
        <f t="shared" si="901"/>
        <v>8835.0128333333341</v>
      </c>
      <c r="H3232" s="2">
        <f t="shared" ca="1" si="907"/>
        <v>111675.2</v>
      </c>
      <c r="I3232">
        <f t="shared" ca="1" si="908"/>
        <v>1</v>
      </c>
      <c r="J3232">
        <f t="shared" si="909"/>
        <v>-1</v>
      </c>
      <c r="K3232">
        <f t="shared" si="902"/>
        <v>-23.8700000000008</v>
      </c>
      <c r="L3232">
        <f t="shared" ca="1" si="903"/>
        <v>23.8700000000008</v>
      </c>
      <c r="M3232" s="14">
        <f t="shared" si="904"/>
        <v>6969.7200000000503</v>
      </c>
      <c r="N3232">
        <f t="shared" si="910"/>
        <v>0</v>
      </c>
      <c r="O3232">
        <f t="shared" si="905"/>
        <v>0</v>
      </c>
      <c r="P3232">
        <f>COUNTIF(作圖資料!$A$3:$A$249,A3232)</f>
        <v>0</v>
      </c>
      <c r="R3232" s="7">
        <f t="shared" si="911"/>
        <v>-52</v>
      </c>
      <c r="S3232" s="8">
        <f t="shared" ca="1" si="912"/>
        <v>52</v>
      </c>
      <c r="T3232" s="8">
        <f t="shared" ca="1" si="913"/>
        <v>10014</v>
      </c>
      <c r="U3232" s="8">
        <f t="shared" ca="1" si="914"/>
        <v>1</v>
      </c>
      <c r="V3232" s="9">
        <f t="shared" ca="1" si="915"/>
        <v>2</v>
      </c>
      <c r="W3232" s="3">
        <f t="shared" si="916"/>
        <v>-2.30369871312186E-2</v>
      </c>
      <c r="X3232" s="3">
        <f t="shared" si="917"/>
        <v>-9.2736753307780528E-3</v>
      </c>
      <c r="Y3232" s="3">
        <f t="shared" si="918"/>
        <v>1.1590171534543448E-3</v>
      </c>
    </row>
    <row r="3233" spans="1:25" x14ac:dyDescent="0.25">
      <c r="A3233" s="1">
        <v>40735</v>
      </c>
      <c r="B3233" s="2">
        <v>8665.85</v>
      </c>
      <c r="C3233" s="2">
        <v>96998</v>
      </c>
      <c r="D3233" s="2">
        <v>8599</v>
      </c>
      <c r="E3233" s="2">
        <v>8493</v>
      </c>
      <c r="F3233" s="13">
        <f t="shared" si="906"/>
        <v>-7.7141884523734827E-3</v>
      </c>
      <c r="G3233" s="2">
        <f t="shared" si="901"/>
        <v>8832.7314999999999</v>
      </c>
      <c r="H3233" s="2">
        <f t="shared" ca="1" si="907"/>
        <v>109664</v>
      </c>
      <c r="I3233">
        <f t="shared" ca="1" si="908"/>
        <v>-1</v>
      </c>
      <c r="J3233">
        <f t="shared" si="909"/>
        <v>-1</v>
      </c>
      <c r="K3233">
        <f t="shared" si="902"/>
        <v>-83.699999999998909</v>
      </c>
      <c r="L3233">
        <f t="shared" ca="1" si="903"/>
        <v>-83.699999999998909</v>
      </c>
      <c r="M3233" s="14">
        <f t="shared" si="904"/>
        <v>6969.7200000000503</v>
      </c>
      <c r="N3233">
        <f t="shared" si="910"/>
        <v>0</v>
      </c>
      <c r="O3233">
        <f t="shared" si="905"/>
        <v>0</v>
      </c>
      <c r="P3233">
        <f>COUNTIF(作圖資料!$A$3:$A$249,A3233)</f>
        <v>0</v>
      </c>
      <c r="R3233" s="7">
        <f t="shared" si="911"/>
        <v>-39</v>
      </c>
      <c r="S3233" s="8">
        <f t="shared" ca="1" si="912"/>
        <v>-39</v>
      </c>
      <c r="T3233" s="8">
        <f t="shared" ca="1" si="913"/>
        <v>9975</v>
      </c>
      <c r="U3233" s="8">
        <f t="shared" ca="1" si="914"/>
        <v>-1</v>
      </c>
      <c r="V3233" s="9">
        <f t="shared" ca="1" si="915"/>
        <v>2</v>
      </c>
      <c r="W3233" s="3">
        <f t="shared" si="916"/>
        <v>-2.30369871312186E-2</v>
      </c>
      <c r="X3233" s="3">
        <f t="shared" si="917"/>
        <v>-1.8751167701792859E-2</v>
      </c>
      <c r="Y3233" s="3">
        <f t="shared" si="918"/>
        <v>-3.361149745015779E-3</v>
      </c>
    </row>
    <row r="3234" spans="1:25" x14ac:dyDescent="0.25">
      <c r="A3234" s="1">
        <v>40736</v>
      </c>
      <c r="B3234" s="2">
        <v>8491.01</v>
      </c>
      <c r="C3234" s="2">
        <v>113686</v>
      </c>
      <c r="D3234" s="2">
        <v>8419</v>
      </c>
      <c r="E3234" s="2">
        <v>8312</v>
      </c>
      <c r="F3234" s="13">
        <f t="shared" si="906"/>
        <v>-8.4807343296027238E-3</v>
      </c>
      <c r="G3234" s="2">
        <f t="shared" si="901"/>
        <v>8828.9463333333315</v>
      </c>
      <c r="H3234" s="2">
        <f t="shared" ca="1" si="907"/>
        <v>112364.4</v>
      </c>
      <c r="I3234">
        <f t="shared" ca="1" si="908"/>
        <v>1</v>
      </c>
      <c r="J3234">
        <f t="shared" si="909"/>
        <v>-1</v>
      </c>
      <c r="K3234">
        <f t="shared" si="902"/>
        <v>-174.84000000000015</v>
      </c>
      <c r="L3234">
        <f t="shared" ca="1" si="903"/>
        <v>174.84000000000015</v>
      </c>
      <c r="M3234" s="14">
        <f t="shared" si="904"/>
        <v>6969.7200000000503</v>
      </c>
      <c r="N3234">
        <f t="shared" si="910"/>
        <v>0</v>
      </c>
      <c r="O3234">
        <f t="shared" si="905"/>
        <v>0</v>
      </c>
      <c r="P3234">
        <f>COUNTIF(作圖資料!$A$3:$A$249,A3234)</f>
        <v>0</v>
      </c>
      <c r="R3234" s="7">
        <f t="shared" si="911"/>
        <v>-180</v>
      </c>
      <c r="S3234" s="8">
        <f t="shared" ca="1" si="912"/>
        <v>180</v>
      </c>
      <c r="T3234" s="8">
        <f t="shared" ca="1" si="913"/>
        <v>10155</v>
      </c>
      <c r="U3234" s="8">
        <f t="shared" ca="1" si="914"/>
        <v>1</v>
      </c>
      <c r="V3234" s="9">
        <f t="shared" ca="1" si="915"/>
        <v>2</v>
      </c>
      <c r="W3234" s="3">
        <f t="shared" si="916"/>
        <v>-2.30369871312186E-2</v>
      </c>
      <c r="X3234" s="3">
        <f t="shared" si="917"/>
        <v>-3.8548596210135289E-2</v>
      </c>
      <c r="Y3234" s="3">
        <f t="shared" si="918"/>
        <v>-2.4223458507185436E-2</v>
      </c>
    </row>
    <row r="3235" spans="1:25" x14ac:dyDescent="0.25">
      <c r="A3235" s="1">
        <v>40737</v>
      </c>
      <c r="B3235" s="2">
        <v>8488.06</v>
      </c>
      <c r="C3235" s="2">
        <v>114944</v>
      </c>
      <c r="D3235" s="2">
        <v>8463</v>
      </c>
      <c r="E3235" s="2">
        <v>8351</v>
      </c>
      <c r="F3235" s="13">
        <f t="shared" si="906"/>
        <v>-2.952382523214947E-3</v>
      </c>
      <c r="G3235" s="2">
        <f t="shared" si="901"/>
        <v>8825.1726666666673</v>
      </c>
      <c r="H3235" s="2">
        <f t="shared" ca="1" si="907"/>
        <v>112819.2</v>
      </c>
      <c r="I3235">
        <f t="shared" ca="1" si="908"/>
        <v>1</v>
      </c>
      <c r="J3235">
        <f t="shared" si="909"/>
        <v>-1</v>
      </c>
      <c r="K3235">
        <f t="shared" si="902"/>
        <v>-2.9500000000007276</v>
      </c>
      <c r="L3235">
        <f t="shared" ca="1" si="903"/>
        <v>-2.9500000000007276</v>
      </c>
      <c r="M3235" s="14">
        <f t="shared" si="904"/>
        <v>6969.7200000000503</v>
      </c>
      <c r="N3235">
        <f t="shared" si="910"/>
        <v>0</v>
      </c>
      <c r="O3235">
        <f t="shared" si="905"/>
        <v>0</v>
      </c>
      <c r="P3235">
        <f>COUNTIF(作圖資料!$A$3:$A$249,A3235)</f>
        <v>0</v>
      </c>
      <c r="R3235" s="7">
        <f t="shared" si="911"/>
        <v>44</v>
      </c>
      <c r="S3235" s="8">
        <f t="shared" ca="1" si="912"/>
        <v>44</v>
      </c>
      <c r="T3235" s="8">
        <f t="shared" ca="1" si="913"/>
        <v>10199</v>
      </c>
      <c r="U3235" s="8">
        <f t="shared" ca="1" si="914"/>
        <v>1</v>
      </c>
      <c r="V3235" s="9">
        <f t="shared" ca="1" si="915"/>
        <v>0</v>
      </c>
      <c r="W3235" s="3">
        <f t="shared" si="916"/>
        <v>-2.30369871312186E-2</v>
      </c>
      <c r="X3235" s="3">
        <f t="shared" si="917"/>
        <v>-3.8882629692745807E-2</v>
      </c>
      <c r="Y3235" s="3">
        <f t="shared" si="918"/>
        <v>-1.9123783031988473E-2</v>
      </c>
    </row>
    <row r="3236" spans="1:25" x14ac:dyDescent="0.25">
      <c r="A3236" s="1">
        <v>40738</v>
      </c>
      <c r="B3236" s="2">
        <v>8481.35</v>
      </c>
      <c r="C3236" s="2">
        <v>120054</v>
      </c>
      <c r="D3236" s="2">
        <v>8482</v>
      </c>
      <c r="E3236" s="2">
        <v>8366</v>
      </c>
      <c r="F3236" s="13">
        <f t="shared" si="906"/>
        <v>7.6638742652956893E-5</v>
      </c>
      <c r="G3236" s="2">
        <f t="shared" si="901"/>
        <v>8822.5526666666647</v>
      </c>
      <c r="H3236" s="2">
        <f t="shared" ca="1" si="907"/>
        <v>115455.2</v>
      </c>
      <c r="I3236">
        <f t="shared" ca="1" si="908"/>
        <v>1</v>
      </c>
      <c r="J3236">
        <f t="shared" si="909"/>
        <v>1</v>
      </c>
      <c r="K3236">
        <f t="shared" si="902"/>
        <v>-6.7099999999991269</v>
      </c>
      <c r="L3236">
        <f t="shared" ca="1" si="903"/>
        <v>-6.7099999999991269</v>
      </c>
      <c r="M3236" s="14">
        <f t="shared" si="904"/>
        <v>6969.7200000000503</v>
      </c>
      <c r="N3236">
        <f t="shared" si="910"/>
        <v>0</v>
      </c>
      <c r="O3236">
        <f t="shared" si="905"/>
        <v>0</v>
      </c>
      <c r="P3236">
        <f>COUNTIF(作圖資料!$A$3:$A$249,A3236)</f>
        <v>0</v>
      </c>
      <c r="R3236" s="7">
        <f t="shared" si="911"/>
        <v>19</v>
      </c>
      <c r="S3236" s="8">
        <f t="shared" ca="1" si="912"/>
        <v>19</v>
      </c>
      <c r="T3236" s="8">
        <f t="shared" ca="1" si="913"/>
        <v>10218</v>
      </c>
      <c r="U3236" s="8">
        <f t="shared" ca="1" si="914"/>
        <v>1</v>
      </c>
      <c r="V3236" s="9">
        <f t="shared" ca="1" si="915"/>
        <v>0</v>
      </c>
      <c r="W3236" s="3">
        <f t="shared" si="916"/>
        <v>-2.30369871312186E-2</v>
      </c>
      <c r="X3236" s="3">
        <f t="shared" si="917"/>
        <v>-3.9642414326073183E-2</v>
      </c>
      <c r="Y3236" s="3">
        <f t="shared" si="918"/>
        <v>-1.692165044042615E-2</v>
      </c>
    </row>
    <row r="3237" spans="1:25" x14ac:dyDescent="0.25">
      <c r="A3237" s="1">
        <v>40739</v>
      </c>
      <c r="B3237" s="2">
        <v>8574.91</v>
      </c>
      <c r="C3237" s="2">
        <v>114763</v>
      </c>
      <c r="D3237" s="2">
        <v>8562</v>
      </c>
      <c r="E3237" s="2">
        <v>8443</v>
      </c>
      <c r="F3237" s="13">
        <f t="shared" si="906"/>
        <v>-1.5055551603456729E-3</v>
      </c>
      <c r="G3237" s="2">
        <f t="shared" si="901"/>
        <v>8818.5798333333314</v>
      </c>
      <c r="H3237" s="2">
        <f t="shared" ca="1" si="907"/>
        <v>112089</v>
      </c>
      <c r="I3237">
        <f t="shared" ca="1" si="908"/>
        <v>1</v>
      </c>
      <c r="J3237">
        <f t="shared" si="909"/>
        <v>-1</v>
      </c>
      <c r="K3237">
        <f t="shared" si="902"/>
        <v>93.559999999999491</v>
      </c>
      <c r="L3237">
        <f t="shared" ca="1" si="903"/>
        <v>93.559999999999491</v>
      </c>
      <c r="M3237" s="14">
        <f t="shared" si="904"/>
        <v>6969.7200000000503</v>
      </c>
      <c r="N3237">
        <f t="shared" si="910"/>
        <v>0</v>
      </c>
      <c r="O3237">
        <f t="shared" si="905"/>
        <v>0</v>
      </c>
      <c r="P3237">
        <f>COUNTIF(作圖資料!$A$3:$A$249,A3237)</f>
        <v>0</v>
      </c>
      <c r="R3237" s="7">
        <f t="shared" si="911"/>
        <v>80</v>
      </c>
      <c r="S3237" s="8">
        <f t="shared" ca="1" si="912"/>
        <v>80</v>
      </c>
      <c r="T3237" s="8">
        <f t="shared" ca="1" si="913"/>
        <v>10298</v>
      </c>
      <c r="U3237" s="8">
        <f t="shared" ca="1" si="914"/>
        <v>1</v>
      </c>
      <c r="V3237" s="9">
        <f t="shared" ca="1" si="915"/>
        <v>0</v>
      </c>
      <c r="W3237" s="3">
        <f t="shared" si="916"/>
        <v>-2.30369871312186E-2</v>
      </c>
      <c r="X3237" s="3">
        <f t="shared" si="917"/>
        <v>-2.9048457501316349E-2</v>
      </c>
      <c r="Y3237" s="3">
        <f t="shared" si="918"/>
        <v>-7.6495132127952781E-3</v>
      </c>
    </row>
    <row r="3238" spans="1:25" x14ac:dyDescent="0.25">
      <c r="A3238" s="1">
        <v>40742</v>
      </c>
      <c r="B3238" s="2">
        <v>8538.57</v>
      </c>
      <c r="C3238" s="2">
        <v>107655</v>
      </c>
      <c r="D3238" s="2">
        <v>8487</v>
      </c>
      <c r="E3238" s="2">
        <v>8367</v>
      </c>
      <c r="F3238" s="13">
        <f t="shared" si="906"/>
        <v>-6.0396530098131285E-3</v>
      </c>
      <c r="G3238" s="2">
        <f t="shared" si="901"/>
        <v>8811.5951666666642</v>
      </c>
      <c r="H3238" s="2">
        <f t="shared" ca="1" si="907"/>
        <v>114220.4</v>
      </c>
      <c r="I3238">
        <f t="shared" ca="1" si="908"/>
        <v>-1</v>
      </c>
      <c r="J3238">
        <f t="shared" si="909"/>
        <v>-1</v>
      </c>
      <c r="K3238">
        <f t="shared" si="902"/>
        <v>-36.340000000000146</v>
      </c>
      <c r="L3238">
        <f t="shared" ca="1" si="903"/>
        <v>-36.340000000000146</v>
      </c>
      <c r="M3238" s="14">
        <f t="shared" si="904"/>
        <v>6969.7200000000503</v>
      </c>
      <c r="N3238">
        <f t="shared" si="910"/>
        <v>0</v>
      </c>
      <c r="O3238">
        <f t="shared" si="905"/>
        <v>0</v>
      </c>
      <c r="P3238">
        <f>COUNTIF(作圖資料!$A$3:$A$249,A3238)</f>
        <v>0</v>
      </c>
      <c r="R3238" s="7">
        <f t="shared" si="911"/>
        <v>-75</v>
      </c>
      <c r="S3238" s="8">
        <f t="shared" ca="1" si="912"/>
        <v>-75</v>
      </c>
      <c r="T3238" s="8">
        <f t="shared" ca="1" si="913"/>
        <v>10223</v>
      </c>
      <c r="U3238" s="8">
        <f t="shared" ca="1" si="914"/>
        <v>-1</v>
      </c>
      <c r="V3238" s="9">
        <f t="shared" ca="1" si="915"/>
        <v>2</v>
      </c>
      <c r="W3238" s="3">
        <f t="shared" si="916"/>
        <v>-2.30369871312186E-2</v>
      </c>
      <c r="X3238" s="3">
        <f t="shared" si="917"/>
        <v>-3.3163297080320953E-2</v>
      </c>
      <c r="Y3238" s="3">
        <f t="shared" si="918"/>
        <v>-1.6342141863699311E-2</v>
      </c>
    </row>
    <row r="3239" spans="1:25" x14ac:dyDescent="0.25">
      <c r="A3239" s="1">
        <v>40743</v>
      </c>
      <c r="B3239" s="2">
        <v>8524.57</v>
      </c>
      <c r="C3239" s="2">
        <v>104441</v>
      </c>
      <c r="D3239" s="2">
        <v>8535</v>
      </c>
      <c r="E3239" s="2">
        <v>8418</v>
      </c>
      <c r="F3239" s="13">
        <f t="shared" si="906"/>
        <v>1.2235221248697581E-3</v>
      </c>
      <c r="G3239" s="2">
        <f t="shared" si="901"/>
        <v>8804.1808333333302</v>
      </c>
      <c r="H3239" s="2">
        <f t="shared" ca="1" si="907"/>
        <v>112371.4</v>
      </c>
      <c r="I3239">
        <f t="shared" ca="1" si="908"/>
        <v>-1</v>
      </c>
      <c r="J3239">
        <f t="shared" si="909"/>
        <v>1</v>
      </c>
      <c r="K3239">
        <f t="shared" si="902"/>
        <v>-14</v>
      </c>
      <c r="L3239">
        <f t="shared" ca="1" si="903"/>
        <v>14</v>
      </c>
      <c r="M3239" s="14">
        <f t="shared" si="904"/>
        <v>6969.7200000000503</v>
      </c>
      <c r="N3239">
        <f t="shared" si="910"/>
        <v>0</v>
      </c>
      <c r="O3239">
        <f t="shared" si="905"/>
        <v>0</v>
      </c>
      <c r="P3239">
        <f>COUNTIF(作圖資料!$A$3:$A$249,A3239)</f>
        <v>0</v>
      </c>
      <c r="R3239" s="7">
        <f t="shared" si="911"/>
        <v>48</v>
      </c>
      <c r="S3239" s="8">
        <f t="shared" ca="1" si="912"/>
        <v>-48</v>
      </c>
      <c r="T3239" s="8">
        <f t="shared" ca="1" si="913"/>
        <v>10175</v>
      </c>
      <c r="U3239" s="8">
        <f t="shared" ca="1" si="914"/>
        <v>-1</v>
      </c>
      <c r="V3239" s="9">
        <f t="shared" ca="1" si="915"/>
        <v>0</v>
      </c>
      <c r="W3239" s="3">
        <f t="shared" si="916"/>
        <v>-2.30369871312186E-2</v>
      </c>
      <c r="X3239" s="3">
        <f t="shared" si="917"/>
        <v>-3.4748540726607824E-2</v>
      </c>
      <c r="Y3239" s="3">
        <f t="shared" si="918"/>
        <v>-1.0778859527120765E-2</v>
      </c>
    </row>
    <row r="3240" spans="1:25" x14ac:dyDescent="0.25">
      <c r="A3240" s="1">
        <v>40744</v>
      </c>
      <c r="B3240" s="2">
        <v>8706.17</v>
      </c>
      <c r="C3240" s="2">
        <v>133687</v>
      </c>
      <c r="D3240" s="2">
        <v>8698</v>
      </c>
      <c r="E3240" s="2">
        <v>8635</v>
      </c>
      <c r="F3240" s="13">
        <f t="shared" si="906"/>
        <v>-8.1746623371701244E-3</v>
      </c>
      <c r="G3240" s="2">
        <f t="shared" si="901"/>
        <v>8800.1044999999976</v>
      </c>
      <c r="H3240" s="2">
        <f t="shared" ca="1" si="907"/>
        <v>116120</v>
      </c>
      <c r="I3240">
        <f t="shared" ca="1" si="908"/>
        <v>1</v>
      </c>
      <c r="J3240">
        <f t="shared" si="909"/>
        <v>-1</v>
      </c>
      <c r="K3240">
        <f t="shared" si="902"/>
        <v>181.60000000000036</v>
      </c>
      <c r="L3240">
        <f t="shared" ca="1" si="903"/>
        <v>-181.60000000000036</v>
      </c>
      <c r="M3240" s="14">
        <f t="shared" si="904"/>
        <v>6969.7200000000503</v>
      </c>
      <c r="N3240">
        <f t="shared" si="910"/>
        <v>0</v>
      </c>
      <c r="O3240">
        <f t="shared" si="905"/>
        <v>0</v>
      </c>
      <c r="P3240">
        <f>COUNTIF(作圖資料!$A$3:$A$249,A3240)</f>
        <v>1</v>
      </c>
      <c r="R3240" s="7">
        <f t="shared" si="911"/>
        <v>163</v>
      </c>
      <c r="S3240" s="8">
        <f t="shared" ca="1" si="912"/>
        <v>-163</v>
      </c>
      <c r="T3240" s="8">
        <f t="shared" ca="1" si="913"/>
        <v>10012</v>
      </c>
      <c r="U3240" s="8">
        <f t="shared" ca="1" si="914"/>
        <v>1</v>
      </c>
      <c r="V3240" s="9">
        <f t="shared" ca="1" si="915"/>
        <v>2</v>
      </c>
      <c r="W3240" s="3">
        <f t="shared" si="916"/>
        <v>-2.30369871312186E-2</v>
      </c>
      <c r="X3240" s="3">
        <f t="shared" si="917"/>
        <v>-1.4185666000486985E-2</v>
      </c>
      <c r="Y3240" s="3">
        <f t="shared" si="918"/>
        <v>8.1131200741773046E-3</v>
      </c>
    </row>
    <row r="3241" spans="1:25" x14ac:dyDescent="0.25">
      <c r="A3241" s="1">
        <v>40745</v>
      </c>
      <c r="B3241" s="2">
        <v>8717.14</v>
      </c>
      <c r="C3241" s="2">
        <v>126450</v>
      </c>
      <c r="D3241" s="2">
        <v>8652</v>
      </c>
      <c r="E3241" s="2">
        <v>8619</v>
      </c>
      <c r="F3241" s="13">
        <f t="shared" si="906"/>
        <v>-7.4726343732003375E-3</v>
      </c>
      <c r="G3241" s="2">
        <f t="shared" si="901"/>
        <v>8796.2544999999991</v>
      </c>
      <c r="H3241" s="2">
        <f t="shared" ca="1" si="907"/>
        <v>117399.2</v>
      </c>
      <c r="I3241">
        <f t="shared" ca="1" si="908"/>
        <v>1</v>
      </c>
      <c r="J3241">
        <f t="shared" si="909"/>
        <v>-1</v>
      </c>
      <c r="K3241">
        <f t="shared" si="902"/>
        <v>10.969999999999345</v>
      </c>
      <c r="L3241">
        <f t="shared" ca="1" si="903"/>
        <v>10.969999999999345</v>
      </c>
      <c r="M3241" s="14">
        <f t="shared" si="904"/>
        <v>6969.7200000000503</v>
      </c>
      <c r="N3241">
        <f t="shared" si="910"/>
        <v>0</v>
      </c>
      <c r="O3241">
        <f t="shared" si="905"/>
        <v>0</v>
      </c>
      <c r="P3241">
        <f>COUNTIF(作圖資料!$A$3:$A$249,A3241)</f>
        <v>0</v>
      </c>
      <c r="R3241" s="7">
        <f t="shared" si="911"/>
        <v>17</v>
      </c>
      <c r="S3241" s="8">
        <f t="shared" ca="1" si="912"/>
        <v>17</v>
      </c>
      <c r="T3241" s="8">
        <f t="shared" ca="1" si="913"/>
        <v>10029</v>
      </c>
      <c r="U3241" s="8">
        <f t="shared" ca="1" si="914"/>
        <v>1</v>
      </c>
      <c r="V3241" s="9">
        <f t="shared" ca="1" si="915"/>
        <v>0</v>
      </c>
      <c r="W3241" s="3">
        <f t="shared" si="916"/>
        <v>-8.1746623371701244E-3</v>
      </c>
      <c r="X3241" s="3">
        <f t="shared" si="917"/>
        <v>1.2600259356294839E-3</v>
      </c>
      <c r="Y3241" s="3">
        <f t="shared" si="918"/>
        <v>1.9687319050376373E-3</v>
      </c>
    </row>
    <row r="3242" spans="1:25" x14ac:dyDescent="0.25">
      <c r="A3242" s="1">
        <v>40746</v>
      </c>
      <c r="B3242" s="2">
        <v>8765.32</v>
      </c>
      <c r="C3242" s="2">
        <v>136900</v>
      </c>
      <c r="D3242" s="2">
        <v>8691</v>
      </c>
      <c r="E3242" s="2">
        <v>8659</v>
      </c>
      <c r="F3242" s="13">
        <f t="shared" si="906"/>
        <v>-8.4788689973668285E-3</v>
      </c>
      <c r="G3242" s="2">
        <f t="shared" si="901"/>
        <v>8791.5223333333306</v>
      </c>
      <c r="H3242" s="2">
        <f t="shared" ca="1" si="907"/>
        <v>121826.6</v>
      </c>
      <c r="I3242">
        <f t="shared" ca="1" si="908"/>
        <v>1</v>
      </c>
      <c r="J3242">
        <f t="shared" si="909"/>
        <v>-1</v>
      </c>
      <c r="K3242">
        <f t="shared" si="902"/>
        <v>48.180000000000291</v>
      </c>
      <c r="L3242">
        <f t="shared" ca="1" si="903"/>
        <v>48.180000000000291</v>
      </c>
      <c r="M3242" s="14">
        <f t="shared" si="904"/>
        <v>6969.7200000000503</v>
      </c>
      <c r="N3242">
        <f t="shared" si="910"/>
        <v>0</v>
      </c>
      <c r="O3242">
        <f t="shared" si="905"/>
        <v>0</v>
      </c>
      <c r="P3242">
        <f>COUNTIF(作圖資料!$A$3:$A$249,A3242)</f>
        <v>0</v>
      </c>
      <c r="R3242" s="7">
        <f t="shared" si="911"/>
        <v>39</v>
      </c>
      <c r="S3242" s="8">
        <f t="shared" ca="1" si="912"/>
        <v>39</v>
      </c>
      <c r="T3242" s="8">
        <f t="shared" ca="1" si="913"/>
        <v>10068</v>
      </c>
      <c r="U3242" s="8">
        <f t="shared" ca="1" si="914"/>
        <v>1</v>
      </c>
      <c r="V3242" s="9">
        <f t="shared" ca="1" si="915"/>
        <v>0</v>
      </c>
      <c r="W3242" s="3">
        <f t="shared" si="916"/>
        <v>-8.1746623371701244E-3</v>
      </c>
      <c r="X3242" s="3">
        <f t="shared" si="917"/>
        <v>6.7940322782578111E-3</v>
      </c>
      <c r="Y3242" s="3">
        <f t="shared" si="918"/>
        <v>6.4852345107122567E-3</v>
      </c>
    </row>
    <row r="3243" spans="1:25" x14ac:dyDescent="0.25">
      <c r="A3243" s="1">
        <v>40749</v>
      </c>
      <c r="B3243" s="2">
        <v>8683.51</v>
      </c>
      <c r="C3243" s="2">
        <v>101254</v>
      </c>
      <c r="D3243" s="2">
        <v>8608</v>
      </c>
      <c r="E3243" s="2">
        <v>8575</v>
      </c>
      <c r="F3243" s="13">
        <f t="shared" si="906"/>
        <v>-8.6957923696754369E-3</v>
      </c>
      <c r="G3243" s="2">
        <f t="shared" si="901"/>
        <v>8785.5679999999975</v>
      </c>
      <c r="H3243" s="2">
        <f t="shared" ca="1" si="907"/>
        <v>120546.4</v>
      </c>
      <c r="I3243">
        <f t="shared" ca="1" si="908"/>
        <v>-1</v>
      </c>
      <c r="J3243">
        <f t="shared" si="909"/>
        <v>-1</v>
      </c>
      <c r="K3243">
        <f t="shared" si="902"/>
        <v>-81.809999999999491</v>
      </c>
      <c r="L3243">
        <f t="shared" ca="1" si="903"/>
        <v>-81.809999999999491</v>
      </c>
      <c r="M3243" s="14">
        <f t="shared" si="904"/>
        <v>6969.7200000000503</v>
      </c>
      <c r="N3243">
        <f t="shared" si="910"/>
        <v>0</v>
      </c>
      <c r="O3243">
        <f t="shared" si="905"/>
        <v>0</v>
      </c>
      <c r="P3243">
        <f>COUNTIF(作圖資料!$A$3:$A$249,A3243)</f>
        <v>0</v>
      </c>
      <c r="R3243" s="7">
        <f t="shared" si="911"/>
        <v>-83</v>
      </c>
      <c r="S3243" s="8">
        <f t="shared" ca="1" si="912"/>
        <v>-83</v>
      </c>
      <c r="T3243" s="8">
        <f t="shared" ca="1" si="913"/>
        <v>9985</v>
      </c>
      <c r="U3243" s="8">
        <f t="shared" ca="1" si="914"/>
        <v>-1</v>
      </c>
      <c r="V3243" s="9">
        <f t="shared" ca="1" si="915"/>
        <v>2</v>
      </c>
      <c r="W3243" s="3">
        <f t="shared" si="916"/>
        <v>-8.1746623371701244E-3</v>
      </c>
      <c r="X3243" s="3">
        <f t="shared" si="917"/>
        <v>-2.6027518415100426E-3</v>
      </c>
      <c r="Y3243" s="3">
        <f t="shared" si="918"/>
        <v>-3.1268094962361159E-3</v>
      </c>
    </row>
    <row r="3244" spans="1:25" x14ac:dyDescent="0.25">
      <c r="A3244" s="1">
        <v>40750</v>
      </c>
      <c r="B3244" s="2">
        <v>8794.24</v>
      </c>
      <c r="C3244" s="2">
        <v>111009</v>
      </c>
      <c r="D3244" s="2">
        <v>8738</v>
      </c>
      <c r="E3244" s="2">
        <v>8701</v>
      </c>
      <c r="F3244" s="13">
        <f t="shared" si="906"/>
        <v>-6.3950949712539007E-3</v>
      </c>
      <c r="G3244" s="2">
        <f t="shared" si="901"/>
        <v>8782.0074999999997</v>
      </c>
      <c r="H3244" s="2">
        <f t="shared" ca="1" si="907"/>
        <v>121860</v>
      </c>
      <c r="I3244">
        <f t="shared" ca="1" si="908"/>
        <v>-1</v>
      </c>
      <c r="J3244">
        <f t="shared" si="909"/>
        <v>-1</v>
      </c>
      <c r="K3244">
        <f t="shared" si="902"/>
        <v>110.72999999999956</v>
      </c>
      <c r="L3244">
        <f t="shared" ca="1" si="903"/>
        <v>-110.72999999999956</v>
      </c>
      <c r="M3244" s="14">
        <f t="shared" si="904"/>
        <v>6969.7200000000503</v>
      </c>
      <c r="N3244">
        <f t="shared" si="910"/>
        <v>0</v>
      </c>
      <c r="O3244">
        <f t="shared" si="905"/>
        <v>0</v>
      </c>
      <c r="P3244">
        <f>COUNTIF(作圖資料!$A$3:$A$249,A3244)</f>
        <v>0</v>
      </c>
      <c r="R3244" s="7">
        <f t="shared" si="911"/>
        <v>130</v>
      </c>
      <c r="S3244" s="8">
        <f t="shared" ca="1" si="912"/>
        <v>-130</v>
      </c>
      <c r="T3244" s="8">
        <f t="shared" ca="1" si="913"/>
        <v>9855</v>
      </c>
      <c r="U3244" s="8">
        <f t="shared" ca="1" si="914"/>
        <v>-1</v>
      </c>
      <c r="V3244" s="9">
        <f t="shared" ca="1" si="915"/>
        <v>0</v>
      </c>
      <c r="W3244" s="3">
        <f t="shared" si="916"/>
        <v>-8.1746623371701244E-3</v>
      </c>
      <c r="X3244" s="3">
        <f t="shared" si="917"/>
        <v>1.011581441667242E-2</v>
      </c>
      <c r="Y3244" s="3">
        <f t="shared" si="918"/>
        <v>1.1928199189345845E-2</v>
      </c>
    </row>
    <row r="3245" spans="1:25" x14ac:dyDescent="0.25">
      <c r="A3245" s="1">
        <v>40751</v>
      </c>
      <c r="B3245" s="2">
        <v>8817.49</v>
      </c>
      <c r="C3245" s="2">
        <v>130614</v>
      </c>
      <c r="D3245" s="2">
        <v>8762</v>
      </c>
      <c r="E3245" s="2">
        <v>8728</v>
      </c>
      <c r="F3245" s="13">
        <f t="shared" si="906"/>
        <v>-6.2931741345892966E-3</v>
      </c>
      <c r="G3245" s="2">
        <f t="shared" si="901"/>
        <v>8779.8643333333312</v>
      </c>
      <c r="H3245" s="2">
        <f t="shared" ca="1" si="907"/>
        <v>121245.4</v>
      </c>
      <c r="I3245">
        <f t="shared" ca="1" si="908"/>
        <v>1</v>
      </c>
      <c r="J3245">
        <f t="shared" si="909"/>
        <v>-1</v>
      </c>
      <c r="K3245">
        <f t="shared" si="902"/>
        <v>23.25</v>
      </c>
      <c r="L3245">
        <f t="shared" ca="1" si="903"/>
        <v>-23.25</v>
      </c>
      <c r="M3245" s="14">
        <f t="shared" si="904"/>
        <v>6969.7200000000503</v>
      </c>
      <c r="N3245">
        <f t="shared" si="910"/>
        <v>0</v>
      </c>
      <c r="O3245">
        <f t="shared" si="905"/>
        <v>0</v>
      </c>
      <c r="P3245">
        <f>COUNTIF(作圖資料!$A$3:$A$249,A3245)</f>
        <v>0</v>
      </c>
      <c r="R3245" s="7">
        <f t="shared" si="911"/>
        <v>24</v>
      </c>
      <c r="S3245" s="8">
        <f t="shared" ca="1" si="912"/>
        <v>-24</v>
      </c>
      <c r="T3245" s="8">
        <f t="shared" ca="1" si="913"/>
        <v>9831</v>
      </c>
      <c r="U3245" s="8">
        <f t="shared" ca="1" si="914"/>
        <v>1</v>
      </c>
      <c r="V3245" s="9">
        <f t="shared" ca="1" si="915"/>
        <v>2</v>
      </c>
      <c r="W3245" s="3">
        <f t="shared" si="916"/>
        <v>-8.1746623371701244E-3</v>
      </c>
      <c r="X3245" s="3">
        <f t="shared" si="917"/>
        <v>1.2786334289360379E-2</v>
      </c>
      <c r="Y3245" s="3">
        <f t="shared" si="918"/>
        <v>1.470758540822259E-2</v>
      </c>
    </row>
    <row r="3246" spans="1:25" x14ac:dyDescent="0.25">
      <c r="A3246" s="1">
        <v>40752</v>
      </c>
      <c r="B3246" s="2">
        <v>8788.39</v>
      </c>
      <c r="C3246" s="2">
        <v>58538</v>
      </c>
      <c r="D3246" s="2">
        <v>8721</v>
      </c>
      <c r="E3246" s="2">
        <v>8688</v>
      </c>
      <c r="F3246" s="13">
        <f t="shared" si="906"/>
        <v>-7.6680711711700766E-3</v>
      </c>
      <c r="G3246" s="2">
        <f t="shared" si="901"/>
        <v>8777.2149999999983</v>
      </c>
      <c r="H3246" s="2">
        <f t="shared" ca="1" si="907"/>
        <v>107663</v>
      </c>
      <c r="I3246">
        <f t="shared" ca="1" si="908"/>
        <v>-1</v>
      </c>
      <c r="J3246">
        <f t="shared" si="909"/>
        <v>-1</v>
      </c>
      <c r="K3246">
        <f t="shared" si="902"/>
        <v>-29.100000000000364</v>
      </c>
      <c r="L3246">
        <f t="shared" ca="1" si="903"/>
        <v>-29.100000000000364</v>
      </c>
      <c r="M3246" s="14">
        <f t="shared" si="904"/>
        <v>6969.7200000000503</v>
      </c>
      <c r="N3246">
        <f t="shared" si="910"/>
        <v>0</v>
      </c>
      <c r="O3246">
        <f t="shared" si="905"/>
        <v>0</v>
      </c>
      <c r="P3246">
        <f>COUNTIF(作圖資料!$A$3:$A$249,A3246)</f>
        <v>0</v>
      </c>
      <c r="R3246" s="7">
        <f t="shared" si="911"/>
        <v>-41</v>
      </c>
      <c r="S3246" s="8">
        <f t="shared" ca="1" si="912"/>
        <v>-41</v>
      </c>
      <c r="T3246" s="8">
        <f t="shared" ca="1" si="913"/>
        <v>9790</v>
      </c>
      <c r="U3246" s="8">
        <f t="shared" ca="1" si="914"/>
        <v>-1</v>
      </c>
      <c r="V3246" s="9">
        <f t="shared" ca="1" si="915"/>
        <v>2</v>
      </c>
      <c r="W3246" s="3">
        <f t="shared" si="916"/>
        <v>-8.1746623371701244E-3</v>
      </c>
      <c r="X3246" s="3">
        <f t="shared" si="917"/>
        <v>9.4438771583831294E-3</v>
      </c>
      <c r="Y3246" s="3">
        <f t="shared" si="918"/>
        <v>9.9594672843081877E-3</v>
      </c>
    </row>
    <row r="3247" spans="1:25" x14ac:dyDescent="0.25">
      <c r="A3247" s="1">
        <v>40753</v>
      </c>
      <c r="B3247" s="2">
        <v>8644.18</v>
      </c>
      <c r="C3247" s="2">
        <v>141739</v>
      </c>
      <c r="D3247" s="2">
        <v>8613</v>
      </c>
      <c r="E3247" s="2">
        <v>8576</v>
      </c>
      <c r="F3247" s="13">
        <f t="shared" si="906"/>
        <v>-3.6070512182764247E-3</v>
      </c>
      <c r="G3247" s="2">
        <f t="shared" si="901"/>
        <v>8770.9745000000003</v>
      </c>
      <c r="H3247" s="2">
        <f t="shared" ca="1" si="907"/>
        <v>108630.8</v>
      </c>
      <c r="I3247">
        <f t="shared" ca="1" si="908"/>
        <v>1</v>
      </c>
      <c r="J3247">
        <f t="shared" si="909"/>
        <v>-1</v>
      </c>
      <c r="K3247">
        <f t="shared" si="902"/>
        <v>-144.20999999999913</v>
      </c>
      <c r="L3247">
        <f t="shared" ca="1" si="903"/>
        <v>144.20999999999913</v>
      </c>
      <c r="M3247" s="14">
        <f t="shared" si="904"/>
        <v>6969.7200000000503</v>
      </c>
      <c r="N3247">
        <f t="shared" si="910"/>
        <v>0</v>
      </c>
      <c r="O3247">
        <f t="shared" si="905"/>
        <v>0</v>
      </c>
      <c r="P3247">
        <f>COUNTIF(作圖資料!$A$3:$A$249,A3247)</f>
        <v>0</v>
      </c>
      <c r="R3247" s="7">
        <f t="shared" si="911"/>
        <v>-108</v>
      </c>
      <c r="S3247" s="8">
        <f t="shared" ca="1" si="912"/>
        <v>108</v>
      </c>
      <c r="T3247" s="8">
        <f t="shared" ca="1" si="913"/>
        <v>9898</v>
      </c>
      <c r="U3247" s="8">
        <f t="shared" ca="1" si="914"/>
        <v>1</v>
      </c>
      <c r="V3247" s="9">
        <f t="shared" ca="1" si="915"/>
        <v>2</v>
      </c>
      <c r="W3247" s="3">
        <f t="shared" si="916"/>
        <v>-8.1746623371701244E-3</v>
      </c>
      <c r="X3247" s="3">
        <f t="shared" si="917"/>
        <v>-7.1202377164699682E-3</v>
      </c>
      <c r="Y3247" s="3">
        <f t="shared" si="918"/>
        <v>-2.5477707006368311E-3</v>
      </c>
    </row>
    <row r="3248" spans="1:25" x14ac:dyDescent="0.25">
      <c r="A3248" s="1">
        <v>40756</v>
      </c>
      <c r="B3248" s="2">
        <v>8701.3799999999992</v>
      </c>
      <c r="C3248" s="2">
        <v>133446</v>
      </c>
      <c r="D3248" s="2">
        <v>8681</v>
      </c>
      <c r="E3248" s="2">
        <v>8650</v>
      </c>
      <c r="F3248" s="13">
        <f t="shared" si="906"/>
        <v>-2.3421572210383657E-3</v>
      </c>
      <c r="G3248" s="2">
        <f t="shared" si="901"/>
        <v>8766.3769999999986</v>
      </c>
      <c r="H3248" s="2">
        <f t="shared" ca="1" si="907"/>
        <v>115069.2</v>
      </c>
      <c r="I3248">
        <f t="shared" ca="1" si="908"/>
        <v>1</v>
      </c>
      <c r="J3248">
        <f t="shared" si="909"/>
        <v>-1</v>
      </c>
      <c r="K3248">
        <f t="shared" si="902"/>
        <v>57.199999999998909</v>
      </c>
      <c r="L3248">
        <f t="shared" ca="1" si="903"/>
        <v>57.199999999998909</v>
      </c>
      <c r="M3248" s="14">
        <f t="shared" si="904"/>
        <v>6969.7200000000503</v>
      </c>
      <c r="N3248">
        <f t="shared" si="910"/>
        <v>0</v>
      </c>
      <c r="O3248">
        <f t="shared" si="905"/>
        <v>0</v>
      </c>
      <c r="P3248">
        <f>COUNTIF(作圖資料!$A$3:$A$249,A3248)</f>
        <v>0</v>
      </c>
      <c r="R3248" s="7">
        <f t="shared" si="911"/>
        <v>68</v>
      </c>
      <c r="S3248" s="8">
        <f t="shared" ca="1" si="912"/>
        <v>68</v>
      </c>
      <c r="T3248" s="8">
        <f t="shared" ca="1" si="913"/>
        <v>9966</v>
      </c>
      <c r="U3248" s="8">
        <f t="shared" ca="1" si="914"/>
        <v>1</v>
      </c>
      <c r="V3248" s="9">
        <f t="shared" ca="1" si="915"/>
        <v>0</v>
      </c>
      <c r="W3248" s="3">
        <f t="shared" si="916"/>
        <v>-8.1746623371701244E-3</v>
      </c>
      <c r="X3248" s="3">
        <f t="shared" si="917"/>
        <v>-5.5018452430866116E-4</v>
      </c>
      <c r="Y3248" s="3">
        <f t="shared" si="918"/>
        <v>5.327156919513687E-3</v>
      </c>
    </row>
    <row r="3249" spans="1:25" x14ac:dyDescent="0.25">
      <c r="A3249" s="1">
        <v>40757</v>
      </c>
      <c r="B3249" s="2">
        <v>8584.7199999999993</v>
      </c>
      <c r="C3249" s="2">
        <v>126500</v>
      </c>
      <c r="D3249" s="2">
        <v>8574</v>
      </c>
      <c r="E3249" s="2">
        <v>8544</v>
      </c>
      <c r="F3249" s="13">
        <f t="shared" si="906"/>
        <v>-1.2487303022112872E-3</v>
      </c>
      <c r="G3249" s="2">
        <f t="shared" si="901"/>
        <v>8758.864333333333</v>
      </c>
      <c r="H3249" s="2">
        <f t="shared" ca="1" si="907"/>
        <v>118167.4</v>
      </c>
      <c r="I3249">
        <f t="shared" ca="1" si="908"/>
        <v>1</v>
      </c>
      <c r="J3249">
        <f t="shared" si="909"/>
        <v>-1</v>
      </c>
      <c r="K3249">
        <f t="shared" si="902"/>
        <v>-116.65999999999985</v>
      </c>
      <c r="L3249">
        <f t="shared" ca="1" si="903"/>
        <v>-116.65999999999985</v>
      </c>
      <c r="M3249" s="14">
        <f t="shared" si="904"/>
        <v>6969.7200000000503</v>
      </c>
      <c r="N3249">
        <f t="shared" si="910"/>
        <v>0</v>
      </c>
      <c r="O3249">
        <f t="shared" si="905"/>
        <v>0</v>
      </c>
      <c r="P3249">
        <f>COUNTIF(作圖資料!$A$3:$A$249,A3249)</f>
        <v>0</v>
      </c>
      <c r="R3249" s="7">
        <f t="shared" si="911"/>
        <v>-107</v>
      </c>
      <c r="S3249" s="8">
        <f t="shared" ca="1" si="912"/>
        <v>-107</v>
      </c>
      <c r="T3249" s="8">
        <f t="shared" ca="1" si="913"/>
        <v>9859</v>
      </c>
      <c r="U3249" s="8">
        <f t="shared" ca="1" si="914"/>
        <v>1</v>
      </c>
      <c r="V3249" s="9">
        <f t="shared" ca="1" si="915"/>
        <v>0</v>
      </c>
      <c r="W3249" s="3">
        <f t="shared" si="916"/>
        <v>-8.1746623371701244E-3</v>
      </c>
      <c r="X3249" s="3">
        <f t="shared" si="917"/>
        <v>-1.3949876926363736E-2</v>
      </c>
      <c r="Y3249" s="3">
        <f t="shared" si="918"/>
        <v>-7.0642733063115415E-3</v>
      </c>
    </row>
    <row r="3250" spans="1:25" x14ac:dyDescent="0.25">
      <c r="A3250" s="1">
        <v>40758</v>
      </c>
      <c r="B3250" s="2">
        <v>8456.86</v>
      </c>
      <c r="C3250" s="2">
        <v>146326</v>
      </c>
      <c r="D3250" s="2">
        <v>8439</v>
      </c>
      <c r="E3250" s="2">
        <v>8409</v>
      </c>
      <c r="F3250" s="13">
        <f t="shared" si="906"/>
        <v>-2.1118949586490521E-3</v>
      </c>
      <c r="G3250" s="2">
        <f t="shared" si="901"/>
        <v>8749.4239999999991</v>
      </c>
      <c r="H3250" s="2">
        <f t="shared" ca="1" si="907"/>
        <v>121309.8</v>
      </c>
      <c r="I3250">
        <f t="shared" ca="1" si="908"/>
        <v>1</v>
      </c>
      <c r="J3250">
        <f t="shared" si="909"/>
        <v>-1</v>
      </c>
      <c r="K3250">
        <f t="shared" si="902"/>
        <v>-127.85999999999876</v>
      </c>
      <c r="L3250">
        <f t="shared" ca="1" si="903"/>
        <v>-127.85999999999876</v>
      </c>
      <c r="M3250" s="14">
        <f t="shared" si="904"/>
        <v>6969.7200000000503</v>
      </c>
      <c r="N3250">
        <f t="shared" si="910"/>
        <v>0</v>
      </c>
      <c r="O3250">
        <f t="shared" si="905"/>
        <v>0</v>
      </c>
      <c r="P3250">
        <f>COUNTIF(作圖資料!$A$3:$A$249,A3250)</f>
        <v>0</v>
      </c>
      <c r="R3250" s="7">
        <f t="shared" si="911"/>
        <v>-135</v>
      </c>
      <c r="S3250" s="8">
        <f t="shared" ca="1" si="912"/>
        <v>-135</v>
      </c>
      <c r="T3250" s="8">
        <f t="shared" ca="1" si="913"/>
        <v>9724</v>
      </c>
      <c r="U3250" s="8">
        <f t="shared" ca="1" si="914"/>
        <v>1</v>
      </c>
      <c r="V3250" s="9">
        <f t="shared" ca="1" si="915"/>
        <v>0</v>
      </c>
      <c r="W3250" s="3">
        <f t="shared" si="916"/>
        <v>-8.1746623371701244E-3</v>
      </c>
      <c r="X3250" s="3">
        <f t="shared" si="917"/>
        <v>-2.8636013310100683E-2</v>
      </c>
      <c r="Y3250" s="3">
        <f t="shared" si="918"/>
        <v>-2.2698320787492787E-2</v>
      </c>
    </row>
    <row r="3251" spans="1:25" x14ac:dyDescent="0.25">
      <c r="A3251" s="1">
        <v>40759</v>
      </c>
      <c r="B3251" s="2">
        <v>8317.27</v>
      </c>
      <c r="C3251" s="2">
        <v>140202</v>
      </c>
      <c r="D3251" s="2">
        <v>8294</v>
      </c>
      <c r="E3251" s="2">
        <v>8265</v>
      </c>
      <c r="F3251" s="13">
        <f t="shared" si="906"/>
        <v>-2.7977930258366035E-3</v>
      </c>
      <c r="G3251" s="2">
        <f t="shared" si="901"/>
        <v>8737.7051666666648</v>
      </c>
      <c r="H3251" s="2">
        <f t="shared" ca="1" si="907"/>
        <v>137642.6</v>
      </c>
      <c r="I3251">
        <f t="shared" ca="1" si="908"/>
        <v>1</v>
      </c>
      <c r="J3251">
        <f t="shared" si="909"/>
        <v>-1</v>
      </c>
      <c r="K3251">
        <f t="shared" si="902"/>
        <v>-139.59000000000015</v>
      </c>
      <c r="L3251">
        <f t="shared" ca="1" si="903"/>
        <v>-139.59000000000015</v>
      </c>
      <c r="M3251" s="14">
        <f t="shared" si="904"/>
        <v>6969.7200000000503</v>
      </c>
      <c r="N3251">
        <f t="shared" si="910"/>
        <v>0</v>
      </c>
      <c r="O3251">
        <f t="shared" si="905"/>
        <v>0</v>
      </c>
      <c r="P3251">
        <f>COUNTIF(作圖資料!$A$3:$A$249,A3251)</f>
        <v>0</v>
      </c>
      <c r="R3251" s="7">
        <f t="shared" si="911"/>
        <v>-145</v>
      </c>
      <c r="S3251" s="8">
        <f t="shared" ca="1" si="912"/>
        <v>-145</v>
      </c>
      <c r="T3251" s="8">
        <f t="shared" ca="1" si="913"/>
        <v>9579</v>
      </c>
      <c r="U3251" s="8">
        <f t="shared" ca="1" si="914"/>
        <v>1</v>
      </c>
      <c r="V3251" s="9">
        <f t="shared" ca="1" si="915"/>
        <v>0</v>
      </c>
      <c r="W3251" s="3">
        <f t="shared" si="916"/>
        <v>-8.1746623371701244E-3</v>
      </c>
      <c r="X3251" s="3">
        <f t="shared" si="917"/>
        <v>-4.4669470042509984E-2</v>
      </c>
      <c r="Y3251" s="3">
        <f t="shared" si="918"/>
        <v>-3.9490445859872714E-2</v>
      </c>
    </row>
    <row r="3252" spans="1:25" x14ac:dyDescent="0.25">
      <c r="A3252" s="1">
        <v>40760</v>
      </c>
      <c r="B3252" s="2">
        <v>7853.13</v>
      </c>
      <c r="C3252" s="2">
        <v>161867</v>
      </c>
      <c r="D3252" s="2">
        <v>7766</v>
      </c>
      <c r="E3252" s="2">
        <v>7728</v>
      </c>
      <c r="F3252" s="13">
        <f t="shared" si="906"/>
        <v>-1.1094939215319233E-2</v>
      </c>
      <c r="G3252" s="2">
        <f t="shared" si="901"/>
        <v>8718.029333333332</v>
      </c>
      <c r="H3252" s="2">
        <f t="shared" ca="1" si="907"/>
        <v>141668.20000000001</v>
      </c>
      <c r="I3252">
        <f t="shared" ca="1" si="908"/>
        <v>1</v>
      </c>
      <c r="J3252">
        <f t="shared" si="909"/>
        <v>-1</v>
      </c>
      <c r="K3252">
        <f t="shared" si="902"/>
        <v>-464.14000000000033</v>
      </c>
      <c r="L3252">
        <f t="shared" ca="1" si="903"/>
        <v>-464.14000000000033</v>
      </c>
      <c r="M3252" s="14">
        <f t="shared" si="904"/>
        <v>6969.7200000000503</v>
      </c>
      <c r="N3252">
        <f t="shared" si="910"/>
        <v>0</v>
      </c>
      <c r="O3252">
        <f t="shared" si="905"/>
        <v>0</v>
      </c>
      <c r="P3252">
        <f>COUNTIF(作圖資料!$A$3:$A$249,A3252)</f>
        <v>0</v>
      </c>
      <c r="R3252" s="7">
        <f t="shared" si="911"/>
        <v>-528</v>
      </c>
      <c r="S3252" s="8">
        <f t="shared" ca="1" si="912"/>
        <v>-528</v>
      </c>
      <c r="T3252" s="8">
        <f t="shared" ca="1" si="913"/>
        <v>9051</v>
      </c>
      <c r="U3252" s="8">
        <f t="shared" ca="1" si="914"/>
        <v>1</v>
      </c>
      <c r="V3252" s="9">
        <f t="shared" ca="1" si="915"/>
        <v>0</v>
      </c>
      <c r="W3252" s="3">
        <f t="shared" si="916"/>
        <v>-8.1746623371701244E-3</v>
      </c>
      <c r="X3252" s="3">
        <f t="shared" si="917"/>
        <v>-9.7981086976247855E-2</v>
      </c>
      <c r="Y3252" s="3">
        <f t="shared" si="918"/>
        <v>-0.10063694267515932</v>
      </c>
    </row>
    <row r="3253" spans="1:25" x14ac:dyDescent="0.25">
      <c r="A3253" s="1">
        <v>40763</v>
      </c>
      <c r="B3253" s="2">
        <v>7552.8</v>
      </c>
      <c r="C3253" s="2">
        <v>167172</v>
      </c>
      <c r="D3253" s="2">
        <v>7555</v>
      </c>
      <c r="E3253" s="2">
        <v>7514</v>
      </c>
      <c r="F3253" s="13">
        <f t="shared" si="906"/>
        <v>2.9128270310341264E-4</v>
      </c>
      <c r="G3253" s="2">
        <f t="shared" si="901"/>
        <v>8693.7991666666658</v>
      </c>
      <c r="H3253" s="2">
        <f t="shared" ca="1" si="907"/>
        <v>148413.4</v>
      </c>
      <c r="I3253">
        <f t="shared" ca="1" si="908"/>
        <v>1</v>
      </c>
      <c r="J3253">
        <f t="shared" si="909"/>
        <v>1</v>
      </c>
      <c r="K3253">
        <f t="shared" si="902"/>
        <v>-300.32999999999993</v>
      </c>
      <c r="L3253">
        <f t="shared" ca="1" si="903"/>
        <v>-300.32999999999993</v>
      </c>
      <c r="M3253" s="14">
        <f t="shared" si="904"/>
        <v>6969.7200000000503</v>
      </c>
      <c r="N3253">
        <f t="shared" si="910"/>
        <v>0</v>
      </c>
      <c r="O3253">
        <f t="shared" si="905"/>
        <v>0</v>
      </c>
      <c r="P3253">
        <f>COUNTIF(作圖資料!$A$3:$A$249,A3253)</f>
        <v>0</v>
      </c>
      <c r="R3253" s="7">
        <f t="shared" si="911"/>
        <v>-211</v>
      </c>
      <c r="S3253" s="8">
        <f t="shared" ca="1" si="912"/>
        <v>-211</v>
      </c>
      <c r="T3253" s="8">
        <f t="shared" ca="1" si="913"/>
        <v>8840</v>
      </c>
      <c r="U3253" s="8">
        <f t="shared" ca="1" si="914"/>
        <v>1</v>
      </c>
      <c r="V3253" s="9">
        <f t="shared" ca="1" si="915"/>
        <v>0</v>
      </c>
      <c r="W3253" s="3">
        <f t="shared" si="916"/>
        <v>-8.1746623371701244E-3</v>
      </c>
      <c r="X3253" s="3">
        <f t="shared" si="917"/>
        <v>-0.13247731206718916</v>
      </c>
      <c r="Y3253" s="3">
        <f t="shared" si="918"/>
        <v>-0.12507237984944997</v>
      </c>
    </row>
    <row r="3254" spans="1:25" x14ac:dyDescent="0.25">
      <c r="A3254" s="1">
        <v>40764</v>
      </c>
      <c r="B3254" s="2">
        <v>7493.12</v>
      </c>
      <c r="C3254" s="2">
        <v>200582</v>
      </c>
      <c r="D3254" s="2">
        <v>7533</v>
      </c>
      <c r="E3254" s="2">
        <v>7503</v>
      </c>
      <c r="F3254" s="13">
        <f t="shared" si="906"/>
        <v>5.3222155790912939E-3</v>
      </c>
      <c r="G3254" s="2">
        <f t="shared" si="901"/>
        <v>8670.155999999999</v>
      </c>
      <c r="H3254" s="2">
        <f t="shared" ca="1" si="907"/>
        <v>163229.79999999999</v>
      </c>
      <c r="I3254">
        <f t="shared" ca="1" si="908"/>
        <v>1</v>
      </c>
      <c r="J3254">
        <f t="shared" si="909"/>
        <v>1</v>
      </c>
      <c r="K3254">
        <f t="shared" si="902"/>
        <v>-59.680000000000291</v>
      </c>
      <c r="L3254">
        <f t="shared" ca="1" si="903"/>
        <v>-59.680000000000291</v>
      </c>
      <c r="M3254" s="14">
        <f t="shared" si="904"/>
        <v>6969.7200000000503</v>
      </c>
      <c r="N3254">
        <f t="shared" si="910"/>
        <v>0</v>
      </c>
      <c r="O3254">
        <f t="shared" si="905"/>
        <v>0</v>
      </c>
      <c r="P3254">
        <f>COUNTIF(作圖資料!$A$3:$A$249,A3254)</f>
        <v>0</v>
      </c>
      <c r="R3254" s="7">
        <f t="shared" si="911"/>
        <v>-22</v>
      </c>
      <c r="S3254" s="8">
        <f t="shared" ca="1" si="912"/>
        <v>-22</v>
      </c>
      <c r="T3254" s="8">
        <f t="shared" ca="1" si="913"/>
        <v>8818</v>
      </c>
      <c r="U3254" s="8">
        <f t="shared" ca="1" si="914"/>
        <v>1</v>
      </c>
      <c r="V3254" s="9">
        <f t="shared" ca="1" si="915"/>
        <v>0</v>
      </c>
      <c r="W3254" s="3">
        <f t="shared" si="916"/>
        <v>-8.1746623371701244E-3</v>
      </c>
      <c r="X3254" s="3">
        <f t="shared" si="917"/>
        <v>-0.13933222071243734</v>
      </c>
      <c r="Y3254" s="3">
        <f t="shared" si="918"/>
        <v>-0.12762015055008691</v>
      </c>
    </row>
    <row r="3255" spans="1:25" x14ac:dyDescent="0.25">
      <c r="A3255" s="1">
        <v>40765</v>
      </c>
      <c r="B3255" s="2">
        <v>7736.32</v>
      </c>
      <c r="C3255" s="2">
        <v>177576</v>
      </c>
      <c r="D3255" s="2">
        <v>7662</v>
      </c>
      <c r="E3255" s="2">
        <v>7620</v>
      </c>
      <c r="F3255" s="13">
        <f t="shared" si="906"/>
        <v>-9.6066346790204538E-3</v>
      </c>
      <c r="G3255" s="2">
        <f t="shared" si="901"/>
        <v>8651.0264999999999</v>
      </c>
      <c r="H3255" s="2">
        <f t="shared" ca="1" si="907"/>
        <v>169479.8</v>
      </c>
      <c r="I3255">
        <f t="shared" ca="1" si="908"/>
        <v>1</v>
      </c>
      <c r="J3255">
        <f t="shared" si="909"/>
        <v>-1</v>
      </c>
      <c r="K3255">
        <f t="shared" si="902"/>
        <v>243.19999999999982</v>
      </c>
      <c r="L3255">
        <f t="shared" ca="1" si="903"/>
        <v>243.19999999999982</v>
      </c>
      <c r="M3255" s="14">
        <f t="shared" si="904"/>
        <v>6969.7200000000503</v>
      </c>
      <c r="N3255">
        <f t="shared" si="910"/>
        <v>0</v>
      </c>
      <c r="O3255">
        <f t="shared" si="905"/>
        <v>0</v>
      </c>
      <c r="P3255">
        <f>COUNTIF(作圖資料!$A$3:$A$249,A3255)</f>
        <v>0</v>
      </c>
      <c r="R3255" s="7">
        <f t="shared" si="911"/>
        <v>129</v>
      </c>
      <c r="S3255" s="8">
        <f t="shared" ca="1" si="912"/>
        <v>129</v>
      </c>
      <c r="T3255" s="8">
        <f t="shared" ca="1" si="913"/>
        <v>8947</v>
      </c>
      <c r="U3255" s="8">
        <f t="shared" ca="1" si="914"/>
        <v>1</v>
      </c>
      <c r="V3255" s="9">
        <f t="shared" ca="1" si="915"/>
        <v>0</v>
      </c>
      <c r="W3255" s="3">
        <f t="shared" si="916"/>
        <v>-8.1746623371701244E-3</v>
      </c>
      <c r="X3255" s="3">
        <f t="shared" si="917"/>
        <v>-0.11139800853877191</v>
      </c>
      <c r="Y3255" s="3">
        <f t="shared" si="918"/>
        <v>-0.11268094962362485</v>
      </c>
    </row>
    <row r="3256" spans="1:25" x14ac:dyDescent="0.25">
      <c r="A3256" s="1">
        <v>40766</v>
      </c>
      <c r="B3256" s="2">
        <v>7719.09</v>
      </c>
      <c r="C3256" s="2">
        <v>152077</v>
      </c>
      <c r="D3256" s="2">
        <v>7699</v>
      </c>
      <c r="E3256" s="2">
        <v>7651</v>
      </c>
      <c r="F3256" s="13">
        <f t="shared" si="906"/>
        <v>-2.6026383939039555E-3</v>
      </c>
      <c r="G3256" s="2">
        <f t="shared" si="901"/>
        <v>8630.5973333333332</v>
      </c>
      <c r="H3256" s="2">
        <f t="shared" ca="1" si="907"/>
        <v>171854.8</v>
      </c>
      <c r="I3256">
        <f t="shared" ca="1" si="908"/>
        <v>-1</v>
      </c>
      <c r="J3256">
        <f t="shared" si="909"/>
        <v>-1</v>
      </c>
      <c r="K3256">
        <f t="shared" si="902"/>
        <v>-17.229999999999563</v>
      </c>
      <c r="L3256">
        <f t="shared" ca="1" si="903"/>
        <v>-17.229999999999563</v>
      </c>
      <c r="M3256" s="14">
        <f t="shared" si="904"/>
        <v>6969.7200000000503</v>
      </c>
      <c r="N3256">
        <f t="shared" si="910"/>
        <v>0</v>
      </c>
      <c r="O3256">
        <f t="shared" si="905"/>
        <v>0</v>
      </c>
      <c r="P3256">
        <f>COUNTIF(作圖資料!$A$3:$A$249,A3256)</f>
        <v>0</v>
      </c>
      <c r="R3256" s="7">
        <f t="shared" si="911"/>
        <v>37</v>
      </c>
      <c r="S3256" s="8">
        <f t="shared" ca="1" si="912"/>
        <v>37</v>
      </c>
      <c r="T3256" s="8">
        <f t="shared" ca="1" si="913"/>
        <v>8984</v>
      </c>
      <c r="U3256" s="8">
        <f t="shared" ca="1" si="914"/>
        <v>-1</v>
      </c>
      <c r="V3256" s="9">
        <f t="shared" ca="1" si="915"/>
        <v>2</v>
      </c>
      <c r="W3256" s="3">
        <f t="shared" si="916"/>
        <v>-8.1746623371701244E-3</v>
      </c>
      <c r="X3256" s="3">
        <f t="shared" si="917"/>
        <v>-0.11337706477130582</v>
      </c>
      <c r="Y3256" s="3">
        <f t="shared" si="918"/>
        <v>-0.10839606253618994</v>
      </c>
    </row>
    <row r="3257" spans="1:25" x14ac:dyDescent="0.25">
      <c r="A3257" s="1">
        <v>40767</v>
      </c>
      <c r="B3257" s="2">
        <v>7637.02</v>
      </c>
      <c r="C3257" s="2">
        <v>139768</v>
      </c>
      <c r="D3257" s="2">
        <v>7589</v>
      </c>
      <c r="E3257" s="2">
        <v>7532</v>
      </c>
      <c r="F3257" s="13">
        <f t="shared" si="906"/>
        <v>-6.2877928825642027E-3</v>
      </c>
      <c r="G3257" s="2">
        <f t="shared" si="901"/>
        <v>8609.6663333333327</v>
      </c>
      <c r="H3257" s="2">
        <f t="shared" ca="1" si="907"/>
        <v>167435</v>
      </c>
      <c r="I3257">
        <f t="shared" ca="1" si="908"/>
        <v>-1</v>
      </c>
      <c r="J3257">
        <f t="shared" si="909"/>
        <v>-1</v>
      </c>
      <c r="K3257">
        <f t="shared" si="902"/>
        <v>-82.069999999999709</v>
      </c>
      <c r="L3257">
        <f t="shared" ca="1" si="903"/>
        <v>82.069999999999709</v>
      </c>
      <c r="M3257" s="14">
        <f t="shared" si="904"/>
        <v>6969.7200000000503</v>
      </c>
      <c r="N3257">
        <f t="shared" si="910"/>
        <v>0</v>
      </c>
      <c r="O3257">
        <f t="shared" si="905"/>
        <v>0</v>
      </c>
      <c r="P3257">
        <f>COUNTIF(作圖資料!$A$3:$A$249,A3257)</f>
        <v>0</v>
      </c>
      <c r="R3257" s="7">
        <f t="shared" si="911"/>
        <v>-110</v>
      </c>
      <c r="S3257" s="8">
        <f t="shared" ca="1" si="912"/>
        <v>110</v>
      </c>
      <c r="T3257" s="8">
        <f t="shared" ca="1" si="913"/>
        <v>9094</v>
      </c>
      <c r="U3257" s="8">
        <f t="shared" ca="1" si="914"/>
        <v>-1</v>
      </c>
      <c r="V3257" s="9">
        <f t="shared" ca="1" si="915"/>
        <v>0</v>
      </c>
      <c r="W3257" s="3">
        <f t="shared" si="916"/>
        <v>-8.1746623371701244E-3</v>
      </c>
      <c r="X3257" s="3">
        <f t="shared" si="917"/>
        <v>-0.12280371276921986</v>
      </c>
      <c r="Y3257" s="3">
        <f t="shared" si="918"/>
        <v>-0.12113491603937465</v>
      </c>
    </row>
    <row r="3258" spans="1:25" x14ac:dyDescent="0.25">
      <c r="A3258" s="1">
        <v>40770</v>
      </c>
      <c r="B3258" s="2">
        <v>7819.39</v>
      </c>
      <c r="C3258" s="2">
        <v>92438</v>
      </c>
      <c r="D3258" s="2">
        <v>7817</v>
      </c>
      <c r="E3258" s="2">
        <v>7753</v>
      </c>
      <c r="F3258" s="13">
        <f t="shared" si="906"/>
        <v>-3.056504407633609E-4</v>
      </c>
      <c r="G3258" s="2">
        <f t="shared" si="901"/>
        <v>8592.7056666666667</v>
      </c>
      <c r="H3258" s="2">
        <f t="shared" ca="1" si="907"/>
        <v>152488.20000000001</v>
      </c>
      <c r="I3258">
        <f t="shared" ca="1" si="908"/>
        <v>-1</v>
      </c>
      <c r="J3258">
        <f t="shared" si="909"/>
        <v>-1</v>
      </c>
      <c r="K3258">
        <f t="shared" si="902"/>
        <v>182.36999999999989</v>
      </c>
      <c r="L3258">
        <f t="shared" ca="1" si="903"/>
        <v>-182.36999999999989</v>
      </c>
      <c r="M3258" s="14">
        <f t="shared" si="904"/>
        <v>6969.7200000000503</v>
      </c>
      <c r="N3258">
        <f t="shared" si="910"/>
        <v>0</v>
      </c>
      <c r="O3258">
        <f t="shared" si="905"/>
        <v>0</v>
      </c>
      <c r="P3258">
        <f>COUNTIF(作圖資料!$A$3:$A$249,A3258)</f>
        <v>0</v>
      </c>
      <c r="R3258" s="7">
        <f t="shared" si="911"/>
        <v>228</v>
      </c>
      <c r="S3258" s="8">
        <f t="shared" ca="1" si="912"/>
        <v>-228</v>
      </c>
      <c r="T3258" s="8">
        <f t="shared" ca="1" si="913"/>
        <v>8866</v>
      </c>
      <c r="U3258" s="8">
        <f t="shared" ca="1" si="914"/>
        <v>-1</v>
      </c>
      <c r="V3258" s="9">
        <f t="shared" ca="1" si="915"/>
        <v>0</v>
      </c>
      <c r="W3258" s="3">
        <f t="shared" si="916"/>
        <v>-8.1746623371701244E-3</v>
      </c>
      <c r="X3258" s="3">
        <f t="shared" si="917"/>
        <v>-0.10185649947106457</v>
      </c>
      <c r="Y3258" s="3">
        <f t="shared" si="918"/>
        <v>-9.4730746960046353E-2</v>
      </c>
    </row>
    <row r="3259" spans="1:25" x14ac:dyDescent="0.25">
      <c r="A3259" s="1">
        <v>40771</v>
      </c>
      <c r="B3259" s="2">
        <v>7798.59</v>
      </c>
      <c r="C3259" s="2">
        <v>104690</v>
      </c>
      <c r="D3259" s="2">
        <v>7773</v>
      </c>
      <c r="E3259" s="2">
        <v>7703</v>
      </c>
      <c r="F3259" s="13">
        <f t="shared" si="906"/>
        <v>-3.2813624001262198E-3</v>
      </c>
      <c r="G3259" s="2">
        <f t="shared" si="901"/>
        <v>8576.8903333333328</v>
      </c>
      <c r="H3259" s="2">
        <f t="shared" ca="1" si="907"/>
        <v>133309.79999999999</v>
      </c>
      <c r="I3259">
        <f t="shared" ca="1" si="908"/>
        <v>-1</v>
      </c>
      <c r="J3259">
        <f t="shared" si="909"/>
        <v>-1</v>
      </c>
      <c r="K3259">
        <f t="shared" si="902"/>
        <v>-20.800000000000182</v>
      </c>
      <c r="L3259">
        <f t="shared" ca="1" si="903"/>
        <v>20.800000000000182</v>
      </c>
      <c r="M3259" s="14">
        <f t="shared" si="904"/>
        <v>6969.7200000000503</v>
      </c>
      <c r="N3259">
        <f t="shared" si="910"/>
        <v>0</v>
      </c>
      <c r="O3259">
        <f t="shared" si="905"/>
        <v>0</v>
      </c>
      <c r="P3259">
        <f>COUNTIF(作圖資料!$A$3:$A$249,A3259)</f>
        <v>0</v>
      </c>
      <c r="R3259" s="7">
        <f t="shared" si="911"/>
        <v>-44</v>
      </c>
      <c r="S3259" s="8">
        <f t="shared" ca="1" si="912"/>
        <v>44</v>
      </c>
      <c r="T3259" s="8">
        <f t="shared" ca="1" si="913"/>
        <v>8910</v>
      </c>
      <c r="U3259" s="8">
        <f t="shared" ca="1" si="914"/>
        <v>-1</v>
      </c>
      <c r="V3259" s="9">
        <f t="shared" ca="1" si="915"/>
        <v>0</v>
      </c>
      <c r="W3259" s="3">
        <f t="shared" si="916"/>
        <v>-8.1746623371701244E-3</v>
      </c>
      <c r="X3259" s="3">
        <f t="shared" si="917"/>
        <v>-0.10424560972275965</v>
      </c>
      <c r="Y3259" s="3">
        <f t="shared" si="918"/>
        <v>-9.9826288361320237E-2</v>
      </c>
    </row>
    <row r="3260" spans="1:25" x14ac:dyDescent="0.25">
      <c r="A3260" s="1">
        <v>40772</v>
      </c>
      <c r="B3260" s="2">
        <v>7741.76</v>
      </c>
      <c r="C3260" s="2">
        <v>110116</v>
      </c>
      <c r="D3260" s="2">
        <v>7753</v>
      </c>
      <c r="E3260" s="2">
        <v>7643</v>
      </c>
      <c r="F3260" s="13">
        <f t="shared" si="906"/>
        <v>-1.275678915388756E-2</v>
      </c>
      <c r="G3260" s="2">
        <f t="shared" si="901"/>
        <v>8559.9761666666673</v>
      </c>
      <c r="H3260" s="2">
        <f t="shared" ca="1" si="907"/>
        <v>119817.8</v>
      </c>
      <c r="I3260">
        <f t="shared" ca="1" si="908"/>
        <v>-1</v>
      </c>
      <c r="J3260">
        <f t="shared" si="909"/>
        <v>-1</v>
      </c>
      <c r="K3260">
        <f t="shared" si="902"/>
        <v>-56.829999999999927</v>
      </c>
      <c r="L3260">
        <f t="shared" ca="1" si="903"/>
        <v>56.829999999999927</v>
      </c>
      <c r="M3260" s="14">
        <f t="shared" si="904"/>
        <v>6969.7200000000503</v>
      </c>
      <c r="N3260">
        <f t="shared" si="910"/>
        <v>0</v>
      </c>
      <c r="O3260">
        <f t="shared" si="905"/>
        <v>0</v>
      </c>
      <c r="P3260">
        <f>COUNTIF(作圖資料!$A$3:$A$249,A3260)</f>
        <v>1</v>
      </c>
      <c r="R3260" s="7">
        <f t="shared" si="911"/>
        <v>-20</v>
      </c>
      <c r="S3260" s="8">
        <f t="shared" ca="1" si="912"/>
        <v>20</v>
      </c>
      <c r="T3260" s="8">
        <f t="shared" ca="1" si="913"/>
        <v>8930</v>
      </c>
      <c r="U3260" s="8">
        <f t="shared" ca="1" si="914"/>
        <v>-1</v>
      </c>
      <c r="V3260" s="9">
        <f t="shared" ca="1" si="915"/>
        <v>2</v>
      </c>
      <c r="W3260" s="3">
        <f t="shared" si="916"/>
        <v>-8.1746623371701244E-3</v>
      </c>
      <c r="X3260" s="3">
        <f t="shared" si="917"/>
        <v>-0.11077316431909756</v>
      </c>
      <c r="Y3260" s="3">
        <f t="shared" si="918"/>
        <v>-0.10214244354371749</v>
      </c>
    </row>
    <row r="3261" spans="1:25" x14ac:dyDescent="0.25">
      <c r="A3261" s="1">
        <v>40773</v>
      </c>
      <c r="B3261" s="2">
        <v>7614.97</v>
      </c>
      <c r="C3261" s="2">
        <v>119087</v>
      </c>
      <c r="D3261" s="2">
        <v>7500</v>
      </c>
      <c r="E3261" s="2">
        <v>7470</v>
      </c>
      <c r="F3261" s="13">
        <f t="shared" si="906"/>
        <v>-1.5097892703451299E-2</v>
      </c>
      <c r="G3261" s="2">
        <f t="shared" si="901"/>
        <v>8541.4408333333322</v>
      </c>
      <c r="H3261" s="2">
        <f t="shared" ca="1" si="907"/>
        <v>113219.8</v>
      </c>
      <c r="I3261">
        <f t="shared" ca="1" si="908"/>
        <v>1</v>
      </c>
      <c r="J3261">
        <f t="shared" si="909"/>
        <v>-1</v>
      </c>
      <c r="K3261">
        <f t="shared" si="902"/>
        <v>-126.78999999999996</v>
      </c>
      <c r="L3261">
        <f t="shared" ca="1" si="903"/>
        <v>126.78999999999996</v>
      </c>
      <c r="M3261" s="14">
        <f t="shared" si="904"/>
        <v>6969.7200000000503</v>
      </c>
      <c r="N3261">
        <f t="shared" si="910"/>
        <v>0</v>
      </c>
      <c r="O3261">
        <f t="shared" si="905"/>
        <v>0</v>
      </c>
      <c r="P3261">
        <f>COUNTIF(作圖資料!$A$3:$A$249,A3261)</f>
        <v>0</v>
      </c>
      <c r="R3261" s="7">
        <f t="shared" si="911"/>
        <v>-143</v>
      </c>
      <c r="S3261" s="8">
        <f t="shared" ca="1" si="912"/>
        <v>143</v>
      </c>
      <c r="T3261" s="8">
        <f t="shared" ca="1" si="913"/>
        <v>9073</v>
      </c>
      <c r="U3261" s="8">
        <f t="shared" ca="1" si="914"/>
        <v>1</v>
      </c>
      <c r="V3261" s="9">
        <f t="shared" ca="1" si="915"/>
        <v>2</v>
      </c>
      <c r="W3261" s="3">
        <f t="shared" si="916"/>
        <v>-1.275678915388756E-2</v>
      </c>
      <c r="X3261" s="3">
        <f t="shared" si="917"/>
        <v>-1.6377412888025456E-2</v>
      </c>
      <c r="Y3261" s="3">
        <f t="shared" si="918"/>
        <v>-1.8709930655501767E-2</v>
      </c>
    </row>
    <row r="3262" spans="1:25" x14ac:dyDescent="0.25">
      <c r="A3262" s="1">
        <v>40774</v>
      </c>
      <c r="B3262" s="2">
        <v>7342.96</v>
      </c>
      <c r="C3262" s="2">
        <v>120957</v>
      </c>
      <c r="D3262" s="2">
        <v>7195</v>
      </c>
      <c r="E3262" s="2">
        <v>7165</v>
      </c>
      <c r="F3262" s="13">
        <f t="shared" si="906"/>
        <v>-2.0149912296948402E-2</v>
      </c>
      <c r="G3262" s="2">
        <f t="shared" ref="G3262:G3325" si="919">AVERAGE(B3203:B3262)</f>
        <v>8517.3501666666671</v>
      </c>
      <c r="H3262" s="2">
        <f t="shared" ca="1" si="907"/>
        <v>109457.60000000001</v>
      </c>
      <c r="I3262">
        <f t="shared" ca="1" si="908"/>
        <v>1</v>
      </c>
      <c r="J3262">
        <f t="shared" si="909"/>
        <v>-1</v>
      </c>
      <c r="K3262">
        <f t="shared" ref="K3262:K3325" si="920">B3262-B3261</f>
        <v>-272.01000000000022</v>
      </c>
      <c r="L3262">
        <f t="shared" ref="L3262:L3325" ca="1" si="921">I3261*K3262</f>
        <v>-272.01000000000022</v>
      </c>
      <c r="M3262" s="14">
        <f t="shared" ref="M3262:M3325" si="922">M3261+K3262*N3261</f>
        <v>6969.7200000000503</v>
      </c>
      <c r="N3262">
        <f t="shared" si="910"/>
        <v>0</v>
      </c>
      <c r="O3262">
        <f t="shared" ref="O3262:O3325" si="923">ABS(N3262-N3261)</f>
        <v>0</v>
      </c>
      <c r="P3262">
        <f>COUNTIF(作圖資料!$A$3:$A$249,A3262)</f>
        <v>0</v>
      </c>
      <c r="R3262" s="7">
        <f t="shared" si="911"/>
        <v>-305</v>
      </c>
      <c r="S3262" s="8">
        <f t="shared" ca="1" si="912"/>
        <v>-305</v>
      </c>
      <c r="T3262" s="8">
        <f t="shared" ca="1" si="913"/>
        <v>8768</v>
      </c>
      <c r="U3262" s="8">
        <f t="shared" ca="1" si="914"/>
        <v>1</v>
      </c>
      <c r="V3262" s="9">
        <f t="shared" ca="1" si="915"/>
        <v>0</v>
      </c>
      <c r="W3262" s="3">
        <f t="shared" si="916"/>
        <v>-1.275678915388756E-2</v>
      </c>
      <c r="X3262" s="3">
        <f t="shared" si="917"/>
        <v>-5.1512834290910581E-2</v>
      </c>
      <c r="Y3262" s="3">
        <f t="shared" si="918"/>
        <v>-5.8615726808844637E-2</v>
      </c>
    </row>
    <row r="3263" spans="1:25" x14ac:dyDescent="0.25">
      <c r="A3263" s="1">
        <v>40777</v>
      </c>
      <c r="B3263" s="2">
        <v>7312.59</v>
      </c>
      <c r="C3263" s="2">
        <v>121949</v>
      </c>
      <c r="D3263" s="2">
        <v>7252</v>
      </c>
      <c r="E3263" s="2">
        <v>7225</v>
      </c>
      <c r="F3263" s="13">
        <f t="shared" si="906"/>
        <v>-8.2857099878429485E-3</v>
      </c>
      <c r="G3263" s="2">
        <f t="shared" si="919"/>
        <v>8492.3933333333352</v>
      </c>
      <c r="H3263" s="2">
        <f t="shared" ca="1" si="907"/>
        <v>115359.8</v>
      </c>
      <c r="I3263">
        <f t="shared" ca="1" si="908"/>
        <v>1</v>
      </c>
      <c r="J3263">
        <f t="shared" si="909"/>
        <v>-1</v>
      </c>
      <c r="K3263">
        <f t="shared" si="920"/>
        <v>-30.369999999999891</v>
      </c>
      <c r="L3263">
        <f t="shared" ca="1" si="921"/>
        <v>-30.369999999999891</v>
      </c>
      <c r="M3263" s="14">
        <f t="shared" si="922"/>
        <v>6969.7200000000503</v>
      </c>
      <c r="N3263">
        <f t="shared" si="910"/>
        <v>0</v>
      </c>
      <c r="O3263">
        <f t="shared" si="923"/>
        <v>0</v>
      </c>
      <c r="P3263">
        <f>COUNTIF(作圖資料!$A$3:$A$249,A3263)</f>
        <v>0</v>
      </c>
      <c r="R3263" s="7">
        <f t="shared" si="911"/>
        <v>57</v>
      </c>
      <c r="S3263" s="8">
        <f t="shared" ca="1" si="912"/>
        <v>57</v>
      </c>
      <c r="T3263" s="8">
        <f t="shared" ca="1" si="913"/>
        <v>8825</v>
      </c>
      <c r="U3263" s="8">
        <f t="shared" ca="1" si="914"/>
        <v>1</v>
      </c>
      <c r="V3263" s="9">
        <f t="shared" ca="1" si="915"/>
        <v>0</v>
      </c>
      <c r="W3263" s="3">
        <f t="shared" si="916"/>
        <v>-1.275678915388756E-2</v>
      </c>
      <c r="X3263" s="3">
        <f t="shared" si="917"/>
        <v>-5.5435714876203801E-2</v>
      </c>
      <c r="Y3263" s="3">
        <f t="shared" si="918"/>
        <v>-5.1157922281826584E-2</v>
      </c>
    </row>
    <row r="3264" spans="1:25" x14ac:dyDescent="0.25">
      <c r="A3264" s="1">
        <v>40778</v>
      </c>
      <c r="B3264" s="2">
        <v>7550.23</v>
      </c>
      <c r="C3264" s="2">
        <v>128567</v>
      </c>
      <c r="D3264" s="2">
        <v>7509</v>
      </c>
      <c r="E3264" s="2">
        <v>7480</v>
      </c>
      <c r="F3264" s="13">
        <f t="shared" si="906"/>
        <v>-5.4607607980153849E-3</v>
      </c>
      <c r="G3264" s="2">
        <f t="shared" si="919"/>
        <v>8471.1691666666684</v>
      </c>
      <c r="H3264" s="2">
        <f t="shared" ca="1" si="907"/>
        <v>120135.2</v>
      </c>
      <c r="I3264">
        <f t="shared" ca="1" si="908"/>
        <v>1</v>
      </c>
      <c r="J3264">
        <f t="shared" si="909"/>
        <v>-1</v>
      </c>
      <c r="K3264">
        <f t="shared" si="920"/>
        <v>237.63999999999942</v>
      </c>
      <c r="L3264">
        <f t="shared" ca="1" si="921"/>
        <v>237.63999999999942</v>
      </c>
      <c r="M3264" s="14">
        <f t="shared" si="922"/>
        <v>6969.7200000000503</v>
      </c>
      <c r="N3264">
        <f t="shared" si="910"/>
        <v>0</v>
      </c>
      <c r="O3264">
        <f t="shared" si="923"/>
        <v>0</v>
      </c>
      <c r="P3264">
        <f>COUNTIF(作圖資料!$A$3:$A$249,A3264)</f>
        <v>0</v>
      </c>
      <c r="R3264" s="7">
        <f t="shared" si="911"/>
        <v>257</v>
      </c>
      <c r="S3264" s="8">
        <f t="shared" ca="1" si="912"/>
        <v>257</v>
      </c>
      <c r="T3264" s="8">
        <f t="shared" ca="1" si="913"/>
        <v>9082</v>
      </c>
      <c r="U3264" s="8">
        <f t="shared" ca="1" si="914"/>
        <v>1</v>
      </c>
      <c r="V3264" s="9">
        <f t="shared" ca="1" si="915"/>
        <v>0</v>
      </c>
      <c r="W3264" s="3">
        <f t="shared" si="916"/>
        <v>-1.275678915388756E-2</v>
      </c>
      <c r="X3264" s="3">
        <f t="shared" si="917"/>
        <v>-2.4739852436655219E-2</v>
      </c>
      <c r="Y3264" s="3">
        <f t="shared" si="918"/>
        <v>-1.7532382572288396E-2</v>
      </c>
    </row>
    <row r="3265" spans="1:25" x14ac:dyDescent="0.25">
      <c r="A3265" s="1">
        <v>40779</v>
      </c>
      <c r="B3265" s="2">
        <v>7502.93</v>
      </c>
      <c r="C3265" s="2">
        <v>128211</v>
      </c>
      <c r="D3265" s="2">
        <v>7423</v>
      </c>
      <c r="E3265" s="2">
        <v>7401</v>
      </c>
      <c r="F3265" s="13">
        <f t="shared" si="906"/>
        <v>-1.06531714943362E-2</v>
      </c>
      <c r="G3265" s="2">
        <f t="shared" si="919"/>
        <v>8446.4040000000005</v>
      </c>
      <c r="H3265" s="2">
        <f t="shared" ca="1" si="907"/>
        <v>123754.2</v>
      </c>
      <c r="I3265">
        <f t="shared" ca="1" si="908"/>
        <v>1</v>
      </c>
      <c r="J3265">
        <f t="shared" si="909"/>
        <v>-1</v>
      </c>
      <c r="K3265">
        <f t="shared" si="920"/>
        <v>-47.299999999999272</v>
      </c>
      <c r="L3265">
        <f t="shared" ca="1" si="921"/>
        <v>-47.299999999999272</v>
      </c>
      <c r="M3265" s="14">
        <f t="shared" si="922"/>
        <v>6969.7200000000503</v>
      </c>
      <c r="N3265">
        <f t="shared" si="910"/>
        <v>0</v>
      </c>
      <c r="O3265">
        <f t="shared" si="923"/>
        <v>0</v>
      </c>
      <c r="P3265">
        <f>COUNTIF(作圖資料!$A$3:$A$249,A3265)</f>
        <v>0</v>
      </c>
      <c r="R3265" s="7">
        <f t="shared" si="911"/>
        <v>-86</v>
      </c>
      <c r="S3265" s="8">
        <f t="shared" ca="1" si="912"/>
        <v>-86</v>
      </c>
      <c r="T3265" s="8">
        <f t="shared" ca="1" si="913"/>
        <v>8996</v>
      </c>
      <c r="U3265" s="8">
        <f t="shared" ca="1" si="914"/>
        <v>1</v>
      </c>
      <c r="V3265" s="9">
        <f t="shared" ca="1" si="915"/>
        <v>0</v>
      </c>
      <c r="W3265" s="3">
        <f t="shared" si="916"/>
        <v>-1.275678915388756E-2</v>
      </c>
      <c r="X3265" s="3">
        <f t="shared" si="917"/>
        <v>-3.0849574257016399E-2</v>
      </c>
      <c r="Y3265" s="3">
        <f t="shared" si="918"/>
        <v>-2.8784508700771982E-2</v>
      </c>
    </row>
    <row r="3266" spans="1:25" x14ac:dyDescent="0.25">
      <c r="A3266" s="1">
        <v>40780</v>
      </c>
      <c r="B3266" s="2">
        <v>7410.87</v>
      </c>
      <c r="C3266" s="2">
        <v>112094</v>
      </c>
      <c r="D3266" s="2">
        <v>7366</v>
      </c>
      <c r="E3266" s="2">
        <v>7341</v>
      </c>
      <c r="F3266" s="13">
        <f t="shared" si="906"/>
        <v>-6.0546197679894886E-3</v>
      </c>
      <c r="G3266" s="2">
        <f t="shared" si="919"/>
        <v>8418.879333333336</v>
      </c>
      <c r="H3266" s="2">
        <f t="shared" ca="1" si="907"/>
        <v>122355.6</v>
      </c>
      <c r="I3266">
        <f t="shared" ca="1" si="908"/>
        <v>-1</v>
      </c>
      <c r="J3266">
        <f t="shared" si="909"/>
        <v>-1</v>
      </c>
      <c r="K3266">
        <f t="shared" si="920"/>
        <v>-92.0600000000004</v>
      </c>
      <c r="L3266">
        <f t="shared" ca="1" si="921"/>
        <v>-92.0600000000004</v>
      </c>
      <c r="M3266" s="14">
        <f t="shared" si="922"/>
        <v>6969.7200000000503</v>
      </c>
      <c r="N3266">
        <f t="shared" si="910"/>
        <v>0</v>
      </c>
      <c r="O3266">
        <f t="shared" si="923"/>
        <v>0</v>
      </c>
      <c r="P3266">
        <f>COUNTIF(作圖資料!$A$3:$A$249,A3266)</f>
        <v>0</v>
      </c>
      <c r="R3266" s="7">
        <f t="shared" si="911"/>
        <v>-57</v>
      </c>
      <c r="S3266" s="8">
        <f t="shared" ca="1" si="912"/>
        <v>-57</v>
      </c>
      <c r="T3266" s="8">
        <f t="shared" ca="1" si="913"/>
        <v>8939</v>
      </c>
      <c r="U3266" s="8">
        <f t="shared" ca="1" si="914"/>
        <v>-1</v>
      </c>
      <c r="V3266" s="9">
        <f t="shared" ca="1" si="915"/>
        <v>2</v>
      </c>
      <c r="W3266" s="3">
        <f t="shared" si="916"/>
        <v>-1.275678915388756E-2</v>
      </c>
      <c r="X3266" s="3">
        <f t="shared" si="917"/>
        <v>-4.2740927127681516E-2</v>
      </c>
      <c r="Y3266" s="3">
        <f t="shared" si="918"/>
        <v>-3.6242313227790257E-2</v>
      </c>
    </row>
    <row r="3267" spans="1:25" x14ac:dyDescent="0.25">
      <c r="A3267" s="1">
        <v>40781</v>
      </c>
      <c r="B3267" s="2">
        <v>7445.1</v>
      </c>
      <c r="C3267" s="2">
        <v>105652</v>
      </c>
      <c r="D3267" s="2">
        <v>7447</v>
      </c>
      <c r="E3267" s="2">
        <v>7425</v>
      </c>
      <c r="F3267" s="13">
        <f t="shared" ref="F3267:F3330" si="924">IF(P3267=1,E3267,D3267)/B3267-1</f>
        <v>2.5520140763712895E-4</v>
      </c>
      <c r="G3267" s="2">
        <f t="shared" si="919"/>
        <v>8393.1083333333354</v>
      </c>
      <c r="H3267" s="2">
        <f t="shared" ref="H3267:H3330" ca="1" si="925">IF(ROW()&gt;$H$1,AVERAGE(OFFSET(C3267,-$H$1+1,,$H$1)),"")</f>
        <v>119294.6</v>
      </c>
      <c r="I3267">
        <f t="shared" ref="I3267:I3330" ca="1" si="926">IF(H3267="",0,SIGN(C3267-H3267))</f>
        <v>-1</v>
      </c>
      <c r="J3267">
        <f t="shared" ref="J3267:J3330" si="927">SIGN(F3267)</f>
        <v>1</v>
      </c>
      <c r="K3267">
        <f t="shared" si="920"/>
        <v>34.230000000000473</v>
      </c>
      <c r="L3267">
        <f t="shared" ca="1" si="921"/>
        <v>-34.230000000000473</v>
      </c>
      <c r="M3267" s="14">
        <f t="shared" si="922"/>
        <v>6969.7200000000503</v>
      </c>
      <c r="N3267">
        <f t="shared" ref="N3267:N3330" si="928">INT(M3267*$Q$1/B3267)*CHOOSE($L$1,I3267,J3267)</f>
        <v>0</v>
      </c>
      <c r="O3267">
        <f t="shared" si="923"/>
        <v>0</v>
      </c>
      <c r="P3267">
        <f>COUNTIF(作圖資料!$A$3:$A$249,A3267)</f>
        <v>0</v>
      </c>
      <c r="R3267" s="7">
        <f t="shared" si="911"/>
        <v>81</v>
      </c>
      <c r="S3267" s="8">
        <f t="shared" ca="1" si="912"/>
        <v>-81</v>
      </c>
      <c r="T3267" s="8">
        <f t="shared" ca="1" si="913"/>
        <v>8858</v>
      </c>
      <c r="U3267" s="8">
        <f t="shared" ca="1" si="914"/>
        <v>-1</v>
      </c>
      <c r="V3267" s="9">
        <f t="shared" ca="1" si="915"/>
        <v>0</v>
      </c>
      <c r="W3267" s="3">
        <f t="shared" si="916"/>
        <v>-1.275678915388756E-2</v>
      </c>
      <c r="X3267" s="3">
        <f t="shared" si="917"/>
        <v>-3.8319451907576463E-2</v>
      </c>
      <c r="Y3267" s="3">
        <f t="shared" si="918"/>
        <v>-2.5644380478869744E-2</v>
      </c>
    </row>
    <row r="3268" spans="1:25" x14ac:dyDescent="0.25">
      <c r="A3268" s="1">
        <v>40784</v>
      </c>
      <c r="B3268" s="2">
        <v>7578.01</v>
      </c>
      <c r="C3268" s="2">
        <v>82881</v>
      </c>
      <c r="D3268" s="2">
        <v>7525</v>
      </c>
      <c r="E3268" s="2">
        <v>7505</v>
      </c>
      <c r="F3268" s="13">
        <f t="shared" si="924"/>
        <v>-6.995240175191153E-3</v>
      </c>
      <c r="G3268" s="2">
        <f t="shared" si="919"/>
        <v>8368.6371666666691</v>
      </c>
      <c r="H3268" s="2">
        <f t="shared" ca="1" si="925"/>
        <v>111481</v>
      </c>
      <c r="I3268">
        <f t="shared" ca="1" si="926"/>
        <v>-1</v>
      </c>
      <c r="J3268">
        <f t="shared" si="927"/>
        <v>-1</v>
      </c>
      <c r="K3268">
        <f t="shared" si="920"/>
        <v>132.90999999999985</v>
      </c>
      <c r="L3268">
        <f t="shared" ca="1" si="921"/>
        <v>-132.90999999999985</v>
      </c>
      <c r="M3268" s="14">
        <f t="shared" si="922"/>
        <v>6969.7200000000503</v>
      </c>
      <c r="N3268">
        <f t="shared" si="928"/>
        <v>0</v>
      </c>
      <c r="O3268">
        <f t="shared" si="923"/>
        <v>0</v>
      </c>
      <c r="P3268">
        <f>COUNTIF(作圖資料!$A$3:$A$249,A3268)</f>
        <v>0</v>
      </c>
      <c r="R3268" s="7">
        <f t="shared" ref="R3268:R3331" si="929">D3268-IF(P3267=1,E3267,D3267)</f>
        <v>78</v>
      </c>
      <c r="S3268" s="8">
        <f t="shared" ref="S3268:S3331" ca="1" si="930">I3267*R3268</f>
        <v>-78</v>
      </c>
      <c r="T3268" s="8">
        <f t="shared" ref="T3268:T3331" ca="1" si="931">T3267+R3268*U3267</f>
        <v>8780</v>
      </c>
      <c r="U3268" s="8">
        <f t="shared" ref="U3268:U3331" ca="1" si="932">INT(T3268*$Q$1/IF(P3268=1,E3268,D3268))*I3268</f>
        <v>-1</v>
      </c>
      <c r="V3268" s="9">
        <f t="shared" ref="V3268:V3331" ca="1" si="933">IF(P3268=1,ABS(U3268)+ABS(U3267),ABS(U3268-U3267))</f>
        <v>0</v>
      </c>
      <c r="W3268" s="3">
        <f t="shared" ref="W3268:W3331" si="934">IF(P3267=1,F3267,W3267)</f>
        <v>-1.275678915388756E-2</v>
      </c>
      <c r="X3268" s="3">
        <f t="shared" ref="X3268:X3331" si="935">IF(P3267=1,K3268/B3267,(1+K3268/B3267)*(1+X3267)-1)</f>
        <v>-2.1151521101144932E-2</v>
      </c>
      <c r="Y3268" s="3">
        <f t="shared" ref="Y3268:Y3331" si="936">IF(P3267=1,R3268/E3267,(1+R3268/D3267)*(1+Y3267)-1)</f>
        <v>-1.5438963757686941E-2</v>
      </c>
    </row>
    <row r="3269" spans="1:25" x14ac:dyDescent="0.25">
      <c r="A3269" s="1">
        <v>40785</v>
      </c>
      <c r="B3269" s="2">
        <v>7646.19</v>
      </c>
      <c r="C3269" s="2">
        <v>106879</v>
      </c>
      <c r="D3269" s="2">
        <v>7603</v>
      </c>
      <c r="E3269" s="2">
        <v>7576</v>
      </c>
      <c r="F3269" s="13">
        <f t="shared" si="924"/>
        <v>-5.6485648407899047E-3</v>
      </c>
      <c r="G3269" s="2">
        <f t="shared" si="919"/>
        <v>8345.1220000000012</v>
      </c>
      <c r="H3269" s="2">
        <f t="shared" ca="1" si="925"/>
        <v>107143.4</v>
      </c>
      <c r="I3269">
        <f t="shared" ca="1" si="926"/>
        <v>-1</v>
      </c>
      <c r="J3269">
        <f t="shared" si="927"/>
        <v>-1</v>
      </c>
      <c r="K3269">
        <f t="shared" si="920"/>
        <v>68.179999999999382</v>
      </c>
      <c r="L3269">
        <f t="shared" ca="1" si="921"/>
        <v>-68.179999999999382</v>
      </c>
      <c r="M3269" s="14">
        <f t="shared" si="922"/>
        <v>6969.7200000000503</v>
      </c>
      <c r="N3269">
        <f t="shared" si="928"/>
        <v>0</v>
      </c>
      <c r="O3269">
        <f t="shared" si="923"/>
        <v>0</v>
      </c>
      <c r="P3269">
        <f>COUNTIF(作圖資料!$A$3:$A$249,A3269)</f>
        <v>0</v>
      </c>
      <c r="R3269" s="7">
        <f t="shared" si="929"/>
        <v>78</v>
      </c>
      <c r="S3269" s="8">
        <f t="shared" ca="1" si="930"/>
        <v>-78</v>
      </c>
      <c r="T3269" s="8">
        <f t="shared" ca="1" si="931"/>
        <v>8702</v>
      </c>
      <c r="U3269" s="8">
        <f t="shared" ca="1" si="932"/>
        <v>-1</v>
      </c>
      <c r="V3269" s="9">
        <f t="shared" ca="1" si="933"/>
        <v>0</v>
      </c>
      <c r="W3269" s="3">
        <f t="shared" si="934"/>
        <v>-1.275678915388756E-2</v>
      </c>
      <c r="X3269" s="3">
        <f t="shared" si="935"/>
        <v>-1.2344738147398115E-2</v>
      </c>
      <c r="Y3269" s="3">
        <f t="shared" si="936"/>
        <v>-5.2335470365042491E-3</v>
      </c>
    </row>
    <row r="3270" spans="1:25" x14ac:dyDescent="0.25">
      <c r="A3270" s="1">
        <v>40786</v>
      </c>
      <c r="B3270" s="2">
        <v>7741.36</v>
      </c>
      <c r="C3270" s="2">
        <v>106792</v>
      </c>
      <c r="D3270" s="2">
        <v>7707</v>
      </c>
      <c r="E3270" s="2">
        <v>7680</v>
      </c>
      <c r="F3270" s="13">
        <f t="shared" si="924"/>
        <v>-4.4384965949134658E-3</v>
      </c>
      <c r="G3270" s="2">
        <f t="shared" si="919"/>
        <v>8324.0191666666688</v>
      </c>
      <c r="H3270" s="2">
        <f t="shared" ca="1" si="925"/>
        <v>102859.6</v>
      </c>
      <c r="I3270">
        <f t="shared" ca="1" si="926"/>
        <v>1</v>
      </c>
      <c r="J3270">
        <f t="shared" si="927"/>
        <v>-1</v>
      </c>
      <c r="K3270">
        <f t="shared" si="920"/>
        <v>95.170000000000073</v>
      </c>
      <c r="L3270">
        <f t="shared" ca="1" si="921"/>
        <v>-95.170000000000073</v>
      </c>
      <c r="M3270" s="14">
        <f t="shared" si="922"/>
        <v>6969.7200000000503</v>
      </c>
      <c r="N3270">
        <f t="shared" si="928"/>
        <v>0</v>
      </c>
      <c r="O3270">
        <f t="shared" si="923"/>
        <v>0</v>
      </c>
      <c r="P3270">
        <f>COUNTIF(作圖資料!$A$3:$A$249,A3270)</f>
        <v>0</v>
      </c>
      <c r="R3270" s="7">
        <f t="shared" si="929"/>
        <v>104</v>
      </c>
      <c r="S3270" s="8">
        <f t="shared" ca="1" si="930"/>
        <v>-104</v>
      </c>
      <c r="T3270" s="8">
        <f t="shared" ca="1" si="931"/>
        <v>8598</v>
      </c>
      <c r="U3270" s="8">
        <f t="shared" ca="1" si="932"/>
        <v>1</v>
      </c>
      <c r="V3270" s="9">
        <f t="shared" ca="1" si="933"/>
        <v>2</v>
      </c>
      <c r="W3270" s="3">
        <f t="shared" si="934"/>
        <v>-1.275678915388756E-2</v>
      </c>
      <c r="X3270" s="3">
        <f t="shared" si="935"/>
        <v>-5.1667837804525441E-5</v>
      </c>
      <c r="Y3270" s="3">
        <f t="shared" si="936"/>
        <v>8.3736752584060437E-3</v>
      </c>
    </row>
    <row r="3271" spans="1:25" x14ac:dyDescent="0.25">
      <c r="A3271" s="1">
        <v>40787</v>
      </c>
      <c r="B3271" s="2">
        <v>7757.76</v>
      </c>
      <c r="C3271" s="2">
        <v>133730</v>
      </c>
      <c r="D3271" s="2">
        <v>7700</v>
      </c>
      <c r="E3271" s="2">
        <v>7676</v>
      </c>
      <c r="F3271" s="13">
        <f t="shared" si="924"/>
        <v>-7.445448170605995E-3</v>
      </c>
      <c r="G3271" s="2">
        <f t="shared" si="919"/>
        <v>8303.299500000001</v>
      </c>
      <c r="H3271" s="2">
        <f t="shared" ca="1" si="925"/>
        <v>107186.8</v>
      </c>
      <c r="I3271">
        <f t="shared" ca="1" si="926"/>
        <v>1</v>
      </c>
      <c r="J3271">
        <f t="shared" si="927"/>
        <v>-1</v>
      </c>
      <c r="K3271">
        <f t="shared" si="920"/>
        <v>16.400000000000546</v>
      </c>
      <c r="L3271">
        <f t="shared" ca="1" si="921"/>
        <v>16.400000000000546</v>
      </c>
      <c r="M3271" s="14">
        <f t="shared" si="922"/>
        <v>6969.7200000000503</v>
      </c>
      <c r="N3271">
        <f t="shared" si="928"/>
        <v>0</v>
      </c>
      <c r="O3271">
        <f t="shared" si="923"/>
        <v>0</v>
      </c>
      <c r="P3271">
        <f>COUNTIF(作圖資料!$A$3:$A$249,A3271)</f>
        <v>0</v>
      </c>
      <c r="R3271" s="7">
        <f t="shared" si="929"/>
        <v>-7</v>
      </c>
      <c r="S3271" s="8">
        <f t="shared" ca="1" si="930"/>
        <v>-7</v>
      </c>
      <c r="T3271" s="8">
        <f t="shared" ca="1" si="931"/>
        <v>8591</v>
      </c>
      <c r="U3271" s="8">
        <f t="shared" ca="1" si="932"/>
        <v>1</v>
      </c>
      <c r="V3271" s="9">
        <f t="shared" ca="1" si="933"/>
        <v>0</v>
      </c>
      <c r="W3271" s="3">
        <f t="shared" si="934"/>
        <v>-1.275678915388756E-2</v>
      </c>
      <c r="X3271" s="3">
        <f t="shared" si="935"/>
        <v>2.066713512172802E-3</v>
      </c>
      <c r="Y3271" s="3">
        <f t="shared" si="936"/>
        <v>7.4578045270179416E-3</v>
      </c>
    </row>
    <row r="3272" spans="1:25" x14ac:dyDescent="0.25">
      <c r="A3272" s="1">
        <v>40788</v>
      </c>
      <c r="B3272" s="2">
        <v>7757.06</v>
      </c>
      <c r="C3272" s="2">
        <v>87622</v>
      </c>
      <c r="D3272" s="2">
        <v>7710</v>
      </c>
      <c r="E3272" s="2">
        <v>7685</v>
      </c>
      <c r="F3272" s="13">
        <f t="shared" si="924"/>
        <v>-6.0667314678499729E-3</v>
      </c>
      <c r="G3272" s="2">
        <f t="shared" si="919"/>
        <v>8285.2868333333354</v>
      </c>
      <c r="H3272" s="2">
        <f t="shared" ca="1" si="925"/>
        <v>103580.8</v>
      </c>
      <c r="I3272">
        <f t="shared" ca="1" si="926"/>
        <v>-1</v>
      </c>
      <c r="J3272">
        <f t="shared" si="927"/>
        <v>-1</v>
      </c>
      <c r="K3272">
        <f t="shared" si="920"/>
        <v>-0.6999999999998181</v>
      </c>
      <c r="L3272">
        <f t="shared" ca="1" si="921"/>
        <v>-0.6999999999998181</v>
      </c>
      <c r="M3272" s="14">
        <f t="shared" si="922"/>
        <v>6969.7200000000503</v>
      </c>
      <c r="N3272">
        <f t="shared" si="928"/>
        <v>0</v>
      </c>
      <c r="O3272">
        <f t="shared" si="923"/>
        <v>0</v>
      </c>
      <c r="P3272">
        <f>COUNTIF(作圖資料!$A$3:$A$249,A3272)</f>
        <v>0</v>
      </c>
      <c r="R3272" s="7">
        <f t="shared" si="929"/>
        <v>10</v>
      </c>
      <c r="S3272" s="8">
        <f t="shared" ca="1" si="930"/>
        <v>10</v>
      </c>
      <c r="T3272" s="8">
        <f t="shared" ca="1" si="931"/>
        <v>8601</v>
      </c>
      <c r="U3272" s="8">
        <f t="shared" ca="1" si="932"/>
        <v>-1</v>
      </c>
      <c r="V3272" s="9">
        <f t="shared" ca="1" si="933"/>
        <v>2</v>
      </c>
      <c r="W3272" s="3">
        <f t="shared" si="934"/>
        <v>-1.275678915388756E-2</v>
      </c>
      <c r="X3272" s="3">
        <f t="shared" si="935"/>
        <v>1.9762947960153543E-3</v>
      </c>
      <c r="Y3272" s="3">
        <f t="shared" si="936"/>
        <v>8.7661912861440872E-3</v>
      </c>
    </row>
    <row r="3273" spans="1:25" x14ac:dyDescent="0.25">
      <c r="A3273" s="1">
        <v>40791</v>
      </c>
      <c r="B3273" s="2">
        <v>7551.57</v>
      </c>
      <c r="C3273" s="2">
        <v>88347</v>
      </c>
      <c r="D3273" s="2">
        <v>7480</v>
      </c>
      <c r="E3273" s="2">
        <v>7451</v>
      </c>
      <c r="F3273" s="13">
        <f t="shared" si="924"/>
        <v>-9.4774993809233488E-3</v>
      </c>
      <c r="G3273" s="2">
        <f t="shared" si="919"/>
        <v>8265.9305000000022</v>
      </c>
      <c r="H3273" s="2">
        <f t="shared" ca="1" si="925"/>
        <v>104674</v>
      </c>
      <c r="I3273">
        <f t="shared" ca="1" si="926"/>
        <v>-1</v>
      </c>
      <c r="J3273">
        <f t="shared" si="927"/>
        <v>-1</v>
      </c>
      <c r="K3273">
        <f t="shared" si="920"/>
        <v>-205.49000000000069</v>
      </c>
      <c r="L3273">
        <f t="shared" ca="1" si="921"/>
        <v>205.49000000000069</v>
      </c>
      <c r="M3273" s="14">
        <f t="shared" si="922"/>
        <v>6969.7200000000503</v>
      </c>
      <c r="N3273">
        <f t="shared" si="928"/>
        <v>0</v>
      </c>
      <c r="O3273">
        <f t="shared" si="923"/>
        <v>0</v>
      </c>
      <c r="P3273">
        <f>COUNTIF(作圖資料!$A$3:$A$249,A3273)</f>
        <v>0</v>
      </c>
      <c r="R3273" s="7">
        <f t="shared" si="929"/>
        <v>-230</v>
      </c>
      <c r="S3273" s="8">
        <f t="shared" ca="1" si="930"/>
        <v>230</v>
      </c>
      <c r="T3273" s="8">
        <f t="shared" ca="1" si="931"/>
        <v>8831</v>
      </c>
      <c r="U3273" s="8">
        <f t="shared" ca="1" si="932"/>
        <v>-1</v>
      </c>
      <c r="V3273" s="9">
        <f t="shared" ca="1" si="933"/>
        <v>0</v>
      </c>
      <c r="W3273" s="3">
        <f t="shared" si="934"/>
        <v>-1.275678915388756E-2</v>
      </c>
      <c r="X3273" s="3">
        <f t="shared" si="935"/>
        <v>-2.4566765180010885E-2</v>
      </c>
      <c r="Y3273" s="3">
        <f t="shared" si="936"/>
        <v>-2.1326704173753819E-2</v>
      </c>
    </row>
    <row r="3274" spans="1:25" x14ac:dyDescent="0.25">
      <c r="A3274" s="1">
        <v>40792</v>
      </c>
      <c r="B3274" s="2">
        <v>7367.19</v>
      </c>
      <c r="C3274" s="2">
        <v>106057</v>
      </c>
      <c r="D3274" s="2">
        <v>7340</v>
      </c>
      <c r="E3274" s="2">
        <v>7320</v>
      </c>
      <c r="F3274" s="13">
        <f t="shared" si="924"/>
        <v>-3.6906880370941586E-3</v>
      </c>
      <c r="G3274" s="2">
        <f t="shared" si="919"/>
        <v>8241.563500000002</v>
      </c>
      <c r="H3274" s="2">
        <f t="shared" ca="1" si="925"/>
        <v>104509.6</v>
      </c>
      <c r="I3274">
        <f t="shared" ca="1" si="926"/>
        <v>1</v>
      </c>
      <c r="J3274">
        <f t="shared" si="927"/>
        <v>-1</v>
      </c>
      <c r="K3274">
        <f t="shared" si="920"/>
        <v>-184.38000000000011</v>
      </c>
      <c r="L3274">
        <f t="shared" ca="1" si="921"/>
        <v>184.38000000000011</v>
      </c>
      <c r="M3274" s="14">
        <f t="shared" si="922"/>
        <v>6969.7200000000503</v>
      </c>
      <c r="N3274">
        <f t="shared" si="928"/>
        <v>0</v>
      </c>
      <c r="O3274">
        <f t="shared" si="923"/>
        <v>0</v>
      </c>
      <c r="P3274">
        <f>COUNTIF(作圖資料!$A$3:$A$249,A3274)</f>
        <v>0</v>
      </c>
      <c r="R3274" s="7">
        <f t="shared" si="929"/>
        <v>-140</v>
      </c>
      <c r="S3274" s="8">
        <f t="shared" ca="1" si="930"/>
        <v>140</v>
      </c>
      <c r="T3274" s="8">
        <f t="shared" ca="1" si="931"/>
        <v>8971</v>
      </c>
      <c r="U3274" s="8">
        <f t="shared" ca="1" si="932"/>
        <v>1</v>
      </c>
      <c r="V3274" s="9">
        <f t="shared" ca="1" si="933"/>
        <v>2</v>
      </c>
      <c r="W3274" s="3">
        <f t="shared" si="934"/>
        <v>-1.275678915388756E-2</v>
      </c>
      <c r="X3274" s="3">
        <f t="shared" si="935"/>
        <v>-4.8383055015913889E-2</v>
      </c>
      <c r="Y3274" s="3">
        <f t="shared" si="936"/>
        <v>-3.9644118801517747E-2</v>
      </c>
    </row>
    <row r="3275" spans="1:25" x14ac:dyDescent="0.25">
      <c r="A3275" s="1">
        <v>40793</v>
      </c>
      <c r="B3275" s="2">
        <v>7529.01</v>
      </c>
      <c r="C3275" s="2">
        <v>91492</v>
      </c>
      <c r="D3275" s="2">
        <v>7536</v>
      </c>
      <c r="E3275" s="2">
        <v>7514</v>
      </c>
      <c r="F3275" s="13">
        <f t="shared" si="924"/>
        <v>9.2840891431933414E-4</v>
      </c>
      <c r="G3275" s="2">
        <f t="shared" si="919"/>
        <v>8219.8561666666683</v>
      </c>
      <c r="H3275" s="2">
        <f t="shared" ca="1" si="925"/>
        <v>101449.60000000001</v>
      </c>
      <c r="I3275">
        <f t="shared" ca="1" si="926"/>
        <v>-1</v>
      </c>
      <c r="J3275">
        <f t="shared" si="927"/>
        <v>1</v>
      </c>
      <c r="K3275">
        <f t="shared" si="920"/>
        <v>161.82000000000062</v>
      </c>
      <c r="L3275">
        <f t="shared" ca="1" si="921"/>
        <v>161.82000000000062</v>
      </c>
      <c r="M3275" s="14">
        <f t="shared" si="922"/>
        <v>6969.7200000000503</v>
      </c>
      <c r="N3275">
        <f t="shared" si="928"/>
        <v>0</v>
      </c>
      <c r="O3275">
        <f t="shared" si="923"/>
        <v>0</v>
      </c>
      <c r="P3275">
        <f>COUNTIF(作圖資料!$A$3:$A$249,A3275)</f>
        <v>0</v>
      </c>
      <c r="R3275" s="7">
        <f t="shared" si="929"/>
        <v>196</v>
      </c>
      <c r="S3275" s="8">
        <f t="shared" ca="1" si="930"/>
        <v>196</v>
      </c>
      <c r="T3275" s="8">
        <f t="shared" ca="1" si="931"/>
        <v>9167</v>
      </c>
      <c r="U3275" s="8">
        <f t="shared" ca="1" si="932"/>
        <v>-1</v>
      </c>
      <c r="V3275" s="9">
        <f t="shared" ca="1" si="933"/>
        <v>2</v>
      </c>
      <c r="W3275" s="3">
        <f t="shared" si="934"/>
        <v>-1.275678915388756E-2</v>
      </c>
      <c r="X3275" s="3">
        <f t="shared" si="935"/>
        <v>-2.7480831232174707E-2</v>
      </c>
      <c r="Y3275" s="3">
        <f t="shared" si="936"/>
        <v>-1.3999738322648114E-2</v>
      </c>
    </row>
    <row r="3276" spans="1:25" x14ac:dyDescent="0.25">
      <c r="A3276" s="1">
        <v>40794</v>
      </c>
      <c r="B3276" s="2">
        <v>7548.37</v>
      </c>
      <c r="C3276" s="2">
        <v>98913</v>
      </c>
      <c r="D3276" s="2">
        <v>7550</v>
      </c>
      <c r="E3276" s="2">
        <v>7525</v>
      </c>
      <c r="F3276" s="13">
        <f t="shared" si="924"/>
        <v>2.159406600366065E-4</v>
      </c>
      <c r="G3276" s="2">
        <f t="shared" si="919"/>
        <v>8201.4218333333356</v>
      </c>
      <c r="H3276" s="2">
        <f t="shared" ca="1" si="925"/>
        <v>94486.2</v>
      </c>
      <c r="I3276">
        <f t="shared" ca="1" si="926"/>
        <v>1</v>
      </c>
      <c r="J3276">
        <f t="shared" si="927"/>
        <v>1</v>
      </c>
      <c r="K3276">
        <f t="shared" si="920"/>
        <v>19.359999999999673</v>
      </c>
      <c r="L3276">
        <f t="shared" ca="1" si="921"/>
        <v>-19.359999999999673</v>
      </c>
      <c r="M3276" s="14">
        <f t="shared" si="922"/>
        <v>6969.7200000000503</v>
      </c>
      <c r="N3276">
        <f t="shared" si="928"/>
        <v>0</v>
      </c>
      <c r="O3276">
        <f t="shared" si="923"/>
        <v>0</v>
      </c>
      <c r="P3276">
        <f>COUNTIF(作圖資料!$A$3:$A$249,A3276)</f>
        <v>0</v>
      </c>
      <c r="R3276" s="7">
        <f t="shared" si="929"/>
        <v>14</v>
      </c>
      <c r="S3276" s="8">
        <f t="shared" ca="1" si="930"/>
        <v>-14</v>
      </c>
      <c r="T3276" s="8">
        <f t="shared" ca="1" si="931"/>
        <v>9153</v>
      </c>
      <c r="U3276" s="8">
        <f t="shared" ca="1" si="932"/>
        <v>1</v>
      </c>
      <c r="V3276" s="9">
        <f t="shared" ca="1" si="933"/>
        <v>2</v>
      </c>
      <c r="W3276" s="3">
        <f t="shared" si="934"/>
        <v>-1.275678915388756E-2</v>
      </c>
      <c r="X3276" s="3">
        <f t="shared" si="935"/>
        <v>-2.4980107882445424E-2</v>
      </c>
      <c r="Y3276" s="3">
        <f t="shared" si="936"/>
        <v>-1.2167996859871688E-2</v>
      </c>
    </row>
    <row r="3277" spans="1:25" x14ac:dyDescent="0.25">
      <c r="A3277" s="1">
        <v>40795</v>
      </c>
      <c r="B3277" s="2">
        <v>7610.57</v>
      </c>
      <c r="C3277" s="2">
        <v>89005</v>
      </c>
      <c r="D3277" s="2">
        <v>7602</v>
      </c>
      <c r="E3277" s="2">
        <v>7579</v>
      </c>
      <c r="F3277" s="13">
        <f t="shared" si="924"/>
        <v>-1.1260654589603236E-3</v>
      </c>
      <c r="G3277" s="2">
        <f t="shared" si="919"/>
        <v>8184.3296666666693</v>
      </c>
      <c r="H3277" s="2">
        <f t="shared" ca="1" si="925"/>
        <v>94762.8</v>
      </c>
      <c r="I3277">
        <f t="shared" ca="1" si="926"/>
        <v>-1</v>
      </c>
      <c r="J3277">
        <f t="shared" si="927"/>
        <v>-1</v>
      </c>
      <c r="K3277">
        <f t="shared" si="920"/>
        <v>62.199999999999818</v>
      </c>
      <c r="L3277">
        <f t="shared" ca="1" si="921"/>
        <v>62.199999999999818</v>
      </c>
      <c r="M3277" s="14">
        <f t="shared" si="922"/>
        <v>6969.7200000000503</v>
      </c>
      <c r="N3277">
        <f t="shared" si="928"/>
        <v>0</v>
      </c>
      <c r="O3277">
        <f t="shared" si="923"/>
        <v>0</v>
      </c>
      <c r="P3277">
        <f>COUNTIF(作圖資料!$A$3:$A$249,A3277)</f>
        <v>0</v>
      </c>
      <c r="R3277" s="7">
        <f t="shared" si="929"/>
        <v>52</v>
      </c>
      <c r="S3277" s="8">
        <f t="shared" ca="1" si="930"/>
        <v>52</v>
      </c>
      <c r="T3277" s="8">
        <f t="shared" ca="1" si="931"/>
        <v>9205</v>
      </c>
      <c r="U3277" s="8">
        <f t="shared" ca="1" si="932"/>
        <v>-1</v>
      </c>
      <c r="V3277" s="9">
        <f t="shared" ca="1" si="933"/>
        <v>2</v>
      </c>
      <c r="W3277" s="3">
        <f t="shared" si="934"/>
        <v>-1.275678915388756E-2</v>
      </c>
      <c r="X3277" s="3">
        <f t="shared" si="935"/>
        <v>-1.6945759103873193E-2</v>
      </c>
      <c r="Y3277" s="3">
        <f t="shared" si="936"/>
        <v>-5.3643857124163752E-3</v>
      </c>
    </row>
    <row r="3278" spans="1:25" x14ac:dyDescent="0.25">
      <c r="A3278" s="1">
        <v>40799</v>
      </c>
      <c r="B3278" s="2">
        <v>7391.37</v>
      </c>
      <c r="C3278" s="2">
        <v>90452</v>
      </c>
      <c r="D3278" s="2">
        <v>7370</v>
      </c>
      <c r="E3278" s="2">
        <v>7351</v>
      </c>
      <c r="F3278" s="13">
        <f t="shared" si="924"/>
        <v>-2.8912096133734133E-3</v>
      </c>
      <c r="G3278" s="2">
        <f t="shared" si="919"/>
        <v>8165.3411666666689</v>
      </c>
      <c r="H3278" s="2">
        <f t="shared" ca="1" si="925"/>
        <v>95183.8</v>
      </c>
      <c r="I3278">
        <f t="shared" ca="1" si="926"/>
        <v>-1</v>
      </c>
      <c r="J3278">
        <f t="shared" si="927"/>
        <v>-1</v>
      </c>
      <c r="K3278">
        <f t="shared" si="920"/>
        <v>-219.19999999999982</v>
      </c>
      <c r="L3278">
        <f t="shared" ca="1" si="921"/>
        <v>219.19999999999982</v>
      </c>
      <c r="M3278" s="14">
        <f t="shared" si="922"/>
        <v>6969.7200000000503</v>
      </c>
      <c r="N3278">
        <f t="shared" si="928"/>
        <v>0</v>
      </c>
      <c r="O3278">
        <f t="shared" si="923"/>
        <v>0</v>
      </c>
      <c r="P3278">
        <f>COUNTIF(作圖資料!$A$3:$A$249,A3278)</f>
        <v>0</v>
      </c>
      <c r="R3278" s="7">
        <f t="shared" si="929"/>
        <v>-232</v>
      </c>
      <c r="S3278" s="8">
        <f t="shared" ca="1" si="930"/>
        <v>232</v>
      </c>
      <c r="T3278" s="8">
        <f t="shared" ca="1" si="931"/>
        <v>9437</v>
      </c>
      <c r="U3278" s="8">
        <f t="shared" ca="1" si="932"/>
        <v>-1</v>
      </c>
      <c r="V3278" s="9">
        <f t="shared" ca="1" si="933"/>
        <v>0</v>
      </c>
      <c r="W3278" s="3">
        <f t="shared" si="934"/>
        <v>-1.275678915388756E-2</v>
      </c>
      <c r="X3278" s="3">
        <f t="shared" si="935"/>
        <v>-4.5259734220642556E-2</v>
      </c>
      <c r="Y3278" s="3">
        <f t="shared" si="936"/>
        <v>-3.5718958524139532E-2</v>
      </c>
    </row>
    <row r="3279" spans="1:25" x14ac:dyDescent="0.25">
      <c r="A3279" s="1">
        <v>40800</v>
      </c>
      <c r="B3279" s="2">
        <v>7228.47</v>
      </c>
      <c r="C3279" s="2">
        <v>120647</v>
      </c>
      <c r="D3279" s="2">
        <v>7193</v>
      </c>
      <c r="E3279" s="2">
        <v>7182</v>
      </c>
      <c r="F3279" s="13">
        <f t="shared" si="924"/>
        <v>-4.9069858490109475E-3</v>
      </c>
      <c r="G3279" s="2">
        <f t="shared" si="919"/>
        <v>8142.5220000000018</v>
      </c>
      <c r="H3279" s="2">
        <f t="shared" ca="1" si="925"/>
        <v>98101.8</v>
      </c>
      <c r="I3279">
        <f t="shared" ca="1" si="926"/>
        <v>1</v>
      </c>
      <c r="J3279">
        <f t="shared" si="927"/>
        <v>-1</v>
      </c>
      <c r="K3279">
        <f t="shared" si="920"/>
        <v>-162.89999999999964</v>
      </c>
      <c r="L3279">
        <f t="shared" ca="1" si="921"/>
        <v>162.89999999999964</v>
      </c>
      <c r="M3279" s="14">
        <f t="shared" si="922"/>
        <v>6969.7200000000503</v>
      </c>
      <c r="N3279">
        <f t="shared" si="928"/>
        <v>0</v>
      </c>
      <c r="O3279">
        <f t="shared" si="923"/>
        <v>0</v>
      </c>
      <c r="P3279">
        <f>COUNTIF(作圖資料!$A$3:$A$249,A3279)</f>
        <v>0</v>
      </c>
      <c r="R3279" s="7">
        <f t="shared" si="929"/>
        <v>-177</v>
      </c>
      <c r="S3279" s="8">
        <f t="shared" ca="1" si="930"/>
        <v>177</v>
      </c>
      <c r="T3279" s="8">
        <f t="shared" ca="1" si="931"/>
        <v>9614</v>
      </c>
      <c r="U3279" s="8">
        <f t="shared" ca="1" si="932"/>
        <v>1</v>
      </c>
      <c r="V3279" s="9">
        <f t="shared" ca="1" si="933"/>
        <v>2</v>
      </c>
      <c r="W3279" s="3">
        <f t="shared" si="934"/>
        <v>-1.275678915388756E-2</v>
      </c>
      <c r="X3279" s="3">
        <f t="shared" si="935"/>
        <v>-6.6301461166453302E-2</v>
      </c>
      <c r="Y3279" s="3">
        <f t="shared" si="936"/>
        <v>-5.8877404160669666E-2</v>
      </c>
    </row>
    <row r="3280" spans="1:25" x14ac:dyDescent="0.25">
      <c r="A3280" s="1">
        <v>40801</v>
      </c>
      <c r="B3280" s="2">
        <v>7385.68</v>
      </c>
      <c r="C3280" s="2">
        <v>101144</v>
      </c>
      <c r="D3280" s="2">
        <v>7407</v>
      </c>
      <c r="E3280" s="2">
        <v>7389</v>
      </c>
      <c r="F3280" s="13">
        <f t="shared" si="924"/>
        <v>2.8866671721492487E-3</v>
      </c>
      <c r="G3280" s="2">
        <f t="shared" si="919"/>
        <v>8121.9326666666693</v>
      </c>
      <c r="H3280" s="2">
        <f t="shared" ca="1" si="925"/>
        <v>100032.2</v>
      </c>
      <c r="I3280">
        <f t="shared" ca="1" si="926"/>
        <v>1</v>
      </c>
      <c r="J3280">
        <f t="shared" si="927"/>
        <v>1</v>
      </c>
      <c r="K3280">
        <f t="shared" si="920"/>
        <v>157.21000000000004</v>
      </c>
      <c r="L3280">
        <f t="shared" ca="1" si="921"/>
        <v>157.21000000000004</v>
      </c>
      <c r="M3280" s="14">
        <f t="shared" si="922"/>
        <v>6969.7200000000503</v>
      </c>
      <c r="N3280">
        <f t="shared" si="928"/>
        <v>0</v>
      </c>
      <c r="O3280">
        <f t="shared" si="923"/>
        <v>0</v>
      </c>
      <c r="P3280">
        <f>COUNTIF(作圖資料!$A$3:$A$249,A3280)</f>
        <v>0</v>
      </c>
      <c r="R3280" s="7">
        <f t="shared" si="929"/>
        <v>214</v>
      </c>
      <c r="S3280" s="8">
        <f t="shared" ca="1" si="930"/>
        <v>214</v>
      </c>
      <c r="T3280" s="8">
        <f t="shared" ca="1" si="931"/>
        <v>9828</v>
      </c>
      <c r="U3280" s="8">
        <f t="shared" ca="1" si="932"/>
        <v>1</v>
      </c>
      <c r="V3280" s="9">
        <f t="shared" ca="1" si="933"/>
        <v>0</v>
      </c>
      <c r="W3280" s="3">
        <f t="shared" si="934"/>
        <v>-1.275678915388756E-2</v>
      </c>
      <c r="X3280" s="3">
        <f t="shared" si="935"/>
        <v>-4.599470921340898E-2</v>
      </c>
      <c r="Y3280" s="3">
        <f t="shared" si="936"/>
        <v>-3.0877927515373216E-2</v>
      </c>
    </row>
    <row r="3281" spans="1:25" x14ac:dyDescent="0.25">
      <c r="A3281" s="1">
        <v>40802</v>
      </c>
      <c r="B3281" s="2">
        <v>7577.4</v>
      </c>
      <c r="C3281" s="2">
        <v>130238</v>
      </c>
      <c r="D3281" s="2">
        <v>7617</v>
      </c>
      <c r="E3281" s="2">
        <v>7591</v>
      </c>
      <c r="F3281" s="13">
        <f t="shared" si="924"/>
        <v>5.2260669886770028E-3</v>
      </c>
      <c r="G3281" s="2">
        <f t="shared" si="919"/>
        <v>8105.4346666666679</v>
      </c>
      <c r="H3281" s="2">
        <f t="shared" ca="1" si="925"/>
        <v>106297.2</v>
      </c>
      <c r="I3281">
        <f t="shared" ca="1" si="926"/>
        <v>1</v>
      </c>
      <c r="J3281">
        <f t="shared" si="927"/>
        <v>1</v>
      </c>
      <c r="K3281">
        <f t="shared" si="920"/>
        <v>191.71999999999935</v>
      </c>
      <c r="L3281">
        <f t="shared" ca="1" si="921"/>
        <v>191.71999999999935</v>
      </c>
      <c r="M3281" s="14">
        <f t="shared" si="922"/>
        <v>6969.7200000000503</v>
      </c>
      <c r="N3281">
        <f t="shared" si="928"/>
        <v>0</v>
      </c>
      <c r="O3281">
        <f t="shared" si="923"/>
        <v>0</v>
      </c>
      <c r="P3281">
        <f>COUNTIF(作圖資料!$A$3:$A$249,A3281)</f>
        <v>0</v>
      </c>
      <c r="R3281" s="7">
        <f t="shared" si="929"/>
        <v>210</v>
      </c>
      <c r="S3281" s="8">
        <f t="shared" ca="1" si="930"/>
        <v>210</v>
      </c>
      <c r="T3281" s="8">
        <f t="shared" ca="1" si="931"/>
        <v>10038</v>
      </c>
      <c r="U3281" s="8">
        <f t="shared" ca="1" si="932"/>
        <v>1</v>
      </c>
      <c r="V3281" s="9">
        <f t="shared" ca="1" si="933"/>
        <v>0</v>
      </c>
      <c r="W3281" s="3">
        <f t="shared" si="934"/>
        <v>-1.275678915388756E-2</v>
      </c>
      <c r="X3281" s="3">
        <f t="shared" si="935"/>
        <v>-2.123031455379687E-2</v>
      </c>
      <c r="Y3281" s="3">
        <f t="shared" si="936"/>
        <v>-3.4018055737272679E-3</v>
      </c>
    </row>
    <row r="3282" spans="1:25" x14ac:dyDescent="0.25">
      <c r="A3282" s="1">
        <v>40805</v>
      </c>
      <c r="B3282" s="2">
        <v>7480.88</v>
      </c>
      <c r="C3282" s="2">
        <v>81327</v>
      </c>
      <c r="D3282" s="2">
        <v>7478</v>
      </c>
      <c r="E3282" s="2">
        <v>7461</v>
      </c>
      <c r="F3282" s="13">
        <f t="shared" si="924"/>
        <v>-3.8498144603305029E-4</v>
      </c>
      <c r="G3282" s="2">
        <f t="shared" si="919"/>
        <v>8087.9021666666686</v>
      </c>
      <c r="H3282" s="2">
        <f t="shared" ca="1" si="925"/>
        <v>104761.60000000001</v>
      </c>
      <c r="I3282">
        <f t="shared" ca="1" si="926"/>
        <v>-1</v>
      </c>
      <c r="J3282">
        <f t="shared" si="927"/>
        <v>-1</v>
      </c>
      <c r="K3282">
        <f t="shared" si="920"/>
        <v>-96.519999999999527</v>
      </c>
      <c r="L3282">
        <f t="shared" ca="1" si="921"/>
        <v>-96.519999999999527</v>
      </c>
      <c r="M3282" s="14">
        <f t="shared" si="922"/>
        <v>6969.7200000000503</v>
      </c>
      <c r="N3282">
        <f t="shared" si="928"/>
        <v>0</v>
      </c>
      <c r="O3282">
        <f t="shared" si="923"/>
        <v>0</v>
      </c>
      <c r="P3282">
        <f>COUNTIF(作圖資料!$A$3:$A$249,A3282)</f>
        <v>0</v>
      </c>
      <c r="R3282" s="7">
        <f t="shared" si="929"/>
        <v>-139</v>
      </c>
      <c r="S3282" s="8">
        <f t="shared" ca="1" si="930"/>
        <v>-139</v>
      </c>
      <c r="T3282" s="8">
        <f t="shared" ca="1" si="931"/>
        <v>9899</v>
      </c>
      <c r="U3282" s="8">
        <f t="shared" ca="1" si="932"/>
        <v>-1</v>
      </c>
      <c r="V3282" s="9">
        <f t="shared" ca="1" si="933"/>
        <v>2</v>
      </c>
      <c r="W3282" s="3">
        <f t="shared" si="934"/>
        <v>-1.275678915388756E-2</v>
      </c>
      <c r="X3282" s="3">
        <f t="shared" si="935"/>
        <v>-3.3697763815979997E-2</v>
      </c>
      <c r="Y3282" s="3">
        <f t="shared" si="936"/>
        <v>-2.1588381525578626E-2</v>
      </c>
    </row>
    <row r="3283" spans="1:25" x14ac:dyDescent="0.25">
      <c r="A3283" s="1">
        <v>40806</v>
      </c>
      <c r="B3283" s="2">
        <v>7492.85</v>
      </c>
      <c r="C3283" s="2">
        <v>101028</v>
      </c>
      <c r="D3283" s="2">
        <v>7484</v>
      </c>
      <c r="E3283" s="2">
        <v>7468</v>
      </c>
      <c r="F3283" s="13">
        <f t="shared" si="924"/>
        <v>-1.1811260067932094E-3</v>
      </c>
      <c r="G3283" s="2">
        <f t="shared" si="919"/>
        <v>8071.1136666666689</v>
      </c>
      <c r="H3283" s="2">
        <f t="shared" ca="1" si="925"/>
        <v>106876.8</v>
      </c>
      <c r="I3283">
        <f t="shared" ca="1" si="926"/>
        <v>-1</v>
      </c>
      <c r="J3283">
        <f t="shared" si="927"/>
        <v>-1</v>
      </c>
      <c r="K3283">
        <f t="shared" si="920"/>
        <v>11.970000000000255</v>
      </c>
      <c r="L3283">
        <f t="shared" ca="1" si="921"/>
        <v>-11.970000000000255</v>
      </c>
      <c r="M3283" s="14">
        <f t="shared" si="922"/>
        <v>6969.7200000000503</v>
      </c>
      <c r="N3283">
        <f t="shared" si="928"/>
        <v>0</v>
      </c>
      <c r="O3283">
        <f t="shared" si="923"/>
        <v>0</v>
      </c>
      <c r="P3283">
        <f>COUNTIF(作圖資料!$A$3:$A$249,A3283)</f>
        <v>0</v>
      </c>
      <c r="R3283" s="7">
        <f t="shared" si="929"/>
        <v>6</v>
      </c>
      <c r="S3283" s="8">
        <f t="shared" ca="1" si="930"/>
        <v>-6</v>
      </c>
      <c r="T3283" s="8">
        <f t="shared" ca="1" si="931"/>
        <v>9893</v>
      </c>
      <c r="U3283" s="8">
        <f t="shared" ca="1" si="932"/>
        <v>-1</v>
      </c>
      <c r="V3283" s="9">
        <f t="shared" ca="1" si="933"/>
        <v>0</v>
      </c>
      <c r="W3283" s="3">
        <f t="shared" si="934"/>
        <v>-1.275678915388756E-2</v>
      </c>
      <c r="X3283" s="3">
        <f t="shared" si="935"/>
        <v>-3.2151603769685622E-2</v>
      </c>
      <c r="Y3283" s="3">
        <f t="shared" si="936"/>
        <v>-2.0803349470103094E-2</v>
      </c>
    </row>
    <row r="3284" spans="1:25" x14ac:dyDescent="0.25">
      <c r="A3284" s="1">
        <v>40807</v>
      </c>
      <c r="B3284" s="2">
        <v>7535.88</v>
      </c>
      <c r="C3284" s="2">
        <v>104793</v>
      </c>
      <c r="D3284" s="2">
        <v>7537</v>
      </c>
      <c r="E3284" s="2">
        <v>7531</v>
      </c>
      <c r="F3284" s="13">
        <f t="shared" si="924"/>
        <v>-6.475686980154105E-4</v>
      </c>
      <c r="G3284" s="2">
        <f t="shared" si="919"/>
        <v>8055.3973333333352</v>
      </c>
      <c r="H3284" s="2">
        <f t="shared" ca="1" si="925"/>
        <v>103706</v>
      </c>
      <c r="I3284">
        <f t="shared" ca="1" si="926"/>
        <v>1</v>
      </c>
      <c r="J3284">
        <f t="shared" si="927"/>
        <v>-1</v>
      </c>
      <c r="K3284">
        <f t="shared" si="920"/>
        <v>43.029999999999745</v>
      </c>
      <c r="L3284">
        <f t="shared" ca="1" si="921"/>
        <v>-43.029999999999745</v>
      </c>
      <c r="M3284" s="14">
        <f t="shared" si="922"/>
        <v>6969.7200000000503</v>
      </c>
      <c r="N3284">
        <f t="shared" si="928"/>
        <v>0</v>
      </c>
      <c r="O3284">
        <f t="shared" si="923"/>
        <v>0</v>
      </c>
      <c r="P3284">
        <f>COUNTIF(作圖資料!$A$3:$A$249,A3284)</f>
        <v>1</v>
      </c>
      <c r="R3284" s="7">
        <f t="shared" si="929"/>
        <v>53</v>
      </c>
      <c r="S3284" s="8">
        <f t="shared" ca="1" si="930"/>
        <v>-53</v>
      </c>
      <c r="T3284" s="8">
        <f t="shared" ca="1" si="931"/>
        <v>9840</v>
      </c>
      <c r="U3284" s="8">
        <f t="shared" ca="1" si="932"/>
        <v>1</v>
      </c>
      <c r="V3284" s="9">
        <f t="shared" ca="1" si="933"/>
        <v>2</v>
      </c>
      <c r="W3284" s="3">
        <f t="shared" si="934"/>
        <v>-1.275678915388756E-2</v>
      </c>
      <c r="X3284" s="3">
        <f t="shared" si="935"/>
        <v>-2.6593436117885672E-2</v>
      </c>
      <c r="Y3284" s="3">
        <f t="shared" si="936"/>
        <v>-1.3868899646735433E-2</v>
      </c>
    </row>
    <row r="3285" spans="1:25" x14ac:dyDescent="0.25">
      <c r="A3285" s="1">
        <v>40808</v>
      </c>
      <c r="B3285" s="2">
        <v>7305.5</v>
      </c>
      <c r="C3285" s="2">
        <v>111509</v>
      </c>
      <c r="D3285" s="2">
        <v>7276</v>
      </c>
      <c r="E3285" s="2">
        <v>7257</v>
      </c>
      <c r="F3285" s="13">
        <f t="shared" si="924"/>
        <v>-4.0380535213195845E-3</v>
      </c>
      <c r="G3285" s="2">
        <f t="shared" si="919"/>
        <v>8034.2660000000005</v>
      </c>
      <c r="H3285" s="2">
        <f t="shared" ca="1" si="925"/>
        <v>105779</v>
      </c>
      <c r="I3285">
        <f t="shared" ca="1" si="926"/>
        <v>1</v>
      </c>
      <c r="J3285">
        <f t="shared" si="927"/>
        <v>-1</v>
      </c>
      <c r="K3285">
        <f t="shared" si="920"/>
        <v>-230.38000000000011</v>
      </c>
      <c r="L3285">
        <f t="shared" ca="1" si="921"/>
        <v>-230.38000000000011</v>
      </c>
      <c r="M3285" s="14">
        <f t="shared" si="922"/>
        <v>6969.7200000000503</v>
      </c>
      <c r="N3285">
        <f t="shared" si="928"/>
        <v>0</v>
      </c>
      <c r="O3285">
        <f t="shared" si="923"/>
        <v>0</v>
      </c>
      <c r="P3285">
        <f>COUNTIF(作圖資料!$A$3:$A$249,A3285)</f>
        <v>0</v>
      </c>
      <c r="R3285" s="7">
        <f t="shared" si="929"/>
        <v>-255</v>
      </c>
      <c r="S3285" s="8">
        <f t="shared" ca="1" si="930"/>
        <v>-255</v>
      </c>
      <c r="T3285" s="8">
        <f t="shared" ca="1" si="931"/>
        <v>9585</v>
      </c>
      <c r="U3285" s="8">
        <f t="shared" ca="1" si="932"/>
        <v>1</v>
      </c>
      <c r="V3285" s="9">
        <f t="shared" ca="1" si="933"/>
        <v>0</v>
      </c>
      <c r="W3285" s="3">
        <f t="shared" si="934"/>
        <v>-6.475686980154105E-4</v>
      </c>
      <c r="X3285" s="3">
        <f t="shared" si="935"/>
        <v>-3.0571081280487494E-2</v>
      </c>
      <c r="Y3285" s="3">
        <f t="shared" si="936"/>
        <v>-3.3860045146726865E-2</v>
      </c>
    </row>
    <row r="3286" spans="1:25" x14ac:dyDescent="0.25">
      <c r="A3286" s="1">
        <v>40809</v>
      </c>
      <c r="B3286" s="2">
        <v>7046.22</v>
      </c>
      <c r="C3286" s="2">
        <v>129996</v>
      </c>
      <c r="D3286" s="2">
        <v>7054</v>
      </c>
      <c r="E3286" s="2">
        <v>7035</v>
      </c>
      <c r="F3286" s="13">
        <f t="shared" si="924"/>
        <v>1.1041381052536714E-3</v>
      </c>
      <c r="G3286" s="2">
        <f t="shared" si="919"/>
        <v>8007.4931666666671</v>
      </c>
      <c r="H3286" s="2">
        <f t="shared" ca="1" si="925"/>
        <v>105730.6</v>
      </c>
      <c r="I3286">
        <f t="shared" ca="1" si="926"/>
        <v>1</v>
      </c>
      <c r="J3286">
        <f t="shared" si="927"/>
        <v>1</v>
      </c>
      <c r="K3286">
        <f t="shared" si="920"/>
        <v>-259.27999999999975</v>
      </c>
      <c r="L3286">
        <f t="shared" ca="1" si="921"/>
        <v>-259.27999999999975</v>
      </c>
      <c r="M3286" s="14">
        <f t="shared" si="922"/>
        <v>6969.7200000000503</v>
      </c>
      <c r="N3286">
        <f t="shared" si="928"/>
        <v>0</v>
      </c>
      <c r="O3286">
        <f t="shared" si="923"/>
        <v>0</v>
      </c>
      <c r="P3286">
        <f>COUNTIF(作圖資料!$A$3:$A$249,A3286)</f>
        <v>0</v>
      </c>
      <c r="R3286" s="7">
        <f t="shared" si="929"/>
        <v>-222</v>
      </c>
      <c r="S3286" s="8">
        <f t="shared" ca="1" si="930"/>
        <v>-222</v>
      </c>
      <c r="T3286" s="8">
        <f t="shared" ca="1" si="931"/>
        <v>9363</v>
      </c>
      <c r="U3286" s="8">
        <f t="shared" ca="1" si="932"/>
        <v>1</v>
      </c>
      <c r="V3286" s="9">
        <f t="shared" ca="1" si="933"/>
        <v>0</v>
      </c>
      <c r="W3286" s="3">
        <f t="shared" si="934"/>
        <v>-6.475686980154105E-4</v>
      </c>
      <c r="X3286" s="3">
        <f t="shared" si="935"/>
        <v>-6.4977149317664296E-2</v>
      </c>
      <c r="Y3286" s="3">
        <f t="shared" si="936"/>
        <v>-6.3338202097995011E-2</v>
      </c>
    </row>
    <row r="3287" spans="1:25" x14ac:dyDescent="0.25">
      <c r="A3287" s="1">
        <v>40812</v>
      </c>
      <c r="B3287" s="2">
        <v>6877.12</v>
      </c>
      <c r="C3287" s="2">
        <v>106312</v>
      </c>
      <c r="D3287" s="2">
        <v>6881</v>
      </c>
      <c r="E3287" s="2">
        <v>6866</v>
      </c>
      <c r="F3287" s="13">
        <f t="shared" si="924"/>
        <v>5.6418966078819466E-4</v>
      </c>
      <c r="G3287" s="2">
        <f t="shared" si="919"/>
        <v>7976.4481666666661</v>
      </c>
      <c r="H3287" s="2">
        <f t="shared" ca="1" si="925"/>
        <v>110727.6</v>
      </c>
      <c r="I3287">
        <f t="shared" ca="1" si="926"/>
        <v>-1</v>
      </c>
      <c r="J3287">
        <f t="shared" si="927"/>
        <v>1</v>
      </c>
      <c r="K3287">
        <f t="shared" si="920"/>
        <v>-169.10000000000036</v>
      </c>
      <c r="L3287">
        <f t="shared" ca="1" si="921"/>
        <v>-169.10000000000036</v>
      </c>
      <c r="M3287" s="14">
        <f t="shared" si="922"/>
        <v>6969.7200000000503</v>
      </c>
      <c r="N3287">
        <f t="shared" si="928"/>
        <v>1</v>
      </c>
      <c r="O3287">
        <f t="shared" si="923"/>
        <v>1</v>
      </c>
      <c r="P3287">
        <f>COUNTIF(作圖資料!$A$3:$A$249,A3287)</f>
        <v>0</v>
      </c>
      <c r="R3287" s="7">
        <f t="shared" si="929"/>
        <v>-173</v>
      </c>
      <c r="S3287" s="8">
        <f t="shared" ca="1" si="930"/>
        <v>-173</v>
      </c>
      <c r="T3287" s="8">
        <f t="shared" ca="1" si="931"/>
        <v>9190</v>
      </c>
      <c r="U3287" s="8">
        <f t="shared" ca="1" si="932"/>
        <v>-1</v>
      </c>
      <c r="V3287" s="9">
        <f t="shared" ca="1" si="933"/>
        <v>2</v>
      </c>
      <c r="W3287" s="3">
        <f t="shared" si="934"/>
        <v>-6.475686980154105E-4</v>
      </c>
      <c r="X3287" s="3">
        <f t="shared" si="935"/>
        <v>-8.741646629192612E-2</v>
      </c>
      <c r="Y3287" s="3">
        <f t="shared" si="936"/>
        <v>-8.6309919001460678E-2</v>
      </c>
    </row>
    <row r="3288" spans="1:25" x14ac:dyDescent="0.25">
      <c r="A3288" s="1">
        <v>40813</v>
      </c>
      <c r="B3288" s="2">
        <v>7089.95</v>
      </c>
      <c r="C3288" s="2">
        <v>114869</v>
      </c>
      <c r="D3288" s="2">
        <v>7135</v>
      </c>
      <c r="E3288" s="2">
        <v>7117</v>
      </c>
      <c r="F3288" s="13">
        <f t="shared" si="924"/>
        <v>6.3540645561674935E-3</v>
      </c>
      <c r="G3288" s="2">
        <f t="shared" si="919"/>
        <v>7948.3686666666654</v>
      </c>
      <c r="H3288" s="2">
        <f t="shared" ca="1" si="925"/>
        <v>113495.8</v>
      </c>
      <c r="I3288">
        <f t="shared" ca="1" si="926"/>
        <v>1</v>
      </c>
      <c r="J3288">
        <f t="shared" si="927"/>
        <v>1</v>
      </c>
      <c r="K3288">
        <f t="shared" si="920"/>
        <v>212.82999999999993</v>
      </c>
      <c r="L3288">
        <f t="shared" ca="1" si="921"/>
        <v>-212.82999999999993</v>
      </c>
      <c r="M3288" s="14">
        <f t="shared" si="922"/>
        <v>7182.5500000000502</v>
      </c>
      <c r="N3288">
        <f t="shared" si="928"/>
        <v>1</v>
      </c>
      <c r="O3288">
        <f t="shared" si="923"/>
        <v>0</v>
      </c>
      <c r="P3288">
        <f>COUNTIF(作圖資料!$A$3:$A$249,A3288)</f>
        <v>0</v>
      </c>
      <c r="R3288" s="7">
        <f t="shared" si="929"/>
        <v>254</v>
      </c>
      <c r="S3288" s="8">
        <f t="shared" ca="1" si="930"/>
        <v>-254</v>
      </c>
      <c r="T3288" s="8">
        <f t="shared" ca="1" si="931"/>
        <v>8936</v>
      </c>
      <c r="U3288" s="8">
        <f t="shared" ca="1" si="932"/>
        <v>1</v>
      </c>
      <c r="V3288" s="9">
        <f t="shared" ca="1" si="933"/>
        <v>2</v>
      </c>
      <c r="W3288" s="3">
        <f t="shared" si="934"/>
        <v>-6.475686980154105E-4</v>
      </c>
      <c r="X3288" s="3">
        <f t="shared" si="935"/>
        <v>-5.9174243751227484E-2</v>
      </c>
      <c r="Y3288" s="3">
        <f t="shared" si="936"/>
        <v>-5.2582658345505351E-2</v>
      </c>
    </row>
    <row r="3289" spans="1:25" x14ac:dyDescent="0.25">
      <c r="A3289" s="1">
        <v>40814</v>
      </c>
      <c r="B3289" s="2">
        <v>7146.98</v>
      </c>
      <c r="C3289" s="2">
        <v>101012</v>
      </c>
      <c r="D3289" s="2">
        <v>7100</v>
      </c>
      <c r="E3289" s="2">
        <v>7085</v>
      </c>
      <c r="F3289" s="13">
        <f t="shared" si="924"/>
        <v>-6.5734058301547549E-3</v>
      </c>
      <c r="G3289" s="2">
        <f t="shared" si="919"/>
        <v>7921.0776666666652</v>
      </c>
      <c r="H3289" s="2">
        <f t="shared" ca="1" si="925"/>
        <v>112739.6</v>
      </c>
      <c r="I3289">
        <f t="shared" ca="1" si="926"/>
        <v>-1</v>
      </c>
      <c r="J3289">
        <f t="shared" si="927"/>
        <v>-1</v>
      </c>
      <c r="K3289">
        <f t="shared" si="920"/>
        <v>57.029999999999745</v>
      </c>
      <c r="L3289">
        <f t="shared" ca="1" si="921"/>
        <v>57.029999999999745</v>
      </c>
      <c r="M3289" s="14">
        <f t="shared" si="922"/>
        <v>7239.5800000000499</v>
      </c>
      <c r="N3289">
        <f t="shared" si="928"/>
        <v>-1</v>
      </c>
      <c r="O3289">
        <f t="shared" si="923"/>
        <v>2</v>
      </c>
      <c r="P3289">
        <f>COUNTIF(作圖資料!$A$3:$A$249,A3289)</f>
        <v>0</v>
      </c>
      <c r="R3289" s="7">
        <f t="shared" si="929"/>
        <v>-35</v>
      </c>
      <c r="S3289" s="8">
        <f t="shared" ca="1" si="930"/>
        <v>-35</v>
      </c>
      <c r="T3289" s="8">
        <f t="shared" ca="1" si="931"/>
        <v>8901</v>
      </c>
      <c r="U3289" s="8">
        <f t="shared" ca="1" si="932"/>
        <v>-1</v>
      </c>
      <c r="V3289" s="9">
        <f t="shared" ca="1" si="933"/>
        <v>2</v>
      </c>
      <c r="W3289" s="3">
        <f t="shared" si="934"/>
        <v>-6.475686980154105E-4</v>
      </c>
      <c r="X3289" s="3">
        <f t="shared" si="935"/>
        <v>-5.160644808569137E-2</v>
      </c>
      <c r="Y3289" s="3">
        <f t="shared" si="936"/>
        <v>-5.7230115522507119E-2</v>
      </c>
    </row>
    <row r="3290" spans="1:25" x14ac:dyDescent="0.25">
      <c r="A3290" s="1">
        <v>40815</v>
      </c>
      <c r="B3290" s="2">
        <v>7182.61</v>
      </c>
      <c r="C3290" s="2">
        <v>91637</v>
      </c>
      <c r="D3290" s="2">
        <v>7182</v>
      </c>
      <c r="E3290" s="2">
        <v>7163</v>
      </c>
      <c r="F3290" s="13">
        <f t="shared" si="924"/>
        <v>-8.4927345352148187E-5</v>
      </c>
      <c r="G3290" s="2">
        <f t="shared" si="919"/>
        <v>7893.7138333333314</v>
      </c>
      <c r="H3290" s="2">
        <f t="shared" ca="1" si="925"/>
        <v>108765.2</v>
      </c>
      <c r="I3290">
        <f t="shared" ca="1" si="926"/>
        <v>-1</v>
      </c>
      <c r="J3290">
        <f t="shared" si="927"/>
        <v>-1</v>
      </c>
      <c r="K3290">
        <f t="shared" si="920"/>
        <v>35.630000000000109</v>
      </c>
      <c r="L3290">
        <f t="shared" ca="1" si="921"/>
        <v>-35.630000000000109</v>
      </c>
      <c r="M3290" s="14">
        <f t="shared" si="922"/>
        <v>7203.9500000000498</v>
      </c>
      <c r="N3290">
        <f t="shared" si="928"/>
        <v>-1</v>
      </c>
      <c r="O3290">
        <f t="shared" si="923"/>
        <v>0</v>
      </c>
      <c r="P3290">
        <f>COUNTIF(作圖資料!$A$3:$A$249,A3290)</f>
        <v>0</v>
      </c>
      <c r="R3290" s="7">
        <f t="shared" si="929"/>
        <v>82</v>
      </c>
      <c r="S3290" s="8">
        <f t="shared" ca="1" si="930"/>
        <v>-82</v>
      </c>
      <c r="T3290" s="8">
        <f t="shared" ca="1" si="931"/>
        <v>8819</v>
      </c>
      <c r="U3290" s="8">
        <f t="shared" ca="1" si="932"/>
        <v>-1</v>
      </c>
      <c r="V3290" s="9">
        <f t="shared" ca="1" si="933"/>
        <v>0</v>
      </c>
      <c r="W3290" s="3">
        <f t="shared" si="934"/>
        <v>-6.475686980154105E-4</v>
      </c>
      <c r="X3290" s="3">
        <f t="shared" si="935"/>
        <v>-4.6878400399157139E-2</v>
      </c>
      <c r="Y3290" s="3">
        <f t="shared" si="936"/>
        <v>-4.6341787279245872E-2</v>
      </c>
    </row>
    <row r="3291" spans="1:25" x14ac:dyDescent="0.25">
      <c r="A3291" s="1">
        <v>40816</v>
      </c>
      <c r="B3291" s="2">
        <v>7225.38</v>
      </c>
      <c r="C3291" s="2">
        <v>90962</v>
      </c>
      <c r="D3291" s="2">
        <v>7182</v>
      </c>
      <c r="E3291" s="2">
        <v>7166</v>
      </c>
      <c r="F3291" s="13">
        <f t="shared" si="924"/>
        <v>-6.0038364764206653E-3</v>
      </c>
      <c r="G3291" s="2">
        <f t="shared" si="919"/>
        <v>7867.9131666666653</v>
      </c>
      <c r="H3291" s="2">
        <f t="shared" ca="1" si="925"/>
        <v>100958.39999999999</v>
      </c>
      <c r="I3291">
        <f t="shared" ca="1" si="926"/>
        <v>-1</v>
      </c>
      <c r="J3291">
        <f t="shared" si="927"/>
        <v>-1</v>
      </c>
      <c r="K3291">
        <f t="shared" si="920"/>
        <v>42.770000000000437</v>
      </c>
      <c r="L3291">
        <f t="shared" ca="1" si="921"/>
        <v>-42.770000000000437</v>
      </c>
      <c r="M3291" s="14">
        <f t="shared" si="922"/>
        <v>7161.1800000000494</v>
      </c>
      <c r="N3291">
        <f t="shared" si="928"/>
        <v>0</v>
      </c>
      <c r="O3291">
        <f t="shared" si="923"/>
        <v>1</v>
      </c>
      <c r="P3291">
        <f>COUNTIF(作圖資料!$A$3:$A$249,A3291)</f>
        <v>0</v>
      </c>
      <c r="R3291" s="7">
        <f t="shared" si="929"/>
        <v>0</v>
      </c>
      <c r="S3291" s="8">
        <f t="shared" ca="1" si="930"/>
        <v>0</v>
      </c>
      <c r="T3291" s="8">
        <f t="shared" ca="1" si="931"/>
        <v>8819</v>
      </c>
      <c r="U3291" s="8">
        <f t="shared" ca="1" si="932"/>
        <v>-1</v>
      </c>
      <c r="V3291" s="9">
        <f t="shared" ca="1" si="933"/>
        <v>0</v>
      </c>
      <c r="W3291" s="3">
        <f t="shared" si="934"/>
        <v>-6.475686980154105E-4</v>
      </c>
      <c r="X3291" s="3">
        <f t="shared" si="935"/>
        <v>-4.1202885396264377E-2</v>
      </c>
      <c r="Y3291" s="3">
        <f t="shared" si="936"/>
        <v>-4.6341787279245872E-2</v>
      </c>
    </row>
    <row r="3292" spans="1:25" x14ac:dyDescent="0.25">
      <c r="A3292" s="1">
        <v>40819</v>
      </c>
      <c r="B3292" s="2">
        <v>7013.97</v>
      </c>
      <c r="C3292" s="2">
        <v>80452</v>
      </c>
      <c r="D3292" s="2">
        <v>7015</v>
      </c>
      <c r="E3292" s="2">
        <v>7001</v>
      </c>
      <c r="F3292" s="13">
        <f t="shared" si="924"/>
        <v>1.4684978692525164E-4</v>
      </c>
      <c r="G3292" s="2">
        <f t="shared" si="919"/>
        <v>7838.9868333333307</v>
      </c>
      <c r="H3292" s="2">
        <f t="shared" ca="1" si="925"/>
        <v>95786.4</v>
      </c>
      <c r="I3292">
        <f t="shared" ca="1" si="926"/>
        <v>-1</v>
      </c>
      <c r="J3292">
        <f t="shared" si="927"/>
        <v>1</v>
      </c>
      <c r="K3292">
        <f t="shared" si="920"/>
        <v>-211.40999999999985</v>
      </c>
      <c r="L3292">
        <f t="shared" ca="1" si="921"/>
        <v>211.40999999999985</v>
      </c>
      <c r="M3292" s="14">
        <f t="shared" si="922"/>
        <v>7161.1800000000494</v>
      </c>
      <c r="N3292">
        <f t="shared" si="928"/>
        <v>1</v>
      </c>
      <c r="O3292">
        <f t="shared" si="923"/>
        <v>1</v>
      </c>
      <c r="P3292">
        <f>COUNTIF(作圖資料!$A$3:$A$249,A3292)</f>
        <v>0</v>
      </c>
      <c r="R3292" s="7">
        <f t="shared" si="929"/>
        <v>-167</v>
      </c>
      <c r="S3292" s="8">
        <f t="shared" ca="1" si="930"/>
        <v>167</v>
      </c>
      <c r="T3292" s="8">
        <f t="shared" ca="1" si="931"/>
        <v>8986</v>
      </c>
      <c r="U3292" s="8">
        <f t="shared" ca="1" si="932"/>
        <v>-1</v>
      </c>
      <c r="V3292" s="9">
        <f t="shared" ca="1" si="933"/>
        <v>0</v>
      </c>
      <c r="W3292" s="3">
        <f t="shared" si="934"/>
        <v>-6.475686980154105E-4</v>
      </c>
      <c r="X3292" s="3">
        <f t="shared" si="935"/>
        <v>-6.9256676061720812E-2</v>
      </c>
      <c r="Y3292" s="3">
        <f t="shared" si="936"/>
        <v>-6.8516797238082683E-2</v>
      </c>
    </row>
    <row r="3293" spans="1:25" x14ac:dyDescent="0.25">
      <c r="A3293" s="1">
        <v>40820</v>
      </c>
      <c r="B3293" s="2">
        <v>7047.87</v>
      </c>
      <c r="C3293" s="2">
        <v>88949</v>
      </c>
      <c r="D3293" s="2">
        <v>7094</v>
      </c>
      <c r="E3293" s="2">
        <v>7080</v>
      </c>
      <c r="F3293" s="13">
        <f t="shared" si="924"/>
        <v>6.5452399093626212E-3</v>
      </c>
      <c r="G3293" s="2">
        <f t="shared" si="919"/>
        <v>7812.0204999999978</v>
      </c>
      <c r="H3293" s="2">
        <f t="shared" ca="1" si="925"/>
        <v>90602.4</v>
      </c>
      <c r="I3293">
        <f t="shared" ca="1" si="926"/>
        <v>-1</v>
      </c>
      <c r="J3293">
        <f t="shared" si="927"/>
        <v>1</v>
      </c>
      <c r="K3293">
        <f t="shared" si="920"/>
        <v>33.899999999999636</v>
      </c>
      <c r="L3293">
        <f t="shared" ca="1" si="921"/>
        <v>-33.899999999999636</v>
      </c>
      <c r="M3293" s="14">
        <f t="shared" si="922"/>
        <v>7195.080000000049</v>
      </c>
      <c r="N3293">
        <f t="shared" si="928"/>
        <v>1</v>
      </c>
      <c r="O3293">
        <f t="shared" si="923"/>
        <v>0</v>
      </c>
      <c r="P3293">
        <f>COUNTIF(作圖資料!$A$3:$A$249,A3293)</f>
        <v>0</v>
      </c>
      <c r="R3293" s="7">
        <f t="shared" si="929"/>
        <v>79</v>
      </c>
      <c r="S3293" s="8">
        <f t="shared" ca="1" si="930"/>
        <v>-79</v>
      </c>
      <c r="T3293" s="8">
        <f t="shared" ca="1" si="931"/>
        <v>8907</v>
      </c>
      <c r="U3293" s="8">
        <f t="shared" ca="1" si="932"/>
        <v>-1</v>
      </c>
      <c r="V3293" s="9">
        <f t="shared" ca="1" si="933"/>
        <v>0</v>
      </c>
      <c r="W3293" s="3">
        <f t="shared" si="934"/>
        <v>-6.475686980154105E-4</v>
      </c>
      <c r="X3293" s="3">
        <f t="shared" si="935"/>
        <v>-6.4758196786573241E-2</v>
      </c>
      <c r="Y3293" s="3">
        <f t="shared" si="936"/>
        <v>-5.8026822467135974E-2</v>
      </c>
    </row>
    <row r="3294" spans="1:25" x14ac:dyDescent="0.25">
      <c r="A3294" s="1">
        <v>40821</v>
      </c>
      <c r="B3294" s="2">
        <v>6989.15</v>
      </c>
      <c r="C3294" s="2">
        <v>71596</v>
      </c>
      <c r="D3294" s="2">
        <v>6990</v>
      </c>
      <c r="E3294" s="2">
        <v>6974</v>
      </c>
      <c r="F3294" s="13">
        <f t="shared" si="924"/>
        <v>1.2161707789926091E-4</v>
      </c>
      <c r="G3294" s="2">
        <f t="shared" si="919"/>
        <v>7786.9894999999979</v>
      </c>
      <c r="H3294" s="2">
        <f t="shared" ca="1" si="925"/>
        <v>84719.2</v>
      </c>
      <c r="I3294">
        <f t="shared" ca="1" si="926"/>
        <v>-1</v>
      </c>
      <c r="J3294">
        <f t="shared" si="927"/>
        <v>1</v>
      </c>
      <c r="K3294">
        <f t="shared" si="920"/>
        <v>-58.720000000000255</v>
      </c>
      <c r="L3294">
        <f t="shared" ca="1" si="921"/>
        <v>58.720000000000255</v>
      </c>
      <c r="M3294" s="14">
        <f t="shared" si="922"/>
        <v>7136.3600000000488</v>
      </c>
      <c r="N3294">
        <f t="shared" si="928"/>
        <v>1</v>
      </c>
      <c r="O3294">
        <f t="shared" si="923"/>
        <v>0</v>
      </c>
      <c r="P3294">
        <f>COUNTIF(作圖資料!$A$3:$A$249,A3294)</f>
        <v>0</v>
      </c>
      <c r="R3294" s="7">
        <f t="shared" si="929"/>
        <v>-104</v>
      </c>
      <c r="S3294" s="8">
        <f t="shared" ca="1" si="930"/>
        <v>104</v>
      </c>
      <c r="T3294" s="8">
        <f t="shared" ca="1" si="931"/>
        <v>9011</v>
      </c>
      <c r="U3294" s="8">
        <f t="shared" ca="1" si="932"/>
        <v>-1</v>
      </c>
      <c r="V3294" s="9">
        <f t="shared" ca="1" si="933"/>
        <v>0</v>
      </c>
      <c r="W3294" s="3">
        <f t="shared" si="934"/>
        <v>-6.475686980154105E-4</v>
      </c>
      <c r="X3294" s="3">
        <f t="shared" si="935"/>
        <v>-7.2550252923348268E-2</v>
      </c>
      <c r="Y3294" s="3">
        <f t="shared" si="936"/>
        <v>-7.1836409507369692E-2</v>
      </c>
    </row>
    <row r="3295" spans="1:25" x14ac:dyDescent="0.25">
      <c r="A3295" s="1">
        <v>40822</v>
      </c>
      <c r="B3295" s="2">
        <v>7132</v>
      </c>
      <c r="C3295" s="2">
        <v>95531</v>
      </c>
      <c r="D3295" s="2">
        <v>7122</v>
      </c>
      <c r="E3295" s="2">
        <v>7106</v>
      </c>
      <c r="F3295" s="13">
        <f t="shared" si="924"/>
        <v>-1.4021312394839613E-3</v>
      </c>
      <c r="G3295" s="2">
        <f t="shared" si="919"/>
        <v>7764.3884999999991</v>
      </c>
      <c r="H3295" s="2">
        <f t="shared" ca="1" si="925"/>
        <v>85498</v>
      </c>
      <c r="I3295">
        <f t="shared" ca="1" si="926"/>
        <v>1</v>
      </c>
      <c r="J3295">
        <f t="shared" si="927"/>
        <v>-1</v>
      </c>
      <c r="K3295">
        <f t="shared" si="920"/>
        <v>142.85000000000036</v>
      </c>
      <c r="L3295">
        <f t="shared" ca="1" si="921"/>
        <v>-142.85000000000036</v>
      </c>
      <c r="M3295" s="14">
        <f t="shared" si="922"/>
        <v>7279.2100000000491</v>
      </c>
      <c r="N3295">
        <f t="shared" si="928"/>
        <v>-1</v>
      </c>
      <c r="O3295">
        <f t="shared" si="923"/>
        <v>2</v>
      </c>
      <c r="P3295">
        <f>COUNTIF(作圖資料!$A$3:$A$249,A3295)</f>
        <v>0</v>
      </c>
      <c r="R3295" s="7">
        <f t="shared" si="929"/>
        <v>132</v>
      </c>
      <c r="S3295" s="8">
        <f t="shared" ca="1" si="930"/>
        <v>-132</v>
      </c>
      <c r="T3295" s="8">
        <f t="shared" ca="1" si="931"/>
        <v>8879</v>
      </c>
      <c r="U3295" s="8">
        <f t="shared" ca="1" si="932"/>
        <v>1</v>
      </c>
      <c r="V3295" s="9">
        <f t="shared" ca="1" si="933"/>
        <v>2</v>
      </c>
      <c r="W3295" s="3">
        <f t="shared" si="934"/>
        <v>-6.475686980154105E-4</v>
      </c>
      <c r="X3295" s="3">
        <f t="shared" si="935"/>
        <v>-5.3594271670992844E-2</v>
      </c>
      <c r="Y3295" s="3">
        <f t="shared" si="936"/>
        <v>-5.4308856725534538E-2</v>
      </c>
    </row>
    <row r="3296" spans="1:25" x14ac:dyDescent="0.25">
      <c r="A3296" s="1">
        <v>40823</v>
      </c>
      <c r="B3296" s="2">
        <v>7211.96</v>
      </c>
      <c r="C3296" s="2">
        <v>100518</v>
      </c>
      <c r="D3296" s="2">
        <v>7191</v>
      </c>
      <c r="E3296" s="2">
        <v>7175</v>
      </c>
      <c r="F3296" s="13">
        <f t="shared" si="924"/>
        <v>-2.906283451378E-3</v>
      </c>
      <c r="G3296" s="2">
        <f t="shared" si="919"/>
        <v>7743.232</v>
      </c>
      <c r="H3296" s="2">
        <f t="shared" ca="1" si="925"/>
        <v>87409.2</v>
      </c>
      <c r="I3296">
        <f t="shared" ca="1" si="926"/>
        <v>1</v>
      </c>
      <c r="J3296">
        <f t="shared" si="927"/>
        <v>-1</v>
      </c>
      <c r="K3296">
        <f t="shared" si="920"/>
        <v>79.960000000000036</v>
      </c>
      <c r="L3296">
        <f t="shared" ca="1" si="921"/>
        <v>79.960000000000036</v>
      </c>
      <c r="M3296" s="14">
        <f t="shared" si="922"/>
        <v>7199.2500000000491</v>
      </c>
      <c r="N3296">
        <f t="shared" si="928"/>
        <v>0</v>
      </c>
      <c r="O3296">
        <f t="shared" si="923"/>
        <v>1</v>
      </c>
      <c r="P3296">
        <f>COUNTIF(作圖資料!$A$3:$A$249,A3296)</f>
        <v>0</v>
      </c>
      <c r="R3296" s="7">
        <f t="shared" si="929"/>
        <v>69</v>
      </c>
      <c r="S3296" s="8">
        <f t="shared" ca="1" si="930"/>
        <v>69</v>
      </c>
      <c r="T3296" s="8">
        <f t="shared" ca="1" si="931"/>
        <v>8948</v>
      </c>
      <c r="U3296" s="8">
        <f t="shared" ca="1" si="932"/>
        <v>1</v>
      </c>
      <c r="V3296" s="9">
        <f t="shared" ca="1" si="933"/>
        <v>0</v>
      </c>
      <c r="W3296" s="3">
        <f t="shared" si="934"/>
        <v>-6.475686980154105E-4</v>
      </c>
      <c r="X3296" s="3">
        <f t="shared" si="935"/>
        <v>-4.2983699315806811E-2</v>
      </c>
      <c r="Y3296" s="3">
        <f t="shared" si="936"/>
        <v>-4.5146726862302478E-2</v>
      </c>
    </row>
    <row r="3297" spans="1:25" x14ac:dyDescent="0.25">
      <c r="A3297" s="1">
        <v>40827</v>
      </c>
      <c r="B3297" s="2">
        <v>7398.71</v>
      </c>
      <c r="C3297" s="2">
        <v>110792</v>
      </c>
      <c r="D3297" s="2">
        <v>7407</v>
      </c>
      <c r="E3297" s="2">
        <v>7393</v>
      </c>
      <c r="F3297" s="13">
        <f t="shared" si="924"/>
        <v>1.1204655946779329E-3</v>
      </c>
      <c r="G3297" s="2">
        <f t="shared" si="919"/>
        <v>7723.6286666666665</v>
      </c>
      <c r="H3297" s="2">
        <f t="shared" ca="1" si="925"/>
        <v>93477.2</v>
      </c>
      <c r="I3297">
        <f t="shared" ca="1" si="926"/>
        <v>1</v>
      </c>
      <c r="J3297">
        <f t="shared" si="927"/>
        <v>1</v>
      </c>
      <c r="K3297">
        <f t="shared" si="920"/>
        <v>186.75</v>
      </c>
      <c r="L3297">
        <f t="shared" ca="1" si="921"/>
        <v>186.75</v>
      </c>
      <c r="M3297" s="14">
        <f t="shared" si="922"/>
        <v>7199.2500000000491</v>
      </c>
      <c r="N3297">
        <f t="shared" si="928"/>
        <v>0</v>
      </c>
      <c r="O3297">
        <f t="shared" si="923"/>
        <v>0</v>
      </c>
      <c r="P3297">
        <f>COUNTIF(作圖資料!$A$3:$A$249,A3297)</f>
        <v>0</v>
      </c>
      <c r="R3297" s="7">
        <f t="shared" si="929"/>
        <v>216</v>
      </c>
      <c r="S3297" s="8">
        <f t="shared" ca="1" si="930"/>
        <v>216</v>
      </c>
      <c r="T3297" s="8">
        <f t="shared" ca="1" si="931"/>
        <v>9164</v>
      </c>
      <c r="U3297" s="8">
        <f t="shared" ca="1" si="932"/>
        <v>1</v>
      </c>
      <c r="V3297" s="9">
        <f t="shared" ca="1" si="933"/>
        <v>0</v>
      </c>
      <c r="W3297" s="3">
        <f t="shared" si="934"/>
        <v>-6.475686980154105E-4</v>
      </c>
      <c r="X3297" s="3">
        <f t="shared" si="935"/>
        <v>-1.8202253751387065E-2</v>
      </c>
      <c r="Y3297" s="3">
        <f t="shared" si="936"/>
        <v>-1.6465276855663236E-2</v>
      </c>
    </row>
    <row r="3298" spans="1:25" x14ac:dyDescent="0.25">
      <c r="A3298" s="1">
        <v>40828</v>
      </c>
      <c r="B3298" s="2">
        <v>7382.35</v>
      </c>
      <c r="C3298" s="2">
        <v>96730</v>
      </c>
      <c r="D3298" s="2">
        <v>7388</v>
      </c>
      <c r="E3298" s="2">
        <v>7380</v>
      </c>
      <c r="F3298" s="13">
        <f t="shared" si="924"/>
        <v>7.65338950334149E-4</v>
      </c>
      <c r="G3298" s="2">
        <f t="shared" si="919"/>
        <v>7704.3583333333327</v>
      </c>
      <c r="H3298" s="2">
        <f t="shared" ca="1" si="925"/>
        <v>95033.4</v>
      </c>
      <c r="I3298">
        <f t="shared" ca="1" si="926"/>
        <v>1</v>
      </c>
      <c r="J3298">
        <f t="shared" si="927"/>
        <v>1</v>
      </c>
      <c r="K3298">
        <f t="shared" si="920"/>
        <v>-16.359999999999673</v>
      </c>
      <c r="L3298">
        <f t="shared" ca="1" si="921"/>
        <v>-16.359999999999673</v>
      </c>
      <c r="M3298" s="14">
        <f t="shared" si="922"/>
        <v>7199.2500000000491</v>
      </c>
      <c r="N3298">
        <f t="shared" si="928"/>
        <v>0</v>
      </c>
      <c r="O3298">
        <f t="shared" si="923"/>
        <v>0</v>
      </c>
      <c r="P3298">
        <f>COUNTIF(作圖資料!$A$3:$A$249,A3298)</f>
        <v>0</v>
      </c>
      <c r="R3298" s="7">
        <f t="shared" si="929"/>
        <v>-19</v>
      </c>
      <c r="S3298" s="8">
        <f t="shared" ca="1" si="930"/>
        <v>-19</v>
      </c>
      <c r="T3298" s="8">
        <f t="shared" ca="1" si="931"/>
        <v>9145</v>
      </c>
      <c r="U3298" s="8">
        <f t="shared" ca="1" si="932"/>
        <v>1</v>
      </c>
      <c r="V3298" s="9">
        <f t="shared" ca="1" si="933"/>
        <v>0</v>
      </c>
      <c r="W3298" s="3">
        <f t="shared" si="934"/>
        <v>-6.475686980154105E-4</v>
      </c>
      <c r="X3298" s="3">
        <f t="shared" si="935"/>
        <v>-2.037320127178277E-2</v>
      </c>
      <c r="Y3298" s="3">
        <f t="shared" si="936"/>
        <v>-1.8988182180321278E-2</v>
      </c>
    </row>
    <row r="3299" spans="1:25" x14ac:dyDescent="0.25">
      <c r="A3299" s="1">
        <v>40829</v>
      </c>
      <c r="B3299" s="2">
        <v>7428.33</v>
      </c>
      <c r="C3299" s="2">
        <v>106872</v>
      </c>
      <c r="D3299" s="2">
        <v>7390</v>
      </c>
      <c r="E3299" s="2">
        <v>7378</v>
      </c>
      <c r="F3299" s="13">
        <f t="shared" si="924"/>
        <v>-5.1599753915079205E-3</v>
      </c>
      <c r="G3299" s="2">
        <f t="shared" si="919"/>
        <v>7686.0876666666672</v>
      </c>
      <c r="H3299" s="2">
        <f t="shared" ca="1" si="925"/>
        <v>102088.6</v>
      </c>
      <c r="I3299">
        <f t="shared" ca="1" si="926"/>
        <v>1</v>
      </c>
      <c r="J3299">
        <f t="shared" si="927"/>
        <v>-1</v>
      </c>
      <c r="K3299">
        <f t="shared" si="920"/>
        <v>45.979999999999563</v>
      </c>
      <c r="L3299">
        <f t="shared" ca="1" si="921"/>
        <v>45.979999999999563</v>
      </c>
      <c r="M3299" s="14">
        <f t="shared" si="922"/>
        <v>7199.2500000000491</v>
      </c>
      <c r="N3299">
        <f t="shared" si="928"/>
        <v>0</v>
      </c>
      <c r="O3299">
        <f t="shared" si="923"/>
        <v>0</v>
      </c>
      <c r="P3299">
        <f>COUNTIF(作圖資料!$A$3:$A$249,A3299)</f>
        <v>0</v>
      </c>
      <c r="R3299" s="7">
        <f t="shared" si="929"/>
        <v>2</v>
      </c>
      <c r="S3299" s="8">
        <f t="shared" ca="1" si="930"/>
        <v>2</v>
      </c>
      <c r="T3299" s="8">
        <f t="shared" ca="1" si="931"/>
        <v>9147</v>
      </c>
      <c r="U3299" s="8">
        <f t="shared" ca="1" si="932"/>
        <v>1</v>
      </c>
      <c r="V3299" s="9">
        <f t="shared" ca="1" si="933"/>
        <v>0</v>
      </c>
      <c r="W3299" s="3">
        <f t="shared" si="934"/>
        <v>-6.475686980154105E-4</v>
      </c>
      <c r="X3299" s="3">
        <f t="shared" si="935"/>
        <v>-1.4271724072039693E-2</v>
      </c>
      <c r="Y3299" s="3">
        <f t="shared" si="936"/>
        <v>-1.8722613198778437E-2</v>
      </c>
    </row>
    <row r="3300" spans="1:25" x14ac:dyDescent="0.25">
      <c r="A3300" s="1">
        <v>40830</v>
      </c>
      <c r="B3300" s="2">
        <v>7358.08</v>
      </c>
      <c r="C3300" s="2">
        <v>84410</v>
      </c>
      <c r="D3300" s="2">
        <v>7377</v>
      </c>
      <c r="E3300" s="2">
        <v>7363</v>
      </c>
      <c r="F3300" s="13">
        <f t="shared" si="924"/>
        <v>2.5713229538140148E-3</v>
      </c>
      <c r="G3300" s="2">
        <f t="shared" si="919"/>
        <v>7663.6194999999998</v>
      </c>
      <c r="H3300" s="2">
        <f t="shared" ca="1" si="925"/>
        <v>99864.4</v>
      </c>
      <c r="I3300">
        <f t="shared" ca="1" si="926"/>
        <v>-1</v>
      </c>
      <c r="J3300">
        <f t="shared" si="927"/>
        <v>1</v>
      </c>
      <c r="K3300">
        <f t="shared" si="920"/>
        <v>-70.25</v>
      </c>
      <c r="L3300">
        <f t="shared" ca="1" si="921"/>
        <v>-70.25</v>
      </c>
      <c r="M3300" s="14">
        <f t="shared" si="922"/>
        <v>7199.2500000000491</v>
      </c>
      <c r="N3300">
        <f t="shared" si="928"/>
        <v>0</v>
      </c>
      <c r="O3300">
        <f t="shared" si="923"/>
        <v>0</v>
      </c>
      <c r="P3300">
        <f>COUNTIF(作圖資料!$A$3:$A$249,A3300)</f>
        <v>0</v>
      </c>
      <c r="R3300" s="7">
        <f t="shared" si="929"/>
        <v>-13</v>
      </c>
      <c r="S3300" s="8">
        <f t="shared" ca="1" si="930"/>
        <v>-13</v>
      </c>
      <c r="T3300" s="8">
        <f t="shared" ca="1" si="931"/>
        <v>9134</v>
      </c>
      <c r="U3300" s="8">
        <f t="shared" ca="1" si="932"/>
        <v>-1</v>
      </c>
      <c r="V3300" s="9">
        <f t="shared" ca="1" si="933"/>
        <v>2</v>
      </c>
      <c r="W3300" s="3">
        <f t="shared" si="934"/>
        <v>-6.475686980154105E-4</v>
      </c>
      <c r="X3300" s="3">
        <f t="shared" si="935"/>
        <v>-2.3593793956379616E-2</v>
      </c>
      <c r="Y3300" s="3">
        <f t="shared" si="936"/>
        <v>-2.0448811578807624E-2</v>
      </c>
    </row>
    <row r="3301" spans="1:25" x14ac:dyDescent="0.25">
      <c r="A3301" s="1">
        <v>40833</v>
      </c>
      <c r="B3301" s="2">
        <v>7461.12</v>
      </c>
      <c r="C3301" s="2">
        <v>82842</v>
      </c>
      <c r="D3301" s="2">
        <v>7453</v>
      </c>
      <c r="E3301" s="2">
        <v>7441</v>
      </c>
      <c r="F3301" s="13">
        <f t="shared" si="924"/>
        <v>-1.0883084577114621E-3</v>
      </c>
      <c r="G3301" s="2">
        <f t="shared" si="919"/>
        <v>7642.685833333333</v>
      </c>
      <c r="H3301" s="2">
        <f t="shared" ca="1" si="925"/>
        <v>96329.2</v>
      </c>
      <c r="I3301">
        <f t="shared" ca="1" si="926"/>
        <v>-1</v>
      </c>
      <c r="J3301">
        <f t="shared" si="927"/>
        <v>-1</v>
      </c>
      <c r="K3301">
        <f t="shared" si="920"/>
        <v>103.03999999999996</v>
      </c>
      <c r="L3301">
        <f t="shared" ca="1" si="921"/>
        <v>-103.03999999999996</v>
      </c>
      <c r="M3301" s="14">
        <f t="shared" si="922"/>
        <v>7199.2500000000491</v>
      </c>
      <c r="N3301">
        <f t="shared" si="928"/>
        <v>0</v>
      </c>
      <c r="O3301">
        <f t="shared" si="923"/>
        <v>0</v>
      </c>
      <c r="P3301">
        <f>COUNTIF(作圖資料!$A$3:$A$249,A3301)</f>
        <v>0</v>
      </c>
      <c r="R3301" s="7">
        <f t="shared" si="929"/>
        <v>76</v>
      </c>
      <c r="S3301" s="8">
        <f t="shared" ca="1" si="930"/>
        <v>-76</v>
      </c>
      <c r="T3301" s="8">
        <f t="shared" ca="1" si="931"/>
        <v>9058</v>
      </c>
      <c r="U3301" s="8">
        <f t="shared" ca="1" si="932"/>
        <v>-1</v>
      </c>
      <c r="V3301" s="9">
        <f t="shared" ca="1" si="933"/>
        <v>0</v>
      </c>
      <c r="W3301" s="3">
        <f t="shared" si="934"/>
        <v>-6.475686980154105E-4</v>
      </c>
      <c r="X3301" s="3">
        <f t="shared" si="935"/>
        <v>-9.9205401359896417E-3</v>
      </c>
      <c r="Y3301" s="3">
        <f t="shared" si="936"/>
        <v>-1.0357190280175232E-2</v>
      </c>
    </row>
    <row r="3302" spans="1:25" x14ac:dyDescent="0.25">
      <c r="A3302" s="1">
        <v>40834</v>
      </c>
      <c r="B3302" s="2">
        <v>7359.48</v>
      </c>
      <c r="C3302" s="2">
        <v>75510</v>
      </c>
      <c r="D3302" s="2">
        <v>7337</v>
      </c>
      <c r="E3302" s="2">
        <v>7325</v>
      </c>
      <c r="F3302" s="13">
        <f t="shared" si="924"/>
        <v>-3.0545636376482221E-3</v>
      </c>
      <c r="G3302" s="2">
        <f t="shared" si="919"/>
        <v>7619.2551666666668</v>
      </c>
      <c r="H3302" s="2">
        <f t="shared" ca="1" si="925"/>
        <v>89272.8</v>
      </c>
      <c r="I3302">
        <f t="shared" ca="1" si="926"/>
        <v>-1</v>
      </c>
      <c r="J3302">
        <f t="shared" si="927"/>
        <v>-1</v>
      </c>
      <c r="K3302">
        <f t="shared" si="920"/>
        <v>-101.64000000000033</v>
      </c>
      <c r="L3302">
        <f t="shared" ca="1" si="921"/>
        <v>101.64000000000033</v>
      </c>
      <c r="M3302" s="14">
        <f t="shared" si="922"/>
        <v>7199.2500000000491</v>
      </c>
      <c r="N3302">
        <f t="shared" si="928"/>
        <v>0</v>
      </c>
      <c r="O3302">
        <f t="shared" si="923"/>
        <v>0</v>
      </c>
      <c r="P3302">
        <f>COUNTIF(作圖資料!$A$3:$A$249,A3302)</f>
        <v>0</v>
      </c>
      <c r="R3302" s="7">
        <f t="shared" si="929"/>
        <v>-116</v>
      </c>
      <c r="S3302" s="8">
        <f t="shared" ca="1" si="930"/>
        <v>116</v>
      </c>
      <c r="T3302" s="8">
        <f t="shared" ca="1" si="931"/>
        <v>9174</v>
      </c>
      <c r="U3302" s="8">
        <f t="shared" ca="1" si="932"/>
        <v>-1</v>
      </c>
      <c r="V3302" s="9">
        <f t="shared" ca="1" si="933"/>
        <v>0</v>
      </c>
      <c r="W3302" s="3">
        <f t="shared" si="934"/>
        <v>-6.475686980154105E-4</v>
      </c>
      <c r="X3302" s="3">
        <f t="shared" si="935"/>
        <v>-2.3408016051211344E-2</v>
      </c>
      <c r="Y3302" s="3">
        <f t="shared" si="936"/>
        <v>-2.5760191209666661E-2</v>
      </c>
    </row>
    <row r="3303" spans="1:25" x14ac:dyDescent="0.25">
      <c r="A3303" s="1">
        <v>40835</v>
      </c>
      <c r="B3303" s="2">
        <v>7353.37</v>
      </c>
      <c r="C3303" s="2">
        <v>77302</v>
      </c>
      <c r="D3303" s="2">
        <v>7330</v>
      </c>
      <c r="E3303" s="2">
        <v>7337</v>
      </c>
      <c r="F3303" s="13">
        <f t="shared" si="924"/>
        <v>-2.2261901685893815E-3</v>
      </c>
      <c r="G3303" s="2">
        <f t="shared" si="919"/>
        <v>7597.0861666666651</v>
      </c>
      <c r="H3303" s="2">
        <f t="shared" ca="1" si="925"/>
        <v>85387.199999999997</v>
      </c>
      <c r="I3303">
        <f t="shared" ca="1" si="926"/>
        <v>-1</v>
      </c>
      <c r="J3303">
        <f t="shared" si="927"/>
        <v>-1</v>
      </c>
      <c r="K3303">
        <f t="shared" si="920"/>
        <v>-6.1099999999996726</v>
      </c>
      <c r="L3303">
        <f t="shared" ca="1" si="921"/>
        <v>6.1099999999996726</v>
      </c>
      <c r="M3303" s="14">
        <f t="shared" si="922"/>
        <v>7199.2500000000491</v>
      </c>
      <c r="N3303">
        <f t="shared" si="928"/>
        <v>0</v>
      </c>
      <c r="O3303">
        <f t="shared" si="923"/>
        <v>0</v>
      </c>
      <c r="P3303">
        <f>COUNTIF(作圖資料!$A$3:$A$249,A3303)</f>
        <v>1</v>
      </c>
      <c r="R3303" s="7">
        <f t="shared" si="929"/>
        <v>-7</v>
      </c>
      <c r="S3303" s="8">
        <f t="shared" ca="1" si="930"/>
        <v>7</v>
      </c>
      <c r="T3303" s="8">
        <f t="shared" ca="1" si="931"/>
        <v>9181</v>
      </c>
      <c r="U3303" s="8">
        <f t="shared" ca="1" si="932"/>
        <v>-1</v>
      </c>
      <c r="V3303" s="9">
        <f t="shared" ca="1" si="933"/>
        <v>2</v>
      </c>
      <c r="W3303" s="3">
        <f t="shared" si="934"/>
        <v>-6.475686980154105E-4</v>
      </c>
      <c r="X3303" s="3">
        <f t="shared" si="935"/>
        <v>-2.4218803908767406E-2</v>
      </c>
      <c r="Y3303" s="3">
        <f t="shared" si="936"/>
        <v>-2.6689682645066992E-2</v>
      </c>
    </row>
    <row r="3304" spans="1:25" x14ac:dyDescent="0.25">
      <c r="A3304" s="1">
        <v>40836</v>
      </c>
      <c r="B3304" s="2">
        <v>7244.32</v>
      </c>
      <c r="C3304" s="2">
        <v>78188</v>
      </c>
      <c r="D3304" s="2">
        <v>7213</v>
      </c>
      <c r="E3304" s="2">
        <v>7204</v>
      </c>
      <c r="F3304" s="13">
        <f t="shared" si="924"/>
        <v>-4.3233871502086352E-3</v>
      </c>
      <c r="G3304" s="2">
        <f t="shared" si="919"/>
        <v>7571.2541666666657</v>
      </c>
      <c r="H3304" s="2">
        <f t="shared" ca="1" si="925"/>
        <v>79650.399999999994</v>
      </c>
      <c r="I3304">
        <f t="shared" ca="1" si="926"/>
        <v>-1</v>
      </c>
      <c r="J3304">
        <f t="shared" si="927"/>
        <v>-1</v>
      </c>
      <c r="K3304">
        <f t="shared" si="920"/>
        <v>-109.05000000000018</v>
      </c>
      <c r="L3304">
        <f t="shared" ca="1" si="921"/>
        <v>109.05000000000018</v>
      </c>
      <c r="M3304" s="14">
        <f t="shared" si="922"/>
        <v>7199.2500000000491</v>
      </c>
      <c r="N3304">
        <f t="shared" si="928"/>
        <v>0</v>
      </c>
      <c r="O3304">
        <f t="shared" si="923"/>
        <v>0</v>
      </c>
      <c r="P3304">
        <f>COUNTIF(作圖資料!$A$3:$A$249,A3304)</f>
        <v>0</v>
      </c>
      <c r="R3304" s="7">
        <f t="shared" si="929"/>
        <v>-124</v>
      </c>
      <c r="S3304" s="8">
        <f t="shared" ca="1" si="930"/>
        <v>124</v>
      </c>
      <c r="T3304" s="8">
        <f t="shared" ca="1" si="931"/>
        <v>9305</v>
      </c>
      <c r="U3304" s="8">
        <f t="shared" ca="1" si="932"/>
        <v>-1</v>
      </c>
      <c r="V3304" s="9">
        <f t="shared" ca="1" si="933"/>
        <v>0</v>
      </c>
      <c r="W3304" s="3">
        <f t="shared" si="934"/>
        <v>-2.2261901685893815E-3</v>
      </c>
      <c r="X3304" s="3">
        <f t="shared" si="935"/>
        <v>-1.4829935118183932E-2</v>
      </c>
      <c r="Y3304" s="3">
        <f t="shared" si="936"/>
        <v>-1.690064058879651E-2</v>
      </c>
    </row>
    <row r="3305" spans="1:25" x14ac:dyDescent="0.25">
      <c r="A3305" s="1">
        <v>40837</v>
      </c>
      <c r="B3305" s="2">
        <v>7254.51</v>
      </c>
      <c r="C3305" s="2">
        <v>65337</v>
      </c>
      <c r="D3305" s="2">
        <v>7258</v>
      </c>
      <c r="E3305" s="2">
        <v>7245</v>
      </c>
      <c r="F3305" s="13">
        <f t="shared" si="924"/>
        <v>4.810800453787234E-4</v>
      </c>
      <c r="G3305" s="2">
        <f t="shared" si="919"/>
        <v>7545.2044999999989</v>
      </c>
      <c r="H3305" s="2">
        <f t="shared" ca="1" si="925"/>
        <v>75835.8</v>
      </c>
      <c r="I3305">
        <f t="shared" ca="1" si="926"/>
        <v>-1</v>
      </c>
      <c r="J3305">
        <f t="shared" si="927"/>
        <v>1</v>
      </c>
      <c r="K3305">
        <f t="shared" si="920"/>
        <v>10.190000000000509</v>
      </c>
      <c r="L3305">
        <f t="shared" ca="1" si="921"/>
        <v>-10.190000000000509</v>
      </c>
      <c r="M3305" s="14">
        <f t="shared" si="922"/>
        <v>7199.2500000000491</v>
      </c>
      <c r="N3305">
        <f t="shared" si="928"/>
        <v>0</v>
      </c>
      <c r="O3305">
        <f t="shared" si="923"/>
        <v>0</v>
      </c>
      <c r="P3305">
        <f>COUNTIF(作圖資料!$A$3:$A$249,A3305)</f>
        <v>0</v>
      </c>
      <c r="R3305" s="7">
        <f t="shared" si="929"/>
        <v>45</v>
      </c>
      <c r="S3305" s="8">
        <f t="shared" ca="1" si="930"/>
        <v>-45</v>
      </c>
      <c r="T3305" s="8">
        <f t="shared" ca="1" si="931"/>
        <v>9260</v>
      </c>
      <c r="U3305" s="8">
        <f t="shared" ca="1" si="932"/>
        <v>-1</v>
      </c>
      <c r="V3305" s="9">
        <f t="shared" ca="1" si="933"/>
        <v>0</v>
      </c>
      <c r="W3305" s="3">
        <f t="shared" si="934"/>
        <v>-2.2261901685893815E-3</v>
      </c>
      <c r="X3305" s="3">
        <f t="shared" si="935"/>
        <v>-1.3444175935659386E-2</v>
      </c>
      <c r="Y3305" s="3">
        <f t="shared" si="936"/>
        <v>-1.0767343600926682E-2</v>
      </c>
    </row>
    <row r="3306" spans="1:25" x14ac:dyDescent="0.25">
      <c r="A3306" s="1">
        <v>40840</v>
      </c>
      <c r="B3306" s="2">
        <v>7470.3</v>
      </c>
      <c r="C3306" s="2">
        <v>101159</v>
      </c>
      <c r="D3306" s="2">
        <v>7494</v>
      </c>
      <c r="E3306" s="2">
        <v>7477</v>
      </c>
      <c r="F3306" s="13">
        <f t="shared" si="924"/>
        <v>3.1725633508694617E-3</v>
      </c>
      <c r="G3306" s="2">
        <f t="shared" si="919"/>
        <v>7523.2363333333333</v>
      </c>
      <c r="H3306" s="2">
        <f t="shared" ca="1" si="925"/>
        <v>79499.199999999997</v>
      </c>
      <c r="I3306">
        <f t="shared" ca="1" si="926"/>
        <v>1</v>
      </c>
      <c r="J3306">
        <f t="shared" si="927"/>
        <v>1</v>
      </c>
      <c r="K3306">
        <f t="shared" si="920"/>
        <v>215.78999999999996</v>
      </c>
      <c r="L3306">
        <f t="shared" ca="1" si="921"/>
        <v>-215.78999999999996</v>
      </c>
      <c r="M3306" s="14">
        <f t="shared" si="922"/>
        <v>7199.2500000000491</v>
      </c>
      <c r="N3306">
        <f t="shared" si="928"/>
        <v>0</v>
      </c>
      <c r="O3306">
        <f t="shared" si="923"/>
        <v>0</v>
      </c>
      <c r="P3306">
        <f>COUNTIF(作圖資料!$A$3:$A$249,A3306)</f>
        <v>0</v>
      </c>
      <c r="R3306" s="7">
        <f t="shared" si="929"/>
        <v>236</v>
      </c>
      <c r="S3306" s="8">
        <f t="shared" ca="1" si="930"/>
        <v>-236</v>
      </c>
      <c r="T3306" s="8">
        <f t="shared" ca="1" si="931"/>
        <v>9024</v>
      </c>
      <c r="U3306" s="8">
        <f t="shared" ca="1" si="932"/>
        <v>1</v>
      </c>
      <c r="V3306" s="9">
        <f t="shared" ca="1" si="933"/>
        <v>2</v>
      </c>
      <c r="W3306" s="3">
        <f t="shared" si="934"/>
        <v>-2.2261901685893815E-3</v>
      </c>
      <c r="X3306" s="3">
        <f t="shared" si="935"/>
        <v>1.5901552621451209E-2</v>
      </c>
      <c r="Y3306" s="3">
        <f t="shared" si="936"/>
        <v>2.1398391713234322E-2</v>
      </c>
    </row>
    <row r="3307" spans="1:25" x14ac:dyDescent="0.25">
      <c r="A3307" s="1">
        <v>40841</v>
      </c>
      <c r="B3307" s="2">
        <v>7491.21</v>
      </c>
      <c r="C3307" s="2">
        <v>97171</v>
      </c>
      <c r="D3307" s="2">
        <v>7470</v>
      </c>
      <c r="E3307" s="2">
        <v>7458</v>
      </c>
      <c r="F3307" s="13">
        <f t="shared" si="924"/>
        <v>-2.8313183050535651E-3</v>
      </c>
      <c r="G3307" s="2">
        <f t="shared" si="919"/>
        <v>7504.0201666666662</v>
      </c>
      <c r="H3307" s="2">
        <f t="shared" ca="1" si="925"/>
        <v>83831.399999999994</v>
      </c>
      <c r="I3307">
        <f t="shared" ca="1" si="926"/>
        <v>1</v>
      </c>
      <c r="J3307">
        <f t="shared" si="927"/>
        <v>-1</v>
      </c>
      <c r="K3307">
        <f t="shared" si="920"/>
        <v>20.909999999999854</v>
      </c>
      <c r="L3307">
        <f t="shared" ca="1" si="921"/>
        <v>20.909999999999854</v>
      </c>
      <c r="M3307" s="14">
        <f t="shared" si="922"/>
        <v>7199.2500000000491</v>
      </c>
      <c r="N3307">
        <f t="shared" si="928"/>
        <v>0</v>
      </c>
      <c r="O3307">
        <f t="shared" si="923"/>
        <v>0</v>
      </c>
      <c r="P3307">
        <f>COUNTIF(作圖資料!$A$3:$A$249,A3307)</f>
        <v>0</v>
      </c>
      <c r="R3307" s="7">
        <f t="shared" si="929"/>
        <v>-24</v>
      </c>
      <c r="S3307" s="8">
        <f t="shared" ca="1" si="930"/>
        <v>-24</v>
      </c>
      <c r="T3307" s="8">
        <f t="shared" ca="1" si="931"/>
        <v>9000</v>
      </c>
      <c r="U3307" s="8">
        <f t="shared" ca="1" si="932"/>
        <v>1</v>
      </c>
      <c r="V3307" s="9">
        <f t="shared" ca="1" si="933"/>
        <v>0</v>
      </c>
      <c r="W3307" s="3">
        <f t="shared" si="934"/>
        <v>-2.2261901685893815E-3</v>
      </c>
      <c r="X3307" s="3">
        <f t="shared" si="935"/>
        <v>1.8745146783039734E-2</v>
      </c>
      <c r="Y3307" s="3">
        <f t="shared" si="936"/>
        <v>1.8127299986370415E-2</v>
      </c>
    </row>
    <row r="3308" spans="1:25" x14ac:dyDescent="0.25">
      <c r="A3308" s="1">
        <v>40842</v>
      </c>
      <c r="B3308" s="2">
        <v>7535.82</v>
      </c>
      <c r="C3308" s="2">
        <v>84860</v>
      </c>
      <c r="D3308" s="2">
        <v>7547</v>
      </c>
      <c r="E3308" s="2">
        <v>7529</v>
      </c>
      <c r="F3308" s="13">
        <f t="shared" si="924"/>
        <v>1.4835810834123997E-3</v>
      </c>
      <c r="G3308" s="2">
        <f t="shared" si="919"/>
        <v>7484.5941666666668</v>
      </c>
      <c r="H3308" s="2">
        <f t="shared" ca="1" si="925"/>
        <v>85343</v>
      </c>
      <c r="I3308">
        <f t="shared" ca="1" si="926"/>
        <v>-1</v>
      </c>
      <c r="J3308">
        <f t="shared" si="927"/>
        <v>1</v>
      </c>
      <c r="K3308">
        <f t="shared" si="920"/>
        <v>44.609999999999673</v>
      </c>
      <c r="L3308">
        <f t="shared" ca="1" si="921"/>
        <v>44.609999999999673</v>
      </c>
      <c r="M3308" s="14">
        <f t="shared" si="922"/>
        <v>7199.2500000000491</v>
      </c>
      <c r="N3308">
        <f t="shared" si="928"/>
        <v>0</v>
      </c>
      <c r="O3308">
        <f t="shared" si="923"/>
        <v>0</v>
      </c>
      <c r="P3308">
        <f>COUNTIF(作圖資料!$A$3:$A$249,A3308)</f>
        <v>0</v>
      </c>
      <c r="R3308" s="7">
        <f t="shared" si="929"/>
        <v>77</v>
      </c>
      <c r="S3308" s="8">
        <f t="shared" ca="1" si="930"/>
        <v>77</v>
      </c>
      <c r="T3308" s="8">
        <f t="shared" ca="1" si="931"/>
        <v>9077</v>
      </c>
      <c r="U3308" s="8">
        <f t="shared" ca="1" si="932"/>
        <v>-1</v>
      </c>
      <c r="V3308" s="9">
        <f t="shared" ca="1" si="933"/>
        <v>2</v>
      </c>
      <c r="W3308" s="3">
        <f t="shared" si="934"/>
        <v>-2.2261901685893815E-3</v>
      </c>
      <c r="X3308" s="3">
        <f t="shared" si="935"/>
        <v>2.4811752978566304E-2</v>
      </c>
      <c r="Y3308" s="3">
        <f t="shared" si="936"/>
        <v>2.8622052610058679E-2</v>
      </c>
    </row>
    <row r="3309" spans="1:25" x14ac:dyDescent="0.25">
      <c r="A3309" s="1">
        <v>40843</v>
      </c>
      <c r="B3309" s="2">
        <v>7565.21</v>
      </c>
      <c r="C3309" s="2">
        <v>115230</v>
      </c>
      <c r="D3309" s="2">
        <v>7590</v>
      </c>
      <c r="E3309" s="2">
        <v>7577</v>
      </c>
      <c r="F3309" s="13">
        <f t="shared" si="924"/>
        <v>3.2768422819724474E-3</v>
      </c>
      <c r="G3309" s="2">
        <f t="shared" si="919"/>
        <v>7467.6023333333333</v>
      </c>
      <c r="H3309" s="2">
        <f t="shared" ca="1" si="925"/>
        <v>92751.4</v>
      </c>
      <c r="I3309">
        <f t="shared" ca="1" si="926"/>
        <v>1</v>
      </c>
      <c r="J3309">
        <f t="shared" si="927"/>
        <v>1</v>
      </c>
      <c r="K3309">
        <f t="shared" si="920"/>
        <v>29.390000000000327</v>
      </c>
      <c r="L3309">
        <f t="shared" ca="1" si="921"/>
        <v>-29.390000000000327</v>
      </c>
      <c r="M3309" s="14">
        <f t="shared" si="922"/>
        <v>7199.2500000000491</v>
      </c>
      <c r="N3309">
        <f t="shared" si="928"/>
        <v>0</v>
      </c>
      <c r="O3309">
        <f t="shared" si="923"/>
        <v>0</v>
      </c>
      <c r="P3309">
        <f>COUNTIF(作圖資料!$A$3:$A$249,A3309)</f>
        <v>0</v>
      </c>
      <c r="R3309" s="7">
        <f t="shared" si="929"/>
        <v>43</v>
      </c>
      <c r="S3309" s="8">
        <f t="shared" ca="1" si="930"/>
        <v>-43</v>
      </c>
      <c r="T3309" s="8">
        <f t="shared" ca="1" si="931"/>
        <v>9034</v>
      </c>
      <c r="U3309" s="8">
        <f t="shared" ca="1" si="932"/>
        <v>1</v>
      </c>
      <c r="V3309" s="9">
        <f t="shared" ca="1" si="933"/>
        <v>2</v>
      </c>
      <c r="W3309" s="3">
        <f t="shared" si="934"/>
        <v>-2.2261901685893815E-3</v>
      </c>
      <c r="X3309" s="3">
        <f t="shared" si="935"/>
        <v>2.8808559884787588E-2</v>
      </c>
      <c r="Y3309" s="3">
        <f t="shared" si="936"/>
        <v>3.4482758620689724E-2</v>
      </c>
    </row>
    <row r="3310" spans="1:25" x14ac:dyDescent="0.25">
      <c r="A3310" s="1">
        <v>40844</v>
      </c>
      <c r="B3310" s="2">
        <v>7616.06</v>
      </c>
      <c r="C3310" s="2">
        <v>143593</v>
      </c>
      <c r="D3310" s="2">
        <v>7628</v>
      </c>
      <c r="E3310" s="2">
        <v>7619</v>
      </c>
      <c r="F3310" s="13">
        <f t="shared" si="924"/>
        <v>1.5677397499493928E-3</v>
      </c>
      <c r="G3310" s="2">
        <f t="shared" si="919"/>
        <v>7453.5890000000009</v>
      </c>
      <c r="H3310" s="2">
        <f t="shared" ca="1" si="925"/>
        <v>108402.6</v>
      </c>
      <c r="I3310">
        <f t="shared" ca="1" si="926"/>
        <v>1</v>
      </c>
      <c r="J3310">
        <f t="shared" si="927"/>
        <v>1</v>
      </c>
      <c r="K3310">
        <f t="shared" si="920"/>
        <v>50.850000000000364</v>
      </c>
      <c r="L3310">
        <f t="shared" ca="1" si="921"/>
        <v>50.850000000000364</v>
      </c>
      <c r="M3310" s="14">
        <f t="shared" si="922"/>
        <v>7199.2500000000491</v>
      </c>
      <c r="N3310">
        <f t="shared" si="928"/>
        <v>0</v>
      </c>
      <c r="O3310">
        <f t="shared" si="923"/>
        <v>0</v>
      </c>
      <c r="P3310">
        <f>COUNTIF(作圖資料!$A$3:$A$249,A3310)</f>
        <v>0</v>
      </c>
      <c r="R3310" s="7">
        <f t="shared" si="929"/>
        <v>38</v>
      </c>
      <c r="S3310" s="8">
        <f t="shared" ca="1" si="930"/>
        <v>38</v>
      </c>
      <c r="T3310" s="8">
        <f t="shared" ca="1" si="931"/>
        <v>9072</v>
      </c>
      <c r="U3310" s="8">
        <f t="shared" ca="1" si="932"/>
        <v>1</v>
      </c>
      <c r="V3310" s="9">
        <f t="shared" ca="1" si="933"/>
        <v>0</v>
      </c>
      <c r="W3310" s="3">
        <f t="shared" si="934"/>
        <v>-2.2261901685893815E-3</v>
      </c>
      <c r="X3310" s="3">
        <f t="shared" si="935"/>
        <v>3.5723756590515743E-2</v>
      </c>
      <c r="Y3310" s="3">
        <f t="shared" si="936"/>
        <v>3.9661987188224002E-2</v>
      </c>
    </row>
    <row r="3311" spans="1:25" x14ac:dyDescent="0.25">
      <c r="A3311" s="1">
        <v>40847</v>
      </c>
      <c r="B3311" s="2">
        <v>7587.69</v>
      </c>
      <c r="C3311" s="2">
        <v>90615</v>
      </c>
      <c r="D3311" s="2">
        <v>7561</v>
      </c>
      <c r="E3311" s="2">
        <v>7550</v>
      </c>
      <c r="F3311" s="13">
        <f t="shared" si="924"/>
        <v>-3.5175395937366849E-3</v>
      </c>
      <c r="G3311" s="2">
        <f t="shared" si="919"/>
        <v>7441.4293333333335</v>
      </c>
      <c r="H3311" s="2">
        <f t="shared" ca="1" si="925"/>
        <v>106293.8</v>
      </c>
      <c r="I3311">
        <f t="shared" ca="1" si="926"/>
        <v>-1</v>
      </c>
      <c r="J3311">
        <f t="shared" si="927"/>
        <v>-1</v>
      </c>
      <c r="K3311">
        <f t="shared" si="920"/>
        <v>-28.3700000000008</v>
      </c>
      <c r="L3311">
        <f t="shared" ca="1" si="921"/>
        <v>-28.3700000000008</v>
      </c>
      <c r="M3311" s="14">
        <f t="shared" si="922"/>
        <v>7199.2500000000491</v>
      </c>
      <c r="N3311">
        <f t="shared" si="928"/>
        <v>0</v>
      </c>
      <c r="O3311">
        <f t="shared" si="923"/>
        <v>0</v>
      </c>
      <c r="P3311">
        <f>COUNTIF(作圖資料!$A$3:$A$249,A3311)</f>
        <v>0</v>
      </c>
      <c r="R3311" s="7">
        <f t="shared" si="929"/>
        <v>-67</v>
      </c>
      <c r="S3311" s="8">
        <f t="shared" ca="1" si="930"/>
        <v>-67</v>
      </c>
      <c r="T3311" s="8">
        <f t="shared" ca="1" si="931"/>
        <v>9005</v>
      </c>
      <c r="U3311" s="8">
        <f t="shared" ca="1" si="932"/>
        <v>-1</v>
      </c>
      <c r="V3311" s="9">
        <f t="shared" ca="1" si="933"/>
        <v>2</v>
      </c>
      <c r="W3311" s="3">
        <f t="shared" si="934"/>
        <v>-2.2261901685893815E-3</v>
      </c>
      <c r="X3311" s="3">
        <f t="shared" si="935"/>
        <v>3.1865661594615791E-2</v>
      </c>
      <c r="Y3311" s="3">
        <f t="shared" si="936"/>
        <v>3.0530189450729051E-2</v>
      </c>
    </row>
    <row r="3312" spans="1:25" x14ac:dyDescent="0.25">
      <c r="A3312" s="1">
        <v>40848</v>
      </c>
      <c r="B3312" s="2">
        <v>7622.01</v>
      </c>
      <c r="C3312" s="2">
        <v>97292</v>
      </c>
      <c r="D3312" s="2">
        <v>7637</v>
      </c>
      <c r="E3312" s="2">
        <v>7630</v>
      </c>
      <c r="F3312" s="13">
        <f t="shared" si="924"/>
        <v>1.9666728330189898E-3</v>
      </c>
      <c r="G3312" s="2">
        <f t="shared" si="919"/>
        <v>7437.5773333333345</v>
      </c>
      <c r="H3312" s="2">
        <f t="shared" ca="1" si="925"/>
        <v>106318</v>
      </c>
      <c r="I3312">
        <f t="shared" ca="1" si="926"/>
        <v>-1</v>
      </c>
      <c r="J3312">
        <f t="shared" si="927"/>
        <v>1</v>
      </c>
      <c r="K3312">
        <f t="shared" si="920"/>
        <v>34.320000000000618</v>
      </c>
      <c r="L3312">
        <f t="shared" ca="1" si="921"/>
        <v>-34.320000000000618</v>
      </c>
      <c r="M3312" s="14">
        <f t="shared" si="922"/>
        <v>7199.2500000000491</v>
      </c>
      <c r="N3312">
        <f t="shared" si="928"/>
        <v>0</v>
      </c>
      <c r="O3312">
        <f t="shared" si="923"/>
        <v>0</v>
      </c>
      <c r="P3312">
        <f>COUNTIF(作圖資料!$A$3:$A$249,A3312)</f>
        <v>0</v>
      </c>
      <c r="R3312" s="7">
        <f t="shared" si="929"/>
        <v>76</v>
      </c>
      <c r="S3312" s="8">
        <f t="shared" ca="1" si="930"/>
        <v>-76</v>
      </c>
      <c r="T3312" s="8">
        <f t="shared" ca="1" si="931"/>
        <v>8929</v>
      </c>
      <c r="U3312" s="8">
        <f t="shared" ca="1" si="932"/>
        <v>-1</v>
      </c>
      <c r="V3312" s="9">
        <f t="shared" ca="1" si="933"/>
        <v>0</v>
      </c>
      <c r="W3312" s="3">
        <f t="shared" si="934"/>
        <v>-2.2261901685893815E-3</v>
      </c>
      <c r="X3312" s="3">
        <f t="shared" si="935"/>
        <v>3.6532909400723845E-2</v>
      </c>
      <c r="Y3312" s="3">
        <f t="shared" si="936"/>
        <v>4.0888646585797828E-2</v>
      </c>
    </row>
    <row r="3313" spans="1:25" x14ac:dyDescent="0.25">
      <c r="A3313" s="1">
        <v>40849</v>
      </c>
      <c r="B3313" s="2">
        <v>7598.45</v>
      </c>
      <c r="C3313" s="2">
        <v>95479</v>
      </c>
      <c r="D3313" s="2">
        <v>7609</v>
      </c>
      <c r="E3313" s="2">
        <v>7598</v>
      </c>
      <c r="F3313" s="13">
        <f t="shared" si="924"/>
        <v>1.3884410636380018E-3</v>
      </c>
      <c r="G3313" s="2">
        <f t="shared" si="919"/>
        <v>7438.3381666666683</v>
      </c>
      <c r="H3313" s="2">
        <f t="shared" ca="1" si="925"/>
        <v>108441.8</v>
      </c>
      <c r="I3313">
        <f t="shared" ca="1" si="926"/>
        <v>-1</v>
      </c>
      <c r="J3313">
        <f t="shared" si="927"/>
        <v>1</v>
      </c>
      <c r="K3313">
        <f t="shared" si="920"/>
        <v>-23.5600000000004</v>
      </c>
      <c r="L3313">
        <f t="shared" ca="1" si="921"/>
        <v>23.5600000000004</v>
      </c>
      <c r="M3313" s="14">
        <f t="shared" si="922"/>
        <v>7199.2500000000491</v>
      </c>
      <c r="N3313">
        <f t="shared" si="928"/>
        <v>0</v>
      </c>
      <c r="O3313">
        <f t="shared" si="923"/>
        <v>0</v>
      </c>
      <c r="P3313">
        <f>COUNTIF(作圖資料!$A$3:$A$249,A3313)</f>
        <v>0</v>
      </c>
      <c r="R3313" s="7">
        <f t="shared" si="929"/>
        <v>-28</v>
      </c>
      <c r="S3313" s="8">
        <f t="shared" ca="1" si="930"/>
        <v>28</v>
      </c>
      <c r="T3313" s="8">
        <f t="shared" ca="1" si="931"/>
        <v>8957</v>
      </c>
      <c r="U3313" s="8">
        <f t="shared" ca="1" si="932"/>
        <v>-1</v>
      </c>
      <c r="V3313" s="9">
        <f t="shared" ca="1" si="933"/>
        <v>0</v>
      </c>
      <c r="W3313" s="3">
        <f t="shared" si="934"/>
        <v>-2.2261901685893815E-3</v>
      </c>
      <c r="X3313" s="3">
        <f t="shared" si="935"/>
        <v>3.3328936256437514E-2</v>
      </c>
      <c r="Y3313" s="3">
        <f t="shared" si="936"/>
        <v>3.7072372904456641E-2</v>
      </c>
    </row>
    <row r="3314" spans="1:25" x14ac:dyDescent="0.25">
      <c r="A3314" s="1">
        <v>40850</v>
      </c>
      <c r="B3314" s="2">
        <v>7460.31</v>
      </c>
      <c r="C3314" s="2">
        <v>101675</v>
      </c>
      <c r="D3314" s="2">
        <v>7445</v>
      </c>
      <c r="E3314" s="2">
        <v>7436</v>
      </c>
      <c r="F3314" s="13">
        <f t="shared" si="924"/>
        <v>-2.0521935415552806E-3</v>
      </c>
      <c r="G3314" s="2">
        <f t="shared" si="919"/>
        <v>7437.7913333333354</v>
      </c>
      <c r="H3314" s="2">
        <f t="shared" ca="1" si="925"/>
        <v>105730.8</v>
      </c>
      <c r="I3314">
        <f t="shared" ca="1" si="926"/>
        <v>-1</v>
      </c>
      <c r="J3314">
        <f t="shared" si="927"/>
        <v>-1</v>
      </c>
      <c r="K3314">
        <f t="shared" si="920"/>
        <v>-138.13999999999942</v>
      </c>
      <c r="L3314">
        <f t="shared" ca="1" si="921"/>
        <v>138.13999999999942</v>
      </c>
      <c r="M3314" s="14">
        <f t="shared" si="922"/>
        <v>7199.2500000000491</v>
      </c>
      <c r="N3314">
        <f t="shared" si="928"/>
        <v>0</v>
      </c>
      <c r="O3314">
        <f t="shared" si="923"/>
        <v>0</v>
      </c>
      <c r="P3314">
        <f>COUNTIF(作圖資料!$A$3:$A$249,A3314)</f>
        <v>0</v>
      </c>
      <c r="R3314" s="7">
        <f t="shared" si="929"/>
        <v>-164</v>
      </c>
      <c r="S3314" s="8">
        <f t="shared" ca="1" si="930"/>
        <v>164</v>
      </c>
      <c r="T3314" s="8">
        <f t="shared" ca="1" si="931"/>
        <v>9121</v>
      </c>
      <c r="U3314" s="8">
        <f t="shared" ca="1" si="932"/>
        <v>-1</v>
      </c>
      <c r="V3314" s="9">
        <f t="shared" ca="1" si="933"/>
        <v>0</v>
      </c>
      <c r="W3314" s="3">
        <f t="shared" si="934"/>
        <v>-2.2261901685893815E-3</v>
      </c>
      <c r="X3314" s="3">
        <f t="shared" si="935"/>
        <v>1.4542991852715126E-2</v>
      </c>
      <c r="Y3314" s="3">
        <f t="shared" si="936"/>
        <v>1.4719912770887023E-2</v>
      </c>
    </row>
    <row r="3315" spans="1:25" x14ac:dyDescent="0.25">
      <c r="A3315" s="1">
        <v>40851</v>
      </c>
      <c r="B3315" s="2">
        <v>7603.23</v>
      </c>
      <c r="C3315" s="2">
        <v>110485</v>
      </c>
      <c r="D3315" s="2">
        <v>7630</v>
      </c>
      <c r="E3315" s="2">
        <v>7617</v>
      </c>
      <c r="F3315" s="13">
        <f t="shared" si="924"/>
        <v>3.5208720504311675E-3</v>
      </c>
      <c r="G3315" s="2">
        <f t="shared" si="919"/>
        <v>7435.5731666666679</v>
      </c>
      <c r="H3315" s="2">
        <f t="shared" ca="1" si="925"/>
        <v>99109.2</v>
      </c>
      <c r="I3315">
        <f t="shared" ca="1" si="926"/>
        <v>1</v>
      </c>
      <c r="J3315">
        <f t="shared" si="927"/>
        <v>1</v>
      </c>
      <c r="K3315">
        <f t="shared" si="920"/>
        <v>142.91999999999916</v>
      </c>
      <c r="L3315">
        <f t="shared" ca="1" si="921"/>
        <v>-142.91999999999916</v>
      </c>
      <c r="M3315" s="14">
        <f t="shared" si="922"/>
        <v>7199.2500000000491</v>
      </c>
      <c r="N3315">
        <f t="shared" si="928"/>
        <v>0</v>
      </c>
      <c r="O3315">
        <f t="shared" si="923"/>
        <v>0</v>
      </c>
      <c r="P3315">
        <f>COUNTIF(作圖資料!$A$3:$A$249,A3315)</f>
        <v>0</v>
      </c>
      <c r="R3315" s="7">
        <f t="shared" si="929"/>
        <v>185</v>
      </c>
      <c r="S3315" s="8">
        <f t="shared" ca="1" si="930"/>
        <v>-185</v>
      </c>
      <c r="T3315" s="8">
        <f t="shared" ca="1" si="931"/>
        <v>8936</v>
      </c>
      <c r="U3315" s="8">
        <f t="shared" ca="1" si="932"/>
        <v>1</v>
      </c>
      <c r="V3315" s="9">
        <f t="shared" ca="1" si="933"/>
        <v>2</v>
      </c>
      <c r="W3315" s="3">
        <f t="shared" si="934"/>
        <v>-2.2261901685893815E-3</v>
      </c>
      <c r="X3315" s="3">
        <f t="shared" si="935"/>
        <v>3.3978978345982735E-2</v>
      </c>
      <c r="Y3315" s="3">
        <f t="shared" si="936"/>
        <v>3.9934578165462531E-2</v>
      </c>
    </row>
    <row r="3316" spans="1:25" x14ac:dyDescent="0.25">
      <c r="A3316" s="1">
        <v>40854</v>
      </c>
      <c r="B3316" s="2">
        <v>7621.72</v>
      </c>
      <c r="C3316" s="2">
        <v>76590</v>
      </c>
      <c r="D3316" s="2">
        <v>7635</v>
      </c>
      <c r="E3316" s="2">
        <v>7624</v>
      </c>
      <c r="F3316" s="13">
        <f t="shared" si="924"/>
        <v>1.7423888571084234E-3</v>
      </c>
      <c r="G3316" s="2">
        <f t="shared" si="919"/>
        <v>7433.950333333335</v>
      </c>
      <c r="H3316" s="2">
        <f t="shared" ca="1" si="925"/>
        <v>96304.2</v>
      </c>
      <c r="I3316">
        <f t="shared" ca="1" si="926"/>
        <v>-1</v>
      </c>
      <c r="J3316">
        <f t="shared" si="927"/>
        <v>1</v>
      </c>
      <c r="K3316">
        <f t="shared" si="920"/>
        <v>18.490000000000691</v>
      </c>
      <c r="L3316">
        <f t="shared" ca="1" si="921"/>
        <v>18.490000000000691</v>
      </c>
      <c r="M3316" s="14">
        <f t="shared" si="922"/>
        <v>7199.2500000000491</v>
      </c>
      <c r="N3316">
        <f t="shared" si="928"/>
        <v>0</v>
      </c>
      <c r="O3316">
        <f t="shared" si="923"/>
        <v>0</v>
      </c>
      <c r="P3316">
        <f>COUNTIF(作圖資料!$A$3:$A$249,A3316)</f>
        <v>0</v>
      </c>
      <c r="R3316" s="7">
        <f t="shared" si="929"/>
        <v>5</v>
      </c>
      <c r="S3316" s="8">
        <f t="shared" ca="1" si="930"/>
        <v>5</v>
      </c>
      <c r="T3316" s="8">
        <f t="shared" ca="1" si="931"/>
        <v>8941</v>
      </c>
      <c r="U3316" s="8">
        <f t="shared" ca="1" si="932"/>
        <v>-1</v>
      </c>
      <c r="V3316" s="9">
        <f t="shared" ca="1" si="933"/>
        <v>2</v>
      </c>
      <c r="W3316" s="3">
        <f t="shared" si="934"/>
        <v>-2.2261901685893815E-3</v>
      </c>
      <c r="X3316" s="3">
        <f t="shared" si="935"/>
        <v>3.6493471700730362E-2</v>
      </c>
      <c r="Y3316" s="3">
        <f t="shared" si="936"/>
        <v>4.0616055608559076E-2</v>
      </c>
    </row>
    <row r="3317" spans="1:25" x14ac:dyDescent="0.25">
      <c r="A3317" s="1">
        <v>40855</v>
      </c>
      <c r="B3317" s="2">
        <v>7600.79</v>
      </c>
      <c r="C3317" s="2">
        <v>83336</v>
      </c>
      <c r="D3317" s="2">
        <v>7590</v>
      </c>
      <c r="E3317" s="2">
        <v>7579</v>
      </c>
      <c r="F3317" s="13">
        <f t="shared" si="924"/>
        <v>-1.4195892795354492E-3</v>
      </c>
      <c r="G3317" s="2">
        <f t="shared" si="919"/>
        <v>7433.3465000000015</v>
      </c>
      <c r="H3317" s="2">
        <f t="shared" ca="1" si="925"/>
        <v>93513</v>
      </c>
      <c r="I3317">
        <f t="shared" ca="1" si="926"/>
        <v>-1</v>
      </c>
      <c r="J3317">
        <f t="shared" si="927"/>
        <v>-1</v>
      </c>
      <c r="K3317">
        <f t="shared" si="920"/>
        <v>-20.930000000000291</v>
      </c>
      <c r="L3317">
        <f t="shared" ca="1" si="921"/>
        <v>20.930000000000291</v>
      </c>
      <c r="M3317" s="14">
        <f t="shared" si="922"/>
        <v>7199.2500000000491</v>
      </c>
      <c r="N3317">
        <f t="shared" si="928"/>
        <v>0</v>
      </c>
      <c r="O3317">
        <f t="shared" si="923"/>
        <v>0</v>
      </c>
      <c r="P3317">
        <f>COUNTIF(作圖資料!$A$3:$A$249,A3317)</f>
        <v>0</v>
      </c>
      <c r="R3317" s="7">
        <f t="shared" si="929"/>
        <v>-45</v>
      </c>
      <c r="S3317" s="8">
        <f t="shared" ca="1" si="930"/>
        <v>45</v>
      </c>
      <c r="T3317" s="8">
        <f t="shared" ca="1" si="931"/>
        <v>8986</v>
      </c>
      <c r="U3317" s="8">
        <f t="shared" ca="1" si="932"/>
        <v>-1</v>
      </c>
      <c r="V3317" s="9">
        <f t="shared" ca="1" si="933"/>
        <v>0</v>
      </c>
      <c r="W3317" s="3">
        <f t="shared" si="934"/>
        <v>-2.2261901685893815E-3</v>
      </c>
      <c r="X3317" s="3">
        <f t="shared" si="935"/>
        <v>3.3647157697763053E-2</v>
      </c>
      <c r="Y3317" s="3">
        <f t="shared" si="936"/>
        <v>3.448275862068928E-2</v>
      </c>
    </row>
    <row r="3318" spans="1:25" x14ac:dyDescent="0.25">
      <c r="A3318" s="1">
        <v>40856</v>
      </c>
      <c r="B3318" s="2">
        <v>7561.86</v>
      </c>
      <c r="C3318" s="2">
        <v>82814</v>
      </c>
      <c r="D3318" s="2">
        <v>7614</v>
      </c>
      <c r="E3318" s="2">
        <v>7607</v>
      </c>
      <c r="F3318" s="13">
        <f t="shared" si="924"/>
        <v>6.8951289762042567E-3</v>
      </c>
      <c r="G3318" s="2">
        <f t="shared" si="919"/>
        <v>7429.0543333333335</v>
      </c>
      <c r="H3318" s="2">
        <f t="shared" ca="1" si="925"/>
        <v>90980</v>
      </c>
      <c r="I3318">
        <f t="shared" ca="1" si="926"/>
        <v>-1</v>
      </c>
      <c r="J3318">
        <f t="shared" si="927"/>
        <v>1</v>
      </c>
      <c r="K3318">
        <f t="shared" si="920"/>
        <v>-38.930000000000291</v>
      </c>
      <c r="L3318">
        <f t="shared" ca="1" si="921"/>
        <v>38.930000000000291</v>
      </c>
      <c r="M3318" s="14">
        <f t="shared" si="922"/>
        <v>7199.2500000000491</v>
      </c>
      <c r="N3318">
        <f t="shared" si="928"/>
        <v>0</v>
      </c>
      <c r="O3318">
        <f t="shared" si="923"/>
        <v>0</v>
      </c>
      <c r="P3318">
        <f>COUNTIF(作圖資料!$A$3:$A$249,A3318)</f>
        <v>0</v>
      </c>
      <c r="R3318" s="7">
        <f t="shared" si="929"/>
        <v>24</v>
      </c>
      <c r="S3318" s="8">
        <f t="shared" ca="1" si="930"/>
        <v>-24</v>
      </c>
      <c r="T3318" s="8">
        <f t="shared" ca="1" si="931"/>
        <v>8962</v>
      </c>
      <c r="U3318" s="8">
        <f t="shared" ca="1" si="932"/>
        <v>-1</v>
      </c>
      <c r="V3318" s="9">
        <f t="shared" ca="1" si="933"/>
        <v>0</v>
      </c>
      <c r="W3318" s="3">
        <f t="shared" si="934"/>
        <v>-2.2261901685893815E-3</v>
      </c>
      <c r="X3318" s="3">
        <f t="shared" si="935"/>
        <v>2.8352986453829887E-2</v>
      </c>
      <c r="Y3318" s="3">
        <f t="shared" si="936"/>
        <v>3.7753850347553186E-2</v>
      </c>
    </row>
    <row r="3319" spans="1:25" x14ac:dyDescent="0.25">
      <c r="A3319" s="1">
        <v>40857</v>
      </c>
      <c r="B3319" s="2">
        <v>7308.68</v>
      </c>
      <c r="C3319" s="2">
        <v>109096</v>
      </c>
      <c r="D3319" s="2">
        <v>7318</v>
      </c>
      <c r="E3319" s="2">
        <v>7312</v>
      </c>
      <c r="F3319" s="13">
        <f t="shared" si="924"/>
        <v>1.2751960682366725E-3</v>
      </c>
      <c r="G3319" s="2">
        <f t="shared" si="919"/>
        <v>7420.8891666666659</v>
      </c>
      <c r="H3319" s="2">
        <f t="shared" ca="1" si="925"/>
        <v>92464.2</v>
      </c>
      <c r="I3319">
        <f t="shared" ca="1" si="926"/>
        <v>1</v>
      </c>
      <c r="J3319">
        <f t="shared" si="927"/>
        <v>1</v>
      </c>
      <c r="K3319">
        <f t="shared" si="920"/>
        <v>-253.17999999999938</v>
      </c>
      <c r="L3319">
        <f t="shared" ca="1" si="921"/>
        <v>253.17999999999938</v>
      </c>
      <c r="M3319" s="14">
        <f t="shared" si="922"/>
        <v>7199.2500000000491</v>
      </c>
      <c r="N3319">
        <f t="shared" si="928"/>
        <v>0</v>
      </c>
      <c r="O3319">
        <f t="shared" si="923"/>
        <v>0</v>
      </c>
      <c r="P3319">
        <f>COUNTIF(作圖資料!$A$3:$A$249,A3319)</f>
        <v>0</v>
      </c>
      <c r="R3319" s="7">
        <f t="shared" si="929"/>
        <v>-296</v>
      </c>
      <c r="S3319" s="8">
        <f t="shared" ca="1" si="930"/>
        <v>296</v>
      </c>
      <c r="T3319" s="8">
        <f t="shared" ca="1" si="931"/>
        <v>9258</v>
      </c>
      <c r="U3319" s="8">
        <f t="shared" ca="1" si="932"/>
        <v>1</v>
      </c>
      <c r="V3319" s="9">
        <f t="shared" ca="1" si="933"/>
        <v>2</v>
      </c>
      <c r="W3319" s="3">
        <f t="shared" si="934"/>
        <v>-2.2261901685893815E-3</v>
      </c>
      <c r="X3319" s="3">
        <f t="shared" si="935"/>
        <v>-6.0774855610421508E-3</v>
      </c>
      <c r="Y3319" s="3">
        <f t="shared" si="936"/>
        <v>-2.5896142837674718E-3</v>
      </c>
    </row>
    <row r="3320" spans="1:25" x14ac:dyDescent="0.25">
      <c r="A3320" s="1">
        <v>40858</v>
      </c>
      <c r="B3320" s="2">
        <v>7367.29</v>
      </c>
      <c r="C3320" s="2">
        <v>83547</v>
      </c>
      <c r="D3320" s="2">
        <v>7356</v>
      </c>
      <c r="E3320" s="2">
        <v>7351</v>
      </c>
      <c r="F3320" s="13">
        <f t="shared" si="924"/>
        <v>-1.5324495167150509E-3</v>
      </c>
      <c r="G3320" s="2">
        <f t="shared" si="919"/>
        <v>7414.6479999999992</v>
      </c>
      <c r="H3320" s="2">
        <f t="shared" ca="1" si="925"/>
        <v>87076.6</v>
      </c>
      <c r="I3320">
        <f t="shared" ca="1" si="926"/>
        <v>-1</v>
      </c>
      <c r="J3320">
        <f t="shared" si="927"/>
        <v>-1</v>
      </c>
      <c r="K3320">
        <f t="shared" si="920"/>
        <v>58.609999999999673</v>
      </c>
      <c r="L3320">
        <f t="shared" ca="1" si="921"/>
        <v>58.609999999999673</v>
      </c>
      <c r="M3320" s="14">
        <f t="shared" si="922"/>
        <v>7199.2500000000491</v>
      </c>
      <c r="N3320">
        <f t="shared" si="928"/>
        <v>0</v>
      </c>
      <c r="O3320">
        <f t="shared" si="923"/>
        <v>0</v>
      </c>
      <c r="P3320">
        <f>COUNTIF(作圖資料!$A$3:$A$249,A3320)</f>
        <v>0</v>
      </c>
      <c r="R3320" s="7">
        <f t="shared" si="929"/>
        <v>38</v>
      </c>
      <c r="S3320" s="8">
        <f t="shared" ca="1" si="930"/>
        <v>38</v>
      </c>
      <c r="T3320" s="8">
        <f t="shared" ca="1" si="931"/>
        <v>9296</v>
      </c>
      <c r="U3320" s="8">
        <f t="shared" ca="1" si="932"/>
        <v>-1</v>
      </c>
      <c r="V3320" s="9">
        <f t="shared" ca="1" si="933"/>
        <v>2</v>
      </c>
      <c r="W3320" s="3">
        <f t="shared" si="934"/>
        <v>-2.2261901685893815E-3</v>
      </c>
      <c r="X3320" s="3">
        <f t="shared" si="935"/>
        <v>1.8930095996800844E-3</v>
      </c>
      <c r="Y3320" s="3">
        <f t="shared" si="936"/>
        <v>2.5896142837669167E-3</v>
      </c>
    </row>
    <row r="3321" spans="1:25" x14ac:dyDescent="0.25">
      <c r="A3321" s="1">
        <v>40861</v>
      </c>
      <c r="B3321" s="2">
        <v>7525.65</v>
      </c>
      <c r="C3321" s="2">
        <v>83333</v>
      </c>
      <c r="D3321" s="2">
        <v>7541</v>
      </c>
      <c r="E3321" s="2">
        <v>7539</v>
      </c>
      <c r="F3321" s="13">
        <f t="shared" si="924"/>
        <v>2.0396909237077043E-3</v>
      </c>
      <c r="G3321" s="2">
        <f t="shared" si="919"/>
        <v>7413.1593333333321</v>
      </c>
      <c r="H3321" s="2">
        <f t="shared" ca="1" si="925"/>
        <v>88425.2</v>
      </c>
      <c r="I3321">
        <f t="shared" ca="1" si="926"/>
        <v>-1</v>
      </c>
      <c r="J3321">
        <f t="shared" si="927"/>
        <v>1</v>
      </c>
      <c r="K3321">
        <f t="shared" si="920"/>
        <v>158.35999999999967</v>
      </c>
      <c r="L3321">
        <f t="shared" ca="1" si="921"/>
        <v>-158.35999999999967</v>
      </c>
      <c r="M3321" s="14">
        <f t="shared" si="922"/>
        <v>7199.2500000000491</v>
      </c>
      <c r="N3321">
        <f t="shared" si="928"/>
        <v>0</v>
      </c>
      <c r="O3321">
        <f t="shared" si="923"/>
        <v>0</v>
      </c>
      <c r="P3321">
        <f>COUNTIF(作圖資料!$A$3:$A$249,A3321)</f>
        <v>0</v>
      </c>
      <c r="R3321" s="7">
        <f t="shared" si="929"/>
        <v>185</v>
      </c>
      <c r="S3321" s="8">
        <f t="shared" ca="1" si="930"/>
        <v>-185</v>
      </c>
      <c r="T3321" s="8">
        <f t="shared" ca="1" si="931"/>
        <v>9111</v>
      </c>
      <c r="U3321" s="8">
        <f t="shared" ca="1" si="932"/>
        <v>-1</v>
      </c>
      <c r="V3321" s="9">
        <f t="shared" ca="1" si="933"/>
        <v>0</v>
      </c>
      <c r="W3321" s="3">
        <f t="shared" si="934"/>
        <v>-2.2261901685893815E-3</v>
      </c>
      <c r="X3321" s="3">
        <f t="shared" si="935"/>
        <v>2.3428713637420495E-2</v>
      </c>
      <c r="Y3321" s="3">
        <f t="shared" si="936"/>
        <v>2.7804279678342203E-2</v>
      </c>
    </row>
    <row r="3322" spans="1:25" x14ac:dyDescent="0.25">
      <c r="A3322" s="1">
        <v>40862</v>
      </c>
      <c r="B3322" s="2">
        <v>7491.06</v>
      </c>
      <c r="C3322" s="2">
        <v>71611</v>
      </c>
      <c r="D3322" s="2">
        <v>7501</v>
      </c>
      <c r="E3322" s="2">
        <v>7505</v>
      </c>
      <c r="F3322" s="13">
        <f t="shared" si="924"/>
        <v>1.3269150160324372E-3</v>
      </c>
      <c r="G3322" s="2">
        <f t="shared" si="919"/>
        <v>7415.6276666666663</v>
      </c>
      <c r="H3322" s="2">
        <f t="shared" ca="1" si="925"/>
        <v>86080.2</v>
      </c>
      <c r="I3322">
        <f t="shared" ca="1" si="926"/>
        <v>-1</v>
      </c>
      <c r="J3322">
        <f t="shared" si="927"/>
        <v>1</v>
      </c>
      <c r="K3322">
        <f t="shared" si="920"/>
        <v>-34.589999999999236</v>
      </c>
      <c r="L3322">
        <f t="shared" ca="1" si="921"/>
        <v>34.589999999999236</v>
      </c>
      <c r="M3322" s="14">
        <f t="shared" si="922"/>
        <v>7199.2500000000491</v>
      </c>
      <c r="N3322">
        <f t="shared" si="928"/>
        <v>0</v>
      </c>
      <c r="O3322">
        <f t="shared" si="923"/>
        <v>0</v>
      </c>
      <c r="P3322">
        <f>COUNTIF(作圖資料!$A$3:$A$249,A3322)</f>
        <v>0</v>
      </c>
      <c r="R3322" s="7">
        <f t="shared" si="929"/>
        <v>-40</v>
      </c>
      <c r="S3322" s="8">
        <f t="shared" ca="1" si="930"/>
        <v>40</v>
      </c>
      <c r="T3322" s="8">
        <f t="shared" ca="1" si="931"/>
        <v>9151</v>
      </c>
      <c r="U3322" s="8">
        <f t="shared" ca="1" si="932"/>
        <v>-1</v>
      </c>
      <c r="V3322" s="9">
        <f t="shared" ca="1" si="933"/>
        <v>0</v>
      </c>
      <c r="W3322" s="3">
        <f t="shared" si="934"/>
        <v>-2.2261901685893815E-3</v>
      </c>
      <c r="X3322" s="3">
        <f t="shared" si="935"/>
        <v>1.8724747972698186E-2</v>
      </c>
      <c r="Y3322" s="3">
        <f t="shared" si="936"/>
        <v>2.2352460133569174E-2</v>
      </c>
    </row>
    <row r="3323" spans="1:25" x14ac:dyDescent="0.25">
      <c r="A3323" s="1">
        <v>40863</v>
      </c>
      <c r="B3323" s="2">
        <v>7387.52</v>
      </c>
      <c r="C3323" s="2">
        <v>86995</v>
      </c>
      <c r="D3323" s="2">
        <v>7397</v>
      </c>
      <c r="E3323" s="2">
        <v>7350</v>
      </c>
      <c r="F3323" s="13">
        <f t="shared" si="924"/>
        <v>-5.078835657974623E-3</v>
      </c>
      <c r="G3323" s="2">
        <f t="shared" si="919"/>
        <v>7416.8764999999994</v>
      </c>
      <c r="H3323" s="2">
        <f t="shared" ca="1" si="925"/>
        <v>86916.4</v>
      </c>
      <c r="I3323">
        <f t="shared" ca="1" si="926"/>
        <v>1</v>
      </c>
      <c r="J3323">
        <f t="shared" si="927"/>
        <v>-1</v>
      </c>
      <c r="K3323">
        <f t="shared" si="920"/>
        <v>-103.53999999999996</v>
      </c>
      <c r="L3323">
        <f t="shared" ca="1" si="921"/>
        <v>103.53999999999996</v>
      </c>
      <c r="M3323" s="14">
        <f t="shared" si="922"/>
        <v>7199.2500000000491</v>
      </c>
      <c r="N3323">
        <f t="shared" si="928"/>
        <v>0</v>
      </c>
      <c r="O3323">
        <f t="shared" si="923"/>
        <v>0</v>
      </c>
      <c r="P3323">
        <f>COUNTIF(作圖資料!$A$3:$A$249,A3323)</f>
        <v>1</v>
      </c>
      <c r="R3323" s="7">
        <f t="shared" si="929"/>
        <v>-104</v>
      </c>
      <c r="S3323" s="8">
        <f t="shared" ca="1" si="930"/>
        <v>104</v>
      </c>
      <c r="T3323" s="8">
        <f t="shared" ca="1" si="931"/>
        <v>9255</v>
      </c>
      <c r="U3323" s="8">
        <f t="shared" ca="1" si="932"/>
        <v>1</v>
      </c>
      <c r="V3323" s="9">
        <f t="shared" ca="1" si="933"/>
        <v>2</v>
      </c>
      <c r="W3323" s="3">
        <f t="shared" si="934"/>
        <v>-2.2261901685893815E-3</v>
      </c>
      <c r="X3323" s="3">
        <f t="shared" si="935"/>
        <v>4.6441291543877217E-3</v>
      </c>
      <c r="Y3323" s="3">
        <f t="shared" si="936"/>
        <v>8.1777293171592103E-3</v>
      </c>
    </row>
    <row r="3324" spans="1:25" x14ac:dyDescent="0.25">
      <c r="A3324" s="1">
        <v>40864</v>
      </c>
      <c r="B3324" s="2">
        <v>7387.81</v>
      </c>
      <c r="C3324" s="2">
        <v>71696</v>
      </c>
      <c r="D3324" s="2">
        <v>7404</v>
      </c>
      <c r="E3324" s="2">
        <v>7394</v>
      </c>
      <c r="F3324" s="13">
        <f t="shared" si="924"/>
        <v>2.1914478038822516E-3</v>
      </c>
      <c r="G3324" s="2">
        <f t="shared" si="919"/>
        <v>7414.1694999999991</v>
      </c>
      <c r="H3324" s="2">
        <f t="shared" ca="1" si="925"/>
        <v>79436.399999999994</v>
      </c>
      <c r="I3324">
        <f t="shared" ca="1" si="926"/>
        <v>-1</v>
      </c>
      <c r="J3324">
        <f t="shared" si="927"/>
        <v>1</v>
      </c>
      <c r="K3324">
        <f t="shared" si="920"/>
        <v>0.28999999999996362</v>
      </c>
      <c r="L3324">
        <f t="shared" ca="1" si="921"/>
        <v>0.28999999999996362</v>
      </c>
      <c r="M3324" s="14">
        <f t="shared" si="922"/>
        <v>7199.2500000000491</v>
      </c>
      <c r="N3324">
        <f t="shared" si="928"/>
        <v>0</v>
      </c>
      <c r="O3324">
        <f t="shared" si="923"/>
        <v>0</v>
      </c>
      <c r="P3324">
        <f>COUNTIF(作圖資料!$A$3:$A$249,A3324)</f>
        <v>0</v>
      </c>
      <c r="R3324" s="7">
        <f t="shared" si="929"/>
        <v>54</v>
      </c>
      <c r="S3324" s="8">
        <f t="shared" ca="1" si="930"/>
        <v>54</v>
      </c>
      <c r="T3324" s="8">
        <f t="shared" ca="1" si="931"/>
        <v>9309</v>
      </c>
      <c r="U3324" s="8">
        <f t="shared" ca="1" si="932"/>
        <v>-1</v>
      </c>
      <c r="V3324" s="9">
        <f t="shared" ca="1" si="933"/>
        <v>2</v>
      </c>
      <c r="W3324" s="3">
        <f t="shared" si="934"/>
        <v>-5.078835657974623E-3</v>
      </c>
      <c r="X3324" s="3">
        <f t="shared" si="935"/>
        <v>3.9255392878796081E-5</v>
      </c>
      <c r="Y3324" s="3">
        <f t="shared" si="936"/>
        <v>7.3469387755102037E-3</v>
      </c>
    </row>
    <row r="3325" spans="1:25" x14ac:dyDescent="0.25">
      <c r="A3325" s="1">
        <v>40865</v>
      </c>
      <c r="B3325" s="2">
        <v>7233.78</v>
      </c>
      <c r="C3325" s="2">
        <v>80938</v>
      </c>
      <c r="D3325" s="2">
        <v>7252</v>
      </c>
      <c r="E3325" s="2">
        <v>7242</v>
      </c>
      <c r="F3325" s="13">
        <f t="shared" si="924"/>
        <v>2.5187384742140217E-3</v>
      </c>
      <c r="G3325" s="2">
        <f t="shared" si="919"/>
        <v>7409.6836666666659</v>
      </c>
      <c r="H3325" s="2">
        <f t="shared" ca="1" si="925"/>
        <v>78914.600000000006</v>
      </c>
      <c r="I3325">
        <f t="shared" ca="1" si="926"/>
        <v>1</v>
      </c>
      <c r="J3325">
        <f t="shared" si="927"/>
        <v>1</v>
      </c>
      <c r="K3325">
        <f t="shared" si="920"/>
        <v>-154.03000000000065</v>
      </c>
      <c r="L3325">
        <f t="shared" ca="1" si="921"/>
        <v>154.03000000000065</v>
      </c>
      <c r="M3325" s="14">
        <f t="shared" si="922"/>
        <v>7199.2500000000491</v>
      </c>
      <c r="N3325">
        <f t="shared" si="928"/>
        <v>0</v>
      </c>
      <c r="O3325">
        <f t="shared" si="923"/>
        <v>0</v>
      </c>
      <c r="P3325">
        <f>COUNTIF(作圖資料!$A$3:$A$249,A3325)</f>
        <v>0</v>
      </c>
      <c r="R3325" s="7">
        <f t="shared" si="929"/>
        <v>-152</v>
      </c>
      <c r="S3325" s="8">
        <f t="shared" ca="1" si="930"/>
        <v>152</v>
      </c>
      <c r="T3325" s="8">
        <f t="shared" ca="1" si="931"/>
        <v>9461</v>
      </c>
      <c r="U3325" s="8">
        <f t="shared" ca="1" si="932"/>
        <v>1</v>
      </c>
      <c r="V3325" s="9">
        <f t="shared" ca="1" si="933"/>
        <v>2</v>
      </c>
      <c r="W3325" s="3">
        <f t="shared" si="934"/>
        <v>-5.078835657974623E-3</v>
      </c>
      <c r="X3325" s="3">
        <f t="shared" si="935"/>
        <v>-2.0810772762713481E-2</v>
      </c>
      <c r="Y3325" s="3">
        <f t="shared" si="936"/>
        <v>-1.3333333333333308E-2</v>
      </c>
    </row>
    <row r="3326" spans="1:25" x14ac:dyDescent="0.25">
      <c r="A3326" s="1">
        <v>40868</v>
      </c>
      <c r="B3326" s="2">
        <v>7042.64</v>
      </c>
      <c r="C3326" s="2">
        <v>85478</v>
      </c>
      <c r="D3326" s="2">
        <v>7050</v>
      </c>
      <c r="E3326" s="2">
        <v>7040</v>
      </c>
      <c r="F3326" s="13">
        <f t="shared" si="924"/>
        <v>1.045062646961803E-3</v>
      </c>
      <c r="G3326" s="2">
        <f t="shared" ref="G3326:G3389" si="937">AVERAGE(B3267:B3326)</f>
        <v>7403.5464999999995</v>
      </c>
      <c r="H3326" s="2">
        <f t="shared" ca="1" si="925"/>
        <v>79343.600000000006</v>
      </c>
      <c r="I3326">
        <f t="shared" ca="1" si="926"/>
        <v>1</v>
      </c>
      <c r="J3326">
        <f t="shared" si="927"/>
        <v>1</v>
      </c>
      <c r="K3326">
        <f t="shared" ref="K3326:K3389" si="938">B3326-B3325</f>
        <v>-191.13999999999942</v>
      </c>
      <c r="L3326">
        <f t="shared" ref="L3326:L3389" ca="1" si="939">I3325*K3326</f>
        <v>-191.13999999999942</v>
      </c>
      <c r="M3326" s="14">
        <f t="shared" ref="M3326:M3389" si="940">M3325+K3326*N3325</f>
        <v>7199.2500000000491</v>
      </c>
      <c r="N3326">
        <f t="shared" si="928"/>
        <v>1</v>
      </c>
      <c r="O3326">
        <f t="shared" ref="O3326:O3389" si="941">ABS(N3326-N3325)</f>
        <v>1</v>
      </c>
      <c r="P3326">
        <f>COUNTIF(作圖資料!$A$3:$A$249,A3326)</f>
        <v>0</v>
      </c>
      <c r="R3326" s="7">
        <f t="shared" si="929"/>
        <v>-202</v>
      </c>
      <c r="S3326" s="8">
        <f t="shared" ca="1" si="930"/>
        <v>-202</v>
      </c>
      <c r="T3326" s="8">
        <f t="shared" ca="1" si="931"/>
        <v>9259</v>
      </c>
      <c r="U3326" s="8">
        <f t="shared" ca="1" si="932"/>
        <v>1</v>
      </c>
      <c r="V3326" s="9">
        <f t="shared" ca="1" si="933"/>
        <v>0</v>
      </c>
      <c r="W3326" s="3">
        <f t="shared" si="934"/>
        <v>-5.078835657974623E-3</v>
      </c>
      <c r="X3326" s="3">
        <f t="shared" si="935"/>
        <v>-4.6684137572554851E-2</v>
      </c>
      <c r="Y3326" s="3">
        <f t="shared" si="936"/>
        <v>-4.0816326530612179E-2</v>
      </c>
    </row>
    <row r="3327" spans="1:25" x14ac:dyDescent="0.25">
      <c r="A3327" s="1">
        <v>40869</v>
      </c>
      <c r="B3327" s="2">
        <v>7000.03</v>
      </c>
      <c r="C3327" s="2">
        <v>89668</v>
      </c>
      <c r="D3327" s="2">
        <v>7023</v>
      </c>
      <c r="E3327" s="2">
        <v>7012</v>
      </c>
      <c r="F3327" s="13">
        <f t="shared" si="924"/>
        <v>3.2814145082236124E-3</v>
      </c>
      <c r="G3327" s="2">
        <f t="shared" si="937"/>
        <v>7396.1286666666674</v>
      </c>
      <c r="H3327" s="2">
        <f t="shared" ca="1" si="925"/>
        <v>82955</v>
      </c>
      <c r="I3327">
        <f t="shared" ca="1" si="926"/>
        <v>1</v>
      </c>
      <c r="J3327">
        <f t="shared" si="927"/>
        <v>1</v>
      </c>
      <c r="K3327">
        <f t="shared" si="938"/>
        <v>-42.610000000000582</v>
      </c>
      <c r="L3327">
        <f t="shared" ca="1" si="939"/>
        <v>-42.610000000000582</v>
      </c>
      <c r="M3327" s="14">
        <f t="shared" si="940"/>
        <v>7156.6400000000485</v>
      </c>
      <c r="N3327">
        <f t="shared" si="928"/>
        <v>1</v>
      </c>
      <c r="O3327">
        <f t="shared" si="941"/>
        <v>0</v>
      </c>
      <c r="P3327">
        <f>COUNTIF(作圖資料!$A$3:$A$249,A3327)</f>
        <v>0</v>
      </c>
      <c r="R3327" s="7">
        <f t="shared" si="929"/>
        <v>-27</v>
      </c>
      <c r="S3327" s="8">
        <f t="shared" ca="1" si="930"/>
        <v>-27</v>
      </c>
      <c r="T3327" s="8">
        <f t="shared" ca="1" si="931"/>
        <v>9232</v>
      </c>
      <c r="U3327" s="8">
        <f t="shared" ca="1" si="932"/>
        <v>1</v>
      </c>
      <c r="V3327" s="9">
        <f t="shared" ca="1" si="933"/>
        <v>0</v>
      </c>
      <c r="W3327" s="3">
        <f t="shared" si="934"/>
        <v>-5.078835657974623E-3</v>
      </c>
      <c r="X3327" s="3">
        <f t="shared" si="935"/>
        <v>-5.2451973057264234E-2</v>
      </c>
      <c r="Y3327" s="3">
        <f t="shared" si="936"/>
        <v>-4.4489795918367325E-2</v>
      </c>
    </row>
    <row r="3328" spans="1:25" x14ac:dyDescent="0.25">
      <c r="A3328" s="1">
        <v>40870</v>
      </c>
      <c r="B3328" s="2">
        <v>6806.43</v>
      </c>
      <c r="C3328" s="2">
        <v>88828</v>
      </c>
      <c r="D3328" s="2">
        <v>6818</v>
      </c>
      <c r="E3328" s="2">
        <v>6816</v>
      </c>
      <c r="F3328" s="13">
        <f t="shared" si="924"/>
        <v>1.6998632175750927E-3</v>
      </c>
      <c r="G3328" s="2">
        <f t="shared" si="937"/>
        <v>7383.2690000000002</v>
      </c>
      <c r="H3328" s="2">
        <f t="shared" ca="1" si="925"/>
        <v>83321.600000000006</v>
      </c>
      <c r="I3328">
        <f t="shared" ca="1" si="926"/>
        <v>1</v>
      </c>
      <c r="J3328">
        <f t="shared" si="927"/>
        <v>1</v>
      </c>
      <c r="K3328">
        <f t="shared" si="938"/>
        <v>-193.59999999999945</v>
      </c>
      <c r="L3328">
        <f t="shared" ca="1" si="939"/>
        <v>-193.59999999999945</v>
      </c>
      <c r="M3328" s="14">
        <f t="shared" si="940"/>
        <v>6963.0400000000491</v>
      </c>
      <c r="N3328">
        <f t="shared" si="928"/>
        <v>1</v>
      </c>
      <c r="O3328">
        <f t="shared" si="941"/>
        <v>0</v>
      </c>
      <c r="P3328">
        <f>COUNTIF(作圖資料!$A$3:$A$249,A3328)</f>
        <v>0</v>
      </c>
      <c r="R3328" s="7">
        <f t="shared" si="929"/>
        <v>-205</v>
      </c>
      <c r="S3328" s="8">
        <f t="shared" ca="1" si="930"/>
        <v>-205</v>
      </c>
      <c r="T3328" s="8">
        <f t="shared" ca="1" si="931"/>
        <v>9027</v>
      </c>
      <c r="U3328" s="8">
        <f t="shared" ca="1" si="932"/>
        <v>1</v>
      </c>
      <c r="V3328" s="9">
        <f t="shared" ca="1" si="933"/>
        <v>0</v>
      </c>
      <c r="W3328" s="3">
        <f t="shared" si="934"/>
        <v>-5.078835657974623E-3</v>
      </c>
      <c r="X3328" s="3">
        <f t="shared" si="935"/>
        <v>-7.8658331889456812E-2</v>
      </c>
      <c r="Y3328" s="3">
        <f t="shared" si="936"/>
        <v>-7.2380952380952435E-2</v>
      </c>
    </row>
    <row r="3329" spans="1:25" x14ac:dyDescent="0.25">
      <c r="A3329" s="1">
        <v>40871</v>
      </c>
      <c r="B3329" s="2">
        <v>6864.39</v>
      </c>
      <c r="C3329" s="2">
        <v>84774</v>
      </c>
      <c r="D3329" s="2">
        <v>6832</v>
      </c>
      <c r="E3329" s="2">
        <v>6827</v>
      </c>
      <c r="F3329" s="13">
        <f t="shared" si="924"/>
        <v>-4.7185547441215281E-3</v>
      </c>
      <c r="G3329" s="2">
        <f t="shared" si="937"/>
        <v>7370.2390000000005</v>
      </c>
      <c r="H3329" s="2">
        <f t="shared" ca="1" si="925"/>
        <v>85937.2</v>
      </c>
      <c r="I3329">
        <f t="shared" ca="1" si="926"/>
        <v>-1</v>
      </c>
      <c r="J3329">
        <f t="shared" si="927"/>
        <v>-1</v>
      </c>
      <c r="K3329">
        <f t="shared" si="938"/>
        <v>57.960000000000036</v>
      </c>
      <c r="L3329">
        <f t="shared" ca="1" si="939"/>
        <v>57.960000000000036</v>
      </c>
      <c r="M3329" s="14">
        <f t="shared" si="940"/>
        <v>7021.0000000000491</v>
      </c>
      <c r="N3329">
        <f t="shared" si="928"/>
        <v>-1</v>
      </c>
      <c r="O3329">
        <f t="shared" si="941"/>
        <v>2</v>
      </c>
      <c r="P3329">
        <f>COUNTIF(作圖資料!$A$3:$A$249,A3329)</f>
        <v>0</v>
      </c>
      <c r="R3329" s="7">
        <f t="shared" si="929"/>
        <v>14</v>
      </c>
      <c r="S3329" s="8">
        <f t="shared" ca="1" si="930"/>
        <v>14</v>
      </c>
      <c r="T3329" s="8">
        <f t="shared" ca="1" si="931"/>
        <v>9041</v>
      </c>
      <c r="U3329" s="8">
        <f t="shared" ca="1" si="932"/>
        <v>-1</v>
      </c>
      <c r="V3329" s="9">
        <f t="shared" ca="1" si="933"/>
        <v>2</v>
      </c>
      <c r="W3329" s="3">
        <f t="shared" si="934"/>
        <v>-5.078835657974623E-3</v>
      </c>
      <c r="X3329" s="3">
        <f t="shared" si="935"/>
        <v>-7.0812667850645328E-2</v>
      </c>
      <c r="Y3329" s="3">
        <f t="shared" si="936"/>
        <v>-7.0476190476190581E-2</v>
      </c>
    </row>
    <row r="3330" spans="1:25" x14ac:dyDescent="0.25">
      <c r="A3330" s="1">
        <v>40872</v>
      </c>
      <c r="B3330" s="2">
        <v>6784.52</v>
      </c>
      <c r="C3330" s="2">
        <v>105647</v>
      </c>
      <c r="D3330" s="2">
        <v>6757</v>
      </c>
      <c r="E3330" s="2">
        <v>6752</v>
      </c>
      <c r="F3330" s="13">
        <f t="shared" si="924"/>
        <v>-4.0562928549109367E-3</v>
      </c>
      <c r="G3330" s="2">
        <f t="shared" si="937"/>
        <v>7354.2916666666679</v>
      </c>
      <c r="H3330" s="2">
        <f t="shared" ca="1" si="925"/>
        <v>90879</v>
      </c>
      <c r="I3330">
        <f t="shared" ca="1" si="926"/>
        <v>1</v>
      </c>
      <c r="J3330">
        <f t="shared" si="927"/>
        <v>-1</v>
      </c>
      <c r="K3330">
        <f t="shared" si="938"/>
        <v>-79.869999999999891</v>
      </c>
      <c r="L3330">
        <f t="shared" ca="1" si="939"/>
        <v>79.869999999999891</v>
      </c>
      <c r="M3330" s="14">
        <f t="shared" si="940"/>
        <v>7100.870000000049</v>
      </c>
      <c r="N3330">
        <f t="shared" si="928"/>
        <v>-1</v>
      </c>
      <c r="O3330">
        <f t="shared" si="941"/>
        <v>0</v>
      </c>
      <c r="P3330">
        <f>COUNTIF(作圖資料!$A$3:$A$249,A3330)</f>
        <v>0</v>
      </c>
      <c r="R3330" s="7">
        <f t="shared" si="929"/>
        <v>-75</v>
      </c>
      <c r="S3330" s="8">
        <f t="shared" ca="1" si="930"/>
        <v>75</v>
      </c>
      <c r="T3330" s="8">
        <f t="shared" ca="1" si="931"/>
        <v>9116</v>
      </c>
      <c r="U3330" s="8">
        <f t="shared" ca="1" si="932"/>
        <v>1</v>
      </c>
      <c r="V3330" s="9">
        <f t="shared" ca="1" si="933"/>
        <v>2</v>
      </c>
      <c r="W3330" s="3">
        <f t="shared" si="934"/>
        <v>-5.078835657974623E-3</v>
      </c>
      <c r="X3330" s="3">
        <f t="shared" si="935"/>
        <v>-8.1624144503162022E-2</v>
      </c>
      <c r="Y3330" s="3">
        <f t="shared" si="936"/>
        <v>-8.0680272108843654E-2</v>
      </c>
    </row>
    <row r="3331" spans="1:25" x14ac:dyDescent="0.25">
      <c r="A3331" s="1">
        <v>40875</v>
      </c>
      <c r="B3331" s="2">
        <v>6898.78</v>
      </c>
      <c r="C3331" s="2">
        <v>74820</v>
      </c>
      <c r="D3331" s="2">
        <v>6920</v>
      </c>
      <c r="E3331" s="2">
        <v>6910</v>
      </c>
      <c r="F3331" s="13">
        <f t="shared" ref="F3331:F3394" si="942">IF(P3331=1,E3331,D3331)/B3331-1</f>
        <v>3.0759061747149818E-3</v>
      </c>
      <c r="G3331" s="2">
        <f t="shared" si="937"/>
        <v>7339.9753333333347</v>
      </c>
      <c r="H3331" s="2">
        <f t="shared" ref="H3331:H3394" ca="1" si="943">IF(ROW()&gt;$H$1,AVERAGE(OFFSET(C3331,-$H$1+1,,$H$1)),"")</f>
        <v>88747.4</v>
      </c>
      <c r="I3331">
        <f t="shared" ref="I3331:I3394" ca="1" si="944">IF(H3331="",0,SIGN(C3331-H3331))</f>
        <v>-1</v>
      </c>
      <c r="J3331">
        <f t="shared" ref="J3331:J3394" si="945">SIGN(F3331)</f>
        <v>1</v>
      </c>
      <c r="K3331">
        <f t="shared" si="938"/>
        <v>114.25999999999931</v>
      </c>
      <c r="L3331">
        <f t="shared" ca="1" si="939"/>
        <v>114.25999999999931</v>
      </c>
      <c r="M3331" s="14">
        <f t="shared" si="940"/>
        <v>6986.6100000000497</v>
      </c>
      <c r="N3331">
        <f t="shared" ref="N3331:N3394" si="946">INT(M3331*$Q$1/B3331)*CHOOSE($L$1,I3331,J3331)</f>
        <v>1</v>
      </c>
      <c r="O3331">
        <f t="shared" si="941"/>
        <v>2</v>
      </c>
      <c r="P3331">
        <f>COUNTIF(作圖資料!$A$3:$A$249,A3331)</f>
        <v>0</v>
      </c>
      <c r="R3331" s="7">
        <f t="shared" si="929"/>
        <v>163</v>
      </c>
      <c r="S3331" s="8">
        <f t="shared" ca="1" si="930"/>
        <v>163</v>
      </c>
      <c r="T3331" s="8">
        <f t="shared" ca="1" si="931"/>
        <v>9279</v>
      </c>
      <c r="U3331" s="8">
        <f t="shared" ca="1" si="932"/>
        <v>-1</v>
      </c>
      <c r="V3331" s="9">
        <f t="shared" ca="1" si="933"/>
        <v>2</v>
      </c>
      <c r="W3331" s="3">
        <f t="shared" si="934"/>
        <v>-5.078835657974623E-3</v>
      </c>
      <c r="X3331" s="3">
        <f t="shared" si="935"/>
        <v>-6.6157519708914592E-2</v>
      </c>
      <c r="Y3331" s="3">
        <f t="shared" si="936"/>
        <v>-5.8503401360544327E-2</v>
      </c>
    </row>
    <row r="3332" spans="1:25" x14ac:dyDescent="0.25">
      <c r="A3332" s="1">
        <v>40876</v>
      </c>
      <c r="B3332" s="2">
        <v>6988.65</v>
      </c>
      <c r="C3332" s="2">
        <v>76336</v>
      </c>
      <c r="D3332" s="2">
        <v>6975</v>
      </c>
      <c r="E3332" s="2">
        <v>6967</v>
      </c>
      <c r="F3332" s="13">
        <f t="shared" si="942"/>
        <v>-1.9531669206498403E-3</v>
      </c>
      <c r="G3332" s="2">
        <f t="shared" si="937"/>
        <v>7327.1685000000007</v>
      </c>
      <c r="H3332" s="2">
        <f t="shared" ca="1" si="943"/>
        <v>86081</v>
      </c>
      <c r="I3332">
        <f t="shared" ca="1" si="944"/>
        <v>-1</v>
      </c>
      <c r="J3332">
        <f t="shared" si="945"/>
        <v>-1</v>
      </c>
      <c r="K3332">
        <f t="shared" si="938"/>
        <v>89.869999999999891</v>
      </c>
      <c r="L3332">
        <f t="shared" ca="1" si="939"/>
        <v>-89.869999999999891</v>
      </c>
      <c r="M3332" s="14">
        <f t="shared" si="940"/>
        <v>7076.4800000000496</v>
      </c>
      <c r="N3332">
        <f t="shared" si="946"/>
        <v>-1</v>
      </c>
      <c r="O3332">
        <f t="shared" si="941"/>
        <v>2</v>
      </c>
      <c r="P3332">
        <f>COUNTIF(作圖資料!$A$3:$A$249,A3332)</f>
        <v>0</v>
      </c>
      <c r="R3332" s="7">
        <f t="shared" ref="R3332:R3395" si="947">D3332-IF(P3331=1,E3331,D3331)</f>
        <v>55</v>
      </c>
      <c r="S3332" s="8">
        <f t="shared" ref="S3332:S3395" ca="1" si="948">I3331*R3332</f>
        <v>-55</v>
      </c>
      <c r="T3332" s="8">
        <f t="shared" ref="T3332:T3395" ca="1" si="949">T3331+R3332*U3331</f>
        <v>9224</v>
      </c>
      <c r="U3332" s="8">
        <f t="shared" ref="U3332:U3395" ca="1" si="950">INT(T3332*$Q$1/IF(P3332=1,E3332,D3332))*I3332</f>
        <v>-1</v>
      </c>
      <c r="V3332" s="9">
        <f t="shared" ref="V3332:V3395" ca="1" si="951">IF(P3332=1,ABS(U3332)+ABS(U3331),ABS(U3332-U3331))</f>
        <v>0</v>
      </c>
      <c r="W3332" s="3">
        <f t="shared" ref="W3332:W3395" si="952">IF(P3331=1,F3331,W3331)</f>
        <v>-5.078835657974623E-3</v>
      </c>
      <c r="X3332" s="3">
        <f t="shared" ref="X3332:X3395" si="953">IF(P3331=1,K3332/B3331,(1+K3332/B3331)*(1+X3331)-1)</f>
        <v>-5.3992408819197979E-2</v>
      </c>
      <c r="Y3332" s="3">
        <f t="shared" ref="Y3332:Y3395" si="954">IF(P3331=1,R3332/E3331,(1+R3332/D3331)*(1+Y3331)-1)</f>
        <v>-5.1020408163265363E-2</v>
      </c>
    </row>
    <row r="3333" spans="1:25" x14ac:dyDescent="0.25">
      <c r="A3333" s="1">
        <v>40877</v>
      </c>
      <c r="B3333" s="2">
        <v>6904.12</v>
      </c>
      <c r="C3333" s="2">
        <v>93873</v>
      </c>
      <c r="D3333" s="2">
        <v>6903</v>
      </c>
      <c r="E3333" s="2">
        <v>6891</v>
      </c>
      <c r="F3333" s="13">
        <f t="shared" si="942"/>
        <v>-1.6222197760173973E-4</v>
      </c>
      <c r="G3333" s="2">
        <f t="shared" si="937"/>
        <v>7316.3776666666672</v>
      </c>
      <c r="H3333" s="2">
        <f t="shared" ca="1" si="943"/>
        <v>87090</v>
      </c>
      <c r="I3333">
        <f t="shared" ca="1" si="944"/>
        <v>1</v>
      </c>
      <c r="J3333">
        <f t="shared" si="945"/>
        <v>-1</v>
      </c>
      <c r="K3333">
        <f t="shared" si="938"/>
        <v>-84.529999999999745</v>
      </c>
      <c r="L3333">
        <f t="shared" ca="1" si="939"/>
        <v>84.529999999999745</v>
      </c>
      <c r="M3333" s="14">
        <f t="shared" si="940"/>
        <v>7161.0100000000493</v>
      </c>
      <c r="N3333">
        <f t="shared" si="946"/>
        <v>-1</v>
      </c>
      <c r="O3333">
        <f t="shared" si="941"/>
        <v>0</v>
      </c>
      <c r="P3333">
        <f>COUNTIF(作圖資料!$A$3:$A$249,A3333)</f>
        <v>0</v>
      </c>
      <c r="R3333" s="7">
        <f t="shared" si="947"/>
        <v>-72</v>
      </c>
      <c r="S3333" s="8">
        <f t="shared" ca="1" si="948"/>
        <v>72</v>
      </c>
      <c r="T3333" s="8">
        <f t="shared" ca="1" si="949"/>
        <v>9296</v>
      </c>
      <c r="U3333" s="8">
        <f t="shared" ca="1" si="950"/>
        <v>1</v>
      </c>
      <c r="V3333" s="9">
        <f t="shared" ca="1" si="951"/>
        <v>2</v>
      </c>
      <c r="W3333" s="3">
        <f t="shared" si="952"/>
        <v>-5.078835657974623E-3</v>
      </c>
      <c r="X3333" s="3">
        <f t="shared" si="953"/>
        <v>-6.5434679026249776E-2</v>
      </c>
      <c r="Y3333" s="3">
        <f t="shared" si="954"/>
        <v>-6.0816326530612308E-2</v>
      </c>
    </row>
    <row r="3334" spans="1:25" x14ac:dyDescent="0.25">
      <c r="A3334" s="1">
        <v>40878</v>
      </c>
      <c r="B3334" s="2">
        <v>7178.69</v>
      </c>
      <c r="C3334" s="2">
        <v>109818</v>
      </c>
      <c r="D3334" s="2">
        <v>7210</v>
      </c>
      <c r="E3334" s="2">
        <v>7203</v>
      </c>
      <c r="F3334" s="13">
        <f t="shared" si="942"/>
        <v>4.3615199987740993E-3</v>
      </c>
      <c r="G3334" s="2">
        <f t="shared" si="937"/>
        <v>7313.2360000000008</v>
      </c>
      <c r="H3334" s="2">
        <f t="shared" ca="1" si="943"/>
        <v>92098.8</v>
      </c>
      <c r="I3334">
        <f t="shared" ca="1" si="944"/>
        <v>1</v>
      </c>
      <c r="J3334">
        <f t="shared" si="945"/>
        <v>1</v>
      </c>
      <c r="K3334">
        <f t="shared" si="938"/>
        <v>274.56999999999971</v>
      </c>
      <c r="L3334">
        <f t="shared" ca="1" si="939"/>
        <v>274.56999999999971</v>
      </c>
      <c r="M3334" s="14">
        <f t="shared" si="940"/>
        <v>6886.4400000000496</v>
      </c>
      <c r="N3334">
        <f t="shared" si="946"/>
        <v>0</v>
      </c>
      <c r="O3334">
        <f t="shared" si="941"/>
        <v>1</v>
      </c>
      <c r="P3334">
        <f>COUNTIF(作圖資料!$A$3:$A$249,A3334)</f>
        <v>0</v>
      </c>
      <c r="R3334" s="7">
        <f t="shared" si="947"/>
        <v>307</v>
      </c>
      <c r="S3334" s="8">
        <f t="shared" ca="1" si="948"/>
        <v>307</v>
      </c>
      <c r="T3334" s="8">
        <f t="shared" ca="1" si="949"/>
        <v>9603</v>
      </c>
      <c r="U3334" s="8">
        <f t="shared" ca="1" si="950"/>
        <v>1</v>
      </c>
      <c r="V3334" s="9">
        <f t="shared" ca="1" si="951"/>
        <v>0</v>
      </c>
      <c r="W3334" s="3">
        <f t="shared" si="952"/>
        <v>-5.078835657974623E-3</v>
      </c>
      <c r="X3334" s="3">
        <f t="shared" si="953"/>
        <v>-2.826794377544839E-2</v>
      </c>
      <c r="Y3334" s="3">
        <f t="shared" si="954"/>
        <v>-1.904761904761898E-2</v>
      </c>
    </row>
    <row r="3335" spans="1:25" x14ac:dyDescent="0.25">
      <c r="A3335" s="1">
        <v>40879</v>
      </c>
      <c r="B3335" s="2">
        <v>7140.68</v>
      </c>
      <c r="C3335" s="2">
        <v>70659</v>
      </c>
      <c r="D3335" s="2">
        <v>7155</v>
      </c>
      <c r="E3335" s="2">
        <v>7148</v>
      </c>
      <c r="F3335" s="13">
        <f t="shared" si="942"/>
        <v>2.0054112493488319E-3</v>
      </c>
      <c r="G3335" s="2">
        <f t="shared" si="937"/>
        <v>7306.7638333333334</v>
      </c>
      <c r="H3335" s="2">
        <f t="shared" ca="1" si="943"/>
        <v>85101.2</v>
      </c>
      <c r="I3335">
        <f t="shared" ca="1" si="944"/>
        <v>-1</v>
      </c>
      <c r="J3335">
        <f t="shared" si="945"/>
        <v>1</v>
      </c>
      <c r="K3335">
        <f t="shared" si="938"/>
        <v>-38.009999999999309</v>
      </c>
      <c r="L3335">
        <f t="shared" ca="1" si="939"/>
        <v>-38.009999999999309</v>
      </c>
      <c r="M3335" s="14">
        <f t="shared" si="940"/>
        <v>6886.4400000000496</v>
      </c>
      <c r="N3335">
        <f t="shared" si="946"/>
        <v>0</v>
      </c>
      <c r="O3335">
        <f t="shared" si="941"/>
        <v>0</v>
      </c>
      <c r="P3335">
        <f>COUNTIF(作圖資料!$A$3:$A$249,A3335)</f>
        <v>0</v>
      </c>
      <c r="R3335" s="7">
        <f t="shared" si="947"/>
        <v>-55</v>
      </c>
      <c r="S3335" s="8">
        <f t="shared" ca="1" si="948"/>
        <v>-55</v>
      </c>
      <c r="T3335" s="8">
        <f t="shared" ca="1" si="949"/>
        <v>9548</v>
      </c>
      <c r="U3335" s="8">
        <f t="shared" ca="1" si="950"/>
        <v>-1</v>
      </c>
      <c r="V3335" s="9">
        <f t="shared" ca="1" si="951"/>
        <v>2</v>
      </c>
      <c r="W3335" s="3">
        <f t="shared" si="952"/>
        <v>-5.078835657974623E-3</v>
      </c>
      <c r="X3335" s="3">
        <f t="shared" si="953"/>
        <v>-3.3413107511045648E-2</v>
      </c>
      <c r="Y3335" s="3">
        <f t="shared" si="954"/>
        <v>-2.6530612244897833E-2</v>
      </c>
    </row>
    <row r="3336" spans="1:25" x14ac:dyDescent="0.25">
      <c r="A3336" s="1">
        <v>40882</v>
      </c>
      <c r="B3336" s="2">
        <v>7112.58</v>
      </c>
      <c r="C3336" s="2">
        <v>46425</v>
      </c>
      <c r="D3336" s="2">
        <v>7137</v>
      </c>
      <c r="E3336" s="2">
        <v>7130</v>
      </c>
      <c r="F3336" s="13">
        <f t="shared" si="942"/>
        <v>3.4333532979593517E-3</v>
      </c>
      <c r="G3336" s="2">
        <f t="shared" si="937"/>
        <v>7299.5006666666677</v>
      </c>
      <c r="H3336" s="2">
        <f t="shared" ca="1" si="943"/>
        <v>79422.2</v>
      </c>
      <c r="I3336">
        <f t="shared" ca="1" si="944"/>
        <v>-1</v>
      </c>
      <c r="J3336">
        <f t="shared" si="945"/>
        <v>1</v>
      </c>
      <c r="K3336">
        <f t="shared" si="938"/>
        <v>-28.100000000000364</v>
      </c>
      <c r="L3336">
        <f t="shared" ca="1" si="939"/>
        <v>28.100000000000364</v>
      </c>
      <c r="M3336" s="14">
        <f t="shared" si="940"/>
        <v>6886.4400000000496</v>
      </c>
      <c r="N3336">
        <f t="shared" si="946"/>
        <v>0</v>
      </c>
      <c r="O3336">
        <f t="shared" si="941"/>
        <v>0</v>
      </c>
      <c r="P3336">
        <f>COUNTIF(作圖資料!$A$3:$A$249,A3336)</f>
        <v>0</v>
      </c>
      <c r="R3336" s="7">
        <f t="shared" si="947"/>
        <v>-18</v>
      </c>
      <c r="S3336" s="8">
        <f t="shared" ca="1" si="948"/>
        <v>18</v>
      </c>
      <c r="T3336" s="8">
        <f t="shared" ca="1" si="949"/>
        <v>9566</v>
      </c>
      <c r="U3336" s="8">
        <f t="shared" ca="1" si="950"/>
        <v>-1</v>
      </c>
      <c r="V3336" s="9">
        <f t="shared" ca="1" si="951"/>
        <v>0</v>
      </c>
      <c r="W3336" s="3">
        <f t="shared" si="952"/>
        <v>-5.078835657974623E-3</v>
      </c>
      <c r="X3336" s="3">
        <f t="shared" si="953"/>
        <v>-3.7216819717577843E-2</v>
      </c>
      <c r="Y3336" s="3">
        <f t="shared" si="954"/>
        <v>-2.8979591836734597E-2</v>
      </c>
    </row>
    <row r="3337" spans="1:25" x14ac:dyDescent="0.25">
      <c r="A3337" s="1">
        <v>40883</v>
      </c>
      <c r="B3337" s="2">
        <v>6956.28</v>
      </c>
      <c r="C3337" s="2">
        <v>67767</v>
      </c>
      <c r="D3337" s="2">
        <v>6985</v>
      </c>
      <c r="E3337" s="2">
        <v>6978</v>
      </c>
      <c r="F3337" s="13">
        <f t="shared" si="942"/>
        <v>4.1286434703606822E-3</v>
      </c>
      <c r="G3337" s="2">
        <f t="shared" si="937"/>
        <v>7288.5958333333347</v>
      </c>
      <c r="H3337" s="2">
        <f t="shared" ca="1" si="943"/>
        <v>77708.399999999994</v>
      </c>
      <c r="I3337">
        <f t="shared" ca="1" si="944"/>
        <v>-1</v>
      </c>
      <c r="J3337">
        <f t="shared" si="945"/>
        <v>1</v>
      </c>
      <c r="K3337">
        <f t="shared" si="938"/>
        <v>-156.30000000000018</v>
      </c>
      <c r="L3337">
        <f t="shared" ca="1" si="939"/>
        <v>156.30000000000018</v>
      </c>
      <c r="M3337" s="14">
        <f t="shared" si="940"/>
        <v>6886.4400000000496</v>
      </c>
      <c r="N3337">
        <f t="shared" si="946"/>
        <v>0</v>
      </c>
      <c r="O3337">
        <f t="shared" si="941"/>
        <v>0</v>
      </c>
      <c r="P3337">
        <f>COUNTIF(作圖資料!$A$3:$A$249,A3337)</f>
        <v>0</v>
      </c>
      <c r="R3337" s="7">
        <f t="shared" si="947"/>
        <v>-152</v>
      </c>
      <c r="S3337" s="8">
        <f t="shared" ca="1" si="948"/>
        <v>152</v>
      </c>
      <c r="T3337" s="8">
        <f t="shared" ca="1" si="949"/>
        <v>9718</v>
      </c>
      <c r="U3337" s="8">
        <f t="shared" ca="1" si="950"/>
        <v>-1</v>
      </c>
      <c r="V3337" s="9">
        <f t="shared" ca="1" si="951"/>
        <v>0</v>
      </c>
      <c r="W3337" s="3">
        <f t="shared" si="952"/>
        <v>-5.078835657974623E-3</v>
      </c>
      <c r="X3337" s="3">
        <f t="shared" si="953"/>
        <v>-5.837412284501442E-2</v>
      </c>
      <c r="Y3337" s="3">
        <f t="shared" si="954"/>
        <v>-4.9659863945578198E-2</v>
      </c>
    </row>
    <row r="3338" spans="1:25" x14ac:dyDescent="0.25">
      <c r="A3338" s="1">
        <v>40884</v>
      </c>
      <c r="B3338" s="2">
        <v>7033</v>
      </c>
      <c r="C3338" s="2">
        <v>76432</v>
      </c>
      <c r="D3338" s="2">
        <v>7054</v>
      </c>
      <c r="E3338" s="2">
        <v>7043</v>
      </c>
      <c r="F3338" s="13">
        <f t="shared" si="942"/>
        <v>2.9859235034834786E-3</v>
      </c>
      <c r="G3338" s="2">
        <f t="shared" si="937"/>
        <v>7282.6230000000023</v>
      </c>
      <c r="H3338" s="2">
        <f t="shared" ca="1" si="943"/>
        <v>74220.2</v>
      </c>
      <c r="I3338">
        <f t="shared" ca="1" si="944"/>
        <v>1</v>
      </c>
      <c r="J3338">
        <f t="shared" si="945"/>
        <v>1</v>
      </c>
      <c r="K3338">
        <f t="shared" si="938"/>
        <v>76.720000000000255</v>
      </c>
      <c r="L3338">
        <f t="shared" ca="1" si="939"/>
        <v>-76.720000000000255</v>
      </c>
      <c r="M3338" s="14">
        <f t="shared" si="940"/>
        <v>6886.4400000000496</v>
      </c>
      <c r="N3338">
        <f t="shared" si="946"/>
        <v>0</v>
      </c>
      <c r="O3338">
        <f t="shared" si="941"/>
        <v>0</v>
      </c>
      <c r="P3338">
        <f>COUNTIF(作圖資料!$A$3:$A$249,A3338)</f>
        <v>0</v>
      </c>
      <c r="R3338" s="7">
        <f t="shared" si="947"/>
        <v>69</v>
      </c>
      <c r="S3338" s="8">
        <f t="shared" ca="1" si="948"/>
        <v>-69</v>
      </c>
      <c r="T3338" s="8">
        <f t="shared" ca="1" si="949"/>
        <v>9649</v>
      </c>
      <c r="U3338" s="8">
        <f t="shared" ca="1" si="950"/>
        <v>1</v>
      </c>
      <c r="V3338" s="9">
        <f t="shared" ca="1" si="951"/>
        <v>2</v>
      </c>
      <c r="W3338" s="3">
        <f t="shared" si="952"/>
        <v>-5.078835657974623E-3</v>
      </c>
      <c r="X3338" s="3">
        <f t="shared" si="953"/>
        <v>-4.798904097721568E-2</v>
      </c>
      <c r="Y3338" s="3">
        <f t="shared" si="954"/>
        <v>-4.0272108843537269E-2</v>
      </c>
    </row>
    <row r="3339" spans="1:25" x14ac:dyDescent="0.25">
      <c r="A3339" s="1">
        <v>40885</v>
      </c>
      <c r="B3339" s="2">
        <v>6982.9</v>
      </c>
      <c r="C3339" s="2">
        <v>67951</v>
      </c>
      <c r="D3339" s="2">
        <v>6961</v>
      </c>
      <c r="E3339" s="2">
        <v>6955</v>
      </c>
      <c r="F3339" s="13">
        <f t="shared" si="942"/>
        <v>-3.1362327972618287E-3</v>
      </c>
      <c r="G3339" s="2">
        <f t="shared" si="937"/>
        <v>7278.5301666666683</v>
      </c>
      <c r="H3339" s="2">
        <f t="shared" ca="1" si="943"/>
        <v>65846.8</v>
      </c>
      <c r="I3339">
        <f t="shared" ca="1" si="944"/>
        <v>1</v>
      </c>
      <c r="J3339">
        <f t="shared" si="945"/>
        <v>-1</v>
      </c>
      <c r="K3339">
        <f t="shared" si="938"/>
        <v>-50.100000000000364</v>
      </c>
      <c r="L3339">
        <f t="shared" ca="1" si="939"/>
        <v>-50.100000000000364</v>
      </c>
      <c r="M3339" s="14">
        <f t="shared" si="940"/>
        <v>6886.4400000000496</v>
      </c>
      <c r="N3339">
        <f t="shared" si="946"/>
        <v>0</v>
      </c>
      <c r="O3339">
        <f t="shared" si="941"/>
        <v>0</v>
      </c>
      <c r="P3339">
        <f>COUNTIF(作圖資料!$A$3:$A$249,A3339)</f>
        <v>0</v>
      </c>
      <c r="R3339" s="7">
        <f t="shared" si="947"/>
        <v>-93</v>
      </c>
      <c r="S3339" s="8">
        <f t="shared" ca="1" si="948"/>
        <v>-93</v>
      </c>
      <c r="T3339" s="8">
        <f t="shared" ca="1" si="949"/>
        <v>9556</v>
      </c>
      <c r="U3339" s="8">
        <f t="shared" ca="1" si="950"/>
        <v>1</v>
      </c>
      <c r="V3339" s="9">
        <f t="shared" ca="1" si="951"/>
        <v>0</v>
      </c>
      <c r="W3339" s="3">
        <f t="shared" si="952"/>
        <v>-5.078835657974623E-3</v>
      </c>
      <c r="X3339" s="3">
        <f t="shared" si="953"/>
        <v>-5.4770748505587941E-2</v>
      </c>
      <c r="Y3339" s="3">
        <f t="shared" si="954"/>
        <v>-5.2925170068026994E-2</v>
      </c>
    </row>
    <row r="3340" spans="1:25" x14ac:dyDescent="0.25">
      <c r="A3340" s="1">
        <v>40886</v>
      </c>
      <c r="B3340" s="2">
        <v>6893.3</v>
      </c>
      <c r="C3340" s="2">
        <v>71566</v>
      </c>
      <c r="D3340" s="2">
        <v>6884</v>
      </c>
      <c r="E3340" s="2">
        <v>6881</v>
      </c>
      <c r="F3340" s="13">
        <f t="shared" si="942"/>
        <v>-1.3491361176795058E-3</v>
      </c>
      <c r="G3340" s="2">
        <f t="shared" si="937"/>
        <v>7270.3238333333366</v>
      </c>
      <c r="H3340" s="2">
        <f t="shared" ca="1" si="943"/>
        <v>66028.2</v>
      </c>
      <c r="I3340">
        <f t="shared" ca="1" si="944"/>
        <v>1</v>
      </c>
      <c r="J3340">
        <f t="shared" si="945"/>
        <v>-1</v>
      </c>
      <c r="K3340">
        <f t="shared" si="938"/>
        <v>-89.599999999999454</v>
      </c>
      <c r="L3340">
        <f t="shared" ca="1" si="939"/>
        <v>-89.599999999999454</v>
      </c>
      <c r="M3340" s="14">
        <f t="shared" si="940"/>
        <v>6886.4400000000496</v>
      </c>
      <c r="N3340">
        <f t="shared" si="946"/>
        <v>0</v>
      </c>
      <c r="O3340">
        <f t="shared" si="941"/>
        <v>0</v>
      </c>
      <c r="P3340">
        <f>COUNTIF(作圖資料!$A$3:$A$249,A3340)</f>
        <v>0</v>
      </c>
      <c r="R3340" s="7">
        <f t="shared" si="947"/>
        <v>-77</v>
      </c>
      <c r="S3340" s="8">
        <f t="shared" ca="1" si="948"/>
        <v>-77</v>
      </c>
      <c r="T3340" s="8">
        <f t="shared" ca="1" si="949"/>
        <v>9479</v>
      </c>
      <c r="U3340" s="8">
        <f t="shared" ca="1" si="950"/>
        <v>1</v>
      </c>
      <c r="V3340" s="9">
        <f t="shared" ca="1" si="951"/>
        <v>0</v>
      </c>
      <c r="W3340" s="3">
        <f t="shared" si="952"/>
        <v>-5.078835657974623E-3</v>
      </c>
      <c r="X3340" s="3">
        <f t="shared" si="953"/>
        <v>-6.6899311270900208E-2</v>
      </c>
      <c r="Y3340" s="3">
        <f t="shared" si="954"/>
        <v>-6.3401360544217522E-2</v>
      </c>
    </row>
    <row r="3341" spans="1:25" x14ac:dyDescent="0.25">
      <c r="A3341" s="1">
        <v>40889</v>
      </c>
      <c r="B3341" s="2">
        <v>6949.04</v>
      </c>
      <c r="C3341" s="2">
        <v>54288</v>
      </c>
      <c r="D3341" s="2">
        <v>6943</v>
      </c>
      <c r="E3341" s="2">
        <v>6937</v>
      </c>
      <c r="F3341" s="13">
        <f t="shared" si="942"/>
        <v>-8.6918480826125855E-4</v>
      </c>
      <c r="G3341" s="2">
        <f t="shared" si="937"/>
        <v>7259.85116666667</v>
      </c>
      <c r="H3341" s="2">
        <f t="shared" ca="1" si="943"/>
        <v>67600.800000000003</v>
      </c>
      <c r="I3341">
        <f t="shared" ca="1" si="944"/>
        <v>-1</v>
      </c>
      <c r="J3341">
        <f t="shared" si="945"/>
        <v>-1</v>
      </c>
      <c r="K3341">
        <f t="shared" si="938"/>
        <v>55.739999999999782</v>
      </c>
      <c r="L3341">
        <f t="shared" ca="1" si="939"/>
        <v>55.739999999999782</v>
      </c>
      <c r="M3341" s="14">
        <f t="shared" si="940"/>
        <v>6886.4400000000496</v>
      </c>
      <c r="N3341">
        <f t="shared" si="946"/>
        <v>0</v>
      </c>
      <c r="O3341">
        <f t="shared" si="941"/>
        <v>0</v>
      </c>
      <c r="P3341">
        <f>COUNTIF(作圖資料!$A$3:$A$249,A3341)</f>
        <v>0</v>
      </c>
      <c r="R3341" s="7">
        <f t="shared" si="947"/>
        <v>59</v>
      </c>
      <c r="S3341" s="8">
        <f t="shared" ca="1" si="948"/>
        <v>59</v>
      </c>
      <c r="T3341" s="8">
        <f t="shared" ca="1" si="949"/>
        <v>9538</v>
      </c>
      <c r="U3341" s="8">
        <f t="shared" ca="1" si="950"/>
        <v>-1</v>
      </c>
      <c r="V3341" s="9">
        <f t="shared" ca="1" si="951"/>
        <v>2</v>
      </c>
      <c r="W3341" s="3">
        <f t="shared" si="952"/>
        <v>-5.078835657974623E-3</v>
      </c>
      <c r="X3341" s="3">
        <f t="shared" si="953"/>
        <v>-5.9354154032747242E-2</v>
      </c>
      <c r="Y3341" s="3">
        <f t="shared" si="954"/>
        <v>-5.5374149659863869E-2</v>
      </c>
    </row>
    <row r="3342" spans="1:25" x14ac:dyDescent="0.25">
      <c r="A3342" s="1">
        <v>40890</v>
      </c>
      <c r="B3342" s="2">
        <v>6896.31</v>
      </c>
      <c r="C3342" s="2">
        <v>60412</v>
      </c>
      <c r="D3342" s="2">
        <v>6897</v>
      </c>
      <c r="E3342" s="2">
        <v>6892</v>
      </c>
      <c r="F3342" s="13">
        <f t="shared" si="942"/>
        <v>1.0005350687536385E-4</v>
      </c>
      <c r="G3342" s="2">
        <f t="shared" si="937"/>
        <v>7250.1083333333372</v>
      </c>
      <c r="H3342" s="2">
        <f t="shared" ca="1" si="943"/>
        <v>66129.8</v>
      </c>
      <c r="I3342">
        <f t="shared" ca="1" si="944"/>
        <v>-1</v>
      </c>
      <c r="J3342">
        <f t="shared" si="945"/>
        <v>1</v>
      </c>
      <c r="K3342">
        <f t="shared" si="938"/>
        <v>-52.729999999999563</v>
      </c>
      <c r="L3342">
        <f t="shared" ca="1" si="939"/>
        <v>52.729999999999563</v>
      </c>
      <c r="M3342" s="14">
        <f t="shared" si="940"/>
        <v>6886.4400000000496</v>
      </c>
      <c r="N3342">
        <f t="shared" si="946"/>
        <v>0</v>
      </c>
      <c r="O3342">
        <f t="shared" si="941"/>
        <v>0</v>
      </c>
      <c r="P3342">
        <f>COUNTIF(作圖資料!$A$3:$A$249,A3342)</f>
        <v>0</v>
      </c>
      <c r="R3342" s="7">
        <f t="shared" si="947"/>
        <v>-46</v>
      </c>
      <c r="S3342" s="8">
        <f t="shared" ca="1" si="948"/>
        <v>46</v>
      </c>
      <c r="T3342" s="8">
        <f t="shared" ca="1" si="949"/>
        <v>9584</v>
      </c>
      <c r="U3342" s="8">
        <f t="shared" ca="1" si="950"/>
        <v>-1</v>
      </c>
      <c r="V3342" s="9">
        <f t="shared" ca="1" si="951"/>
        <v>0</v>
      </c>
      <c r="W3342" s="3">
        <f t="shared" si="952"/>
        <v>-5.078835657974623E-3</v>
      </c>
      <c r="X3342" s="3">
        <f t="shared" si="953"/>
        <v>-6.6491867365502944E-2</v>
      </c>
      <c r="Y3342" s="3">
        <f t="shared" si="954"/>
        <v>-6.1632653061224452E-2</v>
      </c>
    </row>
    <row r="3343" spans="1:25" x14ac:dyDescent="0.25">
      <c r="A3343" s="1">
        <v>40891</v>
      </c>
      <c r="B3343" s="2">
        <v>6922.57</v>
      </c>
      <c r="C3343" s="2">
        <v>61213</v>
      </c>
      <c r="D3343" s="2">
        <v>6919</v>
      </c>
      <c r="E3343" s="2">
        <v>6915</v>
      </c>
      <c r="F3343" s="13">
        <f t="shared" si="942"/>
        <v>-5.157044276907774E-4</v>
      </c>
      <c r="G3343" s="2">
        <f t="shared" si="937"/>
        <v>7240.6036666666705</v>
      </c>
      <c r="H3343" s="2">
        <f t="shared" ca="1" si="943"/>
        <v>63086</v>
      </c>
      <c r="I3343">
        <f t="shared" ca="1" si="944"/>
        <v>-1</v>
      </c>
      <c r="J3343">
        <f t="shared" si="945"/>
        <v>-1</v>
      </c>
      <c r="K3343">
        <f t="shared" si="938"/>
        <v>26.259999999999309</v>
      </c>
      <c r="L3343">
        <f t="shared" ca="1" si="939"/>
        <v>-26.259999999999309</v>
      </c>
      <c r="M3343" s="14">
        <f t="shared" si="940"/>
        <v>6886.4400000000496</v>
      </c>
      <c r="N3343">
        <f t="shared" si="946"/>
        <v>0</v>
      </c>
      <c r="O3343">
        <f t="shared" si="941"/>
        <v>0</v>
      </c>
      <c r="P3343">
        <f>COUNTIF(作圖資料!$A$3:$A$249,A3343)</f>
        <v>0</v>
      </c>
      <c r="R3343" s="7">
        <f t="shared" si="947"/>
        <v>22</v>
      </c>
      <c r="S3343" s="8">
        <f t="shared" ca="1" si="948"/>
        <v>-22</v>
      </c>
      <c r="T3343" s="8">
        <f t="shared" ca="1" si="949"/>
        <v>9562</v>
      </c>
      <c r="U3343" s="8">
        <f t="shared" ca="1" si="950"/>
        <v>-1</v>
      </c>
      <c r="V3343" s="9">
        <f t="shared" ca="1" si="951"/>
        <v>0</v>
      </c>
      <c r="W3343" s="3">
        <f t="shared" si="952"/>
        <v>-5.078835657974623E-3</v>
      </c>
      <c r="X3343" s="3">
        <f t="shared" si="953"/>
        <v>-6.2937223858615776E-2</v>
      </c>
      <c r="Y3343" s="3">
        <f t="shared" si="954"/>
        <v>-5.8639455782312777E-2</v>
      </c>
    </row>
    <row r="3344" spans="1:25" x14ac:dyDescent="0.25">
      <c r="A3344" s="1">
        <v>40892</v>
      </c>
      <c r="B3344" s="2">
        <v>6764.59</v>
      </c>
      <c r="C3344" s="2">
        <v>66658</v>
      </c>
      <c r="D3344" s="2">
        <v>6751</v>
      </c>
      <c r="E3344" s="2">
        <v>6750</v>
      </c>
      <c r="F3344" s="13">
        <f t="shared" si="942"/>
        <v>-2.0089909366273195E-3</v>
      </c>
      <c r="G3344" s="2">
        <f t="shared" si="937"/>
        <v>7227.7488333333376</v>
      </c>
      <c r="H3344" s="2">
        <f t="shared" ca="1" si="943"/>
        <v>62827.4</v>
      </c>
      <c r="I3344">
        <f t="shared" ca="1" si="944"/>
        <v>1</v>
      </c>
      <c r="J3344">
        <f t="shared" si="945"/>
        <v>-1</v>
      </c>
      <c r="K3344">
        <f t="shared" si="938"/>
        <v>-157.97999999999956</v>
      </c>
      <c r="L3344">
        <f t="shared" ca="1" si="939"/>
        <v>157.97999999999956</v>
      </c>
      <c r="M3344" s="14">
        <f t="shared" si="940"/>
        <v>6886.4400000000496</v>
      </c>
      <c r="N3344">
        <f t="shared" si="946"/>
        <v>-1</v>
      </c>
      <c r="O3344">
        <f t="shared" si="941"/>
        <v>1</v>
      </c>
      <c r="P3344">
        <f>COUNTIF(作圖資料!$A$3:$A$249,A3344)</f>
        <v>0</v>
      </c>
      <c r="R3344" s="7">
        <f t="shared" si="947"/>
        <v>-168</v>
      </c>
      <c r="S3344" s="8">
        <f t="shared" ca="1" si="948"/>
        <v>168</v>
      </c>
      <c r="T3344" s="8">
        <f t="shared" ca="1" si="949"/>
        <v>9730</v>
      </c>
      <c r="U3344" s="8">
        <f t="shared" ca="1" si="950"/>
        <v>1</v>
      </c>
      <c r="V3344" s="9">
        <f t="shared" ca="1" si="951"/>
        <v>2</v>
      </c>
      <c r="W3344" s="3">
        <f t="shared" si="952"/>
        <v>-5.078835657974623E-3</v>
      </c>
      <c r="X3344" s="3">
        <f t="shared" si="953"/>
        <v>-8.4321937537901848E-2</v>
      </c>
      <c r="Y3344" s="3">
        <f t="shared" si="954"/>
        <v>-8.1496598639455686E-2</v>
      </c>
    </row>
    <row r="3345" spans="1:25" x14ac:dyDescent="0.25">
      <c r="A3345" s="1">
        <v>40893</v>
      </c>
      <c r="B3345" s="2">
        <v>6785.09</v>
      </c>
      <c r="C3345" s="2">
        <v>52828</v>
      </c>
      <c r="D3345" s="2">
        <v>6775</v>
      </c>
      <c r="E3345" s="2">
        <v>6771</v>
      </c>
      <c r="F3345" s="13">
        <f t="shared" si="942"/>
        <v>-1.487084180165632E-3</v>
      </c>
      <c r="G3345" s="2">
        <f t="shared" si="937"/>
        <v>7219.0753333333378</v>
      </c>
      <c r="H3345" s="2">
        <f t="shared" ca="1" si="943"/>
        <v>59079.8</v>
      </c>
      <c r="I3345">
        <f t="shared" ca="1" si="944"/>
        <v>-1</v>
      </c>
      <c r="J3345">
        <f t="shared" si="945"/>
        <v>-1</v>
      </c>
      <c r="K3345">
        <f t="shared" si="938"/>
        <v>20.5</v>
      </c>
      <c r="L3345">
        <f t="shared" ca="1" si="939"/>
        <v>20.5</v>
      </c>
      <c r="M3345" s="14">
        <f t="shared" si="940"/>
        <v>6865.9400000000496</v>
      </c>
      <c r="N3345">
        <f t="shared" si="946"/>
        <v>-1</v>
      </c>
      <c r="O3345">
        <f t="shared" si="941"/>
        <v>0</v>
      </c>
      <c r="P3345">
        <f>COUNTIF(作圖資料!$A$3:$A$249,A3345)</f>
        <v>0</v>
      </c>
      <c r="R3345" s="7">
        <f t="shared" si="947"/>
        <v>24</v>
      </c>
      <c r="S3345" s="8">
        <f t="shared" ca="1" si="948"/>
        <v>24</v>
      </c>
      <c r="T3345" s="8">
        <f t="shared" ca="1" si="949"/>
        <v>9754</v>
      </c>
      <c r="U3345" s="8">
        <f t="shared" ca="1" si="950"/>
        <v>-1</v>
      </c>
      <c r="V3345" s="9">
        <f t="shared" ca="1" si="951"/>
        <v>2</v>
      </c>
      <c r="W3345" s="3">
        <f t="shared" si="952"/>
        <v>-5.078835657974623E-3</v>
      </c>
      <c r="X3345" s="3">
        <f t="shared" si="953"/>
        <v>-8.1546987351641675E-2</v>
      </c>
      <c r="Y3345" s="3">
        <f t="shared" si="954"/>
        <v>-7.8231292517006668E-2</v>
      </c>
    </row>
    <row r="3346" spans="1:25" x14ac:dyDescent="0.25">
      <c r="A3346" s="1">
        <v>40896</v>
      </c>
      <c r="B3346" s="2">
        <v>6633.33</v>
      </c>
      <c r="C3346" s="2">
        <v>61805</v>
      </c>
      <c r="D3346" s="2">
        <v>6637</v>
      </c>
      <c r="E3346" s="2">
        <v>6632</v>
      </c>
      <c r="F3346" s="13">
        <f t="shared" si="942"/>
        <v>5.5326660968169072E-4</v>
      </c>
      <c r="G3346" s="2">
        <f t="shared" si="937"/>
        <v>7212.1938333333383</v>
      </c>
      <c r="H3346" s="2">
        <f t="shared" ca="1" si="943"/>
        <v>60583.199999999997</v>
      </c>
      <c r="I3346">
        <f t="shared" ca="1" si="944"/>
        <v>1</v>
      </c>
      <c r="J3346">
        <f t="shared" si="945"/>
        <v>1</v>
      </c>
      <c r="K3346">
        <f t="shared" si="938"/>
        <v>-151.76000000000022</v>
      </c>
      <c r="L3346">
        <f t="shared" ca="1" si="939"/>
        <v>151.76000000000022</v>
      </c>
      <c r="M3346" s="14">
        <f t="shared" si="940"/>
        <v>7017.7000000000498</v>
      </c>
      <c r="N3346">
        <f t="shared" si="946"/>
        <v>1</v>
      </c>
      <c r="O3346">
        <f t="shared" si="941"/>
        <v>2</v>
      </c>
      <c r="P3346">
        <f>COUNTIF(作圖資料!$A$3:$A$249,A3346)</f>
        <v>0</v>
      </c>
      <c r="R3346" s="7">
        <f t="shared" si="947"/>
        <v>-138</v>
      </c>
      <c r="S3346" s="8">
        <f t="shared" ca="1" si="948"/>
        <v>138</v>
      </c>
      <c r="T3346" s="8">
        <f t="shared" ca="1" si="949"/>
        <v>9892</v>
      </c>
      <c r="U3346" s="8">
        <f t="shared" ca="1" si="950"/>
        <v>1</v>
      </c>
      <c r="V3346" s="9">
        <f t="shared" ca="1" si="951"/>
        <v>2</v>
      </c>
      <c r="W3346" s="3">
        <f t="shared" si="952"/>
        <v>-5.078835657974623E-3</v>
      </c>
      <c r="X3346" s="3">
        <f t="shared" si="953"/>
        <v>-0.10208974053538944</v>
      </c>
      <c r="Y3346" s="3">
        <f t="shared" si="954"/>
        <v>-9.7006802721088303E-2</v>
      </c>
    </row>
    <row r="3347" spans="1:25" x14ac:dyDescent="0.25">
      <c r="A3347" s="1">
        <v>40897</v>
      </c>
      <c r="B3347" s="2">
        <v>6662.64</v>
      </c>
      <c r="C3347" s="2">
        <v>60358</v>
      </c>
      <c r="D3347" s="2">
        <v>6671</v>
      </c>
      <c r="E3347" s="2">
        <v>6660</v>
      </c>
      <c r="F3347" s="13">
        <f t="shared" si="942"/>
        <v>1.2547578737556186E-3</v>
      </c>
      <c r="G3347" s="2">
        <f t="shared" si="937"/>
        <v>7208.6191666666709</v>
      </c>
      <c r="H3347" s="2">
        <f t="shared" ca="1" si="943"/>
        <v>60572.4</v>
      </c>
      <c r="I3347">
        <f t="shared" ca="1" si="944"/>
        <v>-1</v>
      </c>
      <c r="J3347">
        <f t="shared" si="945"/>
        <v>1</v>
      </c>
      <c r="K3347">
        <f t="shared" si="938"/>
        <v>29.3100000000004</v>
      </c>
      <c r="L3347">
        <f t="shared" ca="1" si="939"/>
        <v>29.3100000000004</v>
      </c>
      <c r="M3347" s="14">
        <f t="shared" si="940"/>
        <v>7047.0100000000502</v>
      </c>
      <c r="N3347">
        <f t="shared" si="946"/>
        <v>1</v>
      </c>
      <c r="O3347">
        <f t="shared" si="941"/>
        <v>0</v>
      </c>
      <c r="P3347">
        <f>COUNTIF(作圖資料!$A$3:$A$249,A3347)</f>
        <v>0</v>
      </c>
      <c r="R3347" s="7">
        <f t="shared" si="947"/>
        <v>34</v>
      </c>
      <c r="S3347" s="8">
        <f t="shared" ca="1" si="948"/>
        <v>34</v>
      </c>
      <c r="T3347" s="8">
        <f t="shared" ca="1" si="949"/>
        <v>9926</v>
      </c>
      <c r="U3347" s="8">
        <f t="shared" ca="1" si="950"/>
        <v>-1</v>
      </c>
      <c r="V3347" s="9">
        <f t="shared" ca="1" si="951"/>
        <v>2</v>
      </c>
      <c r="W3347" s="3">
        <f t="shared" si="952"/>
        <v>-5.078835657974623E-3</v>
      </c>
      <c r="X3347" s="3">
        <f t="shared" si="953"/>
        <v>-9.8122238586156096E-2</v>
      </c>
      <c r="Y3347" s="3">
        <f t="shared" si="954"/>
        <v>-9.2380952380952119E-2</v>
      </c>
    </row>
    <row r="3348" spans="1:25" x14ac:dyDescent="0.25">
      <c r="A3348" s="1">
        <v>40898</v>
      </c>
      <c r="B3348" s="2">
        <v>6966.48</v>
      </c>
      <c r="C3348" s="2">
        <v>77409</v>
      </c>
      <c r="D3348" s="2">
        <v>6952</v>
      </c>
      <c r="E3348" s="2">
        <v>6960</v>
      </c>
      <c r="F3348" s="13">
        <f t="shared" si="942"/>
        <v>-9.3016846384397223E-4</v>
      </c>
      <c r="G3348" s="2">
        <f t="shared" si="937"/>
        <v>7206.5613333333367</v>
      </c>
      <c r="H3348" s="2">
        <f t="shared" ca="1" si="943"/>
        <v>63811.6</v>
      </c>
      <c r="I3348">
        <f t="shared" ca="1" si="944"/>
        <v>1</v>
      </c>
      <c r="J3348">
        <f t="shared" si="945"/>
        <v>-1</v>
      </c>
      <c r="K3348">
        <f t="shared" si="938"/>
        <v>303.83999999999924</v>
      </c>
      <c r="L3348">
        <f t="shared" ca="1" si="939"/>
        <v>-303.83999999999924</v>
      </c>
      <c r="M3348" s="14">
        <f t="shared" si="940"/>
        <v>7350.8500000000495</v>
      </c>
      <c r="N3348">
        <f t="shared" si="946"/>
        <v>-1</v>
      </c>
      <c r="O3348">
        <f t="shared" si="941"/>
        <v>2</v>
      </c>
      <c r="P3348">
        <f>COUNTIF(作圖資料!$A$3:$A$249,A3348)</f>
        <v>1</v>
      </c>
      <c r="R3348" s="7">
        <f t="shared" si="947"/>
        <v>281</v>
      </c>
      <c r="S3348" s="8">
        <f t="shared" ca="1" si="948"/>
        <v>-281</v>
      </c>
      <c r="T3348" s="8">
        <f t="shared" ca="1" si="949"/>
        <v>9645</v>
      </c>
      <c r="U3348" s="8">
        <f t="shared" ca="1" si="950"/>
        <v>1</v>
      </c>
      <c r="V3348" s="9">
        <f t="shared" ca="1" si="951"/>
        <v>2</v>
      </c>
      <c r="W3348" s="3">
        <f t="shared" si="952"/>
        <v>-5.078835657974623E-3</v>
      </c>
      <c r="X3348" s="3">
        <f t="shared" si="953"/>
        <v>-5.6993415923070279E-2</v>
      </c>
      <c r="Y3348" s="3">
        <f t="shared" si="954"/>
        <v>-5.4149659863945376E-2</v>
      </c>
    </row>
    <row r="3349" spans="1:25" x14ac:dyDescent="0.25">
      <c r="A3349" s="1">
        <v>40899</v>
      </c>
      <c r="B3349" s="2">
        <v>6966.35</v>
      </c>
      <c r="C3349" s="2">
        <v>74417</v>
      </c>
      <c r="D3349" s="2">
        <v>6954</v>
      </c>
      <c r="E3349" s="2">
        <v>6947</v>
      </c>
      <c r="F3349" s="13">
        <f t="shared" si="942"/>
        <v>-1.772807854902525E-3</v>
      </c>
      <c r="G3349" s="2">
        <f t="shared" si="937"/>
        <v>7203.5508333333364</v>
      </c>
      <c r="H3349" s="2">
        <f t="shared" ca="1" si="943"/>
        <v>65363.4</v>
      </c>
      <c r="I3349">
        <f t="shared" ca="1" si="944"/>
        <v>1</v>
      </c>
      <c r="J3349">
        <f t="shared" si="945"/>
        <v>-1</v>
      </c>
      <c r="K3349">
        <f t="shared" si="938"/>
        <v>-0.12999999999919964</v>
      </c>
      <c r="L3349">
        <f t="shared" ca="1" si="939"/>
        <v>-0.12999999999919964</v>
      </c>
      <c r="M3349" s="14">
        <f t="shared" si="940"/>
        <v>7350.9800000000487</v>
      </c>
      <c r="N3349">
        <f t="shared" si="946"/>
        <v>-1</v>
      </c>
      <c r="O3349">
        <f t="shared" si="941"/>
        <v>0</v>
      </c>
      <c r="P3349">
        <f>COUNTIF(作圖資料!$A$3:$A$249,A3349)</f>
        <v>0</v>
      </c>
      <c r="R3349" s="7">
        <f t="shared" si="947"/>
        <v>-6</v>
      </c>
      <c r="S3349" s="8">
        <f t="shared" ca="1" si="948"/>
        <v>-6</v>
      </c>
      <c r="T3349" s="8">
        <f t="shared" ca="1" si="949"/>
        <v>9639</v>
      </c>
      <c r="U3349" s="8">
        <f t="shared" ca="1" si="950"/>
        <v>1</v>
      </c>
      <c r="V3349" s="9">
        <f t="shared" ca="1" si="951"/>
        <v>0</v>
      </c>
      <c r="W3349" s="3">
        <f t="shared" si="952"/>
        <v>-9.3016846384397223E-4</v>
      </c>
      <c r="X3349" s="3">
        <f t="shared" si="953"/>
        <v>-1.8660787083175383E-5</v>
      </c>
      <c r="Y3349" s="3">
        <f t="shared" si="954"/>
        <v>-8.6206896551724137E-4</v>
      </c>
    </row>
    <row r="3350" spans="1:25" x14ac:dyDescent="0.25">
      <c r="A3350" s="1">
        <v>40900</v>
      </c>
      <c r="B3350" s="2">
        <v>7110.73</v>
      </c>
      <c r="C3350" s="2">
        <v>92844</v>
      </c>
      <c r="D3350" s="2">
        <v>7107</v>
      </c>
      <c r="E3350" s="2">
        <v>7102</v>
      </c>
      <c r="F3350" s="13">
        <f t="shared" si="942"/>
        <v>-5.2455936310324969E-4</v>
      </c>
      <c r="G3350" s="2">
        <f t="shared" si="937"/>
        <v>7202.3528333333361</v>
      </c>
      <c r="H3350" s="2">
        <f t="shared" ca="1" si="943"/>
        <v>73366.600000000006</v>
      </c>
      <c r="I3350">
        <f t="shared" ca="1" si="944"/>
        <v>1</v>
      </c>
      <c r="J3350">
        <f t="shared" si="945"/>
        <v>-1</v>
      </c>
      <c r="K3350">
        <f t="shared" si="938"/>
        <v>144.3799999999992</v>
      </c>
      <c r="L3350">
        <f t="shared" ca="1" si="939"/>
        <v>144.3799999999992</v>
      </c>
      <c r="M3350" s="14">
        <f t="shared" si="940"/>
        <v>7206.6000000000495</v>
      </c>
      <c r="N3350">
        <f t="shared" si="946"/>
        <v>-1</v>
      </c>
      <c r="O3350">
        <f t="shared" si="941"/>
        <v>0</v>
      </c>
      <c r="P3350">
        <f>COUNTIF(作圖資料!$A$3:$A$249,A3350)</f>
        <v>0</v>
      </c>
      <c r="R3350" s="7">
        <f t="shared" si="947"/>
        <v>153</v>
      </c>
      <c r="S3350" s="8">
        <f t="shared" ca="1" si="948"/>
        <v>153</v>
      </c>
      <c r="T3350" s="8">
        <f t="shared" ca="1" si="949"/>
        <v>9792</v>
      </c>
      <c r="U3350" s="8">
        <f t="shared" ca="1" si="950"/>
        <v>1</v>
      </c>
      <c r="V3350" s="9">
        <f t="shared" ca="1" si="951"/>
        <v>0</v>
      </c>
      <c r="W3350" s="3">
        <f t="shared" si="952"/>
        <v>-9.3016846384397223E-4</v>
      </c>
      <c r="X3350" s="3">
        <f t="shared" si="953"/>
        <v>2.0706296436651117E-2</v>
      </c>
      <c r="Y3350" s="3">
        <f t="shared" si="954"/>
        <v>2.1120689655172331E-2</v>
      </c>
    </row>
    <row r="3351" spans="1:25" x14ac:dyDescent="0.25">
      <c r="A3351" s="1">
        <v>40903</v>
      </c>
      <c r="B3351" s="2">
        <v>7092.58</v>
      </c>
      <c r="C3351" s="2">
        <v>65017</v>
      </c>
      <c r="D3351" s="2">
        <v>7103</v>
      </c>
      <c r="E3351" s="2">
        <v>7100</v>
      </c>
      <c r="F3351" s="13">
        <f t="shared" si="942"/>
        <v>1.469140989597495E-3</v>
      </c>
      <c r="G3351" s="2">
        <f t="shared" si="937"/>
        <v>7200.139500000003</v>
      </c>
      <c r="H3351" s="2">
        <f t="shared" ca="1" si="943"/>
        <v>74009</v>
      </c>
      <c r="I3351">
        <f t="shared" ca="1" si="944"/>
        <v>-1</v>
      </c>
      <c r="J3351">
        <f t="shared" si="945"/>
        <v>1</v>
      </c>
      <c r="K3351">
        <f t="shared" si="938"/>
        <v>-18.149999999999636</v>
      </c>
      <c r="L3351">
        <f t="shared" ca="1" si="939"/>
        <v>-18.149999999999636</v>
      </c>
      <c r="M3351" s="14">
        <f t="shared" si="940"/>
        <v>7224.7500000000491</v>
      </c>
      <c r="N3351">
        <f t="shared" si="946"/>
        <v>1</v>
      </c>
      <c r="O3351">
        <f t="shared" si="941"/>
        <v>2</v>
      </c>
      <c r="P3351">
        <f>COUNTIF(作圖資料!$A$3:$A$249,A3351)</f>
        <v>0</v>
      </c>
      <c r="R3351" s="7">
        <f t="shared" si="947"/>
        <v>-4</v>
      </c>
      <c r="S3351" s="8">
        <f t="shared" ca="1" si="948"/>
        <v>-4</v>
      </c>
      <c r="T3351" s="8">
        <f t="shared" ca="1" si="949"/>
        <v>9788</v>
      </c>
      <c r="U3351" s="8">
        <f t="shared" ca="1" si="950"/>
        <v>-1</v>
      </c>
      <c r="V3351" s="9">
        <f t="shared" ca="1" si="951"/>
        <v>2</v>
      </c>
      <c r="W3351" s="3">
        <f t="shared" si="952"/>
        <v>-9.3016846384397223E-4</v>
      </c>
      <c r="X3351" s="3">
        <f t="shared" si="953"/>
        <v>1.810096347079182E-2</v>
      </c>
      <c r="Y3351" s="3">
        <f t="shared" si="954"/>
        <v>2.0545977011494188E-2</v>
      </c>
    </row>
    <row r="3352" spans="1:25" x14ac:dyDescent="0.25">
      <c r="A3352" s="1">
        <v>40904</v>
      </c>
      <c r="B3352" s="2">
        <v>7085.03</v>
      </c>
      <c r="C3352" s="2">
        <v>59038</v>
      </c>
      <c r="D3352" s="2">
        <v>7088</v>
      </c>
      <c r="E3352" s="2">
        <v>7083</v>
      </c>
      <c r="F3352" s="13">
        <f t="shared" si="942"/>
        <v>4.1919370842480319E-4</v>
      </c>
      <c r="G3352" s="2">
        <f t="shared" si="937"/>
        <v>7201.3238333333375</v>
      </c>
      <c r="H3352" s="2">
        <f t="shared" ca="1" si="943"/>
        <v>73745</v>
      </c>
      <c r="I3352">
        <f t="shared" ca="1" si="944"/>
        <v>-1</v>
      </c>
      <c r="J3352">
        <f t="shared" si="945"/>
        <v>1</v>
      </c>
      <c r="K3352">
        <f t="shared" si="938"/>
        <v>-7.5500000000001819</v>
      </c>
      <c r="L3352">
        <f t="shared" ca="1" si="939"/>
        <v>7.5500000000001819</v>
      </c>
      <c r="M3352" s="14">
        <f t="shared" si="940"/>
        <v>7217.2000000000489</v>
      </c>
      <c r="N3352">
        <f t="shared" si="946"/>
        <v>1</v>
      </c>
      <c r="O3352">
        <f t="shared" si="941"/>
        <v>0</v>
      </c>
      <c r="P3352">
        <f>COUNTIF(作圖資料!$A$3:$A$249,A3352)</f>
        <v>0</v>
      </c>
      <c r="R3352" s="7">
        <f t="shared" si="947"/>
        <v>-15</v>
      </c>
      <c r="S3352" s="8">
        <f t="shared" ca="1" si="948"/>
        <v>15</v>
      </c>
      <c r="T3352" s="8">
        <f t="shared" ca="1" si="949"/>
        <v>9803</v>
      </c>
      <c r="U3352" s="8">
        <f t="shared" ca="1" si="950"/>
        <v>-1</v>
      </c>
      <c r="V3352" s="9">
        <f t="shared" ca="1" si="951"/>
        <v>0</v>
      </c>
      <c r="W3352" s="3">
        <f t="shared" si="952"/>
        <v>-9.3016846384397223E-4</v>
      </c>
      <c r="X3352" s="3">
        <f t="shared" si="953"/>
        <v>1.7017202374800755E-2</v>
      </c>
      <c r="Y3352" s="3">
        <f t="shared" si="954"/>
        <v>1.8390804597701038E-2</v>
      </c>
    </row>
    <row r="3353" spans="1:25" x14ac:dyDescent="0.25">
      <c r="A3353" s="1">
        <v>40905</v>
      </c>
      <c r="B3353" s="2">
        <v>7056.67</v>
      </c>
      <c r="C3353" s="2">
        <v>56106</v>
      </c>
      <c r="D3353" s="2">
        <v>7052</v>
      </c>
      <c r="E3353" s="2">
        <v>7046</v>
      </c>
      <c r="F3353" s="13">
        <f t="shared" si="942"/>
        <v>-6.6178523297821812E-4</v>
      </c>
      <c r="G3353" s="2">
        <f t="shared" si="937"/>
        <v>7201.4705000000022</v>
      </c>
      <c r="H3353" s="2">
        <f t="shared" ca="1" si="943"/>
        <v>69484.399999999994</v>
      </c>
      <c r="I3353">
        <f t="shared" ca="1" si="944"/>
        <v>-1</v>
      </c>
      <c r="J3353">
        <f t="shared" si="945"/>
        <v>-1</v>
      </c>
      <c r="K3353">
        <f t="shared" si="938"/>
        <v>-28.359999999999673</v>
      </c>
      <c r="L3353">
        <f t="shared" ca="1" si="939"/>
        <v>28.359999999999673</v>
      </c>
      <c r="M3353" s="14">
        <f t="shared" si="940"/>
        <v>7188.8400000000493</v>
      </c>
      <c r="N3353">
        <f t="shared" si="946"/>
        <v>-1</v>
      </c>
      <c r="O3353">
        <f t="shared" si="941"/>
        <v>2</v>
      </c>
      <c r="P3353">
        <f>COUNTIF(作圖資料!$A$3:$A$249,A3353)</f>
        <v>0</v>
      </c>
      <c r="R3353" s="7">
        <f t="shared" si="947"/>
        <v>-36</v>
      </c>
      <c r="S3353" s="8">
        <f t="shared" ca="1" si="948"/>
        <v>36</v>
      </c>
      <c r="T3353" s="8">
        <f t="shared" ca="1" si="949"/>
        <v>9839</v>
      </c>
      <c r="U3353" s="8">
        <f t="shared" ca="1" si="950"/>
        <v>-1</v>
      </c>
      <c r="V3353" s="9">
        <f t="shared" ca="1" si="951"/>
        <v>0</v>
      </c>
      <c r="W3353" s="3">
        <f t="shared" si="952"/>
        <v>-9.3016846384397223E-4</v>
      </c>
      <c r="X3353" s="3">
        <f t="shared" si="953"/>
        <v>1.2946279900323043E-2</v>
      </c>
      <c r="Y3353" s="3">
        <f t="shared" si="954"/>
        <v>1.3218390804597524E-2</v>
      </c>
    </row>
    <row r="3354" spans="1:25" x14ac:dyDescent="0.25">
      <c r="A3354" s="1">
        <v>40906</v>
      </c>
      <c r="B3354" s="2">
        <v>7074.82</v>
      </c>
      <c r="C3354" s="2">
        <v>52107</v>
      </c>
      <c r="D3354" s="2">
        <v>7073</v>
      </c>
      <c r="E3354" s="2">
        <v>7069</v>
      </c>
      <c r="F3354" s="13">
        <f t="shared" si="942"/>
        <v>-2.5725036113988242E-4</v>
      </c>
      <c r="G3354" s="2">
        <f t="shared" si="937"/>
        <v>7202.8983333333354</v>
      </c>
      <c r="H3354" s="2">
        <f t="shared" ca="1" si="943"/>
        <v>65022.400000000001</v>
      </c>
      <c r="I3354">
        <f t="shared" ca="1" si="944"/>
        <v>-1</v>
      </c>
      <c r="J3354">
        <f t="shared" si="945"/>
        <v>-1</v>
      </c>
      <c r="K3354">
        <f t="shared" si="938"/>
        <v>18.149999999999636</v>
      </c>
      <c r="L3354">
        <f t="shared" ca="1" si="939"/>
        <v>-18.149999999999636</v>
      </c>
      <c r="M3354" s="14">
        <f t="shared" si="940"/>
        <v>7170.6900000000496</v>
      </c>
      <c r="N3354">
        <f t="shared" si="946"/>
        <v>-1</v>
      </c>
      <c r="O3354">
        <f t="shared" si="941"/>
        <v>0</v>
      </c>
      <c r="P3354">
        <f>COUNTIF(作圖資料!$A$3:$A$249,A3354)</f>
        <v>0</v>
      </c>
      <c r="R3354" s="7">
        <f t="shared" si="947"/>
        <v>21</v>
      </c>
      <c r="S3354" s="8">
        <f t="shared" ca="1" si="948"/>
        <v>-21</v>
      </c>
      <c r="T3354" s="8">
        <f t="shared" ca="1" si="949"/>
        <v>9818</v>
      </c>
      <c r="U3354" s="8">
        <f t="shared" ca="1" si="950"/>
        <v>-1</v>
      </c>
      <c r="V3354" s="9">
        <f t="shared" ca="1" si="951"/>
        <v>0</v>
      </c>
      <c r="W3354" s="3">
        <f t="shared" si="952"/>
        <v>-9.3016846384397223E-4</v>
      </c>
      <c r="X3354" s="3">
        <f t="shared" si="953"/>
        <v>1.5551612866182563E-2</v>
      </c>
      <c r="Y3354" s="3">
        <f t="shared" si="954"/>
        <v>1.6235632183907889E-2</v>
      </c>
    </row>
    <row r="3355" spans="1:25" x14ac:dyDescent="0.25">
      <c r="A3355" s="1">
        <v>40907</v>
      </c>
      <c r="B3355" s="2">
        <v>7072.08</v>
      </c>
      <c r="C3355" s="2">
        <v>59333</v>
      </c>
      <c r="D3355" s="2">
        <v>7040</v>
      </c>
      <c r="E3355" s="2">
        <v>7035</v>
      </c>
      <c r="F3355" s="13">
        <f t="shared" si="942"/>
        <v>-4.5361477811336481E-3</v>
      </c>
      <c r="G3355" s="2">
        <f t="shared" si="937"/>
        <v>7201.899666666669</v>
      </c>
      <c r="H3355" s="2">
        <f t="shared" ca="1" si="943"/>
        <v>58320.2</v>
      </c>
      <c r="I3355">
        <f t="shared" ca="1" si="944"/>
        <v>1</v>
      </c>
      <c r="J3355">
        <f t="shared" si="945"/>
        <v>-1</v>
      </c>
      <c r="K3355">
        <f t="shared" si="938"/>
        <v>-2.7399999999997817</v>
      </c>
      <c r="L3355">
        <f t="shared" ca="1" si="939"/>
        <v>2.7399999999997817</v>
      </c>
      <c r="M3355" s="14">
        <f t="shared" si="940"/>
        <v>7173.4300000000494</v>
      </c>
      <c r="N3355">
        <f t="shared" si="946"/>
        <v>-1</v>
      </c>
      <c r="O3355">
        <f t="shared" si="941"/>
        <v>0</v>
      </c>
      <c r="P3355">
        <f>COUNTIF(作圖資料!$A$3:$A$249,A3355)</f>
        <v>0</v>
      </c>
      <c r="R3355" s="7">
        <f t="shared" si="947"/>
        <v>-33</v>
      </c>
      <c r="S3355" s="8">
        <f t="shared" ca="1" si="948"/>
        <v>33</v>
      </c>
      <c r="T3355" s="8">
        <f t="shared" ca="1" si="949"/>
        <v>9851</v>
      </c>
      <c r="U3355" s="8">
        <f t="shared" ca="1" si="950"/>
        <v>1</v>
      </c>
      <c r="V3355" s="9">
        <f t="shared" ca="1" si="951"/>
        <v>2</v>
      </c>
      <c r="W3355" s="3">
        <f t="shared" si="952"/>
        <v>-9.3016846384397223E-4</v>
      </c>
      <c r="X3355" s="3">
        <f t="shared" si="953"/>
        <v>1.5158300892273102E-2</v>
      </c>
      <c r="Y3355" s="3">
        <f t="shared" si="954"/>
        <v>1.1494252873563093E-2</v>
      </c>
    </row>
    <row r="3356" spans="1:25" x14ac:dyDescent="0.25">
      <c r="A3356" s="1">
        <v>40910</v>
      </c>
      <c r="B3356" s="2">
        <v>6952.21</v>
      </c>
      <c r="C3356" s="2">
        <v>48863</v>
      </c>
      <c r="D3356" s="2">
        <v>6949</v>
      </c>
      <c r="E3356" s="2">
        <v>6940</v>
      </c>
      <c r="F3356" s="13">
        <f t="shared" si="942"/>
        <v>-4.6172368210972703E-4</v>
      </c>
      <c r="G3356" s="2">
        <f t="shared" si="937"/>
        <v>7197.5705000000025</v>
      </c>
      <c r="H3356" s="2">
        <f t="shared" ca="1" si="943"/>
        <v>55089.4</v>
      </c>
      <c r="I3356">
        <f t="shared" ca="1" si="944"/>
        <v>-1</v>
      </c>
      <c r="J3356">
        <f t="shared" si="945"/>
        <v>-1</v>
      </c>
      <c r="K3356">
        <f t="shared" si="938"/>
        <v>-119.86999999999989</v>
      </c>
      <c r="L3356">
        <f t="shared" ca="1" si="939"/>
        <v>-119.86999999999989</v>
      </c>
      <c r="M3356" s="14">
        <f t="shared" si="940"/>
        <v>7293.3000000000493</v>
      </c>
      <c r="N3356">
        <f t="shared" si="946"/>
        <v>-1</v>
      </c>
      <c r="O3356">
        <f t="shared" si="941"/>
        <v>0</v>
      </c>
      <c r="P3356">
        <f>COUNTIF(作圖資料!$A$3:$A$249,A3356)</f>
        <v>0</v>
      </c>
      <c r="R3356" s="7">
        <f t="shared" si="947"/>
        <v>-91</v>
      </c>
      <c r="S3356" s="8">
        <f t="shared" ca="1" si="948"/>
        <v>-91</v>
      </c>
      <c r="T3356" s="8">
        <f t="shared" ca="1" si="949"/>
        <v>9760</v>
      </c>
      <c r="U3356" s="8">
        <f t="shared" ca="1" si="950"/>
        <v>-1</v>
      </c>
      <c r="V3356" s="9">
        <f t="shared" ca="1" si="951"/>
        <v>2</v>
      </c>
      <c r="W3356" s="3">
        <f t="shared" si="952"/>
        <v>-9.3016846384397223E-4</v>
      </c>
      <c r="X3356" s="3">
        <f t="shared" si="953"/>
        <v>-2.0483802436808141E-3</v>
      </c>
      <c r="Y3356" s="3">
        <f t="shared" si="954"/>
        <v>-1.5804597701151168E-3</v>
      </c>
    </row>
    <row r="3357" spans="1:25" x14ac:dyDescent="0.25">
      <c r="A3357" s="1">
        <v>40911</v>
      </c>
      <c r="B3357" s="2">
        <v>7053.38</v>
      </c>
      <c r="C3357" s="2">
        <v>63654</v>
      </c>
      <c r="D3357" s="2">
        <v>7049</v>
      </c>
      <c r="E3357" s="2">
        <v>7044</v>
      </c>
      <c r="F3357" s="13">
        <f t="shared" si="942"/>
        <v>-6.2097887821155329E-4</v>
      </c>
      <c r="G3357" s="2">
        <f t="shared" si="937"/>
        <v>7191.8150000000023</v>
      </c>
      <c r="H3357" s="2">
        <f t="shared" ca="1" si="943"/>
        <v>56012.6</v>
      </c>
      <c r="I3357">
        <f t="shared" ca="1" si="944"/>
        <v>1</v>
      </c>
      <c r="J3357">
        <f t="shared" si="945"/>
        <v>-1</v>
      </c>
      <c r="K3357">
        <f t="shared" si="938"/>
        <v>101.17000000000007</v>
      </c>
      <c r="L3357">
        <f t="shared" ca="1" si="939"/>
        <v>-101.17000000000007</v>
      </c>
      <c r="M3357" s="14">
        <f t="shared" si="940"/>
        <v>7192.1300000000492</v>
      </c>
      <c r="N3357">
        <f t="shared" si="946"/>
        <v>-1</v>
      </c>
      <c r="O3357">
        <f t="shared" si="941"/>
        <v>0</v>
      </c>
      <c r="P3357">
        <f>COUNTIF(作圖資料!$A$3:$A$249,A3357)</f>
        <v>0</v>
      </c>
      <c r="R3357" s="7">
        <f t="shared" si="947"/>
        <v>100</v>
      </c>
      <c r="S3357" s="8">
        <f t="shared" ca="1" si="948"/>
        <v>-100</v>
      </c>
      <c r="T3357" s="8">
        <f t="shared" ca="1" si="949"/>
        <v>9660</v>
      </c>
      <c r="U3357" s="8">
        <f t="shared" ca="1" si="950"/>
        <v>1</v>
      </c>
      <c r="V3357" s="9">
        <f t="shared" ca="1" si="951"/>
        <v>2</v>
      </c>
      <c r="W3357" s="3">
        <f t="shared" si="952"/>
        <v>-9.3016846384397223E-4</v>
      </c>
      <c r="X3357" s="3">
        <f t="shared" si="953"/>
        <v>1.2474018442599766E-2</v>
      </c>
      <c r="Y3357" s="3">
        <f t="shared" si="954"/>
        <v>1.2787356321839027E-2</v>
      </c>
    </row>
    <row r="3358" spans="1:25" x14ac:dyDescent="0.25">
      <c r="A3358" s="1">
        <v>40912</v>
      </c>
      <c r="B3358" s="2">
        <v>7082.97</v>
      </c>
      <c r="C3358" s="2">
        <v>75262</v>
      </c>
      <c r="D3358" s="2">
        <v>7073</v>
      </c>
      <c r="E3358" s="2">
        <v>7068</v>
      </c>
      <c r="F3358" s="13">
        <f t="shared" si="942"/>
        <v>-1.4076016134475511E-3</v>
      </c>
      <c r="G3358" s="2">
        <f t="shared" si="937"/>
        <v>7186.825333333335</v>
      </c>
      <c r="H3358" s="2">
        <f t="shared" ca="1" si="943"/>
        <v>59843.8</v>
      </c>
      <c r="I3358">
        <f t="shared" ca="1" si="944"/>
        <v>1</v>
      </c>
      <c r="J3358">
        <f t="shared" si="945"/>
        <v>-1</v>
      </c>
      <c r="K3358">
        <f t="shared" si="938"/>
        <v>29.590000000000146</v>
      </c>
      <c r="L3358">
        <f t="shared" ca="1" si="939"/>
        <v>29.590000000000146</v>
      </c>
      <c r="M3358" s="14">
        <f t="shared" si="940"/>
        <v>7162.5400000000491</v>
      </c>
      <c r="N3358">
        <f t="shared" si="946"/>
        <v>-1</v>
      </c>
      <c r="O3358">
        <f t="shared" si="941"/>
        <v>0</v>
      </c>
      <c r="P3358">
        <f>COUNTIF(作圖資料!$A$3:$A$249,A3358)</f>
        <v>0</v>
      </c>
      <c r="R3358" s="7">
        <f t="shared" si="947"/>
        <v>24</v>
      </c>
      <c r="S3358" s="8">
        <f t="shared" ca="1" si="948"/>
        <v>24</v>
      </c>
      <c r="T3358" s="8">
        <f t="shared" ca="1" si="949"/>
        <v>9684</v>
      </c>
      <c r="U3358" s="8">
        <f t="shared" ca="1" si="950"/>
        <v>1</v>
      </c>
      <c r="V3358" s="9">
        <f t="shared" ca="1" si="951"/>
        <v>0</v>
      </c>
      <c r="W3358" s="3">
        <f t="shared" si="952"/>
        <v>-9.3016846384397223E-4</v>
      </c>
      <c r="X3358" s="3">
        <f t="shared" si="953"/>
        <v>1.672150067178868E-2</v>
      </c>
      <c r="Y3358" s="3">
        <f t="shared" si="954"/>
        <v>1.6235632183908111E-2</v>
      </c>
    </row>
    <row r="3359" spans="1:25" x14ac:dyDescent="0.25">
      <c r="A3359" s="1">
        <v>40913</v>
      </c>
      <c r="B3359" s="2">
        <v>7130.86</v>
      </c>
      <c r="C3359" s="2">
        <v>75976</v>
      </c>
      <c r="D3359" s="2">
        <v>7119</v>
      </c>
      <c r="E3359" s="2">
        <v>7113</v>
      </c>
      <c r="F3359" s="13">
        <f t="shared" si="942"/>
        <v>-1.6631934998022624E-3</v>
      </c>
      <c r="G3359" s="2">
        <f t="shared" si="937"/>
        <v>7181.8675000000012</v>
      </c>
      <c r="H3359" s="2">
        <f t="shared" ca="1" si="943"/>
        <v>64617.599999999999</v>
      </c>
      <c r="I3359">
        <f t="shared" ca="1" si="944"/>
        <v>1</v>
      </c>
      <c r="J3359">
        <f t="shared" si="945"/>
        <v>-1</v>
      </c>
      <c r="K3359">
        <f t="shared" si="938"/>
        <v>47.889999999999418</v>
      </c>
      <c r="L3359">
        <f t="shared" ca="1" si="939"/>
        <v>47.889999999999418</v>
      </c>
      <c r="M3359" s="14">
        <f t="shared" si="940"/>
        <v>7114.6500000000497</v>
      </c>
      <c r="N3359">
        <f t="shared" si="946"/>
        <v>0</v>
      </c>
      <c r="O3359">
        <f t="shared" si="941"/>
        <v>1</v>
      </c>
      <c r="P3359">
        <f>COUNTIF(作圖資料!$A$3:$A$249,A3359)</f>
        <v>0</v>
      </c>
      <c r="R3359" s="7">
        <f t="shared" si="947"/>
        <v>46</v>
      </c>
      <c r="S3359" s="8">
        <f t="shared" ca="1" si="948"/>
        <v>46</v>
      </c>
      <c r="T3359" s="8">
        <f t="shared" ca="1" si="949"/>
        <v>9730</v>
      </c>
      <c r="U3359" s="8">
        <f t="shared" ca="1" si="950"/>
        <v>1</v>
      </c>
      <c r="V3359" s="9">
        <f t="shared" ca="1" si="951"/>
        <v>0</v>
      </c>
      <c r="W3359" s="3">
        <f t="shared" si="952"/>
        <v>-9.3016846384397223E-4</v>
      </c>
      <c r="X3359" s="3">
        <f t="shared" si="953"/>
        <v>2.35958475442406E-2</v>
      </c>
      <c r="Y3359" s="3">
        <f t="shared" si="954"/>
        <v>2.2844827586206984E-2</v>
      </c>
    </row>
    <row r="3360" spans="1:25" x14ac:dyDescent="0.25">
      <c r="A3360" s="1">
        <v>40914</v>
      </c>
      <c r="B3360" s="2">
        <v>7120.51</v>
      </c>
      <c r="C3360" s="2">
        <v>87403</v>
      </c>
      <c r="D3360" s="2">
        <v>7085</v>
      </c>
      <c r="E3360" s="2">
        <v>7078</v>
      </c>
      <c r="F3360" s="13">
        <f t="shared" si="942"/>
        <v>-4.9870023355068627E-3</v>
      </c>
      <c r="G3360" s="2">
        <f t="shared" si="937"/>
        <v>7177.9080000000004</v>
      </c>
      <c r="H3360" s="2">
        <f t="shared" ca="1" si="943"/>
        <v>70231.600000000006</v>
      </c>
      <c r="I3360">
        <f t="shared" ca="1" si="944"/>
        <v>1</v>
      </c>
      <c r="J3360">
        <f t="shared" si="945"/>
        <v>-1</v>
      </c>
      <c r="K3360">
        <f t="shared" si="938"/>
        <v>-10.349999999999454</v>
      </c>
      <c r="L3360">
        <f t="shared" ca="1" si="939"/>
        <v>-10.349999999999454</v>
      </c>
      <c r="M3360" s="14">
        <f t="shared" si="940"/>
        <v>7114.6500000000497</v>
      </c>
      <c r="N3360">
        <f t="shared" si="946"/>
        <v>0</v>
      </c>
      <c r="O3360">
        <f t="shared" si="941"/>
        <v>0</v>
      </c>
      <c r="P3360">
        <f>COUNTIF(作圖資料!$A$3:$A$249,A3360)</f>
        <v>0</v>
      </c>
      <c r="R3360" s="7">
        <f t="shared" si="947"/>
        <v>-34</v>
      </c>
      <c r="S3360" s="8">
        <f t="shared" ca="1" si="948"/>
        <v>-34</v>
      </c>
      <c r="T3360" s="8">
        <f t="shared" ca="1" si="949"/>
        <v>9696</v>
      </c>
      <c r="U3360" s="8">
        <f t="shared" ca="1" si="950"/>
        <v>1</v>
      </c>
      <c r="V3360" s="9">
        <f t="shared" ca="1" si="951"/>
        <v>0</v>
      </c>
      <c r="W3360" s="3">
        <f t="shared" si="952"/>
        <v>-9.3016846384397223E-4</v>
      </c>
      <c r="X3360" s="3">
        <f t="shared" si="953"/>
        <v>2.2110161803378769E-2</v>
      </c>
      <c r="Y3360" s="3">
        <f t="shared" si="954"/>
        <v>1.7959770114942541E-2</v>
      </c>
    </row>
    <row r="3361" spans="1:25" x14ac:dyDescent="0.25">
      <c r="A3361" s="1">
        <v>40917</v>
      </c>
      <c r="B3361" s="2">
        <v>7093.04</v>
      </c>
      <c r="C3361" s="2">
        <v>70385</v>
      </c>
      <c r="D3361" s="2">
        <v>7055</v>
      </c>
      <c r="E3361" s="2">
        <v>7047</v>
      </c>
      <c r="F3361" s="13">
        <f t="shared" si="942"/>
        <v>-5.3630037332370595E-3</v>
      </c>
      <c r="G3361" s="2">
        <f t="shared" si="937"/>
        <v>7171.7733333333335</v>
      </c>
      <c r="H3361" s="2">
        <f t="shared" ca="1" si="943"/>
        <v>74536</v>
      </c>
      <c r="I3361">
        <f t="shared" ca="1" si="944"/>
        <v>-1</v>
      </c>
      <c r="J3361">
        <f t="shared" si="945"/>
        <v>-1</v>
      </c>
      <c r="K3361">
        <f t="shared" si="938"/>
        <v>-27.470000000000255</v>
      </c>
      <c r="L3361">
        <f t="shared" ca="1" si="939"/>
        <v>-27.470000000000255</v>
      </c>
      <c r="M3361" s="14">
        <f t="shared" si="940"/>
        <v>7114.6500000000497</v>
      </c>
      <c r="N3361">
        <f t="shared" si="946"/>
        <v>-1</v>
      </c>
      <c r="O3361">
        <f t="shared" si="941"/>
        <v>1</v>
      </c>
      <c r="P3361">
        <f>COUNTIF(作圖資料!$A$3:$A$249,A3361)</f>
        <v>0</v>
      </c>
      <c r="R3361" s="7">
        <f t="shared" si="947"/>
        <v>-30</v>
      </c>
      <c r="S3361" s="8">
        <f t="shared" ca="1" si="948"/>
        <v>-30</v>
      </c>
      <c r="T3361" s="8">
        <f t="shared" ca="1" si="949"/>
        <v>9666</v>
      </c>
      <c r="U3361" s="8">
        <f t="shared" ca="1" si="950"/>
        <v>-1</v>
      </c>
      <c r="V3361" s="9">
        <f t="shared" ca="1" si="951"/>
        <v>2</v>
      </c>
      <c r="W3361" s="3">
        <f t="shared" si="952"/>
        <v>-9.3016846384397223E-4</v>
      </c>
      <c r="X3361" s="3">
        <f t="shared" si="953"/>
        <v>1.8166993948163457E-2</v>
      </c>
      <c r="Y3361" s="3">
        <f t="shared" si="954"/>
        <v>1.3649425287356243E-2</v>
      </c>
    </row>
    <row r="3362" spans="1:25" x14ac:dyDescent="0.25">
      <c r="A3362" s="1">
        <v>40918</v>
      </c>
      <c r="B3362" s="2">
        <v>7178.87</v>
      </c>
      <c r="C3362" s="2">
        <v>95349</v>
      </c>
      <c r="D3362" s="2">
        <v>7172</v>
      </c>
      <c r="E3362" s="2">
        <v>7159</v>
      </c>
      <c r="F3362" s="13">
        <f t="shared" si="942"/>
        <v>-9.5697512282577613E-4</v>
      </c>
      <c r="G3362" s="2">
        <f t="shared" si="937"/>
        <v>7168.7631666666666</v>
      </c>
      <c r="H3362" s="2">
        <f t="shared" ca="1" si="943"/>
        <v>80875</v>
      </c>
      <c r="I3362">
        <f t="shared" ca="1" si="944"/>
        <v>1</v>
      </c>
      <c r="J3362">
        <f t="shared" si="945"/>
        <v>-1</v>
      </c>
      <c r="K3362">
        <f t="shared" si="938"/>
        <v>85.829999999999927</v>
      </c>
      <c r="L3362">
        <f t="shared" ca="1" si="939"/>
        <v>-85.829999999999927</v>
      </c>
      <c r="M3362" s="14">
        <f t="shared" si="940"/>
        <v>7028.8200000000497</v>
      </c>
      <c r="N3362">
        <f t="shared" si="946"/>
        <v>0</v>
      </c>
      <c r="O3362">
        <f t="shared" si="941"/>
        <v>1</v>
      </c>
      <c r="P3362">
        <f>COUNTIF(作圖資料!$A$3:$A$249,A3362)</f>
        <v>0</v>
      </c>
      <c r="R3362" s="7">
        <f t="shared" si="947"/>
        <v>117</v>
      </c>
      <c r="S3362" s="8">
        <f t="shared" ca="1" si="948"/>
        <v>-117</v>
      </c>
      <c r="T3362" s="8">
        <f t="shared" ca="1" si="949"/>
        <v>9549</v>
      </c>
      <c r="U3362" s="8">
        <f t="shared" ca="1" si="950"/>
        <v>1</v>
      </c>
      <c r="V3362" s="9">
        <f t="shared" ca="1" si="951"/>
        <v>2</v>
      </c>
      <c r="W3362" s="3">
        <f t="shared" si="952"/>
        <v>-9.3016846384397223E-4</v>
      </c>
      <c r="X3362" s="3">
        <f t="shared" si="953"/>
        <v>3.0487419758615797E-2</v>
      </c>
      <c r="Y3362" s="3">
        <f t="shared" si="954"/>
        <v>3.0459770114942497E-2</v>
      </c>
    </row>
    <row r="3363" spans="1:25" x14ac:dyDescent="0.25">
      <c r="A3363" s="1">
        <v>40919</v>
      </c>
      <c r="B3363" s="2">
        <v>7188.21</v>
      </c>
      <c r="C3363" s="2">
        <v>88155</v>
      </c>
      <c r="D3363" s="2">
        <v>7179</v>
      </c>
      <c r="E3363" s="2">
        <v>7167</v>
      </c>
      <c r="F3363" s="13">
        <f t="shared" si="942"/>
        <v>-1.2812647376746478E-3</v>
      </c>
      <c r="G3363" s="2">
        <f t="shared" si="937"/>
        <v>7166.0105000000003</v>
      </c>
      <c r="H3363" s="2">
        <f t="shared" ca="1" si="943"/>
        <v>83453.600000000006</v>
      </c>
      <c r="I3363">
        <f t="shared" ca="1" si="944"/>
        <v>1</v>
      </c>
      <c r="J3363">
        <f t="shared" si="945"/>
        <v>-1</v>
      </c>
      <c r="K3363">
        <f t="shared" si="938"/>
        <v>9.3400000000001455</v>
      </c>
      <c r="L3363">
        <f t="shared" ca="1" si="939"/>
        <v>9.3400000000001455</v>
      </c>
      <c r="M3363" s="14">
        <f t="shared" si="940"/>
        <v>7028.8200000000497</v>
      </c>
      <c r="N3363">
        <f t="shared" si="946"/>
        <v>0</v>
      </c>
      <c r="O3363">
        <f t="shared" si="941"/>
        <v>0</v>
      </c>
      <c r="P3363">
        <f>COUNTIF(作圖資料!$A$3:$A$249,A3363)</f>
        <v>0</v>
      </c>
      <c r="R3363" s="7">
        <f t="shared" si="947"/>
        <v>7</v>
      </c>
      <c r="S3363" s="8">
        <f t="shared" ca="1" si="948"/>
        <v>7</v>
      </c>
      <c r="T3363" s="8">
        <f t="shared" ca="1" si="949"/>
        <v>9556</v>
      </c>
      <c r="U3363" s="8">
        <f t="shared" ca="1" si="950"/>
        <v>1</v>
      </c>
      <c r="V3363" s="9">
        <f t="shared" ca="1" si="951"/>
        <v>0</v>
      </c>
      <c r="W3363" s="3">
        <f t="shared" si="952"/>
        <v>-9.3016846384397223E-4</v>
      </c>
      <c r="X3363" s="3">
        <f t="shared" si="953"/>
        <v>3.1828125538292174E-2</v>
      </c>
      <c r="Y3363" s="3">
        <f t="shared" si="954"/>
        <v>3.1465517241379359E-2</v>
      </c>
    </row>
    <row r="3364" spans="1:25" x14ac:dyDescent="0.25">
      <c r="A3364" s="1">
        <v>40920</v>
      </c>
      <c r="B3364" s="2">
        <v>7186.58</v>
      </c>
      <c r="C3364" s="2">
        <v>78429</v>
      </c>
      <c r="D3364" s="2">
        <v>7185</v>
      </c>
      <c r="E3364" s="2">
        <v>7172</v>
      </c>
      <c r="F3364" s="13">
        <f t="shared" si="942"/>
        <v>-2.1985422829773338E-4</v>
      </c>
      <c r="G3364" s="2">
        <f t="shared" si="937"/>
        <v>7165.0481666666665</v>
      </c>
      <c r="H3364" s="2">
        <f t="shared" ca="1" si="943"/>
        <v>83944.2</v>
      </c>
      <c r="I3364">
        <f t="shared" ca="1" si="944"/>
        <v>-1</v>
      </c>
      <c r="J3364">
        <f t="shared" si="945"/>
        <v>-1</v>
      </c>
      <c r="K3364">
        <f t="shared" si="938"/>
        <v>-1.6300000000001091</v>
      </c>
      <c r="L3364">
        <f t="shared" ca="1" si="939"/>
        <v>-1.6300000000001091</v>
      </c>
      <c r="M3364" s="14">
        <f t="shared" si="940"/>
        <v>7028.8200000000497</v>
      </c>
      <c r="N3364">
        <f t="shared" si="946"/>
        <v>0</v>
      </c>
      <c r="O3364">
        <f t="shared" si="941"/>
        <v>0</v>
      </c>
      <c r="P3364">
        <f>COUNTIF(作圖資料!$A$3:$A$249,A3364)</f>
        <v>0</v>
      </c>
      <c r="R3364" s="7">
        <f t="shared" si="947"/>
        <v>6</v>
      </c>
      <c r="S3364" s="8">
        <f t="shared" ca="1" si="948"/>
        <v>6</v>
      </c>
      <c r="T3364" s="8">
        <f t="shared" ca="1" si="949"/>
        <v>9562</v>
      </c>
      <c r="U3364" s="8">
        <f t="shared" ca="1" si="950"/>
        <v>-1</v>
      </c>
      <c r="V3364" s="9">
        <f t="shared" ca="1" si="951"/>
        <v>2</v>
      </c>
      <c r="W3364" s="3">
        <f t="shared" si="952"/>
        <v>-9.3016846384397223E-4</v>
      </c>
      <c r="X3364" s="3">
        <f t="shared" si="953"/>
        <v>3.1594147977170861E-2</v>
      </c>
      <c r="Y3364" s="3">
        <f t="shared" si="954"/>
        <v>3.2327586206896575E-2</v>
      </c>
    </row>
    <row r="3365" spans="1:25" x14ac:dyDescent="0.25">
      <c r="A3365" s="1">
        <v>40921</v>
      </c>
      <c r="B3365" s="2">
        <v>7181.54</v>
      </c>
      <c r="C3365" s="2">
        <v>97835</v>
      </c>
      <c r="D3365" s="2">
        <v>7165</v>
      </c>
      <c r="E3365" s="2">
        <v>7138</v>
      </c>
      <c r="F3365" s="13">
        <f t="shared" si="942"/>
        <v>-2.3031271844200507E-3</v>
      </c>
      <c r="G3365" s="2">
        <f t="shared" si="937"/>
        <v>7163.8320000000003</v>
      </c>
      <c r="H3365" s="2">
        <f t="shared" ca="1" si="943"/>
        <v>86030.6</v>
      </c>
      <c r="I3365">
        <f t="shared" ca="1" si="944"/>
        <v>1</v>
      </c>
      <c r="J3365">
        <f t="shared" si="945"/>
        <v>-1</v>
      </c>
      <c r="K3365">
        <f t="shared" si="938"/>
        <v>-5.0399999999999636</v>
      </c>
      <c r="L3365">
        <f t="shared" ca="1" si="939"/>
        <v>5.0399999999999636</v>
      </c>
      <c r="M3365" s="14">
        <f t="shared" si="940"/>
        <v>7028.8200000000497</v>
      </c>
      <c r="N3365">
        <f t="shared" si="946"/>
        <v>0</v>
      </c>
      <c r="O3365">
        <f t="shared" si="941"/>
        <v>0</v>
      </c>
      <c r="P3365">
        <f>COUNTIF(作圖資料!$A$3:$A$249,A3365)</f>
        <v>0</v>
      </c>
      <c r="R3365" s="7">
        <f t="shared" si="947"/>
        <v>-20</v>
      </c>
      <c r="S3365" s="8">
        <f t="shared" ca="1" si="948"/>
        <v>20</v>
      </c>
      <c r="T3365" s="8">
        <f t="shared" ca="1" si="949"/>
        <v>9582</v>
      </c>
      <c r="U3365" s="8">
        <f t="shared" ca="1" si="950"/>
        <v>1</v>
      </c>
      <c r="V3365" s="9">
        <f t="shared" ca="1" si="951"/>
        <v>2</v>
      </c>
      <c r="W3365" s="3">
        <f t="shared" si="952"/>
        <v>-9.3016846384397223E-4</v>
      </c>
      <c r="X3365" s="3">
        <f t="shared" si="953"/>
        <v>3.0870683616403438E-2</v>
      </c>
      <c r="Y3365" s="3">
        <f t="shared" si="954"/>
        <v>2.9454022988505635E-2</v>
      </c>
    </row>
    <row r="3366" spans="1:25" x14ac:dyDescent="0.25">
      <c r="A3366" s="1">
        <v>40924</v>
      </c>
      <c r="B3366" s="2">
        <v>7103.62</v>
      </c>
      <c r="C3366" s="2">
        <v>76410</v>
      </c>
      <c r="D3366" s="2">
        <v>7093</v>
      </c>
      <c r="E3366" s="2">
        <v>7076</v>
      </c>
      <c r="F3366" s="13">
        <f t="shared" si="942"/>
        <v>-1.4950124021273492E-3</v>
      </c>
      <c r="G3366" s="2">
        <f t="shared" si="937"/>
        <v>7157.7206666666661</v>
      </c>
      <c r="H3366" s="2">
        <f t="shared" ca="1" si="943"/>
        <v>87235.6</v>
      </c>
      <c r="I3366">
        <f t="shared" ca="1" si="944"/>
        <v>-1</v>
      </c>
      <c r="J3366">
        <f t="shared" si="945"/>
        <v>-1</v>
      </c>
      <c r="K3366">
        <f t="shared" si="938"/>
        <v>-77.920000000000073</v>
      </c>
      <c r="L3366">
        <f t="shared" ca="1" si="939"/>
        <v>-77.920000000000073</v>
      </c>
      <c r="M3366" s="14">
        <f t="shared" si="940"/>
        <v>7028.8200000000497</v>
      </c>
      <c r="N3366">
        <f t="shared" si="946"/>
        <v>0</v>
      </c>
      <c r="O3366">
        <f t="shared" si="941"/>
        <v>0</v>
      </c>
      <c r="P3366">
        <f>COUNTIF(作圖資料!$A$3:$A$249,A3366)</f>
        <v>0</v>
      </c>
      <c r="R3366" s="7">
        <f t="shared" si="947"/>
        <v>-72</v>
      </c>
      <c r="S3366" s="8">
        <f t="shared" ca="1" si="948"/>
        <v>-72</v>
      </c>
      <c r="T3366" s="8">
        <f t="shared" ca="1" si="949"/>
        <v>9510</v>
      </c>
      <c r="U3366" s="8">
        <f t="shared" ca="1" si="950"/>
        <v>-1</v>
      </c>
      <c r="V3366" s="9">
        <f t="shared" ca="1" si="951"/>
        <v>2</v>
      </c>
      <c r="W3366" s="3">
        <f t="shared" si="952"/>
        <v>-9.3016846384397223E-4</v>
      </c>
      <c r="X3366" s="3">
        <f t="shared" si="953"/>
        <v>1.9685694927711328E-2</v>
      </c>
      <c r="Y3366" s="3">
        <f t="shared" si="954"/>
        <v>1.9109195402298607E-2</v>
      </c>
    </row>
    <row r="3367" spans="1:25" x14ac:dyDescent="0.25">
      <c r="A3367" s="1">
        <v>40925</v>
      </c>
      <c r="B3367" s="2">
        <v>7221.08</v>
      </c>
      <c r="C3367" s="2">
        <v>100029</v>
      </c>
      <c r="D3367" s="2">
        <v>7227</v>
      </c>
      <c r="E3367" s="2">
        <v>7212</v>
      </c>
      <c r="F3367" s="13">
        <f t="shared" si="942"/>
        <v>8.1982196568941568E-4</v>
      </c>
      <c r="G3367" s="2">
        <f t="shared" si="937"/>
        <v>7153.2184999999999</v>
      </c>
      <c r="H3367" s="2">
        <f t="shared" ca="1" si="943"/>
        <v>88171.6</v>
      </c>
      <c r="I3367">
        <f t="shared" ca="1" si="944"/>
        <v>1</v>
      </c>
      <c r="J3367">
        <f t="shared" si="945"/>
        <v>1</v>
      </c>
      <c r="K3367">
        <f t="shared" si="938"/>
        <v>117.46000000000004</v>
      </c>
      <c r="L3367">
        <f t="shared" ca="1" si="939"/>
        <v>-117.46000000000004</v>
      </c>
      <c r="M3367" s="14">
        <f t="shared" si="940"/>
        <v>7028.8200000000497</v>
      </c>
      <c r="N3367">
        <f t="shared" si="946"/>
        <v>0</v>
      </c>
      <c r="O3367">
        <f t="shared" si="941"/>
        <v>0</v>
      </c>
      <c r="P3367">
        <f>COUNTIF(作圖資料!$A$3:$A$249,A3367)</f>
        <v>0</v>
      </c>
      <c r="R3367" s="7">
        <f t="shared" si="947"/>
        <v>134</v>
      </c>
      <c r="S3367" s="8">
        <f t="shared" ca="1" si="948"/>
        <v>-134</v>
      </c>
      <c r="T3367" s="8">
        <f t="shared" ca="1" si="949"/>
        <v>9376</v>
      </c>
      <c r="U3367" s="8">
        <f t="shared" ca="1" si="950"/>
        <v>1</v>
      </c>
      <c r="V3367" s="9">
        <f t="shared" ca="1" si="951"/>
        <v>2</v>
      </c>
      <c r="W3367" s="3">
        <f t="shared" si="952"/>
        <v>-9.3016846384397223E-4</v>
      </c>
      <c r="X3367" s="3">
        <f t="shared" si="953"/>
        <v>3.6546433780044296E-2</v>
      </c>
      <c r="Y3367" s="3">
        <f t="shared" si="954"/>
        <v>3.8362068965517082E-2</v>
      </c>
    </row>
    <row r="3368" spans="1:25" x14ac:dyDescent="0.25">
      <c r="A3368" s="1">
        <v>40926</v>
      </c>
      <c r="B3368" s="2">
        <v>7233.69</v>
      </c>
      <c r="C3368" s="2">
        <v>112600</v>
      </c>
      <c r="D3368" s="2">
        <v>7207</v>
      </c>
      <c r="E3368" s="2">
        <v>7200</v>
      </c>
      <c r="F3368" s="13">
        <f t="shared" si="942"/>
        <v>-4.6573740373170303E-3</v>
      </c>
      <c r="G3368" s="2">
        <f t="shared" si="937"/>
        <v>7148.183</v>
      </c>
      <c r="H3368" s="2">
        <f t="shared" ca="1" si="943"/>
        <v>93060.6</v>
      </c>
      <c r="I3368">
        <f t="shared" ca="1" si="944"/>
        <v>1</v>
      </c>
      <c r="J3368">
        <f t="shared" si="945"/>
        <v>-1</v>
      </c>
      <c r="K3368">
        <f t="shared" si="938"/>
        <v>12.609999999999673</v>
      </c>
      <c r="L3368">
        <f t="shared" ca="1" si="939"/>
        <v>12.609999999999673</v>
      </c>
      <c r="M3368" s="14">
        <f t="shared" si="940"/>
        <v>7028.8200000000497</v>
      </c>
      <c r="N3368">
        <f t="shared" si="946"/>
        <v>0</v>
      </c>
      <c r="O3368">
        <f t="shared" si="941"/>
        <v>0</v>
      </c>
      <c r="P3368">
        <f>COUNTIF(作圖資料!$A$3:$A$249,A3368)</f>
        <v>1</v>
      </c>
      <c r="R3368" s="7">
        <f t="shared" si="947"/>
        <v>-20</v>
      </c>
      <c r="S3368" s="8">
        <f t="shared" ca="1" si="948"/>
        <v>-20</v>
      </c>
      <c r="T3368" s="8">
        <f t="shared" ca="1" si="949"/>
        <v>9356</v>
      </c>
      <c r="U3368" s="8">
        <f t="shared" ca="1" si="950"/>
        <v>1</v>
      </c>
      <c r="V3368" s="9">
        <f t="shared" ca="1" si="951"/>
        <v>2</v>
      </c>
      <c r="W3368" s="3">
        <f t="shared" si="952"/>
        <v>-9.3016846384397223E-4</v>
      </c>
      <c r="X3368" s="3">
        <f t="shared" si="953"/>
        <v>3.8356530127123367E-2</v>
      </c>
      <c r="Y3368" s="3">
        <f t="shared" si="954"/>
        <v>3.5488505747126364E-2</v>
      </c>
    </row>
    <row r="3369" spans="1:25" x14ac:dyDescent="0.25">
      <c r="A3369" s="1">
        <v>40938</v>
      </c>
      <c r="B3369" s="2">
        <v>7407.41</v>
      </c>
      <c r="C3369" s="2">
        <v>140510</v>
      </c>
      <c r="D3369" s="2">
        <v>7390</v>
      </c>
      <c r="E3369" s="2">
        <v>7384</v>
      </c>
      <c r="F3369" s="13">
        <f t="shared" si="942"/>
        <v>-2.350349177377753E-3</v>
      </c>
      <c r="G3369" s="2">
        <f t="shared" si="937"/>
        <v>7145.552999999999</v>
      </c>
      <c r="H3369" s="2">
        <f t="shared" ca="1" si="943"/>
        <v>105476.8</v>
      </c>
      <c r="I3369">
        <f t="shared" ca="1" si="944"/>
        <v>1</v>
      </c>
      <c r="J3369">
        <f t="shared" si="945"/>
        <v>-1</v>
      </c>
      <c r="K3369">
        <f t="shared" si="938"/>
        <v>173.72000000000025</v>
      </c>
      <c r="L3369">
        <f t="shared" ca="1" si="939"/>
        <v>173.72000000000025</v>
      </c>
      <c r="M3369" s="14">
        <f t="shared" si="940"/>
        <v>7028.8200000000497</v>
      </c>
      <c r="N3369">
        <f t="shared" si="946"/>
        <v>0</v>
      </c>
      <c r="O3369">
        <f t="shared" si="941"/>
        <v>0</v>
      </c>
      <c r="P3369">
        <f>COUNTIF(作圖資料!$A$3:$A$249,A3369)</f>
        <v>0</v>
      </c>
      <c r="R3369" s="7">
        <f t="shared" si="947"/>
        <v>190</v>
      </c>
      <c r="S3369" s="8">
        <f t="shared" ca="1" si="948"/>
        <v>190</v>
      </c>
      <c r="T3369" s="8">
        <f t="shared" ca="1" si="949"/>
        <v>9546</v>
      </c>
      <c r="U3369" s="8">
        <f t="shared" ca="1" si="950"/>
        <v>1</v>
      </c>
      <c r="V3369" s="9">
        <f t="shared" ca="1" si="951"/>
        <v>0</v>
      </c>
      <c r="W3369" s="3">
        <f t="shared" si="952"/>
        <v>-4.6573740373170303E-3</v>
      </c>
      <c r="X3369" s="3">
        <f t="shared" si="953"/>
        <v>2.4015405691977437E-2</v>
      </c>
      <c r="Y3369" s="3">
        <f t="shared" si="954"/>
        <v>2.6388888888888889E-2</v>
      </c>
    </row>
    <row r="3370" spans="1:25" x14ac:dyDescent="0.25">
      <c r="A3370" s="1">
        <v>40939</v>
      </c>
      <c r="B3370" s="2">
        <v>7517.08</v>
      </c>
      <c r="C3370" s="2">
        <v>160544</v>
      </c>
      <c r="D3370" s="2">
        <v>7467</v>
      </c>
      <c r="E3370" s="2">
        <v>7458</v>
      </c>
      <c r="F3370" s="13">
        <f t="shared" si="942"/>
        <v>-6.6621613711707051E-3</v>
      </c>
      <c r="G3370" s="2">
        <f t="shared" si="937"/>
        <v>7143.9033333333318</v>
      </c>
      <c r="H3370" s="2">
        <f t="shared" ca="1" si="943"/>
        <v>118018.6</v>
      </c>
      <c r="I3370">
        <f t="shared" ca="1" si="944"/>
        <v>1</v>
      </c>
      <c r="J3370">
        <f t="shared" si="945"/>
        <v>-1</v>
      </c>
      <c r="K3370">
        <f t="shared" si="938"/>
        <v>109.67000000000007</v>
      </c>
      <c r="L3370">
        <f t="shared" ca="1" si="939"/>
        <v>109.67000000000007</v>
      </c>
      <c r="M3370" s="14">
        <f t="shared" si="940"/>
        <v>7028.8200000000497</v>
      </c>
      <c r="N3370">
        <f t="shared" si="946"/>
        <v>0</v>
      </c>
      <c r="O3370">
        <f t="shared" si="941"/>
        <v>0</v>
      </c>
      <c r="P3370">
        <f>COUNTIF(作圖資料!$A$3:$A$249,A3370)</f>
        <v>0</v>
      </c>
      <c r="R3370" s="7">
        <f t="shared" si="947"/>
        <v>77</v>
      </c>
      <c r="S3370" s="8">
        <f t="shared" ca="1" si="948"/>
        <v>77</v>
      </c>
      <c r="T3370" s="8">
        <f t="shared" ca="1" si="949"/>
        <v>9623</v>
      </c>
      <c r="U3370" s="8">
        <f t="shared" ca="1" si="950"/>
        <v>1</v>
      </c>
      <c r="V3370" s="9">
        <f t="shared" ca="1" si="951"/>
        <v>0</v>
      </c>
      <c r="W3370" s="3">
        <f t="shared" si="952"/>
        <v>-4.6573740373170303E-3</v>
      </c>
      <c r="X3370" s="3">
        <f t="shared" si="953"/>
        <v>3.9176409273828483E-2</v>
      </c>
      <c r="Y3370" s="3">
        <f t="shared" si="954"/>
        <v>3.7083333333333135E-2</v>
      </c>
    </row>
    <row r="3371" spans="1:25" x14ac:dyDescent="0.25">
      <c r="A3371" s="1">
        <v>40940</v>
      </c>
      <c r="B3371" s="2">
        <v>7549.21</v>
      </c>
      <c r="C3371" s="2">
        <v>145226</v>
      </c>
      <c r="D3371" s="2">
        <v>7522</v>
      </c>
      <c r="E3371" s="2">
        <v>7515</v>
      </c>
      <c r="F3371" s="13">
        <f t="shared" si="942"/>
        <v>-3.604350653909516E-3</v>
      </c>
      <c r="G3371" s="2">
        <f t="shared" si="937"/>
        <v>7143.2619999999997</v>
      </c>
      <c r="H3371" s="2">
        <f t="shared" ca="1" si="943"/>
        <v>131781.79999999999</v>
      </c>
      <c r="I3371">
        <f t="shared" ca="1" si="944"/>
        <v>1</v>
      </c>
      <c r="J3371">
        <f t="shared" si="945"/>
        <v>-1</v>
      </c>
      <c r="K3371">
        <f t="shared" si="938"/>
        <v>32.130000000000109</v>
      </c>
      <c r="L3371">
        <f t="shared" ca="1" si="939"/>
        <v>32.130000000000109</v>
      </c>
      <c r="M3371" s="14">
        <f t="shared" si="940"/>
        <v>7028.8200000000497</v>
      </c>
      <c r="N3371">
        <f t="shared" si="946"/>
        <v>0</v>
      </c>
      <c r="O3371">
        <f t="shared" si="941"/>
        <v>0</v>
      </c>
      <c r="P3371">
        <f>COUNTIF(作圖資料!$A$3:$A$249,A3371)</f>
        <v>0</v>
      </c>
      <c r="R3371" s="7">
        <f t="shared" si="947"/>
        <v>55</v>
      </c>
      <c r="S3371" s="8">
        <f t="shared" ca="1" si="948"/>
        <v>55</v>
      </c>
      <c r="T3371" s="8">
        <f t="shared" ca="1" si="949"/>
        <v>9678</v>
      </c>
      <c r="U3371" s="8">
        <f t="shared" ca="1" si="950"/>
        <v>1</v>
      </c>
      <c r="V3371" s="9">
        <f t="shared" ca="1" si="951"/>
        <v>0</v>
      </c>
      <c r="W3371" s="3">
        <f t="shared" si="952"/>
        <v>-4.6573740373170303E-3</v>
      </c>
      <c r="X3371" s="3">
        <f t="shared" si="953"/>
        <v>4.3618125742187042E-2</v>
      </c>
      <c r="Y3371" s="3">
        <f t="shared" si="954"/>
        <v>4.4722222222221886E-2</v>
      </c>
    </row>
    <row r="3372" spans="1:25" x14ac:dyDescent="0.25">
      <c r="A3372" s="1">
        <v>40941</v>
      </c>
      <c r="B3372" s="2">
        <v>7652.46</v>
      </c>
      <c r="C3372" s="2">
        <v>166267</v>
      </c>
      <c r="D3372" s="2">
        <v>7642</v>
      </c>
      <c r="E3372" s="2">
        <v>7631</v>
      </c>
      <c r="F3372" s="13">
        <f t="shared" si="942"/>
        <v>-1.3668807154822993E-3</v>
      </c>
      <c r="G3372" s="2">
        <f t="shared" si="937"/>
        <v>7143.7695000000003</v>
      </c>
      <c r="H3372" s="2">
        <f t="shared" ca="1" si="943"/>
        <v>145029.4</v>
      </c>
      <c r="I3372">
        <f t="shared" ca="1" si="944"/>
        <v>1</v>
      </c>
      <c r="J3372">
        <f t="shared" si="945"/>
        <v>-1</v>
      </c>
      <c r="K3372">
        <f t="shared" si="938"/>
        <v>103.25</v>
      </c>
      <c r="L3372">
        <f t="shared" ca="1" si="939"/>
        <v>103.25</v>
      </c>
      <c r="M3372" s="14">
        <f t="shared" si="940"/>
        <v>7028.8200000000497</v>
      </c>
      <c r="N3372">
        <f t="shared" si="946"/>
        <v>0</v>
      </c>
      <c r="O3372">
        <f t="shared" si="941"/>
        <v>0</v>
      </c>
      <c r="P3372">
        <f>COUNTIF(作圖資料!$A$3:$A$249,A3372)</f>
        <v>0</v>
      </c>
      <c r="R3372" s="7">
        <f t="shared" si="947"/>
        <v>120</v>
      </c>
      <c r="S3372" s="8">
        <f t="shared" ca="1" si="948"/>
        <v>120</v>
      </c>
      <c r="T3372" s="8">
        <f t="shared" ca="1" si="949"/>
        <v>9798</v>
      </c>
      <c r="U3372" s="8">
        <f t="shared" ca="1" si="950"/>
        <v>1</v>
      </c>
      <c r="V3372" s="9">
        <f t="shared" ca="1" si="951"/>
        <v>0</v>
      </c>
      <c r="W3372" s="3">
        <f t="shared" si="952"/>
        <v>-4.6573740373170303E-3</v>
      </c>
      <c r="X3372" s="3">
        <f t="shared" si="953"/>
        <v>5.7891615482554615E-2</v>
      </c>
      <c r="Y3372" s="3">
        <f t="shared" si="954"/>
        <v>6.1388888888888493E-2</v>
      </c>
    </row>
    <row r="3373" spans="1:25" x14ac:dyDescent="0.25">
      <c r="A3373" s="1">
        <v>40942</v>
      </c>
      <c r="B3373" s="2">
        <v>7674.99</v>
      </c>
      <c r="C3373" s="2">
        <v>152727</v>
      </c>
      <c r="D3373" s="2">
        <v>7642</v>
      </c>
      <c r="E3373" s="2">
        <v>7630</v>
      </c>
      <c r="F3373" s="13">
        <f t="shared" si="942"/>
        <v>-4.2983769359959956E-3</v>
      </c>
      <c r="G3373" s="2">
        <f t="shared" si="937"/>
        <v>7145.0451666666677</v>
      </c>
      <c r="H3373" s="2">
        <f t="shared" ca="1" si="943"/>
        <v>153054.79999999999</v>
      </c>
      <c r="I3373">
        <f t="shared" ca="1" si="944"/>
        <v>-1</v>
      </c>
      <c r="J3373">
        <f t="shared" si="945"/>
        <v>-1</v>
      </c>
      <c r="K3373">
        <f t="shared" si="938"/>
        <v>22.529999999999745</v>
      </c>
      <c r="L3373">
        <f t="shared" ca="1" si="939"/>
        <v>22.529999999999745</v>
      </c>
      <c r="M3373" s="14">
        <f t="shared" si="940"/>
        <v>7028.8200000000497</v>
      </c>
      <c r="N3373">
        <f t="shared" si="946"/>
        <v>0</v>
      </c>
      <c r="O3373">
        <f t="shared" si="941"/>
        <v>0</v>
      </c>
      <c r="P3373">
        <f>COUNTIF(作圖資料!$A$3:$A$249,A3373)</f>
        <v>0</v>
      </c>
      <c r="R3373" s="7">
        <f t="shared" si="947"/>
        <v>0</v>
      </c>
      <c r="S3373" s="8">
        <f t="shared" ca="1" si="948"/>
        <v>0</v>
      </c>
      <c r="T3373" s="8">
        <f t="shared" ca="1" si="949"/>
        <v>9798</v>
      </c>
      <c r="U3373" s="8">
        <f t="shared" ca="1" si="950"/>
        <v>-1</v>
      </c>
      <c r="V3373" s="9">
        <f t="shared" ca="1" si="951"/>
        <v>2</v>
      </c>
      <c r="W3373" s="3">
        <f t="shared" si="952"/>
        <v>-4.6573740373170303E-3</v>
      </c>
      <c r="X3373" s="3">
        <f t="shared" si="953"/>
        <v>6.1006208449629451E-2</v>
      </c>
      <c r="Y3373" s="3">
        <f t="shared" si="954"/>
        <v>6.1388888888888493E-2</v>
      </c>
    </row>
    <row r="3374" spans="1:25" x14ac:dyDescent="0.25">
      <c r="A3374" s="1">
        <v>40943</v>
      </c>
      <c r="B3374" s="2">
        <v>7741.24</v>
      </c>
      <c r="C3374" s="2">
        <v>146139</v>
      </c>
      <c r="D3374" s="2">
        <v>7735</v>
      </c>
      <c r="E3374" s="2">
        <v>7727</v>
      </c>
      <c r="F3374" s="13">
        <f t="shared" si="942"/>
        <v>-8.0607241217167669E-4</v>
      </c>
      <c r="G3374" s="2">
        <f t="shared" si="937"/>
        <v>7149.7273333333333</v>
      </c>
      <c r="H3374" s="2">
        <f t="shared" ca="1" si="943"/>
        <v>154180.6</v>
      </c>
      <c r="I3374">
        <f t="shared" ca="1" si="944"/>
        <v>-1</v>
      </c>
      <c r="J3374">
        <f t="shared" si="945"/>
        <v>-1</v>
      </c>
      <c r="K3374">
        <f t="shared" si="938"/>
        <v>66.25</v>
      </c>
      <c r="L3374">
        <f t="shared" ca="1" si="939"/>
        <v>-66.25</v>
      </c>
      <c r="M3374" s="14">
        <f t="shared" si="940"/>
        <v>7028.8200000000497</v>
      </c>
      <c r="N3374">
        <f t="shared" si="946"/>
        <v>0</v>
      </c>
      <c r="O3374">
        <f t="shared" si="941"/>
        <v>0</v>
      </c>
      <c r="P3374">
        <f>COUNTIF(作圖資料!$A$3:$A$249,A3374)</f>
        <v>0</v>
      </c>
      <c r="R3374" s="7">
        <f t="shared" si="947"/>
        <v>93</v>
      </c>
      <c r="S3374" s="8">
        <f t="shared" ca="1" si="948"/>
        <v>-93</v>
      </c>
      <c r="T3374" s="8">
        <f t="shared" ca="1" si="949"/>
        <v>9705</v>
      </c>
      <c r="U3374" s="8">
        <f t="shared" ca="1" si="950"/>
        <v>-1</v>
      </c>
      <c r="V3374" s="9">
        <f t="shared" ca="1" si="951"/>
        <v>0</v>
      </c>
      <c r="W3374" s="3">
        <f t="shared" si="952"/>
        <v>-4.6573740373170303E-3</v>
      </c>
      <c r="X3374" s="3">
        <f t="shared" si="953"/>
        <v>7.0164743028799936E-2</v>
      </c>
      <c r="Y3374" s="3">
        <f t="shared" si="954"/>
        <v>7.4305555555555181E-2</v>
      </c>
    </row>
    <row r="3375" spans="1:25" x14ac:dyDescent="0.25">
      <c r="A3375" s="1">
        <v>40945</v>
      </c>
      <c r="B3375" s="2">
        <v>7687.98</v>
      </c>
      <c r="C3375" s="2">
        <v>122149</v>
      </c>
      <c r="D3375" s="2">
        <v>7685</v>
      </c>
      <c r="E3375" s="2">
        <v>7673</v>
      </c>
      <c r="F3375" s="13">
        <f t="shared" si="942"/>
        <v>-3.876180739282864E-4</v>
      </c>
      <c r="G3375" s="2">
        <f t="shared" si="937"/>
        <v>7151.1398333333327</v>
      </c>
      <c r="H3375" s="2">
        <f t="shared" ca="1" si="943"/>
        <v>146501.6</v>
      </c>
      <c r="I3375">
        <f t="shared" ca="1" si="944"/>
        <v>-1</v>
      </c>
      <c r="J3375">
        <f t="shared" si="945"/>
        <v>-1</v>
      </c>
      <c r="K3375">
        <f t="shared" si="938"/>
        <v>-53.260000000000218</v>
      </c>
      <c r="L3375">
        <f t="shared" ca="1" si="939"/>
        <v>53.260000000000218</v>
      </c>
      <c r="M3375" s="14">
        <f t="shared" si="940"/>
        <v>7028.8200000000497</v>
      </c>
      <c r="N3375">
        <f t="shared" si="946"/>
        <v>0</v>
      </c>
      <c r="O3375">
        <f t="shared" si="941"/>
        <v>0</v>
      </c>
      <c r="P3375">
        <f>COUNTIF(作圖資料!$A$3:$A$249,A3375)</f>
        <v>0</v>
      </c>
      <c r="R3375" s="7">
        <f t="shared" si="947"/>
        <v>-50</v>
      </c>
      <c r="S3375" s="8">
        <f t="shared" ca="1" si="948"/>
        <v>50</v>
      </c>
      <c r="T3375" s="8">
        <f t="shared" ca="1" si="949"/>
        <v>9755</v>
      </c>
      <c r="U3375" s="8">
        <f t="shared" ca="1" si="950"/>
        <v>-1</v>
      </c>
      <c r="V3375" s="9">
        <f t="shared" ca="1" si="951"/>
        <v>0</v>
      </c>
      <c r="W3375" s="3">
        <f t="shared" si="952"/>
        <v>-4.6573740373170303E-3</v>
      </c>
      <c r="X3375" s="3">
        <f t="shared" si="953"/>
        <v>6.2801972437303677E-2</v>
      </c>
      <c r="Y3375" s="3">
        <f t="shared" si="954"/>
        <v>6.7361111111110761E-2</v>
      </c>
    </row>
    <row r="3376" spans="1:25" x14ac:dyDescent="0.25">
      <c r="A3376" s="1">
        <v>40946</v>
      </c>
      <c r="B3376" s="2">
        <v>7707.44</v>
      </c>
      <c r="C3376" s="2">
        <v>123156</v>
      </c>
      <c r="D3376" s="2">
        <v>7722</v>
      </c>
      <c r="E3376" s="2">
        <v>7709</v>
      </c>
      <c r="F3376" s="13">
        <f t="shared" si="942"/>
        <v>1.8890837943597028E-3</v>
      </c>
      <c r="G3376" s="2">
        <f t="shared" si="937"/>
        <v>7152.5684999999994</v>
      </c>
      <c r="H3376" s="2">
        <f t="shared" ca="1" si="943"/>
        <v>142087.6</v>
      </c>
      <c r="I3376">
        <f t="shared" ca="1" si="944"/>
        <v>-1</v>
      </c>
      <c r="J3376">
        <f t="shared" si="945"/>
        <v>1</v>
      </c>
      <c r="K3376">
        <f t="shared" si="938"/>
        <v>19.460000000000036</v>
      </c>
      <c r="L3376">
        <f t="shared" ca="1" si="939"/>
        <v>-19.460000000000036</v>
      </c>
      <c r="M3376" s="14">
        <f t="shared" si="940"/>
        <v>7028.8200000000497</v>
      </c>
      <c r="N3376">
        <f t="shared" si="946"/>
        <v>0</v>
      </c>
      <c r="O3376">
        <f t="shared" si="941"/>
        <v>0</v>
      </c>
      <c r="P3376">
        <f>COUNTIF(作圖資料!$A$3:$A$249,A3376)</f>
        <v>0</v>
      </c>
      <c r="R3376" s="7">
        <f t="shared" si="947"/>
        <v>37</v>
      </c>
      <c r="S3376" s="8">
        <f t="shared" ca="1" si="948"/>
        <v>-37</v>
      </c>
      <c r="T3376" s="8">
        <f t="shared" ca="1" si="949"/>
        <v>9718</v>
      </c>
      <c r="U3376" s="8">
        <f t="shared" ca="1" si="950"/>
        <v>-1</v>
      </c>
      <c r="V3376" s="9">
        <f t="shared" ca="1" si="951"/>
        <v>0</v>
      </c>
      <c r="W3376" s="3">
        <f t="shared" si="952"/>
        <v>-4.6573740373170303E-3</v>
      </c>
      <c r="X3376" s="3">
        <f t="shared" si="953"/>
        <v>6.5492162368030682E-2</v>
      </c>
      <c r="Y3376" s="3">
        <f t="shared" si="954"/>
        <v>7.2499999999999565E-2</v>
      </c>
    </row>
    <row r="3377" spans="1:25" x14ac:dyDescent="0.25">
      <c r="A3377" s="1">
        <v>40947</v>
      </c>
      <c r="B3377" s="2">
        <v>7869.91</v>
      </c>
      <c r="C3377" s="2">
        <v>160318</v>
      </c>
      <c r="D3377" s="2">
        <v>7890</v>
      </c>
      <c r="E3377" s="2">
        <v>7882</v>
      </c>
      <c r="F3377" s="13">
        <f t="shared" si="942"/>
        <v>2.5527610862132732E-3</v>
      </c>
      <c r="G3377" s="2">
        <f t="shared" si="937"/>
        <v>7157.0538333333334</v>
      </c>
      <c r="H3377" s="2">
        <f t="shared" ca="1" si="943"/>
        <v>140897.79999999999</v>
      </c>
      <c r="I3377">
        <f t="shared" ca="1" si="944"/>
        <v>1</v>
      </c>
      <c r="J3377">
        <f t="shared" si="945"/>
        <v>1</v>
      </c>
      <c r="K3377">
        <f t="shared" si="938"/>
        <v>162.47000000000025</v>
      </c>
      <c r="L3377">
        <f t="shared" ca="1" si="939"/>
        <v>-162.47000000000025</v>
      </c>
      <c r="M3377" s="14">
        <f t="shared" si="940"/>
        <v>7028.8200000000497</v>
      </c>
      <c r="N3377">
        <f t="shared" si="946"/>
        <v>0</v>
      </c>
      <c r="O3377">
        <f t="shared" si="941"/>
        <v>0</v>
      </c>
      <c r="P3377">
        <f>COUNTIF(作圖資料!$A$3:$A$249,A3377)</f>
        <v>0</v>
      </c>
      <c r="R3377" s="7">
        <f t="shared" si="947"/>
        <v>168</v>
      </c>
      <c r="S3377" s="8">
        <f t="shared" ca="1" si="948"/>
        <v>-168</v>
      </c>
      <c r="T3377" s="8">
        <f t="shared" ca="1" si="949"/>
        <v>9550</v>
      </c>
      <c r="U3377" s="8">
        <f t="shared" ca="1" si="950"/>
        <v>1</v>
      </c>
      <c r="V3377" s="9">
        <f t="shared" ca="1" si="951"/>
        <v>2</v>
      </c>
      <c r="W3377" s="3">
        <f t="shared" si="952"/>
        <v>-4.6573740373170303E-3</v>
      </c>
      <c r="X3377" s="3">
        <f t="shared" si="953"/>
        <v>8.7952345206941507E-2</v>
      </c>
      <c r="Y3377" s="3">
        <f t="shared" si="954"/>
        <v>9.5833333333332993E-2</v>
      </c>
    </row>
    <row r="3378" spans="1:25" x14ac:dyDescent="0.25">
      <c r="A3378" s="1">
        <v>40948</v>
      </c>
      <c r="B3378" s="2">
        <v>7910.78</v>
      </c>
      <c r="C3378" s="2">
        <v>169372</v>
      </c>
      <c r="D3378" s="2">
        <v>7923</v>
      </c>
      <c r="E3378" s="2">
        <v>7913</v>
      </c>
      <c r="F3378" s="13">
        <f t="shared" si="942"/>
        <v>1.5447275742721533E-3</v>
      </c>
      <c r="G3378" s="2">
        <f t="shared" si="937"/>
        <v>7162.8691666666673</v>
      </c>
      <c r="H3378" s="2">
        <f t="shared" ca="1" si="943"/>
        <v>144226.79999999999</v>
      </c>
      <c r="I3378">
        <f t="shared" ca="1" si="944"/>
        <v>1</v>
      </c>
      <c r="J3378">
        <f t="shared" si="945"/>
        <v>1</v>
      </c>
      <c r="K3378">
        <f t="shared" si="938"/>
        <v>40.869999999999891</v>
      </c>
      <c r="L3378">
        <f t="shared" ca="1" si="939"/>
        <v>40.869999999999891</v>
      </c>
      <c r="M3378" s="14">
        <f t="shared" si="940"/>
        <v>7028.8200000000497</v>
      </c>
      <c r="N3378">
        <f t="shared" si="946"/>
        <v>0</v>
      </c>
      <c r="O3378">
        <f t="shared" si="941"/>
        <v>0</v>
      </c>
      <c r="P3378">
        <f>COUNTIF(作圖資料!$A$3:$A$249,A3378)</f>
        <v>0</v>
      </c>
      <c r="R3378" s="7">
        <f t="shared" si="947"/>
        <v>33</v>
      </c>
      <c r="S3378" s="8">
        <f t="shared" ca="1" si="948"/>
        <v>33</v>
      </c>
      <c r="T3378" s="8">
        <f t="shared" ca="1" si="949"/>
        <v>9583</v>
      </c>
      <c r="U3378" s="8">
        <f t="shared" ca="1" si="950"/>
        <v>1</v>
      </c>
      <c r="V3378" s="9">
        <f t="shared" ca="1" si="951"/>
        <v>0</v>
      </c>
      <c r="W3378" s="3">
        <f t="shared" si="952"/>
        <v>-4.6573740373170303E-3</v>
      </c>
      <c r="X3378" s="3">
        <f t="shared" si="953"/>
        <v>9.3602297029593551E-2</v>
      </c>
      <c r="Y3378" s="3">
        <f t="shared" si="954"/>
        <v>0.10041666666666615</v>
      </c>
    </row>
    <row r="3379" spans="1:25" x14ac:dyDescent="0.25">
      <c r="A3379" s="1">
        <v>40949</v>
      </c>
      <c r="B3379" s="2">
        <v>7862.27</v>
      </c>
      <c r="C3379" s="2">
        <v>147624</v>
      </c>
      <c r="D3379" s="2">
        <v>7866</v>
      </c>
      <c r="E3379" s="2">
        <v>7853</v>
      </c>
      <c r="F3379" s="13">
        <f t="shared" si="942"/>
        <v>4.7441769361777908E-4</v>
      </c>
      <c r="G3379" s="2">
        <f t="shared" si="937"/>
        <v>7172.0956666666661</v>
      </c>
      <c r="H3379" s="2">
        <f t="shared" ca="1" si="943"/>
        <v>144523.79999999999</v>
      </c>
      <c r="I3379">
        <f t="shared" ca="1" si="944"/>
        <v>1</v>
      </c>
      <c r="J3379">
        <f t="shared" si="945"/>
        <v>1</v>
      </c>
      <c r="K3379">
        <f t="shared" si="938"/>
        <v>-48.509999999999309</v>
      </c>
      <c r="L3379">
        <f t="shared" ca="1" si="939"/>
        <v>-48.509999999999309</v>
      </c>
      <c r="M3379" s="14">
        <f t="shared" si="940"/>
        <v>7028.8200000000497</v>
      </c>
      <c r="N3379">
        <f t="shared" si="946"/>
        <v>0</v>
      </c>
      <c r="O3379">
        <f t="shared" si="941"/>
        <v>0</v>
      </c>
      <c r="P3379">
        <f>COUNTIF(作圖資料!$A$3:$A$249,A3379)</f>
        <v>0</v>
      </c>
      <c r="R3379" s="7">
        <f t="shared" si="947"/>
        <v>-57</v>
      </c>
      <c r="S3379" s="8">
        <f t="shared" ca="1" si="948"/>
        <v>-57</v>
      </c>
      <c r="T3379" s="8">
        <f t="shared" ca="1" si="949"/>
        <v>9526</v>
      </c>
      <c r="U3379" s="8">
        <f t="shared" ca="1" si="950"/>
        <v>1</v>
      </c>
      <c r="V3379" s="9">
        <f t="shared" ca="1" si="951"/>
        <v>0</v>
      </c>
      <c r="W3379" s="3">
        <f t="shared" si="952"/>
        <v>-4.6573740373170303E-3</v>
      </c>
      <c r="X3379" s="3">
        <f t="shared" si="953"/>
        <v>8.6896176087170041E-2</v>
      </c>
      <c r="Y3379" s="3">
        <f t="shared" si="954"/>
        <v>9.2499999999999583E-2</v>
      </c>
    </row>
    <row r="3380" spans="1:25" x14ac:dyDescent="0.25">
      <c r="A3380" s="1">
        <v>40952</v>
      </c>
      <c r="B3380" s="2">
        <v>7912.91</v>
      </c>
      <c r="C3380" s="2">
        <v>136292</v>
      </c>
      <c r="D3380" s="2">
        <v>7907</v>
      </c>
      <c r="E3380" s="2">
        <v>7903</v>
      </c>
      <c r="F3380" s="13">
        <f t="shared" si="942"/>
        <v>-7.4688073035078517E-4</v>
      </c>
      <c r="G3380" s="2">
        <f t="shared" si="937"/>
        <v>7181.1893333333328</v>
      </c>
      <c r="H3380" s="2">
        <f t="shared" ca="1" si="943"/>
        <v>147352.4</v>
      </c>
      <c r="I3380">
        <f t="shared" ca="1" si="944"/>
        <v>-1</v>
      </c>
      <c r="J3380">
        <f t="shared" si="945"/>
        <v>-1</v>
      </c>
      <c r="K3380">
        <f t="shared" si="938"/>
        <v>50.639999999999418</v>
      </c>
      <c r="L3380">
        <f t="shared" ca="1" si="939"/>
        <v>50.639999999999418</v>
      </c>
      <c r="M3380" s="14">
        <f t="shared" si="940"/>
        <v>7028.8200000000497</v>
      </c>
      <c r="N3380">
        <f t="shared" si="946"/>
        <v>0</v>
      </c>
      <c r="O3380">
        <f t="shared" si="941"/>
        <v>0</v>
      </c>
      <c r="P3380">
        <f>COUNTIF(作圖資料!$A$3:$A$249,A3380)</f>
        <v>0</v>
      </c>
      <c r="R3380" s="7">
        <f t="shared" si="947"/>
        <v>41</v>
      </c>
      <c r="S3380" s="8">
        <f t="shared" ca="1" si="948"/>
        <v>41</v>
      </c>
      <c r="T3380" s="8">
        <f t="shared" ca="1" si="949"/>
        <v>9567</v>
      </c>
      <c r="U3380" s="8">
        <f t="shared" ca="1" si="950"/>
        <v>-1</v>
      </c>
      <c r="V3380" s="9">
        <f t="shared" ca="1" si="951"/>
        <v>2</v>
      </c>
      <c r="W3380" s="3">
        <f t="shared" si="952"/>
        <v>-4.6573740373170303E-3</v>
      </c>
      <c r="X3380" s="3">
        <f t="shared" si="953"/>
        <v>9.3896752556440921E-2</v>
      </c>
      <c r="Y3380" s="3">
        <f t="shared" si="954"/>
        <v>9.8194444444444029E-2</v>
      </c>
    </row>
    <row r="3381" spans="1:25" x14ac:dyDescent="0.25">
      <c r="A3381" s="1">
        <v>40953</v>
      </c>
      <c r="B3381" s="2">
        <v>7884.08</v>
      </c>
      <c r="C3381" s="2">
        <v>138290</v>
      </c>
      <c r="D3381" s="2">
        <v>7874</v>
      </c>
      <c r="E3381" s="2">
        <v>7872</v>
      </c>
      <c r="F3381" s="13">
        <f t="shared" si="942"/>
        <v>-1.2785258394131249E-3</v>
      </c>
      <c r="G3381" s="2">
        <f t="shared" si="937"/>
        <v>7187.1631666666672</v>
      </c>
      <c r="H3381" s="2">
        <f t="shared" ca="1" si="943"/>
        <v>150379.20000000001</v>
      </c>
      <c r="I3381">
        <f t="shared" ca="1" si="944"/>
        <v>-1</v>
      </c>
      <c r="J3381">
        <f t="shared" si="945"/>
        <v>-1</v>
      </c>
      <c r="K3381">
        <f t="shared" si="938"/>
        <v>-28.829999999999927</v>
      </c>
      <c r="L3381">
        <f t="shared" ca="1" si="939"/>
        <v>28.829999999999927</v>
      </c>
      <c r="M3381" s="14">
        <f t="shared" si="940"/>
        <v>7028.8200000000497</v>
      </c>
      <c r="N3381">
        <f t="shared" si="946"/>
        <v>0</v>
      </c>
      <c r="O3381">
        <f t="shared" si="941"/>
        <v>0</v>
      </c>
      <c r="P3381">
        <f>COUNTIF(作圖資料!$A$3:$A$249,A3381)</f>
        <v>0</v>
      </c>
      <c r="R3381" s="7">
        <f t="shared" si="947"/>
        <v>-33</v>
      </c>
      <c r="S3381" s="8">
        <f t="shared" ca="1" si="948"/>
        <v>33</v>
      </c>
      <c r="T3381" s="8">
        <f t="shared" ca="1" si="949"/>
        <v>9600</v>
      </c>
      <c r="U3381" s="8">
        <f t="shared" ca="1" si="950"/>
        <v>-1</v>
      </c>
      <c r="V3381" s="9">
        <f t="shared" ca="1" si="951"/>
        <v>0</v>
      </c>
      <c r="W3381" s="3">
        <f t="shared" si="952"/>
        <v>-4.6573740373170303E-3</v>
      </c>
      <c r="X3381" s="3">
        <f t="shared" si="953"/>
        <v>8.9911234791648642E-2</v>
      </c>
      <c r="Y3381" s="3">
        <f t="shared" si="954"/>
        <v>9.3611111111110645E-2</v>
      </c>
    </row>
    <row r="3382" spans="1:25" x14ac:dyDescent="0.25">
      <c r="A3382" s="1">
        <v>40954</v>
      </c>
      <c r="B3382" s="2">
        <v>8005.24</v>
      </c>
      <c r="C3382" s="2">
        <v>157695</v>
      </c>
      <c r="D3382" s="2">
        <v>8006</v>
      </c>
      <c r="E3382" s="2">
        <v>8016</v>
      </c>
      <c r="F3382" s="13">
        <f t="shared" si="942"/>
        <v>1.3441196016610313E-3</v>
      </c>
      <c r="G3382" s="2">
        <f t="shared" si="937"/>
        <v>7195.7328333333326</v>
      </c>
      <c r="H3382" s="2">
        <f t="shared" ca="1" si="943"/>
        <v>149854.6</v>
      </c>
      <c r="I3382">
        <f t="shared" ca="1" si="944"/>
        <v>1</v>
      </c>
      <c r="J3382">
        <f t="shared" si="945"/>
        <v>1</v>
      </c>
      <c r="K3382">
        <f t="shared" si="938"/>
        <v>121.15999999999985</v>
      </c>
      <c r="L3382">
        <f t="shared" ca="1" si="939"/>
        <v>-121.15999999999985</v>
      </c>
      <c r="M3382" s="14">
        <f t="shared" si="940"/>
        <v>7028.8200000000497</v>
      </c>
      <c r="N3382">
        <f t="shared" si="946"/>
        <v>0</v>
      </c>
      <c r="O3382">
        <f t="shared" si="941"/>
        <v>0</v>
      </c>
      <c r="P3382">
        <f>COUNTIF(作圖資料!$A$3:$A$249,A3382)</f>
        <v>1</v>
      </c>
      <c r="R3382" s="7">
        <f t="shared" si="947"/>
        <v>132</v>
      </c>
      <c r="S3382" s="8">
        <f t="shared" ca="1" si="948"/>
        <v>-132</v>
      </c>
      <c r="T3382" s="8">
        <f t="shared" ca="1" si="949"/>
        <v>9468</v>
      </c>
      <c r="U3382" s="8">
        <f t="shared" ca="1" si="950"/>
        <v>1</v>
      </c>
      <c r="V3382" s="9">
        <f t="shared" ca="1" si="951"/>
        <v>2</v>
      </c>
      <c r="W3382" s="3">
        <f t="shared" si="952"/>
        <v>-4.6573740373170303E-3</v>
      </c>
      <c r="X3382" s="3">
        <f t="shared" si="953"/>
        <v>0.10666063931409853</v>
      </c>
      <c r="Y3382" s="3">
        <f t="shared" si="954"/>
        <v>0.11194444444444396</v>
      </c>
    </row>
    <row r="3383" spans="1:25" x14ac:dyDescent="0.25">
      <c r="A3383" s="1">
        <v>40955</v>
      </c>
      <c r="B3383" s="2">
        <v>7869.7</v>
      </c>
      <c r="C3383" s="2">
        <v>159405</v>
      </c>
      <c r="D3383" s="2">
        <v>7906</v>
      </c>
      <c r="E3383" s="2">
        <v>7900</v>
      </c>
      <c r="F3383" s="13">
        <f t="shared" si="942"/>
        <v>4.6126281815062065E-3</v>
      </c>
      <c r="G3383" s="2">
        <f t="shared" si="937"/>
        <v>7203.7691666666678</v>
      </c>
      <c r="H3383" s="2">
        <f t="shared" ca="1" si="943"/>
        <v>147861.20000000001</v>
      </c>
      <c r="I3383">
        <f t="shared" ca="1" si="944"/>
        <v>1</v>
      </c>
      <c r="J3383">
        <f t="shared" si="945"/>
        <v>1</v>
      </c>
      <c r="K3383">
        <f t="shared" si="938"/>
        <v>-135.53999999999996</v>
      </c>
      <c r="L3383">
        <f t="shared" ca="1" si="939"/>
        <v>-135.53999999999996</v>
      </c>
      <c r="M3383" s="14">
        <f t="shared" si="940"/>
        <v>7028.8200000000497</v>
      </c>
      <c r="N3383">
        <f t="shared" si="946"/>
        <v>0</v>
      </c>
      <c r="O3383">
        <f t="shared" si="941"/>
        <v>0</v>
      </c>
      <c r="P3383">
        <f>COUNTIF(作圖資料!$A$3:$A$249,A3383)</f>
        <v>0</v>
      </c>
      <c r="R3383" s="7">
        <f t="shared" si="947"/>
        <v>-110</v>
      </c>
      <c r="S3383" s="8">
        <f t="shared" ca="1" si="948"/>
        <v>-110</v>
      </c>
      <c r="T3383" s="8">
        <f t="shared" ca="1" si="949"/>
        <v>9358</v>
      </c>
      <c r="U3383" s="8">
        <f t="shared" ca="1" si="950"/>
        <v>1</v>
      </c>
      <c r="V3383" s="9">
        <f t="shared" ca="1" si="951"/>
        <v>0</v>
      </c>
      <c r="W3383" s="3">
        <f t="shared" si="952"/>
        <v>1.3441196016610313E-3</v>
      </c>
      <c r="X3383" s="3">
        <f t="shared" si="953"/>
        <v>-1.693140992649814E-2</v>
      </c>
      <c r="Y3383" s="3">
        <f t="shared" si="954"/>
        <v>-1.3722554890219561E-2</v>
      </c>
    </row>
    <row r="3384" spans="1:25" x14ac:dyDescent="0.25">
      <c r="A3384" s="1">
        <v>40956</v>
      </c>
      <c r="B3384" s="2">
        <v>7894.36</v>
      </c>
      <c r="C3384" s="2">
        <v>147584</v>
      </c>
      <c r="D3384" s="2">
        <v>7932</v>
      </c>
      <c r="E3384" s="2">
        <v>7925</v>
      </c>
      <c r="F3384" s="13">
        <f t="shared" si="942"/>
        <v>4.7679609240014464E-3</v>
      </c>
      <c r="G3384" s="2">
        <f t="shared" si="937"/>
        <v>7212.211666666668</v>
      </c>
      <c r="H3384" s="2">
        <f t="shared" ca="1" si="943"/>
        <v>147853.20000000001</v>
      </c>
      <c r="I3384">
        <f t="shared" ca="1" si="944"/>
        <v>-1</v>
      </c>
      <c r="J3384">
        <f t="shared" si="945"/>
        <v>1</v>
      </c>
      <c r="K3384">
        <f t="shared" si="938"/>
        <v>24.659999999999854</v>
      </c>
      <c r="L3384">
        <f t="shared" ca="1" si="939"/>
        <v>24.659999999999854</v>
      </c>
      <c r="M3384" s="14">
        <f t="shared" si="940"/>
        <v>7028.8200000000497</v>
      </c>
      <c r="N3384">
        <f t="shared" si="946"/>
        <v>0</v>
      </c>
      <c r="O3384">
        <f t="shared" si="941"/>
        <v>0</v>
      </c>
      <c r="P3384">
        <f>COUNTIF(作圖資料!$A$3:$A$249,A3384)</f>
        <v>0</v>
      </c>
      <c r="R3384" s="7">
        <f t="shared" si="947"/>
        <v>26</v>
      </c>
      <c r="S3384" s="8">
        <f t="shared" ca="1" si="948"/>
        <v>26</v>
      </c>
      <c r="T3384" s="8">
        <f t="shared" ca="1" si="949"/>
        <v>9384</v>
      </c>
      <c r="U3384" s="8">
        <f t="shared" ca="1" si="950"/>
        <v>-1</v>
      </c>
      <c r="V3384" s="9">
        <f t="shared" ca="1" si="951"/>
        <v>2</v>
      </c>
      <c r="W3384" s="3">
        <f t="shared" si="952"/>
        <v>1.3441196016610313E-3</v>
      </c>
      <c r="X3384" s="3">
        <f t="shared" si="953"/>
        <v>-1.3850927642394262E-2</v>
      </c>
      <c r="Y3384" s="3">
        <f t="shared" si="954"/>
        <v>-1.0479041916167664E-2</v>
      </c>
    </row>
    <row r="3385" spans="1:25" x14ac:dyDescent="0.25">
      <c r="A3385" s="1">
        <v>40959</v>
      </c>
      <c r="B3385" s="2">
        <v>7954.82</v>
      </c>
      <c r="C3385" s="2">
        <v>104150</v>
      </c>
      <c r="D3385" s="2">
        <v>7956</v>
      </c>
      <c r="E3385" s="2">
        <v>7950</v>
      </c>
      <c r="F3385" s="13">
        <f t="shared" si="942"/>
        <v>1.4833773737188416E-4</v>
      </c>
      <c r="G3385" s="2">
        <f t="shared" si="937"/>
        <v>7224.2290000000003</v>
      </c>
      <c r="H3385" s="2">
        <f t="shared" ca="1" si="943"/>
        <v>141424.79999999999</v>
      </c>
      <c r="I3385">
        <f t="shared" ca="1" si="944"/>
        <v>-1</v>
      </c>
      <c r="J3385">
        <f t="shared" si="945"/>
        <v>1</v>
      </c>
      <c r="K3385">
        <f t="shared" si="938"/>
        <v>60.460000000000036</v>
      </c>
      <c r="L3385">
        <f t="shared" ca="1" si="939"/>
        <v>-60.460000000000036</v>
      </c>
      <c r="M3385" s="14">
        <f t="shared" si="940"/>
        <v>7028.8200000000497</v>
      </c>
      <c r="N3385">
        <f t="shared" si="946"/>
        <v>0</v>
      </c>
      <c r="O3385">
        <f t="shared" si="941"/>
        <v>0</v>
      </c>
      <c r="P3385">
        <f>COUNTIF(作圖資料!$A$3:$A$249,A3385)</f>
        <v>0</v>
      </c>
      <c r="R3385" s="7">
        <f t="shared" si="947"/>
        <v>24</v>
      </c>
      <c r="S3385" s="8">
        <f t="shared" ca="1" si="948"/>
        <v>-24</v>
      </c>
      <c r="T3385" s="8">
        <f t="shared" ca="1" si="949"/>
        <v>9360</v>
      </c>
      <c r="U3385" s="8">
        <f t="shared" ca="1" si="950"/>
        <v>-1</v>
      </c>
      <c r="V3385" s="9">
        <f t="shared" ca="1" si="951"/>
        <v>0</v>
      </c>
      <c r="W3385" s="3">
        <f t="shared" si="952"/>
        <v>1.3441196016610313E-3</v>
      </c>
      <c r="X3385" s="3">
        <f t="shared" si="953"/>
        <v>-6.298374564660203E-3</v>
      </c>
      <c r="Y3385" s="3">
        <f t="shared" si="954"/>
        <v>-7.4850299401196807E-3</v>
      </c>
    </row>
    <row r="3386" spans="1:25" x14ac:dyDescent="0.25">
      <c r="A3386" s="1">
        <v>40960</v>
      </c>
      <c r="B3386" s="2">
        <v>7921.5</v>
      </c>
      <c r="C3386" s="2">
        <v>111559</v>
      </c>
      <c r="D3386" s="2">
        <v>7947</v>
      </c>
      <c r="E3386" s="2">
        <v>7941</v>
      </c>
      <c r="F3386" s="13">
        <f t="shared" si="942"/>
        <v>3.2190872940731641E-3</v>
      </c>
      <c r="G3386" s="2">
        <f t="shared" si="937"/>
        <v>7238.8766666666661</v>
      </c>
      <c r="H3386" s="2">
        <f t="shared" ca="1" si="943"/>
        <v>136078.6</v>
      </c>
      <c r="I3386">
        <f t="shared" ca="1" si="944"/>
        <v>-1</v>
      </c>
      <c r="J3386">
        <f t="shared" si="945"/>
        <v>1</v>
      </c>
      <c r="K3386">
        <f t="shared" si="938"/>
        <v>-33.319999999999709</v>
      </c>
      <c r="L3386">
        <f t="shared" ca="1" si="939"/>
        <v>33.319999999999709</v>
      </c>
      <c r="M3386" s="14">
        <f t="shared" si="940"/>
        <v>7028.8200000000497</v>
      </c>
      <c r="N3386">
        <f t="shared" si="946"/>
        <v>0</v>
      </c>
      <c r="O3386">
        <f t="shared" si="941"/>
        <v>0</v>
      </c>
      <c r="P3386">
        <f>COUNTIF(作圖資料!$A$3:$A$249,A3386)</f>
        <v>0</v>
      </c>
      <c r="R3386" s="7">
        <f t="shared" si="947"/>
        <v>-9</v>
      </c>
      <c r="S3386" s="8">
        <f t="shared" ca="1" si="948"/>
        <v>9</v>
      </c>
      <c r="T3386" s="8">
        <f t="shared" ca="1" si="949"/>
        <v>9369</v>
      </c>
      <c r="U3386" s="8">
        <f t="shared" ca="1" si="950"/>
        <v>-1</v>
      </c>
      <c r="V3386" s="9">
        <f t="shared" ca="1" si="951"/>
        <v>0</v>
      </c>
      <c r="W3386" s="3">
        <f t="shared" si="952"/>
        <v>1.3441196016610313E-3</v>
      </c>
      <c r="X3386" s="3">
        <f t="shared" si="953"/>
        <v>-1.0460648275379625E-2</v>
      </c>
      <c r="Y3386" s="3">
        <f t="shared" si="954"/>
        <v>-8.6077844311376328E-3</v>
      </c>
    </row>
    <row r="3387" spans="1:25" x14ac:dyDescent="0.25">
      <c r="A3387" s="1">
        <v>40961</v>
      </c>
      <c r="B3387" s="2">
        <v>8001.68</v>
      </c>
      <c r="C3387" s="2">
        <v>148120</v>
      </c>
      <c r="D3387" s="2">
        <v>8004</v>
      </c>
      <c r="E3387" s="2">
        <v>7996</v>
      </c>
      <c r="F3387" s="13">
        <f t="shared" si="942"/>
        <v>2.8993911278618612E-4</v>
      </c>
      <c r="G3387" s="2">
        <f t="shared" si="937"/>
        <v>7255.5708333333332</v>
      </c>
      <c r="H3387" s="2">
        <f t="shared" ca="1" si="943"/>
        <v>134163.6</v>
      </c>
      <c r="I3387">
        <f t="shared" ca="1" si="944"/>
        <v>1</v>
      </c>
      <c r="J3387">
        <f t="shared" si="945"/>
        <v>1</v>
      </c>
      <c r="K3387">
        <f t="shared" si="938"/>
        <v>80.180000000000291</v>
      </c>
      <c r="L3387">
        <f t="shared" ca="1" si="939"/>
        <v>-80.180000000000291</v>
      </c>
      <c r="M3387" s="14">
        <f t="shared" si="940"/>
        <v>7028.8200000000497</v>
      </c>
      <c r="N3387">
        <f t="shared" si="946"/>
        <v>0</v>
      </c>
      <c r="O3387">
        <f t="shared" si="941"/>
        <v>0</v>
      </c>
      <c r="P3387">
        <f>COUNTIF(作圖資料!$A$3:$A$249,A3387)</f>
        <v>0</v>
      </c>
      <c r="R3387" s="7">
        <f t="shared" si="947"/>
        <v>57</v>
      </c>
      <c r="S3387" s="8">
        <f t="shared" ca="1" si="948"/>
        <v>-57</v>
      </c>
      <c r="T3387" s="8">
        <f t="shared" ca="1" si="949"/>
        <v>9312</v>
      </c>
      <c r="U3387" s="8">
        <f t="shared" ca="1" si="950"/>
        <v>1</v>
      </c>
      <c r="V3387" s="9">
        <f t="shared" ca="1" si="951"/>
        <v>2</v>
      </c>
      <c r="W3387" s="3">
        <f t="shared" si="952"/>
        <v>1.3441196016610313E-3</v>
      </c>
      <c r="X3387" s="3">
        <f t="shared" si="953"/>
        <v>-4.4470871579105342E-4</v>
      </c>
      <c r="Y3387" s="3">
        <f t="shared" si="954"/>
        <v>-1.4970059880237141E-3</v>
      </c>
    </row>
    <row r="3388" spans="1:25" x14ac:dyDescent="0.25">
      <c r="A3388" s="1">
        <v>40962</v>
      </c>
      <c r="B3388" s="2">
        <v>7937.3</v>
      </c>
      <c r="C3388" s="2">
        <v>124356</v>
      </c>
      <c r="D3388" s="2">
        <v>7963</v>
      </c>
      <c r="E3388" s="2">
        <v>7956</v>
      </c>
      <c r="F3388" s="13">
        <f t="shared" si="942"/>
        <v>3.2378768598892993E-3</v>
      </c>
      <c r="G3388" s="2">
        <f t="shared" si="937"/>
        <v>7274.4186666666665</v>
      </c>
      <c r="H3388" s="2">
        <f t="shared" ca="1" si="943"/>
        <v>127153.8</v>
      </c>
      <c r="I3388">
        <f t="shared" ca="1" si="944"/>
        <v>-1</v>
      </c>
      <c r="J3388">
        <f t="shared" si="945"/>
        <v>1</v>
      </c>
      <c r="K3388">
        <f t="shared" si="938"/>
        <v>-64.380000000000109</v>
      </c>
      <c r="L3388">
        <f t="shared" ca="1" si="939"/>
        <v>-64.380000000000109</v>
      </c>
      <c r="M3388" s="14">
        <f t="shared" si="940"/>
        <v>7028.8200000000497</v>
      </c>
      <c r="N3388">
        <f t="shared" si="946"/>
        <v>0</v>
      </c>
      <c r="O3388">
        <f t="shared" si="941"/>
        <v>0</v>
      </c>
      <c r="P3388">
        <f>COUNTIF(作圖資料!$A$3:$A$249,A3388)</f>
        <v>0</v>
      </c>
      <c r="R3388" s="7">
        <f t="shared" si="947"/>
        <v>-41</v>
      </c>
      <c r="S3388" s="8">
        <f t="shared" ca="1" si="948"/>
        <v>-41</v>
      </c>
      <c r="T3388" s="8">
        <f t="shared" ca="1" si="949"/>
        <v>9271</v>
      </c>
      <c r="U3388" s="8">
        <f t="shared" ca="1" si="950"/>
        <v>-1</v>
      </c>
      <c r="V3388" s="9">
        <f t="shared" ca="1" si="951"/>
        <v>2</v>
      </c>
      <c r="W3388" s="3">
        <f t="shared" si="952"/>
        <v>1.3441196016610313E-3</v>
      </c>
      <c r="X3388" s="3">
        <f t="shared" si="953"/>
        <v>-8.4869410536098089E-3</v>
      </c>
      <c r="Y3388" s="3">
        <f t="shared" si="954"/>
        <v>-6.6117764471055329E-3</v>
      </c>
    </row>
    <row r="3389" spans="1:25" x14ac:dyDescent="0.25">
      <c r="A3389" s="1">
        <v>40963</v>
      </c>
      <c r="B3389" s="2">
        <v>7959.34</v>
      </c>
      <c r="C3389" s="2">
        <v>107728</v>
      </c>
      <c r="D3389" s="2">
        <v>7941</v>
      </c>
      <c r="E3389" s="2">
        <v>7934</v>
      </c>
      <c r="F3389" s="13">
        <f t="shared" si="942"/>
        <v>-2.3042111531861309E-3</v>
      </c>
      <c r="G3389" s="2">
        <f t="shared" si="937"/>
        <v>7292.6678333333339</v>
      </c>
      <c r="H3389" s="2">
        <f t="shared" ca="1" si="943"/>
        <v>119182.6</v>
      </c>
      <c r="I3389">
        <f t="shared" ca="1" si="944"/>
        <v>-1</v>
      </c>
      <c r="J3389">
        <f t="shared" si="945"/>
        <v>-1</v>
      </c>
      <c r="K3389">
        <f t="shared" si="938"/>
        <v>22.039999999999964</v>
      </c>
      <c r="L3389">
        <f t="shared" ca="1" si="939"/>
        <v>-22.039999999999964</v>
      </c>
      <c r="M3389" s="14">
        <f t="shared" si="940"/>
        <v>7028.8200000000497</v>
      </c>
      <c r="N3389">
        <f t="shared" si="946"/>
        <v>0</v>
      </c>
      <c r="O3389">
        <f t="shared" si="941"/>
        <v>0</v>
      </c>
      <c r="P3389">
        <f>COUNTIF(作圖資料!$A$3:$A$249,A3389)</f>
        <v>0</v>
      </c>
      <c r="R3389" s="7">
        <f t="shared" si="947"/>
        <v>-22</v>
      </c>
      <c r="S3389" s="8">
        <f t="shared" ca="1" si="948"/>
        <v>22</v>
      </c>
      <c r="T3389" s="8">
        <f t="shared" ca="1" si="949"/>
        <v>9293</v>
      </c>
      <c r="U3389" s="8">
        <f t="shared" ca="1" si="950"/>
        <v>-1</v>
      </c>
      <c r="V3389" s="9">
        <f t="shared" ca="1" si="951"/>
        <v>0</v>
      </c>
      <c r="W3389" s="3">
        <f t="shared" si="952"/>
        <v>1.3441196016610313E-3</v>
      </c>
      <c r="X3389" s="3">
        <f t="shared" si="953"/>
        <v>-5.7337443974195823E-3</v>
      </c>
      <c r="Y3389" s="3">
        <f t="shared" si="954"/>
        <v>-9.3562874251493788E-3</v>
      </c>
    </row>
    <row r="3390" spans="1:25" x14ac:dyDescent="0.25">
      <c r="A3390" s="1">
        <v>40968</v>
      </c>
      <c r="B3390" s="2">
        <v>8121.44</v>
      </c>
      <c r="C3390" s="2">
        <v>145200</v>
      </c>
      <c r="D3390" s="2">
        <v>8114</v>
      </c>
      <c r="E3390" s="2">
        <v>8108</v>
      </c>
      <c r="F3390" s="13">
        <f t="shared" si="942"/>
        <v>-9.1609369766931792E-4</v>
      </c>
      <c r="G3390" s="2">
        <f t="shared" ref="G3390:G3453" si="955">AVERAGE(B3331:B3390)</f>
        <v>7314.9498333333322</v>
      </c>
      <c r="H3390" s="2">
        <f t="shared" ca="1" si="943"/>
        <v>127392.6</v>
      </c>
      <c r="I3390">
        <f t="shared" ca="1" si="944"/>
        <v>1</v>
      </c>
      <c r="J3390">
        <f t="shared" si="945"/>
        <v>-1</v>
      </c>
      <c r="K3390">
        <f t="shared" ref="K3390:K3453" si="956">B3390-B3389</f>
        <v>162.09999999999945</v>
      </c>
      <c r="L3390">
        <f t="shared" ref="L3390:L3453" ca="1" si="957">I3389*K3390</f>
        <v>-162.09999999999945</v>
      </c>
      <c r="M3390" s="14">
        <f t="shared" ref="M3390:M3453" si="958">M3389+K3390*N3389</f>
        <v>7028.8200000000497</v>
      </c>
      <c r="N3390">
        <f t="shared" si="946"/>
        <v>0</v>
      </c>
      <c r="O3390">
        <f t="shared" ref="O3390:O3453" si="959">ABS(N3390-N3389)</f>
        <v>0</v>
      </c>
      <c r="P3390">
        <f>COUNTIF(作圖資料!$A$3:$A$249,A3390)</f>
        <v>0</v>
      </c>
      <c r="R3390" s="7">
        <f t="shared" si="947"/>
        <v>173</v>
      </c>
      <c r="S3390" s="8">
        <f t="shared" ca="1" si="948"/>
        <v>-173</v>
      </c>
      <c r="T3390" s="8">
        <f t="shared" ca="1" si="949"/>
        <v>9120</v>
      </c>
      <c r="U3390" s="8">
        <f t="shared" ca="1" si="950"/>
        <v>1</v>
      </c>
      <c r="V3390" s="9">
        <f t="shared" ca="1" si="951"/>
        <v>2</v>
      </c>
      <c r="W3390" s="3">
        <f t="shared" si="952"/>
        <v>1.3441196016610313E-3</v>
      </c>
      <c r="X3390" s="3">
        <f t="shared" si="953"/>
        <v>1.4515492352509041E-2</v>
      </c>
      <c r="Y3390" s="3">
        <f t="shared" si="954"/>
        <v>1.2225548902196071E-2</v>
      </c>
    </row>
    <row r="3391" spans="1:25" x14ac:dyDescent="0.25">
      <c r="A3391" s="1">
        <v>40969</v>
      </c>
      <c r="B3391" s="2">
        <v>8118.34</v>
      </c>
      <c r="C3391" s="2">
        <v>125812</v>
      </c>
      <c r="D3391" s="2">
        <v>8138</v>
      </c>
      <c r="E3391" s="2">
        <v>8131</v>
      </c>
      <c r="F3391" s="13">
        <f t="shared" si="942"/>
        <v>2.4216773379779344E-3</v>
      </c>
      <c r="G3391" s="2">
        <f t="shared" si="955"/>
        <v>7335.2758333333331</v>
      </c>
      <c r="H3391" s="2">
        <f t="shared" ca="1" si="943"/>
        <v>130243.2</v>
      </c>
      <c r="I3391">
        <f t="shared" ca="1" si="944"/>
        <v>-1</v>
      </c>
      <c r="J3391">
        <f t="shared" si="945"/>
        <v>1</v>
      </c>
      <c r="K3391">
        <f t="shared" si="956"/>
        <v>-3.0999999999994543</v>
      </c>
      <c r="L3391">
        <f t="shared" ca="1" si="957"/>
        <v>-3.0999999999994543</v>
      </c>
      <c r="M3391" s="14">
        <f t="shared" si="958"/>
        <v>7028.8200000000497</v>
      </c>
      <c r="N3391">
        <f t="shared" si="946"/>
        <v>0</v>
      </c>
      <c r="O3391">
        <f t="shared" si="959"/>
        <v>0</v>
      </c>
      <c r="P3391">
        <f>COUNTIF(作圖資料!$A$3:$A$249,A3391)</f>
        <v>0</v>
      </c>
      <c r="R3391" s="7">
        <f t="shared" si="947"/>
        <v>24</v>
      </c>
      <c r="S3391" s="8">
        <f t="shared" ca="1" si="948"/>
        <v>24</v>
      </c>
      <c r="T3391" s="8">
        <f t="shared" ca="1" si="949"/>
        <v>9144</v>
      </c>
      <c r="U3391" s="8">
        <f t="shared" ca="1" si="950"/>
        <v>-1</v>
      </c>
      <c r="V3391" s="9">
        <f t="shared" ca="1" si="951"/>
        <v>2</v>
      </c>
      <c r="W3391" s="3">
        <f t="shared" si="952"/>
        <v>1.3441196016610313E-3</v>
      </c>
      <c r="X3391" s="3">
        <f t="shared" si="953"/>
        <v>1.4128245998870748E-2</v>
      </c>
      <c r="Y3391" s="3">
        <f t="shared" si="954"/>
        <v>1.5219560878243943E-2</v>
      </c>
    </row>
    <row r="3392" spans="1:25" x14ac:dyDescent="0.25">
      <c r="A3392" s="1">
        <v>40970</v>
      </c>
      <c r="B3392" s="2">
        <v>8144.04</v>
      </c>
      <c r="C3392" s="2">
        <v>131726</v>
      </c>
      <c r="D3392" s="2">
        <v>8152</v>
      </c>
      <c r="E3392" s="2">
        <v>8149</v>
      </c>
      <c r="F3392" s="13">
        <f t="shared" si="942"/>
        <v>9.7740187916572907E-4</v>
      </c>
      <c r="G3392" s="2">
        <f t="shared" si="955"/>
        <v>7354.5323333333336</v>
      </c>
      <c r="H3392" s="2">
        <f t="shared" ca="1" si="943"/>
        <v>126964.4</v>
      </c>
      <c r="I3392">
        <f t="shared" ca="1" si="944"/>
        <v>1</v>
      </c>
      <c r="J3392">
        <f t="shared" si="945"/>
        <v>1</v>
      </c>
      <c r="K3392">
        <f t="shared" si="956"/>
        <v>25.699999999999818</v>
      </c>
      <c r="L3392">
        <f t="shared" ca="1" si="957"/>
        <v>-25.699999999999818</v>
      </c>
      <c r="M3392" s="14">
        <f t="shared" si="958"/>
        <v>7028.8200000000497</v>
      </c>
      <c r="N3392">
        <f t="shared" si="946"/>
        <v>0</v>
      </c>
      <c r="O3392">
        <f t="shared" si="959"/>
        <v>0</v>
      </c>
      <c r="P3392">
        <f>COUNTIF(作圖資料!$A$3:$A$249,A3392)</f>
        <v>0</v>
      </c>
      <c r="R3392" s="7">
        <f t="shared" si="947"/>
        <v>14</v>
      </c>
      <c r="S3392" s="8">
        <f t="shared" ca="1" si="948"/>
        <v>-14</v>
      </c>
      <c r="T3392" s="8">
        <f t="shared" ca="1" si="949"/>
        <v>9130</v>
      </c>
      <c r="U3392" s="8">
        <f t="shared" ca="1" si="950"/>
        <v>1</v>
      </c>
      <c r="V3392" s="9">
        <f t="shared" ca="1" si="951"/>
        <v>2</v>
      </c>
      <c r="W3392" s="3">
        <f t="shared" si="952"/>
        <v>1.3441196016610313E-3</v>
      </c>
      <c r="X3392" s="3">
        <f t="shared" si="953"/>
        <v>1.7338643188711478E-2</v>
      </c>
      <c r="Y3392" s="3">
        <f t="shared" si="954"/>
        <v>1.6966067864271794E-2</v>
      </c>
    </row>
    <row r="3393" spans="1:25" x14ac:dyDescent="0.25">
      <c r="A3393" s="1">
        <v>40971</v>
      </c>
      <c r="B3393" s="2">
        <v>8114.44</v>
      </c>
      <c r="C3393" s="2">
        <v>89518</v>
      </c>
      <c r="D3393" s="2">
        <v>8120</v>
      </c>
      <c r="E3393" s="2">
        <v>8115</v>
      </c>
      <c r="F3393" s="13">
        <f t="shared" si="942"/>
        <v>6.851982391884448E-4</v>
      </c>
      <c r="G3393" s="2">
        <f t="shared" si="955"/>
        <v>7374.7043333333331</v>
      </c>
      <c r="H3393" s="2">
        <f t="shared" ca="1" si="943"/>
        <v>119996.8</v>
      </c>
      <c r="I3393">
        <f t="shared" ca="1" si="944"/>
        <v>-1</v>
      </c>
      <c r="J3393">
        <f t="shared" si="945"/>
        <v>1</v>
      </c>
      <c r="K3393">
        <f t="shared" si="956"/>
        <v>-29.600000000000364</v>
      </c>
      <c r="L3393">
        <f t="shared" ca="1" si="957"/>
        <v>-29.600000000000364</v>
      </c>
      <c r="M3393" s="14">
        <f t="shared" si="958"/>
        <v>7028.8200000000497</v>
      </c>
      <c r="N3393">
        <f t="shared" si="946"/>
        <v>0</v>
      </c>
      <c r="O3393">
        <f t="shared" si="959"/>
        <v>0</v>
      </c>
      <c r="P3393">
        <f>COUNTIF(作圖資料!$A$3:$A$249,A3393)</f>
        <v>0</v>
      </c>
      <c r="R3393" s="7">
        <f t="shared" si="947"/>
        <v>-32</v>
      </c>
      <c r="S3393" s="8">
        <f t="shared" ca="1" si="948"/>
        <v>-32</v>
      </c>
      <c r="T3393" s="8">
        <f t="shared" ca="1" si="949"/>
        <v>9098</v>
      </c>
      <c r="U3393" s="8">
        <f t="shared" ca="1" si="950"/>
        <v>-1</v>
      </c>
      <c r="V3393" s="9">
        <f t="shared" ca="1" si="951"/>
        <v>2</v>
      </c>
      <c r="W3393" s="3">
        <f t="shared" si="952"/>
        <v>1.3441196016610313E-3</v>
      </c>
      <c r="X3393" s="3">
        <f t="shared" si="953"/>
        <v>1.3641065102357963E-2</v>
      </c>
      <c r="Y3393" s="3">
        <f t="shared" si="954"/>
        <v>1.2974051896208039E-2</v>
      </c>
    </row>
    <row r="3394" spans="1:25" x14ac:dyDescent="0.25">
      <c r="A3394" s="1">
        <v>40973</v>
      </c>
      <c r="B3394" s="2">
        <v>8004.74</v>
      </c>
      <c r="C3394" s="2">
        <v>107038</v>
      </c>
      <c r="D3394" s="2">
        <v>8040</v>
      </c>
      <c r="E3394" s="2">
        <v>8034</v>
      </c>
      <c r="F3394" s="13">
        <f t="shared" si="942"/>
        <v>4.4048901026141341E-3</v>
      </c>
      <c r="G3394" s="2">
        <f t="shared" si="955"/>
        <v>7388.4718333333321</v>
      </c>
      <c r="H3394" s="2">
        <f t="shared" ca="1" si="943"/>
        <v>119858.8</v>
      </c>
      <c r="I3394">
        <f t="shared" ca="1" si="944"/>
        <v>-1</v>
      </c>
      <c r="J3394">
        <f t="shared" si="945"/>
        <v>1</v>
      </c>
      <c r="K3394">
        <f t="shared" si="956"/>
        <v>-109.69999999999982</v>
      </c>
      <c r="L3394">
        <f t="shared" ca="1" si="957"/>
        <v>109.69999999999982</v>
      </c>
      <c r="M3394" s="14">
        <f t="shared" si="958"/>
        <v>7028.8200000000497</v>
      </c>
      <c r="N3394">
        <f t="shared" si="946"/>
        <v>0</v>
      </c>
      <c r="O3394">
        <f t="shared" si="959"/>
        <v>0</v>
      </c>
      <c r="P3394">
        <f>COUNTIF(作圖資料!$A$3:$A$249,A3394)</f>
        <v>0</v>
      </c>
      <c r="R3394" s="7">
        <f t="shared" si="947"/>
        <v>-80</v>
      </c>
      <c r="S3394" s="8">
        <f t="shared" ca="1" si="948"/>
        <v>80</v>
      </c>
      <c r="T3394" s="8">
        <f t="shared" ca="1" si="949"/>
        <v>9178</v>
      </c>
      <c r="U3394" s="8">
        <f t="shared" ca="1" si="950"/>
        <v>-1</v>
      </c>
      <c r="V3394" s="9">
        <f t="shared" ca="1" si="951"/>
        <v>0</v>
      </c>
      <c r="W3394" s="3">
        <f t="shared" si="952"/>
        <v>1.3441196016610313E-3</v>
      </c>
      <c r="X3394" s="3">
        <f t="shared" si="953"/>
        <v>-6.2459089296473813E-5</v>
      </c>
      <c r="Y3394" s="3">
        <f t="shared" si="954"/>
        <v>2.9940119760483164E-3</v>
      </c>
    </row>
    <row r="3395" spans="1:25" x14ac:dyDescent="0.25">
      <c r="A3395" s="1">
        <v>40974</v>
      </c>
      <c r="B3395" s="2">
        <v>7937.97</v>
      </c>
      <c r="C3395" s="2">
        <v>122627</v>
      </c>
      <c r="D3395" s="2">
        <v>7946</v>
      </c>
      <c r="E3395" s="2">
        <v>7943</v>
      </c>
      <c r="F3395" s="13">
        <f t="shared" ref="F3395:F3458" si="960">IF(P3395=1,E3395,D3395)/B3395-1</f>
        <v>1.0115936442187667E-3</v>
      </c>
      <c r="G3395" s="2">
        <f t="shared" si="955"/>
        <v>7401.7599999999984</v>
      </c>
      <c r="H3395" s="2">
        <f t="shared" ref="H3395:H3458" ca="1" si="961">IF(ROW()&gt;$H$1,AVERAGE(OFFSET(C3395,-$H$1+1,,$H$1)),"")</f>
        <v>115344.2</v>
      </c>
      <c r="I3395">
        <f t="shared" ref="I3395:I3458" ca="1" si="962">IF(H3395="",0,SIGN(C3395-H3395))</f>
        <v>1</v>
      </c>
      <c r="J3395">
        <f t="shared" ref="J3395:J3458" si="963">SIGN(F3395)</f>
        <v>1</v>
      </c>
      <c r="K3395">
        <f t="shared" si="956"/>
        <v>-66.769999999999527</v>
      </c>
      <c r="L3395">
        <f t="shared" ca="1" si="957"/>
        <v>66.769999999999527</v>
      </c>
      <c r="M3395" s="14">
        <f t="shared" si="958"/>
        <v>7028.8200000000497</v>
      </c>
      <c r="N3395">
        <f t="shared" ref="N3395:N3458" si="964">INT(M3395*$Q$1/B3395)*CHOOSE($L$1,I3395,J3395)</f>
        <v>0</v>
      </c>
      <c r="O3395">
        <f t="shared" si="959"/>
        <v>0</v>
      </c>
      <c r="P3395">
        <f>COUNTIF(作圖資料!$A$3:$A$249,A3395)</f>
        <v>0</v>
      </c>
      <c r="R3395" s="7">
        <f t="shared" si="947"/>
        <v>-94</v>
      </c>
      <c r="S3395" s="8">
        <f t="shared" ca="1" si="948"/>
        <v>94</v>
      </c>
      <c r="T3395" s="8">
        <f t="shared" ca="1" si="949"/>
        <v>9272</v>
      </c>
      <c r="U3395" s="8">
        <f t="shared" ca="1" si="950"/>
        <v>1</v>
      </c>
      <c r="V3395" s="9">
        <f t="shared" ca="1" si="951"/>
        <v>2</v>
      </c>
      <c r="W3395" s="3">
        <f t="shared" si="952"/>
        <v>1.3441196016610313E-3</v>
      </c>
      <c r="X3395" s="3">
        <f t="shared" si="953"/>
        <v>-8.4032458739524696E-3</v>
      </c>
      <c r="Y3395" s="3">
        <f t="shared" si="954"/>
        <v>-8.7325349301392574E-3</v>
      </c>
    </row>
    <row r="3396" spans="1:25" x14ac:dyDescent="0.25">
      <c r="A3396" s="1">
        <v>40975</v>
      </c>
      <c r="B3396" s="2">
        <v>7903.08</v>
      </c>
      <c r="C3396" s="2">
        <v>101566</v>
      </c>
      <c r="D3396" s="2">
        <v>7895</v>
      </c>
      <c r="E3396" s="2">
        <v>7889</v>
      </c>
      <c r="F3396" s="13">
        <f t="shared" si="960"/>
        <v>-1.0223862089210334E-3</v>
      </c>
      <c r="G3396" s="2">
        <f t="shared" si="955"/>
        <v>7414.9349999999986</v>
      </c>
      <c r="H3396" s="2">
        <f t="shared" ca="1" si="961"/>
        <v>110495</v>
      </c>
      <c r="I3396">
        <f t="shared" ca="1" si="962"/>
        <v>-1</v>
      </c>
      <c r="J3396">
        <f t="shared" si="963"/>
        <v>-1</v>
      </c>
      <c r="K3396">
        <f t="shared" si="956"/>
        <v>-34.890000000000327</v>
      </c>
      <c r="L3396">
        <f t="shared" ca="1" si="957"/>
        <v>-34.890000000000327</v>
      </c>
      <c r="M3396" s="14">
        <f t="shared" si="958"/>
        <v>7028.8200000000497</v>
      </c>
      <c r="N3396">
        <f t="shared" si="964"/>
        <v>0</v>
      </c>
      <c r="O3396">
        <f t="shared" si="959"/>
        <v>0</v>
      </c>
      <c r="P3396">
        <f>COUNTIF(作圖資料!$A$3:$A$249,A3396)</f>
        <v>0</v>
      </c>
      <c r="R3396" s="7">
        <f t="shared" ref="R3396:R3459" si="965">D3396-IF(P3395=1,E3395,D3395)</f>
        <v>-51</v>
      </c>
      <c r="S3396" s="8">
        <f t="shared" ref="S3396:S3459" ca="1" si="966">I3395*R3396</f>
        <v>-51</v>
      </c>
      <c r="T3396" s="8">
        <f t="shared" ref="T3396:T3459" ca="1" si="967">T3395+R3396*U3395</f>
        <v>9221</v>
      </c>
      <c r="U3396" s="8">
        <f t="shared" ref="U3396:U3459" ca="1" si="968">INT(T3396*$Q$1/IF(P3396=1,E3396,D3396))*I3396</f>
        <v>-1</v>
      </c>
      <c r="V3396" s="9">
        <f t="shared" ref="V3396:V3459" ca="1" si="969">IF(P3396=1,ABS(U3396)+ABS(U3395),ABS(U3396-U3395))</f>
        <v>2</v>
      </c>
      <c r="W3396" s="3">
        <f t="shared" ref="W3396:W3459" si="970">IF(P3395=1,F3395,W3395)</f>
        <v>1.3441196016610313E-3</v>
      </c>
      <c r="X3396" s="3">
        <f t="shared" ref="X3396:X3459" si="971">IF(P3395=1,K3396/B3395,(1+K3396/B3395)*(1+X3395)-1)</f>
        <v>-1.2761641125063061E-2</v>
      </c>
      <c r="Y3396" s="3">
        <f t="shared" ref="Y3396:Y3459" si="972">IF(P3395=1,R3396/E3395,(1+R3396/D3395)*(1+Y3395)-1)</f>
        <v>-1.5094810379241097E-2</v>
      </c>
    </row>
    <row r="3397" spans="1:25" x14ac:dyDescent="0.25">
      <c r="A3397" s="1">
        <v>40976</v>
      </c>
      <c r="B3397" s="2">
        <v>7984.56</v>
      </c>
      <c r="C3397" s="2">
        <v>104147</v>
      </c>
      <c r="D3397" s="2">
        <v>7976</v>
      </c>
      <c r="E3397" s="2">
        <v>7973</v>
      </c>
      <c r="F3397" s="13">
        <f t="shared" si="960"/>
        <v>-1.0720690933502253E-3</v>
      </c>
      <c r="G3397" s="2">
        <f t="shared" si="955"/>
        <v>7432.0729999999994</v>
      </c>
      <c r="H3397" s="2">
        <f t="shared" ca="1" si="961"/>
        <v>104979.2</v>
      </c>
      <c r="I3397">
        <f t="shared" ca="1" si="962"/>
        <v>-1</v>
      </c>
      <c r="J3397">
        <f t="shared" si="963"/>
        <v>-1</v>
      </c>
      <c r="K3397">
        <f t="shared" si="956"/>
        <v>81.480000000000473</v>
      </c>
      <c r="L3397">
        <f t="shared" ca="1" si="957"/>
        <v>-81.480000000000473</v>
      </c>
      <c r="M3397" s="14">
        <f t="shared" si="958"/>
        <v>7028.8200000000497</v>
      </c>
      <c r="N3397">
        <f t="shared" si="964"/>
        <v>0</v>
      </c>
      <c r="O3397">
        <f t="shared" si="959"/>
        <v>0</v>
      </c>
      <c r="P3397">
        <f>COUNTIF(作圖資料!$A$3:$A$249,A3397)</f>
        <v>0</v>
      </c>
      <c r="R3397" s="7">
        <f t="shared" si="965"/>
        <v>81</v>
      </c>
      <c r="S3397" s="8">
        <f t="shared" ca="1" si="966"/>
        <v>-81</v>
      </c>
      <c r="T3397" s="8">
        <f t="shared" ca="1" si="967"/>
        <v>9140</v>
      </c>
      <c r="U3397" s="8">
        <f t="shared" ca="1" si="968"/>
        <v>-1</v>
      </c>
      <c r="V3397" s="9">
        <f t="shared" ca="1" si="969"/>
        <v>0</v>
      </c>
      <c r="W3397" s="3">
        <f t="shared" si="970"/>
        <v>1.3441196016610313E-3</v>
      </c>
      <c r="X3397" s="3">
        <f t="shared" si="971"/>
        <v>-2.5833079333035247E-3</v>
      </c>
      <c r="Y3397" s="3">
        <f t="shared" si="972"/>
        <v>-4.9900199600794171E-3</v>
      </c>
    </row>
    <row r="3398" spans="1:25" x14ac:dyDescent="0.25">
      <c r="A3398" s="1">
        <v>40977</v>
      </c>
      <c r="B3398" s="2">
        <v>8016.01</v>
      </c>
      <c r="C3398" s="2">
        <v>104899</v>
      </c>
      <c r="D3398" s="2">
        <v>8005</v>
      </c>
      <c r="E3398" s="2">
        <v>8000</v>
      </c>
      <c r="F3398" s="13">
        <f t="shared" si="960"/>
        <v>-1.3735012805623503E-3</v>
      </c>
      <c r="G3398" s="2">
        <f t="shared" si="955"/>
        <v>7448.4564999999993</v>
      </c>
      <c r="H3398" s="2">
        <f t="shared" ca="1" si="961"/>
        <v>108055.4</v>
      </c>
      <c r="I3398">
        <f t="shared" ca="1" si="962"/>
        <v>-1</v>
      </c>
      <c r="J3398">
        <f t="shared" si="963"/>
        <v>-1</v>
      </c>
      <c r="K3398">
        <f t="shared" si="956"/>
        <v>31.449999999999818</v>
      </c>
      <c r="L3398">
        <f t="shared" ca="1" si="957"/>
        <v>-31.449999999999818</v>
      </c>
      <c r="M3398" s="14">
        <f t="shared" si="958"/>
        <v>7028.8200000000497</v>
      </c>
      <c r="N3398">
        <f t="shared" si="964"/>
        <v>0</v>
      </c>
      <c r="O3398">
        <f t="shared" si="959"/>
        <v>0</v>
      </c>
      <c r="P3398">
        <f>COUNTIF(作圖資料!$A$3:$A$249,A3398)</f>
        <v>0</v>
      </c>
      <c r="R3398" s="7">
        <f t="shared" si="965"/>
        <v>29</v>
      </c>
      <c r="S3398" s="8">
        <f t="shared" ca="1" si="966"/>
        <v>-29</v>
      </c>
      <c r="T3398" s="8">
        <f t="shared" ca="1" si="967"/>
        <v>9111</v>
      </c>
      <c r="U3398" s="8">
        <f t="shared" ca="1" si="968"/>
        <v>-1</v>
      </c>
      <c r="V3398" s="9">
        <f t="shared" ca="1" si="969"/>
        <v>0</v>
      </c>
      <c r="W3398" s="3">
        <f t="shared" si="970"/>
        <v>1.3441196016610313E-3</v>
      </c>
      <c r="X3398" s="3">
        <f t="shared" si="971"/>
        <v>1.3453687834470429E-3</v>
      </c>
      <c r="Y3398" s="3">
        <f t="shared" si="972"/>
        <v>-1.3722554890214234E-3</v>
      </c>
    </row>
    <row r="3399" spans="1:25" x14ac:dyDescent="0.25">
      <c r="A3399" s="1">
        <v>40980</v>
      </c>
      <c r="B3399" s="2">
        <v>7927.55</v>
      </c>
      <c r="C3399" s="2">
        <v>86923</v>
      </c>
      <c r="D3399" s="2">
        <v>7921</v>
      </c>
      <c r="E3399" s="2">
        <v>7918</v>
      </c>
      <c r="F3399" s="13">
        <f t="shared" si="960"/>
        <v>-8.2623256870029138E-4</v>
      </c>
      <c r="G3399" s="2">
        <f t="shared" si="955"/>
        <v>7464.2006666666657</v>
      </c>
      <c r="H3399" s="2">
        <f t="shared" ca="1" si="961"/>
        <v>104032.4</v>
      </c>
      <c r="I3399">
        <f t="shared" ca="1" si="962"/>
        <v>-1</v>
      </c>
      <c r="J3399">
        <f t="shared" si="963"/>
        <v>-1</v>
      </c>
      <c r="K3399">
        <f t="shared" si="956"/>
        <v>-88.460000000000036</v>
      </c>
      <c r="L3399">
        <f t="shared" ca="1" si="957"/>
        <v>88.460000000000036</v>
      </c>
      <c r="M3399" s="14">
        <f t="shared" si="958"/>
        <v>7028.8200000000497</v>
      </c>
      <c r="N3399">
        <f t="shared" si="964"/>
        <v>0</v>
      </c>
      <c r="O3399">
        <f t="shared" si="959"/>
        <v>0</v>
      </c>
      <c r="P3399">
        <f>COUNTIF(作圖資料!$A$3:$A$249,A3399)</f>
        <v>0</v>
      </c>
      <c r="R3399" s="7">
        <f t="shared" si="965"/>
        <v>-84</v>
      </c>
      <c r="S3399" s="8">
        <f t="shared" ca="1" si="966"/>
        <v>84</v>
      </c>
      <c r="T3399" s="8">
        <f t="shared" ca="1" si="967"/>
        <v>9195</v>
      </c>
      <c r="U3399" s="8">
        <f t="shared" ca="1" si="968"/>
        <v>-1</v>
      </c>
      <c r="V3399" s="9">
        <f t="shared" ca="1" si="969"/>
        <v>0</v>
      </c>
      <c r="W3399" s="3">
        <f t="shared" si="970"/>
        <v>1.3441196016610313E-3</v>
      </c>
      <c r="X3399" s="3">
        <f t="shared" si="971"/>
        <v>-9.7048932948916589E-3</v>
      </c>
      <c r="Y3399" s="3">
        <f t="shared" si="972"/>
        <v>-1.1851297405189198E-2</v>
      </c>
    </row>
    <row r="3400" spans="1:25" x14ac:dyDescent="0.25">
      <c r="A3400" s="1">
        <v>40981</v>
      </c>
      <c r="B3400" s="2">
        <v>8031.51</v>
      </c>
      <c r="C3400" s="2">
        <v>99099</v>
      </c>
      <c r="D3400" s="2">
        <v>8033</v>
      </c>
      <c r="E3400" s="2">
        <v>8030</v>
      </c>
      <c r="F3400" s="13">
        <f t="shared" si="960"/>
        <v>1.8551928591259426E-4</v>
      </c>
      <c r="G3400" s="2">
        <f t="shared" si="955"/>
        <v>7483.1708333333336</v>
      </c>
      <c r="H3400" s="2">
        <f t="shared" ca="1" si="961"/>
        <v>99326.8</v>
      </c>
      <c r="I3400">
        <f t="shared" ca="1" si="962"/>
        <v>-1</v>
      </c>
      <c r="J3400">
        <f t="shared" si="963"/>
        <v>1</v>
      </c>
      <c r="K3400">
        <f t="shared" si="956"/>
        <v>103.96000000000004</v>
      </c>
      <c r="L3400">
        <f t="shared" ca="1" si="957"/>
        <v>-103.96000000000004</v>
      </c>
      <c r="M3400" s="14">
        <f t="shared" si="958"/>
        <v>7028.8200000000497</v>
      </c>
      <c r="N3400">
        <f t="shared" si="964"/>
        <v>0</v>
      </c>
      <c r="O3400">
        <f t="shared" si="959"/>
        <v>0</v>
      </c>
      <c r="P3400">
        <f>COUNTIF(作圖資料!$A$3:$A$249,A3400)</f>
        <v>0</v>
      </c>
      <c r="R3400" s="7">
        <f t="shared" si="965"/>
        <v>112</v>
      </c>
      <c r="S3400" s="8">
        <f t="shared" ca="1" si="966"/>
        <v>-112</v>
      </c>
      <c r="T3400" s="8">
        <f t="shared" ca="1" si="967"/>
        <v>9083</v>
      </c>
      <c r="U3400" s="8">
        <f t="shared" ca="1" si="968"/>
        <v>-1</v>
      </c>
      <c r="V3400" s="9">
        <f t="shared" ca="1" si="969"/>
        <v>0</v>
      </c>
      <c r="W3400" s="3">
        <f t="shared" si="970"/>
        <v>1.3441196016610313E-3</v>
      </c>
      <c r="X3400" s="3">
        <f t="shared" si="971"/>
        <v>3.2816005516389524E-3</v>
      </c>
      <c r="Y3400" s="3">
        <f t="shared" si="972"/>
        <v>2.1207584830342796E-3</v>
      </c>
    </row>
    <row r="3401" spans="1:25" x14ac:dyDescent="0.25">
      <c r="A3401" s="1">
        <v>40982</v>
      </c>
      <c r="B3401" s="2">
        <v>8125.26</v>
      </c>
      <c r="C3401" s="2">
        <v>123841</v>
      </c>
      <c r="D3401" s="2">
        <v>8142</v>
      </c>
      <c r="E3401" s="2">
        <v>8137</v>
      </c>
      <c r="F3401" s="13">
        <f t="shared" si="960"/>
        <v>2.0602417645712023E-3</v>
      </c>
      <c r="G3401" s="2">
        <f t="shared" si="955"/>
        <v>7502.7744999999995</v>
      </c>
      <c r="H3401" s="2">
        <f t="shared" ca="1" si="961"/>
        <v>103781.8</v>
      </c>
      <c r="I3401">
        <f t="shared" ca="1" si="962"/>
        <v>1</v>
      </c>
      <c r="J3401">
        <f t="shared" si="963"/>
        <v>1</v>
      </c>
      <c r="K3401">
        <f t="shared" si="956"/>
        <v>93.75</v>
      </c>
      <c r="L3401">
        <f t="shared" ca="1" si="957"/>
        <v>-93.75</v>
      </c>
      <c r="M3401" s="14">
        <f t="shared" si="958"/>
        <v>7028.8200000000497</v>
      </c>
      <c r="N3401">
        <f t="shared" si="964"/>
        <v>0</v>
      </c>
      <c r="O3401">
        <f t="shared" si="959"/>
        <v>0</v>
      </c>
      <c r="P3401">
        <f>COUNTIF(作圖資料!$A$3:$A$249,A3401)</f>
        <v>0</v>
      </c>
      <c r="R3401" s="7">
        <f t="shared" si="965"/>
        <v>109</v>
      </c>
      <c r="S3401" s="8">
        <f t="shared" ca="1" si="966"/>
        <v>-109</v>
      </c>
      <c r="T3401" s="8">
        <f t="shared" ca="1" si="967"/>
        <v>8974</v>
      </c>
      <c r="U3401" s="8">
        <f t="shared" ca="1" si="968"/>
        <v>1</v>
      </c>
      <c r="V3401" s="9">
        <f t="shared" ca="1" si="969"/>
        <v>2</v>
      </c>
      <c r="W3401" s="3">
        <f t="shared" si="970"/>
        <v>1.3441196016610313E-3</v>
      </c>
      <c r="X3401" s="3">
        <f t="shared" si="971"/>
        <v>1.4992679794734842E-2</v>
      </c>
      <c r="Y3401" s="3">
        <f t="shared" si="972"/>
        <v>1.5718562874251996E-2</v>
      </c>
    </row>
    <row r="3402" spans="1:25" x14ac:dyDescent="0.25">
      <c r="A3402" s="1">
        <v>40983</v>
      </c>
      <c r="B3402" s="2">
        <v>8121.62</v>
      </c>
      <c r="C3402" s="2">
        <v>99529</v>
      </c>
      <c r="D3402" s="2">
        <v>8134</v>
      </c>
      <c r="E3402" s="2">
        <v>8130</v>
      </c>
      <c r="F3402" s="13">
        <f t="shared" si="960"/>
        <v>1.5243264274862334E-3</v>
      </c>
      <c r="G3402" s="2">
        <f t="shared" si="955"/>
        <v>7523.1963333333324</v>
      </c>
      <c r="H3402" s="2">
        <f t="shared" ca="1" si="961"/>
        <v>102858.2</v>
      </c>
      <c r="I3402">
        <f t="shared" ca="1" si="962"/>
        <v>-1</v>
      </c>
      <c r="J3402">
        <f t="shared" si="963"/>
        <v>1</v>
      </c>
      <c r="K3402">
        <f t="shared" si="956"/>
        <v>-3.6400000000003274</v>
      </c>
      <c r="L3402">
        <f t="shared" ca="1" si="957"/>
        <v>-3.6400000000003274</v>
      </c>
      <c r="M3402" s="14">
        <f t="shared" si="958"/>
        <v>7028.8200000000497</v>
      </c>
      <c r="N3402">
        <f t="shared" si="964"/>
        <v>0</v>
      </c>
      <c r="O3402">
        <f t="shared" si="959"/>
        <v>0</v>
      </c>
      <c r="P3402">
        <f>COUNTIF(作圖資料!$A$3:$A$249,A3402)</f>
        <v>0</v>
      </c>
      <c r="R3402" s="7">
        <f t="shared" si="965"/>
        <v>-8</v>
      </c>
      <c r="S3402" s="8">
        <f t="shared" ca="1" si="966"/>
        <v>-8</v>
      </c>
      <c r="T3402" s="8">
        <f t="shared" ca="1" si="967"/>
        <v>8966</v>
      </c>
      <c r="U3402" s="8">
        <f t="shared" ca="1" si="968"/>
        <v>-1</v>
      </c>
      <c r="V3402" s="9">
        <f t="shared" ca="1" si="969"/>
        <v>2</v>
      </c>
      <c r="W3402" s="3">
        <f t="shared" si="970"/>
        <v>1.3441196016610313E-3</v>
      </c>
      <c r="X3402" s="3">
        <f t="shared" si="971"/>
        <v>1.453797762465614E-2</v>
      </c>
      <c r="Y3402" s="3">
        <f t="shared" si="972"/>
        <v>1.4720558882236112E-2</v>
      </c>
    </row>
    <row r="3403" spans="1:25" x14ac:dyDescent="0.25">
      <c r="A3403" s="1">
        <v>40984</v>
      </c>
      <c r="B3403" s="2">
        <v>8054.94</v>
      </c>
      <c r="C3403" s="2">
        <v>107454</v>
      </c>
      <c r="D3403" s="2">
        <v>8064</v>
      </c>
      <c r="E3403" s="2">
        <v>8062</v>
      </c>
      <c r="F3403" s="13">
        <f t="shared" si="960"/>
        <v>1.1247756035426271E-3</v>
      </c>
      <c r="G3403" s="2">
        <f t="shared" si="955"/>
        <v>7542.0691666666662</v>
      </c>
      <c r="H3403" s="2">
        <f t="shared" ca="1" si="961"/>
        <v>103369.2</v>
      </c>
      <c r="I3403">
        <f t="shared" ca="1" si="962"/>
        <v>1</v>
      </c>
      <c r="J3403">
        <f t="shared" si="963"/>
        <v>1</v>
      </c>
      <c r="K3403">
        <f t="shared" si="956"/>
        <v>-66.680000000000291</v>
      </c>
      <c r="L3403">
        <f t="shared" ca="1" si="957"/>
        <v>66.680000000000291</v>
      </c>
      <c r="M3403" s="14">
        <f t="shared" si="958"/>
        <v>7028.8200000000497</v>
      </c>
      <c r="N3403">
        <f t="shared" si="964"/>
        <v>0</v>
      </c>
      <c r="O3403">
        <f t="shared" si="959"/>
        <v>0</v>
      </c>
      <c r="P3403">
        <f>COUNTIF(作圖資料!$A$3:$A$249,A3403)</f>
        <v>0</v>
      </c>
      <c r="R3403" s="7">
        <f t="shared" si="965"/>
        <v>-70</v>
      </c>
      <c r="S3403" s="8">
        <f t="shared" ca="1" si="966"/>
        <v>70</v>
      </c>
      <c r="T3403" s="8">
        <f t="shared" ca="1" si="967"/>
        <v>9036</v>
      </c>
      <c r="U3403" s="8">
        <f t="shared" ca="1" si="968"/>
        <v>1</v>
      </c>
      <c r="V3403" s="9">
        <f t="shared" ca="1" si="969"/>
        <v>2</v>
      </c>
      <c r="W3403" s="3">
        <f t="shared" si="970"/>
        <v>1.3441196016610313E-3</v>
      </c>
      <c r="X3403" s="3">
        <f t="shared" si="971"/>
        <v>6.2084334760734716E-3</v>
      </c>
      <c r="Y3403" s="3">
        <f t="shared" si="972"/>
        <v>5.9880239520964107E-3</v>
      </c>
    </row>
    <row r="3404" spans="1:25" x14ac:dyDescent="0.25">
      <c r="A3404" s="1">
        <v>40987</v>
      </c>
      <c r="B3404" s="2">
        <v>8043.92</v>
      </c>
      <c r="C3404" s="2">
        <v>82371</v>
      </c>
      <c r="D3404" s="2">
        <v>8053</v>
      </c>
      <c r="E3404" s="2">
        <v>8055</v>
      </c>
      <c r="F3404" s="13">
        <f t="shared" si="960"/>
        <v>1.1288028722313825E-3</v>
      </c>
      <c r="G3404" s="2">
        <f t="shared" si="955"/>
        <v>7563.3913333333321</v>
      </c>
      <c r="H3404" s="2">
        <f t="shared" ca="1" si="961"/>
        <v>102458.8</v>
      </c>
      <c r="I3404">
        <f t="shared" ca="1" si="962"/>
        <v>-1</v>
      </c>
      <c r="J3404">
        <f t="shared" si="963"/>
        <v>1</v>
      </c>
      <c r="K3404">
        <f t="shared" si="956"/>
        <v>-11.019999999999527</v>
      </c>
      <c r="L3404">
        <f t="shared" ca="1" si="957"/>
        <v>-11.019999999999527</v>
      </c>
      <c r="M3404" s="14">
        <f t="shared" si="958"/>
        <v>7028.8200000000497</v>
      </c>
      <c r="N3404">
        <f t="shared" si="964"/>
        <v>0</v>
      </c>
      <c r="O3404">
        <f t="shared" si="959"/>
        <v>0</v>
      </c>
      <c r="P3404">
        <f>COUNTIF(作圖資料!$A$3:$A$249,A3404)</f>
        <v>0</v>
      </c>
      <c r="R3404" s="7">
        <f t="shared" si="965"/>
        <v>-11</v>
      </c>
      <c r="S3404" s="8">
        <f t="shared" ca="1" si="966"/>
        <v>-11</v>
      </c>
      <c r="T3404" s="8">
        <f t="shared" ca="1" si="967"/>
        <v>9025</v>
      </c>
      <c r="U3404" s="8">
        <f t="shared" ca="1" si="968"/>
        <v>-1</v>
      </c>
      <c r="V3404" s="9">
        <f t="shared" ca="1" si="969"/>
        <v>2</v>
      </c>
      <c r="W3404" s="3">
        <f t="shared" si="970"/>
        <v>1.3441196016610313E-3</v>
      </c>
      <c r="X3404" s="3">
        <f t="shared" si="971"/>
        <v>4.8318351479783583E-3</v>
      </c>
      <c r="Y3404" s="3">
        <f t="shared" si="972"/>
        <v>4.6157684630743212E-3</v>
      </c>
    </row>
    <row r="3405" spans="1:25" x14ac:dyDescent="0.25">
      <c r="A3405" s="1">
        <v>40988</v>
      </c>
      <c r="B3405" s="2">
        <v>7972.7</v>
      </c>
      <c r="C3405" s="2">
        <v>81769</v>
      </c>
      <c r="D3405" s="2">
        <v>7984</v>
      </c>
      <c r="E3405" s="2">
        <v>7986</v>
      </c>
      <c r="F3405" s="13">
        <f t="shared" si="960"/>
        <v>1.4173366613567939E-3</v>
      </c>
      <c r="G3405" s="2">
        <f t="shared" si="955"/>
        <v>7583.1848333333328</v>
      </c>
      <c r="H3405" s="2">
        <f t="shared" ca="1" si="961"/>
        <v>98992.8</v>
      </c>
      <c r="I3405">
        <f t="shared" ca="1" si="962"/>
        <v>-1</v>
      </c>
      <c r="J3405">
        <f t="shared" si="963"/>
        <v>1</v>
      </c>
      <c r="K3405">
        <f t="shared" si="956"/>
        <v>-71.220000000000255</v>
      </c>
      <c r="L3405">
        <f t="shared" ca="1" si="957"/>
        <v>71.220000000000255</v>
      </c>
      <c r="M3405" s="14">
        <f t="shared" si="958"/>
        <v>7028.8200000000497</v>
      </c>
      <c r="N3405">
        <f t="shared" si="964"/>
        <v>0</v>
      </c>
      <c r="O3405">
        <f t="shared" si="959"/>
        <v>0</v>
      </c>
      <c r="P3405">
        <f>COUNTIF(作圖資料!$A$3:$A$249,A3405)</f>
        <v>0</v>
      </c>
      <c r="R3405" s="7">
        <f t="shared" si="965"/>
        <v>-69</v>
      </c>
      <c r="S3405" s="8">
        <f t="shared" ca="1" si="966"/>
        <v>69</v>
      </c>
      <c r="T3405" s="8">
        <f t="shared" ca="1" si="967"/>
        <v>9094</v>
      </c>
      <c r="U3405" s="8">
        <f t="shared" ca="1" si="968"/>
        <v>-1</v>
      </c>
      <c r="V3405" s="9">
        <f t="shared" ca="1" si="969"/>
        <v>0</v>
      </c>
      <c r="W3405" s="3">
        <f t="shared" si="970"/>
        <v>1.3441196016610313E-3</v>
      </c>
      <c r="X3405" s="3">
        <f t="shared" si="971"/>
        <v>-4.0648375314167318E-3</v>
      </c>
      <c r="Y3405" s="3">
        <f t="shared" si="972"/>
        <v>-3.9920159680633116E-3</v>
      </c>
    </row>
    <row r="3406" spans="1:25" x14ac:dyDescent="0.25">
      <c r="A3406" s="1">
        <v>40989</v>
      </c>
      <c r="B3406" s="2">
        <v>7981.94</v>
      </c>
      <c r="C3406" s="2">
        <v>91581</v>
      </c>
      <c r="D3406" s="2">
        <v>7980</v>
      </c>
      <c r="E3406" s="2">
        <v>7973</v>
      </c>
      <c r="F3406" s="13">
        <f t="shared" si="960"/>
        <v>-1.1200284642579605E-3</v>
      </c>
      <c r="G3406" s="2">
        <f t="shared" si="955"/>
        <v>7605.661666666666</v>
      </c>
      <c r="H3406" s="2">
        <f t="shared" ca="1" si="961"/>
        <v>92540.800000000003</v>
      </c>
      <c r="I3406">
        <f t="shared" ca="1" si="962"/>
        <v>-1</v>
      </c>
      <c r="J3406">
        <f t="shared" si="963"/>
        <v>-1</v>
      </c>
      <c r="K3406">
        <f t="shared" si="956"/>
        <v>9.2399999999997817</v>
      </c>
      <c r="L3406">
        <f t="shared" ca="1" si="957"/>
        <v>-9.2399999999997817</v>
      </c>
      <c r="M3406" s="14">
        <f t="shared" si="958"/>
        <v>7028.8200000000497</v>
      </c>
      <c r="N3406">
        <f t="shared" si="964"/>
        <v>0</v>
      </c>
      <c r="O3406">
        <f t="shared" si="959"/>
        <v>0</v>
      </c>
      <c r="P3406">
        <f>COUNTIF(作圖資料!$A$3:$A$249,A3406)</f>
        <v>1</v>
      </c>
      <c r="R3406" s="7">
        <f t="shared" si="965"/>
        <v>-4</v>
      </c>
      <c r="S3406" s="8">
        <f t="shared" ca="1" si="966"/>
        <v>4</v>
      </c>
      <c r="T3406" s="8">
        <f t="shared" ca="1" si="967"/>
        <v>9098</v>
      </c>
      <c r="U3406" s="8">
        <f t="shared" ca="1" si="968"/>
        <v>-1</v>
      </c>
      <c r="V3406" s="9">
        <f t="shared" ca="1" si="969"/>
        <v>2</v>
      </c>
      <c r="W3406" s="3">
        <f t="shared" si="970"/>
        <v>1.3441196016610313E-3</v>
      </c>
      <c r="X3406" s="3">
        <f t="shared" si="971"/>
        <v>-2.9105935612172562E-3</v>
      </c>
      <c r="Y3406" s="3">
        <f t="shared" si="972"/>
        <v>-4.4910179640713643E-3</v>
      </c>
    </row>
    <row r="3407" spans="1:25" x14ac:dyDescent="0.25">
      <c r="A3407" s="1">
        <v>40990</v>
      </c>
      <c r="B3407" s="2">
        <v>8059.94</v>
      </c>
      <c r="C3407" s="2">
        <v>94777</v>
      </c>
      <c r="D3407" s="2">
        <v>8084</v>
      </c>
      <c r="E3407" s="2">
        <v>8077</v>
      </c>
      <c r="F3407" s="13">
        <f t="shared" si="960"/>
        <v>2.9851338843713826E-3</v>
      </c>
      <c r="G3407" s="2">
        <f t="shared" si="955"/>
        <v>7628.9499999999989</v>
      </c>
      <c r="H3407" s="2">
        <f t="shared" ca="1" si="961"/>
        <v>91590.399999999994</v>
      </c>
      <c r="I3407">
        <f t="shared" ca="1" si="962"/>
        <v>1</v>
      </c>
      <c r="J3407">
        <f t="shared" si="963"/>
        <v>1</v>
      </c>
      <c r="K3407">
        <f t="shared" si="956"/>
        <v>78</v>
      </c>
      <c r="L3407">
        <f t="shared" ca="1" si="957"/>
        <v>-78</v>
      </c>
      <c r="M3407" s="14">
        <f t="shared" si="958"/>
        <v>7028.8200000000497</v>
      </c>
      <c r="N3407">
        <f t="shared" si="964"/>
        <v>0</v>
      </c>
      <c r="O3407">
        <f t="shared" si="959"/>
        <v>0</v>
      </c>
      <c r="P3407">
        <f>COUNTIF(作圖資料!$A$3:$A$249,A3407)</f>
        <v>0</v>
      </c>
      <c r="R3407" s="7">
        <f t="shared" si="965"/>
        <v>111</v>
      </c>
      <c r="S3407" s="8">
        <f t="shared" ca="1" si="966"/>
        <v>-111</v>
      </c>
      <c r="T3407" s="8">
        <f t="shared" ca="1" si="967"/>
        <v>8987</v>
      </c>
      <c r="U3407" s="8">
        <f t="shared" ca="1" si="968"/>
        <v>1</v>
      </c>
      <c r="V3407" s="9">
        <f t="shared" ca="1" si="969"/>
        <v>2</v>
      </c>
      <c r="W3407" s="3">
        <f t="shared" si="970"/>
        <v>-1.1200284642579605E-3</v>
      </c>
      <c r="X3407" s="3">
        <f t="shared" si="971"/>
        <v>9.7720604264126265E-3</v>
      </c>
      <c r="Y3407" s="3">
        <f t="shared" si="972"/>
        <v>1.3921986705129813E-2</v>
      </c>
    </row>
    <row r="3408" spans="1:25" x14ac:dyDescent="0.25">
      <c r="A3408" s="1">
        <v>40991</v>
      </c>
      <c r="B3408" s="2">
        <v>8076.61</v>
      </c>
      <c r="C3408" s="2">
        <v>81395</v>
      </c>
      <c r="D3408" s="2">
        <v>8080</v>
      </c>
      <c r="E3408" s="2">
        <v>8076</v>
      </c>
      <c r="F3408" s="13">
        <f t="shared" si="960"/>
        <v>4.1973055527022574E-4</v>
      </c>
      <c r="G3408" s="2">
        <f t="shared" si="955"/>
        <v>7647.452166666666</v>
      </c>
      <c r="H3408" s="2">
        <f t="shared" ca="1" si="961"/>
        <v>86378.6</v>
      </c>
      <c r="I3408">
        <f t="shared" ca="1" si="962"/>
        <v>-1</v>
      </c>
      <c r="J3408">
        <f t="shared" si="963"/>
        <v>1</v>
      </c>
      <c r="K3408">
        <f t="shared" si="956"/>
        <v>16.670000000000073</v>
      </c>
      <c r="L3408">
        <f t="shared" ca="1" si="957"/>
        <v>16.670000000000073</v>
      </c>
      <c r="M3408" s="14">
        <f t="shared" si="958"/>
        <v>7028.8200000000497</v>
      </c>
      <c r="N3408">
        <f t="shared" si="964"/>
        <v>0</v>
      </c>
      <c r="O3408">
        <f t="shared" si="959"/>
        <v>0</v>
      </c>
      <c r="P3408">
        <f>COUNTIF(作圖資料!$A$3:$A$249,A3408)</f>
        <v>0</v>
      </c>
      <c r="R3408" s="7">
        <f t="shared" si="965"/>
        <v>-4</v>
      </c>
      <c r="S3408" s="8">
        <f t="shared" ca="1" si="966"/>
        <v>-4</v>
      </c>
      <c r="T3408" s="8">
        <f t="shared" ca="1" si="967"/>
        <v>8983</v>
      </c>
      <c r="U3408" s="8">
        <f t="shared" ca="1" si="968"/>
        <v>-1</v>
      </c>
      <c r="V3408" s="9">
        <f t="shared" ca="1" si="969"/>
        <v>2</v>
      </c>
      <c r="W3408" s="3">
        <f t="shared" si="970"/>
        <v>-1.1200284642579605E-3</v>
      </c>
      <c r="X3408" s="3">
        <f t="shared" si="971"/>
        <v>1.1860525135493516E-2</v>
      </c>
      <c r="Y3408" s="3">
        <f t="shared" si="972"/>
        <v>1.3420293490530755E-2</v>
      </c>
    </row>
    <row r="3409" spans="1:25" x14ac:dyDescent="0.25">
      <c r="A3409" s="1">
        <v>40994</v>
      </c>
      <c r="B3409" s="2">
        <v>7967.62</v>
      </c>
      <c r="C3409" s="2">
        <v>88081</v>
      </c>
      <c r="D3409" s="2">
        <v>7958</v>
      </c>
      <c r="E3409" s="2">
        <v>7955</v>
      </c>
      <c r="F3409" s="13">
        <f t="shared" si="960"/>
        <v>-1.2073868984715519E-3</v>
      </c>
      <c r="G3409" s="2">
        <f t="shared" si="955"/>
        <v>7664.1399999999985</v>
      </c>
      <c r="H3409" s="2">
        <f t="shared" ca="1" si="961"/>
        <v>87520.6</v>
      </c>
      <c r="I3409">
        <f t="shared" ca="1" si="962"/>
        <v>1</v>
      </c>
      <c r="J3409">
        <f t="shared" si="963"/>
        <v>-1</v>
      </c>
      <c r="K3409">
        <f t="shared" si="956"/>
        <v>-108.98999999999978</v>
      </c>
      <c r="L3409">
        <f t="shared" ca="1" si="957"/>
        <v>108.98999999999978</v>
      </c>
      <c r="M3409" s="14">
        <f t="shared" si="958"/>
        <v>7028.8200000000497</v>
      </c>
      <c r="N3409">
        <f t="shared" si="964"/>
        <v>0</v>
      </c>
      <c r="O3409">
        <f t="shared" si="959"/>
        <v>0</v>
      </c>
      <c r="P3409">
        <f>COUNTIF(作圖資料!$A$3:$A$249,A3409)</f>
        <v>0</v>
      </c>
      <c r="R3409" s="7">
        <f t="shared" si="965"/>
        <v>-122</v>
      </c>
      <c r="S3409" s="8">
        <f t="shared" ca="1" si="966"/>
        <v>122</v>
      </c>
      <c r="T3409" s="8">
        <f t="shared" ca="1" si="967"/>
        <v>9105</v>
      </c>
      <c r="U3409" s="8">
        <f t="shared" ca="1" si="968"/>
        <v>1</v>
      </c>
      <c r="V3409" s="9">
        <f t="shared" ca="1" si="969"/>
        <v>2</v>
      </c>
      <c r="W3409" s="3">
        <f t="shared" si="970"/>
        <v>-1.1200284642579605E-3</v>
      </c>
      <c r="X3409" s="3">
        <f t="shared" si="971"/>
        <v>-1.7940500680283522E-3</v>
      </c>
      <c r="Y3409" s="3">
        <f t="shared" si="972"/>
        <v>-1.8813495547470582E-3</v>
      </c>
    </row>
    <row r="3410" spans="1:25" x14ac:dyDescent="0.25">
      <c r="A3410" s="1">
        <v>40995</v>
      </c>
      <c r="B3410" s="2">
        <v>8029.46</v>
      </c>
      <c r="C3410" s="2">
        <v>81678</v>
      </c>
      <c r="D3410" s="2">
        <v>8010</v>
      </c>
      <c r="E3410" s="2">
        <v>8007</v>
      </c>
      <c r="F3410" s="13">
        <f t="shared" si="960"/>
        <v>-2.4235751843835196E-3</v>
      </c>
      <c r="G3410" s="2">
        <f t="shared" si="955"/>
        <v>7679.452166666666</v>
      </c>
      <c r="H3410" s="2">
        <f t="shared" ca="1" si="961"/>
        <v>87502.399999999994</v>
      </c>
      <c r="I3410">
        <f t="shared" ca="1" si="962"/>
        <v>-1</v>
      </c>
      <c r="J3410">
        <f t="shared" si="963"/>
        <v>-1</v>
      </c>
      <c r="K3410">
        <f t="shared" si="956"/>
        <v>61.840000000000146</v>
      </c>
      <c r="L3410">
        <f t="shared" ca="1" si="957"/>
        <v>61.840000000000146</v>
      </c>
      <c r="M3410" s="14">
        <f t="shared" si="958"/>
        <v>7028.8200000000497</v>
      </c>
      <c r="N3410">
        <f t="shared" si="964"/>
        <v>0</v>
      </c>
      <c r="O3410">
        <f t="shared" si="959"/>
        <v>0</v>
      </c>
      <c r="P3410">
        <f>COUNTIF(作圖資料!$A$3:$A$249,A3410)</f>
        <v>0</v>
      </c>
      <c r="R3410" s="7">
        <f t="shared" si="965"/>
        <v>52</v>
      </c>
      <c r="S3410" s="8">
        <f t="shared" ca="1" si="966"/>
        <v>52</v>
      </c>
      <c r="T3410" s="8">
        <f t="shared" ca="1" si="967"/>
        <v>9157</v>
      </c>
      <c r="U3410" s="8">
        <f t="shared" ca="1" si="968"/>
        <v>-1</v>
      </c>
      <c r="V3410" s="9">
        <f t="shared" ca="1" si="969"/>
        <v>2</v>
      </c>
      <c r="W3410" s="3">
        <f t="shared" si="970"/>
        <v>-1.1200284642579605E-3</v>
      </c>
      <c r="X3410" s="3">
        <f t="shared" si="971"/>
        <v>5.9534398905531916E-3</v>
      </c>
      <c r="Y3410" s="3">
        <f t="shared" si="972"/>
        <v>4.6406622350434468E-3</v>
      </c>
    </row>
    <row r="3411" spans="1:25" x14ac:dyDescent="0.25">
      <c r="A3411" s="1">
        <v>40996</v>
      </c>
      <c r="B3411" s="2">
        <v>8038.07</v>
      </c>
      <c r="C3411" s="2">
        <v>86624</v>
      </c>
      <c r="D3411" s="2">
        <v>8030</v>
      </c>
      <c r="E3411" s="2">
        <v>8025</v>
      </c>
      <c r="F3411" s="13">
        <f t="shared" si="960"/>
        <v>-1.0039723465955497E-3</v>
      </c>
      <c r="G3411" s="2">
        <f t="shared" si="955"/>
        <v>7695.2103333333334</v>
      </c>
      <c r="H3411" s="2">
        <f t="shared" ca="1" si="961"/>
        <v>86511</v>
      </c>
      <c r="I3411">
        <f t="shared" ca="1" si="962"/>
        <v>1</v>
      </c>
      <c r="J3411">
        <f t="shared" si="963"/>
        <v>-1</v>
      </c>
      <c r="K3411">
        <f t="shared" si="956"/>
        <v>8.6099999999996726</v>
      </c>
      <c r="L3411">
        <f t="shared" ca="1" si="957"/>
        <v>-8.6099999999996726</v>
      </c>
      <c r="M3411" s="14">
        <f t="shared" si="958"/>
        <v>7028.8200000000497</v>
      </c>
      <c r="N3411">
        <f t="shared" si="964"/>
        <v>0</v>
      </c>
      <c r="O3411">
        <f t="shared" si="959"/>
        <v>0</v>
      </c>
      <c r="P3411">
        <f>COUNTIF(作圖資料!$A$3:$A$249,A3411)</f>
        <v>0</v>
      </c>
      <c r="R3411" s="7">
        <f t="shared" si="965"/>
        <v>20</v>
      </c>
      <c r="S3411" s="8">
        <f t="shared" ca="1" si="966"/>
        <v>-20</v>
      </c>
      <c r="T3411" s="8">
        <f t="shared" ca="1" si="967"/>
        <v>9137</v>
      </c>
      <c r="U3411" s="8">
        <f t="shared" ca="1" si="968"/>
        <v>1</v>
      </c>
      <c r="V3411" s="9">
        <f t="shared" ca="1" si="969"/>
        <v>2</v>
      </c>
      <c r="W3411" s="3">
        <f t="shared" si="970"/>
        <v>-1.1200284642579605E-3</v>
      </c>
      <c r="X3411" s="3">
        <f t="shared" si="971"/>
        <v>7.0321250222378229E-3</v>
      </c>
      <c r="Y3411" s="3">
        <f t="shared" si="972"/>
        <v>7.1491283080398205E-3</v>
      </c>
    </row>
    <row r="3412" spans="1:25" x14ac:dyDescent="0.25">
      <c r="A3412" s="1">
        <v>40997</v>
      </c>
      <c r="B3412" s="2">
        <v>7872.66</v>
      </c>
      <c r="C3412" s="2">
        <v>130982</v>
      </c>
      <c r="D3412" s="2">
        <v>7845</v>
      </c>
      <c r="E3412" s="2">
        <v>7844</v>
      </c>
      <c r="F3412" s="13">
        <f t="shared" si="960"/>
        <v>-3.5134249415064156E-3</v>
      </c>
      <c r="G3412" s="2">
        <f t="shared" si="955"/>
        <v>7708.3374999999996</v>
      </c>
      <c r="H3412" s="2">
        <f t="shared" ca="1" si="961"/>
        <v>93752</v>
      </c>
      <c r="I3412">
        <f t="shared" ca="1" si="962"/>
        <v>1</v>
      </c>
      <c r="J3412">
        <f t="shared" si="963"/>
        <v>-1</v>
      </c>
      <c r="K3412">
        <f t="shared" si="956"/>
        <v>-165.40999999999985</v>
      </c>
      <c r="L3412">
        <f t="shared" ca="1" si="957"/>
        <v>-165.40999999999985</v>
      </c>
      <c r="M3412" s="14">
        <f t="shared" si="958"/>
        <v>7028.8200000000497</v>
      </c>
      <c r="N3412">
        <f t="shared" si="964"/>
        <v>0</v>
      </c>
      <c r="O3412">
        <f t="shared" si="959"/>
        <v>0</v>
      </c>
      <c r="P3412">
        <f>COUNTIF(作圖資料!$A$3:$A$249,A3412)</f>
        <v>0</v>
      </c>
      <c r="R3412" s="7">
        <f t="shared" si="965"/>
        <v>-185</v>
      </c>
      <c r="S3412" s="8">
        <f t="shared" ca="1" si="966"/>
        <v>-185</v>
      </c>
      <c r="T3412" s="8">
        <f t="shared" ca="1" si="967"/>
        <v>8952</v>
      </c>
      <c r="U3412" s="8">
        <f t="shared" ca="1" si="968"/>
        <v>1</v>
      </c>
      <c r="V3412" s="9">
        <f t="shared" ca="1" si="969"/>
        <v>0</v>
      </c>
      <c r="W3412" s="3">
        <f t="shared" si="970"/>
        <v>-1.1200284642579605E-3</v>
      </c>
      <c r="X3412" s="3">
        <f t="shared" si="971"/>
        <v>-1.3690907223055993E-2</v>
      </c>
      <c r="Y3412" s="3">
        <f t="shared" si="972"/>
        <v>-1.6054182867176525E-2</v>
      </c>
    </row>
    <row r="3413" spans="1:25" x14ac:dyDescent="0.25">
      <c r="A3413" s="1">
        <v>40998</v>
      </c>
      <c r="B3413" s="2">
        <v>7933</v>
      </c>
      <c r="C3413" s="2">
        <v>99018</v>
      </c>
      <c r="D3413" s="2">
        <v>7883</v>
      </c>
      <c r="E3413" s="2">
        <v>7882</v>
      </c>
      <c r="F3413" s="13">
        <f t="shared" si="960"/>
        <v>-6.3027858313374763E-3</v>
      </c>
      <c r="G3413" s="2">
        <f t="shared" si="955"/>
        <v>7722.9430000000002</v>
      </c>
      <c r="H3413" s="2">
        <f t="shared" ca="1" si="961"/>
        <v>97276.6</v>
      </c>
      <c r="I3413">
        <f t="shared" ca="1" si="962"/>
        <v>1</v>
      </c>
      <c r="J3413">
        <f t="shared" si="963"/>
        <v>-1</v>
      </c>
      <c r="K3413">
        <f t="shared" si="956"/>
        <v>60.340000000000146</v>
      </c>
      <c r="L3413">
        <f t="shared" ca="1" si="957"/>
        <v>60.340000000000146</v>
      </c>
      <c r="M3413" s="14">
        <f t="shared" si="958"/>
        <v>7028.8200000000497</v>
      </c>
      <c r="N3413">
        <f t="shared" si="964"/>
        <v>0</v>
      </c>
      <c r="O3413">
        <f t="shared" si="959"/>
        <v>0</v>
      </c>
      <c r="P3413">
        <f>COUNTIF(作圖資料!$A$3:$A$249,A3413)</f>
        <v>0</v>
      </c>
      <c r="R3413" s="7">
        <f t="shared" si="965"/>
        <v>38</v>
      </c>
      <c r="S3413" s="8">
        <f t="shared" ca="1" si="966"/>
        <v>38</v>
      </c>
      <c r="T3413" s="8">
        <f t="shared" ca="1" si="967"/>
        <v>8990</v>
      </c>
      <c r="U3413" s="8">
        <f t="shared" ca="1" si="968"/>
        <v>1</v>
      </c>
      <c r="V3413" s="9">
        <f t="shared" ca="1" si="969"/>
        <v>0</v>
      </c>
      <c r="W3413" s="3">
        <f t="shared" si="970"/>
        <v>-1.1200284642579605E-3</v>
      </c>
      <c r="X3413" s="3">
        <f t="shared" si="971"/>
        <v>-6.1313415034439656E-3</v>
      </c>
      <c r="Y3413" s="3">
        <f t="shared" si="972"/>
        <v>-1.1288097328483349E-2</v>
      </c>
    </row>
    <row r="3414" spans="1:25" x14ac:dyDescent="0.25">
      <c r="A3414" s="1">
        <v>41001</v>
      </c>
      <c r="B3414" s="2">
        <v>7862.9</v>
      </c>
      <c r="C3414" s="2">
        <v>68478</v>
      </c>
      <c r="D3414" s="2">
        <v>7866</v>
      </c>
      <c r="E3414" s="2">
        <v>7860</v>
      </c>
      <c r="F3414" s="13">
        <f t="shared" si="960"/>
        <v>3.9425657200276021E-4</v>
      </c>
      <c r="G3414" s="2">
        <f t="shared" si="955"/>
        <v>7736.0776666666661</v>
      </c>
      <c r="H3414" s="2">
        <f t="shared" ca="1" si="961"/>
        <v>93356</v>
      </c>
      <c r="I3414">
        <f t="shared" ca="1" si="962"/>
        <v>-1</v>
      </c>
      <c r="J3414">
        <f t="shared" si="963"/>
        <v>1</v>
      </c>
      <c r="K3414">
        <f t="shared" si="956"/>
        <v>-70.100000000000364</v>
      </c>
      <c r="L3414">
        <f t="shared" ca="1" si="957"/>
        <v>-70.100000000000364</v>
      </c>
      <c r="M3414" s="14">
        <f t="shared" si="958"/>
        <v>7028.8200000000497</v>
      </c>
      <c r="N3414">
        <f t="shared" si="964"/>
        <v>0</v>
      </c>
      <c r="O3414">
        <f t="shared" si="959"/>
        <v>0</v>
      </c>
      <c r="P3414">
        <f>COUNTIF(作圖資料!$A$3:$A$249,A3414)</f>
        <v>0</v>
      </c>
      <c r="R3414" s="7">
        <f t="shared" si="965"/>
        <v>-17</v>
      </c>
      <c r="S3414" s="8">
        <f t="shared" ca="1" si="966"/>
        <v>-17</v>
      </c>
      <c r="T3414" s="8">
        <f t="shared" ca="1" si="967"/>
        <v>8973</v>
      </c>
      <c r="U3414" s="8">
        <f t="shared" ca="1" si="968"/>
        <v>-1</v>
      </c>
      <c r="V3414" s="9">
        <f t="shared" ca="1" si="969"/>
        <v>2</v>
      </c>
      <c r="W3414" s="3">
        <f t="shared" si="970"/>
        <v>-1.1200284642579605E-3</v>
      </c>
      <c r="X3414" s="3">
        <f t="shared" si="971"/>
        <v>-1.4913667604617431E-2</v>
      </c>
      <c r="Y3414" s="3">
        <f t="shared" si="972"/>
        <v>-1.34202934905302E-2</v>
      </c>
    </row>
    <row r="3415" spans="1:25" x14ac:dyDescent="0.25">
      <c r="A3415" s="1">
        <v>41002</v>
      </c>
      <c r="B3415" s="2">
        <v>7760.85</v>
      </c>
      <c r="C3415" s="2">
        <v>106621</v>
      </c>
      <c r="D3415" s="2">
        <v>7780</v>
      </c>
      <c r="E3415" s="2">
        <v>7777</v>
      </c>
      <c r="F3415" s="13">
        <f t="shared" si="960"/>
        <v>2.467513223422646E-3</v>
      </c>
      <c r="G3415" s="2">
        <f t="shared" si="955"/>
        <v>7747.5571666666656</v>
      </c>
      <c r="H3415" s="2">
        <f t="shared" ca="1" si="961"/>
        <v>98344.6</v>
      </c>
      <c r="I3415">
        <f t="shared" ca="1" si="962"/>
        <v>1</v>
      </c>
      <c r="J3415">
        <f t="shared" si="963"/>
        <v>1</v>
      </c>
      <c r="K3415">
        <f t="shared" si="956"/>
        <v>-102.04999999999927</v>
      </c>
      <c r="L3415">
        <f t="shared" ca="1" si="957"/>
        <v>102.04999999999927</v>
      </c>
      <c r="M3415" s="14">
        <f t="shared" si="958"/>
        <v>7028.8200000000497</v>
      </c>
      <c r="N3415">
        <f t="shared" si="964"/>
        <v>0</v>
      </c>
      <c r="O3415">
        <f t="shared" si="959"/>
        <v>0</v>
      </c>
      <c r="P3415">
        <f>COUNTIF(作圖資料!$A$3:$A$249,A3415)</f>
        <v>0</v>
      </c>
      <c r="R3415" s="7">
        <f t="shared" si="965"/>
        <v>-86</v>
      </c>
      <c r="S3415" s="8">
        <f t="shared" ca="1" si="966"/>
        <v>86</v>
      </c>
      <c r="T3415" s="8">
        <f t="shared" ca="1" si="967"/>
        <v>9059</v>
      </c>
      <c r="U3415" s="8">
        <f t="shared" ca="1" si="968"/>
        <v>1</v>
      </c>
      <c r="V3415" s="9">
        <f t="shared" ca="1" si="969"/>
        <v>2</v>
      </c>
      <c r="W3415" s="3">
        <f t="shared" si="970"/>
        <v>-1.1200284642579605E-3</v>
      </c>
      <c r="X3415" s="3">
        <f t="shared" si="971"/>
        <v>-2.7698779995840472E-2</v>
      </c>
      <c r="Y3415" s="3">
        <f t="shared" si="972"/>
        <v>-2.4206697604414518E-2</v>
      </c>
    </row>
    <row r="3416" spans="1:25" x14ac:dyDescent="0.25">
      <c r="A3416" s="1">
        <v>41004</v>
      </c>
      <c r="B3416" s="2">
        <v>7639.82</v>
      </c>
      <c r="C3416" s="2">
        <v>95913</v>
      </c>
      <c r="D3416" s="2">
        <v>7618</v>
      </c>
      <c r="E3416" s="2">
        <v>7617</v>
      </c>
      <c r="F3416" s="13">
        <f t="shared" si="960"/>
        <v>-2.8560882324452086E-3</v>
      </c>
      <c r="G3416" s="2">
        <f t="shared" si="955"/>
        <v>7759.0173333333332</v>
      </c>
      <c r="H3416" s="2">
        <f t="shared" ca="1" si="961"/>
        <v>100202.4</v>
      </c>
      <c r="I3416">
        <f t="shared" ca="1" si="962"/>
        <v>-1</v>
      </c>
      <c r="J3416">
        <f t="shared" si="963"/>
        <v>-1</v>
      </c>
      <c r="K3416">
        <f t="shared" si="956"/>
        <v>-121.03000000000065</v>
      </c>
      <c r="L3416">
        <f t="shared" ca="1" si="957"/>
        <v>-121.03000000000065</v>
      </c>
      <c r="M3416" s="14">
        <f t="shared" si="958"/>
        <v>7028.8200000000497</v>
      </c>
      <c r="N3416">
        <f t="shared" si="964"/>
        <v>0</v>
      </c>
      <c r="O3416">
        <f t="shared" si="959"/>
        <v>0</v>
      </c>
      <c r="P3416">
        <f>COUNTIF(作圖資料!$A$3:$A$249,A3416)</f>
        <v>0</v>
      </c>
      <c r="R3416" s="7">
        <f t="shared" si="965"/>
        <v>-162</v>
      </c>
      <c r="S3416" s="8">
        <f t="shared" ca="1" si="966"/>
        <v>-162</v>
      </c>
      <c r="T3416" s="8">
        <f t="shared" ca="1" si="967"/>
        <v>8897</v>
      </c>
      <c r="U3416" s="8">
        <f t="shared" ca="1" si="968"/>
        <v>-1</v>
      </c>
      <c r="V3416" s="9">
        <f t="shared" ca="1" si="969"/>
        <v>2</v>
      </c>
      <c r="W3416" s="3">
        <f t="shared" si="970"/>
        <v>-1.1200284642579605E-3</v>
      </c>
      <c r="X3416" s="3">
        <f t="shared" si="971"/>
        <v>-4.2861760424157569E-2</v>
      </c>
      <c r="Y3416" s="3">
        <f t="shared" si="972"/>
        <v>-4.4525272795685078E-2</v>
      </c>
    </row>
    <row r="3417" spans="1:25" x14ac:dyDescent="0.25">
      <c r="A3417" s="1">
        <v>41005</v>
      </c>
      <c r="B3417" s="2">
        <v>7706.26</v>
      </c>
      <c r="C3417" s="2">
        <v>77510</v>
      </c>
      <c r="D3417" s="2">
        <v>7673</v>
      </c>
      <c r="E3417" s="2">
        <v>7670</v>
      </c>
      <c r="F3417" s="13">
        <f t="shared" si="960"/>
        <v>-4.3159716905477596E-3</v>
      </c>
      <c r="G3417" s="2">
        <f t="shared" si="955"/>
        <v>7769.898666666666</v>
      </c>
      <c r="H3417" s="2">
        <f t="shared" ca="1" si="961"/>
        <v>89508</v>
      </c>
      <c r="I3417">
        <f t="shared" ca="1" si="962"/>
        <v>-1</v>
      </c>
      <c r="J3417">
        <f t="shared" si="963"/>
        <v>-1</v>
      </c>
      <c r="K3417">
        <f t="shared" si="956"/>
        <v>66.440000000000509</v>
      </c>
      <c r="L3417">
        <f t="shared" ca="1" si="957"/>
        <v>-66.440000000000509</v>
      </c>
      <c r="M3417" s="14">
        <f t="shared" si="958"/>
        <v>7028.8200000000497</v>
      </c>
      <c r="N3417">
        <f t="shared" si="964"/>
        <v>0</v>
      </c>
      <c r="O3417">
        <f t="shared" si="959"/>
        <v>0</v>
      </c>
      <c r="P3417">
        <f>COUNTIF(作圖資料!$A$3:$A$249,A3417)</f>
        <v>0</v>
      </c>
      <c r="R3417" s="7">
        <f t="shared" si="965"/>
        <v>55</v>
      </c>
      <c r="S3417" s="8">
        <f t="shared" ca="1" si="966"/>
        <v>-55</v>
      </c>
      <c r="T3417" s="8">
        <f t="shared" ca="1" si="967"/>
        <v>8842</v>
      </c>
      <c r="U3417" s="8">
        <f t="shared" ca="1" si="968"/>
        <v>-1</v>
      </c>
      <c r="V3417" s="9">
        <f t="shared" ca="1" si="969"/>
        <v>0</v>
      </c>
      <c r="W3417" s="3">
        <f t="shared" si="970"/>
        <v>-1.1200284642579605E-3</v>
      </c>
      <c r="X3417" s="3">
        <f t="shared" si="971"/>
        <v>-3.4537969466069685E-2</v>
      </c>
      <c r="Y3417" s="3">
        <f t="shared" si="972"/>
        <v>-3.7626991094945161E-2</v>
      </c>
    </row>
    <row r="3418" spans="1:25" x14ac:dyDescent="0.25">
      <c r="A3418" s="1">
        <v>41008</v>
      </c>
      <c r="B3418" s="2">
        <v>7600.87</v>
      </c>
      <c r="C3418" s="2">
        <v>59822</v>
      </c>
      <c r="D3418" s="2">
        <v>7577</v>
      </c>
      <c r="E3418" s="2">
        <v>7574</v>
      </c>
      <c r="F3418" s="13">
        <f t="shared" si="960"/>
        <v>-3.1404299770947386E-3</v>
      </c>
      <c r="G3418" s="2">
        <f t="shared" si="955"/>
        <v>7778.5303333333322</v>
      </c>
      <c r="H3418" s="2">
        <f t="shared" ca="1" si="961"/>
        <v>81668.800000000003</v>
      </c>
      <c r="I3418">
        <f t="shared" ca="1" si="962"/>
        <v>-1</v>
      </c>
      <c r="J3418">
        <f t="shared" si="963"/>
        <v>-1</v>
      </c>
      <c r="K3418">
        <f t="shared" si="956"/>
        <v>-105.39000000000033</v>
      </c>
      <c r="L3418">
        <f t="shared" ca="1" si="957"/>
        <v>105.39000000000033</v>
      </c>
      <c r="M3418" s="14">
        <f t="shared" si="958"/>
        <v>7028.8200000000497</v>
      </c>
      <c r="N3418">
        <f t="shared" si="964"/>
        <v>0</v>
      </c>
      <c r="O3418">
        <f t="shared" si="959"/>
        <v>0</v>
      </c>
      <c r="P3418">
        <f>COUNTIF(作圖資料!$A$3:$A$249,A3418)</f>
        <v>0</v>
      </c>
      <c r="R3418" s="7">
        <f t="shared" si="965"/>
        <v>-96</v>
      </c>
      <c r="S3418" s="8">
        <f t="shared" ca="1" si="966"/>
        <v>96</v>
      </c>
      <c r="T3418" s="8">
        <f t="shared" ca="1" si="967"/>
        <v>8938</v>
      </c>
      <c r="U3418" s="8">
        <f t="shared" ca="1" si="968"/>
        <v>-1</v>
      </c>
      <c r="V3418" s="9">
        <f t="shared" ca="1" si="969"/>
        <v>0</v>
      </c>
      <c r="W3418" s="3">
        <f t="shared" si="970"/>
        <v>-1.1200284642579605E-3</v>
      </c>
      <c r="X3418" s="3">
        <f t="shared" si="971"/>
        <v>-4.774152649606489E-2</v>
      </c>
      <c r="Y3418" s="3">
        <f t="shared" si="972"/>
        <v>-4.9667628245327777E-2</v>
      </c>
    </row>
    <row r="3419" spans="1:25" x14ac:dyDescent="0.25">
      <c r="A3419" s="1">
        <v>41009</v>
      </c>
      <c r="B3419" s="2">
        <v>7640.68</v>
      </c>
      <c r="C3419" s="2">
        <v>67798</v>
      </c>
      <c r="D3419" s="2">
        <v>7609</v>
      </c>
      <c r="E3419" s="2">
        <v>7605</v>
      </c>
      <c r="F3419" s="13">
        <f t="shared" si="960"/>
        <v>-4.1462278226546134E-3</v>
      </c>
      <c r="G3419" s="2">
        <f t="shared" si="955"/>
        <v>7787.0273333333325</v>
      </c>
      <c r="H3419" s="2">
        <f t="shared" ca="1" si="961"/>
        <v>81532.800000000003</v>
      </c>
      <c r="I3419">
        <f t="shared" ca="1" si="962"/>
        <v>-1</v>
      </c>
      <c r="J3419">
        <f t="shared" si="963"/>
        <v>-1</v>
      </c>
      <c r="K3419">
        <f t="shared" si="956"/>
        <v>39.8100000000004</v>
      </c>
      <c r="L3419">
        <f t="shared" ca="1" si="957"/>
        <v>-39.8100000000004</v>
      </c>
      <c r="M3419" s="14">
        <f t="shared" si="958"/>
        <v>7028.8200000000497</v>
      </c>
      <c r="N3419">
        <f t="shared" si="964"/>
        <v>0</v>
      </c>
      <c r="O3419">
        <f t="shared" si="959"/>
        <v>0</v>
      </c>
      <c r="P3419">
        <f>COUNTIF(作圖資料!$A$3:$A$249,A3419)</f>
        <v>0</v>
      </c>
      <c r="R3419" s="7">
        <f t="shared" si="965"/>
        <v>32</v>
      </c>
      <c r="S3419" s="8">
        <f t="shared" ca="1" si="966"/>
        <v>-32</v>
      </c>
      <c r="T3419" s="8">
        <f t="shared" ca="1" si="967"/>
        <v>8906</v>
      </c>
      <c r="U3419" s="8">
        <f t="shared" ca="1" si="968"/>
        <v>-1</v>
      </c>
      <c r="V3419" s="9">
        <f t="shared" ca="1" si="969"/>
        <v>0</v>
      </c>
      <c r="W3419" s="3">
        <f t="shared" si="970"/>
        <v>-1.1200284642579605E-3</v>
      </c>
      <c r="X3419" s="3">
        <f t="shared" si="971"/>
        <v>-4.2754017193815108E-2</v>
      </c>
      <c r="Y3419" s="3">
        <f t="shared" si="972"/>
        <v>-4.5654082528533535E-2</v>
      </c>
    </row>
    <row r="3420" spans="1:25" x14ac:dyDescent="0.25">
      <c r="A3420" s="1">
        <v>41010</v>
      </c>
      <c r="B3420" s="2">
        <v>7656.67</v>
      </c>
      <c r="C3420" s="2">
        <v>66888</v>
      </c>
      <c r="D3420" s="2">
        <v>7641</v>
      </c>
      <c r="E3420" s="2">
        <v>7633</v>
      </c>
      <c r="F3420" s="13">
        <f t="shared" si="960"/>
        <v>-2.0465816079313637E-3</v>
      </c>
      <c r="G3420" s="2">
        <f t="shared" si="955"/>
        <v>7795.9633333333331</v>
      </c>
      <c r="H3420" s="2">
        <f t="shared" ca="1" si="961"/>
        <v>73586.2</v>
      </c>
      <c r="I3420">
        <f t="shared" ca="1" si="962"/>
        <v>-1</v>
      </c>
      <c r="J3420">
        <f t="shared" si="963"/>
        <v>-1</v>
      </c>
      <c r="K3420">
        <f t="shared" si="956"/>
        <v>15.989999999999782</v>
      </c>
      <c r="L3420">
        <f t="shared" ca="1" si="957"/>
        <v>-15.989999999999782</v>
      </c>
      <c r="M3420" s="14">
        <f t="shared" si="958"/>
        <v>7028.8200000000497</v>
      </c>
      <c r="N3420">
        <f t="shared" si="964"/>
        <v>0</v>
      </c>
      <c r="O3420">
        <f t="shared" si="959"/>
        <v>0</v>
      </c>
      <c r="P3420">
        <f>COUNTIF(作圖資料!$A$3:$A$249,A3420)</f>
        <v>0</v>
      </c>
      <c r="R3420" s="7">
        <f t="shared" si="965"/>
        <v>32</v>
      </c>
      <c r="S3420" s="8">
        <f t="shared" ca="1" si="966"/>
        <v>-32</v>
      </c>
      <c r="T3420" s="8">
        <f t="shared" ca="1" si="967"/>
        <v>8874</v>
      </c>
      <c r="U3420" s="8">
        <f t="shared" ca="1" si="968"/>
        <v>-1</v>
      </c>
      <c r="V3420" s="9">
        <f t="shared" ca="1" si="969"/>
        <v>0</v>
      </c>
      <c r="W3420" s="3">
        <f t="shared" si="970"/>
        <v>-1.1200284642579605E-3</v>
      </c>
      <c r="X3420" s="3">
        <f t="shared" si="971"/>
        <v>-4.0750744806400618E-2</v>
      </c>
      <c r="Y3420" s="3">
        <f t="shared" si="972"/>
        <v>-4.1640536811739404E-2</v>
      </c>
    </row>
    <row r="3421" spans="1:25" x14ac:dyDescent="0.25">
      <c r="A3421" s="1">
        <v>41011</v>
      </c>
      <c r="B3421" s="2">
        <v>7662.92</v>
      </c>
      <c r="C3421" s="2">
        <v>74186</v>
      </c>
      <c r="D3421" s="2">
        <v>7636</v>
      </c>
      <c r="E3421" s="2">
        <v>7631</v>
      </c>
      <c r="F3421" s="13">
        <f t="shared" si="960"/>
        <v>-3.5130211459861727E-3</v>
      </c>
      <c r="G3421" s="2">
        <f t="shared" si="955"/>
        <v>7805.4613333333318</v>
      </c>
      <c r="H3421" s="2">
        <f t="shared" ca="1" si="961"/>
        <v>69240.800000000003</v>
      </c>
      <c r="I3421">
        <f t="shared" ca="1" si="962"/>
        <v>1</v>
      </c>
      <c r="J3421">
        <f t="shared" si="963"/>
        <v>-1</v>
      </c>
      <c r="K3421">
        <f t="shared" si="956"/>
        <v>6.25</v>
      </c>
      <c r="L3421">
        <f t="shared" ca="1" si="957"/>
        <v>-6.25</v>
      </c>
      <c r="M3421" s="14">
        <f t="shared" si="958"/>
        <v>7028.8200000000497</v>
      </c>
      <c r="N3421">
        <f t="shared" si="964"/>
        <v>0</v>
      </c>
      <c r="O3421">
        <f t="shared" si="959"/>
        <v>0</v>
      </c>
      <c r="P3421">
        <f>COUNTIF(作圖資料!$A$3:$A$249,A3421)</f>
        <v>0</v>
      </c>
      <c r="R3421" s="7">
        <f t="shared" si="965"/>
        <v>-5</v>
      </c>
      <c r="S3421" s="8">
        <f t="shared" ca="1" si="966"/>
        <v>5</v>
      </c>
      <c r="T3421" s="8">
        <f t="shared" ca="1" si="967"/>
        <v>8879</v>
      </c>
      <c r="U3421" s="8">
        <f t="shared" ca="1" si="968"/>
        <v>1</v>
      </c>
      <c r="V3421" s="9">
        <f t="shared" ca="1" si="969"/>
        <v>2</v>
      </c>
      <c r="W3421" s="3">
        <f t="shared" si="970"/>
        <v>-1.1200284642579605E-3</v>
      </c>
      <c r="X3421" s="3">
        <f t="shared" si="971"/>
        <v>-3.9967727144027743E-2</v>
      </c>
      <c r="Y3421" s="3">
        <f t="shared" si="972"/>
        <v>-4.2267653329988497E-2</v>
      </c>
    </row>
    <row r="3422" spans="1:25" x14ac:dyDescent="0.25">
      <c r="A3422" s="1">
        <v>41012</v>
      </c>
      <c r="B3422" s="2">
        <v>7788.27</v>
      </c>
      <c r="C3422" s="2">
        <v>86747</v>
      </c>
      <c r="D3422" s="2">
        <v>7756</v>
      </c>
      <c r="E3422" s="2">
        <v>7749</v>
      </c>
      <c r="F3422" s="13">
        <f t="shared" si="960"/>
        <v>-4.143410539182657E-3</v>
      </c>
      <c r="G3422" s="2">
        <f t="shared" si="955"/>
        <v>7815.6179999999995</v>
      </c>
      <c r="H3422" s="2">
        <f t="shared" ca="1" si="961"/>
        <v>71088.2</v>
      </c>
      <c r="I3422">
        <f t="shared" ca="1" si="962"/>
        <v>1</v>
      </c>
      <c r="J3422">
        <f t="shared" si="963"/>
        <v>-1</v>
      </c>
      <c r="K3422">
        <f t="shared" si="956"/>
        <v>125.35000000000036</v>
      </c>
      <c r="L3422">
        <f t="shared" ca="1" si="957"/>
        <v>125.35000000000036</v>
      </c>
      <c r="M3422" s="14">
        <f t="shared" si="958"/>
        <v>7028.8200000000497</v>
      </c>
      <c r="N3422">
        <f t="shared" si="964"/>
        <v>0</v>
      </c>
      <c r="O3422">
        <f t="shared" si="959"/>
        <v>0</v>
      </c>
      <c r="P3422">
        <f>COUNTIF(作圖資料!$A$3:$A$249,A3422)</f>
        <v>0</v>
      </c>
      <c r="R3422" s="7">
        <f t="shared" si="965"/>
        <v>120</v>
      </c>
      <c r="S3422" s="8">
        <f t="shared" ca="1" si="966"/>
        <v>120</v>
      </c>
      <c r="T3422" s="8">
        <f t="shared" ca="1" si="967"/>
        <v>8999</v>
      </c>
      <c r="U3422" s="8">
        <f t="shared" ca="1" si="968"/>
        <v>1</v>
      </c>
      <c r="V3422" s="9">
        <f t="shared" ca="1" si="969"/>
        <v>0</v>
      </c>
      <c r="W3422" s="3">
        <f t="shared" si="970"/>
        <v>-1.1200284642579605E-3</v>
      </c>
      <c r="X3422" s="3">
        <f t="shared" si="971"/>
        <v>-2.4263524907478629E-2</v>
      </c>
      <c r="Y3422" s="3">
        <f t="shared" si="972"/>
        <v>-2.7216856892010255E-2</v>
      </c>
    </row>
    <row r="3423" spans="1:25" x14ac:dyDescent="0.25">
      <c r="A3423" s="1">
        <v>41015</v>
      </c>
      <c r="B3423" s="2">
        <v>7729.86</v>
      </c>
      <c r="C3423" s="2">
        <v>58002</v>
      </c>
      <c r="D3423" s="2">
        <v>7712</v>
      </c>
      <c r="E3423" s="2">
        <v>7704</v>
      </c>
      <c r="F3423" s="13">
        <f t="shared" si="960"/>
        <v>-2.3105205010180985E-3</v>
      </c>
      <c r="G3423" s="2">
        <f t="shared" si="955"/>
        <v>7824.6454999999996</v>
      </c>
      <c r="H3423" s="2">
        <f t="shared" ca="1" si="961"/>
        <v>70724.2</v>
      </c>
      <c r="I3423">
        <f t="shared" ca="1" si="962"/>
        <v>-1</v>
      </c>
      <c r="J3423">
        <f t="shared" si="963"/>
        <v>-1</v>
      </c>
      <c r="K3423">
        <f t="shared" si="956"/>
        <v>-58.410000000000764</v>
      </c>
      <c r="L3423">
        <f t="shared" ca="1" si="957"/>
        <v>-58.410000000000764</v>
      </c>
      <c r="M3423" s="14">
        <f t="shared" si="958"/>
        <v>7028.8200000000497</v>
      </c>
      <c r="N3423">
        <f t="shared" si="964"/>
        <v>0</v>
      </c>
      <c r="O3423">
        <f t="shared" si="959"/>
        <v>0</v>
      </c>
      <c r="P3423">
        <f>COUNTIF(作圖資料!$A$3:$A$249,A3423)</f>
        <v>0</v>
      </c>
      <c r="R3423" s="7">
        <f t="shared" si="965"/>
        <v>-44</v>
      </c>
      <c r="S3423" s="8">
        <f t="shared" ca="1" si="966"/>
        <v>-44</v>
      </c>
      <c r="T3423" s="8">
        <f t="shared" ca="1" si="967"/>
        <v>8955</v>
      </c>
      <c r="U3423" s="8">
        <f t="shared" ca="1" si="968"/>
        <v>-1</v>
      </c>
      <c r="V3423" s="9">
        <f t="shared" ca="1" si="969"/>
        <v>2</v>
      </c>
      <c r="W3423" s="3">
        <f t="shared" si="970"/>
        <v>-1.1200284642579605E-3</v>
      </c>
      <c r="X3423" s="3">
        <f t="shared" si="971"/>
        <v>-3.1581294772950019E-2</v>
      </c>
      <c r="Y3423" s="3">
        <f t="shared" si="972"/>
        <v>-3.2735482252602255E-2</v>
      </c>
    </row>
    <row r="3424" spans="1:25" x14ac:dyDescent="0.25">
      <c r="A3424" s="1">
        <v>41016</v>
      </c>
      <c r="B3424" s="2">
        <v>7585.87</v>
      </c>
      <c r="C3424" s="2">
        <v>86362</v>
      </c>
      <c r="D3424" s="2">
        <v>7592</v>
      </c>
      <c r="E3424" s="2">
        <v>7575</v>
      </c>
      <c r="F3424" s="13">
        <f t="shared" si="960"/>
        <v>8.0808134070320392E-4</v>
      </c>
      <c r="G3424" s="2">
        <f t="shared" si="955"/>
        <v>7831.3003333333327</v>
      </c>
      <c r="H3424" s="2">
        <f t="shared" ca="1" si="961"/>
        <v>74437</v>
      </c>
      <c r="I3424">
        <f t="shared" ca="1" si="962"/>
        <v>1</v>
      </c>
      <c r="J3424">
        <f t="shared" si="963"/>
        <v>1</v>
      </c>
      <c r="K3424">
        <f t="shared" si="956"/>
        <v>-143.98999999999978</v>
      </c>
      <c r="L3424">
        <f t="shared" ca="1" si="957"/>
        <v>143.98999999999978</v>
      </c>
      <c r="M3424" s="14">
        <f t="shared" si="958"/>
        <v>7028.8200000000497</v>
      </c>
      <c r="N3424">
        <f t="shared" si="964"/>
        <v>0</v>
      </c>
      <c r="O3424">
        <f t="shared" si="959"/>
        <v>0</v>
      </c>
      <c r="P3424">
        <f>COUNTIF(作圖資料!$A$3:$A$249,A3424)</f>
        <v>0</v>
      </c>
      <c r="R3424" s="7">
        <f t="shared" si="965"/>
        <v>-120</v>
      </c>
      <c r="S3424" s="8">
        <f t="shared" ca="1" si="966"/>
        <v>120</v>
      </c>
      <c r="T3424" s="8">
        <f t="shared" ca="1" si="967"/>
        <v>9075</v>
      </c>
      <c r="U3424" s="8">
        <f t="shared" ca="1" si="968"/>
        <v>1</v>
      </c>
      <c r="V3424" s="9">
        <f t="shared" ca="1" si="969"/>
        <v>2</v>
      </c>
      <c r="W3424" s="3">
        <f t="shared" si="970"/>
        <v>-1.1200284642579605E-3</v>
      </c>
      <c r="X3424" s="3">
        <f t="shared" si="971"/>
        <v>-4.9620768885759614E-2</v>
      </c>
      <c r="Y3424" s="3">
        <f t="shared" si="972"/>
        <v>-4.7786278690580386E-2</v>
      </c>
    </row>
    <row r="3425" spans="1:25" x14ac:dyDescent="0.25">
      <c r="A3425" s="1">
        <v>41017</v>
      </c>
      <c r="B3425" s="2">
        <v>7605</v>
      </c>
      <c r="C3425" s="2">
        <v>79108</v>
      </c>
      <c r="D3425" s="2">
        <v>7620</v>
      </c>
      <c r="E3425" s="2">
        <v>7596</v>
      </c>
      <c r="F3425" s="13">
        <f t="shared" si="960"/>
        <v>-1.1834319526626835E-3</v>
      </c>
      <c r="G3425" s="2">
        <f t="shared" si="955"/>
        <v>7838.3579999999993</v>
      </c>
      <c r="H3425" s="2">
        <f t="shared" ca="1" si="961"/>
        <v>76881</v>
      </c>
      <c r="I3425">
        <f t="shared" ca="1" si="962"/>
        <v>1</v>
      </c>
      <c r="J3425">
        <f t="shared" si="963"/>
        <v>-1</v>
      </c>
      <c r="K3425">
        <f t="shared" si="956"/>
        <v>19.130000000000109</v>
      </c>
      <c r="L3425">
        <f t="shared" ca="1" si="957"/>
        <v>19.130000000000109</v>
      </c>
      <c r="M3425" s="14">
        <f t="shared" si="958"/>
        <v>7028.8200000000497</v>
      </c>
      <c r="N3425">
        <f t="shared" si="964"/>
        <v>0</v>
      </c>
      <c r="O3425">
        <f t="shared" si="959"/>
        <v>0</v>
      </c>
      <c r="P3425">
        <f>COUNTIF(作圖資料!$A$3:$A$249,A3425)</f>
        <v>1</v>
      </c>
      <c r="R3425" s="7">
        <f t="shared" si="965"/>
        <v>28</v>
      </c>
      <c r="S3425" s="8">
        <f t="shared" ca="1" si="966"/>
        <v>28</v>
      </c>
      <c r="T3425" s="8">
        <f t="shared" ca="1" si="967"/>
        <v>9103</v>
      </c>
      <c r="U3425" s="8">
        <f t="shared" ca="1" si="968"/>
        <v>1</v>
      </c>
      <c r="V3425" s="9">
        <f t="shared" ca="1" si="969"/>
        <v>2</v>
      </c>
      <c r="W3425" s="3">
        <f t="shared" si="970"/>
        <v>-1.1200284642579605E-3</v>
      </c>
      <c r="X3425" s="3">
        <f t="shared" si="971"/>
        <v>-4.7224108424768985E-2</v>
      </c>
      <c r="Y3425" s="3">
        <f t="shared" si="972"/>
        <v>-4.4274426188385396E-2</v>
      </c>
    </row>
    <row r="3426" spans="1:25" x14ac:dyDescent="0.25">
      <c r="A3426" s="1">
        <v>41018</v>
      </c>
      <c r="B3426" s="2">
        <v>7622.69</v>
      </c>
      <c r="C3426" s="2">
        <v>74588</v>
      </c>
      <c r="D3426" s="2">
        <v>7614</v>
      </c>
      <c r="E3426" s="2">
        <v>7607</v>
      </c>
      <c r="F3426" s="13">
        <f t="shared" si="960"/>
        <v>-1.1400175003836166E-3</v>
      </c>
      <c r="G3426" s="2">
        <f t="shared" si="955"/>
        <v>7847.0091666666658</v>
      </c>
      <c r="H3426" s="2">
        <f t="shared" ca="1" si="961"/>
        <v>76961.399999999994</v>
      </c>
      <c r="I3426">
        <f t="shared" ca="1" si="962"/>
        <v>-1</v>
      </c>
      <c r="J3426">
        <f t="shared" si="963"/>
        <v>-1</v>
      </c>
      <c r="K3426">
        <f t="shared" si="956"/>
        <v>17.6899999999996</v>
      </c>
      <c r="L3426">
        <f t="shared" ca="1" si="957"/>
        <v>17.6899999999996</v>
      </c>
      <c r="M3426" s="14">
        <f t="shared" si="958"/>
        <v>7028.8200000000497</v>
      </c>
      <c r="N3426">
        <f t="shared" si="964"/>
        <v>0</v>
      </c>
      <c r="O3426">
        <f t="shared" si="959"/>
        <v>0</v>
      </c>
      <c r="P3426">
        <f>COUNTIF(作圖資料!$A$3:$A$249,A3426)</f>
        <v>0</v>
      </c>
      <c r="R3426" s="7">
        <f t="shared" si="965"/>
        <v>18</v>
      </c>
      <c r="S3426" s="8">
        <f t="shared" ca="1" si="966"/>
        <v>18</v>
      </c>
      <c r="T3426" s="8">
        <f t="shared" ca="1" si="967"/>
        <v>9121</v>
      </c>
      <c r="U3426" s="8">
        <f t="shared" ca="1" si="968"/>
        <v>-1</v>
      </c>
      <c r="V3426" s="9">
        <f t="shared" ca="1" si="969"/>
        <v>2</v>
      </c>
      <c r="W3426" s="3">
        <f t="shared" si="970"/>
        <v>-1.1834319526626835E-3</v>
      </c>
      <c r="X3426" s="3">
        <f t="shared" si="971"/>
        <v>2.3261012491781197E-3</v>
      </c>
      <c r="Y3426" s="3">
        <f t="shared" si="972"/>
        <v>2.3696682464454978E-3</v>
      </c>
    </row>
    <row r="3427" spans="1:25" x14ac:dyDescent="0.25">
      <c r="A3427" s="1">
        <v>41019</v>
      </c>
      <c r="B3427" s="2">
        <v>7507.15</v>
      </c>
      <c r="C3427" s="2">
        <v>79070</v>
      </c>
      <c r="D3427" s="2">
        <v>7515</v>
      </c>
      <c r="E3427" s="2">
        <v>7504</v>
      </c>
      <c r="F3427" s="13">
        <f t="shared" si="960"/>
        <v>1.0456697947955895E-3</v>
      </c>
      <c r="G3427" s="2">
        <f t="shared" si="955"/>
        <v>7851.7769999999991</v>
      </c>
      <c r="H3427" s="2">
        <f t="shared" ca="1" si="961"/>
        <v>75426</v>
      </c>
      <c r="I3427">
        <f t="shared" ca="1" si="962"/>
        <v>1</v>
      </c>
      <c r="J3427">
        <f t="shared" si="963"/>
        <v>1</v>
      </c>
      <c r="K3427">
        <f t="shared" si="956"/>
        <v>-115.53999999999996</v>
      </c>
      <c r="L3427">
        <f t="shared" ca="1" si="957"/>
        <v>115.53999999999996</v>
      </c>
      <c r="M3427" s="14">
        <f t="shared" si="958"/>
        <v>7028.8200000000497</v>
      </c>
      <c r="N3427">
        <f t="shared" si="964"/>
        <v>0</v>
      </c>
      <c r="O3427">
        <f t="shared" si="959"/>
        <v>0</v>
      </c>
      <c r="P3427">
        <f>COUNTIF(作圖資料!$A$3:$A$249,A3427)</f>
        <v>0</v>
      </c>
      <c r="R3427" s="7">
        <f t="shared" si="965"/>
        <v>-99</v>
      </c>
      <c r="S3427" s="8">
        <f t="shared" ca="1" si="966"/>
        <v>99</v>
      </c>
      <c r="T3427" s="8">
        <f t="shared" ca="1" si="967"/>
        <v>9220</v>
      </c>
      <c r="U3427" s="8">
        <f t="shared" ca="1" si="968"/>
        <v>1</v>
      </c>
      <c r="V3427" s="9">
        <f t="shared" ca="1" si="969"/>
        <v>2</v>
      </c>
      <c r="W3427" s="3">
        <f t="shared" si="970"/>
        <v>-1.1834319526626835E-3</v>
      </c>
      <c r="X3427" s="3">
        <f t="shared" si="971"/>
        <v>-1.2866535174227423E-2</v>
      </c>
      <c r="Y3427" s="3">
        <f t="shared" si="972"/>
        <v>-1.0663507109004655E-2</v>
      </c>
    </row>
    <row r="3428" spans="1:25" x14ac:dyDescent="0.25">
      <c r="A3428" s="1">
        <v>41022</v>
      </c>
      <c r="B3428" s="2">
        <v>7481.09</v>
      </c>
      <c r="C3428" s="2">
        <v>72391</v>
      </c>
      <c r="D3428" s="2">
        <v>7479</v>
      </c>
      <c r="E3428" s="2">
        <v>7470</v>
      </c>
      <c r="F3428" s="13">
        <f t="shared" si="960"/>
        <v>-2.793710542180472E-4</v>
      </c>
      <c r="G3428" s="2">
        <f t="shared" si="955"/>
        <v>7855.9003333333339</v>
      </c>
      <c r="H3428" s="2">
        <f t="shared" ca="1" si="961"/>
        <v>78303.8</v>
      </c>
      <c r="I3428">
        <f t="shared" ca="1" si="962"/>
        <v>-1</v>
      </c>
      <c r="J3428">
        <f t="shared" si="963"/>
        <v>-1</v>
      </c>
      <c r="K3428">
        <f t="shared" si="956"/>
        <v>-26.059999999999491</v>
      </c>
      <c r="L3428">
        <f t="shared" ca="1" si="957"/>
        <v>-26.059999999999491</v>
      </c>
      <c r="M3428" s="14">
        <f t="shared" si="958"/>
        <v>7028.8200000000497</v>
      </c>
      <c r="N3428">
        <f t="shared" si="964"/>
        <v>0</v>
      </c>
      <c r="O3428">
        <f t="shared" si="959"/>
        <v>0</v>
      </c>
      <c r="P3428">
        <f>COUNTIF(作圖資料!$A$3:$A$249,A3428)</f>
        <v>0</v>
      </c>
      <c r="R3428" s="7">
        <f t="shared" si="965"/>
        <v>-36</v>
      </c>
      <c r="S3428" s="8">
        <f t="shared" ca="1" si="966"/>
        <v>-36</v>
      </c>
      <c r="T3428" s="8">
        <f t="shared" ca="1" si="967"/>
        <v>9184</v>
      </c>
      <c r="U3428" s="8">
        <f t="shared" ca="1" si="968"/>
        <v>-1</v>
      </c>
      <c r="V3428" s="9">
        <f t="shared" ca="1" si="969"/>
        <v>2</v>
      </c>
      <c r="W3428" s="3">
        <f t="shared" si="970"/>
        <v>-1.1834319526626835E-3</v>
      </c>
      <c r="X3428" s="3">
        <f t="shared" si="971"/>
        <v>-1.6293228139381832E-2</v>
      </c>
      <c r="Y3428" s="3">
        <f t="shared" si="972"/>
        <v>-1.5402843601895699E-2</v>
      </c>
    </row>
    <row r="3429" spans="1:25" x14ac:dyDescent="0.25">
      <c r="A3429" s="1">
        <v>41023</v>
      </c>
      <c r="B3429" s="2">
        <v>7498.84</v>
      </c>
      <c r="C3429" s="2">
        <v>68374</v>
      </c>
      <c r="D3429" s="2">
        <v>7488</v>
      </c>
      <c r="E3429" s="2">
        <v>7482</v>
      </c>
      <c r="F3429" s="13">
        <f t="shared" si="960"/>
        <v>-1.4455569128025703E-3</v>
      </c>
      <c r="G3429" s="2">
        <f t="shared" si="955"/>
        <v>7857.4241666666667</v>
      </c>
      <c r="H3429" s="2">
        <f t="shared" ca="1" si="961"/>
        <v>74706.2</v>
      </c>
      <c r="I3429">
        <f t="shared" ca="1" si="962"/>
        <v>-1</v>
      </c>
      <c r="J3429">
        <f t="shared" si="963"/>
        <v>-1</v>
      </c>
      <c r="K3429">
        <f t="shared" si="956"/>
        <v>17.75</v>
      </c>
      <c r="L3429">
        <f t="shared" ca="1" si="957"/>
        <v>-17.75</v>
      </c>
      <c r="M3429" s="14">
        <f t="shared" si="958"/>
        <v>7028.8200000000497</v>
      </c>
      <c r="N3429">
        <f t="shared" si="964"/>
        <v>0</v>
      </c>
      <c r="O3429">
        <f t="shared" si="959"/>
        <v>0</v>
      </c>
      <c r="P3429">
        <f>COUNTIF(作圖資料!$A$3:$A$249,A3429)</f>
        <v>0</v>
      </c>
      <c r="R3429" s="7">
        <f t="shared" si="965"/>
        <v>9</v>
      </c>
      <c r="S3429" s="8">
        <f t="shared" ca="1" si="966"/>
        <v>-9</v>
      </c>
      <c r="T3429" s="8">
        <f t="shared" ca="1" si="967"/>
        <v>9175</v>
      </c>
      <c r="U3429" s="8">
        <f t="shared" ca="1" si="968"/>
        <v>-1</v>
      </c>
      <c r="V3429" s="9">
        <f t="shared" ca="1" si="969"/>
        <v>0</v>
      </c>
      <c r="W3429" s="3">
        <f t="shared" si="970"/>
        <v>-1.1834319526626835E-3</v>
      </c>
      <c r="X3429" s="3">
        <f t="shared" si="971"/>
        <v>-1.3959237343852515E-2</v>
      </c>
      <c r="Y3429" s="3">
        <f t="shared" si="972"/>
        <v>-1.4218009478672911E-2</v>
      </c>
    </row>
    <row r="3430" spans="1:25" x14ac:dyDescent="0.25">
      <c r="A3430" s="1">
        <v>41024</v>
      </c>
      <c r="B3430" s="2">
        <v>7563.18</v>
      </c>
      <c r="C3430" s="2">
        <v>68948</v>
      </c>
      <c r="D3430" s="2">
        <v>7539</v>
      </c>
      <c r="E3430" s="2">
        <v>7533</v>
      </c>
      <c r="F3430" s="13">
        <f t="shared" si="960"/>
        <v>-3.1970679000103974E-3</v>
      </c>
      <c r="G3430" s="2">
        <f t="shared" si="955"/>
        <v>7858.192500000001</v>
      </c>
      <c r="H3430" s="2">
        <f t="shared" ca="1" si="961"/>
        <v>72674.2</v>
      </c>
      <c r="I3430">
        <f t="shared" ca="1" si="962"/>
        <v>-1</v>
      </c>
      <c r="J3430">
        <f t="shared" si="963"/>
        <v>-1</v>
      </c>
      <c r="K3430">
        <f t="shared" si="956"/>
        <v>64.340000000000146</v>
      </c>
      <c r="L3430">
        <f t="shared" ca="1" si="957"/>
        <v>-64.340000000000146</v>
      </c>
      <c r="M3430" s="14">
        <f t="shared" si="958"/>
        <v>7028.8200000000497</v>
      </c>
      <c r="N3430">
        <f t="shared" si="964"/>
        <v>0</v>
      </c>
      <c r="O3430">
        <f t="shared" si="959"/>
        <v>0</v>
      </c>
      <c r="P3430">
        <f>COUNTIF(作圖資料!$A$3:$A$249,A3430)</f>
        <v>0</v>
      </c>
      <c r="R3430" s="7">
        <f t="shared" si="965"/>
        <v>51</v>
      </c>
      <c r="S3430" s="8">
        <f t="shared" ca="1" si="966"/>
        <v>-51</v>
      </c>
      <c r="T3430" s="8">
        <f t="shared" ca="1" si="967"/>
        <v>9124</v>
      </c>
      <c r="U3430" s="8">
        <f t="shared" ca="1" si="968"/>
        <v>-1</v>
      </c>
      <c r="V3430" s="9">
        <f t="shared" ca="1" si="969"/>
        <v>0</v>
      </c>
      <c r="W3430" s="3">
        <f t="shared" si="970"/>
        <v>-1.1834319526626835E-3</v>
      </c>
      <c r="X3430" s="3">
        <f t="shared" si="971"/>
        <v>-5.4990138067059213E-3</v>
      </c>
      <c r="Y3430" s="3">
        <f t="shared" si="972"/>
        <v>-7.5039494470774404E-3</v>
      </c>
    </row>
    <row r="3431" spans="1:25" x14ac:dyDescent="0.25">
      <c r="A3431" s="1">
        <v>41025</v>
      </c>
      <c r="B3431" s="2">
        <v>7521.35</v>
      </c>
      <c r="C3431" s="2">
        <v>68784</v>
      </c>
      <c r="D3431" s="2">
        <v>7493</v>
      </c>
      <c r="E3431" s="2">
        <v>7485</v>
      </c>
      <c r="F3431" s="13">
        <f t="shared" si="960"/>
        <v>-3.7692701443224896E-3</v>
      </c>
      <c r="G3431" s="2">
        <f t="shared" si="955"/>
        <v>7857.7281666666668</v>
      </c>
      <c r="H3431" s="2">
        <f t="shared" ca="1" si="961"/>
        <v>71513.399999999994</v>
      </c>
      <c r="I3431">
        <f t="shared" ca="1" si="962"/>
        <v>-1</v>
      </c>
      <c r="J3431">
        <f t="shared" si="963"/>
        <v>-1</v>
      </c>
      <c r="K3431">
        <f t="shared" si="956"/>
        <v>-41.829999999999927</v>
      </c>
      <c r="L3431">
        <f t="shared" ca="1" si="957"/>
        <v>41.829999999999927</v>
      </c>
      <c r="M3431" s="14">
        <f t="shared" si="958"/>
        <v>7028.8200000000497</v>
      </c>
      <c r="N3431">
        <f t="shared" si="964"/>
        <v>0</v>
      </c>
      <c r="O3431">
        <f t="shared" si="959"/>
        <v>0</v>
      </c>
      <c r="P3431">
        <f>COUNTIF(作圖資料!$A$3:$A$249,A3431)</f>
        <v>0</v>
      </c>
      <c r="R3431" s="7">
        <f t="shared" si="965"/>
        <v>-46</v>
      </c>
      <c r="S3431" s="8">
        <f t="shared" ca="1" si="966"/>
        <v>46</v>
      </c>
      <c r="T3431" s="8">
        <f t="shared" ca="1" si="967"/>
        <v>9170</v>
      </c>
      <c r="U3431" s="8">
        <f t="shared" ca="1" si="968"/>
        <v>-1</v>
      </c>
      <c r="V3431" s="9">
        <f t="shared" ca="1" si="969"/>
        <v>0</v>
      </c>
      <c r="W3431" s="3">
        <f t="shared" si="970"/>
        <v>-1.1834319526626835E-3</v>
      </c>
      <c r="X3431" s="3">
        <f t="shared" si="971"/>
        <v>-1.099934253780388E-2</v>
      </c>
      <c r="Y3431" s="3">
        <f t="shared" si="972"/>
        <v>-1.355976829910488E-2</v>
      </c>
    </row>
    <row r="3432" spans="1:25" x14ac:dyDescent="0.25">
      <c r="A3432" s="1">
        <v>41026</v>
      </c>
      <c r="B3432" s="2">
        <v>7480.5</v>
      </c>
      <c r="C3432" s="2">
        <v>93914</v>
      </c>
      <c r="D3432" s="2">
        <v>7446</v>
      </c>
      <c r="E3432" s="2">
        <v>7433</v>
      </c>
      <c r="F3432" s="13">
        <f t="shared" si="960"/>
        <v>-4.6119911770603483E-3</v>
      </c>
      <c r="G3432" s="2">
        <f t="shared" si="955"/>
        <v>7854.8621666666677</v>
      </c>
      <c r="H3432" s="2">
        <f t="shared" ca="1" si="961"/>
        <v>74482.2</v>
      </c>
      <c r="I3432">
        <f t="shared" ca="1" si="962"/>
        <v>1</v>
      </c>
      <c r="J3432">
        <f t="shared" si="963"/>
        <v>-1</v>
      </c>
      <c r="K3432">
        <f t="shared" si="956"/>
        <v>-40.850000000000364</v>
      </c>
      <c r="L3432">
        <f t="shared" ca="1" si="957"/>
        <v>40.850000000000364</v>
      </c>
      <c r="M3432" s="14">
        <f t="shared" si="958"/>
        <v>7028.8200000000497</v>
      </c>
      <c r="N3432">
        <f t="shared" si="964"/>
        <v>0</v>
      </c>
      <c r="O3432">
        <f t="shared" si="959"/>
        <v>0</v>
      </c>
      <c r="P3432">
        <f>COUNTIF(作圖資料!$A$3:$A$249,A3432)</f>
        <v>0</v>
      </c>
      <c r="R3432" s="7">
        <f t="shared" si="965"/>
        <v>-47</v>
      </c>
      <c r="S3432" s="8">
        <f t="shared" ca="1" si="966"/>
        <v>47</v>
      </c>
      <c r="T3432" s="8">
        <f t="shared" ca="1" si="967"/>
        <v>9217</v>
      </c>
      <c r="U3432" s="8">
        <f t="shared" ca="1" si="968"/>
        <v>1</v>
      </c>
      <c r="V3432" s="9">
        <f t="shared" ca="1" si="969"/>
        <v>2</v>
      </c>
      <c r="W3432" s="3">
        <f t="shared" si="970"/>
        <v>-1.1834319526626835E-3</v>
      </c>
      <c r="X3432" s="3">
        <f t="shared" si="971"/>
        <v>-1.6370808678500826E-2</v>
      </c>
      <c r="Y3432" s="3">
        <f t="shared" si="972"/>
        <v>-1.9747235387045925E-2</v>
      </c>
    </row>
    <row r="3433" spans="1:25" x14ac:dyDescent="0.25">
      <c r="A3433" s="1">
        <v>41029</v>
      </c>
      <c r="B3433" s="2">
        <v>7501.72</v>
      </c>
      <c r="C3433" s="2">
        <v>70171</v>
      </c>
      <c r="D3433" s="2">
        <v>7464</v>
      </c>
      <c r="E3433" s="2">
        <v>7451</v>
      </c>
      <c r="F3433" s="13">
        <f t="shared" si="960"/>
        <v>-5.0281802040065271E-3</v>
      </c>
      <c r="G3433" s="2">
        <f t="shared" si="955"/>
        <v>7851.9743333333327</v>
      </c>
      <c r="H3433" s="2">
        <f t="shared" ca="1" si="961"/>
        <v>74038.2</v>
      </c>
      <c r="I3433">
        <f t="shared" ca="1" si="962"/>
        <v>-1</v>
      </c>
      <c r="J3433">
        <f t="shared" si="963"/>
        <v>-1</v>
      </c>
      <c r="K3433">
        <f t="shared" si="956"/>
        <v>21.220000000000255</v>
      </c>
      <c r="L3433">
        <f t="shared" ca="1" si="957"/>
        <v>21.220000000000255</v>
      </c>
      <c r="M3433" s="14">
        <f t="shared" si="958"/>
        <v>7028.8200000000497</v>
      </c>
      <c r="N3433">
        <f t="shared" si="964"/>
        <v>0</v>
      </c>
      <c r="O3433">
        <f t="shared" si="959"/>
        <v>0</v>
      </c>
      <c r="P3433">
        <f>COUNTIF(作圖資料!$A$3:$A$249,A3433)</f>
        <v>0</v>
      </c>
      <c r="R3433" s="7">
        <f t="shared" si="965"/>
        <v>18</v>
      </c>
      <c r="S3433" s="8">
        <f t="shared" ca="1" si="966"/>
        <v>18</v>
      </c>
      <c r="T3433" s="8">
        <f t="shared" ca="1" si="967"/>
        <v>9235</v>
      </c>
      <c r="U3433" s="8">
        <f t="shared" ca="1" si="968"/>
        <v>-1</v>
      </c>
      <c r="V3433" s="9">
        <f t="shared" ca="1" si="969"/>
        <v>2</v>
      </c>
      <c r="W3433" s="3">
        <f t="shared" si="970"/>
        <v>-1.1834319526626835E-3</v>
      </c>
      <c r="X3433" s="3">
        <f t="shared" si="971"/>
        <v>-1.3580539119000479E-2</v>
      </c>
      <c r="Y3433" s="3">
        <f t="shared" si="972"/>
        <v>-1.7377567140600458E-2</v>
      </c>
    </row>
    <row r="3434" spans="1:25" x14ac:dyDescent="0.25">
      <c r="A3434" s="1">
        <v>41031</v>
      </c>
      <c r="B3434" s="2">
        <v>7676.81</v>
      </c>
      <c r="C3434" s="2">
        <v>129667</v>
      </c>
      <c r="D3434" s="2">
        <v>7678</v>
      </c>
      <c r="E3434" s="2">
        <v>7663</v>
      </c>
      <c r="F3434" s="13">
        <f t="shared" si="960"/>
        <v>1.5501230328740512E-4</v>
      </c>
      <c r="G3434" s="2">
        <f t="shared" si="955"/>
        <v>7850.9004999999997</v>
      </c>
      <c r="H3434" s="2">
        <f t="shared" ca="1" si="961"/>
        <v>86296.8</v>
      </c>
      <c r="I3434">
        <f t="shared" ca="1" si="962"/>
        <v>1</v>
      </c>
      <c r="J3434">
        <f t="shared" si="963"/>
        <v>1</v>
      </c>
      <c r="K3434">
        <f t="shared" si="956"/>
        <v>175.09000000000015</v>
      </c>
      <c r="L3434">
        <f t="shared" ca="1" si="957"/>
        <v>-175.09000000000015</v>
      </c>
      <c r="M3434" s="14">
        <f t="shared" si="958"/>
        <v>7028.8200000000497</v>
      </c>
      <c r="N3434">
        <f t="shared" si="964"/>
        <v>0</v>
      </c>
      <c r="O3434">
        <f t="shared" si="959"/>
        <v>0</v>
      </c>
      <c r="P3434">
        <f>COUNTIF(作圖資料!$A$3:$A$249,A3434)</f>
        <v>0</v>
      </c>
      <c r="R3434" s="7">
        <f t="shared" si="965"/>
        <v>214</v>
      </c>
      <c r="S3434" s="8">
        <f t="shared" ca="1" si="966"/>
        <v>-214</v>
      </c>
      <c r="T3434" s="8">
        <f t="shared" ca="1" si="967"/>
        <v>9021</v>
      </c>
      <c r="U3434" s="8">
        <f t="shared" ca="1" si="968"/>
        <v>1</v>
      </c>
      <c r="V3434" s="9">
        <f t="shared" ca="1" si="969"/>
        <v>2</v>
      </c>
      <c r="W3434" s="3">
        <f t="shared" si="970"/>
        <v>-1.1834319526626835E-3</v>
      </c>
      <c r="X3434" s="3">
        <f t="shared" si="971"/>
        <v>9.4424720578567545E-3</v>
      </c>
      <c r="Y3434" s="3">
        <f t="shared" si="972"/>
        <v>1.079515534491815E-2</v>
      </c>
    </row>
    <row r="3435" spans="1:25" x14ac:dyDescent="0.25">
      <c r="A3435" s="1">
        <v>41032</v>
      </c>
      <c r="B3435" s="2">
        <v>7659.53</v>
      </c>
      <c r="C3435" s="2">
        <v>83248</v>
      </c>
      <c r="D3435" s="2">
        <v>7657</v>
      </c>
      <c r="E3435" s="2">
        <v>7645</v>
      </c>
      <c r="F3435" s="13">
        <f t="shared" si="960"/>
        <v>-3.3030747317386311E-4</v>
      </c>
      <c r="G3435" s="2">
        <f t="shared" si="955"/>
        <v>7850.4263333333338</v>
      </c>
      <c r="H3435" s="2">
        <f t="shared" ca="1" si="961"/>
        <v>89156.800000000003</v>
      </c>
      <c r="I3435">
        <f t="shared" ca="1" si="962"/>
        <v>-1</v>
      </c>
      <c r="J3435">
        <f t="shared" si="963"/>
        <v>-1</v>
      </c>
      <c r="K3435">
        <f t="shared" si="956"/>
        <v>-17.280000000000655</v>
      </c>
      <c r="L3435">
        <f t="shared" ca="1" si="957"/>
        <v>-17.280000000000655</v>
      </c>
      <c r="M3435" s="14">
        <f t="shared" si="958"/>
        <v>7028.8200000000497</v>
      </c>
      <c r="N3435">
        <f t="shared" si="964"/>
        <v>0</v>
      </c>
      <c r="O3435">
        <f t="shared" si="959"/>
        <v>0</v>
      </c>
      <c r="P3435">
        <f>COUNTIF(作圖資料!$A$3:$A$249,A3435)</f>
        <v>0</v>
      </c>
      <c r="R3435" s="7">
        <f t="shared" si="965"/>
        <v>-21</v>
      </c>
      <c r="S3435" s="8">
        <f t="shared" ca="1" si="966"/>
        <v>-21</v>
      </c>
      <c r="T3435" s="8">
        <f t="shared" ca="1" si="967"/>
        <v>9000</v>
      </c>
      <c r="U3435" s="8">
        <f t="shared" ca="1" si="968"/>
        <v>-1</v>
      </c>
      <c r="V3435" s="9">
        <f t="shared" ca="1" si="969"/>
        <v>2</v>
      </c>
      <c r="W3435" s="3">
        <f t="shared" si="970"/>
        <v>-1.1834319526626835E-3</v>
      </c>
      <c r="X3435" s="3">
        <f t="shared" si="971"/>
        <v>7.1702827087440912E-3</v>
      </c>
      <c r="Y3435" s="3">
        <f t="shared" si="972"/>
        <v>8.0305423907318652E-3</v>
      </c>
    </row>
    <row r="3436" spans="1:25" x14ac:dyDescent="0.25">
      <c r="A3436" s="1">
        <v>41033</v>
      </c>
      <c r="B3436" s="2">
        <v>7700.95</v>
      </c>
      <c r="C3436" s="2">
        <v>87927</v>
      </c>
      <c r="D3436" s="2">
        <v>7662</v>
      </c>
      <c r="E3436" s="2">
        <v>7649</v>
      </c>
      <c r="F3436" s="13">
        <f t="shared" si="960"/>
        <v>-5.0578175419915272E-3</v>
      </c>
      <c r="G3436" s="2">
        <f t="shared" si="955"/>
        <v>7850.3181666666669</v>
      </c>
      <c r="H3436" s="2">
        <f t="shared" ca="1" si="961"/>
        <v>92985.4</v>
      </c>
      <c r="I3436">
        <f t="shared" ca="1" si="962"/>
        <v>-1</v>
      </c>
      <c r="J3436">
        <f t="shared" si="963"/>
        <v>-1</v>
      </c>
      <c r="K3436">
        <f t="shared" si="956"/>
        <v>41.420000000000073</v>
      </c>
      <c r="L3436">
        <f t="shared" ca="1" si="957"/>
        <v>-41.420000000000073</v>
      </c>
      <c r="M3436" s="14">
        <f t="shared" si="958"/>
        <v>7028.8200000000497</v>
      </c>
      <c r="N3436">
        <f t="shared" si="964"/>
        <v>0</v>
      </c>
      <c r="O3436">
        <f t="shared" si="959"/>
        <v>0</v>
      </c>
      <c r="P3436">
        <f>COUNTIF(作圖資料!$A$3:$A$249,A3436)</f>
        <v>0</v>
      </c>
      <c r="R3436" s="7">
        <f t="shared" si="965"/>
        <v>5</v>
      </c>
      <c r="S3436" s="8">
        <f t="shared" ca="1" si="966"/>
        <v>-5</v>
      </c>
      <c r="T3436" s="8">
        <f t="shared" ca="1" si="967"/>
        <v>8995</v>
      </c>
      <c r="U3436" s="8">
        <f t="shared" ca="1" si="968"/>
        <v>-1</v>
      </c>
      <c r="V3436" s="9">
        <f t="shared" ca="1" si="969"/>
        <v>0</v>
      </c>
      <c r="W3436" s="3">
        <f t="shared" si="970"/>
        <v>-1.1834319526626835E-3</v>
      </c>
      <c r="X3436" s="3">
        <f t="shared" si="971"/>
        <v>1.2616699539776288E-2</v>
      </c>
      <c r="Y3436" s="3">
        <f t="shared" si="972"/>
        <v>8.6887835703000071E-3</v>
      </c>
    </row>
    <row r="3437" spans="1:25" x14ac:dyDescent="0.25">
      <c r="A3437" s="1">
        <v>41036</v>
      </c>
      <c r="B3437" s="2">
        <v>7538.08</v>
      </c>
      <c r="C3437" s="2">
        <v>78670</v>
      </c>
      <c r="D3437" s="2">
        <v>7500</v>
      </c>
      <c r="E3437" s="2">
        <v>7489</v>
      </c>
      <c r="F3437" s="13">
        <f t="shared" si="960"/>
        <v>-5.0516842485088809E-3</v>
      </c>
      <c r="G3437" s="2">
        <f t="shared" si="955"/>
        <v>7844.7876666666671</v>
      </c>
      <c r="H3437" s="2">
        <f t="shared" ca="1" si="961"/>
        <v>89936.6</v>
      </c>
      <c r="I3437">
        <f t="shared" ca="1" si="962"/>
        <v>-1</v>
      </c>
      <c r="J3437">
        <f t="shared" si="963"/>
        <v>-1</v>
      </c>
      <c r="K3437">
        <f t="shared" si="956"/>
        <v>-162.86999999999989</v>
      </c>
      <c r="L3437">
        <f t="shared" ca="1" si="957"/>
        <v>162.86999999999989</v>
      </c>
      <c r="M3437" s="14">
        <f t="shared" si="958"/>
        <v>7028.8200000000497</v>
      </c>
      <c r="N3437">
        <f t="shared" si="964"/>
        <v>0</v>
      </c>
      <c r="O3437">
        <f t="shared" si="959"/>
        <v>0</v>
      </c>
      <c r="P3437">
        <f>COUNTIF(作圖資料!$A$3:$A$249,A3437)</f>
        <v>0</v>
      </c>
      <c r="R3437" s="7">
        <f t="shared" si="965"/>
        <v>-162</v>
      </c>
      <c r="S3437" s="8">
        <f t="shared" ca="1" si="966"/>
        <v>162</v>
      </c>
      <c r="T3437" s="8">
        <f t="shared" ca="1" si="967"/>
        <v>9157</v>
      </c>
      <c r="U3437" s="8">
        <f t="shared" ca="1" si="968"/>
        <v>-1</v>
      </c>
      <c r="V3437" s="9">
        <f t="shared" ca="1" si="969"/>
        <v>0</v>
      </c>
      <c r="W3437" s="3">
        <f t="shared" si="970"/>
        <v>-1.1834319526626835E-3</v>
      </c>
      <c r="X3437" s="3">
        <f t="shared" si="971"/>
        <v>-8.7994740302433927E-3</v>
      </c>
      <c r="Y3437" s="3">
        <f t="shared" si="972"/>
        <v>-1.2638230647709525E-2</v>
      </c>
    </row>
    <row r="3438" spans="1:25" x14ac:dyDescent="0.25">
      <c r="A3438" s="1">
        <v>41037</v>
      </c>
      <c r="B3438" s="2">
        <v>7545.71</v>
      </c>
      <c r="C3438" s="2">
        <v>66792</v>
      </c>
      <c r="D3438" s="2">
        <v>7523</v>
      </c>
      <c r="E3438" s="2">
        <v>7508</v>
      </c>
      <c r="F3438" s="13">
        <f t="shared" si="960"/>
        <v>-3.0096571429328867E-3</v>
      </c>
      <c r="G3438" s="2">
        <f t="shared" si="955"/>
        <v>7838.7031666666671</v>
      </c>
      <c r="H3438" s="2">
        <f t="shared" ca="1" si="961"/>
        <v>89260.800000000003</v>
      </c>
      <c r="I3438">
        <f t="shared" ca="1" si="962"/>
        <v>-1</v>
      </c>
      <c r="J3438">
        <f t="shared" si="963"/>
        <v>-1</v>
      </c>
      <c r="K3438">
        <f t="shared" si="956"/>
        <v>7.6300000000001091</v>
      </c>
      <c r="L3438">
        <f t="shared" ca="1" si="957"/>
        <v>-7.6300000000001091</v>
      </c>
      <c r="M3438" s="14">
        <f t="shared" si="958"/>
        <v>7028.8200000000497</v>
      </c>
      <c r="N3438">
        <f t="shared" si="964"/>
        <v>0</v>
      </c>
      <c r="O3438">
        <f t="shared" si="959"/>
        <v>0</v>
      </c>
      <c r="P3438">
        <f>COUNTIF(作圖資料!$A$3:$A$249,A3438)</f>
        <v>0</v>
      </c>
      <c r="R3438" s="7">
        <f t="shared" si="965"/>
        <v>23</v>
      </c>
      <c r="S3438" s="8">
        <f t="shared" ca="1" si="966"/>
        <v>-23</v>
      </c>
      <c r="T3438" s="8">
        <f t="shared" ca="1" si="967"/>
        <v>9134</v>
      </c>
      <c r="U3438" s="8">
        <f t="shared" ca="1" si="968"/>
        <v>-1</v>
      </c>
      <c r="V3438" s="9">
        <f t="shared" ca="1" si="969"/>
        <v>0</v>
      </c>
      <c r="W3438" s="3">
        <f t="shared" si="970"/>
        <v>-1.1834319526626835E-3</v>
      </c>
      <c r="X3438" s="3">
        <f t="shared" si="971"/>
        <v>-7.7961867192636314E-3</v>
      </c>
      <c r="Y3438" s="3">
        <f t="shared" si="972"/>
        <v>-9.6103212216956946E-3</v>
      </c>
    </row>
    <row r="3439" spans="1:25" x14ac:dyDescent="0.25">
      <c r="A3439" s="1">
        <v>41038</v>
      </c>
      <c r="B3439" s="2">
        <v>7475.71</v>
      </c>
      <c r="C3439" s="2">
        <v>68278</v>
      </c>
      <c r="D3439" s="2">
        <v>7460</v>
      </c>
      <c r="E3439" s="2">
        <v>7448</v>
      </c>
      <c r="F3439" s="13">
        <f t="shared" si="960"/>
        <v>-2.1014726360439884E-3</v>
      </c>
      <c r="G3439" s="2">
        <f t="shared" si="955"/>
        <v>7832.2605000000012</v>
      </c>
      <c r="H3439" s="2">
        <f t="shared" ca="1" si="961"/>
        <v>76983</v>
      </c>
      <c r="I3439">
        <f t="shared" ca="1" si="962"/>
        <v>-1</v>
      </c>
      <c r="J3439">
        <f t="shared" si="963"/>
        <v>-1</v>
      </c>
      <c r="K3439">
        <f t="shared" si="956"/>
        <v>-70</v>
      </c>
      <c r="L3439">
        <f t="shared" ca="1" si="957"/>
        <v>70</v>
      </c>
      <c r="M3439" s="14">
        <f t="shared" si="958"/>
        <v>7028.8200000000497</v>
      </c>
      <c r="N3439">
        <f t="shared" si="964"/>
        <v>0</v>
      </c>
      <c r="O3439">
        <f t="shared" si="959"/>
        <v>0</v>
      </c>
      <c r="P3439">
        <f>COUNTIF(作圖資料!$A$3:$A$249,A3439)</f>
        <v>0</v>
      </c>
      <c r="R3439" s="7">
        <f t="shared" si="965"/>
        <v>-63</v>
      </c>
      <c r="S3439" s="8">
        <f t="shared" ca="1" si="966"/>
        <v>63</v>
      </c>
      <c r="T3439" s="8">
        <f t="shared" ca="1" si="967"/>
        <v>9197</v>
      </c>
      <c r="U3439" s="8">
        <f t="shared" ca="1" si="968"/>
        <v>-1</v>
      </c>
      <c r="V3439" s="9">
        <f t="shared" ca="1" si="969"/>
        <v>0</v>
      </c>
      <c r="W3439" s="3">
        <f t="shared" si="970"/>
        <v>-1.1834319526626835E-3</v>
      </c>
      <c r="X3439" s="3">
        <f t="shared" si="971"/>
        <v>-1.7000657462195812E-2</v>
      </c>
      <c r="Y3439" s="3">
        <f t="shared" si="972"/>
        <v>-1.7904160084254994E-2</v>
      </c>
    </row>
    <row r="3440" spans="1:25" x14ac:dyDescent="0.25">
      <c r="A3440" s="1">
        <v>41039</v>
      </c>
      <c r="B3440" s="2">
        <v>7484.01</v>
      </c>
      <c r="C3440" s="2">
        <v>56283</v>
      </c>
      <c r="D3440" s="2">
        <v>7482</v>
      </c>
      <c r="E3440" s="2">
        <v>7466</v>
      </c>
      <c r="F3440" s="13">
        <f t="shared" si="960"/>
        <v>-2.6857259677637302E-4</v>
      </c>
      <c r="G3440" s="2">
        <f t="shared" si="955"/>
        <v>7825.1121666666695</v>
      </c>
      <c r="H3440" s="2">
        <f t="shared" ca="1" si="961"/>
        <v>71590</v>
      </c>
      <c r="I3440">
        <f t="shared" ca="1" si="962"/>
        <v>-1</v>
      </c>
      <c r="J3440">
        <f t="shared" si="963"/>
        <v>-1</v>
      </c>
      <c r="K3440">
        <f t="shared" si="956"/>
        <v>8.3000000000001819</v>
      </c>
      <c r="L3440">
        <f t="shared" ca="1" si="957"/>
        <v>-8.3000000000001819</v>
      </c>
      <c r="M3440" s="14">
        <f t="shared" si="958"/>
        <v>7028.8200000000497</v>
      </c>
      <c r="N3440">
        <f t="shared" si="964"/>
        <v>0</v>
      </c>
      <c r="O3440">
        <f t="shared" si="959"/>
        <v>0</v>
      </c>
      <c r="P3440">
        <f>COUNTIF(作圖資料!$A$3:$A$249,A3440)</f>
        <v>0</v>
      </c>
      <c r="R3440" s="7">
        <f t="shared" si="965"/>
        <v>22</v>
      </c>
      <c r="S3440" s="8">
        <f t="shared" ca="1" si="966"/>
        <v>-22</v>
      </c>
      <c r="T3440" s="8">
        <f t="shared" ca="1" si="967"/>
        <v>9175</v>
      </c>
      <c r="U3440" s="8">
        <f t="shared" ca="1" si="968"/>
        <v>-1</v>
      </c>
      <c r="V3440" s="9">
        <f t="shared" ca="1" si="969"/>
        <v>0</v>
      </c>
      <c r="W3440" s="3">
        <f t="shared" si="970"/>
        <v>-1.1834319526626835E-3</v>
      </c>
      <c r="X3440" s="3">
        <f t="shared" si="971"/>
        <v>-1.5909270216962312E-2</v>
      </c>
      <c r="Y3440" s="3">
        <f t="shared" si="972"/>
        <v>-1.5007898894154992E-2</v>
      </c>
    </row>
    <row r="3441" spans="1:25" x14ac:dyDescent="0.25">
      <c r="A3441" s="1">
        <v>41040</v>
      </c>
      <c r="B3441" s="2">
        <v>7401.37</v>
      </c>
      <c r="C3441" s="2">
        <v>67444</v>
      </c>
      <c r="D3441" s="2">
        <v>7367</v>
      </c>
      <c r="E3441" s="2">
        <v>7346</v>
      </c>
      <c r="F3441" s="13">
        <f t="shared" si="960"/>
        <v>-4.6437348761108055E-3</v>
      </c>
      <c r="G3441" s="2">
        <f t="shared" si="955"/>
        <v>7817.0670000000009</v>
      </c>
      <c r="H3441" s="2">
        <f t="shared" ca="1" si="961"/>
        <v>67493.399999999994</v>
      </c>
      <c r="I3441">
        <f t="shared" ca="1" si="962"/>
        <v>-1</v>
      </c>
      <c r="J3441">
        <f t="shared" si="963"/>
        <v>-1</v>
      </c>
      <c r="K3441">
        <f t="shared" si="956"/>
        <v>-82.640000000000327</v>
      </c>
      <c r="L3441">
        <f t="shared" ca="1" si="957"/>
        <v>82.640000000000327</v>
      </c>
      <c r="M3441" s="14">
        <f t="shared" si="958"/>
        <v>7028.8200000000497</v>
      </c>
      <c r="N3441">
        <f t="shared" si="964"/>
        <v>0</v>
      </c>
      <c r="O3441">
        <f t="shared" si="959"/>
        <v>0</v>
      </c>
      <c r="P3441">
        <f>COUNTIF(作圖資料!$A$3:$A$249,A3441)</f>
        <v>0</v>
      </c>
      <c r="R3441" s="7">
        <f t="shared" si="965"/>
        <v>-115</v>
      </c>
      <c r="S3441" s="8">
        <f t="shared" ca="1" si="966"/>
        <v>115</v>
      </c>
      <c r="T3441" s="8">
        <f t="shared" ca="1" si="967"/>
        <v>9290</v>
      </c>
      <c r="U3441" s="8">
        <f t="shared" ca="1" si="968"/>
        <v>-1</v>
      </c>
      <c r="V3441" s="9">
        <f t="shared" ca="1" si="969"/>
        <v>0</v>
      </c>
      <c r="W3441" s="3">
        <f t="shared" si="970"/>
        <v>-1.1834319526626835E-3</v>
      </c>
      <c r="X3441" s="3">
        <f t="shared" si="971"/>
        <v>-2.6775805391189844E-2</v>
      </c>
      <c r="Y3441" s="3">
        <f t="shared" si="972"/>
        <v>-3.0147446024223479E-2</v>
      </c>
    </row>
    <row r="3442" spans="1:25" x14ac:dyDescent="0.25">
      <c r="A3442" s="1">
        <v>41043</v>
      </c>
      <c r="B3442" s="2">
        <v>7377.18</v>
      </c>
      <c r="C3442" s="2">
        <v>46764</v>
      </c>
      <c r="D3442" s="2">
        <v>7369</v>
      </c>
      <c r="E3442" s="2">
        <v>7353</v>
      </c>
      <c r="F3442" s="13">
        <f t="shared" si="960"/>
        <v>-1.1088247812850449E-3</v>
      </c>
      <c r="G3442" s="2">
        <f t="shared" si="955"/>
        <v>7806.5993333333345</v>
      </c>
      <c r="H3442" s="2">
        <f t="shared" ca="1" si="961"/>
        <v>61112.2</v>
      </c>
      <c r="I3442">
        <f t="shared" ca="1" si="962"/>
        <v>-1</v>
      </c>
      <c r="J3442">
        <f t="shared" si="963"/>
        <v>-1</v>
      </c>
      <c r="K3442">
        <f t="shared" si="956"/>
        <v>-24.1899999999996</v>
      </c>
      <c r="L3442">
        <f t="shared" ca="1" si="957"/>
        <v>24.1899999999996</v>
      </c>
      <c r="M3442" s="14">
        <f t="shared" si="958"/>
        <v>7028.8200000000497</v>
      </c>
      <c r="N3442">
        <f t="shared" si="964"/>
        <v>0</v>
      </c>
      <c r="O3442">
        <f t="shared" si="959"/>
        <v>0</v>
      </c>
      <c r="P3442">
        <f>COUNTIF(作圖資料!$A$3:$A$249,A3442)</f>
        <v>0</v>
      </c>
      <c r="R3442" s="7">
        <f t="shared" si="965"/>
        <v>2</v>
      </c>
      <c r="S3442" s="8">
        <f t="shared" ca="1" si="966"/>
        <v>-2</v>
      </c>
      <c r="T3442" s="8">
        <f t="shared" ca="1" si="967"/>
        <v>9288</v>
      </c>
      <c r="U3442" s="8">
        <f t="shared" ca="1" si="968"/>
        <v>-1</v>
      </c>
      <c r="V3442" s="9">
        <f t="shared" ca="1" si="969"/>
        <v>0</v>
      </c>
      <c r="W3442" s="3">
        <f t="shared" si="970"/>
        <v>-1.1834319526626835E-3</v>
      </c>
      <c r="X3442" s="3">
        <f t="shared" si="971"/>
        <v>-2.9956607495068788E-2</v>
      </c>
      <c r="Y3442" s="3">
        <f t="shared" si="972"/>
        <v>-2.9884149552396266E-2</v>
      </c>
    </row>
    <row r="3443" spans="1:25" x14ac:dyDescent="0.25">
      <c r="A3443" s="1">
        <v>41044</v>
      </c>
      <c r="B3443" s="2">
        <v>7395.64</v>
      </c>
      <c r="C3443" s="2">
        <v>68087</v>
      </c>
      <c r="D3443" s="2">
        <v>7385</v>
      </c>
      <c r="E3443" s="2">
        <v>7369</v>
      </c>
      <c r="F3443" s="13">
        <f t="shared" si="960"/>
        <v>-1.4386854957786355E-3</v>
      </c>
      <c r="G3443" s="2">
        <f t="shared" si="955"/>
        <v>7798.6983333333346</v>
      </c>
      <c r="H3443" s="2">
        <f t="shared" ca="1" si="961"/>
        <v>61371.199999999997</v>
      </c>
      <c r="I3443">
        <f t="shared" ca="1" si="962"/>
        <v>1</v>
      </c>
      <c r="J3443">
        <f t="shared" si="963"/>
        <v>-1</v>
      </c>
      <c r="K3443">
        <f t="shared" si="956"/>
        <v>18.460000000000036</v>
      </c>
      <c r="L3443">
        <f t="shared" ca="1" si="957"/>
        <v>-18.460000000000036</v>
      </c>
      <c r="M3443" s="14">
        <f t="shared" si="958"/>
        <v>7028.8200000000497</v>
      </c>
      <c r="N3443">
        <f t="shared" si="964"/>
        <v>0</v>
      </c>
      <c r="O3443">
        <f t="shared" si="959"/>
        <v>0</v>
      </c>
      <c r="P3443">
        <f>COUNTIF(作圖資料!$A$3:$A$249,A3443)</f>
        <v>0</v>
      </c>
      <c r="R3443" s="7">
        <f t="shared" si="965"/>
        <v>16</v>
      </c>
      <c r="S3443" s="8">
        <f t="shared" ca="1" si="966"/>
        <v>-16</v>
      </c>
      <c r="T3443" s="8">
        <f t="shared" ca="1" si="967"/>
        <v>9272</v>
      </c>
      <c r="U3443" s="8">
        <f t="shared" ca="1" si="968"/>
        <v>1</v>
      </c>
      <c r="V3443" s="9">
        <f t="shared" ca="1" si="969"/>
        <v>2</v>
      </c>
      <c r="W3443" s="3">
        <f t="shared" si="970"/>
        <v>-1.1834319526626835E-3</v>
      </c>
      <c r="X3443" s="3">
        <f t="shared" si="971"/>
        <v>-2.752925706771836E-2</v>
      </c>
      <c r="Y3443" s="3">
        <f t="shared" si="972"/>
        <v>-2.7777777777778012E-2</v>
      </c>
    </row>
    <row r="3444" spans="1:25" x14ac:dyDescent="0.25">
      <c r="A3444" s="1">
        <v>41045</v>
      </c>
      <c r="B3444" s="2">
        <v>7234.57</v>
      </c>
      <c r="C3444" s="2">
        <v>81393</v>
      </c>
      <c r="D3444" s="2">
        <v>7255</v>
      </c>
      <c r="E3444" s="2">
        <v>7244</v>
      </c>
      <c r="F3444" s="13">
        <f t="shared" si="960"/>
        <v>1.3034637856845777E-3</v>
      </c>
      <c r="G3444" s="2">
        <f t="shared" si="955"/>
        <v>7787.7018333333353</v>
      </c>
      <c r="H3444" s="2">
        <f t="shared" ca="1" si="961"/>
        <v>63994.2</v>
      </c>
      <c r="I3444">
        <f t="shared" ca="1" si="962"/>
        <v>1</v>
      </c>
      <c r="J3444">
        <f t="shared" si="963"/>
        <v>1</v>
      </c>
      <c r="K3444">
        <f t="shared" si="956"/>
        <v>-161.07000000000062</v>
      </c>
      <c r="L3444">
        <f t="shared" ca="1" si="957"/>
        <v>-161.07000000000062</v>
      </c>
      <c r="M3444" s="14">
        <f t="shared" si="958"/>
        <v>7028.8200000000497</v>
      </c>
      <c r="N3444">
        <f t="shared" si="964"/>
        <v>0</v>
      </c>
      <c r="O3444">
        <f t="shared" si="959"/>
        <v>0</v>
      </c>
      <c r="P3444">
        <f>COUNTIF(作圖資料!$A$3:$A$249,A3444)</f>
        <v>1</v>
      </c>
      <c r="R3444" s="7">
        <f t="shared" si="965"/>
        <v>-130</v>
      </c>
      <c r="S3444" s="8">
        <f t="shared" ca="1" si="966"/>
        <v>-130</v>
      </c>
      <c r="T3444" s="8">
        <f t="shared" ca="1" si="967"/>
        <v>9142</v>
      </c>
      <c r="U3444" s="8">
        <f t="shared" ca="1" si="968"/>
        <v>1</v>
      </c>
      <c r="V3444" s="9">
        <f t="shared" ca="1" si="969"/>
        <v>2</v>
      </c>
      <c r="W3444" s="3">
        <f t="shared" si="970"/>
        <v>-1.1834319526626835E-3</v>
      </c>
      <c r="X3444" s="3">
        <f t="shared" si="971"/>
        <v>-4.8708744247205615E-2</v>
      </c>
      <c r="Y3444" s="3">
        <f t="shared" si="972"/>
        <v>-4.4892048446551036E-2</v>
      </c>
    </row>
    <row r="3445" spans="1:25" x14ac:dyDescent="0.25">
      <c r="A3445" s="1">
        <v>41046</v>
      </c>
      <c r="B3445" s="2">
        <v>7356.77</v>
      </c>
      <c r="C3445" s="2">
        <v>78019</v>
      </c>
      <c r="D3445" s="2">
        <v>7316</v>
      </c>
      <c r="E3445" s="2">
        <v>7191</v>
      </c>
      <c r="F3445" s="13">
        <f t="shared" si="960"/>
        <v>-5.541834256066247E-3</v>
      </c>
      <c r="G3445" s="2">
        <f t="shared" si="955"/>
        <v>7777.7343333333365</v>
      </c>
      <c r="H3445" s="2">
        <f t="shared" ca="1" si="961"/>
        <v>68341.399999999994</v>
      </c>
      <c r="I3445">
        <f t="shared" ca="1" si="962"/>
        <v>1</v>
      </c>
      <c r="J3445">
        <f t="shared" si="963"/>
        <v>-1</v>
      </c>
      <c r="K3445">
        <f t="shared" si="956"/>
        <v>122.20000000000073</v>
      </c>
      <c r="L3445">
        <f t="shared" ca="1" si="957"/>
        <v>122.20000000000073</v>
      </c>
      <c r="M3445" s="14">
        <f t="shared" si="958"/>
        <v>7028.8200000000497</v>
      </c>
      <c r="N3445">
        <f t="shared" si="964"/>
        <v>0</v>
      </c>
      <c r="O3445">
        <f t="shared" si="959"/>
        <v>0</v>
      </c>
      <c r="P3445">
        <f>COUNTIF(作圖資料!$A$3:$A$249,A3445)</f>
        <v>0</v>
      </c>
      <c r="R3445" s="7">
        <f t="shared" si="965"/>
        <v>72</v>
      </c>
      <c r="S3445" s="8">
        <f t="shared" ca="1" si="966"/>
        <v>72</v>
      </c>
      <c r="T3445" s="8">
        <f t="shared" ca="1" si="967"/>
        <v>9214</v>
      </c>
      <c r="U3445" s="8">
        <f t="shared" ca="1" si="968"/>
        <v>1</v>
      </c>
      <c r="V3445" s="9">
        <f t="shared" ca="1" si="969"/>
        <v>0</v>
      </c>
      <c r="W3445" s="3">
        <f t="shared" si="970"/>
        <v>1.3034637856845777E-3</v>
      </c>
      <c r="X3445" s="3">
        <f t="shared" si="971"/>
        <v>1.6891121379708916E-2</v>
      </c>
      <c r="Y3445" s="3">
        <f t="shared" si="972"/>
        <v>9.9392600773053567E-3</v>
      </c>
    </row>
    <row r="3446" spans="1:25" x14ac:dyDescent="0.25">
      <c r="A3446" s="1">
        <v>41047</v>
      </c>
      <c r="B3446" s="2">
        <v>7151.19</v>
      </c>
      <c r="C3446" s="2">
        <v>83907</v>
      </c>
      <c r="D3446" s="2">
        <v>7131</v>
      </c>
      <c r="E3446" s="2">
        <v>7010</v>
      </c>
      <c r="F3446" s="13">
        <f t="shared" si="960"/>
        <v>-2.8233063308343853E-3</v>
      </c>
      <c r="G3446" s="2">
        <f t="shared" si="955"/>
        <v>7764.8958333333348</v>
      </c>
      <c r="H3446" s="2">
        <f t="shared" ca="1" si="961"/>
        <v>71634</v>
      </c>
      <c r="I3446">
        <f t="shared" ca="1" si="962"/>
        <v>1</v>
      </c>
      <c r="J3446">
        <f t="shared" si="963"/>
        <v>-1</v>
      </c>
      <c r="K3446">
        <f t="shared" si="956"/>
        <v>-205.58000000000084</v>
      </c>
      <c r="L3446">
        <f t="shared" ca="1" si="957"/>
        <v>-205.58000000000084</v>
      </c>
      <c r="M3446" s="14">
        <f t="shared" si="958"/>
        <v>7028.8200000000497</v>
      </c>
      <c r="N3446">
        <f t="shared" si="964"/>
        <v>0</v>
      </c>
      <c r="O3446">
        <f t="shared" si="959"/>
        <v>0</v>
      </c>
      <c r="P3446">
        <f>COUNTIF(作圖資料!$A$3:$A$249,A3446)</f>
        <v>0</v>
      </c>
      <c r="R3446" s="7">
        <f t="shared" si="965"/>
        <v>-185</v>
      </c>
      <c r="S3446" s="8">
        <f t="shared" ca="1" si="966"/>
        <v>-185</v>
      </c>
      <c r="T3446" s="8">
        <f t="shared" ca="1" si="967"/>
        <v>9029</v>
      </c>
      <c r="U3446" s="8">
        <f t="shared" ca="1" si="968"/>
        <v>1</v>
      </c>
      <c r="V3446" s="9">
        <f t="shared" ca="1" si="969"/>
        <v>0</v>
      </c>
      <c r="W3446" s="3">
        <f t="shared" si="970"/>
        <v>1.3034637856845777E-3</v>
      </c>
      <c r="X3446" s="3">
        <f t="shared" si="971"/>
        <v>-1.1525218499510048E-2</v>
      </c>
      <c r="Y3446" s="3">
        <f t="shared" si="972"/>
        <v>-1.5599116510215283E-2</v>
      </c>
    </row>
    <row r="3447" spans="1:25" x14ac:dyDescent="0.25">
      <c r="A3447" s="1">
        <v>41050</v>
      </c>
      <c r="B3447" s="2">
        <v>7192.23</v>
      </c>
      <c r="C3447" s="2">
        <v>53585</v>
      </c>
      <c r="D3447" s="2">
        <v>7188</v>
      </c>
      <c r="E3447" s="2">
        <v>7066</v>
      </c>
      <c r="F3447" s="13">
        <f t="shared" si="960"/>
        <v>-5.8813469535867746E-4</v>
      </c>
      <c r="G3447" s="2">
        <f t="shared" si="955"/>
        <v>7751.4050000000016</v>
      </c>
      <c r="H3447" s="2">
        <f t="shared" ca="1" si="961"/>
        <v>72998.2</v>
      </c>
      <c r="I3447">
        <f t="shared" ca="1" si="962"/>
        <v>-1</v>
      </c>
      <c r="J3447">
        <f t="shared" si="963"/>
        <v>-1</v>
      </c>
      <c r="K3447">
        <f t="shared" si="956"/>
        <v>41.039999999999964</v>
      </c>
      <c r="L3447">
        <f t="shared" ca="1" si="957"/>
        <v>41.039999999999964</v>
      </c>
      <c r="M3447" s="14">
        <f t="shared" si="958"/>
        <v>7028.8200000000497</v>
      </c>
      <c r="N3447">
        <f t="shared" si="964"/>
        <v>0</v>
      </c>
      <c r="O3447">
        <f t="shared" si="959"/>
        <v>0</v>
      </c>
      <c r="P3447">
        <f>COUNTIF(作圖資料!$A$3:$A$249,A3447)</f>
        <v>0</v>
      </c>
      <c r="R3447" s="7">
        <f t="shared" si="965"/>
        <v>57</v>
      </c>
      <c r="S3447" s="8">
        <f t="shared" ca="1" si="966"/>
        <v>57</v>
      </c>
      <c r="T3447" s="8">
        <f t="shared" ca="1" si="967"/>
        <v>9086</v>
      </c>
      <c r="U3447" s="8">
        <f t="shared" ca="1" si="968"/>
        <v>-1</v>
      </c>
      <c r="V3447" s="9">
        <f t="shared" ca="1" si="969"/>
        <v>2</v>
      </c>
      <c r="W3447" s="3">
        <f t="shared" si="970"/>
        <v>1.3034637856845777E-3</v>
      </c>
      <c r="X3447" s="3">
        <f t="shared" si="971"/>
        <v>-5.8524556400726402E-3</v>
      </c>
      <c r="Y3447" s="3">
        <f t="shared" si="972"/>
        <v>-7.7305356156818217E-3</v>
      </c>
    </row>
    <row r="3448" spans="1:25" x14ac:dyDescent="0.25">
      <c r="A3448" s="1">
        <v>41051</v>
      </c>
      <c r="B3448" s="2">
        <v>7274.89</v>
      </c>
      <c r="C3448" s="2">
        <v>65707</v>
      </c>
      <c r="D3448" s="2">
        <v>7237</v>
      </c>
      <c r="E3448" s="2">
        <v>7113</v>
      </c>
      <c r="F3448" s="13">
        <f t="shared" si="960"/>
        <v>-5.2083261740040188E-3</v>
      </c>
      <c r="G3448" s="2">
        <f t="shared" si="955"/>
        <v>7740.3648333333358</v>
      </c>
      <c r="H3448" s="2">
        <f t="shared" ca="1" si="961"/>
        <v>72522.2</v>
      </c>
      <c r="I3448">
        <f t="shared" ca="1" si="962"/>
        <v>-1</v>
      </c>
      <c r="J3448">
        <f t="shared" si="963"/>
        <v>-1</v>
      </c>
      <c r="K3448">
        <f t="shared" si="956"/>
        <v>82.660000000000764</v>
      </c>
      <c r="L3448">
        <f t="shared" ca="1" si="957"/>
        <v>-82.660000000000764</v>
      </c>
      <c r="M3448" s="14">
        <f t="shared" si="958"/>
        <v>7028.8200000000497</v>
      </c>
      <c r="N3448">
        <f t="shared" si="964"/>
        <v>0</v>
      </c>
      <c r="O3448">
        <f t="shared" si="959"/>
        <v>0</v>
      </c>
      <c r="P3448">
        <f>COUNTIF(作圖資料!$A$3:$A$249,A3448)</f>
        <v>0</v>
      </c>
      <c r="R3448" s="7">
        <f t="shared" si="965"/>
        <v>49</v>
      </c>
      <c r="S3448" s="8">
        <f t="shared" ca="1" si="966"/>
        <v>-49</v>
      </c>
      <c r="T3448" s="8">
        <f t="shared" ca="1" si="967"/>
        <v>9037</v>
      </c>
      <c r="U3448" s="8">
        <f t="shared" ca="1" si="968"/>
        <v>-1</v>
      </c>
      <c r="V3448" s="9">
        <f t="shared" ca="1" si="969"/>
        <v>0</v>
      </c>
      <c r="W3448" s="3">
        <f t="shared" si="970"/>
        <v>1.3034637856845777E-3</v>
      </c>
      <c r="X3448" s="3">
        <f t="shared" si="971"/>
        <v>5.573240704008775E-3</v>
      </c>
      <c r="Y3448" s="3">
        <f t="shared" si="972"/>
        <v>-9.6631695196014444E-4</v>
      </c>
    </row>
    <row r="3449" spans="1:25" x14ac:dyDescent="0.25">
      <c r="A3449" s="1">
        <v>41052</v>
      </c>
      <c r="B3449" s="2">
        <v>7147.75</v>
      </c>
      <c r="C3449" s="2">
        <v>66521</v>
      </c>
      <c r="D3449" s="2">
        <v>7137</v>
      </c>
      <c r="E3449" s="2">
        <v>7014</v>
      </c>
      <c r="F3449" s="13">
        <f t="shared" si="960"/>
        <v>-1.5039697807002206E-3</v>
      </c>
      <c r="G3449" s="2">
        <f t="shared" si="955"/>
        <v>7726.838333333335</v>
      </c>
      <c r="H3449" s="2">
        <f t="shared" ca="1" si="961"/>
        <v>69547.8</v>
      </c>
      <c r="I3449">
        <f t="shared" ca="1" si="962"/>
        <v>-1</v>
      </c>
      <c r="J3449">
        <f t="shared" si="963"/>
        <v>-1</v>
      </c>
      <c r="K3449">
        <f t="shared" si="956"/>
        <v>-127.14000000000033</v>
      </c>
      <c r="L3449">
        <f t="shared" ca="1" si="957"/>
        <v>127.14000000000033</v>
      </c>
      <c r="M3449" s="14">
        <f t="shared" si="958"/>
        <v>7028.8200000000497</v>
      </c>
      <c r="N3449">
        <f t="shared" si="964"/>
        <v>0</v>
      </c>
      <c r="O3449">
        <f t="shared" si="959"/>
        <v>0</v>
      </c>
      <c r="P3449">
        <f>COUNTIF(作圖資料!$A$3:$A$249,A3449)</f>
        <v>0</v>
      </c>
      <c r="R3449" s="7">
        <f t="shared" si="965"/>
        <v>-100</v>
      </c>
      <c r="S3449" s="8">
        <f t="shared" ca="1" si="966"/>
        <v>100</v>
      </c>
      <c r="T3449" s="8">
        <f t="shared" ca="1" si="967"/>
        <v>9137</v>
      </c>
      <c r="U3449" s="8">
        <f t="shared" ca="1" si="968"/>
        <v>-1</v>
      </c>
      <c r="V3449" s="9">
        <f t="shared" ca="1" si="969"/>
        <v>0</v>
      </c>
      <c r="W3449" s="3">
        <f t="shared" si="970"/>
        <v>1.3034637856845777E-3</v>
      </c>
      <c r="X3449" s="3">
        <f t="shared" si="971"/>
        <v>-1.2000713242113825E-2</v>
      </c>
      <c r="Y3449" s="3">
        <f t="shared" si="972"/>
        <v>-1.4770844837106445E-2</v>
      </c>
    </row>
    <row r="3450" spans="1:25" x14ac:dyDescent="0.25">
      <c r="A3450" s="1">
        <v>41053</v>
      </c>
      <c r="B3450" s="2">
        <v>7124.89</v>
      </c>
      <c r="C3450" s="2">
        <v>64236</v>
      </c>
      <c r="D3450" s="2">
        <v>7131</v>
      </c>
      <c r="E3450" s="2">
        <v>7009</v>
      </c>
      <c r="F3450" s="13">
        <f t="shared" si="960"/>
        <v>8.5755709912715972E-4</v>
      </c>
      <c r="G3450" s="2">
        <f t="shared" si="955"/>
        <v>7710.2291666666688</v>
      </c>
      <c r="H3450" s="2">
        <f t="shared" ca="1" si="961"/>
        <v>66791.199999999997</v>
      </c>
      <c r="I3450">
        <f t="shared" ca="1" si="962"/>
        <v>-1</v>
      </c>
      <c r="J3450">
        <f t="shared" si="963"/>
        <v>1</v>
      </c>
      <c r="K3450">
        <f t="shared" si="956"/>
        <v>-22.859999999999673</v>
      </c>
      <c r="L3450">
        <f t="shared" ca="1" si="957"/>
        <v>22.859999999999673</v>
      </c>
      <c r="M3450" s="14">
        <f t="shared" si="958"/>
        <v>7028.8200000000497</v>
      </c>
      <c r="N3450">
        <f t="shared" si="964"/>
        <v>0</v>
      </c>
      <c r="O3450">
        <f t="shared" si="959"/>
        <v>0</v>
      </c>
      <c r="P3450">
        <f>COUNTIF(作圖資料!$A$3:$A$249,A3450)</f>
        <v>0</v>
      </c>
      <c r="R3450" s="7">
        <f t="shared" si="965"/>
        <v>-6</v>
      </c>
      <c r="S3450" s="8">
        <f t="shared" ca="1" si="966"/>
        <v>6</v>
      </c>
      <c r="T3450" s="8">
        <f t="shared" ca="1" si="967"/>
        <v>9143</v>
      </c>
      <c r="U3450" s="8">
        <f t="shared" ca="1" si="968"/>
        <v>-1</v>
      </c>
      <c r="V3450" s="9">
        <f t="shared" ca="1" si="969"/>
        <v>0</v>
      </c>
      <c r="W3450" s="3">
        <f t="shared" si="970"/>
        <v>1.3034637856845777E-3</v>
      </c>
      <c r="X3450" s="3">
        <f t="shared" si="971"/>
        <v>-1.5160541676975892E-2</v>
      </c>
      <c r="Y3450" s="3">
        <f t="shared" si="972"/>
        <v>-1.5599116510215172E-2</v>
      </c>
    </row>
    <row r="3451" spans="1:25" x14ac:dyDescent="0.25">
      <c r="A3451" s="1">
        <v>41054</v>
      </c>
      <c r="B3451" s="2">
        <v>7071.63</v>
      </c>
      <c r="C3451" s="2">
        <v>54497</v>
      </c>
      <c r="D3451" s="2">
        <v>7056</v>
      </c>
      <c r="E3451" s="2">
        <v>6935</v>
      </c>
      <c r="F3451" s="13">
        <f t="shared" si="960"/>
        <v>-2.2102400719494764E-3</v>
      </c>
      <c r="G3451" s="2">
        <f t="shared" si="955"/>
        <v>7692.7840000000024</v>
      </c>
      <c r="H3451" s="2">
        <f t="shared" ca="1" si="961"/>
        <v>60909.2</v>
      </c>
      <c r="I3451">
        <f t="shared" ca="1" si="962"/>
        <v>-1</v>
      </c>
      <c r="J3451">
        <f t="shared" si="963"/>
        <v>-1</v>
      </c>
      <c r="K3451">
        <f t="shared" si="956"/>
        <v>-53.260000000000218</v>
      </c>
      <c r="L3451">
        <f t="shared" ca="1" si="957"/>
        <v>53.260000000000218</v>
      </c>
      <c r="M3451" s="14">
        <f t="shared" si="958"/>
        <v>7028.8200000000497</v>
      </c>
      <c r="N3451">
        <f t="shared" si="964"/>
        <v>0</v>
      </c>
      <c r="O3451">
        <f t="shared" si="959"/>
        <v>0</v>
      </c>
      <c r="P3451">
        <f>COUNTIF(作圖資料!$A$3:$A$249,A3451)</f>
        <v>0</v>
      </c>
      <c r="R3451" s="7">
        <f t="shared" si="965"/>
        <v>-75</v>
      </c>
      <c r="S3451" s="8">
        <f t="shared" ca="1" si="966"/>
        <v>75</v>
      </c>
      <c r="T3451" s="8">
        <f t="shared" ca="1" si="967"/>
        <v>9218</v>
      </c>
      <c r="U3451" s="8">
        <f t="shared" ca="1" si="968"/>
        <v>-1</v>
      </c>
      <c r="V3451" s="9">
        <f t="shared" ca="1" si="969"/>
        <v>0</v>
      </c>
      <c r="W3451" s="3">
        <f t="shared" si="970"/>
        <v>1.3034637856845777E-3</v>
      </c>
      <c r="X3451" s="3">
        <f t="shared" si="971"/>
        <v>-2.252241667438426E-2</v>
      </c>
      <c r="Y3451" s="3">
        <f t="shared" si="972"/>
        <v>-2.5952512424074925E-2</v>
      </c>
    </row>
    <row r="3452" spans="1:25" x14ac:dyDescent="0.25">
      <c r="A3452" s="1">
        <v>41057</v>
      </c>
      <c r="B3452" s="2">
        <v>7136</v>
      </c>
      <c r="C3452" s="2">
        <v>44321</v>
      </c>
      <c r="D3452" s="2">
        <v>7116</v>
      </c>
      <c r="E3452" s="2">
        <v>6995</v>
      </c>
      <c r="F3452" s="13">
        <f t="shared" si="960"/>
        <v>-2.8026905829596771E-3</v>
      </c>
      <c r="G3452" s="2">
        <f t="shared" si="955"/>
        <v>7675.9833333333363</v>
      </c>
      <c r="H3452" s="2">
        <f t="shared" ca="1" si="961"/>
        <v>59056.4</v>
      </c>
      <c r="I3452">
        <f t="shared" ca="1" si="962"/>
        <v>-1</v>
      </c>
      <c r="J3452">
        <f t="shared" si="963"/>
        <v>-1</v>
      </c>
      <c r="K3452">
        <f t="shared" si="956"/>
        <v>64.369999999999891</v>
      </c>
      <c r="L3452">
        <f t="shared" ca="1" si="957"/>
        <v>-64.369999999999891</v>
      </c>
      <c r="M3452" s="14">
        <f t="shared" si="958"/>
        <v>7028.8200000000497</v>
      </c>
      <c r="N3452">
        <f t="shared" si="964"/>
        <v>0</v>
      </c>
      <c r="O3452">
        <f t="shared" si="959"/>
        <v>0</v>
      </c>
      <c r="P3452">
        <f>COUNTIF(作圖資料!$A$3:$A$249,A3452)</f>
        <v>0</v>
      </c>
      <c r="R3452" s="7">
        <f t="shared" si="965"/>
        <v>60</v>
      </c>
      <c r="S3452" s="8">
        <f t="shared" ca="1" si="966"/>
        <v>-60</v>
      </c>
      <c r="T3452" s="8">
        <f t="shared" ca="1" si="967"/>
        <v>9158</v>
      </c>
      <c r="U3452" s="8">
        <f t="shared" ca="1" si="968"/>
        <v>-1</v>
      </c>
      <c r="V3452" s="9">
        <f t="shared" ca="1" si="969"/>
        <v>0</v>
      </c>
      <c r="W3452" s="3">
        <f t="shared" si="970"/>
        <v>1.3034637856845777E-3</v>
      </c>
      <c r="X3452" s="3">
        <f t="shared" si="971"/>
        <v>-1.3624859528624467E-2</v>
      </c>
      <c r="Y3452" s="3">
        <f t="shared" si="972"/>
        <v>-1.76697956929871E-2</v>
      </c>
    </row>
    <row r="3453" spans="1:25" x14ac:dyDescent="0.25">
      <c r="A3453" s="1">
        <v>41058</v>
      </c>
      <c r="B3453" s="2">
        <v>7342.29</v>
      </c>
      <c r="C3453" s="2">
        <v>93098</v>
      </c>
      <c r="D3453" s="2">
        <v>7292</v>
      </c>
      <c r="E3453" s="2">
        <v>7170</v>
      </c>
      <c r="F3453" s="13">
        <f t="shared" si="960"/>
        <v>-6.8493617114007144E-3</v>
      </c>
      <c r="G3453" s="2">
        <f t="shared" si="955"/>
        <v>7663.114166666669</v>
      </c>
      <c r="H3453" s="2">
        <f t="shared" ca="1" si="961"/>
        <v>64534.6</v>
      </c>
      <c r="I3453">
        <f t="shared" ca="1" si="962"/>
        <v>1</v>
      </c>
      <c r="J3453">
        <f t="shared" si="963"/>
        <v>-1</v>
      </c>
      <c r="K3453">
        <f t="shared" si="956"/>
        <v>206.28999999999996</v>
      </c>
      <c r="L3453">
        <f t="shared" ca="1" si="957"/>
        <v>-206.28999999999996</v>
      </c>
      <c r="M3453" s="14">
        <f t="shared" si="958"/>
        <v>7028.8200000000497</v>
      </c>
      <c r="N3453">
        <f t="shared" si="964"/>
        <v>0</v>
      </c>
      <c r="O3453">
        <f t="shared" si="959"/>
        <v>0</v>
      </c>
      <c r="P3453">
        <f>COUNTIF(作圖資料!$A$3:$A$249,A3453)</f>
        <v>0</v>
      </c>
      <c r="R3453" s="7">
        <f t="shared" si="965"/>
        <v>176</v>
      </c>
      <c r="S3453" s="8">
        <f t="shared" ca="1" si="966"/>
        <v>-176</v>
      </c>
      <c r="T3453" s="8">
        <f t="shared" ca="1" si="967"/>
        <v>8982</v>
      </c>
      <c r="U3453" s="8">
        <f t="shared" ca="1" si="968"/>
        <v>1</v>
      </c>
      <c r="V3453" s="9">
        <f t="shared" ca="1" si="969"/>
        <v>2</v>
      </c>
      <c r="W3453" s="3">
        <f t="shared" si="970"/>
        <v>1.3034637856845777E-3</v>
      </c>
      <c r="X3453" s="3">
        <f t="shared" si="971"/>
        <v>1.48896202538642E-2</v>
      </c>
      <c r="Y3453" s="3">
        <f t="shared" si="972"/>
        <v>6.6261733848704818E-3</v>
      </c>
    </row>
    <row r="3454" spans="1:25" x14ac:dyDescent="0.25">
      <c r="A3454" s="1">
        <v>41059</v>
      </c>
      <c r="B3454" s="2">
        <v>7261.8</v>
      </c>
      <c r="C3454" s="2">
        <v>93847</v>
      </c>
      <c r="D3454" s="2">
        <v>7234</v>
      </c>
      <c r="E3454" s="2">
        <v>7111</v>
      </c>
      <c r="F3454" s="13">
        <f t="shared" si="960"/>
        <v>-3.8282519485527411E-3</v>
      </c>
      <c r="G3454" s="2">
        <f t="shared" ref="G3454:G3517" si="973">AVERAGE(B3395:B3454)</f>
        <v>7650.7318333333351</v>
      </c>
      <c r="H3454" s="2">
        <f t="shared" ca="1" si="961"/>
        <v>69999.8</v>
      </c>
      <c r="I3454">
        <f t="shared" ca="1" si="962"/>
        <v>1</v>
      </c>
      <c r="J3454">
        <f t="shared" si="963"/>
        <v>-1</v>
      </c>
      <c r="K3454">
        <f t="shared" ref="K3454:K3517" si="974">B3454-B3453</f>
        <v>-80.489999999999782</v>
      </c>
      <c r="L3454">
        <f t="shared" ref="L3454:L3517" ca="1" si="975">I3453*K3454</f>
        <v>-80.489999999999782</v>
      </c>
      <c r="M3454" s="14">
        <f t="shared" ref="M3454:M3517" si="976">M3453+K3454*N3453</f>
        <v>7028.8200000000497</v>
      </c>
      <c r="N3454">
        <f t="shared" si="964"/>
        <v>0</v>
      </c>
      <c r="O3454">
        <f t="shared" ref="O3454:O3517" si="977">ABS(N3454-N3453)</f>
        <v>0</v>
      </c>
      <c r="P3454">
        <f>COUNTIF(作圖資料!$A$3:$A$249,A3454)</f>
        <v>0</v>
      </c>
      <c r="R3454" s="7">
        <f t="shared" si="965"/>
        <v>-58</v>
      </c>
      <c r="S3454" s="8">
        <f t="shared" ca="1" si="966"/>
        <v>-58</v>
      </c>
      <c r="T3454" s="8">
        <f t="shared" ca="1" si="967"/>
        <v>8924</v>
      </c>
      <c r="U3454" s="8">
        <f t="shared" ca="1" si="968"/>
        <v>1</v>
      </c>
      <c r="V3454" s="9">
        <f t="shared" ca="1" si="969"/>
        <v>0</v>
      </c>
      <c r="W3454" s="3">
        <f t="shared" si="970"/>
        <v>1.3034637856845777E-3</v>
      </c>
      <c r="X3454" s="3">
        <f t="shared" si="971"/>
        <v>3.7638726282278601E-3</v>
      </c>
      <c r="Y3454" s="3">
        <f t="shared" si="972"/>
        <v>-1.3804527885143969E-3</v>
      </c>
    </row>
    <row r="3455" spans="1:25" x14ac:dyDescent="0.25">
      <c r="A3455" s="1">
        <v>41060</v>
      </c>
      <c r="B3455" s="2">
        <v>7301.5</v>
      </c>
      <c r="C3455" s="2">
        <v>95576</v>
      </c>
      <c r="D3455" s="2">
        <v>7216</v>
      </c>
      <c r="E3455" s="2">
        <v>7091</v>
      </c>
      <c r="F3455" s="13">
        <f t="shared" si="960"/>
        <v>-1.1709922618640012E-2</v>
      </c>
      <c r="G3455" s="2">
        <f t="shared" si="973"/>
        <v>7640.1240000000007</v>
      </c>
      <c r="H3455" s="2">
        <f t="shared" ca="1" si="961"/>
        <v>76267.8</v>
      </c>
      <c r="I3455">
        <f t="shared" ca="1" si="962"/>
        <v>1</v>
      </c>
      <c r="J3455">
        <f t="shared" si="963"/>
        <v>-1</v>
      </c>
      <c r="K3455">
        <f t="shared" si="974"/>
        <v>39.699999999999818</v>
      </c>
      <c r="L3455">
        <f t="shared" ca="1" si="975"/>
        <v>39.699999999999818</v>
      </c>
      <c r="M3455" s="14">
        <f t="shared" si="976"/>
        <v>7028.8200000000497</v>
      </c>
      <c r="N3455">
        <f t="shared" si="964"/>
        <v>0</v>
      </c>
      <c r="O3455">
        <f t="shared" si="977"/>
        <v>0</v>
      </c>
      <c r="P3455">
        <f>COUNTIF(作圖資料!$A$3:$A$249,A3455)</f>
        <v>0</v>
      </c>
      <c r="R3455" s="7">
        <f t="shared" si="965"/>
        <v>-18</v>
      </c>
      <c r="S3455" s="8">
        <f t="shared" ca="1" si="966"/>
        <v>-18</v>
      </c>
      <c r="T3455" s="8">
        <f t="shared" ca="1" si="967"/>
        <v>8906</v>
      </c>
      <c r="U3455" s="8">
        <f t="shared" ca="1" si="968"/>
        <v>1</v>
      </c>
      <c r="V3455" s="9">
        <f t="shared" ca="1" si="969"/>
        <v>0</v>
      </c>
      <c r="W3455" s="3">
        <f t="shared" si="970"/>
        <v>1.3034637856845777E-3</v>
      </c>
      <c r="X3455" s="3">
        <f t="shared" si="971"/>
        <v>9.2514136983952167E-3</v>
      </c>
      <c r="Y3455" s="3">
        <f t="shared" si="972"/>
        <v>-3.8652678078406888E-3</v>
      </c>
    </row>
    <row r="3456" spans="1:25" x14ac:dyDescent="0.25">
      <c r="A3456" s="1">
        <v>41061</v>
      </c>
      <c r="B3456" s="2">
        <v>7106.09</v>
      </c>
      <c r="C3456" s="2">
        <v>79468</v>
      </c>
      <c r="D3456" s="2">
        <v>7100</v>
      </c>
      <c r="E3456" s="2">
        <v>6977</v>
      </c>
      <c r="F3456" s="13">
        <f t="shared" si="960"/>
        <v>-8.5701138037941327E-4</v>
      </c>
      <c r="G3456" s="2">
        <f t="shared" si="973"/>
        <v>7626.8408333333355</v>
      </c>
      <c r="H3456" s="2">
        <f t="shared" ca="1" si="961"/>
        <v>81262</v>
      </c>
      <c r="I3456">
        <f t="shared" ca="1" si="962"/>
        <v>-1</v>
      </c>
      <c r="J3456">
        <f t="shared" si="963"/>
        <v>-1</v>
      </c>
      <c r="K3456">
        <f t="shared" si="974"/>
        <v>-195.40999999999985</v>
      </c>
      <c r="L3456">
        <f t="shared" ca="1" si="975"/>
        <v>-195.40999999999985</v>
      </c>
      <c r="M3456" s="14">
        <f t="shared" si="976"/>
        <v>7028.8200000000497</v>
      </c>
      <c r="N3456">
        <f t="shared" si="964"/>
        <v>0</v>
      </c>
      <c r="O3456">
        <f t="shared" si="977"/>
        <v>0</v>
      </c>
      <c r="P3456">
        <f>COUNTIF(作圖資料!$A$3:$A$249,A3456)</f>
        <v>0</v>
      </c>
      <c r="R3456" s="7">
        <f t="shared" si="965"/>
        <v>-116</v>
      </c>
      <c r="S3456" s="8">
        <f t="shared" ca="1" si="966"/>
        <v>-116</v>
      </c>
      <c r="T3456" s="8">
        <f t="shared" ca="1" si="967"/>
        <v>8790</v>
      </c>
      <c r="U3456" s="8">
        <f t="shared" ca="1" si="968"/>
        <v>-1</v>
      </c>
      <c r="V3456" s="9">
        <f t="shared" ca="1" si="969"/>
        <v>2</v>
      </c>
      <c r="W3456" s="3">
        <f t="shared" si="970"/>
        <v>1.3034637856845777E-3</v>
      </c>
      <c r="X3456" s="3">
        <f t="shared" si="971"/>
        <v>-1.7759175735392763E-2</v>
      </c>
      <c r="Y3456" s="3">
        <f t="shared" si="972"/>
        <v>-1.9878520154610446E-2</v>
      </c>
    </row>
    <row r="3457" spans="1:25" x14ac:dyDescent="0.25">
      <c r="A3457" s="1">
        <v>41064</v>
      </c>
      <c r="B3457" s="2">
        <v>6894.66</v>
      </c>
      <c r="C3457" s="2">
        <v>77213</v>
      </c>
      <c r="D3457" s="2">
        <v>6866</v>
      </c>
      <c r="E3457" s="2">
        <v>6746</v>
      </c>
      <c r="F3457" s="13">
        <f t="shared" si="960"/>
        <v>-4.1568402212727174E-3</v>
      </c>
      <c r="G3457" s="2">
        <f t="shared" si="973"/>
        <v>7608.6758333333337</v>
      </c>
      <c r="H3457" s="2">
        <f t="shared" ca="1" si="961"/>
        <v>87840.4</v>
      </c>
      <c r="I3457">
        <f t="shared" ca="1" si="962"/>
        <v>-1</v>
      </c>
      <c r="J3457">
        <f t="shared" si="963"/>
        <v>-1</v>
      </c>
      <c r="K3457">
        <f t="shared" si="974"/>
        <v>-211.43000000000029</v>
      </c>
      <c r="L3457">
        <f t="shared" ca="1" si="975"/>
        <v>211.43000000000029</v>
      </c>
      <c r="M3457" s="14">
        <f t="shared" si="976"/>
        <v>7028.8200000000497</v>
      </c>
      <c r="N3457">
        <f t="shared" si="964"/>
        <v>-1</v>
      </c>
      <c r="O3457">
        <f t="shared" si="977"/>
        <v>1</v>
      </c>
      <c r="P3457">
        <f>COUNTIF(作圖資料!$A$3:$A$249,A3457)</f>
        <v>0</v>
      </c>
      <c r="R3457" s="7">
        <f t="shared" si="965"/>
        <v>-234</v>
      </c>
      <c r="S3457" s="8">
        <f t="shared" ca="1" si="966"/>
        <v>234</v>
      </c>
      <c r="T3457" s="8">
        <f t="shared" ca="1" si="967"/>
        <v>9024</v>
      </c>
      <c r="U3457" s="8">
        <f t="shared" ca="1" si="968"/>
        <v>-1</v>
      </c>
      <c r="V3457" s="9">
        <f t="shared" ca="1" si="969"/>
        <v>0</v>
      </c>
      <c r="W3457" s="3">
        <f t="shared" si="970"/>
        <v>1.3034637856845777E-3</v>
      </c>
      <c r="X3457" s="3">
        <f t="shared" si="971"/>
        <v>-4.6984133127470074E-2</v>
      </c>
      <c r="Y3457" s="3">
        <f t="shared" si="972"/>
        <v>-5.2181115405852907E-2</v>
      </c>
    </row>
    <row r="3458" spans="1:25" x14ac:dyDescent="0.25">
      <c r="A3458" s="1">
        <v>41065</v>
      </c>
      <c r="B3458" s="2">
        <v>7000.45</v>
      </c>
      <c r="C3458" s="2">
        <v>62503</v>
      </c>
      <c r="D3458" s="2">
        <v>6973</v>
      </c>
      <c r="E3458" s="2">
        <v>6850</v>
      </c>
      <c r="F3458" s="13">
        <f t="shared" si="960"/>
        <v>-3.9211764957967077E-3</v>
      </c>
      <c r="G3458" s="2">
        <f t="shared" si="973"/>
        <v>7591.7498333333342</v>
      </c>
      <c r="H3458" s="2">
        <f t="shared" ca="1" si="961"/>
        <v>81721.399999999994</v>
      </c>
      <c r="I3458">
        <f t="shared" ca="1" si="962"/>
        <v>-1</v>
      </c>
      <c r="J3458">
        <f t="shared" si="963"/>
        <v>-1</v>
      </c>
      <c r="K3458">
        <f t="shared" si="974"/>
        <v>105.78999999999996</v>
      </c>
      <c r="L3458">
        <f t="shared" ca="1" si="975"/>
        <v>-105.78999999999996</v>
      </c>
      <c r="M3458" s="14">
        <f t="shared" si="976"/>
        <v>6923.0300000000498</v>
      </c>
      <c r="N3458">
        <f t="shared" si="964"/>
        <v>0</v>
      </c>
      <c r="O3458">
        <f t="shared" si="977"/>
        <v>1</v>
      </c>
      <c r="P3458">
        <f>COUNTIF(作圖資料!$A$3:$A$249,A3458)</f>
        <v>0</v>
      </c>
      <c r="R3458" s="7">
        <f t="shared" si="965"/>
        <v>107</v>
      </c>
      <c r="S3458" s="8">
        <f t="shared" ca="1" si="966"/>
        <v>-107</v>
      </c>
      <c r="T3458" s="8">
        <f t="shared" ca="1" si="967"/>
        <v>8917</v>
      </c>
      <c r="U3458" s="8">
        <f t="shared" ca="1" si="968"/>
        <v>-1</v>
      </c>
      <c r="V3458" s="9">
        <f t="shared" ca="1" si="969"/>
        <v>0</v>
      </c>
      <c r="W3458" s="3">
        <f t="shared" si="970"/>
        <v>1.3034637856845777E-3</v>
      </c>
      <c r="X3458" s="3">
        <f t="shared" si="971"/>
        <v>-3.2361287540240924E-2</v>
      </c>
      <c r="Y3458" s="3">
        <f t="shared" si="972"/>
        <v>-3.7410270568746462E-2</v>
      </c>
    </row>
    <row r="3459" spans="1:25" x14ac:dyDescent="0.25">
      <c r="A3459" s="1">
        <v>41066</v>
      </c>
      <c r="B3459" s="2">
        <v>7056.15</v>
      </c>
      <c r="C3459" s="2">
        <v>65697</v>
      </c>
      <c r="D3459" s="2">
        <v>7013</v>
      </c>
      <c r="E3459" s="2">
        <v>6895</v>
      </c>
      <c r="F3459" s="13">
        <f t="shared" ref="F3459:F3522" si="978">IF(P3459=1,E3459,D3459)/B3459-1</f>
        <v>-6.1152328110938292E-3</v>
      </c>
      <c r="G3459" s="2">
        <f t="shared" si="973"/>
        <v>7577.2265000000025</v>
      </c>
      <c r="H3459" s="2">
        <f t="shared" ref="H3459:H3522" ca="1" si="979">IF(ROW()&gt;$H$1,AVERAGE(OFFSET(C3459,-$H$1+1,,$H$1)),"")</f>
        <v>76091.399999999994</v>
      </c>
      <c r="I3459">
        <f t="shared" ref="I3459:I3522" ca="1" si="980">IF(H3459="",0,SIGN(C3459-H3459))</f>
        <v>-1</v>
      </c>
      <c r="J3459">
        <f t="shared" ref="J3459:J3522" si="981">SIGN(F3459)</f>
        <v>-1</v>
      </c>
      <c r="K3459">
        <f t="shared" si="974"/>
        <v>55.699999999999818</v>
      </c>
      <c r="L3459">
        <f t="shared" ca="1" si="975"/>
        <v>-55.699999999999818</v>
      </c>
      <c r="M3459" s="14">
        <f t="shared" si="976"/>
        <v>6923.0300000000498</v>
      </c>
      <c r="N3459">
        <f t="shared" ref="N3459:N3522" si="982">INT(M3459*$Q$1/B3459)*CHOOSE($L$1,I3459,J3459)</f>
        <v>0</v>
      </c>
      <c r="O3459">
        <f t="shared" si="977"/>
        <v>0</v>
      </c>
      <c r="P3459">
        <f>COUNTIF(作圖資料!$A$3:$A$249,A3459)</f>
        <v>0</v>
      </c>
      <c r="R3459" s="7">
        <f t="shared" si="965"/>
        <v>40</v>
      </c>
      <c r="S3459" s="8">
        <f t="shared" ca="1" si="966"/>
        <v>-40</v>
      </c>
      <c r="T3459" s="8">
        <f t="shared" ca="1" si="967"/>
        <v>8877</v>
      </c>
      <c r="U3459" s="8">
        <f t="shared" ca="1" si="968"/>
        <v>-1</v>
      </c>
      <c r="V3459" s="9">
        <f t="shared" ca="1" si="969"/>
        <v>0</v>
      </c>
      <c r="W3459" s="3">
        <f t="shared" si="970"/>
        <v>1.3034637856845777E-3</v>
      </c>
      <c r="X3459" s="3">
        <f t="shared" si="971"/>
        <v>-2.4662143016101923E-2</v>
      </c>
      <c r="Y3459" s="3">
        <f t="shared" si="972"/>
        <v>-3.1888459414687986E-2</v>
      </c>
    </row>
    <row r="3460" spans="1:25" x14ac:dyDescent="0.25">
      <c r="A3460" s="1">
        <v>41067</v>
      </c>
      <c r="B3460" s="2">
        <v>7080.31</v>
      </c>
      <c r="C3460" s="2">
        <v>64965</v>
      </c>
      <c r="D3460" s="2">
        <v>7045</v>
      </c>
      <c r="E3460" s="2">
        <v>6928</v>
      </c>
      <c r="F3460" s="13">
        <f t="shared" si="978"/>
        <v>-4.9870697751934756E-3</v>
      </c>
      <c r="G3460" s="2">
        <f t="shared" si="973"/>
        <v>7561.3731666666699</v>
      </c>
      <c r="H3460" s="2">
        <f t="shared" ca="1" si="979"/>
        <v>69969.2</v>
      </c>
      <c r="I3460">
        <f t="shared" ca="1" si="980"/>
        <v>-1</v>
      </c>
      <c r="J3460">
        <f t="shared" si="981"/>
        <v>-1</v>
      </c>
      <c r="K3460">
        <f t="shared" si="974"/>
        <v>24.160000000000764</v>
      </c>
      <c r="L3460">
        <f t="shared" ca="1" si="975"/>
        <v>-24.160000000000764</v>
      </c>
      <c r="M3460" s="14">
        <f t="shared" si="976"/>
        <v>6923.0300000000498</v>
      </c>
      <c r="N3460">
        <f t="shared" si="982"/>
        <v>0</v>
      </c>
      <c r="O3460">
        <f t="shared" si="977"/>
        <v>0</v>
      </c>
      <c r="P3460">
        <f>COUNTIF(作圖資料!$A$3:$A$249,A3460)</f>
        <v>0</v>
      </c>
      <c r="R3460" s="7">
        <f t="shared" ref="R3460:R3523" si="983">D3460-IF(P3459=1,E3459,D3459)</f>
        <v>32</v>
      </c>
      <c r="S3460" s="8">
        <f t="shared" ref="S3460:S3523" ca="1" si="984">I3459*R3460</f>
        <v>-32</v>
      </c>
      <c r="T3460" s="8">
        <f t="shared" ref="T3460:T3523" ca="1" si="985">T3459+R3460*U3459</f>
        <v>8845</v>
      </c>
      <c r="U3460" s="8">
        <f t="shared" ref="U3460:U3523" ca="1" si="986">INT(T3460*$Q$1/IF(P3460=1,E3460,D3460))*I3460</f>
        <v>-1</v>
      </c>
      <c r="V3460" s="9">
        <f t="shared" ref="V3460:V3523" ca="1" si="987">IF(P3460=1,ABS(U3460)+ABS(U3459),ABS(U3460-U3459))</f>
        <v>0</v>
      </c>
      <c r="W3460" s="3">
        <f t="shared" ref="W3460:W3523" si="988">IF(P3459=1,F3459,W3459)</f>
        <v>1.3034637856845777E-3</v>
      </c>
      <c r="X3460" s="3">
        <f t="shared" ref="X3460:X3523" si="989">IF(P3459=1,K3460/B3459,(1+K3460/B3459)*(1+X3459)-1)</f>
        <v>-2.1322621800604513E-2</v>
      </c>
      <c r="Y3460" s="3">
        <f t="shared" ref="Y3460:Y3523" si="990">IF(P3459=1,R3460/E3459,(1+R3460/D3459)*(1+Y3459)-1)</f>
        <v>-2.7471010491441183E-2</v>
      </c>
    </row>
    <row r="3461" spans="1:25" x14ac:dyDescent="0.25">
      <c r="A3461" s="1">
        <v>41068</v>
      </c>
      <c r="B3461" s="2">
        <v>6999.65</v>
      </c>
      <c r="C3461" s="2">
        <v>50801</v>
      </c>
      <c r="D3461" s="2">
        <v>6953</v>
      </c>
      <c r="E3461" s="2">
        <v>6839</v>
      </c>
      <c r="F3461" s="13">
        <f t="shared" si="978"/>
        <v>-6.6646189452329585E-3</v>
      </c>
      <c r="G3461" s="2">
        <f t="shared" si="973"/>
        <v>7542.6130000000021</v>
      </c>
      <c r="H3461" s="2">
        <f t="shared" ca="1" si="979"/>
        <v>64235.8</v>
      </c>
      <c r="I3461">
        <f t="shared" ca="1" si="980"/>
        <v>-1</v>
      </c>
      <c r="J3461">
        <f t="shared" si="981"/>
        <v>-1</v>
      </c>
      <c r="K3461">
        <f t="shared" si="974"/>
        <v>-80.660000000000764</v>
      </c>
      <c r="L3461">
        <f t="shared" ca="1" si="975"/>
        <v>80.660000000000764</v>
      </c>
      <c r="M3461" s="14">
        <f t="shared" si="976"/>
        <v>6923.0300000000498</v>
      </c>
      <c r="N3461">
        <f t="shared" si="982"/>
        <v>0</v>
      </c>
      <c r="O3461">
        <f t="shared" si="977"/>
        <v>0</v>
      </c>
      <c r="P3461">
        <f>COUNTIF(作圖資料!$A$3:$A$249,A3461)</f>
        <v>0</v>
      </c>
      <c r="R3461" s="7">
        <f t="shared" si="983"/>
        <v>-92</v>
      </c>
      <c r="S3461" s="8">
        <f t="shared" ca="1" si="984"/>
        <v>92</v>
      </c>
      <c r="T3461" s="8">
        <f t="shared" ca="1" si="985"/>
        <v>8937</v>
      </c>
      <c r="U3461" s="8">
        <f t="shared" ca="1" si="986"/>
        <v>-1</v>
      </c>
      <c r="V3461" s="9">
        <f t="shared" ca="1" si="987"/>
        <v>0</v>
      </c>
      <c r="W3461" s="3">
        <f t="shared" si="988"/>
        <v>1.3034637856845777E-3</v>
      </c>
      <c r="X3461" s="3">
        <f t="shared" si="989"/>
        <v>-3.2471867712939417E-2</v>
      </c>
      <c r="Y3461" s="3">
        <f t="shared" si="990"/>
        <v>-4.0171176145775811E-2</v>
      </c>
    </row>
    <row r="3462" spans="1:25" x14ac:dyDescent="0.25">
      <c r="A3462" s="1">
        <v>41071</v>
      </c>
      <c r="B3462" s="2">
        <v>7120.23</v>
      </c>
      <c r="C3462" s="2">
        <v>65205</v>
      </c>
      <c r="D3462" s="2">
        <v>7093</v>
      </c>
      <c r="E3462" s="2">
        <v>6979</v>
      </c>
      <c r="F3462" s="13">
        <f t="shared" si="978"/>
        <v>-3.8243146639925785E-3</v>
      </c>
      <c r="G3462" s="2">
        <f t="shared" si="973"/>
        <v>7525.9231666666692</v>
      </c>
      <c r="H3462" s="2">
        <f t="shared" ca="1" si="979"/>
        <v>61834.2</v>
      </c>
      <c r="I3462">
        <f t="shared" ca="1" si="980"/>
        <v>1</v>
      </c>
      <c r="J3462">
        <f t="shared" si="981"/>
        <v>-1</v>
      </c>
      <c r="K3462">
        <f t="shared" si="974"/>
        <v>120.57999999999993</v>
      </c>
      <c r="L3462">
        <f t="shared" ca="1" si="975"/>
        <v>-120.57999999999993</v>
      </c>
      <c r="M3462" s="14">
        <f t="shared" si="976"/>
        <v>6923.0300000000498</v>
      </c>
      <c r="N3462">
        <f t="shared" si="982"/>
        <v>0</v>
      </c>
      <c r="O3462">
        <f t="shared" si="977"/>
        <v>0</v>
      </c>
      <c r="P3462">
        <f>COUNTIF(作圖資料!$A$3:$A$249,A3462)</f>
        <v>0</v>
      </c>
      <c r="R3462" s="7">
        <f t="shared" si="983"/>
        <v>140</v>
      </c>
      <c r="S3462" s="8">
        <f t="shared" ca="1" si="984"/>
        <v>-140</v>
      </c>
      <c r="T3462" s="8">
        <f t="shared" ca="1" si="985"/>
        <v>8797</v>
      </c>
      <c r="U3462" s="8">
        <f t="shared" ca="1" si="986"/>
        <v>1</v>
      </c>
      <c r="V3462" s="9">
        <f t="shared" ca="1" si="987"/>
        <v>2</v>
      </c>
      <c r="W3462" s="3">
        <f t="shared" si="988"/>
        <v>1.3034637856845777E-3</v>
      </c>
      <c r="X3462" s="3">
        <f t="shared" si="989"/>
        <v>-1.5804671182945373E-2</v>
      </c>
      <c r="Y3462" s="3">
        <f t="shared" si="990"/>
        <v>-2.0844837106571035E-2</v>
      </c>
    </row>
    <row r="3463" spans="1:25" x14ac:dyDescent="0.25">
      <c r="A3463" s="1">
        <v>41072</v>
      </c>
      <c r="B3463" s="2">
        <v>7072.08</v>
      </c>
      <c r="C3463" s="2">
        <v>47130</v>
      </c>
      <c r="D3463" s="2">
        <v>7019</v>
      </c>
      <c r="E3463" s="2">
        <v>6910</v>
      </c>
      <c r="F3463" s="13">
        <f t="shared" si="978"/>
        <v>-7.5055712039456823E-3</v>
      </c>
      <c r="G3463" s="2">
        <f t="shared" si="973"/>
        <v>7509.542166666668</v>
      </c>
      <c r="H3463" s="2">
        <f t="shared" ca="1" si="979"/>
        <v>58759.6</v>
      </c>
      <c r="I3463">
        <f t="shared" ca="1" si="980"/>
        <v>-1</v>
      </c>
      <c r="J3463">
        <f t="shared" si="981"/>
        <v>-1</v>
      </c>
      <c r="K3463">
        <f t="shared" si="974"/>
        <v>-48.149999999999636</v>
      </c>
      <c r="L3463">
        <f t="shared" ca="1" si="975"/>
        <v>-48.149999999999636</v>
      </c>
      <c r="M3463" s="14">
        <f t="shared" si="976"/>
        <v>6923.0300000000498</v>
      </c>
      <c r="N3463">
        <f t="shared" si="982"/>
        <v>0</v>
      </c>
      <c r="O3463">
        <f t="shared" si="977"/>
        <v>0</v>
      </c>
      <c r="P3463">
        <f>COUNTIF(作圖資料!$A$3:$A$249,A3463)</f>
        <v>0</v>
      </c>
      <c r="R3463" s="7">
        <f t="shared" si="983"/>
        <v>-74</v>
      </c>
      <c r="S3463" s="8">
        <f t="shared" ca="1" si="984"/>
        <v>-74</v>
      </c>
      <c r="T3463" s="8">
        <f t="shared" ca="1" si="985"/>
        <v>8723</v>
      </c>
      <c r="U3463" s="8">
        <f t="shared" ca="1" si="986"/>
        <v>-1</v>
      </c>
      <c r="V3463" s="9">
        <f t="shared" ca="1" si="987"/>
        <v>2</v>
      </c>
      <c r="W3463" s="3">
        <f t="shared" si="988"/>
        <v>1.3034637856845777E-3</v>
      </c>
      <c r="X3463" s="3">
        <f t="shared" si="989"/>
        <v>-2.2460215327241406E-2</v>
      </c>
      <c r="Y3463" s="3">
        <f t="shared" si="990"/>
        <v>-3.1060187741579259E-2</v>
      </c>
    </row>
    <row r="3464" spans="1:25" x14ac:dyDescent="0.25">
      <c r="A3464" s="1">
        <v>41073</v>
      </c>
      <c r="B3464" s="2">
        <v>7088.83</v>
      </c>
      <c r="C3464" s="2">
        <v>50898</v>
      </c>
      <c r="D3464" s="2">
        <v>7050</v>
      </c>
      <c r="E3464" s="2">
        <v>6936</v>
      </c>
      <c r="F3464" s="13">
        <f t="shared" si="978"/>
        <v>-5.4776317107336769E-3</v>
      </c>
      <c r="G3464" s="2">
        <f t="shared" si="973"/>
        <v>7493.6240000000007</v>
      </c>
      <c r="H3464" s="2">
        <f t="shared" ca="1" si="979"/>
        <v>55799.8</v>
      </c>
      <c r="I3464">
        <f t="shared" ca="1" si="980"/>
        <v>-1</v>
      </c>
      <c r="J3464">
        <f t="shared" si="981"/>
        <v>-1</v>
      </c>
      <c r="K3464">
        <f t="shared" si="974"/>
        <v>16.75</v>
      </c>
      <c r="L3464">
        <f t="shared" ca="1" si="975"/>
        <v>-16.75</v>
      </c>
      <c r="M3464" s="14">
        <f t="shared" si="976"/>
        <v>6923.0300000000498</v>
      </c>
      <c r="N3464">
        <f t="shared" si="982"/>
        <v>0</v>
      </c>
      <c r="O3464">
        <f t="shared" si="977"/>
        <v>0</v>
      </c>
      <c r="P3464">
        <f>COUNTIF(作圖資料!$A$3:$A$249,A3464)</f>
        <v>0</v>
      </c>
      <c r="R3464" s="7">
        <f t="shared" si="983"/>
        <v>31</v>
      </c>
      <c r="S3464" s="8">
        <f t="shared" ca="1" si="984"/>
        <v>-31</v>
      </c>
      <c r="T3464" s="8">
        <f t="shared" ca="1" si="985"/>
        <v>8692</v>
      </c>
      <c r="U3464" s="8">
        <f t="shared" ca="1" si="986"/>
        <v>-1</v>
      </c>
      <c r="V3464" s="9">
        <f t="shared" ca="1" si="987"/>
        <v>0</v>
      </c>
      <c r="W3464" s="3">
        <f t="shared" si="988"/>
        <v>1.3034637856845777E-3</v>
      </c>
      <c r="X3464" s="3">
        <f t="shared" si="989"/>
        <v>-2.014494296136482E-2</v>
      </c>
      <c r="Y3464" s="3">
        <f t="shared" si="990"/>
        <v>-2.6780784097183763E-2</v>
      </c>
    </row>
    <row r="3465" spans="1:25" x14ac:dyDescent="0.25">
      <c r="A3465" s="1">
        <v>41074</v>
      </c>
      <c r="B3465" s="2">
        <v>7075.1</v>
      </c>
      <c r="C3465" s="2">
        <v>49780</v>
      </c>
      <c r="D3465" s="2">
        <v>7067</v>
      </c>
      <c r="E3465" s="2">
        <v>6950</v>
      </c>
      <c r="F3465" s="13">
        <f t="shared" si="978"/>
        <v>-1.1448601433196037E-3</v>
      </c>
      <c r="G3465" s="2">
        <f t="shared" si="973"/>
        <v>7478.6639999999998</v>
      </c>
      <c r="H3465" s="2">
        <f t="shared" ca="1" si="979"/>
        <v>52762.8</v>
      </c>
      <c r="I3465">
        <f t="shared" ca="1" si="980"/>
        <v>-1</v>
      </c>
      <c r="J3465">
        <f t="shared" si="981"/>
        <v>-1</v>
      </c>
      <c r="K3465">
        <f t="shared" si="974"/>
        <v>-13.729999999999563</v>
      </c>
      <c r="L3465">
        <f t="shared" ca="1" si="975"/>
        <v>13.729999999999563</v>
      </c>
      <c r="M3465" s="14">
        <f t="shared" si="976"/>
        <v>6923.0300000000498</v>
      </c>
      <c r="N3465">
        <f t="shared" si="982"/>
        <v>0</v>
      </c>
      <c r="O3465">
        <f t="shared" si="977"/>
        <v>0</v>
      </c>
      <c r="P3465">
        <f>COUNTIF(作圖資料!$A$3:$A$249,A3465)</f>
        <v>0</v>
      </c>
      <c r="R3465" s="7">
        <f t="shared" si="983"/>
        <v>17</v>
      </c>
      <c r="S3465" s="8">
        <f t="shared" ca="1" si="984"/>
        <v>-17</v>
      </c>
      <c r="T3465" s="8">
        <f t="shared" ca="1" si="985"/>
        <v>8675</v>
      </c>
      <c r="U3465" s="8">
        <f t="shared" ca="1" si="986"/>
        <v>-1</v>
      </c>
      <c r="V3465" s="9">
        <f t="shared" ca="1" si="987"/>
        <v>0</v>
      </c>
      <c r="W3465" s="3">
        <f t="shared" si="988"/>
        <v>1.3034637856845777E-3</v>
      </c>
      <c r="X3465" s="3">
        <f t="shared" si="989"/>
        <v>-2.2042775175304175E-2</v>
      </c>
      <c r="Y3465" s="3">
        <f t="shared" si="990"/>
        <v>-2.4434014356708889E-2</v>
      </c>
    </row>
    <row r="3466" spans="1:25" x14ac:dyDescent="0.25">
      <c r="A3466" s="1">
        <v>41075</v>
      </c>
      <c r="B3466" s="2">
        <v>7155.83</v>
      </c>
      <c r="C3466" s="2">
        <v>91256</v>
      </c>
      <c r="D3466" s="2">
        <v>7158</v>
      </c>
      <c r="E3466" s="2">
        <v>7037</v>
      </c>
      <c r="F3466" s="13">
        <f t="shared" si="978"/>
        <v>3.0324923873270571E-4</v>
      </c>
      <c r="G3466" s="2">
        <f t="shared" si="973"/>
        <v>7464.8955000000005</v>
      </c>
      <c r="H3466" s="2">
        <f t="shared" ca="1" si="979"/>
        <v>60853.8</v>
      </c>
      <c r="I3466">
        <f t="shared" ca="1" si="980"/>
        <v>1</v>
      </c>
      <c r="J3466">
        <f t="shared" si="981"/>
        <v>1</v>
      </c>
      <c r="K3466">
        <f t="shared" si="974"/>
        <v>80.729999999999563</v>
      </c>
      <c r="L3466">
        <f t="shared" ca="1" si="975"/>
        <v>-80.729999999999563</v>
      </c>
      <c r="M3466" s="14">
        <f t="shared" si="976"/>
        <v>6923.0300000000498</v>
      </c>
      <c r="N3466">
        <f t="shared" si="982"/>
        <v>0</v>
      </c>
      <c r="O3466">
        <f t="shared" si="977"/>
        <v>0</v>
      </c>
      <c r="P3466">
        <f>COUNTIF(作圖資料!$A$3:$A$249,A3466)</f>
        <v>0</v>
      </c>
      <c r="R3466" s="7">
        <f t="shared" si="983"/>
        <v>91</v>
      </c>
      <c r="S3466" s="8">
        <f t="shared" ca="1" si="984"/>
        <v>-91</v>
      </c>
      <c r="T3466" s="8">
        <f t="shared" ca="1" si="985"/>
        <v>8584</v>
      </c>
      <c r="U3466" s="8">
        <f t="shared" ca="1" si="986"/>
        <v>1</v>
      </c>
      <c r="V3466" s="9">
        <f t="shared" ca="1" si="987"/>
        <v>2</v>
      </c>
      <c r="W3466" s="3">
        <f t="shared" si="988"/>
        <v>1.3034637856845777E-3</v>
      </c>
      <c r="X3466" s="3">
        <f t="shared" si="989"/>
        <v>-1.0883853497858254E-2</v>
      </c>
      <c r="Y3466" s="3">
        <f t="shared" si="990"/>
        <v>-1.187189398122579E-2</v>
      </c>
    </row>
    <row r="3467" spans="1:25" x14ac:dyDescent="0.25">
      <c r="A3467" s="1">
        <v>41078</v>
      </c>
      <c r="B3467" s="2">
        <v>7281.5</v>
      </c>
      <c r="C3467" s="2">
        <v>83274</v>
      </c>
      <c r="D3467" s="2">
        <v>7264</v>
      </c>
      <c r="E3467" s="2">
        <v>7142</v>
      </c>
      <c r="F3467" s="13">
        <f t="shared" si="978"/>
        <v>-2.4033509579070023E-3</v>
      </c>
      <c r="G3467" s="2">
        <f t="shared" si="973"/>
        <v>7451.9215000000004</v>
      </c>
      <c r="H3467" s="2">
        <f t="shared" ca="1" si="979"/>
        <v>64467.6</v>
      </c>
      <c r="I3467">
        <f t="shared" ca="1" si="980"/>
        <v>1</v>
      </c>
      <c r="J3467">
        <f t="shared" si="981"/>
        <v>-1</v>
      </c>
      <c r="K3467">
        <f t="shared" si="974"/>
        <v>125.67000000000007</v>
      </c>
      <c r="L3467">
        <f t="shared" ca="1" si="975"/>
        <v>125.67000000000007</v>
      </c>
      <c r="M3467" s="14">
        <f t="shared" si="976"/>
        <v>6923.0300000000498</v>
      </c>
      <c r="N3467">
        <f t="shared" si="982"/>
        <v>0</v>
      </c>
      <c r="O3467">
        <f t="shared" si="977"/>
        <v>0</v>
      </c>
      <c r="P3467">
        <f>COUNTIF(作圖資料!$A$3:$A$249,A3467)</f>
        <v>0</v>
      </c>
      <c r="R3467" s="7">
        <f t="shared" si="983"/>
        <v>106</v>
      </c>
      <c r="S3467" s="8">
        <f t="shared" ca="1" si="984"/>
        <v>106</v>
      </c>
      <c r="T3467" s="8">
        <f t="shared" ca="1" si="985"/>
        <v>8690</v>
      </c>
      <c r="U3467" s="8">
        <f t="shared" ca="1" si="986"/>
        <v>1</v>
      </c>
      <c r="V3467" s="9">
        <f t="shared" ca="1" si="987"/>
        <v>0</v>
      </c>
      <c r="W3467" s="3">
        <f t="shared" si="988"/>
        <v>1.3034637856845777E-3</v>
      </c>
      <c r="X3467" s="3">
        <f t="shared" si="989"/>
        <v>6.4869093809307721E-3</v>
      </c>
      <c r="Y3467" s="3">
        <f t="shared" si="990"/>
        <v>2.7609055770292379E-3</v>
      </c>
    </row>
    <row r="3468" spans="1:25" x14ac:dyDescent="0.25">
      <c r="A3468" s="1">
        <v>41079</v>
      </c>
      <c r="B3468" s="2">
        <v>7273.13</v>
      </c>
      <c r="C3468" s="2">
        <v>58080</v>
      </c>
      <c r="D3468" s="2">
        <v>7267</v>
      </c>
      <c r="E3468" s="2">
        <v>7123</v>
      </c>
      <c r="F3468" s="13">
        <f t="shared" si="978"/>
        <v>-8.4282832838133981E-4</v>
      </c>
      <c r="G3468" s="2">
        <f t="shared" si="973"/>
        <v>7438.5301666666674</v>
      </c>
      <c r="H3468" s="2">
        <f t="shared" ca="1" si="979"/>
        <v>66657.600000000006</v>
      </c>
      <c r="I3468">
        <f t="shared" ca="1" si="980"/>
        <v>-1</v>
      </c>
      <c r="J3468">
        <f t="shared" si="981"/>
        <v>-1</v>
      </c>
      <c r="K3468">
        <f t="shared" si="974"/>
        <v>-8.3699999999998909</v>
      </c>
      <c r="L3468">
        <f t="shared" ca="1" si="975"/>
        <v>-8.3699999999998909</v>
      </c>
      <c r="M3468" s="14">
        <f t="shared" si="976"/>
        <v>6923.0300000000498</v>
      </c>
      <c r="N3468">
        <f t="shared" si="982"/>
        <v>0</v>
      </c>
      <c r="O3468">
        <f t="shared" si="977"/>
        <v>0</v>
      </c>
      <c r="P3468">
        <f>COUNTIF(作圖資料!$A$3:$A$249,A3468)</f>
        <v>0</v>
      </c>
      <c r="R3468" s="7">
        <f t="shared" si="983"/>
        <v>3</v>
      </c>
      <c r="S3468" s="8">
        <f t="shared" ca="1" si="984"/>
        <v>3</v>
      </c>
      <c r="T3468" s="8">
        <f t="shared" ca="1" si="985"/>
        <v>8693</v>
      </c>
      <c r="U3468" s="8">
        <f t="shared" ca="1" si="986"/>
        <v>-1</v>
      </c>
      <c r="V3468" s="9">
        <f t="shared" ca="1" si="987"/>
        <v>2</v>
      </c>
      <c r="W3468" s="3">
        <f t="shared" si="988"/>
        <v>1.3034637856845777E-3</v>
      </c>
      <c r="X3468" s="3">
        <f t="shared" si="989"/>
        <v>5.3299643240718453E-3</v>
      </c>
      <c r="Y3468" s="3">
        <f t="shared" si="990"/>
        <v>3.1750414135836014E-3</v>
      </c>
    </row>
    <row r="3469" spans="1:25" x14ac:dyDescent="0.25">
      <c r="A3469" s="1">
        <v>41080</v>
      </c>
      <c r="B3469" s="2">
        <v>7334.63</v>
      </c>
      <c r="C3469" s="2">
        <v>67131</v>
      </c>
      <c r="D3469" s="2">
        <v>7311</v>
      </c>
      <c r="E3469" s="2">
        <v>7166</v>
      </c>
      <c r="F3469" s="13">
        <f t="shared" si="978"/>
        <v>-2.2990934784713035E-2</v>
      </c>
      <c r="G3469" s="2">
        <f t="shared" si="973"/>
        <v>7427.9803333333348</v>
      </c>
      <c r="H3469" s="2">
        <f t="shared" ca="1" si="979"/>
        <v>69904.2</v>
      </c>
      <c r="I3469">
        <f t="shared" ca="1" si="980"/>
        <v>-1</v>
      </c>
      <c r="J3469">
        <f t="shared" si="981"/>
        <v>-1</v>
      </c>
      <c r="K3469">
        <f t="shared" si="974"/>
        <v>61.5</v>
      </c>
      <c r="L3469">
        <f t="shared" ca="1" si="975"/>
        <v>-61.5</v>
      </c>
      <c r="M3469" s="14">
        <f t="shared" si="976"/>
        <v>6923.0300000000498</v>
      </c>
      <c r="N3469">
        <f t="shared" si="982"/>
        <v>0</v>
      </c>
      <c r="O3469">
        <f t="shared" si="977"/>
        <v>0</v>
      </c>
      <c r="P3469">
        <f>COUNTIF(作圖資料!$A$3:$A$249,A3469)</f>
        <v>1</v>
      </c>
      <c r="R3469" s="7">
        <f t="shared" si="983"/>
        <v>44</v>
      </c>
      <c r="S3469" s="8">
        <f t="shared" ca="1" si="984"/>
        <v>-44</v>
      </c>
      <c r="T3469" s="8">
        <f t="shared" ca="1" si="985"/>
        <v>8649</v>
      </c>
      <c r="U3469" s="8">
        <f t="shared" ca="1" si="986"/>
        <v>-1</v>
      </c>
      <c r="V3469" s="9">
        <f t="shared" ca="1" si="987"/>
        <v>2</v>
      </c>
      <c r="W3469" s="3">
        <f t="shared" si="988"/>
        <v>1.3034637856845777E-3</v>
      </c>
      <c r="X3469" s="3">
        <f t="shared" si="989"/>
        <v>1.3830815100275728E-2</v>
      </c>
      <c r="Y3469" s="3">
        <f t="shared" si="990"/>
        <v>9.2490336830479691E-3</v>
      </c>
    </row>
    <row r="3470" spans="1:25" x14ac:dyDescent="0.25">
      <c r="A3470" s="1">
        <v>41081</v>
      </c>
      <c r="B3470" s="2">
        <v>7279.05</v>
      </c>
      <c r="C3470" s="2">
        <v>59589</v>
      </c>
      <c r="D3470" s="2">
        <v>7116</v>
      </c>
      <c r="E3470" s="2">
        <v>7014</v>
      </c>
      <c r="F3470" s="13">
        <f t="shared" si="978"/>
        <v>-2.2399901085993434E-2</v>
      </c>
      <c r="G3470" s="2">
        <f t="shared" si="973"/>
        <v>7415.473500000001</v>
      </c>
      <c r="H3470" s="2">
        <f t="shared" ca="1" si="979"/>
        <v>71866</v>
      </c>
      <c r="I3470">
        <f t="shared" ca="1" si="980"/>
        <v>-1</v>
      </c>
      <c r="J3470">
        <f t="shared" si="981"/>
        <v>-1</v>
      </c>
      <c r="K3470">
        <f t="shared" si="974"/>
        <v>-55.579999999999927</v>
      </c>
      <c r="L3470">
        <f t="shared" ca="1" si="975"/>
        <v>55.579999999999927</v>
      </c>
      <c r="M3470" s="14">
        <f t="shared" si="976"/>
        <v>6923.0300000000498</v>
      </c>
      <c r="N3470">
        <f t="shared" si="982"/>
        <v>0</v>
      </c>
      <c r="O3470">
        <f t="shared" si="977"/>
        <v>0</v>
      </c>
      <c r="P3470">
        <f>COUNTIF(作圖資料!$A$3:$A$249,A3470)</f>
        <v>0</v>
      </c>
      <c r="R3470" s="7">
        <f t="shared" si="983"/>
        <v>-50</v>
      </c>
      <c r="S3470" s="8">
        <f t="shared" ca="1" si="984"/>
        <v>50</v>
      </c>
      <c r="T3470" s="8">
        <f t="shared" ca="1" si="985"/>
        <v>8699</v>
      </c>
      <c r="U3470" s="8">
        <f t="shared" ca="1" si="986"/>
        <v>-1</v>
      </c>
      <c r="V3470" s="9">
        <f t="shared" ca="1" si="987"/>
        <v>0</v>
      </c>
      <c r="W3470" s="3">
        <f t="shared" si="988"/>
        <v>-2.2990934784713035E-2</v>
      </c>
      <c r="X3470" s="3">
        <f t="shared" si="989"/>
        <v>-7.5777510249323997E-3</v>
      </c>
      <c r="Y3470" s="3">
        <f t="shared" si="990"/>
        <v>-6.9773932458833381E-3</v>
      </c>
    </row>
    <row r="3471" spans="1:25" x14ac:dyDescent="0.25">
      <c r="A3471" s="1">
        <v>41082</v>
      </c>
      <c r="B3471" s="2">
        <v>7222.05</v>
      </c>
      <c r="C3471" s="2">
        <v>56170</v>
      </c>
      <c r="D3471" s="2">
        <v>7038</v>
      </c>
      <c r="E3471" s="2">
        <v>6927</v>
      </c>
      <c r="F3471" s="13">
        <f t="shared" si="978"/>
        <v>-2.5484453860053602E-2</v>
      </c>
      <c r="G3471" s="2">
        <f t="shared" si="973"/>
        <v>7401.8731666666672</v>
      </c>
      <c r="H3471" s="2">
        <f t="shared" ca="1" si="979"/>
        <v>64848.800000000003</v>
      </c>
      <c r="I3471">
        <f t="shared" ca="1" si="980"/>
        <v>-1</v>
      </c>
      <c r="J3471">
        <f t="shared" si="981"/>
        <v>-1</v>
      </c>
      <c r="K3471">
        <f t="shared" si="974"/>
        <v>-57</v>
      </c>
      <c r="L3471">
        <f t="shared" ca="1" si="975"/>
        <v>57</v>
      </c>
      <c r="M3471" s="14">
        <f t="shared" si="976"/>
        <v>6923.0300000000498</v>
      </c>
      <c r="N3471">
        <f t="shared" si="982"/>
        <v>0</v>
      </c>
      <c r="O3471">
        <f t="shared" si="977"/>
        <v>0</v>
      </c>
      <c r="P3471">
        <f>COUNTIF(作圖資料!$A$3:$A$249,A3471)</f>
        <v>0</v>
      </c>
      <c r="R3471" s="7">
        <f t="shared" si="983"/>
        <v>-78</v>
      </c>
      <c r="S3471" s="8">
        <f t="shared" ca="1" si="984"/>
        <v>78</v>
      </c>
      <c r="T3471" s="8">
        <f t="shared" ca="1" si="985"/>
        <v>8777</v>
      </c>
      <c r="U3471" s="8">
        <f t="shared" ca="1" si="986"/>
        <v>-1</v>
      </c>
      <c r="V3471" s="9">
        <f t="shared" ca="1" si="987"/>
        <v>0</v>
      </c>
      <c r="W3471" s="3">
        <f t="shared" si="988"/>
        <v>-2.2990934784713035E-2</v>
      </c>
      <c r="X3471" s="3">
        <f t="shared" si="989"/>
        <v>-1.534910418112434E-2</v>
      </c>
      <c r="Y3471" s="3">
        <f t="shared" si="990"/>
        <v>-1.7862126709461301E-2</v>
      </c>
    </row>
    <row r="3472" spans="1:25" x14ac:dyDescent="0.25">
      <c r="A3472" s="1">
        <v>41085</v>
      </c>
      <c r="B3472" s="2">
        <v>7166.38</v>
      </c>
      <c r="C3472" s="2">
        <v>55847</v>
      </c>
      <c r="D3472" s="2">
        <v>6948</v>
      </c>
      <c r="E3472" s="2">
        <v>6842</v>
      </c>
      <c r="F3472" s="13">
        <f t="shared" si="978"/>
        <v>-3.0472846820849608E-2</v>
      </c>
      <c r="G3472" s="2">
        <f t="shared" si="973"/>
        <v>7390.1018333333341</v>
      </c>
      <c r="H3472" s="2">
        <f t="shared" ca="1" si="979"/>
        <v>59363.4</v>
      </c>
      <c r="I3472">
        <f t="shared" ca="1" si="980"/>
        <v>-1</v>
      </c>
      <c r="J3472">
        <f t="shared" si="981"/>
        <v>-1</v>
      </c>
      <c r="K3472">
        <f t="shared" si="974"/>
        <v>-55.670000000000073</v>
      </c>
      <c r="L3472">
        <f t="shared" ca="1" si="975"/>
        <v>55.670000000000073</v>
      </c>
      <c r="M3472" s="14">
        <f t="shared" si="976"/>
        <v>6923.0300000000498</v>
      </c>
      <c r="N3472">
        <f t="shared" si="982"/>
        <v>0</v>
      </c>
      <c r="O3472">
        <f t="shared" si="977"/>
        <v>0</v>
      </c>
      <c r="P3472">
        <f>COUNTIF(作圖資料!$A$3:$A$249,A3472)</f>
        <v>0</v>
      </c>
      <c r="R3472" s="7">
        <f t="shared" si="983"/>
        <v>-90</v>
      </c>
      <c r="S3472" s="8">
        <f t="shared" ca="1" si="984"/>
        <v>90</v>
      </c>
      <c r="T3472" s="8">
        <f t="shared" ca="1" si="985"/>
        <v>8867</v>
      </c>
      <c r="U3472" s="8">
        <f t="shared" ca="1" si="986"/>
        <v>-1</v>
      </c>
      <c r="V3472" s="9">
        <f t="shared" ca="1" si="987"/>
        <v>0</v>
      </c>
      <c r="W3472" s="3">
        <f t="shared" si="988"/>
        <v>-2.2990934784713035E-2</v>
      </c>
      <c r="X3472" s="3">
        <f t="shared" si="989"/>
        <v>-2.2939125763671853E-2</v>
      </c>
      <c r="Y3472" s="3">
        <f t="shared" si="990"/>
        <v>-3.0421434552051263E-2</v>
      </c>
    </row>
    <row r="3473" spans="1:25" x14ac:dyDescent="0.25">
      <c r="A3473" s="1">
        <v>41086</v>
      </c>
      <c r="B3473" s="2">
        <v>7137.93</v>
      </c>
      <c r="C3473" s="2">
        <v>62671</v>
      </c>
      <c r="D3473" s="2">
        <v>6939</v>
      </c>
      <c r="E3473" s="2">
        <v>6832</v>
      </c>
      <c r="F3473" s="13">
        <f t="shared" si="978"/>
        <v>-2.7869424328902159E-2</v>
      </c>
      <c r="G3473" s="2">
        <f t="shared" si="973"/>
        <v>7376.8506666666672</v>
      </c>
      <c r="H3473" s="2">
        <f t="shared" ca="1" si="979"/>
        <v>60281.599999999999</v>
      </c>
      <c r="I3473">
        <f t="shared" ca="1" si="980"/>
        <v>1</v>
      </c>
      <c r="J3473">
        <f t="shared" si="981"/>
        <v>-1</v>
      </c>
      <c r="K3473">
        <f t="shared" si="974"/>
        <v>-28.449999999999818</v>
      </c>
      <c r="L3473">
        <f t="shared" ca="1" si="975"/>
        <v>28.449999999999818</v>
      </c>
      <c r="M3473" s="14">
        <f t="shared" si="976"/>
        <v>6923.0300000000498</v>
      </c>
      <c r="N3473">
        <f t="shared" si="982"/>
        <v>0</v>
      </c>
      <c r="O3473">
        <f t="shared" si="977"/>
        <v>0</v>
      </c>
      <c r="P3473">
        <f>COUNTIF(作圖資料!$A$3:$A$249,A3473)</f>
        <v>0</v>
      </c>
      <c r="R3473" s="7">
        <f t="shared" si="983"/>
        <v>-9</v>
      </c>
      <c r="S3473" s="8">
        <f t="shared" ca="1" si="984"/>
        <v>9</v>
      </c>
      <c r="T3473" s="8">
        <f t="shared" ca="1" si="985"/>
        <v>8876</v>
      </c>
      <c r="U3473" s="8">
        <f t="shared" ca="1" si="986"/>
        <v>1</v>
      </c>
      <c r="V3473" s="9">
        <f t="shared" ca="1" si="987"/>
        <v>2</v>
      </c>
      <c r="W3473" s="3">
        <f t="shared" si="988"/>
        <v>-2.2990934784713035E-2</v>
      </c>
      <c r="X3473" s="3">
        <f t="shared" si="989"/>
        <v>-2.6817985365314989E-2</v>
      </c>
      <c r="Y3473" s="3">
        <f t="shared" si="990"/>
        <v>-3.167736533631027E-2</v>
      </c>
    </row>
    <row r="3474" spans="1:25" x14ac:dyDescent="0.25">
      <c r="A3474" s="1">
        <v>41087</v>
      </c>
      <c r="B3474" s="2">
        <v>7183.01</v>
      </c>
      <c r="C3474" s="2">
        <v>54394</v>
      </c>
      <c r="D3474" s="2">
        <v>6986</v>
      </c>
      <c r="E3474" s="2">
        <v>6897</v>
      </c>
      <c r="F3474" s="13">
        <f t="shared" si="978"/>
        <v>-2.7427220621995541E-2</v>
      </c>
      <c r="G3474" s="2">
        <f t="shared" si="973"/>
        <v>7365.5191666666669</v>
      </c>
      <c r="H3474" s="2">
        <f t="shared" ca="1" si="979"/>
        <v>57734.2</v>
      </c>
      <c r="I3474">
        <f t="shared" ca="1" si="980"/>
        <v>-1</v>
      </c>
      <c r="J3474">
        <f t="shared" si="981"/>
        <v>-1</v>
      </c>
      <c r="K3474">
        <f t="shared" si="974"/>
        <v>45.079999999999927</v>
      </c>
      <c r="L3474">
        <f t="shared" ca="1" si="975"/>
        <v>45.079999999999927</v>
      </c>
      <c r="M3474" s="14">
        <f t="shared" si="976"/>
        <v>6923.0300000000498</v>
      </c>
      <c r="N3474">
        <f t="shared" si="982"/>
        <v>0</v>
      </c>
      <c r="O3474">
        <f t="shared" si="977"/>
        <v>0</v>
      </c>
      <c r="P3474">
        <f>COUNTIF(作圖資料!$A$3:$A$249,A3474)</f>
        <v>0</v>
      </c>
      <c r="R3474" s="7">
        <f t="shared" si="983"/>
        <v>47</v>
      </c>
      <c r="S3474" s="8">
        <f t="shared" ca="1" si="984"/>
        <v>47</v>
      </c>
      <c r="T3474" s="8">
        <f t="shared" ca="1" si="985"/>
        <v>8923</v>
      </c>
      <c r="U3474" s="8">
        <f t="shared" ca="1" si="986"/>
        <v>-1</v>
      </c>
      <c r="V3474" s="9">
        <f t="shared" ca="1" si="987"/>
        <v>2</v>
      </c>
      <c r="W3474" s="3">
        <f t="shared" si="988"/>
        <v>-2.2990934784713035E-2</v>
      </c>
      <c r="X3474" s="3">
        <f t="shared" si="989"/>
        <v>-2.067179939547048E-2</v>
      </c>
      <c r="Y3474" s="3">
        <f t="shared" si="990"/>
        <v>-2.5118615685179924E-2</v>
      </c>
    </row>
    <row r="3475" spans="1:25" x14ac:dyDescent="0.25">
      <c r="A3475" s="1">
        <v>41088</v>
      </c>
      <c r="B3475" s="2">
        <v>7169.61</v>
      </c>
      <c r="C3475" s="2">
        <v>60705</v>
      </c>
      <c r="D3475" s="2">
        <v>6999</v>
      </c>
      <c r="E3475" s="2">
        <v>6907</v>
      </c>
      <c r="F3475" s="13">
        <f t="shared" si="978"/>
        <v>-2.3796273437467264E-2</v>
      </c>
      <c r="G3475" s="2">
        <f t="shared" si="973"/>
        <v>7355.6651666666676</v>
      </c>
      <c r="H3475" s="2">
        <f t="shared" ca="1" si="979"/>
        <v>57957.4</v>
      </c>
      <c r="I3475">
        <f t="shared" ca="1" si="980"/>
        <v>1</v>
      </c>
      <c r="J3475">
        <f t="shared" si="981"/>
        <v>-1</v>
      </c>
      <c r="K3475">
        <f t="shared" si="974"/>
        <v>-13.400000000000546</v>
      </c>
      <c r="L3475">
        <f t="shared" ca="1" si="975"/>
        <v>13.400000000000546</v>
      </c>
      <c r="M3475" s="14">
        <f t="shared" si="976"/>
        <v>6923.0300000000498</v>
      </c>
      <c r="N3475">
        <f t="shared" si="982"/>
        <v>0</v>
      </c>
      <c r="O3475">
        <f t="shared" si="977"/>
        <v>0</v>
      </c>
      <c r="P3475">
        <f>COUNTIF(作圖資料!$A$3:$A$249,A3475)</f>
        <v>0</v>
      </c>
      <c r="R3475" s="7">
        <f t="shared" si="983"/>
        <v>13</v>
      </c>
      <c r="S3475" s="8">
        <f t="shared" ca="1" si="984"/>
        <v>-13</v>
      </c>
      <c r="T3475" s="8">
        <f t="shared" ca="1" si="985"/>
        <v>8910</v>
      </c>
      <c r="U3475" s="8">
        <f t="shared" ca="1" si="986"/>
        <v>1</v>
      </c>
      <c r="V3475" s="9">
        <f t="shared" ca="1" si="987"/>
        <v>2</v>
      </c>
      <c r="W3475" s="3">
        <f t="shared" si="988"/>
        <v>-2.2990934784713035E-2</v>
      </c>
      <c r="X3475" s="3">
        <f t="shared" si="989"/>
        <v>-2.2498749084820968E-2</v>
      </c>
      <c r="Y3475" s="3">
        <f t="shared" si="990"/>
        <v>-2.3304493441250296E-2</v>
      </c>
    </row>
    <row r="3476" spans="1:25" x14ac:dyDescent="0.25">
      <c r="A3476" s="1">
        <v>41089</v>
      </c>
      <c r="B3476" s="2">
        <v>7296.28</v>
      </c>
      <c r="C3476" s="2">
        <v>65467</v>
      </c>
      <c r="D3476" s="2">
        <v>7114</v>
      </c>
      <c r="E3476" s="2">
        <v>7026</v>
      </c>
      <c r="F3476" s="13">
        <f t="shared" si="978"/>
        <v>-2.4982593869752767E-2</v>
      </c>
      <c r="G3476" s="2">
        <f t="shared" si="973"/>
        <v>7349.9395000000013</v>
      </c>
      <c r="H3476" s="2">
        <f t="shared" ca="1" si="979"/>
        <v>59816.800000000003</v>
      </c>
      <c r="I3476">
        <f t="shared" ca="1" si="980"/>
        <v>1</v>
      </c>
      <c r="J3476">
        <f t="shared" si="981"/>
        <v>-1</v>
      </c>
      <c r="K3476">
        <f t="shared" si="974"/>
        <v>126.67000000000007</v>
      </c>
      <c r="L3476">
        <f t="shared" ca="1" si="975"/>
        <v>126.67000000000007</v>
      </c>
      <c r="M3476" s="14">
        <f t="shared" si="976"/>
        <v>6923.0300000000498</v>
      </c>
      <c r="N3476">
        <f t="shared" si="982"/>
        <v>0</v>
      </c>
      <c r="O3476">
        <f t="shared" si="977"/>
        <v>0</v>
      </c>
      <c r="P3476">
        <f>COUNTIF(作圖資料!$A$3:$A$249,A3476)</f>
        <v>0</v>
      </c>
      <c r="R3476" s="7">
        <f t="shared" si="983"/>
        <v>115</v>
      </c>
      <c r="S3476" s="8">
        <f t="shared" ca="1" si="984"/>
        <v>115</v>
      </c>
      <c r="T3476" s="8">
        <f t="shared" ca="1" si="985"/>
        <v>9025</v>
      </c>
      <c r="U3476" s="8">
        <f t="shared" ca="1" si="986"/>
        <v>1</v>
      </c>
      <c r="V3476" s="9">
        <f t="shared" ca="1" si="987"/>
        <v>0</v>
      </c>
      <c r="W3476" s="3">
        <f t="shared" si="988"/>
        <v>-2.2990934784713035E-2</v>
      </c>
      <c r="X3476" s="3">
        <f t="shared" si="989"/>
        <v>-5.2286209392975458E-3</v>
      </c>
      <c r="Y3476" s="3">
        <f t="shared" si="990"/>
        <v>-7.2564889757185114E-3</v>
      </c>
    </row>
    <row r="3477" spans="1:25" x14ac:dyDescent="0.25">
      <c r="A3477" s="1">
        <v>41092</v>
      </c>
      <c r="B3477" s="2">
        <v>7345.16</v>
      </c>
      <c r="C3477" s="2">
        <v>68117</v>
      </c>
      <c r="D3477" s="2">
        <v>7135</v>
      </c>
      <c r="E3477" s="2">
        <v>7046</v>
      </c>
      <c r="F3477" s="13">
        <f t="shared" si="978"/>
        <v>-2.8612038403520113E-2</v>
      </c>
      <c r="G3477" s="2">
        <f t="shared" si="973"/>
        <v>7343.9211666666679</v>
      </c>
      <c r="H3477" s="2">
        <f t="shared" ca="1" si="979"/>
        <v>62270.8</v>
      </c>
      <c r="I3477">
        <f t="shared" ca="1" si="980"/>
        <v>1</v>
      </c>
      <c r="J3477">
        <f t="shared" si="981"/>
        <v>-1</v>
      </c>
      <c r="K3477">
        <f t="shared" si="974"/>
        <v>48.880000000000109</v>
      </c>
      <c r="L3477">
        <f t="shared" ca="1" si="975"/>
        <v>48.880000000000109</v>
      </c>
      <c r="M3477" s="14">
        <f t="shared" si="976"/>
        <v>6923.0300000000498</v>
      </c>
      <c r="N3477">
        <f t="shared" si="982"/>
        <v>0</v>
      </c>
      <c r="O3477">
        <f t="shared" si="977"/>
        <v>0</v>
      </c>
      <c r="P3477">
        <f>COUNTIF(作圖資料!$A$3:$A$249,A3477)</f>
        <v>0</v>
      </c>
      <c r="R3477" s="7">
        <f t="shared" si="983"/>
        <v>21</v>
      </c>
      <c r="S3477" s="8">
        <f t="shared" ca="1" si="984"/>
        <v>21</v>
      </c>
      <c r="T3477" s="8">
        <f t="shared" ca="1" si="985"/>
        <v>9046</v>
      </c>
      <c r="U3477" s="8">
        <f t="shared" ca="1" si="986"/>
        <v>1</v>
      </c>
      <c r="V3477" s="9">
        <f t="shared" ca="1" si="987"/>
        <v>0</v>
      </c>
      <c r="W3477" s="3">
        <f t="shared" si="988"/>
        <v>-2.2990934784713035E-2</v>
      </c>
      <c r="X3477" s="3">
        <f t="shared" si="989"/>
        <v>1.4356552409597878E-3</v>
      </c>
      <c r="Y3477" s="3">
        <f t="shared" si="990"/>
        <v>-4.3259838124475314E-3</v>
      </c>
    </row>
    <row r="3478" spans="1:25" x14ac:dyDescent="0.25">
      <c r="A3478" s="1">
        <v>41093</v>
      </c>
      <c r="B3478" s="2">
        <v>7418.36</v>
      </c>
      <c r="C3478" s="2">
        <v>77061</v>
      </c>
      <c r="D3478" s="2">
        <v>7228</v>
      </c>
      <c r="E3478" s="2">
        <v>7140</v>
      </c>
      <c r="F3478" s="13">
        <f t="shared" si="978"/>
        <v>-2.5660658150858051E-2</v>
      </c>
      <c r="G3478" s="2">
        <f t="shared" si="973"/>
        <v>7340.8793333333342</v>
      </c>
      <c r="H3478" s="2">
        <f t="shared" ca="1" si="979"/>
        <v>65148.800000000003</v>
      </c>
      <c r="I3478">
        <f t="shared" ca="1" si="980"/>
        <v>1</v>
      </c>
      <c r="J3478">
        <f t="shared" si="981"/>
        <v>-1</v>
      </c>
      <c r="K3478">
        <f t="shared" si="974"/>
        <v>73.199999999999818</v>
      </c>
      <c r="L3478">
        <f t="shared" ca="1" si="975"/>
        <v>73.199999999999818</v>
      </c>
      <c r="M3478" s="14">
        <f t="shared" si="976"/>
        <v>6923.0300000000498</v>
      </c>
      <c r="N3478">
        <f t="shared" si="982"/>
        <v>0</v>
      </c>
      <c r="O3478">
        <f t="shared" si="977"/>
        <v>0</v>
      </c>
      <c r="P3478">
        <f>COUNTIF(作圖資料!$A$3:$A$249,A3478)</f>
        <v>0</v>
      </c>
      <c r="R3478" s="7">
        <f t="shared" si="983"/>
        <v>93</v>
      </c>
      <c r="S3478" s="8">
        <f t="shared" ca="1" si="984"/>
        <v>93</v>
      </c>
      <c r="T3478" s="8">
        <f t="shared" ca="1" si="985"/>
        <v>9139</v>
      </c>
      <c r="U3478" s="8">
        <f t="shared" ca="1" si="986"/>
        <v>1</v>
      </c>
      <c r="V3478" s="9">
        <f t="shared" ca="1" si="987"/>
        <v>0</v>
      </c>
      <c r="W3478" s="3">
        <f t="shared" si="988"/>
        <v>-2.2990934784713035E-2</v>
      </c>
      <c r="X3478" s="3">
        <f t="shared" si="989"/>
        <v>1.1415708767858801E-2</v>
      </c>
      <c r="Y3478" s="3">
        <f t="shared" si="990"/>
        <v>8.6519676248955069E-3</v>
      </c>
    </row>
    <row r="3479" spans="1:25" x14ac:dyDescent="0.25">
      <c r="A3479" s="1">
        <v>41094</v>
      </c>
      <c r="B3479" s="2">
        <v>7422.59</v>
      </c>
      <c r="C3479" s="2">
        <v>83371</v>
      </c>
      <c r="D3479" s="2">
        <v>7290</v>
      </c>
      <c r="E3479" s="2">
        <v>7200</v>
      </c>
      <c r="F3479" s="13">
        <f t="shared" si="978"/>
        <v>-1.7863037026159323E-2</v>
      </c>
      <c r="G3479" s="2">
        <f t="shared" si="973"/>
        <v>7337.2445000000016</v>
      </c>
      <c r="H3479" s="2">
        <f t="shared" ca="1" si="979"/>
        <v>70944.2</v>
      </c>
      <c r="I3479">
        <f t="shared" ca="1" si="980"/>
        <v>1</v>
      </c>
      <c r="J3479">
        <f t="shared" si="981"/>
        <v>-1</v>
      </c>
      <c r="K3479">
        <f t="shared" si="974"/>
        <v>4.2300000000004729</v>
      </c>
      <c r="L3479">
        <f t="shared" ca="1" si="975"/>
        <v>4.2300000000004729</v>
      </c>
      <c r="M3479" s="14">
        <f t="shared" si="976"/>
        <v>6923.0300000000498</v>
      </c>
      <c r="N3479">
        <f t="shared" si="982"/>
        <v>0</v>
      </c>
      <c r="O3479">
        <f t="shared" si="977"/>
        <v>0</v>
      </c>
      <c r="P3479">
        <f>COUNTIF(作圖資料!$A$3:$A$249,A3479)</f>
        <v>0</v>
      </c>
      <c r="R3479" s="7">
        <f t="shared" si="983"/>
        <v>62</v>
      </c>
      <c r="S3479" s="8">
        <f t="shared" ca="1" si="984"/>
        <v>62</v>
      </c>
      <c r="T3479" s="8">
        <f t="shared" ca="1" si="985"/>
        <v>9201</v>
      </c>
      <c r="U3479" s="8">
        <f t="shared" ca="1" si="986"/>
        <v>1</v>
      </c>
      <c r="V3479" s="9">
        <f t="shared" ca="1" si="987"/>
        <v>0</v>
      </c>
      <c r="W3479" s="3">
        <f t="shared" si="988"/>
        <v>-2.2990934784713035E-2</v>
      </c>
      <c r="X3479" s="3">
        <f t="shared" si="989"/>
        <v>1.1992424975765692E-2</v>
      </c>
      <c r="Y3479" s="3">
        <f t="shared" si="990"/>
        <v>1.7303935249790792E-2</v>
      </c>
    </row>
    <row r="3480" spans="1:25" x14ac:dyDescent="0.25">
      <c r="A3480" s="1">
        <v>41095</v>
      </c>
      <c r="B3480" s="2">
        <v>7387.78</v>
      </c>
      <c r="C3480" s="2">
        <v>69470</v>
      </c>
      <c r="D3480" s="2">
        <v>7298</v>
      </c>
      <c r="E3480" s="2">
        <v>7204</v>
      </c>
      <c r="F3480" s="13">
        <f t="shared" si="978"/>
        <v>-1.2152500480523187E-2</v>
      </c>
      <c r="G3480" s="2">
        <f t="shared" si="973"/>
        <v>7332.7630000000017</v>
      </c>
      <c r="H3480" s="2">
        <f t="shared" ca="1" si="979"/>
        <v>72697.2</v>
      </c>
      <c r="I3480">
        <f t="shared" ca="1" si="980"/>
        <v>-1</v>
      </c>
      <c r="J3480">
        <f t="shared" si="981"/>
        <v>-1</v>
      </c>
      <c r="K3480">
        <f t="shared" si="974"/>
        <v>-34.8100000000004</v>
      </c>
      <c r="L3480">
        <f t="shared" ca="1" si="975"/>
        <v>-34.8100000000004</v>
      </c>
      <c r="M3480" s="14">
        <f t="shared" si="976"/>
        <v>6923.0300000000498</v>
      </c>
      <c r="N3480">
        <f t="shared" si="982"/>
        <v>0</v>
      </c>
      <c r="O3480">
        <f t="shared" si="977"/>
        <v>0</v>
      </c>
      <c r="P3480">
        <f>COUNTIF(作圖資料!$A$3:$A$249,A3480)</f>
        <v>0</v>
      </c>
      <c r="R3480" s="7">
        <f t="shared" si="983"/>
        <v>8</v>
      </c>
      <c r="S3480" s="8">
        <f t="shared" ca="1" si="984"/>
        <v>8</v>
      </c>
      <c r="T3480" s="8">
        <f t="shared" ca="1" si="985"/>
        <v>9209</v>
      </c>
      <c r="U3480" s="8">
        <f t="shared" ca="1" si="986"/>
        <v>-1</v>
      </c>
      <c r="V3480" s="9">
        <f t="shared" ca="1" si="987"/>
        <v>2</v>
      </c>
      <c r="W3480" s="3">
        <f t="shared" si="988"/>
        <v>-2.2990934784713035E-2</v>
      </c>
      <c r="X3480" s="3">
        <f t="shared" si="989"/>
        <v>7.2464459693264427E-3</v>
      </c>
      <c r="Y3480" s="3">
        <f t="shared" si="990"/>
        <v>1.8420318169132033E-2</v>
      </c>
    </row>
    <row r="3481" spans="1:25" x14ac:dyDescent="0.25">
      <c r="A3481" s="1">
        <v>41096</v>
      </c>
      <c r="B3481" s="2">
        <v>7368.59</v>
      </c>
      <c r="C3481" s="2">
        <v>72650</v>
      </c>
      <c r="D3481" s="2">
        <v>7273</v>
      </c>
      <c r="E3481" s="2">
        <v>7181</v>
      </c>
      <c r="F3481" s="13">
        <f t="shared" si="978"/>
        <v>-1.2972631127529222E-2</v>
      </c>
      <c r="G3481" s="2">
        <f t="shared" si="973"/>
        <v>7327.8575000000028</v>
      </c>
      <c r="H3481" s="2">
        <f t="shared" ca="1" si="979"/>
        <v>74133.8</v>
      </c>
      <c r="I3481">
        <f t="shared" ca="1" si="980"/>
        <v>-1</v>
      </c>
      <c r="J3481">
        <f t="shared" si="981"/>
        <v>-1</v>
      </c>
      <c r="K3481">
        <f t="shared" si="974"/>
        <v>-19.1899999999996</v>
      </c>
      <c r="L3481">
        <f t="shared" ca="1" si="975"/>
        <v>19.1899999999996</v>
      </c>
      <c r="M3481" s="14">
        <f t="shared" si="976"/>
        <v>6923.0300000000498</v>
      </c>
      <c r="N3481">
        <f t="shared" si="982"/>
        <v>0</v>
      </c>
      <c r="O3481">
        <f t="shared" si="977"/>
        <v>0</v>
      </c>
      <c r="P3481">
        <f>COUNTIF(作圖資料!$A$3:$A$249,A3481)</f>
        <v>0</v>
      </c>
      <c r="R3481" s="7">
        <f t="shared" si="983"/>
        <v>-25</v>
      </c>
      <c r="S3481" s="8">
        <f t="shared" ca="1" si="984"/>
        <v>25</v>
      </c>
      <c r="T3481" s="8">
        <f t="shared" ca="1" si="985"/>
        <v>9234</v>
      </c>
      <c r="U3481" s="8">
        <f t="shared" ca="1" si="986"/>
        <v>-1</v>
      </c>
      <c r="V3481" s="9">
        <f t="shared" ca="1" si="987"/>
        <v>0</v>
      </c>
      <c r="W3481" s="3">
        <f t="shared" si="988"/>
        <v>-2.2990934784713035E-2</v>
      </c>
      <c r="X3481" s="3">
        <f t="shared" si="989"/>
        <v>4.6300904067417825E-3</v>
      </c>
      <c r="Y3481" s="3">
        <f t="shared" si="990"/>
        <v>1.4931621546190321E-2</v>
      </c>
    </row>
    <row r="3482" spans="1:25" x14ac:dyDescent="0.25">
      <c r="A3482" s="1">
        <v>41099</v>
      </c>
      <c r="B3482" s="2">
        <v>7309.96</v>
      </c>
      <c r="C3482" s="2">
        <v>58375</v>
      </c>
      <c r="D3482" s="2">
        <v>7236</v>
      </c>
      <c r="E3482" s="2">
        <v>7144</v>
      </c>
      <c r="F3482" s="13">
        <f t="shared" si="978"/>
        <v>-1.0117702422448249E-2</v>
      </c>
      <c r="G3482" s="2">
        <f t="shared" si="973"/>
        <v>7319.8856666666697</v>
      </c>
      <c r="H3482" s="2">
        <f t="shared" ca="1" si="979"/>
        <v>72185.399999999994</v>
      </c>
      <c r="I3482">
        <f t="shared" ca="1" si="980"/>
        <v>-1</v>
      </c>
      <c r="J3482">
        <f t="shared" si="981"/>
        <v>-1</v>
      </c>
      <c r="K3482">
        <f t="shared" si="974"/>
        <v>-58.630000000000109</v>
      </c>
      <c r="L3482">
        <f t="shared" ca="1" si="975"/>
        <v>58.630000000000109</v>
      </c>
      <c r="M3482" s="14">
        <f t="shared" si="976"/>
        <v>6923.0300000000498</v>
      </c>
      <c r="N3482">
        <f t="shared" si="982"/>
        <v>0</v>
      </c>
      <c r="O3482">
        <f t="shared" si="977"/>
        <v>0</v>
      </c>
      <c r="P3482">
        <f>COUNTIF(作圖資料!$A$3:$A$249,A3482)</f>
        <v>0</v>
      </c>
      <c r="R3482" s="7">
        <f t="shared" si="983"/>
        <v>-37</v>
      </c>
      <c r="S3482" s="8">
        <f t="shared" ca="1" si="984"/>
        <v>37</v>
      </c>
      <c r="T3482" s="8">
        <f t="shared" ca="1" si="985"/>
        <v>9271</v>
      </c>
      <c r="U3482" s="8">
        <f t="shared" ca="1" si="986"/>
        <v>-1</v>
      </c>
      <c r="V3482" s="9">
        <f t="shared" ca="1" si="987"/>
        <v>0</v>
      </c>
      <c r="W3482" s="3">
        <f t="shared" si="988"/>
        <v>-2.2990934784713035E-2</v>
      </c>
      <c r="X3482" s="3">
        <f t="shared" si="989"/>
        <v>-3.3634961818114206E-3</v>
      </c>
      <c r="Y3482" s="3">
        <f t="shared" si="990"/>
        <v>9.7683505442365259E-3</v>
      </c>
    </row>
    <row r="3483" spans="1:25" x14ac:dyDescent="0.25">
      <c r="A3483" s="1">
        <v>41100</v>
      </c>
      <c r="B3483" s="2">
        <v>7251.35</v>
      </c>
      <c r="C3483" s="2">
        <v>74141</v>
      </c>
      <c r="D3483" s="2">
        <v>7179</v>
      </c>
      <c r="E3483" s="2">
        <v>7088</v>
      </c>
      <c r="F3483" s="13">
        <f t="shared" si="978"/>
        <v>-9.9774524743668769E-3</v>
      </c>
      <c r="G3483" s="2">
        <f t="shared" si="973"/>
        <v>7311.9105000000018</v>
      </c>
      <c r="H3483" s="2">
        <f t="shared" ca="1" si="979"/>
        <v>71601.399999999994</v>
      </c>
      <c r="I3483">
        <f t="shared" ca="1" si="980"/>
        <v>1</v>
      </c>
      <c r="J3483">
        <f t="shared" si="981"/>
        <v>-1</v>
      </c>
      <c r="K3483">
        <f t="shared" si="974"/>
        <v>-58.609999999999673</v>
      </c>
      <c r="L3483">
        <f t="shared" ca="1" si="975"/>
        <v>58.609999999999673</v>
      </c>
      <c r="M3483" s="14">
        <f t="shared" si="976"/>
        <v>6923.0300000000498</v>
      </c>
      <c r="N3483">
        <f t="shared" si="982"/>
        <v>0</v>
      </c>
      <c r="O3483">
        <f t="shared" si="977"/>
        <v>0</v>
      </c>
      <c r="P3483">
        <f>COUNTIF(作圖資料!$A$3:$A$249,A3483)</f>
        <v>0</v>
      </c>
      <c r="R3483" s="7">
        <f t="shared" si="983"/>
        <v>-57</v>
      </c>
      <c r="S3483" s="8">
        <f t="shared" ca="1" si="984"/>
        <v>57</v>
      </c>
      <c r="T3483" s="8">
        <f t="shared" ca="1" si="985"/>
        <v>9328</v>
      </c>
      <c r="U3483" s="8">
        <f t="shared" ca="1" si="986"/>
        <v>1</v>
      </c>
      <c r="V3483" s="9">
        <f t="shared" ca="1" si="987"/>
        <v>2</v>
      </c>
      <c r="W3483" s="3">
        <f t="shared" si="988"/>
        <v>-2.2990934784713035E-2</v>
      </c>
      <c r="X3483" s="3">
        <f t="shared" si="989"/>
        <v>-1.1354355979783404E-2</v>
      </c>
      <c r="Y3483" s="3">
        <f t="shared" si="990"/>
        <v>1.8141222439296278E-3</v>
      </c>
    </row>
    <row r="3484" spans="1:25" x14ac:dyDescent="0.25">
      <c r="A3484" s="1">
        <v>41101</v>
      </c>
      <c r="B3484" s="2">
        <v>7257.91</v>
      </c>
      <c r="C3484" s="2">
        <v>63415</v>
      </c>
      <c r="D3484" s="2">
        <v>7186</v>
      </c>
      <c r="E3484" s="2">
        <v>7093</v>
      </c>
      <c r="F3484" s="13">
        <f t="shared" si="978"/>
        <v>-9.9078109262858982E-3</v>
      </c>
      <c r="G3484" s="2">
        <f t="shared" si="973"/>
        <v>7306.4445000000014</v>
      </c>
      <c r="H3484" s="2">
        <f t="shared" ca="1" si="979"/>
        <v>67610.2</v>
      </c>
      <c r="I3484">
        <f t="shared" ca="1" si="980"/>
        <v>-1</v>
      </c>
      <c r="J3484">
        <f t="shared" si="981"/>
        <v>-1</v>
      </c>
      <c r="K3484">
        <f t="shared" si="974"/>
        <v>6.5599999999994907</v>
      </c>
      <c r="L3484">
        <f t="shared" ca="1" si="975"/>
        <v>6.5599999999994907</v>
      </c>
      <c r="M3484" s="14">
        <f t="shared" si="976"/>
        <v>6923.0300000000498</v>
      </c>
      <c r="N3484">
        <f t="shared" si="982"/>
        <v>0</v>
      </c>
      <c r="O3484">
        <f t="shared" si="977"/>
        <v>0</v>
      </c>
      <c r="P3484">
        <f>COUNTIF(作圖資料!$A$3:$A$249,A3484)</f>
        <v>0</v>
      </c>
      <c r="R3484" s="7">
        <f t="shared" si="983"/>
        <v>7</v>
      </c>
      <c r="S3484" s="8">
        <f t="shared" ca="1" si="984"/>
        <v>7</v>
      </c>
      <c r="T3484" s="8">
        <f t="shared" ca="1" si="985"/>
        <v>9335</v>
      </c>
      <c r="U3484" s="8">
        <f t="shared" ca="1" si="986"/>
        <v>-1</v>
      </c>
      <c r="V3484" s="9">
        <f t="shared" ca="1" si="987"/>
        <v>2</v>
      </c>
      <c r="W3484" s="3">
        <f t="shared" si="988"/>
        <v>-2.2990934784713035E-2</v>
      </c>
      <c r="X3484" s="3">
        <f t="shared" si="989"/>
        <v>-1.0459968669176201E-2</v>
      </c>
      <c r="Y3484" s="3">
        <f t="shared" si="990"/>
        <v>2.7909572983533248E-3</v>
      </c>
    </row>
    <row r="3485" spans="1:25" x14ac:dyDescent="0.25">
      <c r="A3485" s="1">
        <v>41102</v>
      </c>
      <c r="B3485" s="2">
        <v>7130.93</v>
      </c>
      <c r="C3485" s="2">
        <v>70625</v>
      </c>
      <c r="D3485" s="2">
        <v>7076</v>
      </c>
      <c r="E3485" s="2">
        <v>6985</v>
      </c>
      <c r="F3485" s="13">
        <f t="shared" si="978"/>
        <v>-7.703062573885866E-3</v>
      </c>
      <c r="G3485" s="2">
        <f t="shared" si="973"/>
        <v>7298.5433333333349</v>
      </c>
      <c r="H3485" s="2">
        <f t="shared" ca="1" si="979"/>
        <v>67841.2</v>
      </c>
      <c r="I3485">
        <f t="shared" ca="1" si="980"/>
        <v>1</v>
      </c>
      <c r="J3485">
        <f t="shared" si="981"/>
        <v>-1</v>
      </c>
      <c r="K3485">
        <f t="shared" si="974"/>
        <v>-126.97999999999956</v>
      </c>
      <c r="L3485">
        <f t="shared" ca="1" si="975"/>
        <v>126.97999999999956</v>
      </c>
      <c r="M3485" s="14">
        <f t="shared" si="976"/>
        <v>6923.0300000000498</v>
      </c>
      <c r="N3485">
        <f t="shared" si="982"/>
        <v>0</v>
      </c>
      <c r="O3485">
        <f t="shared" si="977"/>
        <v>0</v>
      </c>
      <c r="P3485">
        <f>COUNTIF(作圖資料!$A$3:$A$249,A3485)</f>
        <v>0</v>
      </c>
      <c r="R3485" s="7">
        <f t="shared" si="983"/>
        <v>-110</v>
      </c>
      <c r="S3485" s="8">
        <f t="shared" ca="1" si="984"/>
        <v>110</v>
      </c>
      <c r="T3485" s="8">
        <f t="shared" ca="1" si="985"/>
        <v>9445</v>
      </c>
      <c r="U3485" s="8">
        <f t="shared" ca="1" si="986"/>
        <v>1</v>
      </c>
      <c r="V3485" s="9">
        <f t="shared" ca="1" si="987"/>
        <v>2</v>
      </c>
      <c r="W3485" s="3">
        <f t="shared" si="988"/>
        <v>-2.2990934784713035E-2</v>
      </c>
      <c r="X3485" s="3">
        <f t="shared" si="989"/>
        <v>-2.7772362068706924E-2</v>
      </c>
      <c r="Y3485" s="3">
        <f t="shared" si="990"/>
        <v>-1.2559307842589962E-2</v>
      </c>
    </row>
    <row r="3486" spans="1:25" x14ac:dyDescent="0.25">
      <c r="A3486" s="1">
        <v>41103</v>
      </c>
      <c r="B3486" s="2">
        <v>7104.27</v>
      </c>
      <c r="C3486" s="2">
        <v>62993</v>
      </c>
      <c r="D3486" s="2">
        <v>7071</v>
      </c>
      <c r="E3486" s="2">
        <v>6972</v>
      </c>
      <c r="F3486" s="13">
        <f t="shared" si="978"/>
        <v>-4.6830990376210968E-3</v>
      </c>
      <c r="G3486" s="2">
        <f t="shared" si="973"/>
        <v>7289.9030000000012</v>
      </c>
      <c r="H3486" s="2">
        <f t="shared" ca="1" si="979"/>
        <v>65909.8</v>
      </c>
      <c r="I3486">
        <f t="shared" ca="1" si="980"/>
        <v>-1</v>
      </c>
      <c r="J3486">
        <f t="shared" si="981"/>
        <v>-1</v>
      </c>
      <c r="K3486">
        <f t="shared" si="974"/>
        <v>-26.659999999999854</v>
      </c>
      <c r="L3486">
        <f t="shared" ca="1" si="975"/>
        <v>-26.659999999999854</v>
      </c>
      <c r="M3486" s="14">
        <f t="shared" si="976"/>
        <v>6923.0300000000498</v>
      </c>
      <c r="N3486">
        <f t="shared" si="982"/>
        <v>0</v>
      </c>
      <c r="O3486">
        <f t="shared" si="977"/>
        <v>0</v>
      </c>
      <c r="P3486">
        <f>COUNTIF(作圖資料!$A$3:$A$249,A3486)</f>
        <v>0</v>
      </c>
      <c r="R3486" s="7">
        <f t="shared" si="983"/>
        <v>-5</v>
      </c>
      <c r="S3486" s="8">
        <f t="shared" ca="1" si="984"/>
        <v>-5</v>
      </c>
      <c r="T3486" s="8">
        <f t="shared" ca="1" si="985"/>
        <v>9440</v>
      </c>
      <c r="U3486" s="8">
        <f t="shared" ca="1" si="986"/>
        <v>-1</v>
      </c>
      <c r="V3486" s="9">
        <f t="shared" ca="1" si="987"/>
        <v>2</v>
      </c>
      <c r="W3486" s="3">
        <f t="shared" si="988"/>
        <v>-2.2990934784713035E-2</v>
      </c>
      <c r="X3486" s="3">
        <f t="shared" si="989"/>
        <v>-3.1407173913339803E-2</v>
      </c>
      <c r="Y3486" s="3">
        <f t="shared" si="990"/>
        <v>-1.3257047167178238E-2</v>
      </c>
    </row>
    <row r="3487" spans="1:25" x14ac:dyDescent="0.25">
      <c r="A3487" s="1">
        <v>41106</v>
      </c>
      <c r="B3487" s="2">
        <v>7090.04</v>
      </c>
      <c r="C3487" s="2">
        <v>55935</v>
      </c>
      <c r="D3487" s="2">
        <v>7056</v>
      </c>
      <c r="E3487" s="2">
        <v>6943</v>
      </c>
      <c r="F3487" s="13">
        <f t="shared" si="978"/>
        <v>-4.8011012631804517E-3</v>
      </c>
      <c r="G3487" s="2">
        <f t="shared" si="973"/>
        <v>7282.9511666666676</v>
      </c>
      <c r="H3487" s="2">
        <f t="shared" ca="1" si="979"/>
        <v>65421.8</v>
      </c>
      <c r="I3487">
        <f t="shared" ca="1" si="980"/>
        <v>-1</v>
      </c>
      <c r="J3487">
        <f t="shared" si="981"/>
        <v>-1</v>
      </c>
      <c r="K3487">
        <f t="shared" si="974"/>
        <v>-14.230000000000473</v>
      </c>
      <c r="L3487">
        <f t="shared" ca="1" si="975"/>
        <v>14.230000000000473</v>
      </c>
      <c r="M3487" s="14">
        <f t="shared" si="976"/>
        <v>6923.0300000000498</v>
      </c>
      <c r="N3487">
        <f t="shared" si="982"/>
        <v>0</v>
      </c>
      <c r="O3487">
        <f t="shared" si="977"/>
        <v>0</v>
      </c>
      <c r="P3487">
        <f>COUNTIF(作圖資料!$A$3:$A$249,A3487)</f>
        <v>0</v>
      </c>
      <c r="R3487" s="7">
        <f t="shared" si="983"/>
        <v>-15</v>
      </c>
      <c r="S3487" s="8">
        <f t="shared" ca="1" si="984"/>
        <v>15</v>
      </c>
      <c r="T3487" s="8">
        <f t="shared" ca="1" si="985"/>
        <v>9455</v>
      </c>
      <c r="U3487" s="8">
        <f t="shared" ca="1" si="986"/>
        <v>-1</v>
      </c>
      <c r="V3487" s="9">
        <f t="shared" ca="1" si="987"/>
        <v>0</v>
      </c>
      <c r="W3487" s="3">
        <f t="shared" si="988"/>
        <v>-2.2990934784713035E-2</v>
      </c>
      <c r="X3487" s="3">
        <f t="shared" si="989"/>
        <v>-3.3347285411806649E-2</v>
      </c>
      <c r="Y3487" s="3">
        <f t="shared" si="990"/>
        <v>-1.5350265140943287E-2</v>
      </c>
    </row>
    <row r="3488" spans="1:25" x14ac:dyDescent="0.25">
      <c r="A3488" s="1">
        <v>41107</v>
      </c>
      <c r="B3488" s="2">
        <v>7127</v>
      </c>
      <c r="C3488" s="2">
        <v>69003</v>
      </c>
      <c r="D3488" s="2">
        <v>7110</v>
      </c>
      <c r="E3488" s="2">
        <v>6983</v>
      </c>
      <c r="F3488" s="13">
        <f t="shared" si="978"/>
        <v>-2.3852953556896539E-3</v>
      </c>
      <c r="G3488" s="2">
        <f t="shared" si="973"/>
        <v>7277.0496666666677</v>
      </c>
      <c r="H3488" s="2">
        <f t="shared" ca="1" si="979"/>
        <v>64394.2</v>
      </c>
      <c r="I3488">
        <f t="shared" ca="1" si="980"/>
        <v>1</v>
      </c>
      <c r="J3488">
        <f t="shared" si="981"/>
        <v>-1</v>
      </c>
      <c r="K3488">
        <f t="shared" si="974"/>
        <v>36.960000000000036</v>
      </c>
      <c r="L3488">
        <f t="shared" ca="1" si="975"/>
        <v>-36.960000000000036</v>
      </c>
      <c r="M3488" s="14">
        <f t="shared" si="976"/>
        <v>6923.0300000000498</v>
      </c>
      <c r="N3488">
        <f t="shared" si="982"/>
        <v>0</v>
      </c>
      <c r="O3488">
        <f t="shared" si="977"/>
        <v>0</v>
      </c>
      <c r="P3488">
        <f>COUNTIF(作圖資料!$A$3:$A$249,A3488)</f>
        <v>0</v>
      </c>
      <c r="R3488" s="7">
        <f t="shared" si="983"/>
        <v>54</v>
      </c>
      <c r="S3488" s="8">
        <f t="shared" ca="1" si="984"/>
        <v>-54</v>
      </c>
      <c r="T3488" s="8">
        <f t="shared" ca="1" si="985"/>
        <v>9401</v>
      </c>
      <c r="U3488" s="8">
        <f t="shared" ca="1" si="986"/>
        <v>1</v>
      </c>
      <c r="V3488" s="9">
        <f t="shared" ca="1" si="987"/>
        <v>2</v>
      </c>
      <c r="W3488" s="3">
        <f t="shared" si="988"/>
        <v>-2.2990934784713035E-2</v>
      </c>
      <c r="X3488" s="3">
        <f t="shared" si="989"/>
        <v>-2.8308176417896957E-2</v>
      </c>
      <c r="Y3488" s="3">
        <f t="shared" si="990"/>
        <v>-7.814680435389243E-3</v>
      </c>
    </row>
    <row r="3489" spans="1:25" x14ac:dyDescent="0.25">
      <c r="A3489" s="1">
        <v>41108</v>
      </c>
      <c r="B3489" s="2">
        <v>7049.05</v>
      </c>
      <c r="C3489" s="2">
        <v>55462</v>
      </c>
      <c r="D3489" s="2">
        <v>7059</v>
      </c>
      <c r="E3489" s="2">
        <v>6885</v>
      </c>
      <c r="F3489" s="13">
        <f t="shared" si="978"/>
        <v>-2.3272639575545706E-2</v>
      </c>
      <c r="G3489" s="2">
        <f t="shared" si="973"/>
        <v>7269.5531666666666</v>
      </c>
      <c r="H3489" s="2">
        <f t="shared" ca="1" si="979"/>
        <v>62803.6</v>
      </c>
      <c r="I3489">
        <f t="shared" ca="1" si="980"/>
        <v>-1</v>
      </c>
      <c r="J3489">
        <f t="shared" si="981"/>
        <v>-1</v>
      </c>
      <c r="K3489">
        <f t="shared" si="974"/>
        <v>-77.949999999999818</v>
      </c>
      <c r="L3489">
        <f t="shared" ca="1" si="975"/>
        <v>-77.949999999999818</v>
      </c>
      <c r="M3489" s="14">
        <f t="shared" si="976"/>
        <v>6923.0300000000498</v>
      </c>
      <c r="N3489">
        <f t="shared" si="982"/>
        <v>0</v>
      </c>
      <c r="O3489">
        <f t="shared" si="977"/>
        <v>0</v>
      </c>
      <c r="P3489">
        <f>COUNTIF(作圖資料!$A$3:$A$249,A3489)</f>
        <v>1</v>
      </c>
      <c r="R3489" s="7">
        <f t="shared" si="983"/>
        <v>-51</v>
      </c>
      <c r="S3489" s="8">
        <f t="shared" ca="1" si="984"/>
        <v>-51</v>
      </c>
      <c r="T3489" s="8">
        <f t="shared" ca="1" si="985"/>
        <v>9350</v>
      </c>
      <c r="U3489" s="8">
        <f t="shared" ca="1" si="986"/>
        <v>-1</v>
      </c>
      <c r="V3489" s="9">
        <f t="shared" ca="1" si="987"/>
        <v>2</v>
      </c>
      <c r="W3489" s="3">
        <f t="shared" si="988"/>
        <v>-2.2990934784713035E-2</v>
      </c>
      <c r="X3489" s="3">
        <f t="shared" si="989"/>
        <v>-3.8935842707812029E-2</v>
      </c>
      <c r="Y3489" s="3">
        <f t="shared" si="990"/>
        <v>-1.493162154619021E-2</v>
      </c>
    </row>
    <row r="3490" spans="1:25" x14ac:dyDescent="0.25">
      <c r="A3490" s="1">
        <v>41109</v>
      </c>
      <c r="B3490" s="2">
        <v>7148.57</v>
      </c>
      <c r="C3490" s="2">
        <v>60910</v>
      </c>
      <c r="D3490" s="2">
        <v>7025</v>
      </c>
      <c r="E3490" s="2">
        <v>6987</v>
      </c>
      <c r="F3490" s="13">
        <f t="shared" si="978"/>
        <v>-1.7285974677452964E-2</v>
      </c>
      <c r="G3490" s="2">
        <f t="shared" si="973"/>
        <v>7262.6429999999991</v>
      </c>
      <c r="H3490" s="2">
        <f t="shared" ca="1" si="979"/>
        <v>60860.6</v>
      </c>
      <c r="I3490">
        <f t="shared" ca="1" si="980"/>
        <v>1</v>
      </c>
      <c r="J3490">
        <f t="shared" si="981"/>
        <v>-1</v>
      </c>
      <c r="K3490">
        <f t="shared" si="974"/>
        <v>99.519999999999527</v>
      </c>
      <c r="L3490">
        <f t="shared" ca="1" si="975"/>
        <v>-99.519999999999527</v>
      </c>
      <c r="M3490" s="14">
        <f t="shared" si="976"/>
        <v>6923.0300000000498</v>
      </c>
      <c r="N3490">
        <f t="shared" si="982"/>
        <v>0</v>
      </c>
      <c r="O3490">
        <f t="shared" si="977"/>
        <v>0</v>
      </c>
      <c r="P3490">
        <f>COUNTIF(作圖資料!$A$3:$A$249,A3490)</f>
        <v>0</v>
      </c>
      <c r="R3490" s="7">
        <f t="shared" si="983"/>
        <v>140</v>
      </c>
      <c r="S3490" s="8">
        <f t="shared" ca="1" si="984"/>
        <v>-140</v>
      </c>
      <c r="T3490" s="8">
        <f t="shared" ca="1" si="985"/>
        <v>9210</v>
      </c>
      <c r="U3490" s="8">
        <f t="shared" ca="1" si="986"/>
        <v>1</v>
      </c>
      <c r="V3490" s="9">
        <f t="shared" ca="1" si="987"/>
        <v>2</v>
      </c>
      <c r="W3490" s="3">
        <f t="shared" si="988"/>
        <v>-2.3272639575545706E-2</v>
      </c>
      <c r="X3490" s="3">
        <f t="shared" si="989"/>
        <v>1.4118214511175198E-2</v>
      </c>
      <c r="Y3490" s="3">
        <f t="shared" si="990"/>
        <v>2.0334059549745823E-2</v>
      </c>
    </row>
    <row r="3491" spans="1:25" x14ac:dyDescent="0.25">
      <c r="A3491" s="1">
        <v>41110</v>
      </c>
      <c r="B3491" s="2">
        <v>7164.68</v>
      </c>
      <c r="C3491" s="2">
        <v>46222</v>
      </c>
      <c r="D3491" s="2">
        <v>7012</v>
      </c>
      <c r="E3491" s="2">
        <v>6976</v>
      </c>
      <c r="F3491" s="13">
        <f t="shared" si="978"/>
        <v>-2.1310093402636343E-2</v>
      </c>
      <c r="G3491" s="2">
        <f t="shared" si="973"/>
        <v>7256.6984999999995</v>
      </c>
      <c r="H3491" s="2">
        <f t="shared" ca="1" si="979"/>
        <v>57506.400000000001</v>
      </c>
      <c r="I3491">
        <f t="shared" ca="1" si="980"/>
        <v>-1</v>
      </c>
      <c r="J3491">
        <f t="shared" si="981"/>
        <v>-1</v>
      </c>
      <c r="K3491">
        <f t="shared" si="974"/>
        <v>16.110000000000582</v>
      </c>
      <c r="L3491">
        <f t="shared" ca="1" si="975"/>
        <v>16.110000000000582</v>
      </c>
      <c r="M3491" s="14">
        <f t="shared" si="976"/>
        <v>6923.0300000000498</v>
      </c>
      <c r="N3491">
        <f t="shared" si="982"/>
        <v>0</v>
      </c>
      <c r="O3491">
        <f t="shared" si="977"/>
        <v>0</v>
      </c>
      <c r="P3491">
        <f>COUNTIF(作圖資料!$A$3:$A$249,A3491)</f>
        <v>0</v>
      </c>
      <c r="R3491" s="7">
        <f t="shared" si="983"/>
        <v>-13</v>
      </c>
      <c r="S3491" s="8">
        <f t="shared" ca="1" si="984"/>
        <v>-13</v>
      </c>
      <c r="T3491" s="8">
        <f t="shared" ca="1" si="985"/>
        <v>9197</v>
      </c>
      <c r="U3491" s="8">
        <f t="shared" ca="1" si="986"/>
        <v>-1</v>
      </c>
      <c r="V3491" s="9">
        <f t="shared" ca="1" si="987"/>
        <v>2</v>
      </c>
      <c r="W3491" s="3">
        <f t="shared" si="988"/>
        <v>-2.3272639575545706E-2</v>
      </c>
      <c r="X3491" s="3">
        <f t="shared" si="989"/>
        <v>1.6403628857789121E-2</v>
      </c>
      <c r="Y3491" s="3">
        <f t="shared" si="990"/>
        <v>1.8445896877269385E-2</v>
      </c>
    </row>
    <row r="3492" spans="1:25" x14ac:dyDescent="0.25">
      <c r="A3492" s="1">
        <v>41113</v>
      </c>
      <c r="B3492" s="2">
        <v>7028.73</v>
      </c>
      <c r="C3492" s="2">
        <v>53242</v>
      </c>
      <c r="D3492" s="2">
        <v>6874</v>
      </c>
      <c r="E3492" s="2">
        <v>6837</v>
      </c>
      <c r="F3492" s="13">
        <f t="shared" si="978"/>
        <v>-2.2013934238475419E-2</v>
      </c>
      <c r="G3492" s="2">
        <f t="shared" si="973"/>
        <v>7249.168999999999</v>
      </c>
      <c r="H3492" s="2">
        <f t="shared" ca="1" si="979"/>
        <v>56967.8</v>
      </c>
      <c r="I3492">
        <f t="shared" ca="1" si="980"/>
        <v>-1</v>
      </c>
      <c r="J3492">
        <f t="shared" si="981"/>
        <v>-1</v>
      </c>
      <c r="K3492">
        <f t="shared" si="974"/>
        <v>-135.95000000000073</v>
      </c>
      <c r="L3492">
        <f t="shared" ca="1" si="975"/>
        <v>135.95000000000073</v>
      </c>
      <c r="M3492" s="14">
        <f t="shared" si="976"/>
        <v>6923.0300000000498</v>
      </c>
      <c r="N3492">
        <f t="shared" si="982"/>
        <v>0</v>
      </c>
      <c r="O3492">
        <f t="shared" si="977"/>
        <v>0</v>
      </c>
      <c r="P3492">
        <f>COUNTIF(作圖資料!$A$3:$A$249,A3492)</f>
        <v>0</v>
      </c>
      <c r="R3492" s="7">
        <f t="shared" si="983"/>
        <v>-138</v>
      </c>
      <c r="S3492" s="8">
        <f t="shared" ca="1" si="984"/>
        <v>138</v>
      </c>
      <c r="T3492" s="8">
        <f t="shared" ca="1" si="985"/>
        <v>9335</v>
      </c>
      <c r="U3492" s="8">
        <f t="shared" ca="1" si="986"/>
        <v>-1</v>
      </c>
      <c r="V3492" s="9">
        <f t="shared" ca="1" si="987"/>
        <v>0</v>
      </c>
      <c r="W3492" s="3">
        <f t="shared" si="988"/>
        <v>-2.3272639575545706E-2</v>
      </c>
      <c r="X3492" s="3">
        <f t="shared" si="989"/>
        <v>-2.8826579468158586E-3</v>
      </c>
      <c r="Y3492" s="3">
        <f t="shared" si="990"/>
        <v>-1.5976761074800727E-3</v>
      </c>
    </row>
    <row r="3493" spans="1:25" x14ac:dyDescent="0.25">
      <c r="A3493" s="1">
        <v>41114</v>
      </c>
      <c r="B3493" s="2">
        <v>7008.35</v>
      </c>
      <c r="C3493" s="2">
        <v>53216</v>
      </c>
      <c r="D3493" s="2">
        <v>6873</v>
      </c>
      <c r="E3493" s="2">
        <v>6838</v>
      </c>
      <c r="F3493" s="13">
        <f t="shared" si="978"/>
        <v>-1.9312677020982161E-2</v>
      </c>
      <c r="G3493" s="2">
        <f t="shared" si="973"/>
        <v>7240.9461666666657</v>
      </c>
      <c r="H3493" s="2">
        <f t="shared" ca="1" si="979"/>
        <v>53810.400000000001</v>
      </c>
      <c r="I3493">
        <f t="shared" ca="1" si="980"/>
        <v>-1</v>
      </c>
      <c r="J3493">
        <f t="shared" si="981"/>
        <v>-1</v>
      </c>
      <c r="K3493">
        <f t="shared" si="974"/>
        <v>-20.3799999999992</v>
      </c>
      <c r="L3493">
        <f t="shared" ca="1" si="975"/>
        <v>20.3799999999992</v>
      </c>
      <c r="M3493" s="14">
        <f t="shared" si="976"/>
        <v>6923.0300000000498</v>
      </c>
      <c r="N3493">
        <f t="shared" si="982"/>
        <v>0</v>
      </c>
      <c r="O3493">
        <f t="shared" si="977"/>
        <v>0</v>
      </c>
      <c r="P3493">
        <f>COUNTIF(作圖資料!$A$3:$A$249,A3493)</f>
        <v>0</v>
      </c>
      <c r="R3493" s="7">
        <f t="shared" si="983"/>
        <v>-1</v>
      </c>
      <c r="S3493" s="8">
        <f t="shared" ca="1" si="984"/>
        <v>1</v>
      </c>
      <c r="T3493" s="8">
        <f t="shared" ca="1" si="985"/>
        <v>9336</v>
      </c>
      <c r="U3493" s="8">
        <f t="shared" ca="1" si="986"/>
        <v>-1</v>
      </c>
      <c r="V3493" s="9">
        <f t="shared" ca="1" si="987"/>
        <v>0</v>
      </c>
      <c r="W3493" s="3">
        <f t="shared" si="988"/>
        <v>-2.3272639575545706E-2</v>
      </c>
      <c r="X3493" s="3">
        <f t="shared" si="989"/>
        <v>-5.7738276789073284E-3</v>
      </c>
      <c r="Y3493" s="3">
        <f t="shared" si="990"/>
        <v>-1.7429193899781703E-3</v>
      </c>
    </row>
    <row r="3494" spans="1:25" x14ac:dyDescent="0.25">
      <c r="A3494" s="1">
        <v>41115</v>
      </c>
      <c r="B3494" s="2">
        <v>6979.13</v>
      </c>
      <c r="C3494" s="2">
        <v>65605</v>
      </c>
      <c r="D3494" s="2">
        <v>6844</v>
      </c>
      <c r="E3494" s="2">
        <v>6809</v>
      </c>
      <c r="F3494" s="13">
        <f t="shared" si="978"/>
        <v>-1.936201217057143E-2</v>
      </c>
      <c r="G3494" s="2">
        <f t="shared" si="973"/>
        <v>7229.318166666666</v>
      </c>
      <c r="H3494" s="2">
        <f t="shared" ca="1" si="979"/>
        <v>55839</v>
      </c>
      <c r="I3494">
        <f t="shared" ca="1" si="980"/>
        <v>1</v>
      </c>
      <c r="J3494">
        <f t="shared" si="981"/>
        <v>-1</v>
      </c>
      <c r="K3494">
        <f t="shared" si="974"/>
        <v>-29.220000000000255</v>
      </c>
      <c r="L3494">
        <f t="shared" ca="1" si="975"/>
        <v>29.220000000000255</v>
      </c>
      <c r="M3494" s="14">
        <f t="shared" si="976"/>
        <v>6923.0300000000498</v>
      </c>
      <c r="N3494">
        <f t="shared" si="982"/>
        <v>0</v>
      </c>
      <c r="O3494">
        <f t="shared" si="977"/>
        <v>0</v>
      </c>
      <c r="P3494">
        <f>COUNTIF(作圖資料!$A$3:$A$249,A3494)</f>
        <v>0</v>
      </c>
      <c r="R3494" s="7">
        <f t="shared" si="983"/>
        <v>-29</v>
      </c>
      <c r="S3494" s="8">
        <f t="shared" ca="1" si="984"/>
        <v>29</v>
      </c>
      <c r="T3494" s="8">
        <f t="shared" ca="1" si="985"/>
        <v>9365</v>
      </c>
      <c r="U3494" s="8">
        <f t="shared" ca="1" si="986"/>
        <v>1</v>
      </c>
      <c r="V3494" s="9">
        <f t="shared" ca="1" si="987"/>
        <v>2</v>
      </c>
      <c r="W3494" s="3">
        <f t="shared" si="988"/>
        <v>-2.3272639575545706E-2</v>
      </c>
      <c r="X3494" s="3">
        <f t="shared" si="989"/>
        <v>-9.9190671083340121E-3</v>
      </c>
      <c r="Y3494" s="3">
        <f t="shared" si="990"/>
        <v>-5.954974582425443E-3</v>
      </c>
    </row>
    <row r="3495" spans="1:25" x14ac:dyDescent="0.25">
      <c r="A3495" s="1">
        <v>41116</v>
      </c>
      <c r="B3495" s="2">
        <v>6970.69</v>
      </c>
      <c r="C3495" s="2">
        <v>60346</v>
      </c>
      <c r="D3495" s="2">
        <v>6876</v>
      </c>
      <c r="E3495" s="2">
        <v>6839</v>
      </c>
      <c r="F3495" s="13">
        <f t="shared" si="978"/>
        <v>-1.3584021094038001E-2</v>
      </c>
      <c r="G3495" s="2">
        <f t="shared" si="973"/>
        <v>7217.8374999999987</v>
      </c>
      <c r="H3495" s="2">
        <f t="shared" ca="1" si="979"/>
        <v>55726.2</v>
      </c>
      <c r="I3495">
        <f t="shared" ca="1" si="980"/>
        <v>1</v>
      </c>
      <c r="J3495">
        <f t="shared" si="981"/>
        <v>-1</v>
      </c>
      <c r="K3495">
        <f t="shared" si="974"/>
        <v>-8.4400000000005093</v>
      </c>
      <c r="L3495">
        <f t="shared" ca="1" si="975"/>
        <v>-8.4400000000005093</v>
      </c>
      <c r="M3495" s="14">
        <f t="shared" si="976"/>
        <v>6923.0300000000498</v>
      </c>
      <c r="N3495">
        <f t="shared" si="982"/>
        <v>0</v>
      </c>
      <c r="O3495">
        <f t="shared" si="977"/>
        <v>0</v>
      </c>
      <c r="P3495">
        <f>COUNTIF(作圖資料!$A$3:$A$249,A3495)</f>
        <v>0</v>
      </c>
      <c r="R3495" s="7">
        <f t="shared" si="983"/>
        <v>32</v>
      </c>
      <c r="S3495" s="8">
        <f t="shared" ca="1" si="984"/>
        <v>32</v>
      </c>
      <c r="T3495" s="8">
        <f t="shared" ca="1" si="985"/>
        <v>9397</v>
      </c>
      <c r="U3495" s="8">
        <f t="shared" ca="1" si="986"/>
        <v>1</v>
      </c>
      <c r="V3495" s="9">
        <f t="shared" ca="1" si="987"/>
        <v>0</v>
      </c>
      <c r="W3495" s="3">
        <f t="shared" si="988"/>
        <v>-2.3272639575545706E-2</v>
      </c>
      <c r="X3495" s="3">
        <f t="shared" si="989"/>
        <v>-1.1116391570495598E-2</v>
      </c>
      <c r="Y3495" s="3">
        <f t="shared" si="990"/>
        <v>-1.3071895424835445E-3</v>
      </c>
    </row>
    <row r="3496" spans="1:25" x14ac:dyDescent="0.25">
      <c r="A3496" s="1">
        <v>41117</v>
      </c>
      <c r="B3496" s="2">
        <v>7124.49</v>
      </c>
      <c r="C3496" s="2">
        <v>75496</v>
      </c>
      <c r="D3496" s="2">
        <v>7031</v>
      </c>
      <c r="E3496" s="2">
        <v>6993</v>
      </c>
      <c r="F3496" s="13">
        <f t="shared" si="978"/>
        <v>-1.3122342792255992E-2</v>
      </c>
      <c r="G3496" s="2">
        <f t="shared" si="973"/>
        <v>7208.229833333332</v>
      </c>
      <c r="H3496" s="2">
        <f t="shared" ca="1" si="979"/>
        <v>61581</v>
      </c>
      <c r="I3496">
        <f t="shared" ca="1" si="980"/>
        <v>1</v>
      </c>
      <c r="J3496">
        <f t="shared" si="981"/>
        <v>-1</v>
      </c>
      <c r="K3496">
        <f t="shared" si="974"/>
        <v>153.80000000000018</v>
      </c>
      <c r="L3496">
        <f t="shared" ca="1" si="975"/>
        <v>153.80000000000018</v>
      </c>
      <c r="M3496" s="14">
        <f t="shared" si="976"/>
        <v>6923.0300000000498</v>
      </c>
      <c r="N3496">
        <f t="shared" si="982"/>
        <v>0</v>
      </c>
      <c r="O3496">
        <f t="shared" si="977"/>
        <v>0</v>
      </c>
      <c r="P3496">
        <f>COUNTIF(作圖資料!$A$3:$A$249,A3496)</f>
        <v>0</v>
      </c>
      <c r="R3496" s="7">
        <f t="shared" si="983"/>
        <v>155</v>
      </c>
      <c r="S3496" s="8">
        <f t="shared" ca="1" si="984"/>
        <v>155</v>
      </c>
      <c r="T3496" s="8">
        <f t="shared" ca="1" si="985"/>
        <v>9552</v>
      </c>
      <c r="U3496" s="8">
        <f t="shared" ca="1" si="986"/>
        <v>1</v>
      </c>
      <c r="V3496" s="9">
        <f t="shared" ca="1" si="987"/>
        <v>0</v>
      </c>
      <c r="W3496" s="3">
        <f t="shared" si="988"/>
        <v>-2.3272639575545706E-2</v>
      </c>
      <c r="X3496" s="3">
        <f t="shared" si="989"/>
        <v>1.0702151353728206E-2</v>
      </c>
      <c r="Y3496" s="3">
        <f t="shared" si="990"/>
        <v>2.1205519244734905E-2</v>
      </c>
    </row>
    <row r="3497" spans="1:25" x14ac:dyDescent="0.25">
      <c r="A3497" s="1">
        <v>41120</v>
      </c>
      <c r="B3497" s="2">
        <v>7158.88</v>
      </c>
      <c r="C3497" s="2">
        <v>64374</v>
      </c>
      <c r="D3497" s="2">
        <v>7077</v>
      </c>
      <c r="E3497" s="2">
        <v>7042</v>
      </c>
      <c r="F3497" s="13">
        <f t="shared" si="978"/>
        <v>-1.1437543302863062E-2</v>
      </c>
      <c r="G3497" s="2">
        <f t="shared" si="973"/>
        <v>7201.9098333333322</v>
      </c>
      <c r="H3497" s="2">
        <f t="shared" ca="1" si="979"/>
        <v>63807.4</v>
      </c>
      <c r="I3497">
        <f t="shared" ca="1" si="980"/>
        <v>1</v>
      </c>
      <c r="J3497">
        <f t="shared" si="981"/>
        <v>-1</v>
      </c>
      <c r="K3497">
        <f t="shared" si="974"/>
        <v>34.390000000000327</v>
      </c>
      <c r="L3497">
        <f t="shared" ca="1" si="975"/>
        <v>34.390000000000327</v>
      </c>
      <c r="M3497" s="14">
        <f t="shared" si="976"/>
        <v>6923.0300000000498</v>
      </c>
      <c r="N3497">
        <f t="shared" si="982"/>
        <v>0</v>
      </c>
      <c r="O3497">
        <f t="shared" si="977"/>
        <v>0</v>
      </c>
      <c r="P3497">
        <f>COUNTIF(作圖資料!$A$3:$A$249,A3497)</f>
        <v>0</v>
      </c>
      <c r="R3497" s="7">
        <f t="shared" si="983"/>
        <v>46</v>
      </c>
      <c r="S3497" s="8">
        <f t="shared" ca="1" si="984"/>
        <v>46</v>
      </c>
      <c r="T3497" s="8">
        <f t="shared" ca="1" si="985"/>
        <v>9598</v>
      </c>
      <c r="U3497" s="8">
        <f t="shared" ca="1" si="986"/>
        <v>1</v>
      </c>
      <c r="V3497" s="9">
        <f t="shared" ca="1" si="987"/>
        <v>0</v>
      </c>
      <c r="W3497" s="3">
        <f t="shared" si="988"/>
        <v>-2.3272639575545706E-2</v>
      </c>
      <c r="X3497" s="3">
        <f t="shared" si="989"/>
        <v>1.5580822947772743E-2</v>
      </c>
      <c r="Y3497" s="3">
        <f t="shared" si="990"/>
        <v>2.7886710239651391E-2</v>
      </c>
    </row>
    <row r="3498" spans="1:25" x14ac:dyDescent="0.25">
      <c r="A3498" s="1">
        <v>41121</v>
      </c>
      <c r="B3498" s="2">
        <v>7270.49</v>
      </c>
      <c r="C3498" s="2">
        <v>80170</v>
      </c>
      <c r="D3498" s="2">
        <v>7156</v>
      </c>
      <c r="E3498" s="2">
        <v>7122</v>
      </c>
      <c r="F3498" s="13">
        <f t="shared" si="978"/>
        <v>-1.5747219238318122E-2</v>
      </c>
      <c r="G3498" s="2">
        <f t="shared" si="973"/>
        <v>7197.3228333333327</v>
      </c>
      <c r="H3498" s="2">
        <f t="shared" ca="1" si="979"/>
        <v>69198.2</v>
      </c>
      <c r="I3498">
        <f t="shared" ca="1" si="980"/>
        <v>1</v>
      </c>
      <c r="J3498">
        <f t="shared" si="981"/>
        <v>-1</v>
      </c>
      <c r="K3498">
        <f t="shared" si="974"/>
        <v>111.60999999999967</v>
      </c>
      <c r="L3498">
        <f t="shared" ca="1" si="975"/>
        <v>111.60999999999967</v>
      </c>
      <c r="M3498" s="14">
        <f t="shared" si="976"/>
        <v>6923.0300000000498</v>
      </c>
      <c r="N3498">
        <f t="shared" si="982"/>
        <v>0</v>
      </c>
      <c r="O3498">
        <f t="shared" si="977"/>
        <v>0</v>
      </c>
      <c r="P3498">
        <f>COUNTIF(作圖資料!$A$3:$A$249,A3498)</f>
        <v>0</v>
      </c>
      <c r="R3498" s="7">
        <f t="shared" si="983"/>
        <v>79</v>
      </c>
      <c r="S3498" s="8">
        <f t="shared" ca="1" si="984"/>
        <v>79</v>
      </c>
      <c r="T3498" s="8">
        <f t="shared" ca="1" si="985"/>
        <v>9677</v>
      </c>
      <c r="U3498" s="8">
        <f t="shared" ca="1" si="986"/>
        <v>1</v>
      </c>
      <c r="V3498" s="9">
        <f t="shared" ca="1" si="987"/>
        <v>0</v>
      </c>
      <c r="W3498" s="3">
        <f t="shared" si="988"/>
        <v>-2.3272639575545706E-2</v>
      </c>
      <c r="X3498" s="3">
        <f t="shared" si="989"/>
        <v>3.1414162192068051E-2</v>
      </c>
      <c r="Y3498" s="3">
        <f t="shared" si="990"/>
        <v>3.9360929557007873E-2</v>
      </c>
    </row>
    <row r="3499" spans="1:25" x14ac:dyDescent="0.25">
      <c r="A3499" s="1">
        <v>41122</v>
      </c>
      <c r="B3499" s="2">
        <v>7267.96</v>
      </c>
      <c r="C3499" s="2">
        <v>89697</v>
      </c>
      <c r="D3499" s="2">
        <v>7194</v>
      </c>
      <c r="E3499" s="2">
        <v>7155</v>
      </c>
      <c r="F3499" s="13">
        <f t="shared" si="978"/>
        <v>-1.0176170479749502E-2</v>
      </c>
      <c r="G3499" s="2">
        <f t="shared" si="973"/>
        <v>7193.8603333333322</v>
      </c>
      <c r="H3499" s="2">
        <f t="shared" ca="1" si="979"/>
        <v>74016.600000000006</v>
      </c>
      <c r="I3499">
        <f t="shared" ca="1" si="980"/>
        <v>1</v>
      </c>
      <c r="J3499">
        <f t="shared" si="981"/>
        <v>-1</v>
      </c>
      <c r="K3499">
        <f t="shared" si="974"/>
        <v>-2.5299999999997453</v>
      </c>
      <c r="L3499">
        <f t="shared" ca="1" si="975"/>
        <v>-2.5299999999997453</v>
      </c>
      <c r="M3499" s="14">
        <f t="shared" si="976"/>
        <v>6923.0300000000498</v>
      </c>
      <c r="N3499">
        <f t="shared" si="982"/>
        <v>0</v>
      </c>
      <c r="O3499">
        <f t="shared" si="977"/>
        <v>0</v>
      </c>
      <c r="P3499">
        <f>COUNTIF(作圖資料!$A$3:$A$249,A3499)</f>
        <v>0</v>
      </c>
      <c r="R3499" s="7">
        <f t="shared" si="983"/>
        <v>38</v>
      </c>
      <c r="S3499" s="8">
        <f t="shared" ca="1" si="984"/>
        <v>38</v>
      </c>
      <c r="T3499" s="8">
        <f t="shared" ca="1" si="985"/>
        <v>9715</v>
      </c>
      <c r="U3499" s="8">
        <f t="shared" ca="1" si="986"/>
        <v>1</v>
      </c>
      <c r="V3499" s="9">
        <f t="shared" ca="1" si="987"/>
        <v>0</v>
      </c>
      <c r="W3499" s="3">
        <f t="shared" si="988"/>
        <v>-2.3272639575545706E-2</v>
      </c>
      <c r="X3499" s="3">
        <f t="shared" si="989"/>
        <v>3.1055248579595407E-2</v>
      </c>
      <c r="Y3499" s="3">
        <f t="shared" si="990"/>
        <v>4.488017429193869E-2</v>
      </c>
    </row>
    <row r="3500" spans="1:25" x14ac:dyDescent="0.25">
      <c r="A3500" s="1">
        <v>41124</v>
      </c>
      <c r="B3500" s="2">
        <v>7217.51</v>
      </c>
      <c r="C3500" s="2">
        <v>77786</v>
      </c>
      <c r="D3500" s="2">
        <v>7140</v>
      </c>
      <c r="E3500" s="2">
        <v>7101</v>
      </c>
      <c r="F3500" s="13">
        <f t="shared" si="978"/>
        <v>-1.0739160735489084E-2</v>
      </c>
      <c r="G3500" s="2">
        <f t="shared" si="973"/>
        <v>7189.4186666666656</v>
      </c>
      <c r="H3500" s="2">
        <f t="shared" ca="1" si="979"/>
        <v>77504.600000000006</v>
      </c>
      <c r="I3500">
        <f t="shared" ca="1" si="980"/>
        <v>1</v>
      </c>
      <c r="J3500">
        <f t="shared" si="981"/>
        <v>-1</v>
      </c>
      <c r="K3500">
        <f t="shared" si="974"/>
        <v>-50.449999999999818</v>
      </c>
      <c r="L3500">
        <f t="shared" ca="1" si="975"/>
        <v>-50.449999999999818</v>
      </c>
      <c r="M3500" s="14">
        <f t="shared" si="976"/>
        <v>6923.0300000000498</v>
      </c>
      <c r="N3500">
        <f t="shared" si="982"/>
        <v>0</v>
      </c>
      <c r="O3500">
        <f t="shared" si="977"/>
        <v>0</v>
      </c>
      <c r="P3500">
        <f>COUNTIF(作圖資料!$A$3:$A$249,A3500)</f>
        <v>0</v>
      </c>
      <c r="R3500" s="7">
        <f t="shared" si="983"/>
        <v>-54</v>
      </c>
      <c r="S3500" s="8">
        <f t="shared" ca="1" si="984"/>
        <v>-54</v>
      </c>
      <c r="T3500" s="8">
        <f t="shared" ca="1" si="985"/>
        <v>9661</v>
      </c>
      <c r="U3500" s="8">
        <f t="shared" ca="1" si="986"/>
        <v>1</v>
      </c>
      <c r="V3500" s="9">
        <f t="shared" ca="1" si="987"/>
        <v>0</v>
      </c>
      <c r="W3500" s="3">
        <f t="shared" si="988"/>
        <v>-2.3272639575545706E-2</v>
      </c>
      <c r="X3500" s="3">
        <f t="shared" si="989"/>
        <v>2.3898255793333378E-2</v>
      </c>
      <c r="Y3500" s="3">
        <f t="shared" si="990"/>
        <v>3.7037037037036757E-2</v>
      </c>
    </row>
    <row r="3501" spans="1:25" x14ac:dyDescent="0.25">
      <c r="A3501" s="1">
        <v>41127</v>
      </c>
      <c r="B3501" s="2">
        <v>7286.33</v>
      </c>
      <c r="C3501" s="2">
        <v>81226</v>
      </c>
      <c r="D3501" s="2">
        <v>7239</v>
      </c>
      <c r="E3501" s="2">
        <v>7201</v>
      </c>
      <c r="F3501" s="13">
        <f t="shared" si="978"/>
        <v>-6.4957255573107053E-3</v>
      </c>
      <c r="G3501" s="2">
        <f t="shared" si="973"/>
        <v>7187.5013333333327</v>
      </c>
      <c r="H3501" s="2">
        <f t="shared" ca="1" si="979"/>
        <v>78650.600000000006</v>
      </c>
      <c r="I3501">
        <f t="shared" ca="1" si="980"/>
        <v>1</v>
      </c>
      <c r="J3501">
        <f t="shared" si="981"/>
        <v>-1</v>
      </c>
      <c r="K3501">
        <f t="shared" si="974"/>
        <v>68.819999999999709</v>
      </c>
      <c r="L3501">
        <f t="shared" ca="1" si="975"/>
        <v>68.819999999999709</v>
      </c>
      <c r="M3501" s="14">
        <f t="shared" si="976"/>
        <v>6923.0300000000498</v>
      </c>
      <c r="N3501">
        <f t="shared" si="982"/>
        <v>0</v>
      </c>
      <c r="O3501">
        <f t="shared" si="977"/>
        <v>0</v>
      </c>
      <c r="P3501">
        <f>COUNTIF(作圖資料!$A$3:$A$249,A3501)</f>
        <v>0</v>
      </c>
      <c r="R3501" s="7">
        <f t="shared" si="983"/>
        <v>99</v>
      </c>
      <c r="S3501" s="8">
        <f t="shared" ca="1" si="984"/>
        <v>99</v>
      </c>
      <c r="T3501" s="8">
        <f t="shared" ca="1" si="985"/>
        <v>9760</v>
      </c>
      <c r="U3501" s="8">
        <f t="shared" ca="1" si="986"/>
        <v>1</v>
      </c>
      <c r="V3501" s="9">
        <f t="shared" ca="1" si="987"/>
        <v>0</v>
      </c>
      <c r="W3501" s="3">
        <f t="shared" si="988"/>
        <v>-2.3272639575545706E-2</v>
      </c>
      <c r="X3501" s="3">
        <f t="shared" si="989"/>
        <v>3.366127350493997E-2</v>
      </c>
      <c r="Y3501" s="3">
        <f t="shared" si="990"/>
        <v>5.1416122004356968E-2</v>
      </c>
    </row>
    <row r="3502" spans="1:25" x14ac:dyDescent="0.25">
      <c r="A3502" s="1">
        <v>41128</v>
      </c>
      <c r="B3502" s="2">
        <v>7295.46</v>
      </c>
      <c r="C3502" s="2">
        <v>68244</v>
      </c>
      <c r="D3502" s="2">
        <v>7235</v>
      </c>
      <c r="E3502" s="2">
        <v>7196</v>
      </c>
      <c r="F3502" s="13">
        <f t="shared" si="978"/>
        <v>-8.2873458287756607E-3</v>
      </c>
      <c r="G3502" s="2">
        <f t="shared" si="973"/>
        <v>7186.1393333333335</v>
      </c>
      <c r="H3502" s="2">
        <f t="shared" ca="1" si="979"/>
        <v>79424.600000000006</v>
      </c>
      <c r="I3502">
        <f t="shared" ca="1" si="980"/>
        <v>-1</v>
      </c>
      <c r="J3502">
        <f t="shared" si="981"/>
        <v>-1</v>
      </c>
      <c r="K3502">
        <f t="shared" si="974"/>
        <v>9.1300000000001091</v>
      </c>
      <c r="L3502">
        <f t="shared" ca="1" si="975"/>
        <v>9.1300000000001091</v>
      </c>
      <c r="M3502" s="14">
        <f t="shared" si="976"/>
        <v>6923.0300000000498</v>
      </c>
      <c r="N3502">
        <f t="shared" si="982"/>
        <v>0</v>
      </c>
      <c r="O3502">
        <f t="shared" si="977"/>
        <v>0</v>
      </c>
      <c r="P3502">
        <f>COUNTIF(作圖資料!$A$3:$A$249,A3502)</f>
        <v>0</v>
      </c>
      <c r="R3502" s="7">
        <f t="shared" si="983"/>
        <v>-4</v>
      </c>
      <c r="S3502" s="8">
        <f t="shared" ca="1" si="984"/>
        <v>-4</v>
      </c>
      <c r="T3502" s="8">
        <f t="shared" ca="1" si="985"/>
        <v>9756</v>
      </c>
      <c r="U3502" s="8">
        <f t="shared" ca="1" si="986"/>
        <v>-1</v>
      </c>
      <c r="V3502" s="9">
        <f t="shared" ca="1" si="987"/>
        <v>2</v>
      </c>
      <c r="W3502" s="3">
        <f t="shared" si="988"/>
        <v>-2.3272639575545706E-2</v>
      </c>
      <c r="X3502" s="3">
        <f t="shared" si="989"/>
        <v>3.4956483497776025E-2</v>
      </c>
      <c r="Y3502" s="3">
        <f t="shared" si="990"/>
        <v>5.0835148874364133E-2</v>
      </c>
    </row>
    <row r="3503" spans="1:25" x14ac:dyDescent="0.25">
      <c r="A3503" s="1">
        <v>41129</v>
      </c>
      <c r="B3503" s="2">
        <v>7319.8</v>
      </c>
      <c r="C3503" s="2">
        <v>93594</v>
      </c>
      <c r="D3503" s="2">
        <v>7299</v>
      </c>
      <c r="E3503" s="2">
        <v>7257</v>
      </c>
      <c r="F3503" s="13">
        <f t="shared" si="978"/>
        <v>-2.8416076941992774E-3</v>
      </c>
      <c r="G3503" s="2">
        <f t="shared" si="973"/>
        <v>7184.8753333333316</v>
      </c>
      <c r="H3503" s="2">
        <f t="shared" ca="1" si="979"/>
        <v>82109.399999999994</v>
      </c>
      <c r="I3503">
        <f t="shared" ca="1" si="980"/>
        <v>1</v>
      </c>
      <c r="J3503">
        <f t="shared" si="981"/>
        <v>-1</v>
      </c>
      <c r="K3503">
        <f t="shared" si="974"/>
        <v>24.340000000000146</v>
      </c>
      <c r="L3503">
        <f t="shared" ca="1" si="975"/>
        <v>-24.340000000000146</v>
      </c>
      <c r="M3503" s="14">
        <f t="shared" si="976"/>
        <v>6923.0300000000498</v>
      </c>
      <c r="N3503">
        <f t="shared" si="982"/>
        <v>0</v>
      </c>
      <c r="O3503">
        <f t="shared" si="977"/>
        <v>0</v>
      </c>
      <c r="P3503">
        <f>COUNTIF(作圖資料!$A$3:$A$249,A3503)</f>
        <v>0</v>
      </c>
      <c r="R3503" s="7">
        <f t="shared" si="983"/>
        <v>64</v>
      </c>
      <c r="S3503" s="8">
        <f t="shared" ca="1" si="984"/>
        <v>-64</v>
      </c>
      <c r="T3503" s="8">
        <f t="shared" ca="1" si="985"/>
        <v>9692</v>
      </c>
      <c r="U3503" s="8">
        <f t="shared" ca="1" si="986"/>
        <v>1</v>
      </c>
      <c r="V3503" s="9">
        <f t="shared" ca="1" si="987"/>
        <v>2</v>
      </c>
      <c r="W3503" s="3">
        <f t="shared" si="988"/>
        <v>-2.3272639575545706E-2</v>
      </c>
      <c r="X3503" s="3">
        <f t="shared" si="989"/>
        <v>3.8409431058085586E-2</v>
      </c>
      <c r="Y3503" s="3">
        <f t="shared" si="990"/>
        <v>6.013071895424793E-2</v>
      </c>
    </row>
    <row r="3504" spans="1:25" x14ac:dyDescent="0.25">
      <c r="A3504" s="1">
        <v>41130</v>
      </c>
      <c r="B3504" s="2">
        <v>7433.7</v>
      </c>
      <c r="C3504" s="2">
        <v>107769</v>
      </c>
      <c r="D3504" s="2">
        <v>7441</v>
      </c>
      <c r="E3504" s="2">
        <v>7394</v>
      </c>
      <c r="F3504" s="13">
        <f t="shared" si="978"/>
        <v>9.820143400998127E-4</v>
      </c>
      <c r="G3504" s="2">
        <f t="shared" si="973"/>
        <v>7188.1941666666653</v>
      </c>
      <c r="H3504" s="2">
        <f t="shared" ca="1" si="979"/>
        <v>85723.8</v>
      </c>
      <c r="I3504">
        <f t="shared" ca="1" si="980"/>
        <v>1</v>
      </c>
      <c r="J3504">
        <f t="shared" si="981"/>
        <v>1</v>
      </c>
      <c r="K3504">
        <f t="shared" si="974"/>
        <v>113.89999999999964</v>
      </c>
      <c r="L3504">
        <f t="shared" ca="1" si="975"/>
        <v>113.89999999999964</v>
      </c>
      <c r="M3504" s="14">
        <f t="shared" si="976"/>
        <v>6923.0300000000498</v>
      </c>
      <c r="N3504">
        <f t="shared" si="982"/>
        <v>0</v>
      </c>
      <c r="O3504">
        <f t="shared" si="977"/>
        <v>0</v>
      </c>
      <c r="P3504">
        <f>COUNTIF(作圖資料!$A$3:$A$249,A3504)</f>
        <v>0</v>
      </c>
      <c r="R3504" s="7">
        <f t="shared" si="983"/>
        <v>142</v>
      </c>
      <c r="S3504" s="8">
        <f t="shared" ca="1" si="984"/>
        <v>142</v>
      </c>
      <c r="T3504" s="8">
        <f t="shared" ca="1" si="985"/>
        <v>9834</v>
      </c>
      <c r="U3504" s="8">
        <f t="shared" ca="1" si="986"/>
        <v>1</v>
      </c>
      <c r="V3504" s="9">
        <f t="shared" ca="1" si="987"/>
        <v>0</v>
      </c>
      <c r="W3504" s="3">
        <f t="shared" si="988"/>
        <v>-2.3272639575545706E-2</v>
      </c>
      <c r="X3504" s="3">
        <f t="shared" si="989"/>
        <v>5.4567636773749317E-2</v>
      </c>
      <c r="Y3504" s="3">
        <f t="shared" si="990"/>
        <v>8.0755265068990223E-2</v>
      </c>
    </row>
    <row r="3505" spans="1:25" x14ac:dyDescent="0.25">
      <c r="A3505" s="1">
        <v>41131</v>
      </c>
      <c r="B3505" s="2">
        <v>7441.12</v>
      </c>
      <c r="C3505" s="2">
        <v>93940</v>
      </c>
      <c r="D3505" s="2">
        <v>7444</v>
      </c>
      <c r="E3505" s="2">
        <v>7407</v>
      </c>
      <c r="F3505" s="13">
        <f t="shared" si="978"/>
        <v>3.8703851033172754E-4</v>
      </c>
      <c r="G3505" s="2">
        <f t="shared" si="973"/>
        <v>7189.5999999999976</v>
      </c>
      <c r="H3505" s="2">
        <f t="shared" ca="1" si="979"/>
        <v>88954.6</v>
      </c>
      <c r="I3505">
        <f t="shared" ca="1" si="980"/>
        <v>1</v>
      </c>
      <c r="J3505">
        <f t="shared" si="981"/>
        <v>1</v>
      </c>
      <c r="K3505">
        <f t="shared" si="974"/>
        <v>7.4200000000000728</v>
      </c>
      <c r="L3505">
        <f t="shared" ca="1" si="975"/>
        <v>7.4200000000000728</v>
      </c>
      <c r="M3505" s="14">
        <f t="shared" si="976"/>
        <v>6923.0300000000498</v>
      </c>
      <c r="N3505">
        <f t="shared" si="982"/>
        <v>0</v>
      </c>
      <c r="O3505">
        <f t="shared" si="977"/>
        <v>0</v>
      </c>
      <c r="P3505">
        <f>COUNTIF(作圖資料!$A$3:$A$249,A3505)</f>
        <v>0</v>
      </c>
      <c r="R3505" s="7">
        <f t="shared" si="983"/>
        <v>3</v>
      </c>
      <c r="S3505" s="8">
        <f t="shared" ca="1" si="984"/>
        <v>3</v>
      </c>
      <c r="T3505" s="8">
        <f t="shared" ca="1" si="985"/>
        <v>9837</v>
      </c>
      <c r="U3505" s="8">
        <f t="shared" ca="1" si="986"/>
        <v>1</v>
      </c>
      <c r="V3505" s="9">
        <f t="shared" ca="1" si="987"/>
        <v>0</v>
      </c>
      <c r="W3505" s="3">
        <f t="shared" si="988"/>
        <v>-2.3272639575545706E-2</v>
      </c>
      <c r="X3505" s="3">
        <f t="shared" si="989"/>
        <v>5.5620260886218409E-2</v>
      </c>
      <c r="Y3505" s="3">
        <f t="shared" si="990"/>
        <v>8.1190994916484627E-2</v>
      </c>
    </row>
    <row r="3506" spans="1:25" x14ac:dyDescent="0.25">
      <c r="A3506" s="1">
        <v>41134</v>
      </c>
      <c r="B3506" s="2">
        <v>7436.3</v>
      </c>
      <c r="C3506" s="2">
        <v>72585</v>
      </c>
      <c r="D3506" s="2">
        <v>7454</v>
      </c>
      <c r="E3506" s="2">
        <v>7435</v>
      </c>
      <c r="F3506" s="13">
        <f t="shared" si="978"/>
        <v>2.3802159676182821E-3</v>
      </c>
      <c r="G3506" s="2">
        <f t="shared" si="973"/>
        <v>7194.3518333333313</v>
      </c>
      <c r="H3506" s="2">
        <f t="shared" ca="1" si="979"/>
        <v>87226.4</v>
      </c>
      <c r="I3506">
        <f t="shared" ca="1" si="980"/>
        <v>-1</v>
      </c>
      <c r="J3506">
        <f t="shared" si="981"/>
        <v>1</v>
      </c>
      <c r="K3506">
        <f t="shared" si="974"/>
        <v>-4.819999999999709</v>
      </c>
      <c r="L3506">
        <f t="shared" ca="1" si="975"/>
        <v>-4.819999999999709</v>
      </c>
      <c r="M3506" s="14">
        <f t="shared" si="976"/>
        <v>6923.0300000000498</v>
      </c>
      <c r="N3506">
        <f t="shared" si="982"/>
        <v>0</v>
      </c>
      <c r="O3506">
        <f t="shared" si="977"/>
        <v>0</v>
      </c>
      <c r="P3506">
        <f>COUNTIF(作圖資料!$A$3:$A$249,A3506)</f>
        <v>0</v>
      </c>
      <c r="R3506" s="7">
        <f t="shared" si="983"/>
        <v>10</v>
      </c>
      <c r="S3506" s="8">
        <f t="shared" ca="1" si="984"/>
        <v>10</v>
      </c>
      <c r="T3506" s="8">
        <f t="shared" ca="1" si="985"/>
        <v>9847</v>
      </c>
      <c r="U3506" s="8">
        <f t="shared" ca="1" si="986"/>
        <v>-1</v>
      </c>
      <c r="V3506" s="9">
        <f t="shared" ca="1" si="987"/>
        <v>2</v>
      </c>
      <c r="W3506" s="3">
        <f t="shared" si="988"/>
        <v>-2.3272639575545706E-2</v>
      </c>
      <c r="X3506" s="3">
        <f t="shared" si="989"/>
        <v>5.4936480802377341E-2</v>
      </c>
      <c r="Y3506" s="3">
        <f t="shared" si="990"/>
        <v>8.2643427741466491E-2</v>
      </c>
    </row>
    <row r="3507" spans="1:25" x14ac:dyDescent="0.25">
      <c r="A3507" s="1">
        <v>41135</v>
      </c>
      <c r="B3507" s="2">
        <v>7479.25</v>
      </c>
      <c r="C3507" s="2">
        <v>80209</v>
      </c>
      <c r="D3507" s="2">
        <v>7498</v>
      </c>
      <c r="E3507" s="2">
        <v>7486</v>
      </c>
      <c r="F3507" s="13">
        <f t="shared" si="978"/>
        <v>2.506935855867809E-3</v>
      </c>
      <c r="G3507" s="2">
        <f t="shared" si="973"/>
        <v>7199.1354999999994</v>
      </c>
      <c r="H3507" s="2">
        <f t="shared" ca="1" si="979"/>
        <v>89619.4</v>
      </c>
      <c r="I3507">
        <f t="shared" ca="1" si="980"/>
        <v>-1</v>
      </c>
      <c r="J3507">
        <f t="shared" si="981"/>
        <v>1</v>
      </c>
      <c r="K3507">
        <f t="shared" si="974"/>
        <v>42.949999999999818</v>
      </c>
      <c r="L3507">
        <f t="shared" ca="1" si="975"/>
        <v>-42.949999999999818</v>
      </c>
      <c r="M3507" s="14">
        <f t="shared" si="976"/>
        <v>6923.0300000000498</v>
      </c>
      <c r="N3507">
        <f t="shared" si="982"/>
        <v>0</v>
      </c>
      <c r="O3507">
        <f t="shared" si="977"/>
        <v>0</v>
      </c>
      <c r="P3507">
        <f>COUNTIF(作圖資料!$A$3:$A$249,A3507)</f>
        <v>0</v>
      </c>
      <c r="R3507" s="7">
        <f t="shared" si="983"/>
        <v>44</v>
      </c>
      <c r="S3507" s="8">
        <f t="shared" ca="1" si="984"/>
        <v>-44</v>
      </c>
      <c r="T3507" s="8">
        <f t="shared" ca="1" si="985"/>
        <v>9803</v>
      </c>
      <c r="U3507" s="8">
        <f t="shared" ca="1" si="986"/>
        <v>-1</v>
      </c>
      <c r="V3507" s="9">
        <f t="shared" ca="1" si="987"/>
        <v>0</v>
      </c>
      <c r="W3507" s="3">
        <f t="shared" si="988"/>
        <v>-2.3272639575545706E-2</v>
      </c>
      <c r="X3507" s="3">
        <f t="shared" si="989"/>
        <v>6.1029500429135686E-2</v>
      </c>
      <c r="Y3507" s="3">
        <f t="shared" si="990"/>
        <v>8.9034132171386782E-2</v>
      </c>
    </row>
    <row r="3508" spans="1:25" x14ac:dyDescent="0.25">
      <c r="A3508" s="1">
        <v>41136</v>
      </c>
      <c r="B3508" s="2">
        <v>7467.74</v>
      </c>
      <c r="C3508" s="2">
        <v>73392</v>
      </c>
      <c r="D3508" s="2">
        <v>7468</v>
      </c>
      <c r="E3508" s="2">
        <v>7430</v>
      </c>
      <c r="F3508" s="13">
        <f t="shared" si="978"/>
        <v>-5.0537378109039022E-3</v>
      </c>
      <c r="G3508" s="2">
        <f t="shared" si="973"/>
        <v>7202.3496666666651</v>
      </c>
      <c r="H3508" s="2">
        <f t="shared" ca="1" si="979"/>
        <v>85579</v>
      </c>
      <c r="I3508">
        <f t="shared" ca="1" si="980"/>
        <v>-1</v>
      </c>
      <c r="J3508">
        <f t="shared" si="981"/>
        <v>-1</v>
      </c>
      <c r="K3508">
        <f t="shared" si="974"/>
        <v>-11.510000000000218</v>
      </c>
      <c r="L3508">
        <f t="shared" ca="1" si="975"/>
        <v>11.510000000000218</v>
      </c>
      <c r="M3508" s="14">
        <f t="shared" si="976"/>
        <v>6923.0300000000498</v>
      </c>
      <c r="N3508">
        <f t="shared" si="982"/>
        <v>0</v>
      </c>
      <c r="O3508">
        <f t="shared" si="977"/>
        <v>0</v>
      </c>
      <c r="P3508">
        <f>COUNTIF(作圖資料!$A$3:$A$249,A3508)</f>
        <v>1</v>
      </c>
      <c r="R3508" s="7">
        <f t="shared" si="983"/>
        <v>-30</v>
      </c>
      <c r="S3508" s="8">
        <f t="shared" ca="1" si="984"/>
        <v>30</v>
      </c>
      <c r="T3508" s="8">
        <f t="shared" ca="1" si="985"/>
        <v>9833</v>
      </c>
      <c r="U3508" s="8">
        <f t="shared" ca="1" si="986"/>
        <v>-1</v>
      </c>
      <c r="V3508" s="9">
        <f t="shared" ca="1" si="987"/>
        <v>2</v>
      </c>
      <c r="W3508" s="3">
        <f t="shared" si="988"/>
        <v>-2.3272639575545706E-2</v>
      </c>
      <c r="X3508" s="3">
        <f t="shared" si="989"/>
        <v>5.939665628701718E-2</v>
      </c>
      <c r="Y3508" s="3">
        <f t="shared" si="990"/>
        <v>8.4676833696441189E-2</v>
      </c>
    </row>
    <row r="3509" spans="1:25" x14ac:dyDescent="0.25">
      <c r="A3509" s="1">
        <v>41137</v>
      </c>
      <c r="B3509" s="2">
        <v>7490.21</v>
      </c>
      <c r="C3509" s="2">
        <v>78047</v>
      </c>
      <c r="D3509" s="2">
        <v>7493</v>
      </c>
      <c r="E3509" s="2">
        <v>7483</v>
      </c>
      <c r="F3509" s="13">
        <f t="shared" si="978"/>
        <v>3.724862186773592E-4</v>
      </c>
      <c r="G3509" s="2">
        <f t="shared" si="973"/>
        <v>7208.0573333333323</v>
      </c>
      <c r="H3509" s="2">
        <f t="shared" ca="1" si="979"/>
        <v>79634.600000000006</v>
      </c>
      <c r="I3509">
        <f t="shared" ca="1" si="980"/>
        <v>-1</v>
      </c>
      <c r="J3509">
        <f t="shared" si="981"/>
        <v>1</v>
      </c>
      <c r="K3509">
        <f t="shared" si="974"/>
        <v>22.470000000000255</v>
      </c>
      <c r="L3509">
        <f t="shared" ca="1" si="975"/>
        <v>-22.470000000000255</v>
      </c>
      <c r="M3509" s="14">
        <f t="shared" si="976"/>
        <v>6923.0300000000498</v>
      </c>
      <c r="N3509">
        <f t="shared" si="982"/>
        <v>0</v>
      </c>
      <c r="O3509">
        <f t="shared" si="977"/>
        <v>0</v>
      </c>
      <c r="P3509">
        <f>COUNTIF(作圖資料!$A$3:$A$249,A3509)</f>
        <v>0</v>
      </c>
      <c r="R3509" s="7">
        <f t="shared" si="983"/>
        <v>63</v>
      </c>
      <c r="S3509" s="8">
        <f t="shared" ca="1" si="984"/>
        <v>-63</v>
      </c>
      <c r="T3509" s="8">
        <f t="shared" ca="1" si="985"/>
        <v>9770</v>
      </c>
      <c r="U3509" s="8">
        <f t="shared" ca="1" si="986"/>
        <v>-1</v>
      </c>
      <c r="V3509" s="9">
        <f t="shared" ca="1" si="987"/>
        <v>0</v>
      </c>
      <c r="W3509" s="3">
        <f t="shared" si="988"/>
        <v>-5.0537378109039022E-3</v>
      </c>
      <c r="X3509" s="3">
        <f t="shared" si="989"/>
        <v>3.0089424645207592E-3</v>
      </c>
      <c r="Y3509" s="3">
        <f t="shared" si="990"/>
        <v>8.479138627187079E-3</v>
      </c>
    </row>
    <row r="3510" spans="1:25" x14ac:dyDescent="0.25">
      <c r="A3510" s="1">
        <v>41138</v>
      </c>
      <c r="B3510" s="2">
        <v>7467.92</v>
      </c>
      <c r="C3510" s="2">
        <v>76050</v>
      </c>
      <c r="D3510" s="2">
        <v>7472</v>
      </c>
      <c r="E3510" s="2">
        <v>7462</v>
      </c>
      <c r="F3510" s="13">
        <f t="shared" si="978"/>
        <v>5.4633686488347877E-4</v>
      </c>
      <c r="G3510" s="2">
        <f t="shared" si="973"/>
        <v>7213.7744999999986</v>
      </c>
      <c r="H3510" s="2">
        <f t="shared" ca="1" si="979"/>
        <v>76056.600000000006</v>
      </c>
      <c r="I3510">
        <f t="shared" ca="1" si="980"/>
        <v>-1</v>
      </c>
      <c r="J3510">
        <f t="shared" si="981"/>
        <v>1</v>
      </c>
      <c r="K3510">
        <f t="shared" si="974"/>
        <v>-22.289999999999964</v>
      </c>
      <c r="L3510">
        <f t="shared" ca="1" si="975"/>
        <v>22.289999999999964</v>
      </c>
      <c r="M3510" s="14">
        <f t="shared" si="976"/>
        <v>6923.0300000000498</v>
      </c>
      <c r="N3510">
        <f t="shared" si="982"/>
        <v>0</v>
      </c>
      <c r="O3510">
        <f t="shared" si="977"/>
        <v>0</v>
      </c>
      <c r="P3510">
        <f>COUNTIF(作圖資料!$A$3:$A$249,A3510)</f>
        <v>0</v>
      </c>
      <c r="R3510" s="7">
        <f t="shared" si="983"/>
        <v>-21</v>
      </c>
      <c r="S3510" s="8">
        <f t="shared" ca="1" si="984"/>
        <v>21</v>
      </c>
      <c r="T3510" s="8">
        <f t="shared" ca="1" si="985"/>
        <v>9791</v>
      </c>
      <c r="U3510" s="8">
        <f t="shared" ca="1" si="986"/>
        <v>-1</v>
      </c>
      <c r="V3510" s="9">
        <f t="shared" ca="1" si="987"/>
        <v>0</v>
      </c>
      <c r="W3510" s="3">
        <f t="shared" si="988"/>
        <v>-5.0537378109039022E-3</v>
      </c>
      <c r="X3510" s="3">
        <f t="shared" si="989"/>
        <v>2.4103677953579705E-5</v>
      </c>
      <c r="Y3510" s="3">
        <f t="shared" si="990"/>
        <v>5.6527590847914588E-3</v>
      </c>
    </row>
    <row r="3511" spans="1:25" x14ac:dyDescent="0.25">
      <c r="A3511" s="1">
        <v>41141</v>
      </c>
      <c r="B3511" s="2">
        <v>7431.91</v>
      </c>
      <c r="C3511" s="2">
        <v>58435</v>
      </c>
      <c r="D3511" s="2">
        <v>7441</v>
      </c>
      <c r="E3511" s="2">
        <v>7430</v>
      </c>
      <c r="F3511" s="13">
        <f t="shared" si="978"/>
        <v>1.2231041549211064E-3</v>
      </c>
      <c r="G3511" s="2">
        <f t="shared" si="973"/>
        <v>7219.7791666666653</v>
      </c>
      <c r="H3511" s="2">
        <f t="shared" ca="1" si="979"/>
        <v>73226.600000000006</v>
      </c>
      <c r="I3511">
        <f t="shared" ca="1" si="980"/>
        <v>-1</v>
      </c>
      <c r="J3511">
        <f t="shared" si="981"/>
        <v>1</v>
      </c>
      <c r="K3511">
        <f t="shared" si="974"/>
        <v>-36.010000000000218</v>
      </c>
      <c r="L3511">
        <f t="shared" ca="1" si="975"/>
        <v>36.010000000000218</v>
      </c>
      <c r="M3511" s="14">
        <f t="shared" si="976"/>
        <v>6923.0300000000498</v>
      </c>
      <c r="N3511">
        <f t="shared" si="982"/>
        <v>0</v>
      </c>
      <c r="O3511">
        <f t="shared" si="977"/>
        <v>0</v>
      </c>
      <c r="P3511">
        <f>COUNTIF(作圖資料!$A$3:$A$249,A3511)</f>
        <v>0</v>
      </c>
      <c r="R3511" s="7">
        <f t="shared" si="983"/>
        <v>-31</v>
      </c>
      <c r="S3511" s="8">
        <f t="shared" ca="1" si="984"/>
        <v>31</v>
      </c>
      <c r="T3511" s="8">
        <f t="shared" ca="1" si="985"/>
        <v>9822</v>
      </c>
      <c r="U3511" s="8">
        <f t="shared" ca="1" si="986"/>
        <v>-1</v>
      </c>
      <c r="V3511" s="9">
        <f t="shared" ca="1" si="987"/>
        <v>0</v>
      </c>
      <c r="W3511" s="3">
        <f t="shared" si="988"/>
        <v>-5.0537378109039022E-3</v>
      </c>
      <c r="X3511" s="3">
        <f t="shared" si="989"/>
        <v>-4.7979710059534719E-3</v>
      </c>
      <c r="Y3511" s="3">
        <f t="shared" si="990"/>
        <v>1.4804845222073926E-3</v>
      </c>
    </row>
    <row r="3512" spans="1:25" x14ac:dyDescent="0.25">
      <c r="A3512" s="1">
        <v>41142</v>
      </c>
      <c r="B3512" s="2">
        <v>7506.81</v>
      </c>
      <c r="C3512" s="2">
        <v>77607</v>
      </c>
      <c r="D3512" s="2">
        <v>7516</v>
      </c>
      <c r="E3512" s="2">
        <v>7505</v>
      </c>
      <c r="F3512" s="13">
        <f t="shared" si="978"/>
        <v>1.2242217399933697E-3</v>
      </c>
      <c r="G3512" s="2">
        <f t="shared" si="973"/>
        <v>7225.9593333333323</v>
      </c>
      <c r="H3512" s="2">
        <f t="shared" ca="1" si="979"/>
        <v>72706.2</v>
      </c>
      <c r="I3512">
        <f t="shared" ca="1" si="980"/>
        <v>1</v>
      </c>
      <c r="J3512">
        <f t="shared" si="981"/>
        <v>1</v>
      </c>
      <c r="K3512">
        <f t="shared" si="974"/>
        <v>74.900000000000546</v>
      </c>
      <c r="L3512">
        <f t="shared" ca="1" si="975"/>
        <v>-74.900000000000546</v>
      </c>
      <c r="M3512" s="14">
        <f t="shared" si="976"/>
        <v>6923.0300000000498</v>
      </c>
      <c r="N3512">
        <f t="shared" si="982"/>
        <v>0</v>
      </c>
      <c r="O3512">
        <f t="shared" si="977"/>
        <v>0</v>
      </c>
      <c r="P3512">
        <f>COUNTIF(作圖資料!$A$3:$A$249,A3512)</f>
        <v>0</v>
      </c>
      <c r="R3512" s="7">
        <f t="shared" si="983"/>
        <v>75</v>
      </c>
      <c r="S3512" s="8">
        <f t="shared" ca="1" si="984"/>
        <v>-75</v>
      </c>
      <c r="T3512" s="8">
        <f t="shared" ca="1" si="985"/>
        <v>9747</v>
      </c>
      <c r="U3512" s="8">
        <f t="shared" ca="1" si="986"/>
        <v>1</v>
      </c>
      <c r="V3512" s="9">
        <f t="shared" ca="1" si="987"/>
        <v>2</v>
      </c>
      <c r="W3512" s="3">
        <f t="shared" si="988"/>
        <v>-5.0537378109039022E-3</v>
      </c>
      <c r="X3512" s="3">
        <f t="shared" si="989"/>
        <v>5.2318372091157972E-3</v>
      </c>
      <c r="Y3512" s="3">
        <f t="shared" si="990"/>
        <v>1.1574697173620585E-2</v>
      </c>
    </row>
    <row r="3513" spans="1:25" x14ac:dyDescent="0.25">
      <c r="A3513" s="1">
        <v>41143</v>
      </c>
      <c r="B3513" s="2">
        <v>7496.58</v>
      </c>
      <c r="C3513" s="2">
        <v>62279</v>
      </c>
      <c r="D3513" s="2">
        <v>7491</v>
      </c>
      <c r="E3513" s="2">
        <v>7484</v>
      </c>
      <c r="F3513" s="13">
        <f t="shared" si="978"/>
        <v>-7.4433941877494192E-4</v>
      </c>
      <c r="G3513" s="2">
        <f t="shared" si="973"/>
        <v>7228.5308333333323</v>
      </c>
      <c r="H3513" s="2">
        <f t="shared" ca="1" si="979"/>
        <v>70483.600000000006</v>
      </c>
      <c r="I3513">
        <f t="shared" ca="1" si="980"/>
        <v>-1</v>
      </c>
      <c r="J3513">
        <f t="shared" si="981"/>
        <v>-1</v>
      </c>
      <c r="K3513">
        <f t="shared" si="974"/>
        <v>-10.230000000000473</v>
      </c>
      <c r="L3513">
        <f t="shared" ca="1" si="975"/>
        <v>-10.230000000000473</v>
      </c>
      <c r="M3513" s="14">
        <f t="shared" si="976"/>
        <v>6923.0300000000498</v>
      </c>
      <c r="N3513">
        <f t="shared" si="982"/>
        <v>0</v>
      </c>
      <c r="O3513">
        <f t="shared" si="977"/>
        <v>0</v>
      </c>
      <c r="P3513">
        <f>COUNTIF(作圖資料!$A$3:$A$249,A3513)</f>
        <v>0</v>
      </c>
      <c r="R3513" s="7">
        <f t="shared" si="983"/>
        <v>-25</v>
      </c>
      <c r="S3513" s="8">
        <f t="shared" ca="1" si="984"/>
        <v>-25</v>
      </c>
      <c r="T3513" s="8">
        <f t="shared" ca="1" si="985"/>
        <v>9722</v>
      </c>
      <c r="U3513" s="8">
        <f t="shared" ca="1" si="986"/>
        <v>-1</v>
      </c>
      <c r="V3513" s="9">
        <f t="shared" ca="1" si="987"/>
        <v>2</v>
      </c>
      <c r="W3513" s="3">
        <f t="shared" si="988"/>
        <v>-5.0537378109039022E-3</v>
      </c>
      <c r="X3513" s="3">
        <f t="shared" si="989"/>
        <v>3.8619448454286776E-3</v>
      </c>
      <c r="Y3513" s="3">
        <f t="shared" si="990"/>
        <v>8.2099596231495209E-3</v>
      </c>
    </row>
    <row r="3514" spans="1:25" x14ac:dyDescent="0.25">
      <c r="A3514" s="1">
        <v>41144</v>
      </c>
      <c r="B3514" s="2">
        <v>7505.17</v>
      </c>
      <c r="C3514" s="2">
        <v>68188</v>
      </c>
      <c r="D3514" s="2">
        <v>7514</v>
      </c>
      <c r="E3514" s="2">
        <v>7504</v>
      </c>
      <c r="F3514" s="13">
        <f t="shared" si="978"/>
        <v>1.1765223172826023E-3</v>
      </c>
      <c r="G3514" s="2">
        <f t="shared" si="973"/>
        <v>7232.5869999999995</v>
      </c>
      <c r="H3514" s="2">
        <f t="shared" ca="1" si="979"/>
        <v>68511.8</v>
      </c>
      <c r="I3514">
        <f t="shared" ca="1" si="980"/>
        <v>-1</v>
      </c>
      <c r="J3514">
        <f t="shared" si="981"/>
        <v>1</v>
      </c>
      <c r="K3514">
        <f t="shared" si="974"/>
        <v>8.5900000000001455</v>
      </c>
      <c r="L3514">
        <f t="shared" ca="1" si="975"/>
        <v>-8.5900000000001455</v>
      </c>
      <c r="M3514" s="14">
        <f t="shared" si="976"/>
        <v>6923.0300000000498</v>
      </c>
      <c r="N3514">
        <f t="shared" si="982"/>
        <v>0</v>
      </c>
      <c r="O3514">
        <f t="shared" si="977"/>
        <v>0</v>
      </c>
      <c r="P3514">
        <f>COUNTIF(作圖資料!$A$3:$A$249,A3514)</f>
        <v>0</v>
      </c>
      <c r="R3514" s="7">
        <f t="shared" si="983"/>
        <v>23</v>
      </c>
      <c r="S3514" s="8">
        <f t="shared" ca="1" si="984"/>
        <v>-23</v>
      </c>
      <c r="T3514" s="8">
        <f t="shared" ca="1" si="985"/>
        <v>9699</v>
      </c>
      <c r="U3514" s="8">
        <f t="shared" ca="1" si="986"/>
        <v>-1</v>
      </c>
      <c r="V3514" s="9">
        <f t="shared" ca="1" si="987"/>
        <v>0</v>
      </c>
      <c r="W3514" s="3">
        <f t="shared" si="988"/>
        <v>-5.0537378109039022E-3</v>
      </c>
      <c r="X3514" s="3">
        <f t="shared" si="989"/>
        <v>5.0122259210954034E-3</v>
      </c>
      <c r="Y3514" s="3">
        <f t="shared" si="990"/>
        <v>1.1305518169582918E-2</v>
      </c>
    </row>
    <row r="3515" spans="1:25" x14ac:dyDescent="0.25">
      <c r="A3515" s="1">
        <v>41145</v>
      </c>
      <c r="B3515" s="2">
        <v>7477.53</v>
      </c>
      <c r="C3515" s="2">
        <v>78287</v>
      </c>
      <c r="D3515" s="2">
        <v>7488</v>
      </c>
      <c r="E3515" s="2">
        <v>7478</v>
      </c>
      <c r="F3515" s="13">
        <f t="shared" si="978"/>
        <v>1.4001949841726535E-3</v>
      </c>
      <c r="G3515" s="2">
        <f t="shared" si="973"/>
        <v>7235.520833333333</v>
      </c>
      <c r="H3515" s="2">
        <f t="shared" ca="1" si="979"/>
        <v>68959.199999999997</v>
      </c>
      <c r="I3515">
        <f t="shared" ca="1" si="980"/>
        <v>1</v>
      </c>
      <c r="J3515">
        <f t="shared" si="981"/>
        <v>1</v>
      </c>
      <c r="K3515">
        <f t="shared" si="974"/>
        <v>-27.640000000000327</v>
      </c>
      <c r="L3515">
        <f t="shared" ca="1" si="975"/>
        <v>27.640000000000327</v>
      </c>
      <c r="M3515" s="14">
        <f t="shared" si="976"/>
        <v>6923.0300000000498</v>
      </c>
      <c r="N3515">
        <f t="shared" si="982"/>
        <v>0</v>
      </c>
      <c r="O3515">
        <f t="shared" si="977"/>
        <v>0</v>
      </c>
      <c r="P3515">
        <f>COUNTIF(作圖資料!$A$3:$A$249,A3515)</f>
        <v>0</v>
      </c>
      <c r="R3515" s="7">
        <f t="shared" si="983"/>
        <v>-26</v>
      </c>
      <c r="S3515" s="8">
        <f t="shared" ca="1" si="984"/>
        <v>26</v>
      </c>
      <c r="T3515" s="8">
        <f t="shared" ca="1" si="985"/>
        <v>9725</v>
      </c>
      <c r="U3515" s="8">
        <f t="shared" ca="1" si="986"/>
        <v>1</v>
      </c>
      <c r="V3515" s="9">
        <f t="shared" ca="1" si="987"/>
        <v>2</v>
      </c>
      <c r="W3515" s="3">
        <f t="shared" si="988"/>
        <v>-5.0537378109039022E-3</v>
      </c>
      <c r="X3515" s="3">
        <f t="shared" si="989"/>
        <v>1.3109722620230357E-3</v>
      </c>
      <c r="Y3515" s="3">
        <f t="shared" si="990"/>
        <v>7.8061911170930198E-3</v>
      </c>
    </row>
    <row r="3516" spans="1:25" x14ac:dyDescent="0.25">
      <c r="A3516" s="1">
        <v>41148</v>
      </c>
      <c r="B3516" s="2">
        <v>7468.22</v>
      </c>
      <c r="C3516" s="2">
        <v>65342</v>
      </c>
      <c r="D3516" s="2">
        <v>7454</v>
      </c>
      <c r="E3516" s="2">
        <v>7445</v>
      </c>
      <c r="F3516" s="13">
        <f t="shared" si="978"/>
        <v>-1.9040681715322139E-3</v>
      </c>
      <c r="G3516" s="2">
        <f t="shared" si="973"/>
        <v>7241.556333333333</v>
      </c>
      <c r="H3516" s="2">
        <f t="shared" ca="1" si="979"/>
        <v>70340.600000000006</v>
      </c>
      <c r="I3516">
        <f t="shared" ca="1" si="980"/>
        <v>-1</v>
      </c>
      <c r="J3516">
        <f t="shared" si="981"/>
        <v>-1</v>
      </c>
      <c r="K3516">
        <f t="shared" si="974"/>
        <v>-9.3099999999994907</v>
      </c>
      <c r="L3516">
        <f t="shared" ca="1" si="975"/>
        <v>-9.3099999999994907</v>
      </c>
      <c r="M3516" s="14">
        <f t="shared" si="976"/>
        <v>6923.0300000000498</v>
      </c>
      <c r="N3516">
        <f t="shared" si="982"/>
        <v>0</v>
      </c>
      <c r="O3516">
        <f t="shared" si="977"/>
        <v>0</v>
      </c>
      <c r="P3516">
        <f>COUNTIF(作圖資料!$A$3:$A$249,A3516)</f>
        <v>0</v>
      </c>
      <c r="R3516" s="7">
        <f t="shared" si="983"/>
        <v>-34</v>
      </c>
      <c r="S3516" s="8">
        <f t="shared" ca="1" si="984"/>
        <v>-34</v>
      </c>
      <c r="T3516" s="8">
        <f t="shared" ca="1" si="985"/>
        <v>9691</v>
      </c>
      <c r="U3516" s="8">
        <f t="shared" ca="1" si="986"/>
        <v>-1</v>
      </c>
      <c r="V3516" s="9">
        <f t="shared" ca="1" si="987"/>
        <v>2</v>
      </c>
      <c r="W3516" s="3">
        <f t="shared" si="988"/>
        <v>-5.0537378109039022E-3</v>
      </c>
      <c r="X3516" s="3">
        <f t="shared" si="989"/>
        <v>6.4276474542435125E-5</v>
      </c>
      <c r="Y3516" s="3">
        <f t="shared" si="990"/>
        <v>3.2301480484524525E-3</v>
      </c>
    </row>
    <row r="3517" spans="1:25" x14ac:dyDescent="0.25">
      <c r="A3517" s="1">
        <v>41149</v>
      </c>
      <c r="B3517" s="2">
        <v>7361.94</v>
      </c>
      <c r="C3517" s="2">
        <v>72632</v>
      </c>
      <c r="D3517" s="2">
        <v>7400</v>
      </c>
      <c r="E3517" s="2">
        <v>7391</v>
      </c>
      <c r="F3517" s="13">
        <f t="shared" si="978"/>
        <v>5.1698329516405295E-3</v>
      </c>
      <c r="G3517" s="2">
        <f t="shared" si="973"/>
        <v>7249.3443333333325</v>
      </c>
      <c r="H3517" s="2">
        <f t="shared" ca="1" si="979"/>
        <v>69345.600000000006</v>
      </c>
      <c r="I3517">
        <f t="shared" ca="1" si="980"/>
        <v>1</v>
      </c>
      <c r="J3517">
        <f t="shared" si="981"/>
        <v>1</v>
      </c>
      <c r="K3517">
        <f t="shared" si="974"/>
        <v>-106.28000000000065</v>
      </c>
      <c r="L3517">
        <f t="shared" ca="1" si="975"/>
        <v>106.28000000000065</v>
      </c>
      <c r="M3517" s="14">
        <f t="shared" si="976"/>
        <v>6923.0300000000498</v>
      </c>
      <c r="N3517">
        <f t="shared" si="982"/>
        <v>0</v>
      </c>
      <c r="O3517">
        <f t="shared" si="977"/>
        <v>0</v>
      </c>
      <c r="P3517">
        <f>COUNTIF(作圖資料!$A$3:$A$249,A3517)</f>
        <v>0</v>
      </c>
      <c r="R3517" s="7">
        <f t="shared" si="983"/>
        <v>-54</v>
      </c>
      <c r="S3517" s="8">
        <f t="shared" ca="1" si="984"/>
        <v>54</v>
      </c>
      <c r="T3517" s="8">
        <f t="shared" ca="1" si="985"/>
        <v>9745</v>
      </c>
      <c r="U3517" s="8">
        <f t="shared" ca="1" si="986"/>
        <v>1</v>
      </c>
      <c r="V3517" s="9">
        <f t="shared" ca="1" si="987"/>
        <v>2</v>
      </c>
      <c r="W3517" s="3">
        <f t="shared" si="988"/>
        <v>-5.0537378109039022E-3</v>
      </c>
      <c r="X3517" s="3">
        <f t="shared" si="989"/>
        <v>-1.4167606263742583E-2</v>
      </c>
      <c r="Y3517" s="3">
        <f t="shared" si="990"/>
        <v>-4.0376850605650105E-3</v>
      </c>
    </row>
    <row r="3518" spans="1:25" x14ac:dyDescent="0.25">
      <c r="A3518" s="1">
        <v>41150</v>
      </c>
      <c r="B3518" s="2">
        <v>7391.15</v>
      </c>
      <c r="C3518" s="2">
        <v>62557</v>
      </c>
      <c r="D3518" s="2">
        <v>7403</v>
      </c>
      <c r="E3518" s="2">
        <v>7394</v>
      </c>
      <c r="F3518" s="13">
        <f t="shared" si="978"/>
        <v>1.6032687741420748E-3</v>
      </c>
      <c r="G3518" s="2">
        <f t="shared" ref="G3518:G3581" si="991">AVERAGE(B3459:B3518)</f>
        <v>7255.8559999999998</v>
      </c>
      <c r="H3518" s="2">
        <f t="shared" ca="1" si="979"/>
        <v>69401.2</v>
      </c>
      <c r="I3518">
        <f t="shared" ca="1" si="980"/>
        <v>-1</v>
      </c>
      <c r="J3518">
        <f t="shared" si="981"/>
        <v>1</v>
      </c>
      <c r="K3518">
        <f t="shared" ref="K3518:K3581" si="992">B3518-B3517</f>
        <v>29.210000000000036</v>
      </c>
      <c r="L3518">
        <f t="shared" ref="L3518:L3581" ca="1" si="993">I3517*K3518</f>
        <v>29.210000000000036</v>
      </c>
      <c r="M3518" s="14">
        <f t="shared" ref="M3518:M3581" si="994">M3517+K3518*N3517</f>
        <v>6923.0300000000498</v>
      </c>
      <c r="N3518">
        <f t="shared" si="982"/>
        <v>0</v>
      </c>
      <c r="O3518">
        <f t="shared" ref="O3518:O3581" si="995">ABS(N3518-N3517)</f>
        <v>0</v>
      </c>
      <c r="P3518">
        <f>COUNTIF(作圖資料!$A$3:$A$249,A3518)</f>
        <v>0</v>
      </c>
      <c r="R3518" s="7">
        <f t="shared" si="983"/>
        <v>3</v>
      </c>
      <c r="S3518" s="8">
        <f t="shared" ca="1" si="984"/>
        <v>3</v>
      </c>
      <c r="T3518" s="8">
        <f t="shared" ca="1" si="985"/>
        <v>9748</v>
      </c>
      <c r="U3518" s="8">
        <f t="shared" ca="1" si="986"/>
        <v>-1</v>
      </c>
      <c r="V3518" s="9">
        <f t="shared" ca="1" si="987"/>
        <v>2</v>
      </c>
      <c r="W3518" s="3">
        <f t="shared" si="988"/>
        <v>-5.0537378109039022E-3</v>
      </c>
      <c r="X3518" s="3">
        <f t="shared" si="989"/>
        <v>-1.0256114969187546E-2</v>
      </c>
      <c r="Y3518" s="3">
        <f t="shared" si="990"/>
        <v>-3.6339165545083985E-3</v>
      </c>
    </row>
    <row r="3519" spans="1:25" x14ac:dyDescent="0.25">
      <c r="A3519" s="1">
        <v>41151</v>
      </c>
      <c r="B3519" s="2">
        <v>7371.44</v>
      </c>
      <c r="C3519" s="2">
        <v>73468</v>
      </c>
      <c r="D3519" s="2">
        <v>7367</v>
      </c>
      <c r="E3519" s="2">
        <v>7357</v>
      </c>
      <c r="F3519" s="13">
        <f t="shared" si="978"/>
        <v>-6.0232464755860526E-4</v>
      </c>
      <c r="G3519" s="2">
        <f t="shared" si="991"/>
        <v>7261.1108333333341</v>
      </c>
      <c r="H3519" s="2">
        <f t="shared" ca="1" si="979"/>
        <v>70457.2</v>
      </c>
      <c r="I3519">
        <f t="shared" ca="1" si="980"/>
        <v>1</v>
      </c>
      <c r="J3519">
        <f t="shared" si="981"/>
        <v>-1</v>
      </c>
      <c r="K3519">
        <f t="shared" si="992"/>
        <v>-19.710000000000036</v>
      </c>
      <c r="L3519">
        <f t="shared" ca="1" si="993"/>
        <v>19.710000000000036</v>
      </c>
      <c r="M3519" s="14">
        <f t="shared" si="994"/>
        <v>6923.0300000000498</v>
      </c>
      <c r="N3519">
        <f t="shared" si="982"/>
        <v>0</v>
      </c>
      <c r="O3519">
        <f t="shared" si="995"/>
        <v>0</v>
      </c>
      <c r="P3519">
        <f>COUNTIF(作圖資料!$A$3:$A$249,A3519)</f>
        <v>0</v>
      </c>
      <c r="R3519" s="7">
        <f t="shared" si="983"/>
        <v>-36</v>
      </c>
      <c r="S3519" s="8">
        <f t="shared" ca="1" si="984"/>
        <v>36</v>
      </c>
      <c r="T3519" s="8">
        <f t="shared" ca="1" si="985"/>
        <v>9784</v>
      </c>
      <c r="U3519" s="8">
        <f t="shared" ca="1" si="986"/>
        <v>1</v>
      </c>
      <c r="V3519" s="9">
        <f t="shared" ca="1" si="987"/>
        <v>2</v>
      </c>
      <c r="W3519" s="3">
        <f t="shared" si="988"/>
        <v>-5.0537378109039022E-3</v>
      </c>
      <c r="X3519" s="3">
        <f t="shared" si="989"/>
        <v>-1.289546770508887E-2</v>
      </c>
      <c r="Y3519" s="3">
        <f t="shared" si="990"/>
        <v>-8.4791386271867442E-3</v>
      </c>
    </row>
    <row r="3520" spans="1:25" x14ac:dyDescent="0.25">
      <c r="A3520" s="1">
        <v>41152</v>
      </c>
      <c r="B3520" s="2">
        <v>7397.06</v>
      </c>
      <c r="C3520" s="2">
        <v>60983</v>
      </c>
      <c r="D3520" s="2">
        <v>7383</v>
      </c>
      <c r="E3520" s="2">
        <v>7372</v>
      </c>
      <c r="F3520" s="13">
        <f t="shared" si="978"/>
        <v>-1.9007551648898557E-3</v>
      </c>
      <c r="G3520" s="2">
        <f t="shared" si="991"/>
        <v>7266.39</v>
      </c>
      <c r="H3520" s="2">
        <f t="shared" ca="1" si="979"/>
        <v>66996.399999999994</v>
      </c>
      <c r="I3520">
        <f t="shared" ca="1" si="980"/>
        <v>-1</v>
      </c>
      <c r="J3520">
        <f t="shared" si="981"/>
        <v>-1</v>
      </c>
      <c r="K3520">
        <f t="shared" si="992"/>
        <v>25.6200000000008</v>
      </c>
      <c r="L3520">
        <f t="shared" ca="1" si="993"/>
        <v>25.6200000000008</v>
      </c>
      <c r="M3520" s="14">
        <f t="shared" si="994"/>
        <v>6923.0300000000498</v>
      </c>
      <c r="N3520">
        <f t="shared" si="982"/>
        <v>0</v>
      </c>
      <c r="O3520">
        <f t="shared" si="995"/>
        <v>0</v>
      </c>
      <c r="P3520">
        <f>COUNTIF(作圖資料!$A$3:$A$249,A3520)</f>
        <v>0</v>
      </c>
      <c r="R3520" s="7">
        <f t="shared" si="983"/>
        <v>16</v>
      </c>
      <c r="S3520" s="8">
        <f t="shared" ca="1" si="984"/>
        <v>16</v>
      </c>
      <c r="T3520" s="8">
        <f t="shared" ca="1" si="985"/>
        <v>9800</v>
      </c>
      <c r="U3520" s="8">
        <f t="shared" ca="1" si="986"/>
        <v>-1</v>
      </c>
      <c r="V3520" s="9">
        <f t="shared" ca="1" si="987"/>
        <v>2</v>
      </c>
      <c r="W3520" s="3">
        <f t="shared" si="988"/>
        <v>-5.0537378109039022E-3</v>
      </c>
      <c r="X3520" s="3">
        <f t="shared" si="989"/>
        <v>-9.464710876382898E-3</v>
      </c>
      <c r="Y3520" s="3">
        <f t="shared" si="990"/>
        <v>-6.3257065948852942E-3</v>
      </c>
    </row>
    <row r="3521" spans="1:25" x14ac:dyDescent="0.25">
      <c r="A3521" s="1">
        <v>41155</v>
      </c>
      <c r="B3521" s="2">
        <v>7450.53</v>
      </c>
      <c r="C3521" s="2">
        <v>74698</v>
      </c>
      <c r="D3521" s="2">
        <v>7443</v>
      </c>
      <c r="E3521" s="2">
        <v>7434</v>
      </c>
      <c r="F3521" s="13">
        <f t="shared" si="978"/>
        <v>-1.0106663552793549E-3</v>
      </c>
      <c r="G3521" s="2">
        <f t="shared" si="991"/>
        <v>7273.9046666666682</v>
      </c>
      <c r="H3521" s="2">
        <f t="shared" ca="1" si="979"/>
        <v>68867.600000000006</v>
      </c>
      <c r="I3521">
        <f t="shared" ca="1" si="980"/>
        <v>1</v>
      </c>
      <c r="J3521">
        <f t="shared" si="981"/>
        <v>-1</v>
      </c>
      <c r="K3521">
        <f t="shared" si="992"/>
        <v>53.469999999999345</v>
      </c>
      <c r="L3521">
        <f t="shared" ca="1" si="993"/>
        <v>-53.469999999999345</v>
      </c>
      <c r="M3521" s="14">
        <f t="shared" si="994"/>
        <v>6923.0300000000498</v>
      </c>
      <c r="N3521">
        <f t="shared" si="982"/>
        <v>0</v>
      </c>
      <c r="O3521">
        <f t="shared" si="995"/>
        <v>0</v>
      </c>
      <c r="P3521">
        <f>COUNTIF(作圖資料!$A$3:$A$249,A3521)</f>
        <v>0</v>
      </c>
      <c r="R3521" s="7">
        <f t="shared" si="983"/>
        <v>60</v>
      </c>
      <c r="S3521" s="8">
        <f t="shared" ca="1" si="984"/>
        <v>-60</v>
      </c>
      <c r="T3521" s="8">
        <f t="shared" ca="1" si="985"/>
        <v>9740</v>
      </c>
      <c r="U3521" s="8">
        <f t="shared" ca="1" si="986"/>
        <v>1</v>
      </c>
      <c r="V3521" s="9">
        <f t="shared" ca="1" si="987"/>
        <v>2</v>
      </c>
      <c r="W3521" s="3">
        <f t="shared" si="988"/>
        <v>-5.0537378109039022E-3</v>
      </c>
      <c r="X3521" s="3">
        <f t="shared" si="989"/>
        <v>-2.3045794309926038E-3</v>
      </c>
      <c r="Y3521" s="3">
        <f t="shared" si="990"/>
        <v>1.749663526245282E-3</v>
      </c>
    </row>
    <row r="3522" spans="1:25" x14ac:dyDescent="0.25">
      <c r="A3522" s="1">
        <v>41156</v>
      </c>
      <c r="B3522" s="2">
        <v>7451.35</v>
      </c>
      <c r="C3522" s="2">
        <v>71098</v>
      </c>
      <c r="D3522" s="2">
        <v>7449</v>
      </c>
      <c r="E3522" s="2">
        <v>7440</v>
      </c>
      <c r="F3522" s="13">
        <f t="shared" si="978"/>
        <v>-3.1537909237933093E-4</v>
      </c>
      <c r="G3522" s="2">
        <f t="shared" si="991"/>
        <v>7279.4233333333341</v>
      </c>
      <c r="H3522" s="2">
        <f t="shared" ca="1" si="979"/>
        <v>68560.800000000003</v>
      </c>
      <c r="I3522">
        <f t="shared" ca="1" si="980"/>
        <v>1</v>
      </c>
      <c r="J3522">
        <f t="shared" si="981"/>
        <v>-1</v>
      </c>
      <c r="K3522">
        <f t="shared" si="992"/>
        <v>0.82000000000061846</v>
      </c>
      <c r="L3522">
        <f t="shared" ca="1" si="993"/>
        <v>0.82000000000061846</v>
      </c>
      <c r="M3522" s="14">
        <f t="shared" si="994"/>
        <v>6923.0300000000498</v>
      </c>
      <c r="N3522">
        <f t="shared" si="982"/>
        <v>0</v>
      </c>
      <c r="O3522">
        <f t="shared" si="995"/>
        <v>0</v>
      </c>
      <c r="P3522">
        <f>COUNTIF(作圖資料!$A$3:$A$249,A3522)</f>
        <v>0</v>
      </c>
      <c r="R3522" s="7">
        <f t="shared" si="983"/>
        <v>6</v>
      </c>
      <c r="S3522" s="8">
        <f t="shared" ca="1" si="984"/>
        <v>6</v>
      </c>
      <c r="T3522" s="8">
        <f t="shared" ca="1" si="985"/>
        <v>9746</v>
      </c>
      <c r="U3522" s="8">
        <f t="shared" ca="1" si="986"/>
        <v>1</v>
      </c>
      <c r="V3522" s="9">
        <f t="shared" ca="1" si="987"/>
        <v>0</v>
      </c>
      <c r="W3522" s="3">
        <f t="shared" si="988"/>
        <v>-5.0537378109039022E-3</v>
      </c>
      <c r="X3522" s="3">
        <f t="shared" si="989"/>
        <v>-2.1947737869822959E-3</v>
      </c>
      <c r="Y3522" s="3">
        <f t="shared" si="990"/>
        <v>2.5572005383582841E-3</v>
      </c>
    </row>
    <row r="3523" spans="1:25" x14ac:dyDescent="0.25">
      <c r="A3523" s="1">
        <v>41157</v>
      </c>
      <c r="B3523" s="2">
        <v>7367.44</v>
      </c>
      <c r="C3523" s="2">
        <v>72450</v>
      </c>
      <c r="D3523" s="2">
        <v>7341</v>
      </c>
      <c r="E3523" s="2">
        <v>7333</v>
      </c>
      <c r="F3523" s="13">
        <f t="shared" ref="F3523:F3586" si="996">IF(P3523=1,E3523,D3523)/B3523-1</f>
        <v>-3.5887635325160261E-3</v>
      </c>
      <c r="G3523" s="2">
        <f t="shared" si="991"/>
        <v>7284.3460000000005</v>
      </c>
      <c r="H3523" s="2">
        <f t="shared" ref="H3523:H3586" ca="1" si="997">IF(ROW()&gt;$H$1,AVERAGE(OFFSET(C3523,-$H$1+1,,$H$1)),"")</f>
        <v>70539.399999999994</v>
      </c>
      <c r="I3523">
        <f t="shared" ref="I3523:I3586" ca="1" si="998">IF(H3523="",0,SIGN(C3523-H3523))</f>
        <v>1</v>
      </c>
      <c r="J3523">
        <f t="shared" ref="J3523:J3586" si="999">SIGN(F3523)</f>
        <v>-1</v>
      </c>
      <c r="K3523">
        <f t="shared" si="992"/>
        <v>-83.910000000000764</v>
      </c>
      <c r="L3523">
        <f t="shared" ca="1" si="993"/>
        <v>-83.910000000000764</v>
      </c>
      <c r="M3523" s="14">
        <f t="shared" si="994"/>
        <v>6923.0300000000498</v>
      </c>
      <c r="N3523">
        <f t="shared" ref="N3523:N3586" si="1000">INT(M3523*$Q$1/B3523)*CHOOSE($L$1,I3523,J3523)</f>
        <v>0</v>
      </c>
      <c r="O3523">
        <f t="shared" si="995"/>
        <v>0</v>
      </c>
      <c r="P3523">
        <f>COUNTIF(作圖資料!$A$3:$A$249,A3523)</f>
        <v>0</v>
      </c>
      <c r="R3523" s="7">
        <f t="shared" si="983"/>
        <v>-108</v>
      </c>
      <c r="S3523" s="8">
        <f t="shared" ca="1" si="984"/>
        <v>-108</v>
      </c>
      <c r="T3523" s="8">
        <f t="shared" ca="1" si="985"/>
        <v>9638</v>
      </c>
      <c r="U3523" s="8">
        <f t="shared" ca="1" si="986"/>
        <v>1</v>
      </c>
      <c r="V3523" s="9">
        <f t="shared" ca="1" si="987"/>
        <v>0</v>
      </c>
      <c r="W3523" s="3">
        <f t="shared" si="988"/>
        <v>-5.0537378109039022E-3</v>
      </c>
      <c r="X3523" s="3">
        <f t="shared" si="989"/>
        <v>-1.3431104992942977E-2</v>
      </c>
      <c r="Y3523" s="3">
        <f t="shared" si="990"/>
        <v>-1.1978465679676753E-2</v>
      </c>
    </row>
    <row r="3524" spans="1:25" x14ac:dyDescent="0.25">
      <c r="A3524" s="1">
        <v>41158</v>
      </c>
      <c r="B3524" s="2">
        <v>7326.72</v>
      </c>
      <c r="C3524" s="2">
        <v>74853</v>
      </c>
      <c r="D3524" s="2">
        <v>7332</v>
      </c>
      <c r="E3524" s="2">
        <v>7322</v>
      </c>
      <c r="F3524" s="13">
        <f t="shared" si="996"/>
        <v>7.2064989517817146E-4</v>
      </c>
      <c r="G3524" s="2">
        <f t="shared" si="991"/>
        <v>7288.310833333333</v>
      </c>
      <c r="H3524" s="2">
        <f t="shared" ca="1" si="997"/>
        <v>70816.399999999994</v>
      </c>
      <c r="I3524">
        <f t="shared" ca="1" si="998"/>
        <v>1</v>
      </c>
      <c r="J3524">
        <f t="shared" si="999"/>
        <v>1</v>
      </c>
      <c r="K3524">
        <f t="shared" si="992"/>
        <v>-40.719999999999345</v>
      </c>
      <c r="L3524">
        <f t="shared" ca="1" si="993"/>
        <v>-40.719999999999345</v>
      </c>
      <c r="M3524" s="14">
        <f t="shared" si="994"/>
        <v>6923.0300000000498</v>
      </c>
      <c r="N3524">
        <f t="shared" si="1000"/>
        <v>0</v>
      </c>
      <c r="O3524">
        <f t="shared" si="995"/>
        <v>0</v>
      </c>
      <c r="P3524">
        <f>COUNTIF(作圖資料!$A$3:$A$249,A3524)</f>
        <v>0</v>
      </c>
      <c r="R3524" s="7">
        <f t="shared" ref="R3524:R3587" si="1001">D3524-IF(P3523=1,E3523,D3523)</f>
        <v>-9</v>
      </c>
      <c r="S3524" s="8">
        <f t="shared" ref="S3524:S3587" ca="1" si="1002">I3523*R3524</f>
        <v>-9</v>
      </c>
      <c r="T3524" s="8">
        <f t="shared" ref="T3524:T3587" ca="1" si="1003">T3523+R3524*U3523</f>
        <v>9629</v>
      </c>
      <c r="U3524" s="8">
        <f t="shared" ref="U3524:U3587" ca="1" si="1004">INT(T3524*$Q$1/IF(P3524=1,E3524,D3524))*I3524</f>
        <v>1</v>
      </c>
      <c r="V3524" s="9">
        <f t="shared" ref="V3524:V3587" ca="1" si="1005">IF(P3524=1,ABS(U3524)+ABS(U3523),ABS(U3524-U3523))</f>
        <v>0</v>
      </c>
      <c r="W3524" s="3">
        <f t="shared" ref="W3524:W3587" si="1006">IF(P3523=1,F3523,W3523)</f>
        <v>-5.0537378109039022E-3</v>
      </c>
      <c r="X3524" s="3">
        <f t="shared" ref="X3524:X3587" si="1007">IF(P3523=1,K3524/B3523,(1+K3524/B3523)*(1+X3523)-1)</f>
        <v>-1.8883892583298256E-2</v>
      </c>
      <c r="Y3524" s="3">
        <f t="shared" ref="Y3524:Y3587" si="1008">IF(P3523=1,R3524/E3523,(1+R3524/D3523)*(1+Y3523)-1)</f>
        <v>-1.3189771197846367E-2</v>
      </c>
    </row>
    <row r="3525" spans="1:25" x14ac:dyDescent="0.25">
      <c r="A3525" s="1">
        <v>41159</v>
      </c>
      <c r="B3525" s="2">
        <v>7424.91</v>
      </c>
      <c r="C3525" s="2">
        <v>86464</v>
      </c>
      <c r="D3525" s="2">
        <v>7420</v>
      </c>
      <c r="E3525" s="2">
        <v>7406</v>
      </c>
      <c r="F3525" s="13">
        <f t="shared" si="996"/>
        <v>-6.6128747688520839E-4</v>
      </c>
      <c r="G3525" s="2">
        <f t="shared" si="991"/>
        <v>7294.1409999999987</v>
      </c>
      <c r="H3525" s="2">
        <f t="shared" ca="1" si="997"/>
        <v>75912.600000000006</v>
      </c>
      <c r="I3525">
        <f t="shared" ca="1" si="998"/>
        <v>1</v>
      </c>
      <c r="J3525">
        <f t="shared" si="999"/>
        <v>-1</v>
      </c>
      <c r="K3525">
        <f t="shared" si="992"/>
        <v>98.1899999999996</v>
      </c>
      <c r="L3525">
        <f t="shared" ca="1" si="993"/>
        <v>98.1899999999996</v>
      </c>
      <c r="M3525" s="14">
        <f t="shared" si="994"/>
        <v>6923.0300000000498</v>
      </c>
      <c r="N3525">
        <f t="shared" si="1000"/>
        <v>0</v>
      </c>
      <c r="O3525">
        <f t="shared" si="995"/>
        <v>0</v>
      </c>
      <c r="P3525">
        <f>COUNTIF(作圖資料!$A$3:$A$249,A3525)</f>
        <v>0</v>
      </c>
      <c r="R3525" s="7">
        <f t="shared" si="1001"/>
        <v>88</v>
      </c>
      <c r="S3525" s="8">
        <f t="shared" ca="1" si="1002"/>
        <v>88</v>
      </c>
      <c r="T3525" s="8">
        <f t="shared" ca="1" si="1003"/>
        <v>9717</v>
      </c>
      <c r="U3525" s="8">
        <f t="shared" ca="1" si="1004"/>
        <v>1</v>
      </c>
      <c r="V3525" s="9">
        <f t="shared" ca="1" si="1005"/>
        <v>0</v>
      </c>
      <c r="W3525" s="3">
        <f t="shared" si="1006"/>
        <v>-5.0537378109039022E-3</v>
      </c>
      <c r="X3525" s="3">
        <f t="shared" si="1007"/>
        <v>-5.7353362596983537E-3</v>
      </c>
      <c r="Y3525" s="3">
        <f t="shared" si="1008"/>
        <v>-1.3458950201883368E-3</v>
      </c>
    </row>
    <row r="3526" spans="1:25" x14ac:dyDescent="0.25">
      <c r="A3526" s="1">
        <v>41162</v>
      </c>
      <c r="B3526" s="2">
        <v>7482.74</v>
      </c>
      <c r="C3526" s="2">
        <v>81356</v>
      </c>
      <c r="D3526" s="2">
        <v>7455</v>
      </c>
      <c r="E3526" s="2">
        <v>7443</v>
      </c>
      <c r="F3526" s="13">
        <f t="shared" si="996"/>
        <v>-3.7071981653779007E-3</v>
      </c>
      <c r="G3526" s="2">
        <f t="shared" si="991"/>
        <v>7299.5894999999991</v>
      </c>
      <c r="H3526" s="2">
        <f t="shared" ca="1" si="997"/>
        <v>77244.2</v>
      </c>
      <c r="I3526">
        <f t="shared" ca="1" si="998"/>
        <v>1</v>
      </c>
      <c r="J3526">
        <f t="shared" si="999"/>
        <v>-1</v>
      </c>
      <c r="K3526">
        <f t="shared" si="992"/>
        <v>57.829999999999927</v>
      </c>
      <c r="L3526">
        <f t="shared" ca="1" si="993"/>
        <v>57.829999999999927</v>
      </c>
      <c r="M3526" s="14">
        <f t="shared" si="994"/>
        <v>6923.0300000000498</v>
      </c>
      <c r="N3526">
        <f t="shared" si="1000"/>
        <v>0</v>
      </c>
      <c r="O3526">
        <f t="shared" si="995"/>
        <v>0</v>
      </c>
      <c r="P3526">
        <f>COUNTIF(作圖資料!$A$3:$A$249,A3526)</f>
        <v>0</v>
      </c>
      <c r="R3526" s="7">
        <f t="shared" si="1001"/>
        <v>35</v>
      </c>
      <c r="S3526" s="8">
        <f t="shared" ca="1" si="1002"/>
        <v>35</v>
      </c>
      <c r="T3526" s="8">
        <f t="shared" ca="1" si="1003"/>
        <v>9752</v>
      </c>
      <c r="U3526" s="8">
        <f t="shared" ca="1" si="1004"/>
        <v>1</v>
      </c>
      <c r="V3526" s="9">
        <f t="shared" ca="1" si="1005"/>
        <v>0</v>
      </c>
      <c r="W3526" s="3">
        <f t="shared" si="1006"/>
        <v>-5.0537378109039022E-3</v>
      </c>
      <c r="X3526" s="3">
        <f t="shared" si="1007"/>
        <v>2.008639829452985E-3</v>
      </c>
      <c r="Y3526" s="3">
        <f t="shared" si="1008"/>
        <v>3.3647375504712862E-3</v>
      </c>
    </row>
    <row r="3527" spans="1:25" x14ac:dyDescent="0.25">
      <c r="A3527" s="1">
        <v>41163</v>
      </c>
      <c r="B3527" s="2">
        <v>7485.13</v>
      </c>
      <c r="C3527" s="2">
        <v>66693</v>
      </c>
      <c r="D3527" s="2">
        <v>7466</v>
      </c>
      <c r="E3527" s="2">
        <v>7448</v>
      </c>
      <c r="F3527" s="13">
        <f t="shared" si="996"/>
        <v>-2.5557338349501135E-3</v>
      </c>
      <c r="G3527" s="2">
        <f t="shared" si="991"/>
        <v>7302.9833333333318</v>
      </c>
      <c r="H3527" s="2">
        <f t="shared" ca="1" si="997"/>
        <v>76363.199999999997</v>
      </c>
      <c r="I3527">
        <f t="shared" ca="1" si="998"/>
        <v>-1</v>
      </c>
      <c r="J3527">
        <f t="shared" si="999"/>
        <v>-1</v>
      </c>
      <c r="K3527">
        <f t="shared" si="992"/>
        <v>2.3900000000003274</v>
      </c>
      <c r="L3527">
        <f t="shared" ca="1" si="993"/>
        <v>2.3900000000003274</v>
      </c>
      <c r="M3527" s="14">
        <f t="shared" si="994"/>
        <v>6923.0300000000498</v>
      </c>
      <c r="N3527">
        <f t="shared" si="1000"/>
        <v>0</v>
      </c>
      <c r="O3527">
        <f t="shared" si="995"/>
        <v>0</v>
      </c>
      <c r="P3527">
        <f>COUNTIF(作圖資料!$A$3:$A$249,A3527)</f>
        <v>0</v>
      </c>
      <c r="R3527" s="7">
        <f t="shared" si="1001"/>
        <v>11</v>
      </c>
      <c r="S3527" s="8">
        <f t="shared" ca="1" si="1002"/>
        <v>11</v>
      </c>
      <c r="T3527" s="8">
        <f t="shared" ca="1" si="1003"/>
        <v>9763</v>
      </c>
      <c r="U3527" s="8">
        <f t="shared" ca="1" si="1004"/>
        <v>-1</v>
      </c>
      <c r="V3527" s="9">
        <f t="shared" ca="1" si="1005"/>
        <v>2</v>
      </c>
      <c r="W3527" s="3">
        <f t="shared" si="1006"/>
        <v>-5.0537378109039022E-3</v>
      </c>
      <c r="X3527" s="3">
        <f t="shared" si="1007"/>
        <v>2.3286831089459614E-3</v>
      </c>
      <c r="Y3527" s="3">
        <f t="shared" si="1008"/>
        <v>4.8452220726784567E-3</v>
      </c>
    </row>
    <row r="3528" spans="1:25" x14ac:dyDescent="0.25">
      <c r="A3528" s="1">
        <v>41164</v>
      </c>
      <c r="B3528" s="2">
        <v>7570.45</v>
      </c>
      <c r="C3528" s="2">
        <v>103266</v>
      </c>
      <c r="D3528" s="2">
        <v>7586</v>
      </c>
      <c r="E3528" s="2">
        <v>7570</v>
      </c>
      <c r="F3528" s="13">
        <f t="shared" si="996"/>
        <v>2.0540390597652003E-3</v>
      </c>
      <c r="G3528" s="2">
        <f t="shared" si="991"/>
        <v>7307.938666666666</v>
      </c>
      <c r="H3528" s="2">
        <f t="shared" ca="1" si="997"/>
        <v>82526.399999999994</v>
      </c>
      <c r="I3528">
        <f t="shared" ca="1" si="998"/>
        <v>1</v>
      </c>
      <c r="J3528">
        <f t="shared" si="999"/>
        <v>1</v>
      </c>
      <c r="K3528">
        <f t="shared" si="992"/>
        <v>85.319999999999709</v>
      </c>
      <c r="L3528">
        <f t="shared" ca="1" si="993"/>
        <v>-85.319999999999709</v>
      </c>
      <c r="M3528" s="14">
        <f t="shared" si="994"/>
        <v>6923.0300000000498</v>
      </c>
      <c r="N3528">
        <f t="shared" si="1000"/>
        <v>0</v>
      </c>
      <c r="O3528">
        <f t="shared" si="995"/>
        <v>0</v>
      </c>
      <c r="P3528">
        <f>COUNTIF(作圖資料!$A$3:$A$249,A3528)</f>
        <v>0</v>
      </c>
      <c r="R3528" s="7">
        <f t="shared" si="1001"/>
        <v>120</v>
      </c>
      <c r="S3528" s="8">
        <f t="shared" ca="1" si="1002"/>
        <v>-120</v>
      </c>
      <c r="T3528" s="8">
        <f t="shared" ca="1" si="1003"/>
        <v>9643</v>
      </c>
      <c r="U3528" s="8">
        <f t="shared" ca="1" si="1004"/>
        <v>1</v>
      </c>
      <c r="V3528" s="9">
        <f t="shared" ca="1" si="1005"/>
        <v>2</v>
      </c>
      <c r="W3528" s="3">
        <f t="shared" si="1006"/>
        <v>-5.0537378109039022E-3</v>
      </c>
      <c r="X3528" s="3">
        <f t="shared" si="1007"/>
        <v>1.3753826458875018E-2</v>
      </c>
      <c r="Y3528" s="3">
        <f t="shared" si="1008"/>
        <v>2.0995962314939609E-2</v>
      </c>
    </row>
    <row r="3529" spans="1:25" x14ac:dyDescent="0.25">
      <c r="A3529" s="1">
        <v>41165</v>
      </c>
      <c r="B3529" s="2">
        <v>7578.8</v>
      </c>
      <c r="C3529" s="2">
        <v>82018</v>
      </c>
      <c r="D3529" s="2">
        <v>7576</v>
      </c>
      <c r="E3529" s="2">
        <v>7559</v>
      </c>
      <c r="F3529" s="13">
        <f t="shared" si="996"/>
        <v>-3.6945162822610289E-4</v>
      </c>
      <c r="G3529" s="2">
        <f t="shared" si="991"/>
        <v>7312.0081666666656</v>
      </c>
      <c r="H3529" s="2">
        <f t="shared" ca="1" si="997"/>
        <v>83959.4</v>
      </c>
      <c r="I3529">
        <f t="shared" ca="1" si="998"/>
        <v>-1</v>
      </c>
      <c r="J3529">
        <f t="shared" si="999"/>
        <v>-1</v>
      </c>
      <c r="K3529">
        <f t="shared" si="992"/>
        <v>8.3500000000003638</v>
      </c>
      <c r="L3529">
        <f t="shared" ca="1" si="993"/>
        <v>8.3500000000003638</v>
      </c>
      <c r="M3529" s="14">
        <f t="shared" si="994"/>
        <v>6923.0300000000498</v>
      </c>
      <c r="N3529">
        <f t="shared" si="1000"/>
        <v>0</v>
      </c>
      <c r="O3529">
        <f t="shared" si="995"/>
        <v>0</v>
      </c>
      <c r="P3529">
        <f>COUNTIF(作圖資料!$A$3:$A$249,A3529)</f>
        <v>0</v>
      </c>
      <c r="R3529" s="7">
        <f t="shared" si="1001"/>
        <v>-10</v>
      </c>
      <c r="S3529" s="8">
        <f t="shared" ca="1" si="1002"/>
        <v>-10</v>
      </c>
      <c r="T3529" s="8">
        <f t="shared" ca="1" si="1003"/>
        <v>9633</v>
      </c>
      <c r="U3529" s="8">
        <f t="shared" ca="1" si="1004"/>
        <v>-1</v>
      </c>
      <c r="V3529" s="9">
        <f t="shared" ca="1" si="1005"/>
        <v>2</v>
      </c>
      <c r="W3529" s="3">
        <f t="shared" si="1006"/>
        <v>-5.0537378109039022E-3</v>
      </c>
      <c r="X3529" s="3">
        <f t="shared" si="1007"/>
        <v>1.4871969297270748E-2</v>
      </c>
      <c r="Y3529" s="3">
        <f t="shared" si="1008"/>
        <v>1.9650067294751272E-2</v>
      </c>
    </row>
    <row r="3530" spans="1:25" x14ac:dyDescent="0.25">
      <c r="A3530" s="1">
        <v>41166</v>
      </c>
      <c r="B3530" s="2">
        <v>7738.05</v>
      </c>
      <c r="C3530" s="2">
        <v>133495</v>
      </c>
      <c r="D3530" s="2">
        <v>7739</v>
      </c>
      <c r="E3530" s="2">
        <v>7724</v>
      </c>
      <c r="F3530" s="13">
        <f t="shared" si="996"/>
        <v>1.2276994850113354E-4</v>
      </c>
      <c r="G3530" s="2">
        <f t="shared" si="991"/>
        <v>7319.6581666666643</v>
      </c>
      <c r="H3530" s="2">
        <f t="shared" ca="1" si="997"/>
        <v>93365.6</v>
      </c>
      <c r="I3530">
        <f t="shared" ca="1" si="998"/>
        <v>1</v>
      </c>
      <c r="J3530">
        <f t="shared" si="999"/>
        <v>1</v>
      </c>
      <c r="K3530">
        <f t="shared" si="992"/>
        <v>159.25</v>
      </c>
      <c r="L3530">
        <f t="shared" ca="1" si="993"/>
        <v>-159.25</v>
      </c>
      <c r="M3530" s="14">
        <f t="shared" si="994"/>
        <v>6923.0300000000498</v>
      </c>
      <c r="N3530">
        <f t="shared" si="1000"/>
        <v>0</v>
      </c>
      <c r="O3530">
        <f t="shared" si="995"/>
        <v>0</v>
      </c>
      <c r="P3530">
        <f>COUNTIF(作圖資料!$A$3:$A$249,A3530)</f>
        <v>0</v>
      </c>
      <c r="R3530" s="7">
        <f t="shared" si="1001"/>
        <v>163</v>
      </c>
      <c r="S3530" s="8">
        <f t="shared" ca="1" si="1002"/>
        <v>-163</v>
      </c>
      <c r="T3530" s="8">
        <f t="shared" ca="1" si="1003"/>
        <v>9470</v>
      </c>
      <c r="U3530" s="8">
        <f t="shared" ca="1" si="1004"/>
        <v>1</v>
      </c>
      <c r="V3530" s="9">
        <f t="shared" ca="1" si="1005"/>
        <v>2</v>
      </c>
      <c r="W3530" s="3">
        <f t="shared" si="1006"/>
        <v>-5.0537378109039022E-3</v>
      </c>
      <c r="X3530" s="3">
        <f t="shared" si="1007"/>
        <v>3.619702881996445E-2</v>
      </c>
      <c r="Y3530" s="3">
        <f t="shared" si="1008"/>
        <v>4.1588156123822717E-2</v>
      </c>
    </row>
    <row r="3531" spans="1:25" x14ac:dyDescent="0.25">
      <c r="A3531" s="1">
        <v>41169</v>
      </c>
      <c r="B3531" s="2">
        <v>7762.22</v>
      </c>
      <c r="C3531" s="2">
        <v>114598</v>
      </c>
      <c r="D3531" s="2">
        <v>7753</v>
      </c>
      <c r="E3531" s="2">
        <v>7741</v>
      </c>
      <c r="F3531" s="13">
        <f t="shared" si="996"/>
        <v>-1.1878045198410181E-3</v>
      </c>
      <c r="G3531" s="2">
        <f t="shared" si="991"/>
        <v>7328.6609999999973</v>
      </c>
      <c r="H3531" s="2">
        <f t="shared" ca="1" si="997"/>
        <v>100014</v>
      </c>
      <c r="I3531">
        <f t="shared" ca="1" si="998"/>
        <v>1</v>
      </c>
      <c r="J3531">
        <f t="shared" si="999"/>
        <v>-1</v>
      </c>
      <c r="K3531">
        <f t="shared" si="992"/>
        <v>24.170000000000073</v>
      </c>
      <c r="L3531">
        <f t="shared" ca="1" si="993"/>
        <v>24.170000000000073</v>
      </c>
      <c r="M3531" s="14">
        <f t="shared" si="994"/>
        <v>6923.0300000000498</v>
      </c>
      <c r="N3531">
        <f t="shared" si="1000"/>
        <v>0</v>
      </c>
      <c r="O3531">
        <f t="shared" si="995"/>
        <v>0</v>
      </c>
      <c r="P3531">
        <f>COUNTIF(作圖資料!$A$3:$A$249,A3531)</f>
        <v>0</v>
      </c>
      <c r="R3531" s="7">
        <f t="shared" si="1001"/>
        <v>14</v>
      </c>
      <c r="S3531" s="8">
        <f t="shared" ca="1" si="1002"/>
        <v>14</v>
      </c>
      <c r="T3531" s="8">
        <f t="shared" ca="1" si="1003"/>
        <v>9484</v>
      </c>
      <c r="U3531" s="8">
        <f t="shared" ca="1" si="1004"/>
        <v>1</v>
      </c>
      <c r="V3531" s="9">
        <f t="shared" ca="1" si="1005"/>
        <v>0</v>
      </c>
      <c r="W3531" s="3">
        <f t="shared" si="1006"/>
        <v>-5.0537378109039022E-3</v>
      </c>
      <c r="X3531" s="3">
        <f t="shared" si="1007"/>
        <v>3.9433617131823251E-2</v>
      </c>
      <c r="Y3531" s="3">
        <f t="shared" si="1008"/>
        <v>4.3472409152086611E-2</v>
      </c>
    </row>
    <row r="3532" spans="1:25" x14ac:dyDescent="0.25">
      <c r="A3532" s="1">
        <v>41170</v>
      </c>
      <c r="B3532" s="2">
        <v>7734.26</v>
      </c>
      <c r="C3532" s="2">
        <v>93593</v>
      </c>
      <c r="D3532" s="2">
        <v>7750</v>
      </c>
      <c r="E3532" s="2">
        <v>7750</v>
      </c>
      <c r="F3532" s="13">
        <f t="shared" si="996"/>
        <v>2.0351009663497344E-3</v>
      </c>
      <c r="G3532" s="2">
        <f t="shared" si="991"/>
        <v>7338.1256666666641</v>
      </c>
      <c r="H3532" s="2">
        <f t="shared" ca="1" si="997"/>
        <v>105394</v>
      </c>
      <c r="I3532">
        <f t="shared" ca="1" si="998"/>
        <v>-1</v>
      </c>
      <c r="J3532">
        <f t="shared" si="999"/>
        <v>1</v>
      </c>
      <c r="K3532">
        <f t="shared" si="992"/>
        <v>-27.960000000000036</v>
      </c>
      <c r="L3532">
        <f t="shared" ca="1" si="993"/>
        <v>-27.960000000000036</v>
      </c>
      <c r="M3532" s="14">
        <f t="shared" si="994"/>
        <v>6923.0300000000498</v>
      </c>
      <c r="N3532">
        <f t="shared" si="1000"/>
        <v>0</v>
      </c>
      <c r="O3532">
        <f t="shared" si="995"/>
        <v>0</v>
      </c>
      <c r="P3532">
        <f>COUNTIF(作圖資料!$A$3:$A$249,A3532)</f>
        <v>0</v>
      </c>
      <c r="R3532" s="7">
        <f t="shared" si="1001"/>
        <v>-3</v>
      </c>
      <c r="S3532" s="8">
        <f t="shared" ca="1" si="1002"/>
        <v>-3</v>
      </c>
      <c r="T3532" s="8">
        <f t="shared" ca="1" si="1003"/>
        <v>9481</v>
      </c>
      <c r="U3532" s="8">
        <f t="shared" ca="1" si="1004"/>
        <v>-1</v>
      </c>
      <c r="V3532" s="9">
        <f t="shared" ca="1" si="1005"/>
        <v>2</v>
      </c>
      <c r="W3532" s="3">
        <f t="shared" si="1006"/>
        <v>-5.0537378109039022E-3</v>
      </c>
      <c r="X3532" s="3">
        <f t="shared" si="1007"/>
        <v>3.5689512489722741E-2</v>
      </c>
      <c r="Y3532" s="3">
        <f t="shared" si="1008"/>
        <v>4.306864064603011E-2</v>
      </c>
    </row>
    <row r="3533" spans="1:25" x14ac:dyDescent="0.25">
      <c r="A3533" s="1">
        <v>41171</v>
      </c>
      <c r="B3533" s="2">
        <v>7781.91</v>
      </c>
      <c r="C3533" s="2">
        <v>99942</v>
      </c>
      <c r="D3533" s="2">
        <v>7767</v>
      </c>
      <c r="E3533" s="2">
        <v>7791</v>
      </c>
      <c r="F3533" s="13">
        <f t="shared" si="996"/>
        <v>1.1680936942215503E-3</v>
      </c>
      <c r="G3533" s="2">
        <f t="shared" si="991"/>
        <v>7348.8586666666642</v>
      </c>
      <c r="H3533" s="2">
        <f t="shared" ca="1" si="997"/>
        <v>104729.2</v>
      </c>
      <c r="I3533">
        <f t="shared" ca="1" si="998"/>
        <v>-1</v>
      </c>
      <c r="J3533">
        <f t="shared" si="999"/>
        <v>1</v>
      </c>
      <c r="K3533">
        <f t="shared" si="992"/>
        <v>47.649999999999636</v>
      </c>
      <c r="L3533">
        <f t="shared" ca="1" si="993"/>
        <v>-47.649999999999636</v>
      </c>
      <c r="M3533" s="14">
        <f t="shared" si="994"/>
        <v>6923.0300000000498</v>
      </c>
      <c r="N3533">
        <f t="shared" si="1000"/>
        <v>0</v>
      </c>
      <c r="O3533">
        <f t="shared" si="995"/>
        <v>0</v>
      </c>
      <c r="P3533">
        <f>COUNTIF(作圖資料!$A$3:$A$249,A3533)</f>
        <v>1</v>
      </c>
      <c r="R3533" s="7">
        <f t="shared" si="1001"/>
        <v>17</v>
      </c>
      <c r="S3533" s="8">
        <f t="shared" ca="1" si="1002"/>
        <v>-17</v>
      </c>
      <c r="T3533" s="8">
        <f t="shared" ca="1" si="1003"/>
        <v>9464</v>
      </c>
      <c r="U3533" s="8">
        <f t="shared" ca="1" si="1004"/>
        <v>-1</v>
      </c>
      <c r="V3533" s="9">
        <f t="shared" ca="1" si="1005"/>
        <v>2</v>
      </c>
      <c r="W3533" s="3">
        <f t="shared" si="1006"/>
        <v>-5.0537378109039022E-3</v>
      </c>
      <c r="X3533" s="3">
        <f t="shared" si="1007"/>
        <v>4.2070291681285177E-2</v>
      </c>
      <c r="Y3533" s="3">
        <f t="shared" si="1008"/>
        <v>4.5356662180350282E-2</v>
      </c>
    </row>
    <row r="3534" spans="1:25" x14ac:dyDescent="0.25">
      <c r="A3534" s="1">
        <v>41172</v>
      </c>
      <c r="B3534" s="2">
        <v>7727.55</v>
      </c>
      <c r="C3534" s="2">
        <v>80344</v>
      </c>
      <c r="D3534" s="2">
        <v>7749</v>
      </c>
      <c r="E3534" s="2">
        <v>7742</v>
      </c>
      <c r="F3534" s="13">
        <f t="shared" si="996"/>
        <v>2.7757827513248401E-3</v>
      </c>
      <c r="G3534" s="2">
        <f t="shared" si="991"/>
        <v>7357.93433333333</v>
      </c>
      <c r="H3534" s="2">
        <f t="shared" ca="1" si="997"/>
        <v>104394.4</v>
      </c>
      <c r="I3534">
        <f t="shared" ca="1" si="998"/>
        <v>-1</v>
      </c>
      <c r="J3534">
        <f t="shared" si="999"/>
        <v>1</v>
      </c>
      <c r="K3534">
        <f t="shared" si="992"/>
        <v>-54.359999999999673</v>
      </c>
      <c r="L3534">
        <f t="shared" ca="1" si="993"/>
        <v>54.359999999999673</v>
      </c>
      <c r="M3534" s="14">
        <f t="shared" si="994"/>
        <v>6923.0300000000498</v>
      </c>
      <c r="N3534">
        <f t="shared" si="1000"/>
        <v>0</v>
      </c>
      <c r="O3534">
        <f t="shared" si="995"/>
        <v>0</v>
      </c>
      <c r="P3534">
        <f>COUNTIF(作圖資料!$A$3:$A$249,A3534)</f>
        <v>0</v>
      </c>
      <c r="R3534" s="7">
        <f t="shared" si="1001"/>
        <v>-42</v>
      </c>
      <c r="S3534" s="8">
        <f t="shared" ca="1" si="1002"/>
        <v>42</v>
      </c>
      <c r="T3534" s="8">
        <f t="shared" ca="1" si="1003"/>
        <v>9506</v>
      </c>
      <c r="U3534" s="8">
        <f t="shared" ca="1" si="1004"/>
        <v>-1</v>
      </c>
      <c r="V3534" s="9">
        <f t="shared" ca="1" si="1005"/>
        <v>0</v>
      </c>
      <c r="W3534" s="3">
        <f t="shared" si="1006"/>
        <v>1.1680936942215503E-3</v>
      </c>
      <c r="X3534" s="3">
        <f t="shared" si="1007"/>
        <v>-6.9854315971271414E-3</v>
      </c>
      <c r="Y3534" s="3">
        <f t="shared" si="1008"/>
        <v>-5.3908355795148251E-3</v>
      </c>
    </row>
    <row r="3535" spans="1:25" x14ac:dyDescent="0.25">
      <c r="A3535" s="1">
        <v>41173</v>
      </c>
      <c r="B3535" s="2">
        <v>7754.59</v>
      </c>
      <c r="C3535" s="2">
        <v>83265</v>
      </c>
      <c r="D3535" s="2">
        <v>7762</v>
      </c>
      <c r="E3535" s="2">
        <v>7755</v>
      </c>
      <c r="F3535" s="13">
        <f t="shared" si="996"/>
        <v>9.5556309231037417E-4</v>
      </c>
      <c r="G3535" s="2">
        <f t="shared" si="991"/>
        <v>7367.6839999999975</v>
      </c>
      <c r="H3535" s="2">
        <f t="shared" ca="1" si="997"/>
        <v>94348.4</v>
      </c>
      <c r="I3535">
        <f t="shared" ca="1" si="998"/>
        <v>-1</v>
      </c>
      <c r="J3535">
        <f t="shared" si="999"/>
        <v>1</v>
      </c>
      <c r="K3535">
        <f t="shared" si="992"/>
        <v>27.039999999999964</v>
      </c>
      <c r="L3535">
        <f t="shared" ca="1" si="993"/>
        <v>-27.039999999999964</v>
      </c>
      <c r="M3535" s="14">
        <f t="shared" si="994"/>
        <v>6923.0300000000498</v>
      </c>
      <c r="N3535">
        <f t="shared" si="1000"/>
        <v>0</v>
      </c>
      <c r="O3535">
        <f t="shared" si="995"/>
        <v>0</v>
      </c>
      <c r="P3535">
        <f>COUNTIF(作圖資料!$A$3:$A$249,A3535)</f>
        <v>0</v>
      </c>
      <c r="R3535" s="7">
        <f t="shared" si="1001"/>
        <v>13</v>
      </c>
      <c r="S3535" s="8">
        <f t="shared" ca="1" si="1002"/>
        <v>-13</v>
      </c>
      <c r="T3535" s="8">
        <f t="shared" ca="1" si="1003"/>
        <v>9493</v>
      </c>
      <c r="U3535" s="8">
        <f t="shared" ca="1" si="1004"/>
        <v>-1</v>
      </c>
      <c r="V3535" s="9">
        <f t="shared" ca="1" si="1005"/>
        <v>0</v>
      </c>
      <c r="W3535" s="3">
        <f t="shared" si="1006"/>
        <v>1.1680936942215503E-3</v>
      </c>
      <c r="X3535" s="3">
        <f t="shared" si="1007"/>
        <v>-3.5107062404987621E-3</v>
      </c>
      <c r="Y3535" s="3">
        <f t="shared" si="1008"/>
        <v>-3.7222436144267457E-3</v>
      </c>
    </row>
    <row r="3536" spans="1:25" x14ac:dyDescent="0.25">
      <c r="A3536" s="1">
        <v>41176</v>
      </c>
      <c r="B3536" s="2">
        <v>7768.3</v>
      </c>
      <c r="C3536" s="2">
        <v>74064</v>
      </c>
      <c r="D3536" s="2">
        <v>7776</v>
      </c>
      <c r="E3536" s="2">
        <v>7765</v>
      </c>
      <c r="F3536" s="13">
        <f t="shared" si="996"/>
        <v>9.9120785757489394E-4</v>
      </c>
      <c r="G3536" s="2">
        <f t="shared" si="991"/>
        <v>7375.5509999999967</v>
      </c>
      <c r="H3536" s="2">
        <f t="shared" ca="1" si="997"/>
        <v>86241.600000000006</v>
      </c>
      <c r="I3536">
        <f t="shared" ca="1" si="998"/>
        <v>-1</v>
      </c>
      <c r="J3536">
        <f t="shared" si="999"/>
        <v>1</v>
      </c>
      <c r="K3536">
        <f t="shared" si="992"/>
        <v>13.710000000000036</v>
      </c>
      <c r="L3536">
        <f t="shared" ca="1" si="993"/>
        <v>-13.710000000000036</v>
      </c>
      <c r="M3536" s="14">
        <f t="shared" si="994"/>
        <v>6923.0300000000498</v>
      </c>
      <c r="N3536">
        <f t="shared" si="1000"/>
        <v>0</v>
      </c>
      <c r="O3536">
        <f t="shared" si="995"/>
        <v>0</v>
      </c>
      <c r="P3536">
        <f>COUNTIF(作圖資料!$A$3:$A$249,A3536)</f>
        <v>0</v>
      </c>
      <c r="R3536" s="7">
        <f t="shared" si="1001"/>
        <v>14</v>
      </c>
      <c r="S3536" s="8">
        <f t="shared" ca="1" si="1002"/>
        <v>-14</v>
      </c>
      <c r="T3536" s="8">
        <f t="shared" ca="1" si="1003"/>
        <v>9479</v>
      </c>
      <c r="U3536" s="8">
        <f t="shared" ca="1" si="1004"/>
        <v>-1</v>
      </c>
      <c r="V3536" s="9">
        <f t="shared" ca="1" si="1005"/>
        <v>0</v>
      </c>
      <c r="W3536" s="3">
        <f t="shared" si="1006"/>
        <v>1.1680936942215503E-3</v>
      </c>
      <c r="X3536" s="3">
        <f t="shared" si="1007"/>
        <v>-1.7489279624152143E-3</v>
      </c>
      <c r="Y3536" s="3">
        <f t="shared" si="1008"/>
        <v>-1.9252984212551061E-3</v>
      </c>
    </row>
    <row r="3537" spans="1:25" x14ac:dyDescent="0.25">
      <c r="A3537" s="1">
        <v>41177</v>
      </c>
      <c r="B3537" s="2">
        <v>7734.13</v>
      </c>
      <c r="C3537" s="2">
        <v>77447</v>
      </c>
      <c r="D3537" s="2">
        <v>7755</v>
      </c>
      <c r="E3537" s="2">
        <v>7747</v>
      </c>
      <c r="F3537" s="13">
        <f t="shared" si="996"/>
        <v>2.6984289118492377E-3</v>
      </c>
      <c r="G3537" s="2">
        <f t="shared" si="991"/>
        <v>7382.0338333333311</v>
      </c>
      <c r="H3537" s="2">
        <f t="shared" ca="1" si="997"/>
        <v>83012.399999999994</v>
      </c>
      <c r="I3537">
        <f t="shared" ca="1" si="998"/>
        <v>-1</v>
      </c>
      <c r="J3537">
        <f t="shared" si="999"/>
        <v>1</v>
      </c>
      <c r="K3537">
        <f t="shared" si="992"/>
        <v>-34.170000000000073</v>
      </c>
      <c r="L3537">
        <f t="shared" ca="1" si="993"/>
        <v>34.170000000000073</v>
      </c>
      <c r="M3537" s="14">
        <f t="shared" si="994"/>
        <v>6923.0300000000498</v>
      </c>
      <c r="N3537">
        <f t="shared" si="1000"/>
        <v>0</v>
      </c>
      <c r="O3537">
        <f t="shared" si="995"/>
        <v>0</v>
      </c>
      <c r="P3537">
        <f>COUNTIF(作圖資料!$A$3:$A$249,A3537)</f>
        <v>0</v>
      </c>
      <c r="R3537" s="7">
        <f t="shared" si="1001"/>
        <v>-21</v>
      </c>
      <c r="S3537" s="8">
        <f t="shared" ca="1" si="1002"/>
        <v>21</v>
      </c>
      <c r="T3537" s="8">
        <f t="shared" ca="1" si="1003"/>
        <v>9500</v>
      </c>
      <c r="U3537" s="8">
        <f t="shared" ca="1" si="1004"/>
        <v>-1</v>
      </c>
      <c r="V3537" s="9">
        <f t="shared" ca="1" si="1005"/>
        <v>0</v>
      </c>
      <c r="W3537" s="3">
        <f t="shared" si="1006"/>
        <v>1.1680936942215503E-3</v>
      </c>
      <c r="X3537" s="3">
        <f t="shared" si="1007"/>
        <v>-6.1398808261722282E-3</v>
      </c>
      <c r="Y3537" s="3">
        <f t="shared" si="1008"/>
        <v>-4.6207162110125655E-3</v>
      </c>
    </row>
    <row r="3538" spans="1:25" x14ac:dyDescent="0.25">
      <c r="A3538" s="1">
        <v>41178</v>
      </c>
      <c r="B3538" s="2">
        <v>7669.63</v>
      </c>
      <c r="C3538" s="2">
        <v>84223</v>
      </c>
      <c r="D3538" s="2">
        <v>7703</v>
      </c>
      <c r="E3538" s="2">
        <v>7695</v>
      </c>
      <c r="F3538" s="13">
        <f t="shared" si="996"/>
        <v>4.3509269677937112E-3</v>
      </c>
      <c r="G3538" s="2">
        <f t="shared" si="991"/>
        <v>7386.2216666666645</v>
      </c>
      <c r="H3538" s="2">
        <f t="shared" ca="1" si="997"/>
        <v>79868.600000000006</v>
      </c>
      <c r="I3538">
        <f t="shared" ca="1" si="998"/>
        <v>1</v>
      </c>
      <c r="J3538">
        <f t="shared" si="999"/>
        <v>1</v>
      </c>
      <c r="K3538">
        <f t="shared" si="992"/>
        <v>-64.5</v>
      </c>
      <c r="L3538">
        <f t="shared" ca="1" si="993"/>
        <v>64.5</v>
      </c>
      <c r="M3538" s="14">
        <f t="shared" si="994"/>
        <v>6923.0300000000498</v>
      </c>
      <c r="N3538">
        <f t="shared" si="1000"/>
        <v>0</v>
      </c>
      <c r="O3538">
        <f t="shared" si="995"/>
        <v>0</v>
      </c>
      <c r="P3538">
        <f>COUNTIF(作圖資料!$A$3:$A$249,A3538)</f>
        <v>0</v>
      </c>
      <c r="R3538" s="7">
        <f t="shared" si="1001"/>
        <v>-52</v>
      </c>
      <c r="S3538" s="8">
        <f t="shared" ca="1" si="1002"/>
        <v>52</v>
      </c>
      <c r="T3538" s="8">
        <f t="shared" ca="1" si="1003"/>
        <v>9552</v>
      </c>
      <c r="U3538" s="8">
        <f t="shared" ca="1" si="1004"/>
        <v>1</v>
      </c>
      <c r="V3538" s="9">
        <f t="shared" ca="1" si="1005"/>
        <v>2</v>
      </c>
      <c r="W3538" s="3">
        <f t="shared" si="1006"/>
        <v>1.1680936942215503E-3</v>
      </c>
      <c r="X3538" s="3">
        <f t="shared" si="1007"/>
        <v>-1.4428334432035061E-2</v>
      </c>
      <c r="Y3538" s="3">
        <f t="shared" si="1008"/>
        <v>-1.1295084071364259E-2</v>
      </c>
    </row>
    <row r="3539" spans="1:25" x14ac:dyDescent="0.25">
      <c r="A3539" s="1">
        <v>41179</v>
      </c>
      <c r="B3539" s="2">
        <v>7683.8</v>
      </c>
      <c r="C3539" s="2">
        <v>77276</v>
      </c>
      <c r="D3539" s="2">
        <v>7727</v>
      </c>
      <c r="E3539" s="2">
        <v>7720</v>
      </c>
      <c r="F3539" s="13">
        <f t="shared" si="996"/>
        <v>5.6222181732996646E-3</v>
      </c>
      <c r="G3539" s="2">
        <f t="shared" si="991"/>
        <v>7390.5751666666638</v>
      </c>
      <c r="H3539" s="2">
        <f t="shared" ca="1" si="997"/>
        <v>79255</v>
      </c>
      <c r="I3539">
        <f t="shared" ca="1" si="998"/>
        <v>-1</v>
      </c>
      <c r="J3539">
        <f t="shared" si="999"/>
        <v>1</v>
      </c>
      <c r="K3539">
        <f t="shared" si="992"/>
        <v>14.170000000000073</v>
      </c>
      <c r="L3539">
        <f t="shared" ca="1" si="993"/>
        <v>14.170000000000073</v>
      </c>
      <c r="M3539" s="14">
        <f t="shared" si="994"/>
        <v>6923.0300000000498</v>
      </c>
      <c r="N3539">
        <f t="shared" si="1000"/>
        <v>0</v>
      </c>
      <c r="O3539">
        <f t="shared" si="995"/>
        <v>0</v>
      </c>
      <c r="P3539">
        <f>COUNTIF(作圖資料!$A$3:$A$249,A3539)</f>
        <v>0</v>
      </c>
      <c r="R3539" s="7">
        <f t="shared" si="1001"/>
        <v>24</v>
      </c>
      <c r="S3539" s="8">
        <f t="shared" ca="1" si="1002"/>
        <v>24</v>
      </c>
      <c r="T3539" s="8">
        <f t="shared" ca="1" si="1003"/>
        <v>9576</v>
      </c>
      <c r="U3539" s="8">
        <f t="shared" ca="1" si="1004"/>
        <v>-1</v>
      </c>
      <c r="V3539" s="9">
        <f t="shared" ca="1" si="1005"/>
        <v>2</v>
      </c>
      <c r="W3539" s="3">
        <f t="shared" si="1006"/>
        <v>1.1680936942215503E-3</v>
      </c>
      <c r="X3539" s="3">
        <f t="shared" si="1007"/>
        <v>-1.2607444701878801E-2</v>
      </c>
      <c r="Y3539" s="3">
        <f t="shared" si="1008"/>
        <v>-8.2146065973558446E-3</v>
      </c>
    </row>
    <row r="3540" spans="1:25" x14ac:dyDescent="0.25">
      <c r="A3540" s="1">
        <v>41180</v>
      </c>
      <c r="B3540" s="2">
        <v>7715.16</v>
      </c>
      <c r="C3540" s="2">
        <v>86038</v>
      </c>
      <c r="D3540" s="2">
        <v>7720</v>
      </c>
      <c r="E3540" s="2">
        <v>7713</v>
      </c>
      <c r="F3540" s="13">
        <f t="shared" si="996"/>
        <v>6.2733630929234785E-4</v>
      </c>
      <c r="G3540" s="2">
        <f t="shared" si="991"/>
        <v>7396.0314999999982</v>
      </c>
      <c r="H3540" s="2">
        <f t="shared" ca="1" si="997"/>
        <v>79809.600000000006</v>
      </c>
      <c r="I3540">
        <f t="shared" ca="1" si="998"/>
        <v>1</v>
      </c>
      <c r="J3540">
        <f t="shared" si="999"/>
        <v>1</v>
      </c>
      <c r="K3540">
        <f t="shared" si="992"/>
        <v>31.359999999999673</v>
      </c>
      <c r="L3540">
        <f t="shared" ca="1" si="993"/>
        <v>-31.359999999999673</v>
      </c>
      <c r="M3540" s="14">
        <f t="shared" si="994"/>
        <v>6923.0300000000498</v>
      </c>
      <c r="N3540">
        <f t="shared" si="1000"/>
        <v>0</v>
      </c>
      <c r="O3540">
        <f t="shared" si="995"/>
        <v>0</v>
      </c>
      <c r="P3540">
        <f>COUNTIF(作圖資料!$A$3:$A$249,A3540)</f>
        <v>0</v>
      </c>
      <c r="R3540" s="7">
        <f t="shared" si="1001"/>
        <v>-7</v>
      </c>
      <c r="S3540" s="8">
        <f t="shared" ca="1" si="1002"/>
        <v>7</v>
      </c>
      <c r="T3540" s="8">
        <f t="shared" ca="1" si="1003"/>
        <v>9583</v>
      </c>
      <c r="U3540" s="8">
        <f t="shared" ca="1" si="1004"/>
        <v>1</v>
      </c>
      <c r="V3540" s="9">
        <f t="shared" ca="1" si="1005"/>
        <v>2</v>
      </c>
      <c r="W3540" s="3">
        <f t="shared" si="1006"/>
        <v>1.1680936942215503E-3</v>
      </c>
      <c r="X3540" s="3">
        <f t="shared" si="1007"/>
        <v>-8.577585708392621E-3</v>
      </c>
      <c r="Y3540" s="3">
        <f t="shared" si="1008"/>
        <v>-9.1130791939416644E-3</v>
      </c>
    </row>
    <row r="3541" spans="1:25" x14ac:dyDescent="0.25">
      <c r="A3541" s="1">
        <v>41183</v>
      </c>
      <c r="B3541" s="2">
        <v>7675.72</v>
      </c>
      <c r="C3541" s="2">
        <v>56288</v>
      </c>
      <c r="D3541" s="2">
        <v>7685</v>
      </c>
      <c r="E3541" s="2">
        <v>7679</v>
      </c>
      <c r="F3541" s="13">
        <f t="shared" si="996"/>
        <v>1.2090071029167149E-3</v>
      </c>
      <c r="G3541" s="2">
        <f t="shared" si="991"/>
        <v>7401.1503333333303</v>
      </c>
      <c r="H3541" s="2">
        <f t="shared" ca="1" si="997"/>
        <v>76254.399999999994</v>
      </c>
      <c r="I3541">
        <f t="shared" ca="1" si="998"/>
        <v>-1</v>
      </c>
      <c r="J3541">
        <f t="shared" si="999"/>
        <v>1</v>
      </c>
      <c r="K3541">
        <f t="shared" si="992"/>
        <v>-39.4399999999996</v>
      </c>
      <c r="L3541">
        <f t="shared" ca="1" si="993"/>
        <v>-39.4399999999996</v>
      </c>
      <c r="M3541" s="14">
        <f t="shared" si="994"/>
        <v>6923.0300000000498</v>
      </c>
      <c r="N3541">
        <f t="shared" si="1000"/>
        <v>0</v>
      </c>
      <c r="O3541">
        <f t="shared" si="995"/>
        <v>0</v>
      </c>
      <c r="P3541">
        <f>COUNTIF(作圖資料!$A$3:$A$249,A3541)</f>
        <v>0</v>
      </c>
      <c r="R3541" s="7">
        <f t="shared" si="1001"/>
        <v>-35</v>
      </c>
      <c r="S3541" s="8">
        <f t="shared" ca="1" si="1002"/>
        <v>-35</v>
      </c>
      <c r="T3541" s="8">
        <f t="shared" ca="1" si="1003"/>
        <v>9548</v>
      </c>
      <c r="U3541" s="8">
        <f t="shared" ca="1" si="1004"/>
        <v>-1</v>
      </c>
      <c r="V3541" s="9">
        <f t="shared" ca="1" si="1005"/>
        <v>2</v>
      </c>
      <c r="W3541" s="3">
        <f t="shared" si="1006"/>
        <v>1.1680936942215503E-3</v>
      </c>
      <c r="X3541" s="3">
        <f t="shared" si="1007"/>
        <v>-1.3645750207853524E-2</v>
      </c>
      <c r="Y3541" s="3">
        <f t="shared" si="1008"/>
        <v>-1.3605442176870652E-2</v>
      </c>
    </row>
    <row r="3542" spans="1:25" x14ac:dyDescent="0.25">
      <c r="A3542" s="1">
        <v>41184</v>
      </c>
      <c r="B3542" s="2">
        <v>7718.68</v>
      </c>
      <c r="C3542" s="2">
        <v>63072</v>
      </c>
      <c r="D3542" s="2">
        <v>7730</v>
      </c>
      <c r="E3542" s="2">
        <v>7723</v>
      </c>
      <c r="F3542" s="13">
        <f t="shared" si="996"/>
        <v>1.4665720045397013E-3</v>
      </c>
      <c r="G3542" s="2">
        <f t="shared" si="991"/>
        <v>7407.9623333333302</v>
      </c>
      <c r="H3542" s="2">
        <f t="shared" ca="1" si="997"/>
        <v>73379.399999999994</v>
      </c>
      <c r="I3542">
        <f t="shared" ca="1" si="998"/>
        <v>-1</v>
      </c>
      <c r="J3542">
        <f t="shared" si="999"/>
        <v>1</v>
      </c>
      <c r="K3542">
        <f t="shared" si="992"/>
        <v>42.960000000000036</v>
      </c>
      <c r="L3542">
        <f t="shared" ca="1" si="993"/>
        <v>-42.960000000000036</v>
      </c>
      <c r="M3542" s="14">
        <f t="shared" si="994"/>
        <v>6923.0300000000498</v>
      </c>
      <c r="N3542">
        <f t="shared" si="1000"/>
        <v>0</v>
      </c>
      <c r="O3542">
        <f t="shared" si="995"/>
        <v>0</v>
      </c>
      <c r="P3542">
        <f>COUNTIF(作圖資料!$A$3:$A$249,A3542)</f>
        <v>0</v>
      </c>
      <c r="R3542" s="7">
        <f t="shared" si="1001"/>
        <v>45</v>
      </c>
      <c r="S3542" s="8">
        <f t="shared" ca="1" si="1002"/>
        <v>-45</v>
      </c>
      <c r="T3542" s="8">
        <f t="shared" ca="1" si="1003"/>
        <v>9503</v>
      </c>
      <c r="U3542" s="8">
        <f t="shared" ca="1" si="1004"/>
        <v>-1</v>
      </c>
      <c r="V3542" s="9">
        <f t="shared" ca="1" si="1005"/>
        <v>0</v>
      </c>
      <c r="W3542" s="3">
        <f t="shared" si="1006"/>
        <v>1.1680936942215503E-3</v>
      </c>
      <c r="X3542" s="3">
        <f t="shared" si="1007"/>
        <v>-8.1252545968788503E-3</v>
      </c>
      <c r="Y3542" s="3">
        <f t="shared" si="1008"/>
        <v>-7.829546913104668E-3</v>
      </c>
    </row>
    <row r="3543" spans="1:25" x14ac:dyDescent="0.25">
      <c r="A3543" s="1">
        <v>41185</v>
      </c>
      <c r="B3543" s="2">
        <v>7684.63</v>
      </c>
      <c r="C3543" s="2">
        <v>56251</v>
      </c>
      <c r="D3543" s="2">
        <v>7705</v>
      </c>
      <c r="E3543" s="2">
        <v>7696</v>
      </c>
      <c r="F3543" s="13">
        <f t="shared" si="996"/>
        <v>2.650745709292357E-3</v>
      </c>
      <c r="G3543" s="2">
        <f t="shared" si="991"/>
        <v>7415.1836666666641</v>
      </c>
      <c r="H3543" s="2">
        <f t="shared" ca="1" si="997"/>
        <v>67785</v>
      </c>
      <c r="I3543">
        <f t="shared" ca="1" si="998"/>
        <v>-1</v>
      </c>
      <c r="J3543">
        <f t="shared" si="999"/>
        <v>1</v>
      </c>
      <c r="K3543">
        <f t="shared" si="992"/>
        <v>-34.050000000000182</v>
      </c>
      <c r="L3543">
        <f t="shared" ca="1" si="993"/>
        <v>34.050000000000182</v>
      </c>
      <c r="M3543" s="14">
        <f t="shared" si="994"/>
        <v>6923.0300000000498</v>
      </c>
      <c r="N3543">
        <f t="shared" si="1000"/>
        <v>0</v>
      </c>
      <c r="O3543">
        <f t="shared" si="995"/>
        <v>0</v>
      </c>
      <c r="P3543">
        <f>COUNTIF(作圖資料!$A$3:$A$249,A3543)</f>
        <v>0</v>
      </c>
      <c r="R3543" s="7">
        <f t="shared" si="1001"/>
        <v>-25</v>
      </c>
      <c r="S3543" s="8">
        <f t="shared" ca="1" si="1002"/>
        <v>25</v>
      </c>
      <c r="T3543" s="8">
        <f t="shared" ca="1" si="1003"/>
        <v>9528</v>
      </c>
      <c r="U3543" s="8">
        <f t="shared" ca="1" si="1004"/>
        <v>-1</v>
      </c>
      <c r="V3543" s="9">
        <f t="shared" ca="1" si="1005"/>
        <v>0</v>
      </c>
      <c r="W3543" s="3">
        <f t="shared" si="1006"/>
        <v>1.1680936942215503E-3</v>
      </c>
      <c r="X3543" s="3">
        <f t="shared" si="1007"/>
        <v>-1.2500787081834441E-2</v>
      </c>
      <c r="Y3543" s="3">
        <f t="shared" si="1008"/>
        <v>-1.1038377615196882E-2</v>
      </c>
    </row>
    <row r="3544" spans="1:25" x14ac:dyDescent="0.25">
      <c r="A3544" s="1">
        <v>41186</v>
      </c>
      <c r="B3544" s="2">
        <v>7682.34</v>
      </c>
      <c r="C3544" s="2">
        <v>67985</v>
      </c>
      <c r="D3544" s="2">
        <v>7706</v>
      </c>
      <c r="E3544" s="2">
        <v>7702</v>
      </c>
      <c r="F3544" s="13">
        <f t="shared" si="996"/>
        <v>3.0797907929094315E-3</v>
      </c>
      <c r="G3544" s="2">
        <f t="shared" si="991"/>
        <v>7422.2574999999979</v>
      </c>
      <c r="H3544" s="2">
        <f t="shared" ca="1" si="997"/>
        <v>65926.8</v>
      </c>
      <c r="I3544">
        <f t="shared" ca="1" si="998"/>
        <v>1</v>
      </c>
      <c r="J3544">
        <f t="shared" si="999"/>
        <v>1</v>
      </c>
      <c r="K3544">
        <f t="shared" si="992"/>
        <v>-2.2899999999999636</v>
      </c>
      <c r="L3544">
        <f t="shared" ca="1" si="993"/>
        <v>2.2899999999999636</v>
      </c>
      <c r="M3544" s="14">
        <f t="shared" si="994"/>
        <v>6923.0300000000498</v>
      </c>
      <c r="N3544">
        <f t="shared" si="1000"/>
        <v>0</v>
      </c>
      <c r="O3544">
        <f t="shared" si="995"/>
        <v>0</v>
      </c>
      <c r="P3544">
        <f>COUNTIF(作圖資料!$A$3:$A$249,A3544)</f>
        <v>0</v>
      </c>
      <c r="R3544" s="7">
        <f t="shared" si="1001"/>
        <v>1</v>
      </c>
      <c r="S3544" s="8">
        <f t="shared" ca="1" si="1002"/>
        <v>-1</v>
      </c>
      <c r="T3544" s="8">
        <f t="shared" ca="1" si="1003"/>
        <v>9527</v>
      </c>
      <c r="U3544" s="8">
        <f t="shared" ca="1" si="1004"/>
        <v>1</v>
      </c>
      <c r="V3544" s="9">
        <f t="shared" ca="1" si="1005"/>
        <v>2</v>
      </c>
      <c r="W3544" s="3">
        <f t="shared" si="1006"/>
        <v>1.1680936942215503E-3</v>
      </c>
      <c r="X3544" s="3">
        <f t="shared" si="1007"/>
        <v>-1.279505931063174E-2</v>
      </c>
      <c r="Y3544" s="3">
        <f t="shared" si="1008"/>
        <v>-1.0910024387113193E-2</v>
      </c>
    </row>
    <row r="3545" spans="1:25" x14ac:dyDescent="0.25">
      <c r="A3545" s="1">
        <v>41187</v>
      </c>
      <c r="B3545" s="2">
        <v>7690.65</v>
      </c>
      <c r="C3545" s="2">
        <v>71724</v>
      </c>
      <c r="D3545" s="2">
        <v>7700</v>
      </c>
      <c r="E3545" s="2">
        <v>7695</v>
      </c>
      <c r="F3545" s="13">
        <f t="shared" si="996"/>
        <v>1.2157619967103628E-3</v>
      </c>
      <c r="G3545" s="2">
        <f t="shared" si="991"/>
        <v>7431.5861666666642</v>
      </c>
      <c r="H3545" s="2">
        <f t="shared" ca="1" si="997"/>
        <v>63064</v>
      </c>
      <c r="I3545">
        <f t="shared" ca="1" si="998"/>
        <v>1</v>
      </c>
      <c r="J3545">
        <f t="shared" si="999"/>
        <v>1</v>
      </c>
      <c r="K3545">
        <f t="shared" si="992"/>
        <v>8.3099999999994907</v>
      </c>
      <c r="L3545">
        <f t="shared" ca="1" si="993"/>
        <v>8.3099999999994907</v>
      </c>
      <c r="M3545" s="14">
        <f t="shared" si="994"/>
        <v>6923.0300000000498</v>
      </c>
      <c r="N3545">
        <f t="shared" si="1000"/>
        <v>0</v>
      </c>
      <c r="O3545">
        <f t="shared" si="995"/>
        <v>0</v>
      </c>
      <c r="P3545">
        <f>COUNTIF(作圖資料!$A$3:$A$249,A3545)</f>
        <v>0</v>
      </c>
      <c r="R3545" s="7">
        <f t="shared" si="1001"/>
        <v>-6</v>
      </c>
      <c r="S3545" s="8">
        <f t="shared" ca="1" si="1002"/>
        <v>-6</v>
      </c>
      <c r="T3545" s="8">
        <f t="shared" ca="1" si="1003"/>
        <v>9521</v>
      </c>
      <c r="U3545" s="8">
        <f t="shared" ca="1" si="1004"/>
        <v>1</v>
      </c>
      <c r="V3545" s="9">
        <f t="shared" ca="1" si="1005"/>
        <v>0</v>
      </c>
      <c r="W3545" s="3">
        <f t="shared" si="1006"/>
        <v>1.1680936942215503E-3</v>
      </c>
      <c r="X3545" s="3">
        <f t="shared" si="1007"/>
        <v>-1.1727198078620771E-2</v>
      </c>
      <c r="Y3545" s="3">
        <f t="shared" si="1008"/>
        <v>-1.1680143755615324E-2</v>
      </c>
    </row>
    <row r="3546" spans="1:25" x14ac:dyDescent="0.25">
      <c r="A3546" s="1">
        <v>41190</v>
      </c>
      <c r="B3546" s="2">
        <v>7615.89</v>
      </c>
      <c r="C3546" s="2">
        <v>63845</v>
      </c>
      <c r="D3546" s="2">
        <v>7625</v>
      </c>
      <c r="E3546" s="2">
        <v>7618</v>
      </c>
      <c r="F3546" s="13">
        <f t="shared" si="996"/>
        <v>1.1961832431928165E-3</v>
      </c>
      <c r="G3546" s="2">
        <f t="shared" si="991"/>
        <v>7440.1131666666643</v>
      </c>
      <c r="H3546" s="2">
        <f t="shared" ca="1" si="997"/>
        <v>64575.4</v>
      </c>
      <c r="I3546">
        <f t="shared" ca="1" si="998"/>
        <v>-1</v>
      </c>
      <c r="J3546">
        <f t="shared" si="999"/>
        <v>1</v>
      </c>
      <c r="K3546">
        <f t="shared" si="992"/>
        <v>-74.759999999999309</v>
      </c>
      <c r="L3546">
        <f t="shared" ca="1" si="993"/>
        <v>-74.759999999999309</v>
      </c>
      <c r="M3546" s="14">
        <f t="shared" si="994"/>
        <v>6923.0300000000498</v>
      </c>
      <c r="N3546">
        <f t="shared" si="1000"/>
        <v>0</v>
      </c>
      <c r="O3546">
        <f t="shared" si="995"/>
        <v>0</v>
      </c>
      <c r="P3546">
        <f>COUNTIF(作圖資料!$A$3:$A$249,A3546)</f>
        <v>0</v>
      </c>
      <c r="R3546" s="7">
        <f t="shared" si="1001"/>
        <v>-75</v>
      </c>
      <c r="S3546" s="8">
        <f t="shared" ca="1" si="1002"/>
        <v>-75</v>
      </c>
      <c r="T3546" s="8">
        <f t="shared" ca="1" si="1003"/>
        <v>9446</v>
      </c>
      <c r="U3546" s="8">
        <f t="shared" ca="1" si="1004"/>
        <v>-1</v>
      </c>
      <c r="V3546" s="9">
        <f t="shared" ca="1" si="1005"/>
        <v>2</v>
      </c>
      <c r="W3546" s="3">
        <f t="shared" si="1006"/>
        <v>1.1680936942215503E-3</v>
      </c>
      <c r="X3546" s="3">
        <f t="shared" si="1007"/>
        <v>-2.1334094072020693E-2</v>
      </c>
      <c r="Y3546" s="3">
        <f t="shared" si="1008"/>
        <v>-2.1306635861891743E-2</v>
      </c>
    </row>
    <row r="3547" spans="1:25" x14ac:dyDescent="0.25">
      <c r="A3547" s="1">
        <v>41191</v>
      </c>
      <c r="B3547" s="2">
        <v>7592.01</v>
      </c>
      <c r="C3547" s="2">
        <v>80843</v>
      </c>
      <c r="D3547" s="2">
        <v>7597</v>
      </c>
      <c r="E3547" s="2">
        <v>7590</v>
      </c>
      <c r="F3547" s="13">
        <f t="shared" si="996"/>
        <v>6.5726994564019314E-4</v>
      </c>
      <c r="G3547" s="2">
        <f t="shared" si="991"/>
        <v>7448.4793333333319</v>
      </c>
      <c r="H3547" s="2">
        <f t="shared" ca="1" si="997"/>
        <v>68129.600000000006</v>
      </c>
      <c r="I3547">
        <f t="shared" ca="1" si="998"/>
        <v>1</v>
      </c>
      <c r="J3547">
        <f t="shared" si="999"/>
        <v>1</v>
      </c>
      <c r="K3547">
        <f t="shared" si="992"/>
        <v>-23.880000000000109</v>
      </c>
      <c r="L3547">
        <f t="shared" ca="1" si="993"/>
        <v>23.880000000000109</v>
      </c>
      <c r="M3547" s="14">
        <f t="shared" si="994"/>
        <v>6923.0300000000498</v>
      </c>
      <c r="N3547">
        <f t="shared" si="1000"/>
        <v>0</v>
      </c>
      <c r="O3547">
        <f t="shared" si="995"/>
        <v>0</v>
      </c>
      <c r="P3547">
        <f>COUNTIF(作圖資料!$A$3:$A$249,A3547)</f>
        <v>0</v>
      </c>
      <c r="R3547" s="7">
        <f t="shared" si="1001"/>
        <v>-28</v>
      </c>
      <c r="S3547" s="8">
        <f t="shared" ca="1" si="1002"/>
        <v>28</v>
      </c>
      <c r="T3547" s="8">
        <f t="shared" ca="1" si="1003"/>
        <v>9474</v>
      </c>
      <c r="U3547" s="8">
        <f t="shared" ca="1" si="1004"/>
        <v>1</v>
      </c>
      <c r="V3547" s="9">
        <f t="shared" ca="1" si="1005"/>
        <v>2</v>
      </c>
      <c r="W3547" s="3">
        <f t="shared" si="1006"/>
        <v>1.1680936942215503E-3</v>
      </c>
      <c r="X3547" s="3">
        <f t="shared" si="1007"/>
        <v>-2.4402749453540151E-2</v>
      </c>
      <c r="Y3547" s="3">
        <f t="shared" si="1008"/>
        <v>-2.4900526248234911E-2</v>
      </c>
    </row>
    <row r="3548" spans="1:25" x14ac:dyDescent="0.25">
      <c r="A3548" s="1">
        <v>41193</v>
      </c>
      <c r="B3548" s="2">
        <v>7451.72</v>
      </c>
      <c r="C3548" s="2">
        <v>81791</v>
      </c>
      <c r="D3548" s="2">
        <v>7443</v>
      </c>
      <c r="E3548" s="2">
        <v>7440</v>
      </c>
      <c r="F3548" s="13">
        <f t="shared" si="996"/>
        <v>-1.1701996317629026E-3</v>
      </c>
      <c r="G3548" s="2">
        <f t="shared" si="991"/>
        <v>7453.8913333333312</v>
      </c>
      <c r="H3548" s="2">
        <f t="shared" ca="1" si="997"/>
        <v>73237.600000000006</v>
      </c>
      <c r="I3548">
        <f t="shared" ca="1" si="998"/>
        <v>1</v>
      </c>
      <c r="J3548">
        <f t="shared" si="999"/>
        <v>-1</v>
      </c>
      <c r="K3548">
        <f t="shared" si="992"/>
        <v>-140.28999999999996</v>
      </c>
      <c r="L3548">
        <f t="shared" ca="1" si="993"/>
        <v>-140.28999999999996</v>
      </c>
      <c r="M3548" s="14">
        <f t="shared" si="994"/>
        <v>6923.0300000000498</v>
      </c>
      <c r="N3548">
        <f t="shared" si="1000"/>
        <v>0</v>
      </c>
      <c r="O3548">
        <f t="shared" si="995"/>
        <v>0</v>
      </c>
      <c r="P3548">
        <f>COUNTIF(作圖資料!$A$3:$A$249,A3548)</f>
        <v>0</v>
      </c>
      <c r="R3548" s="7">
        <f t="shared" si="1001"/>
        <v>-154</v>
      </c>
      <c r="S3548" s="8">
        <f t="shared" ca="1" si="1002"/>
        <v>-154</v>
      </c>
      <c r="T3548" s="8">
        <f t="shared" ca="1" si="1003"/>
        <v>9320</v>
      </c>
      <c r="U3548" s="8">
        <f t="shared" ca="1" si="1004"/>
        <v>1</v>
      </c>
      <c r="V3548" s="9">
        <f t="shared" ca="1" si="1005"/>
        <v>0</v>
      </c>
      <c r="W3548" s="3">
        <f t="shared" si="1006"/>
        <v>1.1680936942215503E-3</v>
      </c>
      <c r="X3548" s="3">
        <f t="shared" si="1007"/>
        <v>-4.2430457304183489E-2</v>
      </c>
      <c r="Y3548" s="3">
        <f t="shared" si="1008"/>
        <v>-4.4666923373122613E-2</v>
      </c>
    </row>
    <row r="3549" spans="1:25" x14ac:dyDescent="0.25">
      <c r="A3549" s="1">
        <v>41194</v>
      </c>
      <c r="B3549" s="2">
        <v>7437.04</v>
      </c>
      <c r="C3549" s="2">
        <v>66312</v>
      </c>
      <c r="D3549" s="2">
        <v>7414</v>
      </c>
      <c r="E3549" s="2">
        <v>7404</v>
      </c>
      <c r="F3549" s="13">
        <f t="shared" si="996"/>
        <v>-3.0980067338618467E-3</v>
      </c>
      <c r="G3549" s="2">
        <f t="shared" si="991"/>
        <v>7460.3578333333317</v>
      </c>
      <c r="H3549" s="2">
        <f t="shared" ca="1" si="997"/>
        <v>72903</v>
      </c>
      <c r="I3549">
        <f t="shared" ca="1" si="998"/>
        <v>-1</v>
      </c>
      <c r="J3549">
        <f t="shared" si="999"/>
        <v>-1</v>
      </c>
      <c r="K3549">
        <f t="shared" si="992"/>
        <v>-14.680000000000291</v>
      </c>
      <c r="L3549">
        <f t="shared" ca="1" si="993"/>
        <v>-14.680000000000291</v>
      </c>
      <c r="M3549" s="14">
        <f t="shared" si="994"/>
        <v>6923.0300000000498</v>
      </c>
      <c r="N3549">
        <f t="shared" si="1000"/>
        <v>0</v>
      </c>
      <c r="O3549">
        <f t="shared" si="995"/>
        <v>0</v>
      </c>
      <c r="P3549">
        <f>COUNTIF(作圖資料!$A$3:$A$249,A3549)</f>
        <v>0</v>
      </c>
      <c r="R3549" s="7">
        <f t="shared" si="1001"/>
        <v>-29</v>
      </c>
      <c r="S3549" s="8">
        <f t="shared" ca="1" si="1002"/>
        <v>-29</v>
      </c>
      <c r="T3549" s="8">
        <f t="shared" ca="1" si="1003"/>
        <v>9291</v>
      </c>
      <c r="U3549" s="8">
        <f t="shared" ca="1" si="1004"/>
        <v>-1</v>
      </c>
      <c r="V3549" s="9">
        <f t="shared" ca="1" si="1005"/>
        <v>2</v>
      </c>
      <c r="W3549" s="3">
        <f t="shared" si="1006"/>
        <v>1.1680936942215503E-3</v>
      </c>
      <c r="X3549" s="3">
        <f t="shared" si="1007"/>
        <v>-4.4316883644246574E-2</v>
      </c>
      <c r="Y3549" s="3">
        <f t="shared" si="1008"/>
        <v>-4.8389166987549581E-2</v>
      </c>
    </row>
    <row r="3550" spans="1:25" x14ac:dyDescent="0.25">
      <c r="A3550" s="1">
        <v>41197</v>
      </c>
      <c r="B3550" s="2">
        <v>7418.9</v>
      </c>
      <c r="C3550" s="2">
        <v>46376</v>
      </c>
      <c r="D3550" s="2">
        <v>7423</v>
      </c>
      <c r="E3550" s="2">
        <v>7413</v>
      </c>
      <c r="F3550" s="13">
        <f t="shared" si="996"/>
        <v>5.5264257504483716E-4</v>
      </c>
      <c r="G3550" s="2">
        <f t="shared" si="991"/>
        <v>7464.8633333333328</v>
      </c>
      <c r="H3550" s="2">
        <f t="shared" ca="1" si="997"/>
        <v>67833.399999999994</v>
      </c>
      <c r="I3550">
        <f t="shared" ca="1" si="998"/>
        <v>-1</v>
      </c>
      <c r="J3550">
        <f t="shared" si="999"/>
        <v>1</v>
      </c>
      <c r="K3550">
        <f t="shared" si="992"/>
        <v>-18.140000000000327</v>
      </c>
      <c r="L3550">
        <f t="shared" ca="1" si="993"/>
        <v>18.140000000000327</v>
      </c>
      <c r="M3550" s="14">
        <f t="shared" si="994"/>
        <v>6923.0300000000498</v>
      </c>
      <c r="N3550">
        <f t="shared" si="1000"/>
        <v>0</v>
      </c>
      <c r="O3550">
        <f t="shared" si="995"/>
        <v>0</v>
      </c>
      <c r="P3550">
        <f>COUNTIF(作圖資料!$A$3:$A$249,A3550)</f>
        <v>0</v>
      </c>
      <c r="R3550" s="7">
        <f t="shared" si="1001"/>
        <v>9</v>
      </c>
      <c r="S3550" s="8">
        <f t="shared" ca="1" si="1002"/>
        <v>-9</v>
      </c>
      <c r="T3550" s="8">
        <f t="shared" ca="1" si="1003"/>
        <v>9282</v>
      </c>
      <c r="U3550" s="8">
        <f t="shared" ca="1" si="1004"/>
        <v>-1</v>
      </c>
      <c r="V3550" s="9">
        <f t="shared" ca="1" si="1005"/>
        <v>0</v>
      </c>
      <c r="W3550" s="3">
        <f t="shared" si="1006"/>
        <v>1.1680936942215503E-3</v>
      </c>
      <c r="X3550" s="3">
        <f t="shared" si="1007"/>
        <v>-4.6647930906422608E-2</v>
      </c>
      <c r="Y3550" s="3">
        <f t="shared" si="1008"/>
        <v>-4.7233987934796384E-2</v>
      </c>
    </row>
    <row r="3551" spans="1:25" x14ac:dyDescent="0.25">
      <c r="A3551" s="1">
        <v>41198</v>
      </c>
      <c r="B3551" s="2">
        <v>7471.02</v>
      </c>
      <c r="C3551" s="2">
        <v>58410</v>
      </c>
      <c r="D3551" s="2">
        <v>7458</v>
      </c>
      <c r="E3551" s="2">
        <v>7443</v>
      </c>
      <c r="F3551" s="13">
        <f t="shared" si="996"/>
        <v>-1.7427339238819117E-3</v>
      </c>
      <c r="G3551" s="2">
        <f t="shared" si="991"/>
        <v>7469.9689999999991</v>
      </c>
      <c r="H3551" s="2">
        <f t="shared" ca="1" si="997"/>
        <v>66746.399999999994</v>
      </c>
      <c r="I3551">
        <f t="shared" ca="1" si="998"/>
        <v>-1</v>
      </c>
      <c r="J3551">
        <f t="shared" si="999"/>
        <v>-1</v>
      </c>
      <c r="K3551">
        <f t="shared" si="992"/>
        <v>52.1200000000008</v>
      </c>
      <c r="L3551">
        <f t="shared" ca="1" si="993"/>
        <v>-52.1200000000008</v>
      </c>
      <c r="M3551" s="14">
        <f t="shared" si="994"/>
        <v>6923.0300000000498</v>
      </c>
      <c r="N3551">
        <f t="shared" si="1000"/>
        <v>0</v>
      </c>
      <c r="O3551">
        <f t="shared" si="995"/>
        <v>0</v>
      </c>
      <c r="P3551">
        <f>COUNTIF(作圖資料!$A$3:$A$249,A3551)</f>
        <v>0</v>
      </c>
      <c r="R3551" s="7">
        <f t="shared" si="1001"/>
        <v>35</v>
      </c>
      <c r="S3551" s="8">
        <f t="shared" ca="1" si="1002"/>
        <v>-35</v>
      </c>
      <c r="T3551" s="8">
        <f t="shared" ca="1" si="1003"/>
        <v>9247</v>
      </c>
      <c r="U3551" s="8">
        <f t="shared" ca="1" si="1004"/>
        <v>-1</v>
      </c>
      <c r="V3551" s="9">
        <f t="shared" ca="1" si="1005"/>
        <v>0</v>
      </c>
      <c r="W3551" s="3">
        <f t="shared" si="1006"/>
        <v>1.1680936942215503E-3</v>
      </c>
      <c r="X3551" s="3">
        <f t="shared" si="1007"/>
        <v>-3.9950346380258628E-2</v>
      </c>
      <c r="Y3551" s="3">
        <f t="shared" si="1008"/>
        <v>-4.2741624951867396E-2</v>
      </c>
    </row>
    <row r="3552" spans="1:25" x14ac:dyDescent="0.25">
      <c r="A3552" s="1">
        <v>41199</v>
      </c>
      <c r="B3552" s="2">
        <v>7464.4</v>
      </c>
      <c r="C3552" s="2">
        <v>67432</v>
      </c>
      <c r="D3552" s="2">
        <v>7460</v>
      </c>
      <c r="E3552" s="2">
        <v>7432</v>
      </c>
      <c r="F3552" s="13">
        <f t="shared" si="996"/>
        <v>-4.3406033974598968E-3</v>
      </c>
      <c r="G3552" s="2">
        <f t="shared" si="991"/>
        <v>7477.2301666666663</v>
      </c>
      <c r="H3552" s="2">
        <f t="shared" ca="1" si="997"/>
        <v>64064.2</v>
      </c>
      <c r="I3552">
        <f t="shared" ca="1" si="998"/>
        <v>1</v>
      </c>
      <c r="J3552">
        <f t="shared" si="999"/>
        <v>-1</v>
      </c>
      <c r="K3552">
        <f t="shared" si="992"/>
        <v>-6.6200000000008004</v>
      </c>
      <c r="L3552">
        <f t="shared" ca="1" si="993"/>
        <v>6.6200000000008004</v>
      </c>
      <c r="M3552" s="14">
        <f t="shared" si="994"/>
        <v>6923.0300000000498</v>
      </c>
      <c r="N3552">
        <f t="shared" si="1000"/>
        <v>0</v>
      </c>
      <c r="O3552">
        <f t="shared" si="995"/>
        <v>0</v>
      </c>
      <c r="P3552">
        <f>COUNTIF(作圖資料!$A$3:$A$249,A3552)</f>
        <v>1</v>
      </c>
      <c r="R3552" s="7">
        <f t="shared" si="1001"/>
        <v>2</v>
      </c>
      <c r="S3552" s="8">
        <f t="shared" ca="1" si="1002"/>
        <v>-2</v>
      </c>
      <c r="T3552" s="8">
        <f t="shared" ca="1" si="1003"/>
        <v>9245</v>
      </c>
      <c r="U3552" s="8">
        <f t="shared" ca="1" si="1004"/>
        <v>1</v>
      </c>
      <c r="V3552" s="9">
        <f t="shared" ca="1" si="1005"/>
        <v>2</v>
      </c>
      <c r="W3552" s="3">
        <f t="shared" si="1006"/>
        <v>1.1680936942215503E-3</v>
      </c>
      <c r="X3552" s="3">
        <f t="shared" si="1007"/>
        <v>-4.0801037277480634E-2</v>
      </c>
      <c r="Y3552" s="3">
        <f t="shared" si="1008"/>
        <v>-4.2484918495699908E-2</v>
      </c>
    </row>
    <row r="3553" spans="1:25" x14ac:dyDescent="0.25">
      <c r="A3553" s="1">
        <v>41200</v>
      </c>
      <c r="B3553" s="2">
        <v>7465.41</v>
      </c>
      <c r="C3553" s="2">
        <v>52789</v>
      </c>
      <c r="D3553" s="2">
        <v>7452</v>
      </c>
      <c r="E3553" s="2">
        <v>7444</v>
      </c>
      <c r="F3553" s="13">
        <f t="shared" si="996"/>
        <v>-1.7962844639477504E-3</v>
      </c>
      <c r="G3553" s="2">
        <f t="shared" si="991"/>
        <v>7484.8478333333333</v>
      </c>
      <c r="H3553" s="2">
        <f t="shared" ca="1" si="997"/>
        <v>58263.8</v>
      </c>
      <c r="I3553">
        <f t="shared" ca="1" si="998"/>
        <v>-1</v>
      </c>
      <c r="J3553">
        <f t="shared" si="999"/>
        <v>-1</v>
      </c>
      <c r="K3553">
        <f t="shared" si="992"/>
        <v>1.0100000000002183</v>
      </c>
      <c r="L3553">
        <f t="shared" ca="1" si="993"/>
        <v>1.0100000000002183</v>
      </c>
      <c r="M3553" s="14">
        <f t="shared" si="994"/>
        <v>6923.0300000000498</v>
      </c>
      <c r="N3553">
        <f t="shared" si="1000"/>
        <v>0</v>
      </c>
      <c r="O3553">
        <f t="shared" si="995"/>
        <v>0</v>
      </c>
      <c r="P3553">
        <f>COUNTIF(作圖資料!$A$3:$A$249,A3553)</f>
        <v>0</v>
      </c>
      <c r="R3553" s="7">
        <f t="shared" si="1001"/>
        <v>20</v>
      </c>
      <c r="S3553" s="8">
        <f t="shared" ca="1" si="1002"/>
        <v>20</v>
      </c>
      <c r="T3553" s="8">
        <f t="shared" ca="1" si="1003"/>
        <v>9265</v>
      </c>
      <c r="U3553" s="8">
        <f t="shared" ca="1" si="1004"/>
        <v>-1</v>
      </c>
      <c r="V3553" s="9">
        <f t="shared" ca="1" si="1005"/>
        <v>2</v>
      </c>
      <c r="W3553" s="3">
        <f t="shared" si="1006"/>
        <v>-4.3406033974598968E-3</v>
      </c>
      <c r="X3553" s="3">
        <f t="shared" si="1007"/>
        <v>1.3530893306899661E-4</v>
      </c>
      <c r="Y3553" s="3">
        <f t="shared" si="1008"/>
        <v>2.691065662002153E-3</v>
      </c>
    </row>
    <row r="3554" spans="1:25" x14ac:dyDescent="0.25">
      <c r="A3554" s="1">
        <v>41201</v>
      </c>
      <c r="B3554" s="2">
        <v>7408.76</v>
      </c>
      <c r="C3554" s="2">
        <v>58197</v>
      </c>
      <c r="D3554" s="2">
        <v>7385</v>
      </c>
      <c r="E3554" s="2">
        <v>7376</v>
      </c>
      <c r="F3554" s="13">
        <f t="shared" si="996"/>
        <v>-3.2070143991707045E-3</v>
      </c>
      <c r="G3554" s="2">
        <f t="shared" si="991"/>
        <v>7492.0083333333332</v>
      </c>
      <c r="H3554" s="2">
        <f t="shared" ca="1" si="997"/>
        <v>56640.800000000003</v>
      </c>
      <c r="I3554">
        <f t="shared" ca="1" si="998"/>
        <v>1</v>
      </c>
      <c r="J3554">
        <f t="shared" si="999"/>
        <v>-1</v>
      </c>
      <c r="K3554">
        <f t="shared" si="992"/>
        <v>-56.649999999999636</v>
      </c>
      <c r="L3554">
        <f t="shared" ca="1" si="993"/>
        <v>56.649999999999636</v>
      </c>
      <c r="M3554" s="14">
        <f t="shared" si="994"/>
        <v>6923.0300000000498</v>
      </c>
      <c r="N3554">
        <f t="shared" si="1000"/>
        <v>0</v>
      </c>
      <c r="O3554">
        <f t="shared" si="995"/>
        <v>0</v>
      </c>
      <c r="P3554">
        <f>COUNTIF(作圖資料!$A$3:$A$249,A3554)</f>
        <v>0</v>
      </c>
      <c r="R3554" s="7">
        <f t="shared" si="1001"/>
        <v>-67</v>
      </c>
      <c r="S3554" s="8">
        <f t="shared" ca="1" si="1002"/>
        <v>67</v>
      </c>
      <c r="T3554" s="8">
        <f t="shared" ca="1" si="1003"/>
        <v>9332</v>
      </c>
      <c r="U3554" s="8">
        <f t="shared" ca="1" si="1004"/>
        <v>1</v>
      </c>
      <c r="V3554" s="9">
        <f t="shared" ca="1" si="1005"/>
        <v>2</v>
      </c>
      <c r="W3554" s="3">
        <f t="shared" si="1006"/>
        <v>-4.3406033974598968E-3</v>
      </c>
      <c r="X3554" s="3">
        <f t="shared" si="1007"/>
        <v>-7.4540485504528409E-3</v>
      </c>
      <c r="Y3554" s="3">
        <f t="shared" si="1008"/>
        <v>-6.3240043057052331E-3</v>
      </c>
    </row>
    <row r="3555" spans="1:25" x14ac:dyDescent="0.25">
      <c r="A3555" s="1">
        <v>41204</v>
      </c>
      <c r="B3555" s="2">
        <v>7373.04</v>
      </c>
      <c r="C3555" s="2">
        <v>49081</v>
      </c>
      <c r="D3555" s="2">
        <v>7346</v>
      </c>
      <c r="E3555" s="2">
        <v>7337</v>
      </c>
      <c r="F3555" s="13">
        <f t="shared" si="996"/>
        <v>-3.667415340212421E-3</v>
      </c>
      <c r="G3555" s="2">
        <f t="shared" si="991"/>
        <v>7498.7141666666666</v>
      </c>
      <c r="H3555" s="2">
        <f t="shared" ca="1" si="997"/>
        <v>57181.8</v>
      </c>
      <c r="I3555">
        <f t="shared" ca="1" si="998"/>
        <v>-1</v>
      </c>
      <c r="J3555">
        <f t="shared" si="999"/>
        <v>-1</v>
      </c>
      <c r="K3555">
        <f t="shared" si="992"/>
        <v>-35.720000000000255</v>
      </c>
      <c r="L3555">
        <f t="shared" ca="1" si="993"/>
        <v>-35.720000000000255</v>
      </c>
      <c r="M3555" s="14">
        <f t="shared" si="994"/>
        <v>6923.0300000000498</v>
      </c>
      <c r="N3555">
        <f t="shared" si="1000"/>
        <v>0</v>
      </c>
      <c r="O3555">
        <f t="shared" si="995"/>
        <v>0</v>
      </c>
      <c r="P3555">
        <f>COUNTIF(作圖資料!$A$3:$A$249,A3555)</f>
        <v>0</v>
      </c>
      <c r="R3555" s="7">
        <f t="shared" si="1001"/>
        <v>-39</v>
      </c>
      <c r="S3555" s="8">
        <f t="shared" ca="1" si="1002"/>
        <v>-39</v>
      </c>
      <c r="T3555" s="8">
        <f t="shared" ca="1" si="1003"/>
        <v>9293</v>
      </c>
      <c r="U3555" s="8">
        <f t="shared" ca="1" si="1004"/>
        <v>-1</v>
      </c>
      <c r="V3555" s="9">
        <f t="shared" ca="1" si="1005"/>
        <v>2</v>
      </c>
      <c r="W3555" s="3">
        <f t="shared" si="1006"/>
        <v>-4.3406033974598968E-3</v>
      </c>
      <c r="X3555" s="3">
        <f t="shared" si="1007"/>
        <v>-1.2239429826911841E-2</v>
      </c>
      <c r="Y3555" s="3">
        <f t="shared" si="1008"/>
        <v>-1.1571582346609488E-2</v>
      </c>
    </row>
    <row r="3556" spans="1:25" x14ac:dyDescent="0.25">
      <c r="A3556" s="1">
        <v>41205</v>
      </c>
      <c r="B3556" s="2">
        <v>7337.48</v>
      </c>
      <c r="C3556" s="2">
        <v>45874</v>
      </c>
      <c r="D3556" s="2">
        <v>7297</v>
      </c>
      <c r="E3556" s="2">
        <v>7291</v>
      </c>
      <c r="F3556" s="13">
        <f t="shared" si="996"/>
        <v>-5.5168804548699768E-3</v>
      </c>
      <c r="G3556" s="2">
        <f t="shared" si="991"/>
        <v>7502.2639999999992</v>
      </c>
      <c r="H3556" s="2">
        <f t="shared" ca="1" si="997"/>
        <v>54674.6</v>
      </c>
      <c r="I3556">
        <f t="shared" ca="1" si="998"/>
        <v>-1</v>
      </c>
      <c r="J3556">
        <f t="shared" si="999"/>
        <v>-1</v>
      </c>
      <c r="K3556">
        <f t="shared" si="992"/>
        <v>-35.5600000000004</v>
      </c>
      <c r="L3556">
        <f t="shared" ca="1" si="993"/>
        <v>35.5600000000004</v>
      </c>
      <c r="M3556" s="14">
        <f t="shared" si="994"/>
        <v>6923.0300000000498</v>
      </c>
      <c r="N3556">
        <f t="shared" si="1000"/>
        <v>0</v>
      </c>
      <c r="O3556">
        <f t="shared" si="995"/>
        <v>0</v>
      </c>
      <c r="P3556">
        <f>COUNTIF(作圖資料!$A$3:$A$249,A3556)</f>
        <v>0</v>
      </c>
      <c r="R3556" s="7">
        <f t="shared" si="1001"/>
        <v>-49</v>
      </c>
      <c r="S3556" s="8">
        <f t="shared" ca="1" si="1002"/>
        <v>49</v>
      </c>
      <c r="T3556" s="8">
        <f t="shared" ca="1" si="1003"/>
        <v>9342</v>
      </c>
      <c r="U3556" s="8">
        <f t="shared" ca="1" si="1004"/>
        <v>-1</v>
      </c>
      <c r="V3556" s="9">
        <f t="shared" ca="1" si="1005"/>
        <v>0</v>
      </c>
      <c r="W3556" s="3">
        <f t="shared" si="1006"/>
        <v>-4.3406033974598968E-3</v>
      </c>
      <c r="X3556" s="3">
        <f t="shared" si="1007"/>
        <v>-1.7003376024864902E-2</v>
      </c>
      <c r="Y3556" s="3">
        <f t="shared" si="1008"/>
        <v>-1.816469321851466E-2</v>
      </c>
    </row>
    <row r="3557" spans="1:25" x14ac:dyDescent="0.25">
      <c r="A3557" s="1">
        <v>41206</v>
      </c>
      <c r="B3557" s="2">
        <v>7314.88</v>
      </c>
      <c r="C3557" s="2">
        <v>57373</v>
      </c>
      <c r="D3557" s="2">
        <v>7302</v>
      </c>
      <c r="E3557" s="2">
        <v>7296</v>
      </c>
      <c r="F3557" s="13">
        <f t="shared" si="996"/>
        <v>-1.7607944354521843E-3</v>
      </c>
      <c r="G3557" s="2">
        <f t="shared" si="991"/>
        <v>7504.8639999999996</v>
      </c>
      <c r="H3557" s="2">
        <f t="shared" ca="1" si="997"/>
        <v>52662.8</v>
      </c>
      <c r="I3557">
        <f t="shared" ca="1" si="998"/>
        <v>1</v>
      </c>
      <c r="J3557">
        <f t="shared" si="999"/>
        <v>-1</v>
      </c>
      <c r="K3557">
        <f t="shared" si="992"/>
        <v>-22.599999999999454</v>
      </c>
      <c r="L3557">
        <f t="shared" ca="1" si="993"/>
        <v>22.599999999999454</v>
      </c>
      <c r="M3557" s="14">
        <f t="shared" si="994"/>
        <v>6923.0300000000498</v>
      </c>
      <c r="N3557">
        <f t="shared" si="1000"/>
        <v>0</v>
      </c>
      <c r="O3557">
        <f t="shared" si="995"/>
        <v>0</v>
      </c>
      <c r="P3557">
        <f>COUNTIF(作圖資料!$A$3:$A$249,A3557)</f>
        <v>0</v>
      </c>
      <c r="R3557" s="7">
        <f t="shared" si="1001"/>
        <v>5</v>
      </c>
      <c r="S3557" s="8">
        <f t="shared" ca="1" si="1002"/>
        <v>-5</v>
      </c>
      <c r="T3557" s="8">
        <f t="shared" ca="1" si="1003"/>
        <v>9337</v>
      </c>
      <c r="U3557" s="8">
        <f t="shared" ca="1" si="1004"/>
        <v>1</v>
      </c>
      <c r="V3557" s="9">
        <f t="shared" ca="1" si="1005"/>
        <v>2</v>
      </c>
      <c r="W3557" s="3">
        <f t="shared" si="1006"/>
        <v>-4.3406033974598968E-3</v>
      </c>
      <c r="X3557" s="3">
        <f t="shared" si="1007"/>
        <v>-2.0031080863833761E-2</v>
      </c>
      <c r="Y3557" s="3">
        <f t="shared" si="1008"/>
        <v>-1.7491926803014146E-2</v>
      </c>
    </row>
    <row r="3558" spans="1:25" x14ac:dyDescent="0.25">
      <c r="A3558" s="1">
        <v>41207</v>
      </c>
      <c r="B3558" s="2">
        <v>7262.08</v>
      </c>
      <c r="C3558" s="2">
        <v>61056</v>
      </c>
      <c r="D3558" s="2">
        <v>7258</v>
      </c>
      <c r="E3558" s="2">
        <v>7243</v>
      </c>
      <c r="F3558" s="13">
        <f t="shared" si="996"/>
        <v>-5.6182250815195456E-4</v>
      </c>
      <c r="G3558" s="2">
        <f t="shared" si="991"/>
        <v>7504.7238333333344</v>
      </c>
      <c r="H3558" s="2">
        <f t="shared" ca="1" si="997"/>
        <v>54316.2</v>
      </c>
      <c r="I3558">
        <f t="shared" ca="1" si="998"/>
        <v>1</v>
      </c>
      <c r="J3558">
        <f t="shared" si="999"/>
        <v>-1</v>
      </c>
      <c r="K3558">
        <f t="shared" si="992"/>
        <v>-52.800000000000182</v>
      </c>
      <c r="L3558">
        <f t="shared" ca="1" si="993"/>
        <v>-52.800000000000182</v>
      </c>
      <c r="M3558" s="14">
        <f t="shared" si="994"/>
        <v>6923.0300000000498</v>
      </c>
      <c r="N3558">
        <f t="shared" si="1000"/>
        <v>0</v>
      </c>
      <c r="O3558">
        <f t="shared" si="995"/>
        <v>0</v>
      </c>
      <c r="P3558">
        <f>COUNTIF(作圖資料!$A$3:$A$249,A3558)</f>
        <v>0</v>
      </c>
      <c r="R3558" s="7">
        <f t="shared" si="1001"/>
        <v>-44</v>
      </c>
      <c r="S3558" s="8">
        <f t="shared" ca="1" si="1002"/>
        <v>-44</v>
      </c>
      <c r="T3558" s="8">
        <f t="shared" ca="1" si="1003"/>
        <v>9293</v>
      </c>
      <c r="U3558" s="8">
        <f t="shared" ca="1" si="1004"/>
        <v>1</v>
      </c>
      <c r="V3558" s="9">
        <f t="shared" ca="1" si="1005"/>
        <v>0</v>
      </c>
      <c r="W3558" s="3">
        <f t="shared" si="1006"/>
        <v>-4.3406033974598968E-3</v>
      </c>
      <c r="X3558" s="3">
        <f t="shared" si="1007"/>
        <v>-2.7104656770805535E-2</v>
      </c>
      <c r="Y3558" s="3">
        <f t="shared" si="1008"/>
        <v>-2.3412271259418915E-2</v>
      </c>
    </row>
    <row r="3559" spans="1:25" x14ac:dyDescent="0.25">
      <c r="A3559" s="1">
        <v>41208</v>
      </c>
      <c r="B3559" s="2">
        <v>7134.06</v>
      </c>
      <c r="C3559" s="2">
        <v>89675</v>
      </c>
      <c r="D3559" s="2">
        <v>7092</v>
      </c>
      <c r="E3559" s="2">
        <v>7084</v>
      </c>
      <c r="F3559" s="13">
        <f t="shared" si="996"/>
        <v>-5.8956610962060951E-3</v>
      </c>
      <c r="G3559" s="2">
        <f t="shared" si="991"/>
        <v>7502.492166666666</v>
      </c>
      <c r="H3559" s="2">
        <f t="shared" ca="1" si="997"/>
        <v>60611.8</v>
      </c>
      <c r="I3559">
        <f t="shared" ca="1" si="998"/>
        <v>1</v>
      </c>
      <c r="J3559">
        <f t="shared" si="999"/>
        <v>-1</v>
      </c>
      <c r="K3559">
        <f t="shared" si="992"/>
        <v>-128.01999999999953</v>
      </c>
      <c r="L3559">
        <f t="shared" ca="1" si="993"/>
        <v>-128.01999999999953</v>
      </c>
      <c r="M3559" s="14">
        <f t="shared" si="994"/>
        <v>6923.0300000000498</v>
      </c>
      <c r="N3559">
        <f t="shared" si="1000"/>
        <v>0</v>
      </c>
      <c r="O3559">
        <f t="shared" si="995"/>
        <v>0</v>
      </c>
      <c r="P3559">
        <f>COUNTIF(作圖資料!$A$3:$A$249,A3559)</f>
        <v>0</v>
      </c>
      <c r="R3559" s="7">
        <f t="shared" si="1001"/>
        <v>-166</v>
      </c>
      <c r="S3559" s="8">
        <f t="shared" ca="1" si="1002"/>
        <v>-166</v>
      </c>
      <c r="T3559" s="8">
        <f t="shared" ca="1" si="1003"/>
        <v>9127</v>
      </c>
      <c r="U3559" s="8">
        <f t="shared" ca="1" si="1004"/>
        <v>1</v>
      </c>
      <c r="V3559" s="9">
        <f t="shared" ca="1" si="1005"/>
        <v>0</v>
      </c>
      <c r="W3559" s="3">
        <f t="shared" si="1006"/>
        <v>-4.3406033974598968E-3</v>
      </c>
      <c r="X3559" s="3">
        <f t="shared" si="1007"/>
        <v>-4.4255398960398762E-2</v>
      </c>
      <c r="Y3559" s="3">
        <f t="shared" si="1008"/>
        <v>-4.5748116254036741E-2</v>
      </c>
    </row>
    <row r="3560" spans="1:25" x14ac:dyDescent="0.25">
      <c r="A3560" s="1">
        <v>41211</v>
      </c>
      <c r="B3560" s="2">
        <v>7091.67</v>
      </c>
      <c r="C3560" s="2">
        <v>70484</v>
      </c>
      <c r="D3560" s="2">
        <v>7122</v>
      </c>
      <c r="E3560" s="2">
        <v>7111</v>
      </c>
      <c r="F3560" s="13">
        <f t="shared" si="996"/>
        <v>4.276848753537621E-3</v>
      </c>
      <c r="G3560" s="2">
        <f t="shared" si="991"/>
        <v>7500.3948333333337</v>
      </c>
      <c r="H3560" s="2">
        <f t="shared" ca="1" si="997"/>
        <v>64892.4</v>
      </c>
      <c r="I3560">
        <f t="shared" ca="1" si="998"/>
        <v>1</v>
      </c>
      <c r="J3560">
        <f t="shared" si="999"/>
        <v>1</v>
      </c>
      <c r="K3560">
        <f t="shared" si="992"/>
        <v>-42.390000000000327</v>
      </c>
      <c r="L3560">
        <f t="shared" ca="1" si="993"/>
        <v>-42.390000000000327</v>
      </c>
      <c r="M3560" s="14">
        <f t="shared" si="994"/>
        <v>6923.0300000000498</v>
      </c>
      <c r="N3560">
        <f t="shared" si="1000"/>
        <v>0</v>
      </c>
      <c r="O3560">
        <f t="shared" si="995"/>
        <v>0</v>
      </c>
      <c r="P3560">
        <f>COUNTIF(作圖資料!$A$3:$A$249,A3560)</f>
        <v>0</v>
      </c>
      <c r="R3560" s="7">
        <f t="shared" si="1001"/>
        <v>30</v>
      </c>
      <c r="S3560" s="8">
        <f t="shared" ca="1" si="1002"/>
        <v>30</v>
      </c>
      <c r="T3560" s="8">
        <f t="shared" ca="1" si="1003"/>
        <v>9157</v>
      </c>
      <c r="U3560" s="8">
        <f t="shared" ca="1" si="1004"/>
        <v>1</v>
      </c>
      <c r="V3560" s="9">
        <f t="shared" ca="1" si="1005"/>
        <v>0</v>
      </c>
      <c r="W3560" s="3">
        <f t="shared" si="1006"/>
        <v>-4.3406033974598968E-3</v>
      </c>
      <c r="X3560" s="3">
        <f t="shared" si="1007"/>
        <v>-4.9934355072075554E-2</v>
      </c>
      <c r="Y3560" s="3">
        <f t="shared" si="1008"/>
        <v>-4.1711517761033434E-2</v>
      </c>
    </row>
    <row r="3561" spans="1:25" x14ac:dyDescent="0.25">
      <c r="A3561" s="1">
        <v>41212</v>
      </c>
      <c r="B3561" s="2">
        <v>7182.59</v>
      </c>
      <c r="C3561" s="2">
        <v>68078</v>
      </c>
      <c r="D3561" s="2">
        <v>7161</v>
      </c>
      <c r="E3561" s="2">
        <v>7151</v>
      </c>
      <c r="F3561" s="13">
        <f t="shared" si="996"/>
        <v>-3.0058794947226408E-3</v>
      </c>
      <c r="G3561" s="2">
        <f t="shared" si="991"/>
        <v>7498.6658333333335</v>
      </c>
      <c r="H3561" s="2">
        <f t="shared" ca="1" si="997"/>
        <v>69333.2</v>
      </c>
      <c r="I3561">
        <f t="shared" ca="1" si="998"/>
        <v>-1</v>
      </c>
      <c r="J3561">
        <f t="shared" si="999"/>
        <v>-1</v>
      </c>
      <c r="K3561">
        <f t="shared" si="992"/>
        <v>90.920000000000073</v>
      </c>
      <c r="L3561">
        <f t="shared" ca="1" si="993"/>
        <v>90.920000000000073</v>
      </c>
      <c r="M3561" s="14">
        <f t="shared" si="994"/>
        <v>6923.0300000000498</v>
      </c>
      <c r="N3561">
        <f t="shared" si="1000"/>
        <v>0</v>
      </c>
      <c r="O3561">
        <f t="shared" si="995"/>
        <v>0</v>
      </c>
      <c r="P3561">
        <f>COUNTIF(作圖資料!$A$3:$A$249,A3561)</f>
        <v>0</v>
      </c>
      <c r="R3561" s="7">
        <f t="shared" si="1001"/>
        <v>39</v>
      </c>
      <c r="S3561" s="8">
        <f t="shared" ca="1" si="1002"/>
        <v>39</v>
      </c>
      <c r="T3561" s="8">
        <f t="shared" ca="1" si="1003"/>
        <v>9196</v>
      </c>
      <c r="U3561" s="8">
        <f t="shared" ca="1" si="1004"/>
        <v>-1</v>
      </c>
      <c r="V3561" s="9">
        <f t="shared" ca="1" si="1005"/>
        <v>2</v>
      </c>
      <c r="W3561" s="3">
        <f t="shared" si="1006"/>
        <v>-4.3406033974598968E-3</v>
      </c>
      <c r="X3561" s="3">
        <f t="shared" si="1007"/>
        <v>-3.7753871711055154E-2</v>
      </c>
      <c r="Y3561" s="3">
        <f t="shared" si="1008"/>
        <v>-3.646393972012929E-2</v>
      </c>
    </row>
    <row r="3562" spans="1:25" x14ac:dyDescent="0.25">
      <c r="A3562" s="1">
        <v>41213</v>
      </c>
      <c r="B3562" s="2">
        <v>7166.05</v>
      </c>
      <c r="C3562" s="2">
        <v>71756</v>
      </c>
      <c r="D3562" s="2">
        <v>7140</v>
      </c>
      <c r="E3562" s="2">
        <v>7130</v>
      </c>
      <c r="F3562" s="13">
        <f t="shared" si="996"/>
        <v>-3.6351965169095779E-3</v>
      </c>
      <c r="G3562" s="2">
        <f t="shared" si="991"/>
        <v>7496.509</v>
      </c>
      <c r="H3562" s="2">
        <f t="shared" ca="1" si="997"/>
        <v>72209.8</v>
      </c>
      <c r="I3562">
        <f t="shared" ca="1" si="998"/>
        <v>-1</v>
      </c>
      <c r="J3562">
        <f t="shared" si="999"/>
        <v>-1</v>
      </c>
      <c r="K3562">
        <f t="shared" si="992"/>
        <v>-16.539999999999964</v>
      </c>
      <c r="L3562">
        <f t="shared" ca="1" si="993"/>
        <v>16.539999999999964</v>
      </c>
      <c r="M3562" s="14">
        <f t="shared" si="994"/>
        <v>6923.0300000000498</v>
      </c>
      <c r="N3562">
        <f t="shared" si="1000"/>
        <v>0</v>
      </c>
      <c r="O3562">
        <f t="shared" si="995"/>
        <v>0</v>
      </c>
      <c r="P3562">
        <f>COUNTIF(作圖資料!$A$3:$A$249,A3562)</f>
        <v>0</v>
      </c>
      <c r="R3562" s="7">
        <f t="shared" si="1001"/>
        <v>-21</v>
      </c>
      <c r="S3562" s="8">
        <f t="shared" ca="1" si="1002"/>
        <v>21</v>
      </c>
      <c r="T3562" s="8">
        <f t="shared" ca="1" si="1003"/>
        <v>9217</v>
      </c>
      <c r="U3562" s="8">
        <f t="shared" ca="1" si="1004"/>
        <v>-1</v>
      </c>
      <c r="V3562" s="9">
        <f t="shared" ca="1" si="1005"/>
        <v>0</v>
      </c>
      <c r="W3562" s="3">
        <f t="shared" si="1006"/>
        <v>-4.3406033974598968E-3</v>
      </c>
      <c r="X3562" s="3">
        <f t="shared" si="1007"/>
        <v>-3.9969722951610387E-2</v>
      </c>
      <c r="Y3562" s="3">
        <f t="shared" si="1008"/>
        <v>-3.9289558665231539E-2</v>
      </c>
    </row>
    <row r="3563" spans="1:25" x14ac:dyDescent="0.25">
      <c r="A3563" s="1">
        <v>41214</v>
      </c>
      <c r="B3563" s="2">
        <v>7179.64</v>
      </c>
      <c r="C3563" s="2">
        <v>72780</v>
      </c>
      <c r="D3563" s="2">
        <v>7172</v>
      </c>
      <c r="E3563" s="2">
        <v>7160</v>
      </c>
      <c r="F3563" s="13">
        <f t="shared" si="996"/>
        <v>-1.0641202065841959E-3</v>
      </c>
      <c r="G3563" s="2">
        <f t="shared" si="991"/>
        <v>7494.1729999999989</v>
      </c>
      <c r="H3563" s="2">
        <f t="shared" ca="1" si="997"/>
        <v>74554.600000000006</v>
      </c>
      <c r="I3563">
        <f t="shared" ca="1" si="998"/>
        <v>-1</v>
      </c>
      <c r="J3563">
        <f t="shared" si="999"/>
        <v>-1</v>
      </c>
      <c r="K3563">
        <f t="shared" si="992"/>
        <v>13.590000000000146</v>
      </c>
      <c r="L3563">
        <f t="shared" ca="1" si="993"/>
        <v>-13.590000000000146</v>
      </c>
      <c r="M3563" s="14">
        <f t="shared" si="994"/>
        <v>6923.0300000000498</v>
      </c>
      <c r="N3563">
        <f t="shared" si="1000"/>
        <v>0</v>
      </c>
      <c r="O3563">
        <f t="shared" si="995"/>
        <v>0</v>
      </c>
      <c r="P3563">
        <f>COUNTIF(作圖資料!$A$3:$A$249,A3563)</f>
        <v>0</v>
      </c>
      <c r="R3563" s="7">
        <f t="shared" si="1001"/>
        <v>32</v>
      </c>
      <c r="S3563" s="8">
        <f t="shared" ca="1" si="1002"/>
        <v>-32</v>
      </c>
      <c r="T3563" s="8">
        <f t="shared" ca="1" si="1003"/>
        <v>9185</v>
      </c>
      <c r="U3563" s="8">
        <f t="shared" ca="1" si="1004"/>
        <v>-1</v>
      </c>
      <c r="V3563" s="9">
        <f t="shared" ca="1" si="1005"/>
        <v>0</v>
      </c>
      <c r="W3563" s="3">
        <f t="shared" si="1006"/>
        <v>-4.3406033974598968E-3</v>
      </c>
      <c r="X3563" s="3">
        <f t="shared" si="1007"/>
        <v>-3.8149080971009108E-2</v>
      </c>
      <c r="Y3563" s="3">
        <f t="shared" si="1008"/>
        <v>-3.498385360602807E-2</v>
      </c>
    </row>
    <row r="3564" spans="1:25" x14ac:dyDescent="0.25">
      <c r="A3564" s="1">
        <v>41215</v>
      </c>
      <c r="B3564" s="2">
        <v>7210.47</v>
      </c>
      <c r="C3564" s="2">
        <v>75420</v>
      </c>
      <c r="D3564" s="2">
        <v>7201</v>
      </c>
      <c r="E3564" s="2">
        <v>7191</v>
      </c>
      <c r="F3564" s="13">
        <f t="shared" si="996"/>
        <v>-1.313367921924713E-3</v>
      </c>
      <c r="G3564" s="2">
        <f t="shared" si="991"/>
        <v>7490.4524999999994</v>
      </c>
      <c r="H3564" s="2">
        <f t="shared" ca="1" si="997"/>
        <v>71703.600000000006</v>
      </c>
      <c r="I3564">
        <f t="shared" ca="1" si="998"/>
        <v>1</v>
      </c>
      <c r="J3564">
        <f t="shared" si="999"/>
        <v>-1</v>
      </c>
      <c r="K3564">
        <f t="shared" si="992"/>
        <v>30.829999999999927</v>
      </c>
      <c r="L3564">
        <f t="shared" ca="1" si="993"/>
        <v>-30.829999999999927</v>
      </c>
      <c r="M3564" s="14">
        <f t="shared" si="994"/>
        <v>6923.0300000000498</v>
      </c>
      <c r="N3564">
        <f t="shared" si="1000"/>
        <v>0</v>
      </c>
      <c r="O3564">
        <f t="shared" si="995"/>
        <v>0</v>
      </c>
      <c r="P3564">
        <f>COUNTIF(作圖資料!$A$3:$A$249,A3564)</f>
        <v>0</v>
      </c>
      <c r="R3564" s="7">
        <f t="shared" si="1001"/>
        <v>29</v>
      </c>
      <c r="S3564" s="8">
        <f t="shared" ca="1" si="1002"/>
        <v>-29</v>
      </c>
      <c r="T3564" s="8">
        <f t="shared" ca="1" si="1003"/>
        <v>9156</v>
      </c>
      <c r="U3564" s="8">
        <f t="shared" ca="1" si="1004"/>
        <v>1</v>
      </c>
      <c r="V3564" s="9">
        <f t="shared" ca="1" si="1005"/>
        <v>2</v>
      </c>
      <c r="W3564" s="3">
        <f t="shared" si="1006"/>
        <v>-4.3406033974598968E-3</v>
      </c>
      <c r="X3564" s="3">
        <f t="shared" si="1007"/>
        <v>-3.4018809281389006E-2</v>
      </c>
      <c r="Y3564" s="3">
        <f t="shared" si="1008"/>
        <v>-3.1081808396124844E-2</v>
      </c>
    </row>
    <row r="3565" spans="1:25" x14ac:dyDescent="0.25">
      <c r="A3565" s="1">
        <v>41218</v>
      </c>
      <c r="B3565" s="2">
        <v>7185.36</v>
      </c>
      <c r="C3565" s="2">
        <v>51750</v>
      </c>
      <c r="D3565" s="2">
        <v>7180</v>
      </c>
      <c r="E3565" s="2">
        <v>7172</v>
      </c>
      <c r="F3565" s="13">
        <f t="shared" si="996"/>
        <v>-7.459612322833209E-4</v>
      </c>
      <c r="G3565" s="2">
        <f t="shared" si="991"/>
        <v>7486.1898333333329</v>
      </c>
      <c r="H3565" s="2">
        <f t="shared" ca="1" si="997"/>
        <v>67956.800000000003</v>
      </c>
      <c r="I3565">
        <f t="shared" ca="1" si="998"/>
        <v>-1</v>
      </c>
      <c r="J3565">
        <f t="shared" si="999"/>
        <v>-1</v>
      </c>
      <c r="K3565">
        <f t="shared" si="992"/>
        <v>-25.110000000000582</v>
      </c>
      <c r="L3565">
        <f t="shared" ca="1" si="993"/>
        <v>-25.110000000000582</v>
      </c>
      <c r="M3565" s="14">
        <f t="shared" si="994"/>
        <v>6923.0300000000498</v>
      </c>
      <c r="N3565">
        <f t="shared" si="1000"/>
        <v>0</v>
      </c>
      <c r="O3565">
        <f t="shared" si="995"/>
        <v>0</v>
      </c>
      <c r="P3565">
        <f>COUNTIF(作圖資料!$A$3:$A$249,A3565)</f>
        <v>0</v>
      </c>
      <c r="R3565" s="7">
        <f t="shared" si="1001"/>
        <v>-21</v>
      </c>
      <c r="S3565" s="8">
        <f t="shared" ca="1" si="1002"/>
        <v>-21</v>
      </c>
      <c r="T3565" s="8">
        <f t="shared" ca="1" si="1003"/>
        <v>9135</v>
      </c>
      <c r="U3565" s="8">
        <f t="shared" ca="1" si="1004"/>
        <v>-1</v>
      </c>
      <c r="V3565" s="9">
        <f t="shared" ca="1" si="1005"/>
        <v>2</v>
      </c>
      <c r="W3565" s="3">
        <f t="shared" si="1006"/>
        <v>-4.3406033974598968E-3</v>
      </c>
      <c r="X3565" s="3">
        <f t="shared" si="1007"/>
        <v>-3.7382776914420601E-2</v>
      </c>
      <c r="Y3565" s="3">
        <f t="shared" si="1008"/>
        <v>-3.3907427341227092E-2</v>
      </c>
    </row>
    <row r="3566" spans="1:25" x14ac:dyDescent="0.25">
      <c r="A3566" s="1">
        <v>41219</v>
      </c>
      <c r="B3566" s="2">
        <v>7236.68</v>
      </c>
      <c r="C3566" s="2">
        <v>56847</v>
      </c>
      <c r="D3566" s="2">
        <v>7259</v>
      </c>
      <c r="E3566" s="2">
        <v>7246</v>
      </c>
      <c r="F3566" s="13">
        <f t="shared" si="996"/>
        <v>3.0842872698528812E-3</v>
      </c>
      <c r="G3566" s="2">
        <f t="shared" si="991"/>
        <v>7482.8628333333327</v>
      </c>
      <c r="H3566" s="2">
        <f t="shared" ca="1" si="997"/>
        <v>65710.600000000006</v>
      </c>
      <c r="I3566">
        <f t="shared" ca="1" si="998"/>
        <v>-1</v>
      </c>
      <c r="J3566">
        <f t="shared" si="999"/>
        <v>1</v>
      </c>
      <c r="K3566">
        <f t="shared" si="992"/>
        <v>51.320000000000618</v>
      </c>
      <c r="L3566">
        <f t="shared" ca="1" si="993"/>
        <v>-51.320000000000618</v>
      </c>
      <c r="M3566" s="14">
        <f t="shared" si="994"/>
        <v>6923.0300000000498</v>
      </c>
      <c r="N3566">
        <f t="shared" si="1000"/>
        <v>0</v>
      </c>
      <c r="O3566">
        <f t="shared" si="995"/>
        <v>0</v>
      </c>
      <c r="P3566">
        <f>COUNTIF(作圖資料!$A$3:$A$249,A3566)</f>
        <v>0</v>
      </c>
      <c r="R3566" s="7">
        <f t="shared" si="1001"/>
        <v>79</v>
      </c>
      <c r="S3566" s="8">
        <f t="shared" ca="1" si="1002"/>
        <v>-79</v>
      </c>
      <c r="T3566" s="8">
        <f t="shared" ca="1" si="1003"/>
        <v>9056</v>
      </c>
      <c r="U3566" s="8">
        <f t="shared" ca="1" si="1004"/>
        <v>-1</v>
      </c>
      <c r="V3566" s="9">
        <f t="shared" ca="1" si="1005"/>
        <v>0</v>
      </c>
      <c r="W3566" s="3">
        <f t="shared" si="1006"/>
        <v>-4.3406033974598968E-3</v>
      </c>
      <c r="X3566" s="3">
        <f t="shared" si="1007"/>
        <v>-3.0507475483629087E-2</v>
      </c>
      <c r="Y3566" s="3">
        <f t="shared" si="1008"/>
        <v>-2.3277717976318613E-2</v>
      </c>
    </row>
    <row r="3567" spans="1:25" x14ac:dyDescent="0.25">
      <c r="A3567" s="1">
        <v>41220</v>
      </c>
      <c r="B3567" s="2">
        <v>7287.18</v>
      </c>
      <c r="C3567" s="2">
        <v>71336</v>
      </c>
      <c r="D3567" s="2">
        <v>7257</v>
      </c>
      <c r="E3567" s="2">
        <v>7244</v>
      </c>
      <c r="F3567" s="13">
        <f t="shared" si="996"/>
        <v>-4.1415197648473345E-3</v>
      </c>
      <c r="G3567" s="2">
        <f t="shared" si="991"/>
        <v>7479.6616666666669</v>
      </c>
      <c r="H3567" s="2">
        <f t="shared" ca="1" si="997"/>
        <v>65626.600000000006</v>
      </c>
      <c r="I3567">
        <f t="shared" ca="1" si="998"/>
        <v>1</v>
      </c>
      <c r="J3567">
        <f t="shared" si="999"/>
        <v>-1</v>
      </c>
      <c r="K3567">
        <f t="shared" si="992"/>
        <v>50.5</v>
      </c>
      <c r="L3567">
        <f t="shared" ca="1" si="993"/>
        <v>-50.5</v>
      </c>
      <c r="M3567" s="14">
        <f t="shared" si="994"/>
        <v>6923.0300000000498</v>
      </c>
      <c r="N3567">
        <f t="shared" si="1000"/>
        <v>0</v>
      </c>
      <c r="O3567">
        <f t="shared" si="995"/>
        <v>0</v>
      </c>
      <c r="P3567">
        <f>COUNTIF(作圖資料!$A$3:$A$249,A3567)</f>
        <v>0</v>
      </c>
      <c r="R3567" s="7">
        <f t="shared" si="1001"/>
        <v>-2</v>
      </c>
      <c r="S3567" s="8">
        <f t="shared" ca="1" si="1002"/>
        <v>2</v>
      </c>
      <c r="T3567" s="8">
        <f t="shared" ca="1" si="1003"/>
        <v>9058</v>
      </c>
      <c r="U3567" s="8">
        <f t="shared" ca="1" si="1004"/>
        <v>1</v>
      </c>
      <c r="V3567" s="9">
        <f t="shared" ca="1" si="1005"/>
        <v>2</v>
      </c>
      <c r="W3567" s="3">
        <f t="shared" si="1006"/>
        <v>-4.3406033974598968E-3</v>
      </c>
      <c r="X3567" s="3">
        <f t="shared" si="1007"/>
        <v>-2.3742028830180728E-2</v>
      </c>
      <c r="Y3567" s="3">
        <f t="shared" si="1008"/>
        <v>-2.3546824542518774E-2</v>
      </c>
    </row>
    <row r="3568" spans="1:25" x14ac:dyDescent="0.25">
      <c r="A3568" s="1">
        <v>41221</v>
      </c>
      <c r="B3568" s="2">
        <v>7242.63</v>
      </c>
      <c r="C3568" s="2">
        <v>69094</v>
      </c>
      <c r="D3568" s="2">
        <v>7200</v>
      </c>
      <c r="E3568" s="2">
        <v>7189</v>
      </c>
      <c r="F3568" s="13">
        <f t="shared" si="996"/>
        <v>-5.8859834065801975E-3</v>
      </c>
      <c r="G3568" s="2">
        <f t="shared" si="991"/>
        <v>7475.9098333333332</v>
      </c>
      <c r="H3568" s="2">
        <f t="shared" ca="1" si="997"/>
        <v>64889.4</v>
      </c>
      <c r="I3568">
        <f t="shared" ca="1" si="998"/>
        <v>1</v>
      </c>
      <c r="J3568">
        <f t="shared" si="999"/>
        <v>-1</v>
      </c>
      <c r="K3568">
        <f t="shared" si="992"/>
        <v>-44.550000000000182</v>
      </c>
      <c r="L3568">
        <f t="shared" ca="1" si="993"/>
        <v>-44.550000000000182</v>
      </c>
      <c r="M3568" s="14">
        <f t="shared" si="994"/>
        <v>6923.0300000000498</v>
      </c>
      <c r="N3568">
        <f t="shared" si="1000"/>
        <v>0</v>
      </c>
      <c r="O3568">
        <f t="shared" si="995"/>
        <v>0</v>
      </c>
      <c r="P3568">
        <f>COUNTIF(作圖資料!$A$3:$A$249,A3568)</f>
        <v>0</v>
      </c>
      <c r="R3568" s="7">
        <f t="shared" si="1001"/>
        <v>-57</v>
      </c>
      <c r="S3568" s="8">
        <f t="shared" ca="1" si="1002"/>
        <v>-57</v>
      </c>
      <c r="T3568" s="8">
        <f t="shared" ca="1" si="1003"/>
        <v>9001</v>
      </c>
      <c r="U3568" s="8">
        <f t="shared" ca="1" si="1004"/>
        <v>1</v>
      </c>
      <c r="V3568" s="9">
        <f t="shared" ca="1" si="1005"/>
        <v>0</v>
      </c>
      <c r="W3568" s="3">
        <f t="shared" si="1006"/>
        <v>-4.3406033974598968E-3</v>
      </c>
      <c r="X3568" s="3">
        <f t="shared" si="1007"/>
        <v>-2.9710358501688128E-2</v>
      </c>
      <c r="Y3568" s="3">
        <f t="shared" si="1008"/>
        <v>-3.1216361679224924E-2</v>
      </c>
    </row>
    <row r="3569" spans="1:25" x14ac:dyDescent="0.25">
      <c r="A3569" s="1">
        <v>41222</v>
      </c>
      <c r="B3569" s="2">
        <v>7293.22</v>
      </c>
      <c r="C3569" s="2">
        <v>83638</v>
      </c>
      <c r="D3569" s="2">
        <v>7285</v>
      </c>
      <c r="E3569" s="2">
        <v>7275</v>
      </c>
      <c r="F3569" s="13">
        <f t="shared" si="996"/>
        <v>-1.1270741867104306E-3</v>
      </c>
      <c r="G3569" s="2">
        <f t="shared" si="991"/>
        <v>7472.6266666666661</v>
      </c>
      <c r="H3569" s="2">
        <f t="shared" ca="1" si="997"/>
        <v>66533</v>
      </c>
      <c r="I3569">
        <f t="shared" ca="1" si="998"/>
        <v>1</v>
      </c>
      <c r="J3569">
        <f t="shared" si="999"/>
        <v>-1</v>
      </c>
      <c r="K3569">
        <f t="shared" si="992"/>
        <v>50.590000000000146</v>
      </c>
      <c r="L3569">
        <f t="shared" ca="1" si="993"/>
        <v>50.590000000000146</v>
      </c>
      <c r="M3569" s="14">
        <f t="shared" si="994"/>
        <v>6923.0300000000498</v>
      </c>
      <c r="N3569">
        <f t="shared" si="1000"/>
        <v>0</v>
      </c>
      <c r="O3569">
        <f t="shared" si="995"/>
        <v>0</v>
      </c>
      <c r="P3569">
        <f>COUNTIF(作圖資料!$A$3:$A$249,A3569)</f>
        <v>0</v>
      </c>
      <c r="R3569" s="7">
        <f t="shared" si="1001"/>
        <v>85</v>
      </c>
      <c r="S3569" s="8">
        <f t="shared" ca="1" si="1002"/>
        <v>85</v>
      </c>
      <c r="T3569" s="8">
        <f t="shared" ca="1" si="1003"/>
        <v>9086</v>
      </c>
      <c r="U3569" s="8">
        <f t="shared" ca="1" si="1004"/>
        <v>1</v>
      </c>
      <c r="V3569" s="9">
        <f t="shared" ca="1" si="1005"/>
        <v>0</v>
      </c>
      <c r="W3569" s="3">
        <f t="shared" si="1006"/>
        <v>-4.3406033974598968E-3</v>
      </c>
      <c r="X3569" s="3">
        <f t="shared" si="1007"/>
        <v>-2.2932854616580123E-2</v>
      </c>
      <c r="Y3569" s="3">
        <f t="shared" si="1008"/>
        <v>-1.9779332615715739E-2</v>
      </c>
    </row>
    <row r="3570" spans="1:25" x14ac:dyDescent="0.25">
      <c r="A3570" s="1">
        <v>41225</v>
      </c>
      <c r="B3570" s="2">
        <v>7267.75</v>
      </c>
      <c r="C3570" s="2">
        <v>59565</v>
      </c>
      <c r="D3570" s="2">
        <v>7241</v>
      </c>
      <c r="E3570" s="2">
        <v>7225</v>
      </c>
      <c r="F3570" s="13">
        <f t="shared" si="996"/>
        <v>-3.6806439406968927E-3</v>
      </c>
      <c r="G3570" s="2">
        <f t="shared" si="991"/>
        <v>7469.2904999999992</v>
      </c>
      <c r="H3570" s="2">
        <f t="shared" ca="1" si="997"/>
        <v>68096</v>
      </c>
      <c r="I3570">
        <f t="shared" ca="1" si="998"/>
        <v>-1</v>
      </c>
      <c r="J3570">
        <f t="shared" si="999"/>
        <v>-1</v>
      </c>
      <c r="K3570">
        <f t="shared" si="992"/>
        <v>-25.470000000000255</v>
      </c>
      <c r="L3570">
        <f t="shared" ca="1" si="993"/>
        <v>-25.470000000000255</v>
      </c>
      <c r="M3570" s="14">
        <f t="shared" si="994"/>
        <v>6923.0300000000498</v>
      </c>
      <c r="N3570">
        <f t="shared" si="1000"/>
        <v>0</v>
      </c>
      <c r="O3570">
        <f t="shared" si="995"/>
        <v>0</v>
      </c>
      <c r="P3570">
        <f>COUNTIF(作圖資料!$A$3:$A$249,A3570)</f>
        <v>0</v>
      </c>
      <c r="R3570" s="7">
        <f t="shared" si="1001"/>
        <v>-44</v>
      </c>
      <c r="S3570" s="8">
        <f t="shared" ca="1" si="1002"/>
        <v>-44</v>
      </c>
      <c r="T3570" s="8">
        <f t="shared" ca="1" si="1003"/>
        <v>9042</v>
      </c>
      <c r="U3570" s="8">
        <f t="shared" ca="1" si="1004"/>
        <v>-1</v>
      </c>
      <c r="V3570" s="9">
        <f t="shared" ca="1" si="1005"/>
        <v>2</v>
      </c>
      <c r="W3570" s="3">
        <f t="shared" si="1006"/>
        <v>-4.3406033974598968E-3</v>
      </c>
      <c r="X3570" s="3">
        <f t="shared" si="1007"/>
        <v>-2.6345051176250078E-2</v>
      </c>
      <c r="Y3570" s="3">
        <f t="shared" si="1008"/>
        <v>-2.5699677072120397E-2</v>
      </c>
    </row>
    <row r="3571" spans="1:25" x14ac:dyDescent="0.25">
      <c r="A3571" s="1">
        <v>41226</v>
      </c>
      <c r="B3571" s="2">
        <v>7136.05</v>
      </c>
      <c r="C3571" s="2">
        <v>73584</v>
      </c>
      <c r="D3571" s="2">
        <v>7096</v>
      </c>
      <c r="E3571" s="2">
        <v>7076</v>
      </c>
      <c r="F3571" s="13">
        <f t="shared" si="996"/>
        <v>-5.6123485681854879E-3</v>
      </c>
      <c r="G3571" s="2">
        <f t="shared" si="991"/>
        <v>7464.3594999999978</v>
      </c>
      <c r="H3571" s="2">
        <f t="shared" ca="1" si="997"/>
        <v>71443.399999999994</v>
      </c>
      <c r="I3571">
        <f t="shared" ca="1" si="998"/>
        <v>1</v>
      </c>
      <c r="J3571">
        <f t="shared" si="999"/>
        <v>-1</v>
      </c>
      <c r="K3571">
        <f t="shared" si="992"/>
        <v>-131.69999999999982</v>
      </c>
      <c r="L3571">
        <f t="shared" ca="1" si="993"/>
        <v>131.69999999999982</v>
      </c>
      <c r="M3571" s="14">
        <f t="shared" si="994"/>
        <v>6923.0300000000498</v>
      </c>
      <c r="N3571">
        <f t="shared" si="1000"/>
        <v>0</v>
      </c>
      <c r="O3571">
        <f t="shared" si="995"/>
        <v>0</v>
      </c>
      <c r="P3571">
        <f>COUNTIF(作圖資料!$A$3:$A$249,A3571)</f>
        <v>0</v>
      </c>
      <c r="R3571" s="7">
        <f t="shared" si="1001"/>
        <v>-145</v>
      </c>
      <c r="S3571" s="8">
        <f t="shared" ca="1" si="1002"/>
        <v>145</v>
      </c>
      <c r="T3571" s="8">
        <f t="shared" ca="1" si="1003"/>
        <v>9187</v>
      </c>
      <c r="U3571" s="8">
        <f t="shared" ca="1" si="1004"/>
        <v>1</v>
      </c>
      <c r="V3571" s="9">
        <f t="shared" ca="1" si="1005"/>
        <v>2</v>
      </c>
      <c r="W3571" s="3">
        <f t="shared" si="1006"/>
        <v>-4.3406033974598968E-3</v>
      </c>
      <c r="X3571" s="3">
        <f t="shared" si="1007"/>
        <v>-4.3988800171480658E-2</v>
      </c>
      <c r="Y3571" s="3">
        <f t="shared" si="1008"/>
        <v>-4.5209903121635975E-2</v>
      </c>
    </row>
    <row r="3572" spans="1:25" x14ac:dyDescent="0.25">
      <c r="A3572" s="1">
        <v>41227</v>
      </c>
      <c r="B3572" s="2">
        <v>7159.75</v>
      </c>
      <c r="C3572" s="2">
        <v>60645</v>
      </c>
      <c r="D3572" s="2">
        <v>7128</v>
      </c>
      <c r="E3572" s="2">
        <v>7106</v>
      </c>
      <c r="F3572" s="13">
        <f t="shared" si="996"/>
        <v>-4.4345123782254525E-3</v>
      </c>
      <c r="G3572" s="2">
        <f t="shared" si="991"/>
        <v>7458.5751666666647</v>
      </c>
      <c r="H3572" s="2">
        <f t="shared" ca="1" si="997"/>
        <v>69305.2</v>
      </c>
      <c r="I3572">
        <f t="shared" ca="1" si="998"/>
        <v>-1</v>
      </c>
      <c r="J3572">
        <f t="shared" si="999"/>
        <v>-1</v>
      </c>
      <c r="K3572">
        <f t="shared" si="992"/>
        <v>23.699999999999818</v>
      </c>
      <c r="L3572">
        <f t="shared" ca="1" si="993"/>
        <v>23.699999999999818</v>
      </c>
      <c r="M3572" s="14">
        <f t="shared" si="994"/>
        <v>6923.0300000000498</v>
      </c>
      <c r="N3572">
        <f t="shared" si="1000"/>
        <v>0</v>
      </c>
      <c r="O3572">
        <f t="shared" si="995"/>
        <v>0</v>
      </c>
      <c r="P3572">
        <f>COUNTIF(作圖資料!$A$3:$A$249,A3572)</f>
        <v>0</v>
      </c>
      <c r="R3572" s="7">
        <f t="shared" si="1001"/>
        <v>32</v>
      </c>
      <c r="S3572" s="8">
        <f t="shared" ca="1" si="1002"/>
        <v>32</v>
      </c>
      <c r="T3572" s="8">
        <f t="shared" ca="1" si="1003"/>
        <v>9219</v>
      </c>
      <c r="U3572" s="8">
        <f t="shared" ca="1" si="1004"/>
        <v>-1</v>
      </c>
      <c r="V3572" s="9">
        <f t="shared" ca="1" si="1005"/>
        <v>2</v>
      </c>
      <c r="W3572" s="3">
        <f t="shared" si="1006"/>
        <v>-4.3406033974598968E-3</v>
      </c>
      <c r="X3572" s="3">
        <f t="shared" si="1007"/>
        <v>-4.0813729167783142E-2</v>
      </c>
      <c r="Y3572" s="3">
        <f t="shared" si="1008"/>
        <v>-4.0904198062432617E-2</v>
      </c>
    </row>
    <row r="3573" spans="1:25" x14ac:dyDescent="0.25">
      <c r="A3573" s="1">
        <v>41228</v>
      </c>
      <c r="B3573" s="2">
        <v>7143.84</v>
      </c>
      <c r="C3573" s="2">
        <v>57765</v>
      </c>
      <c r="D3573" s="2">
        <v>7121</v>
      </c>
      <c r="E3573" s="2">
        <v>7096</v>
      </c>
      <c r="F3573" s="13">
        <f t="shared" si="996"/>
        <v>-3.1971600707743075E-3</v>
      </c>
      <c r="G3573" s="2">
        <f t="shared" si="991"/>
        <v>7452.6961666666657</v>
      </c>
      <c r="H3573" s="2">
        <f t="shared" ca="1" si="997"/>
        <v>67039.399999999994</v>
      </c>
      <c r="I3573">
        <f t="shared" ca="1" si="998"/>
        <v>-1</v>
      </c>
      <c r="J3573">
        <f t="shared" si="999"/>
        <v>-1</v>
      </c>
      <c r="K3573">
        <f t="shared" si="992"/>
        <v>-15.909999999999854</v>
      </c>
      <c r="L3573">
        <f t="shared" ca="1" si="993"/>
        <v>15.909999999999854</v>
      </c>
      <c r="M3573" s="14">
        <f t="shared" si="994"/>
        <v>6923.0300000000498</v>
      </c>
      <c r="N3573">
        <f t="shared" si="1000"/>
        <v>0</v>
      </c>
      <c r="O3573">
        <f t="shared" si="995"/>
        <v>0</v>
      </c>
      <c r="P3573">
        <f>COUNTIF(作圖資料!$A$3:$A$249,A3573)</f>
        <v>0</v>
      </c>
      <c r="R3573" s="7">
        <f t="shared" si="1001"/>
        <v>-7</v>
      </c>
      <c r="S3573" s="8">
        <f t="shared" ca="1" si="1002"/>
        <v>7</v>
      </c>
      <c r="T3573" s="8">
        <f t="shared" ca="1" si="1003"/>
        <v>9226</v>
      </c>
      <c r="U3573" s="8">
        <f t="shared" ca="1" si="1004"/>
        <v>-1</v>
      </c>
      <c r="V3573" s="9">
        <f t="shared" ca="1" si="1005"/>
        <v>0</v>
      </c>
      <c r="W3573" s="3">
        <f t="shared" si="1006"/>
        <v>-4.3406033974598968E-3</v>
      </c>
      <c r="X3573" s="3">
        <f t="shared" si="1007"/>
        <v>-4.2945179786721077E-2</v>
      </c>
      <c r="Y3573" s="3">
        <f t="shared" si="1008"/>
        <v>-4.1846071044133293E-2</v>
      </c>
    </row>
    <row r="3574" spans="1:25" x14ac:dyDescent="0.25">
      <c r="A3574" s="1">
        <v>41229</v>
      </c>
      <c r="B3574" s="2">
        <v>7130.07</v>
      </c>
      <c r="C3574" s="2">
        <v>66432</v>
      </c>
      <c r="D3574" s="2">
        <v>7107</v>
      </c>
      <c r="E3574" s="2">
        <v>7085</v>
      </c>
      <c r="F3574" s="13">
        <f t="shared" si="996"/>
        <v>-3.2355923574381995E-3</v>
      </c>
      <c r="G3574" s="2">
        <f t="shared" si="991"/>
        <v>7446.4444999999996</v>
      </c>
      <c r="H3574" s="2">
        <f t="shared" ca="1" si="997"/>
        <v>63598.2</v>
      </c>
      <c r="I3574">
        <f t="shared" ca="1" si="998"/>
        <v>1</v>
      </c>
      <c r="J3574">
        <f t="shared" si="999"/>
        <v>-1</v>
      </c>
      <c r="K3574">
        <f t="shared" si="992"/>
        <v>-13.770000000000437</v>
      </c>
      <c r="L3574">
        <f t="shared" ca="1" si="993"/>
        <v>13.770000000000437</v>
      </c>
      <c r="M3574" s="14">
        <f t="shared" si="994"/>
        <v>6923.0300000000498</v>
      </c>
      <c r="N3574">
        <f t="shared" si="1000"/>
        <v>0</v>
      </c>
      <c r="O3574">
        <f t="shared" si="995"/>
        <v>0</v>
      </c>
      <c r="P3574">
        <f>COUNTIF(作圖資料!$A$3:$A$249,A3574)</f>
        <v>0</v>
      </c>
      <c r="R3574" s="7">
        <f t="shared" si="1001"/>
        <v>-14</v>
      </c>
      <c r="S3574" s="8">
        <f t="shared" ca="1" si="1002"/>
        <v>14</v>
      </c>
      <c r="T3574" s="8">
        <f t="shared" ca="1" si="1003"/>
        <v>9240</v>
      </c>
      <c r="U3574" s="8">
        <f t="shared" ca="1" si="1004"/>
        <v>1</v>
      </c>
      <c r="V3574" s="9">
        <f t="shared" ca="1" si="1005"/>
        <v>2</v>
      </c>
      <c r="W3574" s="3">
        <f t="shared" si="1006"/>
        <v>-4.3406033974598968E-3</v>
      </c>
      <c r="X3574" s="3">
        <f t="shared" si="1007"/>
        <v>-4.4789936230641647E-2</v>
      </c>
      <c r="Y3574" s="3">
        <f t="shared" si="1008"/>
        <v>-4.3729817007534755E-2</v>
      </c>
    </row>
    <row r="3575" spans="1:25" x14ac:dyDescent="0.25">
      <c r="A3575" s="1">
        <v>41232</v>
      </c>
      <c r="B3575" s="2">
        <v>7129.04</v>
      </c>
      <c r="C3575" s="2">
        <v>53087</v>
      </c>
      <c r="D3575" s="2">
        <v>7123</v>
      </c>
      <c r="E3575" s="2">
        <v>7093</v>
      </c>
      <c r="F3575" s="13">
        <f t="shared" si="996"/>
        <v>-8.4723889892612814E-4</v>
      </c>
      <c r="G3575" s="2">
        <f t="shared" si="991"/>
        <v>7440.636333333332</v>
      </c>
      <c r="H3575" s="2">
        <f t="shared" ca="1" si="997"/>
        <v>62302.6</v>
      </c>
      <c r="I3575">
        <f t="shared" ca="1" si="998"/>
        <v>-1</v>
      </c>
      <c r="J3575">
        <f t="shared" si="999"/>
        <v>-1</v>
      </c>
      <c r="K3575">
        <f t="shared" si="992"/>
        <v>-1.0299999999997453</v>
      </c>
      <c r="L3575">
        <f t="shared" ca="1" si="993"/>
        <v>-1.0299999999997453</v>
      </c>
      <c r="M3575" s="14">
        <f t="shared" si="994"/>
        <v>6923.0300000000498</v>
      </c>
      <c r="N3575">
        <f t="shared" si="1000"/>
        <v>0</v>
      </c>
      <c r="O3575">
        <f t="shared" si="995"/>
        <v>0</v>
      </c>
      <c r="P3575">
        <f>COUNTIF(作圖資料!$A$3:$A$249,A3575)</f>
        <v>0</v>
      </c>
      <c r="R3575" s="7">
        <f t="shared" si="1001"/>
        <v>16</v>
      </c>
      <c r="S3575" s="8">
        <f t="shared" ca="1" si="1002"/>
        <v>16</v>
      </c>
      <c r="T3575" s="8">
        <f t="shared" ca="1" si="1003"/>
        <v>9256</v>
      </c>
      <c r="U3575" s="8">
        <f t="shared" ca="1" si="1004"/>
        <v>-1</v>
      </c>
      <c r="V3575" s="9">
        <f t="shared" ca="1" si="1005"/>
        <v>2</v>
      </c>
      <c r="W3575" s="3">
        <f t="shared" si="1006"/>
        <v>-4.3406033974598968E-3</v>
      </c>
      <c r="X3575" s="3">
        <f t="shared" si="1007"/>
        <v>-4.4927924548523901E-2</v>
      </c>
      <c r="Y3575" s="3">
        <f t="shared" si="1008"/>
        <v>-4.1576964477933021E-2</v>
      </c>
    </row>
    <row r="3576" spans="1:25" x14ac:dyDescent="0.25">
      <c r="A3576" s="1">
        <v>41233</v>
      </c>
      <c r="B3576" s="2">
        <v>7145.77</v>
      </c>
      <c r="C3576" s="2">
        <v>50961</v>
      </c>
      <c r="D3576" s="2">
        <v>7160</v>
      </c>
      <c r="E3576" s="2">
        <v>7125</v>
      </c>
      <c r="F3576" s="13">
        <f t="shared" si="996"/>
        <v>1.9913879120094791E-3</v>
      </c>
      <c r="G3576" s="2">
        <f t="shared" si="991"/>
        <v>7435.2621666666664</v>
      </c>
      <c r="H3576" s="2">
        <f t="shared" ca="1" si="997"/>
        <v>57778</v>
      </c>
      <c r="I3576">
        <f t="shared" ca="1" si="998"/>
        <v>-1</v>
      </c>
      <c r="J3576">
        <f t="shared" si="999"/>
        <v>1</v>
      </c>
      <c r="K3576">
        <f t="shared" si="992"/>
        <v>16.730000000000473</v>
      </c>
      <c r="L3576">
        <f t="shared" ca="1" si="993"/>
        <v>-16.730000000000473</v>
      </c>
      <c r="M3576" s="14">
        <f t="shared" si="994"/>
        <v>6923.0300000000498</v>
      </c>
      <c r="N3576">
        <f t="shared" si="1000"/>
        <v>0</v>
      </c>
      <c r="O3576">
        <f t="shared" si="995"/>
        <v>0</v>
      </c>
      <c r="P3576">
        <f>COUNTIF(作圖資料!$A$3:$A$249,A3576)</f>
        <v>0</v>
      </c>
      <c r="R3576" s="7">
        <f t="shared" si="1001"/>
        <v>37</v>
      </c>
      <c r="S3576" s="8">
        <f t="shared" ca="1" si="1002"/>
        <v>-37</v>
      </c>
      <c r="T3576" s="8">
        <f t="shared" ca="1" si="1003"/>
        <v>9219</v>
      </c>
      <c r="U3576" s="8">
        <f t="shared" ca="1" si="1004"/>
        <v>-1</v>
      </c>
      <c r="V3576" s="9">
        <f t="shared" ca="1" si="1005"/>
        <v>0</v>
      </c>
      <c r="W3576" s="3">
        <f t="shared" si="1006"/>
        <v>-4.3406033974598968E-3</v>
      </c>
      <c r="X3576" s="3">
        <f t="shared" si="1007"/>
        <v>-4.2686619152242811E-2</v>
      </c>
      <c r="Y3576" s="3">
        <f t="shared" si="1008"/>
        <v>-3.6598493003228927E-2</v>
      </c>
    </row>
    <row r="3577" spans="1:25" x14ac:dyDescent="0.25">
      <c r="A3577" s="1">
        <v>41234</v>
      </c>
      <c r="B3577" s="2">
        <v>7088.49</v>
      </c>
      <c r="C3577" s="2">
        <v>55511</v>
      </c>
      <c r="D3577" s="2">
        <v>7084</v>
      </c>
      <c r="E3577" s="2">
        <v>7046</v>
      </c>
      <c r="F3577" s="13">
        <f t="shared" si="996"/>
        <v>-5.9942244399018296E-3</v>
      </c>
      <c r="G3577" s="2">
        <f t="shared" si="991"/>
        <v>7430.7046666666656</v>
      </c>
      <c r="H3577" s="2">
        <f t="shared" ca="1" si="997"/>
        <v>56751.199999999997</v>
      </c>
      <c r="I3577">
        <f t="shared" ca="1" si="998"/>
        <v>-1</v>
      </c>
      <c r="J3577">
        <f t="shared" si="999"/>
        <v>-1</v>
      </c>
      <c r="K3577">
        <f t="shared" si="992"/>
        <v>-57.280000000000655</v>
      </c>
      <c r="L3577">
        <f t="shared" ca="1" si="993"/>
        <v>57.280000000000655</v>
      </c>
      <c r="M3577" s="14">
        <f t="shared" si="994"/>
        <v>6923.0300000000498</v>
      </c>
      <c r="N3577">
        <f t="shared" si="1000"/>
        <v>0</v>
      </c>
      <c r="O3577">
        <f t="shared" si="995"/>
        <v>0</v>
      </c>
      <c r="P3577">
        <f>COUNTIF(作圖資料!$A$3:$A$249,A3577)</f>
        <v>1</v>
      </c>
      <c r="R3577" s="7">
        <f t="shared" si="1001"/>
        <v>-76</v>
      </c>
      <c r="S3577" s="8">
        <f t="shared" ca="1" si="1002"/>
        <v>76</v>
      </c>
      <c r="T3577" s="8">
        <f t="shared" ca="1" si="1003"/>
        <v>9295</v>
      </c>
      <c r="U3577" s="8">
        <f t="shared" ca="1" si="1004"/>
        <v>-1</v>
      </c>
      <c r="V3577" s="9">
        <f t="shared" ca="1" si="1005"/>
        <v>2</v>
      </c>
      <c r="W3577" s="3">
        <f t="shared" si="1006"/>
        <v>-4.3406033974598968E-3</v>
      </c>
      <c r="X3577" s="3">
        <f t="shared" si="1007"/>
        <v>-5.0360377257381961E-2</v>
      </c>
      <c r="Y3577" s="3">
        <f t="shared" si="1008"/>
        <v>-4.6824542518837053E-2</v>
      </c>
    </row>
    <row r="3578" spans="1:25" x14ac:dyDescent="0.25">
      <c r="A3578" s="1">
        <v>41235</v>
      </c>
      <c r="B3578" s="2">
        <v>7105.76</v>
      </c>
      <c r="C3578" s="2">
        <v>45825</v>
      </c>
      <c r="D3578" s="2">
        <v>7089</v>
      </c>
      <c r="E3578" s="2">
        <v>7072</v>
      </c>
      <c r="F3578" s="13">
        <f t="shared" si="996"/>
        <v>-2.3586498840377779E-3</v>
      </c>
      <c r="G3578" s="2">
        <f t="shared" si="991"/>
        <v>7425.9481666666652</v>
      </c>
      <c r="H3578" s="2">
        <f t="shared" ca="1" si="997"/>
        <v>54363.199999999997</v>
      </c>
      <c r="I3578">
        <f t="shared" ca="1" si="998"/>
        <v>-1</v>
      </c>
      <c r="J3578">
        <f t="shared" si="999"/>
        <v>-1</v>
      </c>
      <c r="K3578">
        <f t="shared" si="992"/>
        <v>17.270000000000437</v>
      </c>
      <c r="L3578">
        <f t="shared" ca="1" si="993"/>
        <v>-17.270000000000437</v>
      </c>
      <c r="M3578" s="14">
        <f t="shared" si="994"/>
        <v>6923.0300000000498</v>
      </c>
      <c r="N3578">
        <f t="shared" si="1000"/>
        <v>0</v>
      </c>
      <c r="O3578">
        <f t="shared" si="995"/>
        <v>0</v>
      </c>
      <c r="P3578">
        <f>COUNTIF(作圖資料!$A$3:$A$249,A3578)</f>
        <v>0</v>
      </c>
      <c r="R3578" s="7">
        <f t="shared" si="1001"/>
        <v>43</v>
      </c>
      <c r="S3578" s="8">
        <f t="shared" ca="1" si="1002"/>
        <v>-43</v>
      </c>
      <c r="T3578" s="8">
        <f t="shared" ca="1" si="1003"/>
        <v>9252</v>
      </c>
      <c r="U3578" s="8">
        <f t="shared" ca="1" si="1004"/>
        <v>-1</v>
      </c>
      <c r="V3578" s="9">
        <f t="shared" ca="1" si="1005"/>
        <v>0</v>
      </c>
      <c r="W3578" s="3">
        <f t="shared" si="1006"/>
        <v>-5.9942244399018296E-3</v>
      </c>
      <c r="X3578" s="3">
        <f t="shared" si="1007"/>
        <v>2.4363439886351586E-3</v>
      </c>
      <c r="Y3578" s="3">
        <f t="shared" si="1008"/>
        <v>6.1027533352256596E-3</v>
      </c>
    </row>
    <row r="3579" spans="1:25" x14ac:dyDescent="0.25">
      <c r="A3579" s="1">
        <v>41236</v>
      </c>
      <c r="B3579" s="2">
        <v>7326.01</v>
      </c>
      <c r="C3579" s="2">
        <v>84129</v>
      </c>
      <c r="D3579" s="2">
        <v>7322</v>
      </c>
      <c r="E3579" s="2">
        <v>7305</v>
      </c>
      <c r="F3579" s="13">
        <f t="shared" si="996"/>
        <v>-5.4736480021189138E-4</v>
      </c>
      <c r="G3579" s="2">
        <f t="shared" si="991"/>
        <v>7425.190999999998</v>
      </c>
      <c r="H3579" s="2">
        <f t="shared" ca="1" si="997"/>
        <v>57902.6</v>
      </c>
      <c r="I3579">
        <f t="shared" ca="1" si="998"/>
        <v>1</v>
      </c>
      <c r="J3579">
        <f t="shared" si="999"/>
        <v>-1</v>
      </c>
      <c r="K3579">
        <f t="shared" si="992"/>
        <v>220.25</v>
      </c>
      <c r="L3579">
        <f t="shared" ca="1" si="993"/>
        <v>-220.25</v>
      </c>
      <c r="M3579" s="14">
        <f t="shared" si="994"/>
        <v>6923.0300000000498</v>
      </c>
      <c r="N3579">
        <f t="shared" si="1000"/>
        <v>0</v>
      </c>
      <c r="O3579">
        <f t="shared" si="995"/>
        <v>0</v>
      </c>
      <c r="P3579">
        <f>COUNTIF(作圖資料!$A$3:$A$249,A3579)</f>
        <v>0</v>
      </c>
      <c r="R3579" s="7">
        <f t="shared" si="1001"/>
        <v>233</v>
      </c>
      <c r="S3579" s="8">
        <f t="shared" ca="1" si="1002"/>
        <v>-233</v>
      </c>
      <c r="T3579" s="8">
        <f t="shared" ca="1" si="1003"/>
        <v>9019</v>
      </c>
      <c r="U3579" s="8">
        <f t="shared" ca="1" si="1004"/>
        <v>1</v>
      </c>
      <c r="V3579" s="9">
        <f t="shared" ca="1" si="1005"/>
        <v>2</v>
      </c>
      <c r="W3579" s="3">
        <f t="shared" si="1006"/>
        <v>-5.9942244399018296E-3</v>
      </c>
      <c r="X3579" s="3">
        <f t="shared" si="1007"/>
        <v>3.3507841585443732E-2</v>
      </c>
      <c r="Y3579" s="3">
        <f t="shared" si="1008"/>
        <v>3.9171160942378602E-2</v>
      </c>
    </row>
    <row r="3580" spans="1:25" x14ac:dyDescent="0.25">
      <c r="A3580" s="1">
        <v>41239</v>
      </c>
      <c r="B3580" s="2">
        <v>7407.37</v>
      </c>
      <c r="C3580" s="2">
        <v>81919</v>
      </c>
      <c r="D3580" s="2">
        <v>7388</v>
      </c>
      <c r="E3580" s="2">
        <v>7374</v>
      </c>
      <c r="F3580" s="13">
        <f t="shared" si="996"/>
        <v>-2.6149632055642025E-3</v>
      </c>
      <c r="G3580" s="2">
        <f t="shared" si="991"/>
        <v>7425.3628333333327</v>
      </c>
      <c r="H3580" s="2">
        <f t="shared" ca="1" si="997"/>
        <v>63669</v>
      </c>
      <c r="I3580">
        <f t="shared" ca="1" si="998"/>
        <v>1</v>
      </c>
      <c r="J3580">
        <f t="shared" si="999"/>
        <v>-1</v>
      </c>
      <c r="K3580">
        <f t="shared" si="992"/>
        <v>81.359999999999673</v>
      </c>
      <c r="L3580">
        <f t="shared" ca="1" si="993"/>
        <v>81.359999999999673</v>
      </c>
      <c r="M3580" s="14">
        <f t="shared" si="994"/>
        <v>6923.0300000000498</v>
      </c>
      <c r="N3580">
        <f t="shared" si="1000"/>
        <v>0</v>
      </c>
      <c r="O3580">
        <f t="shared" si="995"/>
        <v>0</v>
      </c>
      <c r="P3580">
        <f>COUNTIF(作圖資料!$A$3:$A$249,A3580)</f>
        <v>0</v>
      </c>
      <c r="R3580" s="7">
        <f t="shared" si="1001"/>
        <v>66</v>
      </c>
      <c r="S3580" s="8">
        <f t="shared" ca="1" si="1002"/>
        <v>66</v>
      </c>
      <c r="T3580" s="8">
        <f t="shared" ca="1" si="1003"/>
        <v>9085</v>
      </c>
      <c r="U3580" s="8">
        <f t="shared" ca="1" si="1004"/>
        <v>1</v>
      </c>
      <c r="V3580" s="9">
        <f t="shared" ca="1" si="1005"/>
        <v>0</v>
      </c>
      <c r="W3580" s="3">
        <f t="shared" si="1006"/>
        <v>-5.9942244399018296E-3</v>
      </c>
      <c r="X3580" s="3">
        <f t="shared" si="1007"/>
        <v>4.4985603421885401E-2</v>
      </c>
      <c r="Y3580" s="3">
        <f t="shared" si="1008"/>
        <v>4.8538177689469109E-2</v>
      </c>
    </row>
    <row r="3581" spans="1:25" x14ac:dyDescent="0.25">
      <c r="A3581" s="1">
        <v>41240</v>
      </c>
      <c r="B3581" s="2">
        <v>7430.2</v>
      </c>
      <c r="C3581" s="2">
        <v>71630</v>
      </c>
      <c r="D3581" s="2">
        <v>7424</v>
      </c>
      <c r="E3581" s="2">
        <v>7406</v>
      </c>
      <c r="F3581" s="13">
        <f t="shared" si="996"/>
        <v>-8.3443245134717792E-4</v>
      </c>
      <c r="G3581" s="2">
        <f t="shared" si="991"/>
        <v>7425.0240000000003</v>
      </c>
      <c r="H3581" s="2">
        <f t="shared" ca="1" si="997"/>
        <v>67802.8</v>
      </c>
      <c r="I3581">
        <f t="shared" ca="1" si="998"/>
        <v>1</v>
      </c>
      <c r="J3581">
        <f t="shared" si="999"/>
        <v>-1</v>
      </c>
      <c r="K3581">
        <f t="shared" si="992"/>
        <v>22.829999999999927</v>
      </c>
      <c r="L3581">
        <f t="shared" ca="1" si="993"/>
        <v>22.829999999999927</v>
      </c>
      <c r="M3581" s="14">
        <f t="shared" si="994"/>
        <v>6923.0300000000498</v>
      </c>
      <c r="N3581">
        <f t="shared" si="1000"/>
        <v>0</v>
      </c>
      <c r="O3581">
        <f t="shared" si="995"/>
        <v>0</v>
      </c>
      <c r="P3581">
        <f>COUNTIF(作圖資料!$A$3:$A$249,A3581)</f>
        <v>0</v>
      </c>
      <c r="R3581" s="7">
        <f t="shared" si="1001"/>
        <v>36</v>
      </c>
      <c r="S3581" s="8">
        <f t="shared" ca="1" si="1002"/>
        <v>36</v>
      </c>
      <c r="T3581" s="8">
        <f t="shared" ca="1" si="1003"/>
        <v>9121</v>
      </c>
      <c r="U3581" s="8">
        <f t="shared" ca="1" si="1004"/>
        <v>1</v>
      </c>
      <c r="V3581" s="9">
        <f t="shared" ca="1" si="1005"/>
        <v>0</v>
      </c>
      <c r="W3581" s="3">
        <f t="shared" si="1006"/>
        <v>-5.9942244399018296E-3</v>
      </c>
      <c r="X3581" s="3">
        <f t="shared" si="1007"/>
        <v>4.8206317565518075E-2</v>
      </c>
      <c r="Y3581" s="3">
        <f t="shared" si="1008"/>
        <v>5.3647459551518617E-2</v>
      </c>
    </row>
    <row r="3582" spans="1:25" x14ac:dyDescent="0.25">
      <c r="A3582" s="1">
        <v>41241</v>
      </c>
      <c r="B3582" s="2">
        <v>7434.93</v>
      </c>
      <c r="C3582" s="2">
        <v>69063</v>
      </c>
      <c r="D3582" s="2">
        <v>7428</v>
      </c>
      <c r="E3582" s="2">
        <v>7411</v>
      </c>
      <c r="F3582" s="13">
        <f t="shared" si="996"/>
        <v>-9.3208678494627328E-4</v>
      </c>
      <c r="G3582" s="2">
        <f t="shared" ref="G3582:G3645" si="1009">AVERAGE(B3523:B3582)</f>
        <v>7424.7503333333334</v>
      </c>
      <c r="H3582" s="2">
        <f t="shared" ca="1" si="997"/>
        <v>70513.2</v>
      </c>
      <c r="I3582">
        <f t="shared" ca="1" si="998"/>
        <v>-1</v>
      </c>
      <c r="J3582">
        <f t="shared" si="999"/>
        <v>-1</v>
      </c>
      <c r="K3582">
        <f t="shared" ref="K3582:K3645" si="1010">B3582-B3581</f>
        <v>4.7300000000004729</v>
      </c>
      <c r="L3582">
        <f t="shared" ref="L3582:L3645" ca="1" si="1011">I3581*K3582</f>
        <v>4.7300000000004729</v>
      </c>
      <c r="M3582" s="14">
        <f t="shared" ref="M3582:M3645" si="1012">M3581+K3582*N3581</f>
        <v>6923.0300000000498</v>
      </c>
      <c r="N3582">
        <f t="shared" si="1000"/>
        <v>0</v>
      </c>
      <c r="O3582">
        <f t="shared" ref="O3582:O3645" si="1013">ABS(N3582-N3581)</f>
        <v>0</v>
      </c>
      <c r="P3582">
        <f>COUNTIF(作圖資料!$A$3:$A$249,A3582)</f>
        <v>0</v>
      </c>
      <c r="R3582" s="7">
        <f t="shared" si="1001"/>
        <v>4</v>
      </c>
      <c r="S3582" s="8">
        <f t="shared" ca="1" si="1002"/>
        <v>4</v>
      </c>
      <c r="T3582" s="8">
        <f t="shared" ca="1" si="1003"/>
        <v>9125</v>
      </c>
      <c r="U3582" s="8">
        <f t="shared" ca="1" si="1004"/>
        <v>-1</v>
      </c>
      <c r="V3582" s="9">
        <f t="shared" ca="1" si="1005"/>
        <v>2</v>
      </c>
      <c r="W3582" s="3">
        <f t="shared" si="1006"/>
        <v>-5.9942244399018296E-3</v>
      </c>
      <c r="X3582" s="3">
        <f t="shared" si="1007"/>
        <v>4.8873596492341687E-2</v>
      </c>
      <c r="Y3582" s="3">
        <f t="shared" si="1008"/>
        <v>5.4215157536190661E-2</v>
      </c>
    </row>
    <row r="3583" spans="1:25" x14ac:dyDescent="0.25">
      <c r="A3583" s="1">
        <v>41242</v>
      </c>
      <c r="B3583" s="2">
        <v>7503.55</v>
      </c>
      <c r="C3583" s="2">
        <v>99705</v>
      </c>
      <c r="D3583" s="2">
        <v>7525</v>
      </c>
      <c r="E3583" s="2">
        <v>7512</v>
      </c>
      <c r="F3583" s="13">
        <f t="shared" si="996"/>
        <v>2.8586469071305576E-3</v>
      </c>
      <c r="G3583" s="2">
        <f t="shared" si="1009"/>
        <v>7427.0188333333335</v>
      </c>
      <c r="H3583" s="2">
        <f t="shared" ca="1" si="997"/>
        <v>81289.2</v>
      </c>
      <c r="I3583">
        <f t="shared" ca="1" si="998"/>
        <v>1</v>
      </c>
      <c r="J3583">
        <f t="shared" si="999"/>
        <v>1</v>
      </c>
      <c r="K3583">
        <f t="shared" si="1010"/>
        <v>68.619999999999891</v>
      </c>
      <c r="L3583">
        <f t="shared" ca="1" si="1011"/>
        <v>-68.619999999999891</v>
      </c>
      <c r="M3583" s="14">
        <f t="shared" si="1012"/>
        <v>6923.0300000000498</v>
      </c>
      <c r="N3583">
        <f t="shared" si="1000"/>
        <v>0</v>
      </c>
      <c r="O3583">
        <f t="shared" si="1013"/>
        <v>0</v>
      </c>
      <c r="P3583">
        <f>COUNTIF(作圖資料!$A$3:$A$249,A3583)</f>
        <v>0</v>
      </c>
      <c r="R3583" s="7">
        <f t="shared" si="1001"/>
        <v>97</v>
      </c>
      <c r="S3583" s="8">
        <f t="shared" ca="1" si="1002"/>
        <v>-97</v>
      </c>
      <c r="T3583" s="8">
        <f t="shared" ca="1" si="1003"/>
        <v>9028</v>
      </c>
      <c r="U3583" s="8">
        <f t="shared" ca="1" si="1004"/>
        <v>1</v>
      </c>
      <c r="V3583" s="9">
        <f t="shared" ca="1" si="1005"/>
        <v>2</v>
      </c>
      <c r="W3583" s="3">
        <f t="shared" si="1006"/>
        <v>-5.9942244399018296E-3</v>
      </c>
      <c r="X3583" s="3">
        <f t="shared" si="1007"/>
        <v>5.8554078513195051E-2</v>
      </c>
      <c r="Y3583" s="3">
        <f t="shared" si="1008"/>
        <v>6.7981833664490399E-2</v>
      </c>
    </row>
    <row r="3584" spans="1:25" x14ac:dyDescent="0.25">
      <c r="A3584" s="1">
        <v>41243</v>
      </c>
      <c r="B3584" s="2">
        <v>7580.17</v>
      </c>
      <c r="C3584" s="2">
        <v>122792</v>
      </c>
      <c r="D3584" s="2">
        <v>7593</v>
      </c>
      <c r="E3584" s="2">
        <v>7580</v>
      </c>
      <c r="F3584" s="13">
        <f t="shared" si="996"/>
        <v>1.6925741770963398E-3</v>
      </c>
      <c r="G3584" s="2">
        <f t="shared" si="1009"/>
        <v>7431.2430000000004</v>
      </c>
      <c r="H3584" s="2">
        <f t="shared" ca="1" si="997"/>
        <v>89021.8</v>
      </c>
      <c r="I3584">
        <f t="shared" ca="1" si="998"/>
        <v>1</v>
      </c>
      <c r="J3584">
        <f t="shared" si="999"/>
        <v>1</v>
      </c>
      <c r="K3584">
        <f t="shared" si="1010"/>
        <v>76.619999999999891</v>
      </c>
      <c r="L3584">
        <f t="shared" ca="1" si="1011"/>
        <v>76.619999999999891</v>
      </c>
      <c r="M3584" s="14">
        <f t="shared" si="1012"/>
        <v>6923.0300000000498</v>
      </c>
      <c r="N3584">
        <f t="shared" si="1000"/>
        <v>0</v>
      </c>
      <c r="O3584">
        <f t="shared" si="1013"/>
        <v>0</v>
      </c>
      <c r="P3584">
        <f>COUNTIF(作圖資料!$A$3:$A$249,A3584)</f>
        <v>0</v>
      </c>
      <c r="R3584" s="7">
        <f t="shared" si="1001"/>
        <v>68</v>
      </c>
      <c r="S3584" s="8">
        <f t="shared" ca="1" si="1002"/>
        <v>68</v>
      </c>
      <c r="T3584" s="8">
        <f t="shared" ca="1" si="1003"/>
        <v>9096</v>
      </c>
      <c r="U3584" s="8">
        <f t="shared" ca="1" si="1004"/>
        <v>1</v>
      </c>
      <c r="V3584" s="9">
        <f t="shared" ca="1" si="1005"/>
        <v>0</v>
      </c>
      <c r="W3584" s="3">
        <f t="shared" si="1006"/>
        <v>-5.9942244399018296E-3</v>
      </c>
      <c r="X3584" s="3">
        <f t="shared" si="1007"/>
        <v>6.9363150685124442E-2</v>
      </c>
      <c r="Y3584" s="3">
        <f t="shared" si="1008"/>
        <v>7.7632699403916927E-2</v>
      </c>
    </row>
    <row r="3585" spans="1:25" x14ac:dyDescent="0.25">
      <c r="A3585" s="1">
        <v>41246</v>
      </c>
      <c r="B3585" s="2">
        <v>7599.91</v>
      </c>
      <c r="C3585" s="2">
        <v>81744</v>
      </c>
      <c r="D3585" s="2">
        <v>7599</v>
      </c>
      <c r="E3585" s="2">
        <v>7588</v>
      </c>
      <c r="F3585" s="13">
        <f t="shared" si="996"/>
        <v>-1.1973826005828858E-4</v>
      </c>
      <c r="G3585" s="2">
        <f t="shared" si="1009"/>
        <v>7434.1596666666655</v>
      </c>
      <c r="H3585" s="2">
        <f t="shared" ca="1" si="997"/>
        <v>88986.8</v>
      </c>
      <c r="I3585">
        <f t="shared" ca="1" si="998"/>
        <v>-1</v>
      </c>
      <c r="J3585">
        <f t="shared" si="999"/>
        <v>-1</v>
      </c>
      <c r="K3585">
        <f t="shared" si="1010"/>
        <v>19.739999999999782</v>
      </c>
      <c r="L3585">
        <f t="shared" ca="1" si="1011"/>
        <v>19.739999999999782</v>
      </c>
      <c r="M3585" s="14">
        <f t="shared" si="1012"/>
        <v>6923.0300000000498</v>
      </c>
      <c r="N3585">
        <f t="shared" si="1000"/>
        <v>0</v>
      </c>
      <c r="O3585">
        <f t="shared" si="1013"/>
        <v>0</v>
      </c>
      <c r="P3585">
        <f>COUNTIF(作圖資料!$A$3:$A$249,A3585)</f>
        <v>0</v>
      </c>
      <c r="R3585" s="7">
        <f t="shared" si="1001"/>
        <v>6</v>
      </c>
      <c r="S3585" s="8">
        <f t="shared" ca="1" si="1002"/>
        <v>6</v>
      </c>
      <c r="T3585" s="8">
        <f t="shared" ca="1" si="1003"/>
        <v>9102</v>
      </c>
      <c r="U3585" s="8">
        <f t="shared" ca="1" si="1004"/>
        <v>-1</v>
      </c>
      <c r="V3585" s="9">
        <f t="shared" ca="1" si="1005"/>
        <v>2</v>
      </c>
      <c r="W3585" s="3">
        <f t="shared" si="1006"/>
        <v>-5.9942244399018296E-3</v>
      </c>
      <c r="X3585" s="3">
        <f t="shared" si="1007"/>
        <v>7.2147946882904046E-2</v>
      </c>
      <c r="Y3585" s="3">
        <f t="shared" si="1008"/>
        <v>7.8484246380924994E-2</v>
      </c>
    </row>
    <row r="3586" spans="1:25" x14ac:dyDescent="0.25">
      <c r="A3586" s="1">
        <v>41247</v>
      </c>
      <c r="B3586" s="2">
        <v>7600.98</v>
      </c>
      <c r="C3586" s="2">
        <v>89353</v>
      </c>
      <c r="D3586" s="2">
        <v>7594</v>
      </c>
      <c r="E3586" s="2">
        <v>7582</v>
      </c>
      <c r="F3586" s="13">
        <f t="shared" si="996"/>
        <v>-9.1830263992265238E-4</v>
      </c>
      <c r="G3586" s="2">
        <f t="shared" si="1009"/>
        <v>7436.1303333333326</v>
      </c>
      <c r="H3586" s="2">
        <f t="shared" ca="1" si="997"/>
        <v>92531.4</v>
      </c>
      <c r="I3586">
        <f t="shared" ca="1" si="998"/>
        <v>-1</v>
      </c>
      <c r="J3586">
        <f t="shared" si="999"/>
        <v>-1</v>
      </c>
      <c r="K3586">
        <f t="shared" si="1010"/>
        <v>1.069999999999709</v>
      </c>
      <c r="L3586">
        <f t="shared" ca="1" si="1011"/>
        <v>-1.069999999999709</v>
      </c>
      <c r="M3586" s="14">
        <f t="shared" si="1012"/>
        <v>6923.0300000000498</v>
      </c>
      <c r="N3586">
        <f t="shared" si="1000"/>
        <v>0</v>
      </c>
      <c r="O3586">
        <f t="shared" si="1013"/>
        <v>0</v>
      </c>
      <c r="P3586">
        <f>COUNTIF(作圖資料!$A$3:$A$249,A3586)</f>
        <v>0</v>
      </c>
      <c r="R3586" s="7">
        <f t="shared" si="1001"/>
        <v>-5</v>
      </c>
      <c r="S3586" s="8">
        <f t="shared" ca="1" si="1002"/>
        <v>5</v>
      </c>
      <c r="T3586" s="8">
        <f t="shared" ca="1" si="1003"/>
        <v>9107</v>
      </c>
      <c r="U3586" s="8">
        <f t="shared" ca="1" si="1004"/>
        <v>-1</v>
      </c>
      <c r="V3586" s="9">
        <f t="shared" ca="1" si="1005"/>
        <v>0</v>
      </c>
      <c r="W3586" s="3">
        <f t="shared" si="1006"/>
        <v>-5.9942244399018296E-3</v>
      </c>
      <c r="X3586" s="3">
        <f t="shared" si="1007"/>
        <v>7.2298895815610331E-2</v>
      </c>
      <c r="Y3586" s="3">
        <f t="shared" si="1008"/>
        <v>7.7774623900084716E-2</v>
      </c>
    </row>
    <row r="3587" spans="1:25" x14ac:dyDescent="0.25">
      <c r="A3587" s="1">
        <v>41248</v>
      </c>
      <c r="B3587" s="2">
        <v>7649.05</v>
      </c>
      <c r="C3587" s="2">
        <v>101231</v>
      </c>
      <c r="D3587" s="2">
        <v>7653</v>
      </c>
      <c r="E3587" s="2">
        <v>7642</v>
      </c>
      <c r="F3587" s="13">
        <f t="shared" ref="F3587:F3650" si="1014">IF(P3587=1,E3587,D3587)/B3587-1</f>
        <v>5.1640399788199787E-4</v>
      </c>
      <c r="G3587" s="2">
        <f t="shared" si="1009"/>
        <v>7438.8623333333326</v>
      </c>
      <c r="H3587" s="2">
        <f t="shared" ref="H3587:H3650" ca="1" si="1015">IF(ROW()&gt;$H$1,AVERAGE(OFFSET(C3587,-$H$1+1,,$H$1)),"")</f>
        <v>98965</v>
      </c>
      <c r="I3587">
        <f t="shared" ref="I3587:I3650" ca="1" si="1016">IF(H3587="",0,SIGN(C3587-H3587))</f>
        <v>1</v>
      </c>
      <c r="J3587">
        <f t="shared" ref="J3587:J3650" si="1017">SIGN(F3587)</f>
        <v>1</v>
      </c>
      <c r="K3587">
        <f t="shared" si="1010"/>
        <v>48.070000000000618</v>
      </c>
      <c r="L3587">
        <f t="shared" ca="1" si="1011"/>
        <v>-48.070000000000618</v>
      </c>
      <c r="M3587" s="14">
        <f t="shared" si="1012"/>
        <v>6923.0300000000498</v>
      </c>
      <c r="N3587">
        <f t="shared" ref="N3587:N3650" si="1018">INT(M3587*$Q$1/B3587)*CHOOSE($L$1,I3587,J3587)</f>
        <v>0</v>
      </c>
      <c r="O3587">
        <f t="shared" si="1013"/>
        <v>0</v>
      </c>
      <c r="P3587">
        <f>COUNTIF(作圖資料!$A$3:$A$249,A3587)</f>
        <v>0</v>
      </c>
      <c r="R3587" s="7">
        <f t="shared" si="1001"/>
        <v>59</v>
      </c>
      <c r="S3587" s="8">
        <f t="shared" ca="1" si="1002"/>
        <v>-59</v>
      </c>
      <c r="T3587" s="8">
        <f t="shared" ca="1" si="1003"/>
        <v>9048</v>
      </c>
      <c r="U3587" s="8">
        <f t="shared" ca="1" si="1004"/>
        <v>1</v>
      </c>
      <c r="V3587" s="9">
        <f t="shared" ca="1" si="1005"/>
        <v>2</v>
      </c>
      <c r="W3587" s="3">
        <f t="shared" si="1006"/>
        <v>-5.9942244399018296E-3</v>
      </c>
      <c r="X3587" s="3">
        <f t="shared" si="1007"/>
        <v>7.9080311885887822E-2</v>
      </c>
      <c r="Y3587" s="3">
        <f t="shared" si="1008"/>
        <v>8.6148169173998923E-2</v>
      </c>
    </row>
    <row r="3588" spans="1:25" x14ac:dyDescent="0.25">
      <c r="A3588" s="1">
        <v>41249</v>
      </c>
      <c r="B3588" s="2">
        <v>7623.26</v>
      </c>
      <c r="C3588" s="2">
        <v>104150</v>
      </c>
      <c r="D3588" s="2">
        <v>7640</v>
      </c>
      <c r="E3588" s="2">
        <v>7632</v>
      </c>
      <c r="F3588" s="13">
        <f t="shared" si="1014"/>
        <v>2.1959109357414519E-3</v>
      </c>
      <c r="G3588" s="2">
        <f t="shared" si="1009"/>
        <v>7439.7424999999985</v>
      </c>
      <c r="H3588" s="2">
        <f t="shared" ca="1" si="1015"/>
        <v>99854</v>
      </c>
      <c r="I3588">
        <f t="shared" ca="1" si="1016"/>
        <v>1</v>
      </c>
      <c r="J3588">
        <f t="shared" si="1017"/>
        <v>1</v>
      </c>
      <c r="K3588">
        <f t="shared" si="1010"/>
        <v>-25.789999999999964</v>
      </c>
      <c r="L3588">
        <f t="shared" ca="1" si="1011"/>
        <v>-25.789999999999964</v>
      </c>
      <c r="M3588" s="14">
        <f t="shared" si="1012"/>
        <v>6923.0300000000498</v>
      </c>
      <c r="N3588">
        <f t="shared" si="1018"/>
        <v>0</v>
      </c>
      <c r="O3588">
        <f t="shared" si="1013"/>
        <v>0</v>
      </c>
      <c r="P3588">
        <f>COUNTIF(作圖資料!$A$3:$A$249,A3588)</f>
        <v>0</v>
      </c>
      <c r="R3588" s="7">
        <f t="shared" ref="R3588:R3651" si="1019">D3588-IF(P3587=1,E3587,D3587)</f>
        <v>-13</v>
      </c>
      <c r="S3588" s="8">
        <f t="shared" ref="S3588:S3651" ca="1" si="1020">I3587*R3588</f>
        <v>-13</v>
      </c>
      <c r="T3588" s="8">
        <f t="shared" ref="T3588:T3651" ca="1" si="1021">T3587+R3588*U3587</f>
        <v>9035</v>
      </c>
      <c r="U3588" s="8">
        <f t="shared" ref="U3588:U3651" ca="1" si="1022">INT(T3588*$Q$1/IF(P3588=1,E3588,D3588))*I3588</f>
        <v>1</v>
      </c>
      <c r="V3588" s="9">
        <f t="shared" ref="V3588:V3651" ca="1" si="1023">IF(P3588=1,ABS(U3588)+ABS(U3587),ABS(U3588-U3587))</f>
        <v>0</v>
      </c>
      <c r="W3588" s="3">
        <f t="shared" ref="W3588:W3651" si="1024">IF(P3587=1,F3587,W3587)</f>
        <v>-5.9942244399018296E-3</v>
      </c>
      <c r="X3588" s="3">
        <f t="shared" ref="X3588:X3651" si="1025">IF(P3587=1,K3588/B3587,(1+K3588/B3587)*(1+X3587)-1)</f>
        <v>7.5442019386356751E-2</v>
      </c>
      <c r="Y3588" s="3">
        <f t="shared" ref="Y3588:Y3651" si="1026">IF(P3587=1,R3588/E3587,(1+R3588/D3587)*(1+Y3587)-1)</f>
        <v>8.4303150723814335E-2</v>
      </c>
    </row>
    <row r="3589" spans="1:25" x14ac:dyDescent="0.25">
      <c r="A3589" s="1">
        <v>41250</v>
      </c>
      <c r="B3589" s="2">
        <v>7642.26</v>
      </c>
      <c r="C3589" s="2">
        <v>89616</v>
      </c>
      <c r="D3589" s="2">
        <v>7660</v>
      </c>
      <c r="E3589" s="2">
        <v>7651</v>
      </c>
      <c r="F3589" s="13">
        <f t="shared" si="1014"/>
        <v>2.3213028606721142E-3</v>
      </c>
      <c r="G3589" s="2">
        <f t="shared" si="1009"/>
        <v>7440.800166666666</v>
      </c>
      <c r="H3589" s="2">
        <f t="shared" ca="1" si="1015"/>
        <v>93218.8</v>
      </c>
      <c r="I3589">
        <f t="shared" ca="1" si="1016"/>
        <v>-1</v>
      </c>
      <c r="J3589">
        <f t="shared" si="1017"/>
        <v>1</v>
      </c>
      <c r="K3589">
        <f t="shared" si="1010"/>
        <v>19</v>
      </c>
      <c r="L3589">
        <f t="shared" ca="1" si="1011"/>
        <v>19</v>
      </c>
      <c r="M3589" s="14">
        <f t="shared" si="1012"/>
        <v>6923.0300000000498</v>
      </c>
      <c r="N3589">
        <f t="shared" si="1018"/>
        <v>0</v>
      </c>
      <c r="O3589">
        <f t="shared" si="1013"/>
        <v>0</v>
      </c>
      <c r="P3589">
        <f>COUNTIF(作圖資料!$A$3:$A$249,A3589)</f>
        <v>0</v>
      </c>
      <c r="R3589" s="7">
        <f t="shared" si="1019"/>
        <v>20</v>
      </c>
      <c r="S3589" s="8">
        <f t="shared" ca="1" si="1020"/>
        <v>20</v>
      </c>
      <c r="T3589" s="8">
        <f t="shared" ca="1" si="1021"/>
        <v>9055</v>
      </c>
      <c r="U3589" s="8">
        <f t="shared" ca="1" si="1022"/>
        <v>-1</v>
      </c>
      <c r="V3589" s="9">
        <f t="shared" ca="1" si="1023"/>
        <v>2</v>
      </c>
      <c r="W3589" s="3">
        <f t="shared" si="1024"/>
        <v>-5.9942244399018296E-3</v>
      </c>
      <c r="X3589" s="3">
        <f t="shared" si="1025"/>
        <v>7.812242099516209E-2</v>
      </c>
      <c r="Y3589" s="3">
        <f t="shared" si="1026"/>
        <v>8.7141640647175223E-2</v>
      </c>
    </row>
    <row r="3590" spans="1:25" x14ac:dyDescent="0.25">
      <c r="A3590" s="1">
        <v>41253</v>
      </c>
      <c r="B3590" s="2">
        <v>7609.5</v>
      </c>
      <c r="C3590" s="2">
        <v>72237</v>
      </c>
      <c r="D3590" s="2">
        <v>7623</v>
      </c>
      <c r="E3590" s="2">
        <v>7613</v>
      </c>
      <c r="F3590" s="13">
        <f t="shared" si="1014"/>
        <v>1.7740981667653255E-3</v>
      </c>
      <c r="G3590" s="2">
        <f t="shared" si="1009"/>
        <v>7438.657666666666</v>
      </c>
      <c r="H3590" s="2">
        <f t="shared" ca="1" si="1015"/>
        <v>91317.4</v>
      </c>
      <c r="I3590">
        <f t="shared" ca="1" si="1016"/>
        <v>-1</v>
      </c>
      <c r="J3590">
        <f t="shared" si="1017"/>
        <v>1</v>
      </c>
      <c r="K3590">
        <f t="shared" si="1010"/>
        <v>-32.760000000000218</v>
      </c>
      <c r="L3590">
        <f t="shared" ca="1" si="1011"/>
        <v>32.760000000000218</v>
      </c>
      <c r="M3590" s="14">
        <f t="shared" si="1012"/>
        <v>6923.0300000000498</v>
      </c>
      <c r="N3590">
        <f t="shared" si="1018"/>
        <v>0</v>
      </c>
      <c r="O3590">
        <f t="shared" si="1013"/>
        <v>0</v>
      </c>
      <c r="P3590">
        <f>COUNTIF(作圖資料!$A$3:$A$249,A3590)</f>
        <v>0</v>
      </c>
      <c r="R3590" s="7">
        <f t="shared" si="1019"/>
        <v>-37</v>
      </c>
      <c r="S3590" s="8">
        <f t="shared" ca="1" si="1020"/>
        <v>37</v>
      </c>
      <c r="T3590" s="8">
        <f t="shared" ca="1" si="1021"/>
        <v>9092</v>
      </c>
      <c r="U3590" s="8">
        <f t="shared" ca="1" si="1022"/>
        <v>-1</v>
      </c>
      <c r="V3590" s="9">
        <f t="shared" ca="1" si="1023"/>
        <v>0</v>
      </c>
      <c r="W3590" s="3">
        <f t="shared" si="1024"/>
        <v>-5.9942244399018296E-3</v>
      </c>
      <c r="X3590" s="3">
        <f t="shared" si="1025"/>
        <v>7.3500844326506165E-2</v>
      </c>
      <c r="Y3590" s="3">
        <f t="shared" si="1026"/>
        <v>8.1890434288957703E-2</v>
      </c>
    </row>
    <row r="3591" spans="1:25" x14ac:dyDescent="0.25">
      <c r="A3591" s="1">
        <v>41254</v>
      </c>
      <c r="B3591" s="2">
        <v>7613.69</v>
      </c>
      <c r="C3591" s="2">
        <v>84812</v>
      </c>
      <c r="D3591" s="2">
        <v>7638</v>
      </c>
      <c r="E3591" s="2">
        <v>7628</v>
      </c>
      <c r="F3591" s="13">
        <f t="shared" si="1014"/>
        <v>3.1929327303843458E-3</v>
      </c>
      <c r="G3591" s="2">
        <f t="shared" si="1009"/>
        <v>7436.1821666666656</v>
      </c>
      <c r="H3591" s="2">
        <f t="shared" ca="1" si="1015"/>
        <v>90409.2</v>
      </c>
      <c r="I3591">
        <f t="shared" ca="1" si="1016"/>
        <v>-1</v>
      </c>
      <c r="J3591">
        <f t="shared" si="1017"/>
        <v>1</v>
      </c>
      <c r="K3591">
        <f t="shared" si="1010"/>
        <v>4.1899999999995998</v>
      </c>
      <c r="L3591">
        <f t="shared" ca="1" si="1011"/>
        <v>-4.1899999999995998</v>
      </c>
      <c r="M3591" s="14">
        <f t="shared" si="1012"/>
        <v>6923.0300000000498</v>
      </c>
      <c r="N3591">
        <f t="shared" si="1018"/>
        <v>0</v>
      </c>
      <c r="O3591">
        <f t="shared" si="1013"/>
        <v>0</v>
      </c>
      <c r="P3591">
        <f>COUNTIF(作圖資料!$A$3:$A$249,A3591)</f>
        <v>0</v>
      </c>
      <c r="R3591" s="7">
        <f t="shared" si="1019"/>
        <v>15</v>
      </c>
      <c r="S3591" s="8">
        <f t="shared" ca="1" si="1020"/>
        <v>-15</v>
      </c>
      <c r="T3591" s="8">
        <f t="shared" ca="1" si="1021"/>
        <v>9077</v>
      </c>
      <c r="U3591" s="8">
        <f t="shared" ca="1" si="1022"/>
        <v>-1</v>
      </c>
      <c r="V3591" s="9">
        <f t="shared" ca="1" si="1023"/>
        <v>0</v>
      </c>
      <c r="W3591" s="3">
        <f t="shared" si="1024"/>
        <v>-5.9942244399018296E-3</v>
      </c>
      <c r="X3591" s="3">
        <f t="shared" si="1025"/>
        <v>7.4091943418131967E-2</v>
      </c>
      <c r="Y3591" s="3">
        <f t="shared" si="1026"/>
        <v>8.4019301731478313E-2</v>
      </c>
    </row>
    <row r="3592" spans="1:25" x14ac:dyDescent="0.25">
      <c r="A3592" s="1">
        <v>41255</v>
      </c>
      <c r="B3592" s="2">
        <v>7690.19</v>
      </c>
      <c r="C3592" s="2">
        <v>88068</v>
      </c>
      <c r="D3592" s="2">
        <v>7698</v>
      </c>
      <c r="E3592" s="2">
        <v>7687</v>
      </c>
      <c r="F3592" s="13">
        <f t="shared" si="1014"/>
        <v>1.0155795890609554E-3</v>
      </c>
      <c r="G3592" s="2">
        <f t="shared" si="1009"/>
        <v>7435.4476666666651</v>
      </c>
      <c r="H3592" s="2">
        <f t="shared" ca="1" si="1015"/>
        <v>87776.6</v>
      </c>
      <c r="I3592">
        <f t="shared" ca="1" si="1016"/>
        <v>1</v>
      </c>
      <c r="J3592">
        <f t="shared" si="1017"/>
        <v>1</v>
      </c>
      <c r="K3592">
        <f t="shared" si="1010"/>
        <v>76.5</v>
      </c>
      <c r="L3592">
        <f t="shared" ca="1" si="1011"/>
        <v>-76.5</v>
      </c>
      <c r="M3592" s="14">
        <f t="shared" si="1012"/>
        <v>6923.0300000000498</v>
      </c>
      <c r="N3592">
        <f t="shared" si="1018"/>
        <v>0</v>
      </c>
      <c r="O3592">
        <f t="shared" si="1013"/>
        <v>0</v>
      </c>
      <c r="P3592">
        <f>COUNTIF(作圖資料!$A$3:$A$249,A3592)</f>
        <v>0</v>
      </c>
      <c r="R3592" s="7">
        <f t="shared" si="1019"/>
        <v>60</v>
      </c>
      <c r="S3592" s="8">
        <f t="shared" ca="1" si="1020"/>
        <v>-60</v>
      </c>
      <c r="T3592" s="8">
        <f t="shared" ca="1" si="1021"/>
        <v>9017</v>
      </c>
      <c r="U3592" s="8">
        <f t="shared" ca="1" si="1022"/>
        <v>1</v>
      </c>
      <c r="V3592" s="9">
        <f t="shared" ca="1" si="1023"/>
        <v>2</v>
      </c>
      <c r="W3592" s="3">
        <f t="shared" si="1024"/>
        <v>-5.9942244399018296E-3</v>
      </c>
      <c r="X3592" s="3">
        <f t="shared" si="1025"/>
        <v>8.488408673779535E-2</v>
      </c>
      <c r="Y3592" s="3">
        <f t="shared" si="1026"/>
        <v>9.2534771501560753E-2</v>
      </c>
    </row>
    <row r="3593" spans="1:25" x14ac:dyDescent="0.25">
      <c r="A3593" s="1">
        <v>41256</v>
      </c>
      <c r="B3593" s="2">
        <v>7757.09</v>
      </c>
      <c r="C3593" s="2">
        <v>104444</v>
      </c>
      <c r="D3593" s="2">
        <v>7772</v>
      </c>
      <c r="E3593" s="2">
        <v>7765</v>
      </c>
      <c r="F3593" s="13">
        <f t="shared" si="1014"/>
        <v>1.9221125447816956E-3</v>
      </c>
      <c r="G3593" s="2">
        <f t="shared" si="1009"/>
        <v>7435.0339999999997</v>
      </c>
      <c r="H3593" s="2">
        <f t="shared" ca="1" si="1015"/>
        <v>87835.4</v>
      </c>
      <c r="I3593">
        <f t="shared" ca="1" si="1016"/>
        <v>1</v>
      </c>
      <c r="J3593">
        <f t="shared" si="1017"/>
        <v>1</v>
      </c>
      <c r="K3593">
        <f t="shared" si="1010"/>
        <v>66.900000000000546</v>
      </c>
      <c r="L3593">
        <f t="shared" ca="1" si="1011"/>
        <v>66.900000000000546</v>
      </c>
      <c r="M3593" s="14">
        <f t="shared" si="1012"/>
        <v>6923.0300000000498</v>
      </c>
      <c r="N3593">
        <f t="shared" si="1018"/>
        <v>0</v>
      </c>
      <c r="O3593">
        <f t="shared" si="1013"/>
        <v>0</v>
      </c>
      <c r="P3593">
        <f>COUNTIF(作圖資料!$A$3:$A$249,A3593)</f>
        <v>0</v>
      </c>
      <c r="R3593" s="7">
        <f t="shared" si="1019"/>
        <v>74</v>
      </c>
      <c r="S3593" s="8">
        <f t="shared" ca="1" si="1020"/>
        <v>74</v>
      </c>
      <c r="T3593" s="8">
        <f t="shared" ca="1" si="1021"/>
        <v>9091</v>
      </c>
      <c r="U3593" s="8">
        <f t="shared" ca="1" si="1022"/>
        <v>1</v>
      </c>
      <c r="V3593" s="9">
        <f t="shared" ca="1" si="1023"/>
        <v>0</v>
      </c>
      <c r="W3593" s="3">
        <f t="shared" si="1024"/>
        <v>-5.9942244399018296E-3</v>
      </c>
      <c r="X3593" s="3">
        <f t="shared" si="1025"/>
        <v>9.4321921876167503E-2</v>
      </c>
      <c r="Y3593" s="3">
        <f t="shared" si="1026"/>
        <v>0.10303718421799557</v>
      </c>
    </row>
    <row r="3594" spans="1:25" x14ac:dyDescent="0.25">
      <c r="A3594" s="1">
        <v>41257</v>
      </c>
      <c r="B3594" s="2">
        <v>7698.77</v>
      </c>
      <c r="C3594" s="2">
        <v>97360</v>
      </c>
      <c r="D3594" s="2">
        <v>7703</v>
      </c>
      <c r="E3594" s="2">
        <v>7695</v>
      </c>
      <c r="F3594" s="13">
        <f t="shared" si="1014"/>
        <v>5.4943841678589678E-4</v>
      </c>
      <c r="G3594" s="2">
        <f t="shared" si="1009"/>
        <v>7434.5543333333335</v>
      </c>
      <c r="H3594" s="2">
        <f t="shared" ca="1" si="1015"/>
        <v>89384.2</v>
      </c>
      <c r="I3594">
        <f t="shared" ca="1" si="1016"/>
        <v>1</v>
      </c>
      <c r="J3594">
        <f t="shared" si="1017"/>
        <v>1</v>
      </c>
      <c r="K3594">
        <f t="shared" si="1010"/>
        <v>-58.319999999999709</v>
      </c>
      <c r="L3594">
        <f t="shared" ca="1" si="1011"/>
        <v>-58.319999999999709</v>
      </c>
      <c r="M3594" s="14">
        <f t="shared" si="1012"/>
        <v>6923.0300000000498</v>
      </c>
      <c r="N3594">
        <f t="shared" si="1018"/>
        <v>0</v>
      </c>
      <c r="O3594">
        <f t="shared" si="1013"/>
        <v>0</v>
      </c>
      <c r="P3594">
        <f>COUNTIF(作圖資料!$A$3:$A$249,A3594)</f>
        <v>0</v>
      </c>
      <c r="R3594" s="7">
        <f t="shared" si="1019"/>
        <v>-69</v>
      </c>
      <c r="S3594" s="8">
        <f t="shared" ca="1" si="1020"/>
        <v>-69</v>
      </c>
      <c r="T3594" s="8">
        <f t="shared" ca="1" si="1021"/>
        <v>9022</v>
      </c>
      <c r="U3594" s="8">
        <f t="shared" ca="1" si="1022"/>
        <v>1</v>
      </c>
      <c r="V3594" s="9">
        <f t="shared" ca="1" si="1023"/>
        <v>0</v>
      </c>
      <c r="W3594" s="3">
        <f t="shared" si="1024"/>
        <v>-5.9942244399018296E-3</v>
      </c>
      <c r="X3594" s="3">
        <f t="shared" si="1025"/>
        <v>8.6094499674824299E-2</v>
      </c>
      <c r="Y3594" s="3">
        <f t="shared" si="1026"/>
        <v>9.324439398240103E-2</v>
      </c>
    </row>
    <row r="3595" spans="1:25" x14ac:dyDescent="0.25">
      <c r="A3595" s="1">
        <v>41260</v>
      </c>
      <c r="B3595" s="2">
        <v>7631.28</v>
      </c>
      <c r="C3595" s="2">
        <v>93272</v>
      </c>
      <c r="D3595" s="2">
        <v>7652</v>
      </c>
      <c r="E3595" s="2">
        <v>7647</v>
      </c>
      <c r="F3595" s="13">
        <f t="shared" si="1014"/>
        <v>2.7151408413792488E-3</v>
      </c>
      <c r="G3595" s="2">
        <f t="shared" si="1009"/>
        <v>7432.4991666666665</v>
      </c>
      <c r="H3595" s="2">
        <f t="shared" ca="1" si="1015"/>
        <v>93591.2</v>
      </c>
      <c r="I3595">
        <f t="shared" ca="1" si="1016"/>
        <v>-1</v>
      </c>
      <c r="J3595">
        <f t="shared" si="1017"/>
        <v>1</v>
      </c>
      <c r="K3595">
        <f t="shared" si="1010"/>
        <v>-67.490000000000691</v>
      </c>
      <c r="L3595">
        <f t="shared" ca="1" si="1011"/>
        <v>-67.490000000000691</v>
      </c>
      <c r="M3595" s="14">
        <f t="shared" si="1012"/>
        <v>6923.0300000000498</v>
      </c>
      <c r="N3595">
        <f t="shared" si="1018"/>
        <v>0</v>
      </c>
      <c r="O3595">
        <f t="shared" si="1013"/>
        <v>0</v>
      </c>
      <c r="P3595">
        <f>COUNTIF(作圖資料!$A$3:$A$249,A3595)</f>
        <v>0</v>
      </c>
      <c r="R3595" s="7">
        <f t="shared" si="1019"/>
        <v>-51</v>
      </c>
      <c r="S3595" s="8">
        <f t="shared" ca="1" si="1020"/>
        <v>-51</v>
      </c>
      <c r="T3595" s="8">
        <f t="shared" ca="1" si="1021"/>
        <v>8971</v>
      </c>
      <c r="U3595" s="8">
        <f t="shared" ca="1" si="1022"/>
        <v>-1</v>
      </c>
      <c r="V3595" s="9">
        <f t="shared" ca="1" si="1023"/>
        <v>2</v>
      </c>
      <c r="W3595" s="3">
        <f t="shared" si="1024"/>
        <v>-5.9942244399018296E-3</v>
      </c>
      <c r="X3595" s="3">
        <f t="shared" si="1025"/>
        <v>7.6573431012810111E-2</v>
      </c>
      <c r="Y3595" s="3">
        <f t="shared" si="1026"/>
        <v>8.6006244677830912E-2</v>
      </c>
    </row>
    <row r="3596" spans="1:25" x14ac:dyDescent="0.25">
      <c r="A3596" s="1">
        <v>41261</v>
      </c>
      <c r="B3596" s="2">
        <v>7643.74</v>
      </c>
      <c r="C3596" s="2">
        <v>73683</v>
      </c>
      <c r="D3596" s="2">
        <v>7655</v>
      </c>
      <c r="E3596" s="2">
        <v>7653</v>
      </c>
      <c r="F3596" s="13">
        <f t="shared" si="1014"/>
        <v>1.4731008642365762E-3</v>
      </c>
      <c r="G3596" s="2">
        <f t="shared" si="1009"/>
        <v>7430.4231666666665</v>
      </c>
      <c r="H3596" s="2">
        <f t="shared" ca="1" si="1015"/>
        <v>91365.4</v>
      </c>
      <c r="I3596">
        <f t="shared" ca="1" si="1016"/>
        <v>-1</v>
      </c>
      <c r="J3596">
        <f t="shared" si="1017"/>
        <v>1</v>
      </c>
      <c r="K3596">
        <f t="shared" si="1010"/>
        <v>12.460000000000036</v>
      </c>
      <c r="L3596">
        <f t="shared" ca="1" si="1011"/>
        <v>-12.460000000000036</v>
      </c>
      <c r="M3596" s="14">
        <f t="shared" si="1012"/>
        <v>6923.0300000000498</v>
      </c>
      <c r="N3596">
        <f t="shared" si="1018"/>
        <v>0</v>
      </c>
      <c r="O3596">
        <f t="shared" si="1013"/>
        <v>0</v>
      </c>
      <c r="P3596">
        <f>COUNTIF(作圖資料!$A$3:$A$249,A3596)</f>
        <v>0</v>
      </c>
      <c r="R3596" s="7">
        <f t="shared" si="1019"/>
        <v>3</v>
      </c>
      <c r="S3596" s="8">
        <f t="shared" ca="1" si="1020"/>
        <v>-3</v>
      </c>
      <c r="T3596" s="8">
        <f t="shared" ca="1" si="1021"/>
        <v>8968</v>
      </c>
      <c r="U3596" s="8">
        <f t="shared" ca="1" si="1022"/>
        <v>-1</v>
      </c>
      <c r="V3596" s="9">
        <f t="shared" ca="1" si="1023"/>
        <v>0</v>
      </c>
      <c r="W3596" s="3">
        <f t="shared" si="1024"/>
        <v>-5.9942244399018296E-3</v>
      </c>
      <c r="X3596" s="3">
        <f t="shared" si="1025"/>
        <v>7.8331210173110843E-2</v>
      </c>
      <c r="Y3596" s="3">
        <f t="shared" si="1026"/>
        <v>8.6432018166334945E-2</v>
      </c>
    </row>
    <row r="3597" spans="1:25" x14ac:dyDescent="0.25">
      <c r="A3597" s="1">
        <v>41262</v>
      </c>
      <c r="B3597" s="2">
        <v>7677.47</v>
      </c>
      <c r="C3597" s="2">
        <v>85393</v>
      </c>
      <c r="D3597" s="2">
        <v>7659</v>
      </c>
      <c r="E3597" s="2">
        <v>7664</v>
      </c>
      <c r="F3597" s="13">
        <f t="shared" si="1014"/>
        <v>-1.7544842246208781E-3</v>
      </c>
      <c r="G3597" s="2">
        <f t="shared" si="1009"/>
        <v>7429.4788333333327</v>
      </c>
      <c r="H3597" s="2">
        <f t="shared" ca="1" si="1015"/>
        <v>90830.399999999994</v>
      </c>
      <c r="I3597">
        <f t="shared" ca="1" si="1016"/>
        <v>-1</v>
      </c>
      <c r="J3597">
        <f t="shared" si="1017"/>
        <v>-1</v>
      </c>
      <c r="K3597">
        <f t="shared" si="1010"/>
        <v>33.730000000000473</v>
      </c>
      <c r="L3597">
        <f t="shared" ca="1" si="1011"/>
        <v>-33.730000000000473</v>
      </c>
      <c r="M3597" s="14">
        <f t="shared" si="1012"/>
        <v>6923.0300000000498</v>
      </c>
      <c r="N3597">
        <f t="shared" si="1018"/>
        <v>0</v>
      </c>
      <c r="O3597">
        <f t="shared" si="1013"/>
        <v>0</v>
      </c>
      <c r="P3597">
        <f>COUNTIF(作圖資料!$A$3:$A$249,A3597)</f>
        <v>1</v>
      </c>
      <c r="R3597" s="7">
        <f t="shared" si="1019"/>
        <v>4</v>
      </c>
      <c r="S3597" s="8">
        <f t="shared" ca="1" si="1020"/>
        <v>-4</v>
      </c>
      <c r="T3597" s="8">
        <f t="shared" ca="1" si="1021"/>
        <v>8964</v>
      </c>
      <c r="U3597" s="8">
        <f t="shared" ca="1" si="1022"/>
        <v>-1</v>
      </c>
      <c r="V3597" s="9">
        <f t="shared" ca="1" si="1023"/>
        <v>2</v>
      </c>
      <c r="W3597" s="3">
        <f t="shared" si="1024"/>
        <v>-5.9942244399018296E-3</v>
      </c>
      <c r="X3597" s="3">
        <f t="shared" si="1025"/>
        <v>8.3089628397584825E-2</v>
      </c>
      <c r="Y3597" s="3">
        <f t="shared" si="1026"/>
        <v>8.6999716151007211E-2</v>
      </c>
    </row>
    <row r="3598" spans="1:25" x14ac:dyDescent="0.25">
      <c r="A3598" s="1">
        <v>41263</v>
      </c>
      <c r="B3598" s="2">
        <v>7595.46</v>
      </c>
      <c r="C3598" s="2">
        <v>78231</v>
      </c>
      <c r="D3598" s="2">
        <v>7560</v>
      </c>
      <c r="E3598" s="2">
        <v>7546</v>
      </c>
      <c r="F3598" s="13">
        <f t="shared" si="1014"/>
        <v>-4.668578334952711E-3</v>
      </c>
      <c r="G3598" s="2">
        <f t="shared" si="1009"/>
        <v>7428.2426666666661</v>
      </c>
      <c r="H3598" s="2">
        <f t="shared" ca="1" si="1015"/>
        <v>85587.8</v>
      </c>
      <c r="I3598">
        <f t="shared" ca="1" si="1016"/>
        <v>-1</v>
      </c>
      <c r="J3598">
        <f t="shared" si="1017"/>
        <v>-1</v>
      </c>
      <c r="K3598">
        <f t="shared" si="1010"/>
        <v>-82.010000000000218</v>
      </c>
      <c r="L3598">
        <f t="shared" ca="1" si="1011"/>
        <v>82.010000000000218</v>
      </c>
      <c r="M3598" s="14">
        <f t="shared" si="1012"/>
        <v>6923.0300000000498</v>
      </c>
      <c r="N3598">
        <f t="shared" si="1018"/>
        <v>0</v>
      </c>
      <c r="O3598">
        <f t="shared" si="1013"/>
        <v>0</v>
      </c>
      <c r="P3598">
        <f>COUNTIF(作圖資料!$A$3:$A$249,A3598)</f>
        <v>0</v>
      </c>
      <c r="R3598" s="7">
        <f t="shared" si="1019"/>
        <v>-104</v>
      </c>
      <c r="S3598" s="8">
        <f t="shared" ca="1" si="1020"/>
        <v>104</v>
      </c>
      <c r="T3598" s="8">
        <f t="shared" ca="1" si="1021"/>
        <v>9068</v>
      </c>
      <c r="U3598" s="8">
        <f t="shared" ca="1" si="1022"/>
        <v>-1</v>
      </c>
      <c r="V3598" s="9">
        <f t="shared" ca="1" si="1023"/>
        <v>0</v>
      </c>
      <c r="W3598" s="3">
        <f t="shared" si="1024"/>
        <v>-1.7544842246208781E-3</v>
      </c>
      <c r="X3598" s="3">
        <f t="shared" si="1025"/>
        <v>-1.0681904325253009E-2</v>
      </c>
      <c r="Y3598" s="3">
        <f t="shared" si="1026"/>
        <v>-1.3569937369519834E-2</v>
      </c>
    </row>
    <row r="3599" spans="1:25" x14ac:dyDescent="0.25">
      <c r="A3599" s="1">
        <v>41264</v>
      </c>
      <c r="B3599" s="2">
        <v>7519.93</v>
      </c>
      <c r="C3599" s="2">
        <v>79260</v>
      </c>
      <c r="D3599" s="2">
        <v>7491</v>
      </c>
      <c r="E3599" s="2">
        <v>7479</v>
      </c>
      <c r="F3599" s="13">
        <f t="shared" si="1014"/>
        <v>-3.8471102789521261E-3</v>
      </c>
      <c r="G3599" s="2">
        <f t="shared" si="1009"/>
        <v>7425.5114999999987</v>
      </c>
      <c r="H3599" s="2">
        <f t="shared" ca="1" si="1015"/>
        <v>81967.8</v>
      </c>
      <c r="I3599">
        <f t="shared" ca="1" si="1016"/>
        <v>-1</v>
      </c>
      <c r="J3599">
        <f t="shared" si="1017"/>
        <v>-1</v>
      </c>
      <c r="K3599">
        <f t="shared" si="1010"/>
        <v>-75.529999999999745</v>
      </c>
      <c r="L3599">
        <f t="shared" ca="1" si="1011"/>
        <v>75.529999999999745</v>
      </c>
      <c r="M3599" s="14">
        <f t="shared" si="1012"/>
        <v>6923.0300000000498</v>
      </c>
      <c r="N3599">
        <f t="shared" si="1018"/>
        <v>0</v>
      </c>
      <c r="O3599">
        <f t="shared" si="1013"/>
        <v>0</v>
      </c>
      <c r="P3599">
        <f>COUNTIF(作圖資料!$A$3:$A$249,A3599)</f>
        <v>0</v>
      </c>
      <c r="R3599" s="7">
        <f t="shared" si="1019"/>
        <v>-69</v>
      </c>
      <c r="S3599" s="8">
        <f t="shared" ca="1" si="1020"/>
        <v>69</v>
      </c>
      <c r="T3599" s="8">
        <f t="shared" ca="1" si="1021"/>
        <v>9137</v>
      </c>
      <c r="U3599" s="8">
        <f t="shared" ca="1" si="1022"/>
        <v>-1</v>
      </c>
      <c r="V3599" s="9">
        <f t="shared" ca="1" si="1023"/>
        <v>0</v>
      </c>
      <c r="W3599" s="3">
        <f t="shared" si="1024"/>
        <v>-1.7544842246208781E-3</v>
      </c>
      <c r="X3599" s="3">
        <f t="shared" si="1025"/>
        <v>-2.0519780604808524E-2</v>
      </c>
      <c r="Y3599" s="3">
        <f t="shared" si="1026"/>
        <v>-2.257306889352817E-2</v>
      </c>
    </row>
    <row r="3600" spans="1:25" x14ac:dyDescent="0.25">
      <c r="A3600" s="1">
        <v>41265</v>
      </c>
      <c r="B3600" s="2">
        <v>7540.14</v>
      </c>
      <c r="C3600" s="2">
        <v>40517</v>
      </c>
      <c r="D3600" s="2">
        <v>7525</v>
      </c>
      <c r="E3600" s="2">
        <v>7515</v>
      </c>
      <c r="F3600" s="13">
        <f t="shared" si="1014"/>
        <v>-2.0079202773424232E-3</v>
      </c>
      <c r="G3600" s="2">
        <f t="shared" si="1009"/>
        <v>7422.5945000000002</v>
      </c>
      <c r="H3600" s="2">
        <f t="shared" ca="1" si="1015"/>
        <v>71416.800000000003</v>
      </c>
      <c r="I3600">
        <f t="shared" ca="1" si="1016"/>
        <v>-1</v>
      </c>
      <c r="J3600">
        <f t="shared" si="1017"/>
        <v>-1</v>
      </c>
      <c r="K3600">
        <f t="shared" si="1010"/>
        <v>20.210000000000036</v>
      </c>
      <c r="L3600">
        <f t="shared" ca="1" si="1011"/>
        <v>-20.210000000000036</v>
      </c>
      <c r="M3600" s="14">
        <f t="shared" si="1012"/>
        <v>6923.0300000000498</v>
      </c>
      <c r="N3600">
        <f t="shared" si="1018"/>
        <v>0</v>
      </c>
      <c r="O3600">
        <f t="shared" si="1013"/>
        <v>0</v>
      </c>
      <c r="P3600">
        <f>COUNTIF(作圖資料!$A$3:$A$249,A3600)</f>
        <v>0</v>
      </c>
      <c r="R3600" s="7">
        <f t="shared" si="1019"/>
        <v>34</v>
      </c>
      <c r="S3600" s="8">
        <f t="shared" ca="1" si="1020"/>
        <v>-34</v>
      </c>
      <c r="T3600" s="8">
        <f t="shared" ca="1" si="1021"/>
        <v>9103</v>
      </c>
      <c r="U3600" s="8">
        <f t="shared" ca="1" si="1022"/>
        <v>-1</v>
      </c>
      <c r="V3600" s="9">
        <f t="shared" ca="1" si="1023"/>
        <v>0</v>
      </c>
      <c r="W3600" s="3">
        <f t="shared" si="1024"/>
        <v>-1.7544842246208781E-3</v>
      </c>
      <c r="X3600" s="3">
        <f t="shared" si="1025"/>
        <v>-1.7887403011669134E-2</v>
      </c>
      <c r="Y3600" s="3">
        <f t="shared" si="1026"/>
        <v>-1.8136743215031337E-2</v>
      </c>
    </row>
    <row r="3601" spans="1:25" x14ac:dyDescent="0.25">
      <c r="A3601" s="1">
        <v>41267</v>
      </c>
      <c r="B3601" s="2">
        <v>7535.52</v>
      </c>
      <c r="C3601" s="2">
        <v>48518</v>
      </c>
      <c r="D3601" s="2">
        <v>7518</v>
      </c>
      <c r="E3601" s="2">
        <v>7508</v>
      </c>
      <c r="F3601" s="13">
        <f t="shared" si="1014"/>
        <v>-2.3249888527931972E-3</v>
      </c>
      <c r="G3601" s="2">
        <f t="shared" si="1009"/>
        <v>7420.257833333334</v>
      </c>
      <c r="H3601" s="2">
        <f t="shared" ca="1" si="1015"/>
        <v>66383.8</v>
      </c>
      <c r="I3601">
        <f t="shared" ca="1" si="1016"/>
        <v>-1</v>
      </c>
      <c r="J3601">
        <f t="shared" si="1017"/>
        <v>-1</v>
      </c>
      <c r="K3601">
        <f t="shared" si="1010"/>
        <v>-4.6199999999998909</v>
      </c>
      <c r="L3601">
        <f t="shared" ca="1" si="1011"/>
        <v>4.6199999999998909</v>
      </c>
      <c r="M3601" s="14">
        <f t="shared" si="1012"/>
        <v>6923.0300000000498</v>
      </c>
      <c r="N3601">
        <f t="shared" si="1018"/>
        <v>0</v>
      </c>
      <c r="O3601">
        <f t="shared" si="1013"/>
        <v>0</v>
      </c>
      <c r="P3601">
        <f>COUNTIF(作圖資料!$A$3:$A$249,A3601)</f>
        <v>0</v>
      </c>
      <c r="R3601" s="7">
        <f t="shared" si="1019"/>
        <v>-7</v>
      </c>
      <c r="S3601" s="8">
        <f t="shared" ca="1" si="1020"/>
        <v>7</v>
      </c>
      <c r="T3601" s="8">
        <f t="shared" ca="1" si="1021"/>
        <v>9110</v>
      </c>
      <c r="U3601" s="8">
        <f t="shared" ca="1" si="1022"/>
        <v>-1</v>
      </c>
      <c r="V3601" s="9">
        <f t="shared" ca="1" si="1023"/>
        <v>0</v>
      </c>
      <c r="W3601" s="3">
        <f t="shared" si="1024"/>
        <v>-1.7544842246208781E-3</v>
      </c>
      <c r="X3601" s="3">
        <f t="shared" si="1025"/>
        <v>-1.8489163747953286E-2</v>
      </c>
      <c r="Y3601" s="3">
        <f t="shared" si="1026"/>
        <v>-1.905010438413357E-2</v>
      </c>
    </row>
    <row r="3602" spans="1:25" x14ac:dyDescent="0.25">
      <c r="A3602" s="1">
        <v>41268</v>
      </c>
      <c r="B3602" s="2">
        <v>7636.57</v>
      </c>
      <c r="C3602" s="2">
        <v>56635</v>
      </c>
      <c r="D3602" s="2">
        <v>7674</v>
      </c>
      <c r="E3602" s="2">
        <v>7658</v>
      </c>
      <c r="F3602" s="13">
        <f t="shared" si="1014"/>
        <v>4.901415164137779E-3</v>
      </c>
      <c r="G3602" s="2">
        <f t="shared" si="1009"/>
        <v>7418.8893333333335</v>
      </c>
      <c r="H3602" s="2">
        <f t="shared" ca="1" si="1015"/>
        <v>60632.2</v>
      </c>
      <c r="I3602">
        <f t="shared" ca="1" si="1016"/>
        <v>-1</v>
      </c>
      <c r="J3602">
        <f t="shared" si="1017"/>
        <v>1</v>
      </c>
      <c r="K3602">
        <f t="shared" si="1010"/>
        <v>101.04999999999927</v>
      </c>
      <c r="L3602">
        <f t="shared" ca="1" si="1011"/>
        <v>-101.04999999999927</v>
      </c>
      <c r="M3602" s="14">
        <f t="shared" si="1012"/>
        <v>6923.0300000000498</v>
      </c>
      <c r="N3602">
        <f t="shared" si="1018"/>
        <v>0</v>
      </c>
      <c r="O3602">
        <f t="shared" si="1013"/>
        <v>0</v>
      </c>
      <c r="P3602">
        <f>COUNTIF(作圖資料!$A$3:$A$249,A3602)</f>
        <v>0</v>
      </c>
      <c r="R3602" s="7">
        <f t="shared" si="1019"/>
        <v>156</v>
      </c>
      <c r="S3602" s="8">
        <f t="shared" ca="1" si="1020"/>
        <v>-156</v>
      </c>
      <c r="T3602" s="8">
        <f t="shared" ca="1" si="1021"/>
        <v>8954</v>
      </c>
      <c r="U3602" s="8">
        <f t="shared" ca="1" si="1022"/>
        <v>-1</v>
      </c>
      <c r="V3602" s="9">
        <f t="shared" ca="1" si="1023"/>
        <v>0</v>
      </c>
      <c r="W3602" s="3">
        <f t="shared" si="1024"/>
        <v>-1.7544842246208781E-3</v>
      </c>
      <c r="X3602" s="3">
        <f t="shared" si="1025"/>
        <v>-5.3272757822563355E-3</v>
      </c>
      <c r="Y3602" s="3">
        <f t="shared" si="1026"/>
        <v>1.3048016701462384E-3</v>
      </c>
    </row>
    <row r="3603" spans="1:25" x14ac:dyDescent="0.25">
      <c r="A3603" s="1">
        <v>41269</v>
      </c>
      <c r="B3603" s="2">
        <v>7634.19</v>
      </c>
      <c r="C3603" s="2">
        <v>56988</v>
      </c>
      <c r="D3603" s="2">
        <v>7634</v>
      </c>
      <c r="E3603" s="2">
        <v>7620</v>
      </c>
      <c r="F3603" s="13">
        <f t="shared" si="1014"/>
        <v>-2.4888036582737527E-5</v>
      </c>
      <c r="G3603" s="2">
        <f t="shared" si="1009"/>
        <v>7418.0486666666666</v>
      </c>
      <c r="H3603" s="2">
        <f t="shared" ca="1" si="1015"/>
        <v>56383.6</v>
      </c>
      <c r="I3603">
        <f t="shared" ca="1" si="1016"/>
        <v>1</v>
      </c>
      <c r="J3603">
        <f t="shared" si="1017"/>
        <v>-1</v>
      </c>
      <c r="K3603">
        <f t="shared" si="1010"/>
        <v>-2.3800000000001091</v>
      </c>
      <c r="L3603">
        <f t="shared" ca="1" si="1011"/>
        <v>2.3800000000001091</v>
      </c>
      <c r="M3603" s="14">
        <f t="shared" si="1012"/>
        <v>6923.0300000000498</v>
      </c>
      <c r="N3603">
        <f t="shared" si="1018"/>
        <v>0</v>
      </c>
      <c r="O3603">
        <f t="shared" si="1013"/>
        <v>0</v>
      </c>
      <c r="P3603">
        <f>COUNTIF(作圖資料!$A$3:$A$249,A3603)</f>
        <v>0</v>
      </c>
      <c r="R3603" s="7">
        <f t="shared" si="1019"/>
        <v>-40</v>
      </c>
      <c r="S3603" s="8">
        <f t="shared" ca="1" si="1020"/>
        <v>40</v>
      </c>
      <c r="T3603" s="8">
        <f t="shared" ca="1" si="1021"/>
        <v>8994</v>
      </c>
      <c r="U3603" s="8">
        <f t="shared" ca="1" si="1022"/>
        <v>1</v>
      </c>
      <c r="V3603" s="9">
        <f t="shared" ca="1" si="1023"/>
        <v>2</v>
      </c>
      <c r="W3603" s="3">
        <f t="shared" si="1024"/>
        <v>-1.7544842246208781E-3</v>
      </c>
      <c r="X3603" s="3">
        <f t="shared" si="1025"/>
        <v>-5.6372737373118209E-3</v>
      </c>
      <c r="Y3603" s="3">
        <f t="shared" si="1026"/>
        <v>-3.9144050104383821E-3</v>
      </c>
    </row>
    <row r="3604" spans="1:25" x14ac:dyDescent="0.25">
      <c r="A3604" s="1">
        <v>41270</v>
      </c>
      <c r="B3604" s="2">
        <v>7648.41</v>
      </c>
      <c r="C3604" s="2">
        <v>69893</v>
      </c>
      <c r="D3604" s="2">
        <v>7629</v>
      </c>
      <c r="E3604" s="2">
        <v>7613</v>
      </c>
      <c r="F3604" s="13">
        <f t="shared" si="1014"/>
        <v>-2.5377823626087093E-3</v>
      </c>
      <c r="G3604" s="2">
        <f t="shared" si="1009"/>
        <v>7417.4831666666669</v>
      </c>
      <c r="H3604" s="2">
        <f t="shared" ca="1" si="1015"/>
        <v>54510.2</v>
      </c>
      <c r="I3604">
        <f t="shared" ca="1" si="1016"/>
        <v>1</v>
      </c>
      <c r="J3604">
        <f t="shared" si="1017"/>
        <v>-1</v>
      </c>
      <c r="K3604">
        <f t="shared" si="1010"/>
        <v>14.220000000000255</v>
      </c>
      <c r="L3604">
        <f t="shared" ca="1" si="1011"/>
        <v>14.220000000000255</v>
      </c>
      <c r="M3604" s="14">
        <f t="shared" si="1012"/>
        <v>6923.0300000000498</v>
      </c>
      <c r="N3604">
        <f t="shared" si="1018"/>
        <v>0</v>
      </c>
      <c r="O3604">
        <f t="shared" si="1013"/>
        <v>0</v>
      </c>
      <c r="P3604">
        <f>COUNTIF(作圖資料!$A$3:$A$249,A3604)</f>
        <v>0</v>
      </c>
      <c r="R3604" s="7">
        <f t="shared" si="1019"/>
        <v>-5</v>
      </c>
      <c r="S3604" s="8">
        <f t="shared" ca="1" si="1020"/>
        <v>-5</v>
      </c>
      <c r="T3604" s="8">
        <f t="shared" ca="1" si="1021"/>
        <v>8989</v>
      </c>
      <c r="U3604" s="8">
        <f t="shared" ca="1" si="1022"/>
        <v>1</v>
      </c>
      <c r="V3604" s="9">
        <f t="shared" ca="1" si="1023"/>
        <v>0</v>
      </c>
      <c r="W3604" s="3">
        <f t="shared" si="1024"/>
        <v>-1.7544842246208781E-3</v>
      </c>
      <c r="X3604" s="3">
        <f t="shared" si="1025"/>
        <v>-3.7851010814760055E-3</v>
      </c>
      <c r="Y3604" s="3">
        <f t="shared" si="1026"/>
        <v>-4.5668058455113902E-3</v>
      </c>
    </row>
    <row r="3605" spans="1:25" x14ac:dyDescent="0.25">
      <c r="A3605" s="1">
        <v>41271</v>
      </c>
      <c r="B3605" s="2">
        <v>7699.5</v>
      </c>
      <c r="C3605" s="2">
        <v>70557</v>
      </c>
      <c r="D3605" s="2">
        <v>7675</v>
      </c>
      <c r="E3605" s="2">
        <v>7665</v>
      </c>
      <c r="F3605" s="13">
        <f t="shared" si="1014"/>
        <v>-3.1820248068056278E-3</v>
      </c>
      <c r="G3605" s="2">
        <f t="shared" si="1009"/>
        <v>7417.630666666666</v>
      </c>
      <c r="H3605" s="2">
        <f t="shared" ca="1" si="1015"/>
        <v>60518.2</v>
      </c>
      <c r="I3605">
        <f t="shared" ca="1" si="1016"/>
        <v>1</v>
      </c>
      <c r="J3605">
        <f t="shared" si="1017"/>
        <v>-1</v>
      </c>
      <c r="K3605">
        <f t="shared" si="1010"/>
        <v>51.090000000000146</v>
      </c>
      <c r="L3605">
        <f t="shared" ca="1" si="1011"/>
        <v>51.090000000000146</v>
      </c>
      <c r="M3605" s="14">
        <f t="shared" si="1012"/>
        <v>6923.0300000000498</v>
      </c>
      <c r="N3605">
        <f t="shared" si="1018"/>
        <v>0</v>
      </c>
      <c r="O3605">
        <f t="shared" si="1013"/>
        <v>0</v>
      </c>
      <c r="P3605">
        <f>COUNTIF(作圖資料!$A$3:$A$249,A3605)</f>
        <v>0</v>
      </c>
      <c r="R3605" s="7">
        <f t="shared" si="1019"/>
        <v>46</v>
      </c>
      <c r="S3605" s="8">
        <f t="shared" ca="1" si="1020"/>
        <v>46</v>
      </c>
      <c r="T3605" s="8">
        <f t="shared" ca="1" si="1021"/>
        <v>9035</v>
      </c>
      <c r="U3605" s="8">
        <f t="shared" ca="1" si="1022"/>
        <v>1</v>
      </c>
      <c r="V3605" s="9">
        <f t="shared" ca="1" si="1023"/>
        <v>0</v>
      </c>
      <c r="W3605" s="3">
        <f t="shared" si="1024"/>
        <v>-1.7544842246208781E-3</v>
      </c>
      <c r="X3605" s="3">
        <f t="shared" si="1025"/>
        <v>2.869434852887931E-3</v>
      </c>
      <c r="Y3605" s="3">
        <f t="shared" si="1026"/>
        <v>1.4352818371607956E-3</v>
      </c>
    </row>
    <row r="3606" spans="1:25" x14ac:dyDescent="0.25">
      <c r="A3606" s="1">
        <v>41276</v>
      </c>
      <c r="B3606" s="2">
        <v>7779.22</v>
      </c>
      <c r="C3606" s="2">
        <v>78256</v>
      </c>
      <c r="D3606" s="2">
        <v>7772</v>
      </c>
      <c r="E3606" s="2">
        <v>7758</v>
      </c>
      <c r="F3606" s="13">
        <f t="shared" si="1014"/>
        <v>-9.2811361550393379E-4</v>
      </c>
      <c r="G3606" s="2">
        <f t="shared" si="1009"/>
        <v>7420.3528333333334</v>
      </c>
      <c r="H3606" s="2">
        <f t="shared" ca="1" si="1015"/>
        <v>66465.8</v>
      </c>
      <c r="I3606">
        <f t="shared" ca="1" si="1016"/>
        <v>1</v>
      </c>
      <c r="J3606">
        <f t="shared" si="1017"/>
        <v>-1</v>
      </c>
      <c r="K3606">
        <f t="shared" si="1010"/>
        <v>79.720000000000255</v>
      </c>
      <c r="L3606">
        <f t="shared" ca="1" si="1011"/>
        <v>79.720000000000255</v>
      </c>
      <c r="M3606" s="14">
        <f t="shared" si="1012"/>
        <v>6923.0300000000498</v>
      </c>
      <c r="N3606">
        <f t="shared" si="1018"/>
        <v>0</v>
      </c>
      <c r="O3606">
        <f t="shared" si="1013"/>
        <v>0</v>
      </c>
      <c r="P3606">
        <f>COUNTIF(作圖資料!$A$3:$A$249,A3606)</f>
        <v>0</v>
      </c>
      <c r="R3606" s="7">
        <f t="shared" si="1019"/>
        <v>97</v>
      </c>
      <c r="S3606" s="8">
        <f t="shared" ca="1" si="1020"/>
        <v>97</v>
      </c>
      <c r="T3606" s="8">
        <f t="shared" ca="1" si="1021"/>
        <v>9132</v>
      </c>
      <c r="U3606" s="8">
        <f t="shared" ca="1" si="1022"/>
        <v>1</v>
      </c>
      <c r="V3606" s="9">
        <f t="shared" ca="1" si="1023"/>
        <v>0</v>
      </c>
      <c r="W3606" s="3">
        <f t="shared" si="1024"/>
        <v>-1.7544842246208781E-3</v>
      </c>
      <c r="X3606" s="3">
        <f t="shared" si="1025"/>
        <v>1.3253063834831158E-2</v>
      </c>
      <c r="Y3606" s="3">
        <f t="shared" si="1026"/>
        <v>1.4091858037578175E-2</v>
      </c>
    </row>
    <row r="3607" spans="1:25" x14ac:dyDescent="0.25">
      <c r="A3607" s="1">
        <v>41277</v>
      </c>
      <c r="B3607" s="2">
        <v>7836.84</v>
      </c>
      <c r="C3607" s="2">
        <v>104907</v>
      </c>
      <c r="D3607" s="2">
        <v>7823</v>
      </c>
      <c r="E3607" s="2">
        <v>7811</v>
      </c>
      <c r="F3607" s="13">
        <f t="shared" si="1014"/>
        <v>-1.7660179358006678E-3</v>
      </c>
      <c r="G3607" s="2">
        <f t="shared" si="1009"/>
        <v>7424.4333333333334</v>
      </c>
      <c r="H3607" s="2">
        <f t="shared" ca="1" si="1015"/>
        <v>76120.2</v>
      </c>
      <c r="I3607">
        <f t="shared" ca="1" si="1016"/>
        <v>1</v>
      </c>
      <c r="J3607">
        <f t="shared" si="1017"/>
        <v>-1</v>
      </c>
      <c r="K3607">
        <f t="shared" si="1010"/>
        <v>57.619999999999891</v>
      </c>
      <c r="L3607">
        <f t="shared" ca="1" si="1011"/>
        <v>57.619999999999891</v>
      </c>
      <c r="M3607" s="14">
        <f t="shared" si="1012"/>
        <v>6923.0300000000498</v>
      </c>
      <c r="N3607">
        <f t="shared" si="1018"/>
        <v>0</v>
      </c>
      <c r="O3607">
        <f t="shared" si="1013"/>
        <v>0</v>
      </c>
      <c r="P3607">
        <f>COUNTIF(作圖資料!$A$3:$A$249,A3607)</f>
        <v>0</v>
      </c>
      <c r="R3607" s="7">
        <f t="shared" si="1019"/>
        <v>51</v>
      </c>
      <c r="S3607" s="8">
        <f t="shared" ca="1" si="1020"/>
        <v>51</v>
      </c>
      <c r="T3607" s="8">
        <f t="shared" ca="1" si="1021"/>
        <v>9183</v>
      </c>
      <c r="U3607" s="8">
        <f t="shared" ca="1" si="1022"/>
        <v>1</v>
      </c>
      <c r="V3607" s="9">
        <f t="shared" ca="1" si="1023"/>
        <v>0</v>
      </c>
      <c r="W3607" s="3">
        <f t="shared" si="1024"/>
        <v>-1.7544842246208781E-3</v>
      </c>
      <c r="X3607" s="3">
        <f t="shared" si="1025"/>
        <v>2.0758140376973211E-2</v>
      </c>
      <c r="Y3607" s="3">
        <f t="shared" si="1026"/>
        <v>2.074634655532348E-2</v>
      </c>
    </row>
    <row r="3608" spans="1:25" x14ac:dyDescent="0.25">
      <c r="A3608" s="1">
        <v>41278</v>
      </c>
      <c r="B3608" s="2">
        <v>7805.99</v>
      </c>
      <c r="C3608" s="2">
        <v>99286</v>
      </c>
      <c r="D3608" s="2">
        <v>7774</v>
      </c>
      <c r="E3608" s="2">
        <v>7761</v>
      </c>
      <c r="F3608" s="13">
        <f t="shared" si="1014"/>
        <v>-4.0981348938443629E-3</v>
      </c>
      <c r="G3608" s="2">
        <f t="shared" si="1009"/>
        <v>7430.3378333333339</v>
      </c>
      <c r="H3608" s="2">
        <f t="shared" ca="1" si="1015"/>
        <v>84579.8</v>
      </c>
      <c r="I3608">
        <f t="shared" ca="1" si="1016"/>
        <v>1</v>
      </c>
      <c r="J3608">
        <f t="shared" si="1017"/>
        <v>-1</v>
      </c>
      <c r="K3608">
        <f t="shared" si="1010"/>
        <v>-30.850000000000364</v>
      </c>
      <c r="L3608">
        <f t="shared" ca="1" si="1011"/>
        <v>-30.850000000000364</v>
      </c>
      <c r="M3608" s="14">
        <f t="shared" si="1012"/>
        <v>6923.0300000000498</v>
      </c>
      <c r="N3608">
        <f t="shared" si="1018"/>
        <v>0</v>
      </c>
      <c r="O3608">
        <f t="shared" si="1013"/>
        <v>0</v>
      </c>
      <c r="P3608">
        <f>COUNTIF(作圖資料!$A$3:$A$249,A3608)</f>
        <v>0</v>
      </c>
      <c r="R3608" s="7">
        <f t="shared" si="1019"/>
        <v>-49</v>
      </c>
      <c r="S3608" s="8">
        <f t="shared" ca="1" si="1020"/>
        <v>-49</v>
      </c>
      <c r="T3608" s="8">
        <f t="shared" ca="1" si="1021"/>
        <v>9134</v>
      </c>
      <c r="U3608" s="8">
        <f t="shared" ca="1" si="1022"/>
        <v>1</v>
      </c>
      <c r="V3608" s="9">
        <f t="shared" ca="1" si="1023"/>
        <v>0</v>
      </c>
      <c r="W3608" s="3">
        <f t="shared" si="1024"/>
        <v>-1.7544842246208781E-3</v>
      </c>
      <c r="X3608" s="3">
        <f t="shared" si="1025"/>
        <v>1.6739889572997324E-2</v>
      </c>
      <c r="Y3608" s="3">
        <f t="shared" si="1026"/>
        <v>1.4352818371607512E-2</v>
      </c>
    </row>
    <row r="3609" spans="1:25" x14ac:dyDescent="0.25">
      <c r="A3609" s="1">
        <v>41281</v>
      </c>
      <c r="B3609" s="2">
        <v>7755.09</v>
      </c>
      <c r="C3609" s="2">
        <v>87441</v>
      </c>
      <c r="D3609" s="2">
        <v>7742</v>
      </c>
      <c r="E3609" s="2">
        <v>7728</v>
      </c>
      <c r="F3609" s="13">
        <f t="shared" si="1014"/>
        <v>-1.6879236733552405E-3</v>
      </c>
      <c r="G3609" s="2">
        <f t="shared" si="1009"/>
        <v>7435.6386666666676</v>
      </c>
      <c r="H3609" s="2">
        <f t="shared" ca="1" si="1015"/>
        <v>88089.4</v>
      </c>
      <c r="I3609">
        <f t="shared" ca="1" si="1016"/>
        <v>-1</v>
      </c>
      <c r="J3609">
        <f t="shared" si="1017"/>
        <v>-1</v>
      </c>
      <c r="K3609">
        <f t="shared" si="1010"/>
        <v>-50.899999999999636</v>
      </c>
      <c r="L3609">
        <f t="shared" ca="1" si="1011"/>
        <v>-50.899999999999636</v>
      </c>
      <c r="M3609" s="14">
        <f t="shared" si="1012"/>
        <v>6923.0300000000498</v>
      </c>
      <c r="N3609">
        <f t="shared" si="1018"/>
        <v>0</v>
      </c>
      <c r="O3609">
        <f t="shared" si="1013"/>
        <v>0</v>
      </c>
      <c r="P3609">
        <f>COUNTIF(作圖資料!$A$3:$A$249,A3609)</f>
        <v>0</v>
      </c>
      <c r="R3609" s="7">
        <f t="shared" si="1019"/>
        <v>-32</v>
      </c>
      <c r="S3609" s="8">
        <f t="shared" ca="1" si="1020"/>
        <v>-32</v>
      </c>
      <c r="T3609" s="8">
        <f t="shared" ca="1" si="1021"/>
        <v>9102</v>
      </c>
      <c r="U3609" s="8">
        <f t="shared" ca="1" si="1022"/>
        <v>-1</v>
      </c>
      <c r="V3609" s="9">
        <f t="shared" ca="1" si="1023"/>
        <v>2</v>
      </c>
      <c r="W3609" s="3">
        <f t="shared" si="1024"/>
        <v>-1.7544842246208781E-3</v>
      </c>
      <c r="X3609" s="3">
        <f t="shared" si="1025"/>
        <v>1.0110101374541269E-2</v>
      </c>
      <c r="Y3609" s="3">
        <f t="shared" si="1026"/>
        <v>1.0177453027139904E-2</v>
      </c>
    </row>
    <row r="3610" spans="1:25" x14ac:dyDescent="0.25">
      <c r="A3610" s="1">
        <v>41282</v>
      </c>
      <c r="B3610" s="2">
        <v>7721.66</v>
      </c>
      <c r="C3610" s="2">
        <v>87579</v>
      </c>
      <c r="D3610" s="2">
        <v>7705</v>
      </c>
      <c r="E3610" s="2">
        <v>7690</v>
      </c>
      <c r="F3610" s="13">
        <f t="shared" si="1014"/>
        <v>-2.1575671552489517E-3</v>
      </c>
      <c r="G3610" s="2">
        <f t="shared" si="1009"/>
        <v>7440.6846666666679</v>
      </c>
      <c r="H3610" s="2">
        <f t="shared" ca="1" si="1015"/>
        <v>91493.8</v>
      </c>
      <c r="I3610">
        <f t="shared" ca="1" si="1016"/>
        <v>-1</v>
      </c>
      <c r="J3610">
        <f t="shared" si="1017"/>
        <v>-1</v>
      </c>
      <c r="K3610">
        <f t="shared" si="1010"/>
        <v>-33.430000000000291</v>
      </c>
      <c r="L3610">
        <f t="shared" ca="1" si="1011"/>
        <v>33.430000000000291</v>
      </c>
      <c r="M3610" s="14">
        <f t="shared" si="1012"/>
        <v>6923.0300000000498</v>
      </c>
      <c r="N3610">
        <f t="shared" si="1018"/>
        <v>0</v>
      </c>
      <c r="O3610">
        <f t="shared" si="1013"/>
        <v>0</v>
      </c>
      <c r="P3610">
        <f>COUNTIF(作圖資料!$A$3:$A$249,A3610)</f>
        <v>0</v>
      </c>
      <c r="R3610" s="7">
        <f t="shared" si="1019"/>
        <v>-37</v>
      </c>
      <c r="S3610" s="8">
        <f t="shared" ca="1" si="1020"/>
        <v>37</v>
      </c>
      <c r="T3610" s="8">
        <f t="shared" ca="1" si="1021"/>
        <v>9139</v>
      </c>
      <c r="U3610" s="8">
        <f t="shared" ca="1" si="1022"/>
        <v>-1</v>
      </c>
      <c r="V3610" s="9">
        <f t="shared" ca="1" si="1023"/>
        <v>0</v>
      </c>
      <c r="W3610" s="3">
        <f t="shared" si="1024"/>
        <v>-1.7544842246208781E-3</v>
      </c>
      <c r="X3610" s="3">
        <f t="shared" si="1025"/>
        <v>5.7558023671859804E-3</v>
      </c>
      <c r="Y3610" s="3">
        <f t="shared" si="1026"/>
        <v>5.3496868475992887E-3</v>
      </c>
    </row>
    <row r="3611" spans="1:25" x14ac:dyDescent="0.25">
      <c r="A3611" s="1">
        <v>41283</v>
      </c>
      <c r="B3611" s="2">
        <v>7738.64</v>
      </c>
      <c r="C3611" s="2">
        <v>83348</v>
      </c>
      <c r="D3611" s="2">
        <v>7740</v>
      </c>
      <c r="E3611" s="2">
        <v>7724</v>
      </c>
      <c r="F3611" s="13">
        <f t="shared" si="1014"/>
        <v>1.7574147395404971E-4</v>
      </c>
      <c r="G3611" s="2">
        <f t="shared" si="1009"/>
        <v>7445.1450000000023</v>
      </c>
      <c r="H3611" s="2">
        <f t="shared" ca="1" si="1015"/>
        <v>92512.2</v>
      </c>
      <c r="I3611">
        <f t="shared" ca="1" si="1016"/>
        <v>-1</v>
      </c>
      <c r="J3611">
        <f t="shared" si="1017"/>
        <v>1</v>
      </c>
      <c r="K3611">
        <f t="shared" si="1010"/>
        <v>16.980000000000473</v>
      </c>
      <c r="L3611">
        <f t="shared" ca="1" si="1011"/>
        <v>-16.980000000000473</v>
      </c>
      <c r="M3611" s="14">
        <f t="shared" si="1012"/>
        <v>6923.0300000000498</v>
      </c>
      <c r="N3611">
        <f t="shared" si="1018"/>
        <v>0</v>
      </c>
      <c r="O3611">
        <f t="shared" si="1013"/>
        <v>0</v>
      </c>
      <c r="P3611">
        <f>COUNTIF(作圖資料!$A$3:$A$249,A3611)</f>
        <v>0</v>
      </c>
      <c r="R3611" s="7">
        <f t="shared" si="1019"/>
        <v>35</v>
      </c>
      <c r="S3611" s="8">
        <f t="shared" ca="1" si="1020"/>
        <v>-35</v>
      </c>
      <c r="T3611" s="8">
        <f t="shared" ca="1" si="1021"/>
        <v>9104</v>
      </c>
      <c r="U3611" s="8">
        <f t="shared" ca="1" si="1022"/>
        <v>-1</v>
      </c>
      <c r="V3611" s="9">
        <f t="shared" ca="1" si="1023"/>
        <v>0</v>
      </c>
      <c r="W3611" s="3">
        <f t="shared" si="1024"/>
        <v>-1.7544842246208781E-3</v>
      </c>
      <c r="X3611" s="3">
        <f t="shared" si="1025"/>
        <v>7.9674684498931558E-3</v>
      </c>
      <c r="Y3611" s="3">
        <f t="shared" si="1026"/>
        <v>9.91649269311079E-3</v>
      </c>
    </row>
    <row r="3612" spans="1:25" x14ac:dyDescent="0.25">
      <c r="A3612" s="1">
        <v>41284</v>
      </c>
      <c r="B3612" s="2">
        <v>7811.64</v>
      </c>
      <c r="C3612" s="2">
        <v>111528</v>
      </c>
      <c r="D3612" s="2">
        <v>7836</v>
      </c>
      <c r="E3612" s="2">
        <v>7826</v>
      </c>
      <c r="F3612" s="13">
        <f t="shared" si="1014"/>
        <v>3.1184232760341768E-3</v>
      </c>
      <c r="G3612" s="2">
        <f t="shared" si="1009"/>
        <v>7450.932333333335</v>
      </c>
      <c r="H3612" s="2">
        <f t="shared" ca="1" si="1015"/>
        <v>93836.4</v>
      </c>
      <c r="I3612">
        <f t="shared" ca="1" si="1016"/>
        <v>1</v>
      </c>
      <c r="J3612">
        <f t="shared" si="1017"/>
        <v>1</v>
      </c>
      <c r="K3612">
        <f t="shared" si="1010"/>
        <v>73</v>
      </c>
      <c r="L3612">
        <f t="shared" ca="1" si="1011"/>
        <v>-73</v>
      </c>
      <c r="M3612" s="14">
        <f t="shared" si="1012"/>
        <v>6923.0300000000498</v>
      </c>
      <c r="N3612">
        <f t="shared" si="1018"/>
        <v>0</v>
      </c>
      <c r="O3612">
        <f t="shared" si="1013"/>
        <v>0</v>
      </c>
      <c r="P3612">
        <f>COUNTIF(作圖資料!$A$3:$A$249,A3612)</f>
        <v>0</v>
      </c>
      <c r="R3612" s="7">
        <f t="shared" si="1019"/>
        <v>96</v>
      </c>
      <c r="S3612" s="8">
        <f t="shared" ca="1" si="1020"/>
        <v>-96</v>
      </c>
      <c r="T3612" s="8">
        <f t="shared" ca="1" si="1021"/>
        <v>9008</v>
      </c>
      <c r="U3612" s="8">
        <f t="shared" ca="1" si="1022"/>
        <v>1</v>
      </c>
      <c r="V3612" s="9">
        <f t="shared" ca="1" si="1023"/>
        <v>2</v>
      </c>
      <c r="W3612" s="3">
        <f t="shared" si="1024"/>
        <v>-1.7544842246208781E-3</v>
      </c>
      <c r="X3612" s="3">
        <f t="shared" si="1025"/>
        <v>1.7475809088150385E-2</v>
      </c>
      <c r="Y3612" s="3">
        <f t="shared" si="1026"/>
        <v>2.2442588726513835E-2</v>
      </c>
    </row>
    <row r="3613" spans="1:25" x14ac:dyDescent="0.25">
      <c r="A3613" s="1">
        <v>41285</v>
      </c>
      <c r="B3613" s="2">
        <v>7819.15</v>
      </c>
      <c r="C3613" s="2">
        <v>76078</v>
      </c>
      <c r="D3613" s="2">
        <v>7799</v>
      </c>
      <c r="E3613" s="2">
        <v>7791</v>
      </c>
      <c r="F3613" s="13">
        <f t="shared" si="1014"/>
        <v>-2.5770064521078995E-3</v>
      </c>
      <c r="G3613" s="2">
        <f t="shared" si="1009"/>
        <v>7456.8280000000032</v>
      </c>
      <c r="H3613" s="2">
        <f t="shared" ca="1" si="1015"/>
        <v>89194.8</v>
      </c>
      <c r="I3613">
        <f t="shared" ca="1" si="1016"/>
        <v>-1</v>
      </c>
      <c r="J3613">
        <f t="shared" si="1017"/>
        <v>-1</v>
      </c>
      <c r="K3613">
        <f t="shared" si="1010"/>
        <v>7.5099999999993088</v>
      </c>
      <c r="L3613">
        <f t="shared" ca="1" si="1011"/>
        <v>7.5099999999993088</v>
      </c>
      <c r="M3613" s="14">
        <f t="shared" si="1012"/>
        <v>6923.0300000000498</v>
      </c>
      <c r="N3613">
        <f t="shared" si="1018"/>
        <v>0</v>
      </c>
      <c r="O3613">
        <f t="shared" si="1013"/>
        <v>0</v>
      </c>
      <c r="P3613">
        <f>COUNTIF(作圖資料!$A$3:$A$249,A3613)</f>
        <v>0</v>
      </c>
      <c r="R3613" s="7">
        <f t="shared" si="1019"/>
        <v>-37</v>
      </c>
      <c r="S3613" s="8">
        <f t="shared" ca="1" si="1020"/>
        <v>-37</v>
      </c>
      <c r="T3613" s="8">
        <f t="shared" ca="1" si="1021"/>
        <v>8971</v>
      </c>
      <c r="U3613" s="8">
        <f t="shared" ca="1" si="1022"/>
        <v>-1</v>
      </c>
      <c r="V3613" s="9">
        <f t="shared" ca="1" si="1023"/>
        <v>2</v>
      </c>
      <c r="W3613" s="3">
        <f t="shared" si="1024"/>
        <v>-1.7544842246208781E-3</v>
      </c>
      <c r="X3613" s="3">
        <f t="shared" si="1025"/>
        <v>1.8453995912716126E-2</v>
      </c>
      <c r="Y3613" s="3">
        <f t="shared" si="1026"/>
        <v>1.7614822546973219E-2</v>
      </c>
    </row>
    <row r="3614" spans="1:25" x14ac:dyDescent="0.25">
      <c r="A3614" s="1">
        <v>41288</v>
      </c>
      <c r="B3614" s="2">
        <v>7823.97</v>
      </c>
      <c r="C3614" s="2">
        <v>73805</v>
      </c>
      <c r="D3614" s="2">
        <v>7827</v>
      </c>
      <c r="E3614" s="2">
        <v>7814</v>
      </c>
      <c r="F3614" s="13">
        <f t="shared" si="1014"/>
        <v>3.8727142358663258E-4</v>
      </c>
      <c r="G3614" s="2">
        <f t="shared" si="1009"/>
        <v>7463.748166666669</v>
      </c>
      <c r="H3614" s="2">
        <f t="shared" ca="1" si="1015"/>
        <v>86467.6</v>
      </c>
      <c r="I3614">
        <f t="shared" ca="1" si="1016"/>
        <v>-1</v>
      </c>
      <c r="J3614">
        <f t="shared" si="1017"/>
        <v>1</v>
      </c>
      <c r="K3614">
        <f t="shared" si="1010"/>
        <v>4.8200000000006185</v>
      </c>
      <c r="L3614">
        <f t="shared" ca="1" si="1011"/>
        <v>-4.8200000000006185</v>
      </c>
      <c r="M3614" s="14">
        <f t="shared" si="1012"/>
        <v>6923.0300000000498</v>
      </c>
      <c r="N3614">
        <f t="shared" si="1018"/>
        <v>0</v>
      </c>
      <c r="O3614">
        <f t="shared" si="1013"/>
        <v>0</v>
      </c>
      <c r="P3614">
        <f>COUNTIF(作圖資料!$A$3:$A$249,A3614)</f>
        <v>0</v>
      </c>
      <c r="R3614" s="7">
        <f t="shared" si="1019"/>
        <v>28</v>
      </c>
      <c r="S3614" s="8">
        <f t="shared" ca="1" si="1020"/>
        <v>-28</v>
      </c>
      <c r="T3614" s="8">
        <f t="shared" ca="1" si="1021"/>
        <v>8943</v>
      </c>
      <c r="U3614" s="8">
        <f t="shared" ca="1" si="1022"/>
        <v>-1</v>
      </c>
      <c r="V3614" s="9">
        <f t="shared" ca="1" si="1023"/>
        <v>0</v>
      </c>
      <c r="W3614" s="3">
        <f t="shared" si="1024"/>
        <v>-1.7544842246208781E-3</v>
      </c>
      <c r="X3614" s="3">
        <f t="shared" si="1025"/>
        <v>1.9081806897324194E-2</v>
      </c>
      <c r="Y3614" s="3">
        <f t="shared" si="1026"/>
        <v>2.1268267223382376E-2</v>
      </c>
    </row>
    <row r="3615" spans="1:25" x14ac:dyDescent="0.25">
      <c r="A3615" s="1">
        <v>41289</v>
      </c>
      <c r="B3615" s="2">
        <v>7765.02</v>
      </c>
      <c r="C3615" s="2">
        <v>91709</v>
      </c>
      <c r="D3615" s="2">
        <v>7741</v>
      </c>
      <c r="E3615" s="2">
        <v>7721</v>
      </c>
      <c r="F3615" s="13">
        <f t="shared" si="1014"/>
        <v>-3.093359708023935E-3</v>
      </c>
      <c r="G3615" s="2">
        <f t="shared" si="1009"/>
        <v>7470.2811666666685</v>
      </c>
      <c r="H3615" s="2">
        <f t="shared" ca="1" si="1015"/>
        <v>87293.6</v>
      </c>
      <c r="I3615">
        <f t="shared" ca="1" si="1016"/>
        <v>1</v>
      </c>
      <c r="J3615">
        <f t="shared" si="1017"/>
        <v>-1</v>
      </c>
      <c r="K3615">
        <f t="shared" si="1010"/>
        <v>-58.949999999999818</v>
      </c>
      <c r="L3615">
        <f t="shared" ca="1" si="1011"/>
        <v>58.949999999999818</v>
      </c>
      <c r="M3615" s="14">
        <f t="shared" si="1012"/>
        <v>6923.0300000000498</v>
      </c>
      <c r="N3615">
        <f t="shared" si="1018"/>
        <v>0</v>
      </c>
      <c r="O3615">
        <f t="shared" si="1013"/>
        <v>0</v>
      </c>
      <c r="P3615">
        <f>COUNTIF(作圖資料!$A$3:$A$249,A3615)</f>
        <v>0</v>
      </c>
      <c r="R3615" s="7">
        <f t="shared" si="1019"/>
        <v>-86</v>
      </c>
      <c r="S3615" s="8">
        <f t="shared" ca="1" si="1020"/>
        <v>86</v>
      </c>
      <c r="T3615" s="8">
        <f t="shared" ca="1" si="1021"/>
        <v>9029</v>
      </c>
      <c r="U3615" s="8">
        <f t="shared" ca="1" si="1022"/>
        <v>1</v>
      </c>
      <c r="V3615" s="9">
        <f t="shared" ca="1" si="1023"/>
        <v>2</v>
      </c>
      <c r="W3615" s="3">
        <f t="shared" si="1024"/>
        <v>-1.7544842246208781E-3</v>
      </c>
      <c r="X3615" s="3">
        <f t="shared" si="1025"/>
        <v>1.1403496203827634E-2</v>
      </c>
      <c r="Y3615" s="3">
        <f t="shared" si="1026"/>
        <v>1.0046972860125569E-2</v>
      </c>
    </row>
    <row r="3616" spans="1:25" x14ac:dyDescent="0.25">
      <c r="A3616" s="1">
        <v>41290</v>
      </c>
      <c r="B3616" s="2">
        <v>7700.43</v>
      </c>
      <c r="C3616" s="2">
        <v>83437</v>
      </c>
      <c r="D3616" s="2">
        <v>7717</v>
      </c>
      <c r="E3616" s="2">
        <v>7676</v>
      </c>
      <c r="F3616" s="13">
        <f t="shared" si="1014"/>
        <v>-3.1725501043448068E-3</v>
      </c>
      <c r="G3616" s="2">
        <f t="shared" si="1009"/>
        <v>7476.3303333333351</v>
      </c>
      <c r="H3616" s="2">
        <f t="shared" ca="1" si="1015"/>
        <v>87311.4</v>
      </c>
      <c r="I3616">
        <f t="shared" ca="1" si="1016"/>
        <v>-1</v>
      </c>
      <c r="J3616">
        <f t="shared" si="1017"/>
        <v>-1</v>
      </c>
      <c r="K3616">
        <f t="shared" si="1010"/>
        <v>-64.590000000000146</v>
      </c>
      <c r="L3616">
        <f t="shared" ca="1" si="1011"/>
        <v>-64.590000000000146</v>
      </c>
      <c r="M3616" s="14">
        <f t="shared" si="1012"/>
        <v>6923.0300000000498</v>
      </c>
      <c r="N3616">
        <f t="shared" si="1018"/>
        <v>0</v>
      </c>
      <c r="O3616">
        <f t="shared" si="1013"/>
        <v>0</v>
      </c>
      <c r="P3616">
        <f>COUNTIF(作圖資料!$A$3:$A$249,A3616)</f>
        <v>1</v>
      </c>
      <c r="R3616" s="7">
        <f t="shared" si="1019"/>
        <v>-24</v>
      </c>
      <c r="S3616" s="8">
        <f t="shared" ca="1" si="1020"/>
        <v>-24</v>
      </c>
      <c r="T3616" s="8">
        <f t="shared" ca="1" si="1021"/>
        <v>9005</v>
      </c>
      <c r="U3616" s="8">
        <f t="shared" ca="1" si="1022"/>
        <v>-1</v>
      </c>
      <c r="V3616" s="9">
        <f t="shared" ca="1" si="1023"/>
        <v>2</v>
      </c>
      <c r="W3616" s="3">
        <f t="shared" si="1024"/>
        <v>-1.7544842246208781E-3</v>
      </c>
      <c r="X3616" s="3">
        <f t="shared" si="1025"/>
        <v>2.9905685075943822E-3</v>
      </c>
      <c r="Y3616" s="3">
        <f t="shared" si="1026"/>
        <v>6.9154488517748636E-3</v>
      </c>
    </row>
    <row r="3617" spans="1:25" x14ac:dyDescent="0.25">
      <c r="A3617" s="1">
        <v>41291</v>
      </c>
      <c r="B3617" s="2">
        <v>7616.64</v>
      </c>
      <c r="C3617" s="2">
        <v>94307</v>
      </c>
      <c r="D3617" s="2">
        <v>7612</v>
      </c>
      <c r="E3617" s="2">
        <v>7600</v>
      </c>
      <c r="F3617" s="13">
        <f t="shared" si="1014"/>
        <v>-6.0919250483160159E-4</v>
      </c>
      <c r="G3617" s="2">
        <f t="shared" si="1009"/>
        <v>7481.359666666669</v>
      </c>
      <c r="H3617" s="2">
        <f t="shared" ca="1" si="1015"/>
        <v>83867.199999999997</v>
      </c>
      <c r="I3617">
        <f t="shared" ca="1" si="1016"/>
        <v>1</v>
      </c>
      <c r="J3617">
        <f t="shared" si="1017"/>
        <v>-1</v>
      </c>
      <c r="K3617">
        <f t="shared" si="1010"/>
        <v>-83.789999999999964</v>
      </c>
      <c r="L3617">
        <f t="shared" ca="1" si="1011"/>
        <v>83.789999999999964</v>
      </c>
      <c r="M3617" s="14">
        <f t="shared" si="1012"/>
        <v>6923.0300000000498</v>
      </c>
      <c r="N3617">
        <f t="shared" si="1018"/>
        <v>0</v>
      </c>
      <c r="O3617">
        <f t="shared" si="1013"/>
        <v>0</v>
      </c>
      <c r="P3617">
        <f>COUNTIF(作圖資料!$A$3:$A$249,A3617)</f>
        <v>0</v>
      </c>
      <c r="R3617" s="7">
        <f t="shared" si="1019"/>
        <v>-64</v>
      </c>
      <c r="S3617" s="8">
        <f t="shared" ca="1" si="1020"/>
        <v>64</v>
      </c>
      <c r="T3617" s="8">
        <f t="shared" ca="1" si="1021"/>
        <v>9069</v>
      </c>
      <c r="U3617" s="8">
        <f t="shared" ca="1" si="1022"/>
        <v>1</v>
      </c>
      <c r="V3617" s="9">
        <f t="shared" ca="1" si="1023"/>
        <v>2</v>
      </c>
      <c r="W3617" s="3">
        <f t="shared" si="1024"/>
        <v>-3.1725501043448068E-3</v>
      </c>
      <c r="X3617" s="3">
        <f t="shared" si="1025"/>
        <v>-1.0881210529801578E-2</v>
      </c>
      <c r="Y3617" s="3">
        <f t="shared" si="1026"/>
        <v>-8.3376758728504422E-3</v>
      </c>
    </row>
    <row r="3618" spans="1:25" x14ac:dyDescent="0.25">
      <c r="A3618" s="1">
        <v>41292</v>
      </c>
      <c r="B3618" s="2">
        <v>7732.87</v>
      </c>
      <c r="C3618" s="2">
        <v>70315</v>
      </c>
      <c r="D3618" s="2">
        <v>7711</v>
      </c>
      <c r="E3618" s="2">
        <v>7697</v>
      </c>
      <c r="F3618" s="13">
        <f t="shared" si="1014"/>
        <v>-2.8281866887713836E-3</v>
      </c>
      <c r="G3618" s="2">
        <f t="shared" si="1009"/>
        <v>7489.2061666666687</v>
      </c>
      <c r="H3618" s="2">
        <f t="shared" ca="1" si="1015"/>
        <v>82714.600000000006</v>
      </c>
      <c r="I3618">
        <f t="shared" ca="1" si="1016"/>
        <v>-1</v>
      </c>
      <c r="J3618">
        <f t="shared" si="1017"/>
        <v>-1</v>
      </c>
      <c r="K3618">
        <f t="shared" si="1010"/>
        <v>116.22999999999956</v>
      </c>
      <c r="L3618">
        <f t="shared" ca="1" si="1011"/>
        <v>116.22999999999956</v>
      </c>
      <c r="M3618" s="14">
        <f t="shared" si="1012"/>
        <v>6923.0300000000498</v>
      </c>
      <c r="N3618">
        <f t="shared" si="1018"/>
        <v>0</v>
      </c>
      <c r="O3618">
        <f t="shared" si="1013"/>
        <v>0</v>
      </c>
      <c r="P3618">
        <f>COUNTIF(作圖資料!$A$3:$A$249,A3618)</f>
        <v>0</v>
      </c>
      <c r="R3618" s="7">
        <f t="shared" si="1019"/>
        <v>99</v>
      </c>
      <c r="S3618" s="8">
        <f t="shared" ca="1" si="1020"/>
        <v>99</v>
      </c>
      <c r="T3618" s="8">
        <f t="shared" ca="1" si="1021"/>
        <v>9168</v>
      </c>
      <c r="U3618" s="8">
        <f t="shared" ca="1" si="1022"/>
        <v>-1</v>
      </c>
      <c r="V3618" s="9">
        <f t="shared" ca="1" si="1023"/>
        <v>2</v>
      </c>
      <c r="W3618" s="3">
        <f t="shared" si="1024"/>
        <v>-3.1725501043448068E-3</v>
      </c>
      <c r="X3618" s="3">
        <f t="shared" si="1025"/>
        <v>4.2127517554213512E-3</v>
      </c>
      <c r="Y3618" s="3">
        <f t="shared" si="1026"/>
        <v>4.559666492965242E-3</v>
      </c>
    </row>
    <row r="3619" spans="1:25" x14ac:dyDescent="0.25">
      <c r="A3619" s="1">
        <v>41295</v>
      </c>
      <c r="B3619" s="2">
        <v>7724.92</v>
      </c>
      <c r="C3619" s="2">
        <v>53129</v>
      </c>
      <c r="D3619" s="2">
        <v>7703</v>
      </c>
      <c r="E3619" s="2">
        <v>7690</v>
      </c>
      <c r="F3619" s="13">
        <f t="shared" si="1014"/>
        <v>-2.837569838910925E-3</v>
      </c>
      <c r="G3619" s="2">
        <f t="shared" si="1009"/>
        <v>7499.0538333333343</v>
      </c>
      <c r="H3619" s="2">
        <f t="shared" ca="1" si="1015"/>
        <v>78579.399999999994</v>
      </c>
      <c r="I3619">
        <f t="shared" ca="1" si="1016"/>
        <v>-1</v>
      </c>
      <c r="J3619">
        <f t="shared" si="1017"/>
        <v>-1</v>
      </c>
      <c r="K3619">
        <f t="shared" si="1010"/>
        <v>-7.9499999999998181</v>
      </c>
      <c r="L3619">
        <f t="shared" ca="1" si="1011"/>
        <v>7.9499999999998181</v>
      </c>
      <c r="M3619" s="14">
        <f t="shared" si="1012"/>
        <v>6923.0300000000498</v>
      </c>
      <c r="N3619">
        <f t="shared" si="1018"/>
        <v>0</v>
      </c>
      <c r="O3619">
        <f t="shared" si="1013"/>
        <v>0</v>
      </c>
      <c r="P3619">
        <f>COUNTIF(作圖資料!$A$3:$A$249,A3619)</f>
        <v>0</v>
      </c>
      <c r="R3619" s="7">
        <f t="shared" si="1019"/>
        <v>-8</v>
      </c>
      <c r="S3619" s="8">
        <f t="shared" ca="1" si="1020"/>
        <v>8</v>
      </c>
      <c r="T3619" s="8">
        <f t="shared" ca="1" si="1021"/>
        <v>9176</v>
      </c>
      <c r="U3619" s="8">
        <f t="shared" ca="1" si="1022"/>
        <v>-1</v>
      </c>
      <c r="V3619" s="9">
        <f t="shared" ca="1" si="1023"/>
        <v>0</v>
      </c>
      <c r="W3619" s="3">
        <f t="shared" si="1024"/>
        <v>-3.1725501043448068E-3</v>
      </c>
      <c r="X3619" s="3">
        <f t="shared" si="1025"/>
        <v>3.180341877011994E-3</v>
      </c>
      <c r="Y3619" s="3">
        <f t="shared" si="1026"/>
        <v>3.5174570088589707E-3</v>
      </c>
    </row>
    <row r="3620" spans="1:25" x14ac:dyDescent="0.25">
      <c r="A3620" s="1">
        <v>41296</v>
      </c>
      <c r="B3620" s="2">
        <v>7759.1</v>
      </c>
      <c r="C3620" s="2">
        <v>59256</v>
      </c>
      <c r="D3620" s="2">
        <v>7751</v>
      </c>
      <c r="E3620" s="2">
        <v>7736</v>
      </c>
      <c r="F3620" s="13">
        <f t="shared" si="1014"/>
        <v>-1.0439355079842061E-3</v>
      </c>
      <c r="G3620" s="2">
        <f t="shared" si="1009"/>
        <v>7510.1776666666674</v>
      </c>
      <c r="H3620" s="2">
        <f t="shared" ca="1" si="1015"/>
        <v>72088.800000000003</v>
      </c>
      <c r="I3620">
        <f t="shared" ca="1" si="1016"/>
        <v>-1</v>
      </c>
      <c r="J3620">
        <f t="shared" si="1017"/>
        <v>-1</v>
      </c>
      <c r="K3620">
        <f t="shared" si="1010"/>
        <v>34.180000000000291</v>
      </c>
      <c r="L3620">
        <f t="shared" ca="1" si="1011"/>
        <v>-34.180000000000291</v>
      </c>
      <c r="M3620" s="14">
        <f t="shared" si="1012"/>
        <v>6923.0300000000498</v>
      </c>
      <c r="N3620">
        <f t="shared" si="1018"/>
        <v>0</v>
      </c>
      <c r="O3620">
        <f t="shared" si="1013"/>
        <v>0</v>
      </c>
      <c r="P3620">
        <f>COUNTIF(作圖資料!$A$3:$A$249,A3620)</f>
        <v>0</v>
      </c>
      <c r="R3620" s="7">
        <f t="shared" si="1019"/>
        <v>48</v>
      </c>
      <c r="S3620" s="8">
        <f t="shared" ca="1" si="1020"/>
        <v>-48</v>
      </c>
      <c r="T3620" s="8">
        <f t="shared" ca="1" si="1021"/>
        <v>9128</v>
      </c>
      <c r="U3620" s="8">
        <f t="shared" ca="1" si="1022"/>
        <v>-1</v>
      </c>
      <c r="V3620" s="9">
        <f t="shared" ca="1" si="1023"/>
        <v>0</v>
      </c>
      <c r="W3620" s="3">
        <f t="shared" si="1024"/>
        <v>-3.1725501043448068E-3</v>
      </c>
      <c r="X3620" s="3">
        <f t="shared" si="1025"/>
        <v>7.61905503978344E-3</v>
      </c>
      <c r="Y3620" s="3">
        <f t="shared" si="1026"/>
        <v>9.7707139134968202E-3</v>
      </c>
    </row>
    <row r="3621" spans="1:25" x14ac:dyDescent="0.25">
      <c r="A3621" s="1">
        <v>41297</v>
      </c>
      <c r="B3621" s="2">
        <v>7744.18</v>
      </c>
      <c r="C3621" s="2">
        <v>62683</v>
      </c>
      <c r="D3621" s="2">
        <v>7723</v>
      </c>
      <c r="E3621" s="2">
        <v>7709</v>
      </c>
      <c r="F3621" s="13">
        <f t="shared" si="1014"/>
        <v>-2.734957090356871E-3</v>
      </c>
      <c r="G3621" s="2">
        <f t="shared" si="1009"/>
        <v>7519.5375000000004</v>
      </c>
      <c r="H3621" s="2">
        <f t="shared" ca="1" si="1015"/>
        <v>67938</v>
      </c>
      <c r="I3621">
        <f t="shared" ca="1" si="1016"/>
        <v>-1</v>
      </c>
      <c r="J3621">
        <f t="shared" si="1017"/>
        <v>-1</v>
      </c>
      <c r="K3621">
        <f t="shared" si="1010"/>
        <v>-14.920000000000073</v>
      </c>
      <c r="L3621">
        <f t="shared" ca="1" si="1011"/>
        <v>14.920000000000073</v>
      </c>
      <c r="M3621" s="14">
        <f t="shared" si="1012"/>
        <v>6923.0300000000498</v>
      </c>
      <c r="N3621">
        <f t="shared" si="1018"/>
        <v>0</v>
      </c>
      <c r="O3621">
        <f t="shared" si="1013"/>
        <v>0</v>
      </c>
      <c r="P3621">
        <f>COUNTIF(作圖資料!$A$3:$A$249,A3621)</f>
        <v>0</v>
      </c>
      <c r="R3621" s="7">
        <f t="shared" si="1019"/>
        <v>-28</v>
      </c>
      <c r="S3621" s="8">
        <f t="shared" ca="1" si="1020"/>
        <v>28</v>
      </c>
      <c r="T3621" s="8">
        <f t="shared" ca="1" si="1021"/>
        <v>9156</v>
      </c>
      <c r="U3621" s="8">
        <f t="shared" ca="1" si="1022"/>
        <v>-1</v>
      </c>
      <c r="V3621" s="9">
        <f t="shared" ca="1" si="1023"/>
        <v>0</v>
      </c>
      <c r="W3621" s="3">
        <f t="shared" si="1024"/>
        <v>-3.1725501043448068E-3</v>
      </c>
      <c r="X3621" s="3">
        <f t="shared" si="1025"/>
        <v>5.6815009031963015E-3</v>
      </c>
      <c r="Y3621" s="3">
        <f t="shared" si="1026"/>
        <v>6.1229807191247598E-3</v>
      </c>
    </row>
    <row r="3622" spans="1:25" x14ac:dyDescent="0.25">
      <c r="A3622" s="1">
        <v>41298</v>
      </c>
      <c r="B3622" s="2">
        <v>7695.99</v>
      </c>
      <c r="C3622" s="2">
        <v>73188</v>
      </c>
      <c r="D3622" s="2">
        <v>7682</v>
      </c>
      <c r="E3622" s="2">
        <v>7667</v>
      </c>
      <c r="F3622" s="13">
        <f t="shared" si="1014"/>
        <v>-1.8178298048723285E-3</v>
      </c>
      <c r="G3622" s="2">
        <f t="shared" si="1009"/>
        <v>7528.3698333333332</v>
      </c>
      <c r="H3622" s="2">
        <f t="shared" ca="1" si="1015"/>
        <v>63714.2</v>
      </c>
      <c r="I3622">
        <f t="shared" ca="1" si="1016"/>
        <v>1</v>
      </c>
      <c r="J3622">
        <f t="shared" si="1017"/>
        <v>-1</v>
      </c>
      <c r="K3622">
        <f t="shared" si="1010"/>
        <v>-48.190000000000509</v>
      </c>
      <c r="L3622">
        <f t="shared" ca="1" si="1011"/>
        <v>48.190000000000509</v>
      </c>
      <c r="M3622" s="14">
        <f t="shared" si="1012"/>
        <v>6923.0300000000498</v>
      </c>
      <c r="N3622">
        <f t="shared" si="1018"/>
        <v>0</v>
      </c>
      <c r="O3622">
        <f t="shared" si="1013"/>
        <v>0</v>
      </c>
      <c r="P3622">
        <f>COUNTIF(作圖資料!$A$3:$A$249,A3622)</f>
        <v>0</v>
      </c>
      <c r="R3622" s="7">
        <f t="shared" si="1019"/>
        <v>-41</v>
      </c>
      <c r="S3622" s="8">
        <f t="shared" ca="1" si="1020"/>
        <v>41</v>
      </c>
      <c r="T3622" s="8">
        <f t="shared" ca="1" si="1021"/>
        <v>9197</v>
      </c>
      <c r="U3622" s="8">
        <f t="shared" ca="1" si="1022"/>
        <v>1</v>
      </c>
      <c r="V3622" s="9">
        <f t="shared" ca="1" si="1023"/>
        <v>2</v>
      </c>
      <c r="W3622" s="3">
        <f t="shared" si="1024"/>
        <v>-3.1725501043448068E-3</v>
      </c>
      <c r="X3622" s="3">
        <f t="shared" si="1025"/>
        <v>-5.7659117737596244E-4</v>
      </c>
      <c r="Y3622" s="3">
        <f t="shared" si="1026"/>
        <v>7.8165711307986996E-4</v>
      </c>
    </row>
    <row r="3623" spans="1:25" x14ac:dyDescent="0.25">
      <c r="A3623" s="1">
        <v>41299</v>
      </c>
      <c r="B3623" s="2">
        <v>7672.58</v>
      </c>
      <c r="C3623" s="2">
        <v>67784</v>
      </c>
      <c r="D3623" s="2">
        <v>7649</v>
      </c>
      <c r="E3623" s="2">
        <v>7636</v>
      </c>
      <c r="F3623" s="13">
        <f t="shared" si="1014"/>
        <v>-3.0732817383462008E-3</v>
      </c>
      <c r="G3623" s="2">
        <f t="shared" si="1009"/>
        <v>7536.5855000000001</v>
      </c>
      <c r="H3623" s="2">
        <f t="shared" ca="1" si="1015"/>
        <v>63208</v>
      </c>
      <c r="I3623">
        <f t="shared" ca="1" si="1016"/>
        <v>1</v>
      </c>
      <c r="J3623">
        <f t="shared" si="1017"/>
        <v>-1</v>
      </c>
      <c r="K3623">
        <f t="shared" si="1010"/>
        <v>-23.409999999999854</v>
      </c>
      <c r="L3623">
        <f t="shared" ca="1" si="1011"/>
        <v>-23.409999999999854</v>
      </c>
      <c r="M3623" s="14">
        <f t="shared" si="1012"/>
        <v>6923.0300000000498</v>
      </c>
      <c r="N3623">
        <f t="shared" si="1018"/>
        <v>0</v>
      </c>
      <c r="O3623">
        <f t="shared" si="1013"/>
        <v>0</v>
      </c>
      <c r="P3623">
        <f>COUNTIF(作圖資料!$A$3:$A$249,A3623)</f>
        <v>0</v>
      </c>
      <c r="R3623" s="7">
        <f t="shared" si="1019"/>
        <v>-33</v>
      </c>
      <c r="S3623" s="8">
        <f t="shared" ca="1" si="1020"/>
        <v>-33</v>
      </c>
      <c r="T3623" s="8">
        <f t="shared" ca="1" si="1021"/>
        <v>9164</v>
      </c>
      <c r="U3623" s="8">
        <f t="shared" ca="1" si="1022"/>
        <v>1</v>
      </c>
      <c r="V3623" s="9">
        <f t="shared" ca="1" si="1023"/>
        <v>0</v>
      </c>
      <c r="W3623" s="3">
        <f t="shared" si="1024"/>
        <v>-3.1725501043448068E-3</v>
      </c>
      <c r="X3623" s="3">
        <f t="shared" si="1025"/>
        <v>-3.6166811463776982E-3</v>
      </c>
      <c r="Y3623" s="3">
        <f t="shared" si="1026"/>
        <v>-3.5174570088586377E-3</v>
      </c>
    </row>
    <row r="3624" spans="1:25" x14ac:dyDescent="0.25">
      <c r="A3624" s="1">
        <v>41302</v>
      </c>
      <c r="B3624" s="2">
        <v>7714.67</v>
      </c>
      <c r="C3624" s="2">
        <v>55813</v>
      </c>
      <c r="D3624" s="2">
        <v>7730</v>
      </c>
      <c r="E3624" s="2">
        <v>7717</v>
      </c>
      <c r="F3624" s="13">
        <f t="shared" si="1014"/>
        <v>1.9871232340462619E-3</v>
      </c>
      <c r="G3624" s="2">
        <f t="shared" si="1009"/>
        <v>7544.9888333333329</v>
      </c>
      <c r="H3624" s="2">
        <f t="shared" ca="1" si="1015"/>
        <v>63744.800000000003</v>
      </c>
      <c r="I3624">
        <f t="shared" ca="1" si="1016"/>
        <v>-1</v>
      </c>
      <c r="J3624">
        <f t="shared" si="1017"/>
        <v>1</v>
      </c>
      <c r="K3624">
        <f t="shared" si="1010"/>
        <v>42.090000000000146</v>
      </c>
      <c r="L3624">
        <f t="shared" ca="1" si="1011"/>
        <v>42.090000000000146</v>
      </c>
      <c r="M3624" s="14">
        <f t="shared" si="1012"/>
        <v>6923.0300000000498</v>
      </c>
      <c r="N3624">
        <f t="shared" si="1018"/>
        <v>0</v>
      </c>
      <c r="O3624">
        <f t="shared" si="1013"/>
        <v>0</v>
      </c>
      <c r="P3624">
        <f>COUNTIF(作圖資料!$A$3:$A$249,A3624)</f>
        <v>0</v>
      </c>
      <c r="R3624" s="7">
        <f t="shared" si="1019"/>
        <v>81</v>
      </c>
      <c r="S3624" s="8">
        <f t="shared" ca="1" si="1020"/>
        <v>81</v>
      </c>
      <c r="T3624" s="8">
        <f t="shared" ca="1" si="1021"/>
        <v>9245</v>
      </c>
      <c r="U3624" s="8">
        <f t="shared" ca="1" si="1022"/>
        <v>-1</v>
      </c>
      <c r="V3624" s="9">
        <f t="shared" ca="1" si="1023"/>
        <v>2</v>
      </c>
      <c r="W3624" s="3">
        <f t="shared" si="1024"/>
        <v>-3.1725501043448068E-3</v>
      </c>
      <c r="X3624" s="3">
        <f t="shared" si="1025"/>
        <v>1.8492473796916098E-3</v>
      </c>
      <c r="Y3624" s="3">
        <f t="shared" si="1026"/>
        <v>7.0349140177177194E-3</v>
      </c>
    </row>
    <row r="3625" spans="1:25" x14ac:dyDescent="0.25">
      <c r="A3625" s="1">
        <v>41303</v>
      </c>
      <c r="B3625" s="2">
        <v>7802</v>
      </c>
      <c r="C3625" s="2">
        <v>74734</v>
      </c>
      <c r="D3625" s="2">
        <v>7819</v>
      </c>
      <c r="E3625" s="2">
        <v>7807</v>
      </c>
      <c r="F3625" s="13">
        <f t="shared" si="1014"/>
        <v>2.1789284798769959E-3</v>
      </c>
      <c r="G3625" s="2">
        <f t="shared" si="1009"/>
        <v>7555.2661666666663</v>
      </c>
      <c r="H3625" s="2">
        <f t="shared" ca="1" si="1015"/>
        <v>66840.399999999994</v>
      </c>
      <c r="I3625">
        <f t="shared" ca="1" si="1016"/>
        <v>1</v>
      </c>
      <c r="J3625">
        <f t="shared" si="1017"/>
        <v>1</v>
      </c>
      <c r="K3625">
        <f t="shared" si="1010"/>
        <v>87.329999999999927</v>
      </c>
      <c r="L3625">
        <f t="shared" ca="1" si="1011"/>
        <v>-87.329999999999927</v>
      </c>
      <c r="M3625" s="14">
        <f t="shared" si="1012"/>
        <v>6923.0300000000498</v>
      </c>
      <c r="N3625">
        <f t="shared" si="1018"/>
        <v>0</v>
      </c>
      <c r="O3625">
        <f t="shared" si="1013"/>
        <v>0</v>
      </c>
      <c r="P3625">
        <f>COUNTIF(作圖資料!$A$3:$A$249,A3625)</f>
        <v>0</v>
      </c>
      <c r="R3625" s="7">
        <f t="shared" si="1019"/>
        <v>89</v>
      </c>
      <c r="S3625" s="8">
        <f t="shared" ca="1" si="1020"/>
        <v>-89</v>
      </c>
      <c r="T3625" s="8">
        <f t="shared" ca="1" si="1021"/>
        <v>9156</v>
      </c>
      <c r="U3625" s="8">
        <f t="shared" ca="1" si="1022"/>
        <v>1</v>
      </c>
      <c r="V3625" s="9">
        <f t="shared" ca="1" si="1023"/>
        <v>2</v>
      </c>
      <c r="W3625" s="3">
        <f t="shared" si="1024"/>
        <v>-3.1725501043448068E-3</v>
      </c>
      <c r="X3625" s="3">
        <f t="shared" si="1025"/>
        <v>1.3190172496860386E-2</v>
      </c>
      <c r="Y3625" s="3">
        <f t="shared" si="1026"/>
        <v>1.8629494528400237E-2</v>
      </c>
    </row>
    <row r="3626" spans="1:25" x14ac:dyDescent="0.25">
      <c r="A3626" s="1">
        <v>41304</v>
      </c>
      <c r="B3626" s="2">
        <v>7832.98</v>
      </c>
      <c r="C3626" s="2">
        <v>80589</v>
      </c>
      <c r="D3626" s="2">
        <v>7800</v>
      </c>
      <c r="E3626" s="2">
        <v>7787</v>
      </c>
      <c r="F3626" s="13">
        <f t="shared" si="1014"/>
        <v>-4.2104026819932416E-3</v>
      </c>
      <c r="G3626" s="2">
        <f t="shared" si="1009"/>
        <v>7565.204499999998</v>
      </c>
      <c r="H3626" s="2">
        <f t="shared" ca="1" si="1015"/>
        <v>70421.600000000006</v>
      </c>
      <c r="I3626">
        <f t="shared" ca="1" si="1016"/>
        <v>1</v>
      </c>
      <c r="J3626">
        <f t="shared" si="1017"/>
        <v>-1</v>
      </c>
      <c r="K3626">
        <f t="shared" si="1010"/>
        <v>30.979999999999563</v>
      </c>
      <c r="L3626">
        <f t="shared" ca="1" si="1011"/>
        <v>30.979999999999563</v>
      </c>
      <c r="M3626" s="14">
        <f t="shared" si="1012"/>
        <v>6923.0300000000498</v>
      </c>
      <c r="N3626">
        <f t="shared" si="1018"/>
        <v>0</v>
      </c>
      <c r="O3626">
        <f t="shared" si="1013"/>
        <v>0</v>
      </c>
      <c r="P3626">
        <f>COUNTIF(作圖資料!$A$3:$A$249,A3626)</f>
        <v>0</v>
      </c>
      <c r="R3626" s="7">
        <f t="shared" si="1019"/>
        <v>-19</v>
      </c>
      <c r="S3626" s="8">
        <f t="shared" ca="1" si="1020"/>
        <v>-19</v>
      </c>
      <c r="T3626" s="8">
        <f t="shared" ca="1" si="1021"/>
        <v>9137</v>
      </c>
      <c r="U3626" s="8">
        <f t="shared" ca="1" si="1022"/>
        <v>1</v>
      </c>
      <c r="V3626" s="9">
        <f t="shared" ca="1" si="1023"/>
        <v>0</v>
      </c>
      <c r="W3626" s="3">
        <f t="shared" si="1024"/>
        <v>-3.1725501043448068E-3</v>
      </c>
      <c r="X3626" s="3">
        <f t="shared" si="1025"/>
        <v>1.7213324450712442E-2</v>
      </c>
      <c r="Y3626" s="3">
        <f t="shared" si="1026"/>
        <v>1.6154247003647759E-2</v>
      </c>
    </row>
    <row r="3627" spans="1:25" x14ac:dyDescent="0.25">
      <c r="A3627" s="1">
        <v>41305</v>
      </c>
      <c r="B3627" s="2">
        <v>7850.02</v>
      </c>
      <c r="C3627" s="2">
        <v>77129</v>
      </c>
      <c r="D3627" s="2">
        <v>7848</v>
      </c>
      <c r="E3627" s="2">
        <v>7836</v>
      </c>
      <c r="F3627" s="13">
        <f t="shared" si="1014"/>
        <v>-2.5732418516133393E-4</v>
      </c>
      <c r="G3627" s="2">
        <f t="shared" si="1009"/>
        <v>7574.5851666666658</v>
      </c>
      <c r="H3627" s="2">
        <f t="shared" ca="1" si="1015"/>
        <v>71209.8</v>
      </c>
      <c r="I3627">
        <f t="shared" ca="1" si="1016"/>
        <v>1</v>
      </c>
      <c r="J3627">
        <f t="shared" si="1017"/>
        <v>-1</v>
      </c>
      <c r="K3627">
        <f t="shared" si="1010"/>
        <v>17.040000000000873</v>
      </c>
      <c r="L3627">
        <f t="shared" ca="1" si="1011"/>
        <v>17.040000000000873</v>
      </c>
      <c r="M3627" s="14">
        <f t="shared" si="1012"/>
        <v>6923.0300000000498</v>
      </c>
      <c r="N3627">
        <f t="shared" si="1018"/>
        <v>0</v>
      </c>
      <c r="O3627">
        <f t="shared" si="1013"/>
        <v>0</v>
      </c>
      <c r="P3627">
        <f>COUNTIF(作圖資料!$A$3:$A$249,A3627)</f>
        <v>0</v>
      </c>
      <c r="R3627" s="7">
        <f t="shared" si="1019"/>
        <v>48</v>
      </c>
      <c r="S3627" s="8">
        <f t="shared" ca="1" si="1020"/>
        <v>48</v>
      </c>
      <c r="T3627" s="8">
        <f t="shared" ca="1" si="1021"/>
        <v>9185</v>
      </c>
      <c r="U3627" s="8">
        <f t="shared" ca="1" si="1022"/>
        <v>1</v>
      </c>
      <c r="V3627" s="9">
        <f t="shared" ca="1" si="1023"/>
        <v>0</v>
      </c>
      <c r="W3627" s="3">
        <f t="shared" si="1024"/>
        <v>-3.1725501043448068E-3</v>
      </c>
      <c r="X3627" s="3">
        <f t="shared" si="1025"/>
        <v>1.9426187888208934E-2</v>
      </c>
      <c r="Y3627" s="3">
        <f t="shared" si="1026"/>
        <v>2.2407503908285609E-2</v>
      </c>
    </row>
    <row r="3628" spans="1:25" x14ac:dyDescent="0.25">
      <c r="A3628" s="1">
        <v>41306</v>
      </c>
      <c r="B3628" s="2">
        <v>7855.97</v>
      </c>
      <c r="C3628" s="2">
        <v>69834</v>
      </c>
      <c r="D3628" s="2">
        <v>7858</v>
      </c>
      <c r="E3628" s="2">
        <v>7848</v>
      </c>
      <c r="F3628" s="13">
        <f t="shared" si="1014"/>
        <v>2.5840220876593989E-4</v>
      </c>
      <c r="G3628" s="2">
        <f t="shared" si="1009"/>
        <v>7584.807499999999</v>
      </c>
      <c r="H3628" s="2">
        <f t="shared" ca="1" si="1015"/>
        <v>71619.8</v>
      </c>
      <c r="I3628">
        <f t="shared" ca="1" si="1016"/>
        <v>-1</v>
      </c>
      <c r="J3628">
        <f t="shared" si="1017"/>
        <v>1</v>
      </c>
      <c r="K3628">
        <f t="shared" si="1010"/>
        <v>5.9499999999998181</v>
      </c>
      <c r="L3628">
        <f t="shared" ca="1" si="1011"/>
        <v>5.9499999999998181</v>
      </c>
      <c r="M3628" s="14">
        <f t="shared" si="1012"/>
        <v>6923.0300000000498</v>
      </c>
      <c r="N3628">
        <f t="shared" si="1018"/>
        <v>0</v>
      </c>
      <c r="O3628">
        <f t="shared" si="1013"/>
        <v>0</v>
      </c>
      <c r="P3628">
        <f>COUNTIF(作圖資料!$A$3:$A$249,A3628)</f>
        <v>0</v>
      </c>
      <c r="R3628" s="7">
        <f t="shared" si="1019"/>
        <v>10</v>
      </c>
      <c r="S3628" s="8">
        <f t="shared" ca="1" si="1020"/>
        <v>10</v>
      </c>
      <c r="T3628" s="8">
        <f t="shared" ca="1" si="1021"/>
        <v>9195</v>
      </c>
      <c r="U3628" s="8">
        <f t="shared" ca="1" si="1022"/>
        <v>-1</v>
      </c>
      <c r="V3628" s="9">
        <f t="shared" ca="1" si="1023"/>
        <v>2</v>
      </c>
      <c r="W3628" s="3">
        <f t="shared" si="1024"/>
        <v>-3.1725501043448068E-3</v>
      </c>
      <c r="X3628" s="3">
        <f t="shared" si="1025"/>
        <v>2.0198872011043534E-2</v>
      </c>
      <c r="Y3628" s="3">
        <f t="shared" si="1026"/>
        <v>2.3710265763418503E-2</v>
      </c>
    </row>
    <row r="3629" spans="1:25" x14ac:dyDescent="0.25">
      <c r="A3629" s="1">
        <v>41309</v>
      </c>
      <c r="B3629" s="2">
        <v>7923.16</v>
      </c>
      <c r="C3629" s="2">
        <v>89591</v>
      </c>
      <c r="D3629" s="2">
        <v>7940</v>
      </c>
      <c r="E3629" s="2">
        <v>7930</v>
      </c>
      <c r="F3629" s="13">
        <f t="shared" si="1014"/>
        <v>2.1254146073030888E-3</v>
      </c>
      <c r="G3629" s="2">
        <f t="shared" si="1009"/>
        <v>7595.3064999999997</v>
      </c>
      <c r="H3629" s="2">
        <f t="shared" ca="1" si="1015"/>
        <v>78375.399999999994</v>
      </c>
      <c r="I3629">
        <f t="shared" ca="1" si="1016"/>
        <v>1</v>
      </c>
      <c r="J3629">
        <f t="shared" si="1017"/>
        <v>1</v>
      </c>
      <c r="K3629">
        <f t="shared" si="1010"/>
        <v>67.1899999999996</v>
      </c>
      <c r="L3629">
        <f t="shared" ca="1" si="1011"/>
        <v>-67.1899999999996</v>
      </c>
      <c r="M3629" s="14">
        <f t="shared" si="1012"/>
        <v>6923.0300000000498</v>
      </c>
      <c r="N3629">
        <f t="shared" si="1018"/>
        <v>0</v>
      </c>
      <c r="O3629">
        <f t="shared" si="1013"/>
        <v>0</v>
      </c>
      <c r="P3629">
        <f>COUNTIF(作圖資料!$A$3:$A$249,A3629)</f>
        <v>0</v>
      </c>
      <c r="R3629" s="7">
        <f t="shared" si="1019"/>
        <v>82</v>
      </c>
      <c r="S3629" s="8">
        <f t="shared" ca="1" si="1020"/>
        <v>-82</v>
      </c>
      <c r="T3629" s="8">
        <f t="shared" ca="1" si="1021"/>
        <v>9113</v>
      </c>
      <c r="U3629" s="8">
        <f t="shared" ca="1" si="1022"/>
        <v>1</v>
      </c>
      <c r="V3629" s="9">
        <f t="shared" ca="1" si="1023"/>
        <v>2</v>
      </c>
      <c r="W3629" s="3">
        <f t="shared" si="1024"/>
        <v>-3.1725501043448068E-3</v>
      </c>
      <c r="X3629" s="3">
        <f t="shared" si="1025"/>
        <v>2.8924358769575109E-2</v>
      </c>
      <c r="Y3629" s="3">
        <f t="shared" si="1026"/>
        <v>3.4392912975508061E-2</v>
      </c>
    </row>
    <row r="3630" spans="1:25" x14ac:dyDescent="0.25">
      <c r="A3630" s="1">
        <v>41310</v>
      </c>
      <c r="B3630" s="2">
        <v>7886.94</v>
      </c>
      <c r="C3630" s="2">
        <v>76142</v>
      </c>
      <c r="D3630" s="2">
        <v>7905</v>
      </c>
      <c r="E3630" s="2">
        <v>7892</v>
      </c>
      <c r="F3630" s="13">
        <f t="shared" si="1014"/>
        <v>2.2898614671851281E-3</v>
      </c>
      <c r="G3630" s="2">
        <f t="shared" si="1009"/>
        <v>7605.6263333333327</v>
      </c>
      <c r="H3630" s="2">
        <f t="shared" ca="1" si="1015"/>
        <v>78657</v>
      </c>
      <c r="I3630">
        <f t="shared" ca="1" si="1016"/>
        <v>-1</v>
      </c>
      <c r="J3630">
        <f t="shared" si="1017"/>
        <v>1</v>
      </c>
      <c r="K3630">
        <f t="shared" si="1010"/>
        <v>-36.220000000000255</v>
      </c>
      <c r="L3630">
        <f t="shared" ca="1" si="1011"/>
        <v>-36.220000000000255</v>
      </c>
      <c r="M3630" s="14">
        <f t="shared" si="1012"/>
        <v>6923.0300000000498</v>
      </c>
      <c r="N3630">
        <f t="shared" si="1018"/>
        <v>0</v>
      </c>
      <c r="O3630">
        <f t="shared" si="1013"/>
        <v>0</v>
      </c>
      <c r="P3630">
        <f>COUNTIF(作圖資料!$A$3:$A$249,A3630)</f>
        <v>0</v>
      </c>
      <c r="R3630" s="7">
        <f t="shared" si="1019"/>
        <v>-35</v>
      </c>
      <c r="S3630" s="8">
        <f t="shared" ca="1" si="1020"/>
        <v>-35</v>
      </c>
      <c r="T3630" s="8">
        <f t="shared" ca="1" si="1021"/>
        <v>9078</v>
      </c>
      <c r="U3630" s="8">
        <f t="shared" ca="1" si="1022"/>
        <v>-1</v>
      </c>
      <c r="V3630" s="9">
        <f t="shared" ca="1" si="1023"/>
        <v>2</v>
      </c>
      <c r="W3630" s="3">
        <f t="shared" si="1024"/>
        <v>-3.1725501043448068E-3</v>
      </c>
      <c r="X3630" s="3">
        <f t="shared" si="1025"/>
        <v>2.4220725336117521E-2</v>
      </c>
      <c r="Y3630" s="3">
        <f t="shared" si="1026"/>
        <v>2.9833246482543041E-2</v>
      </c>
    </row>
    <row r="3631" spans="1:25" x14ac:dyDescent="0.25">
      <c r="A3631" s="1">
        <v>41311</v>
      </c>
      <c r="B3631" s="2">
        <v>7906.65</v>
      </c>
      <c r="C3631" s="2">
        <v>93489</v>
      </c>
      <c r="D3631" s="2">
        <v>7900</v>
      </c>
      <c r="E3631" s="2">
        <v>7892</v>
      </c>
      <c r="F3631" s="13">
        <f t="shared" si="1014"/>
        <v>-8.4106416750451274E-4</v>
      </c>
      <c r="G3631" s="2">
        <f t="shared" si="1009"/>
        <v>7618.4696666666659</v>
      </c>
      <c r="H3631" s="2">
        <f t="shared" ca="1" si="1015"/>
        <v>81237</v>
      </c>
      <c r="I3631">
        <f t="shared" ca="1" si="1016"/>
        <v>1</v>
      </c>
      <c r="J3631">
        <f t="shared" si="1017"/>
        <v>-1</v>
      </c>
      <c r="K3631">
        <f t="shared" si="1010"/>
        <v>19.710000000000036</v>
      </c>
      <c r="L3631">
        <f t="shared" ca="1" si="1011"/>
        <v>-19.710000000000036</v>
      </c>
      <c r="M3631" s="14">
        <f t="shared" si="1012"/>
        <v>6923.0300000000498</v>
      </c>
      <c r="N3631">
        <f t="shared" si="1018"/>
        <v>0</v>
      </c>
      <c r="O3631">
        <f t="shared" si="1013"/>
        <v>0</v>
      </c>
      <c r="P3631">
        <f>COUNTIF(作圖資料!$A$3:$A$249,A3631)</f>
        <v>0</v>
      </c>
      <c r="R3631" s="7">
        <f t="shared" si="1019"/>
        <v>-5</v>
      </c>
      <c r="S3631" s="8">
        <f t="shared" ca="1" si="1020"/>
        <v>5</v>
      </c>
      <c r="T3631" s="8">
        <f t="shared" ca="1" si="1021"/>
        <v>9083</v>
      </c>
      <c r="U3631" s="8">
        <f t="shared" ca="1" si="1022"/>
        <v>1</v>
      </c>
      <c r="V3631" s="9">
        <f t="shared" ca="1" si="1023"/>
        <v>2</v>
      </c>
      <c r="W3631" s="3">
        <f t="shared" si="1024"/>
        <v>-3.1725501043448068E-3</v>
      </c>
      <c r="X3631" s="3">
        <f t="shared" si="1025"/>
        <v>2.6780322657306233E-2</v>
      </c>
      <c r="Y3631" s="3">
        <f t="shared" si="1026"/>
        <v>2.9181865554976705E-2</v>
      </c>
    </row>
    <row r="3632" spans="1:25" x14ac:dyDescent="0.25">
      <c r="A3632" s="1">
        <v>41323</v>
      </c>
      <c r="B3632" s="2">
        <v>7943.53</v>
      </c>
      <c r="C3632" s="2">
        <v>97190</v>
      </c>
      <c r="D3632" s="2">
        <v>7935</v>
      </c>
      <c r="E3632" s="2">
        <v>7932</v>
      </c>
      <c r="F3632" s="13">
        <f t="shared" si="1014"/>
        <v>-1.07382989678384E-3</v>
      </c>
      <c r="G3632" s="2">
        <f t="shared" si="1009"/>
        <v>7631.532666666666</v>
      </c>
      <c r="H3632" s="2">
        <f t="shared" ca="1" si="1015"/>
        <v>85249.2</v>
      </c>
      <c r="I3632">
        <f t="shared" ca="1" si="1016"/>
        <v>1</v>
      </c>
      <c r="J3632">
        <f t="shared" si="1017"/>
        <v>-1</v>
      </c>
      <c r="K3632">
        <f t="shared" si="1010"/>
        <v>36.880000000000109</v>
      </c>
      <c r="L3632">
        <f t="shared" ca="1" si="1011"/>
        <v>36.880000000000109</v>
      </c>
      <c r="M3632" s="14">
        <f t="shared" si="1012"/>
        <v>6923.0300000000498</v>
      </c>
      <c r="N3632">
        <f t="shared" si="1018"/>
        <v>0</v>
      </c>
      <c r="O3632">
        <f t="shared" si="1013"/>
        <v>0</v>
      </c>
      <c r="P3632">
        <f>COUNTIF(作圖資料!$A$3:$A$249,A3632)</f>
        <v>0</v>
      </c>
      <c r="R3632" s="7">
        <f t="shared" si="1019"/>
        <v>35</v>
      </c>
      <c r="S3632" s="8">
        <f t="shared" ca="1" si="1020"/>
        <v>35</v>
      </c>
      <c r="T3632" s="8">
        <f t="shared" ca="1" si="1021"/>
        <v>9118</v>
      </c>
      <c r="U3632" s="8">
        <f t="shared" ca="1" si="1022"/>
        <v>1</v>
      </c>
      <c r="V3632" s="9">
        <f t="shared" ca="1" si="1023"/>
        <v>0</v>
      </c>
      <c r="W3632" s="3">
        <f t="shared" si="1024"/>
        <v>-3.1725501043448068E-3</v>
      </c>
      <c r="X3632" s="3">
        <f t="shared" si="1025"/>
        <v>3.1569665590103657E-2</v>
      </c>
      <c r="Y3632" s="3">
        <f t="shared" si="1026"/>
        <v>3.3741532047941725E-2</v>
      </c>
    </row>
    <row r="3633" spans="1:25" x14ac:dyDescent="0.25">
      <c r="A3633" s="1">
        <v>41324</v>
      </c>
      <c r="B3633" s="2">
        <v>7960.88</v>
      </c>
      <c r="C3633" s="2">
        <v>80086</v>
      </c>
      <c r="D3633" s="2">
        <v>7959</v>
      </c>
      <c r="E3633" s="2">
        <v>7952</v>
      </c>
      <c r="F3633" s="13">
        <f t="shared" si="1014"/>
        <v>-2.3615479695715536E-4</v>
      </c>
      <c r="G3633" s="2">
        <f t="shared" si="1009"/>
        <v>7645.1499999999987</v>
      </c>
      <c r="H3633" s="2">
        <f t="shared" ca="1" si="1015"/>
        <v>87299.6</v>
      </c>
      <c r="I3633">
        <f t="shared" ca="1" si="1016"/>
        <v>-1</v>
      </c>
      <c r="J3633">
        <f t="shared" si="1017"/>
        <v>-1</v>
      </c>
      <c r="K3633">
        <f t="shared" si="1010"/>
        <v>17.350000000000364</v>
      </c>
      <c r="L3633">
        <f t="shared" ca="1" si="1011"/>
        <v>17.350000000000364</v>
      </c>
      <c r="M3633" s="14">
        <f t="shared" si="1012"/>
        <v>6923.0300000000498</v>
      </c>
      <c r="N3633">
        <f t="shared" si="1018"/>
        <v>0</v>
      </c>
      <c r="O3633">
        <f t="shared" si="1013"/>
        <v>0</v>
      </c>
      <c r="P3633">
        <f>COUNTIF(作圖資料!$A$3:$A$249,A3633)</f>
        <v>0</v>
      </c>
      <c r="R3633" s="7">
        <f t="shared" si="1019"/>
        <v>24</v>
      </c>
      <c r="S3633" s="8">
        <f t="shared" ca="1" si="1020"/>
        <v>24</v>
      </c>
      <c r="T3633" s="8">
        <f t="shared" ca="1" si="1021"/>
        <v>9142</v>
      </c>
      <c r="U3633" s="8">
        <f t="shared" ca="1" si="1022"/>
        <v>-1</v>
      </c>
      <c r="V3633" s="9">
        <f t="shared" ca="1" si="1023"/>
        <v>2</v>
      </c>
      <c r="W3633" s="3">
        <f t="shared" si="1024"/>
        <v>-3.1725501043448068E-3</v>
      </c>
      <c r="X3633" s="3">
        <f t="shared" si="1025"/>
        <v>3.3822786519714043E-2</v>
      </c>
      <c r="Y3633" s="3">
        <f t="shared" si="1026"/>
        <v>3.6868160500260538E-2</v>
      </c>
    </row>
    <row r="3634" spans="1:25" x14ac:dyDescent="0.25">
      <c r="A3634" s="1">
        <v>41325</v>
      </c>
      <c r="B3634" s="2">
        <v>8029.1</v>
      </c>
      <c r="C3634" s="2">
        <v>98792</v>
      </c>
      <c r="D3634" s="2">
        <v>8023</v>
      </c>
      <c r="E3634" s="2">
        <v>8010</v>
      </c>
      <c r="F3634" s="13">
        <f t="shared" si="1014"/>
        <v>-2.3788469442403981E-3</v>
      </c>
      <c r="G3634" s="2">
        <f t="shared" si="1009"/>
        <v>7660.1338333333315</v>
      </c>
      <c r="H3634" s="2">
        <f t="shared" ca="1" si="1015"/>
        <v>89139.8</v>
      </c>
      <c r="I3634">
        <f t="shared" ca="1" si="1016"/>
        <v>1</v>
      </c>
      <c r="J3634">
        <f t="shared" si="1017"/>
        <v>-1</v>
      </c>
      <c r="K3634">
        <f t="shared" si="1010"/>
        <v>68.220000000000255</v>
      </c>
      <c r="L3634">
        <f t="shared" ca="1" si="1011"/>
        <v>-68.220000000000255</v>
      </c>
      <c r="M3634" s="14">
        <f t="shared" si="1012"/>
        <v>6923.0300000000498</v>
      </c>
      <c r="N3634">
        <f t="shared" si="1018"/>
        <v>0</v>
      </c>
      <c r="O3634">
        <f t="shared" si="1013"/>
        <v>0</v>
      </c>
      <c r="P3634">
        <f>COUNTIF(作圖資料!$A$3:$A$249,A3634)</f>
        <v>1</v>
      </c>
      <c r="R3634" s="7">
        <f t="shared" si="1019"/>
        <v>64</v>
      </c>
      <c r="S3634" s="8">
        <f t="shared" ca="1" si="1020"/>
        <v>-64</v>
      </c>
      <c r="T3634" s="8">
        <f t="shared" ca="1" si="1021"/>
        <v>9078</v>
      </c>
      <c r="U3634" s="8">
        <f t="shared" ca="1" si="1022"/>
        <v>1</v>
      </c>
      <c r="V3634" s="9">
        <f t="shared" ca="1" si="1023"/>
        <v>2</v>
      </c>
      <c r="W3634" s="3">
        <f t="shared" si="1024"/>
        <v>-3.1725501043448068E-3</v>
      </c>
      <c r="X3634" s="3">
        <f t="shared" si="1025"/>
        <v>4.2682032042366647E-2</v>
      </c>
      <c r="Y3634" s="3">
        <f t="shared" si="1026"/>
        <v>4.520583637311093E-2</v>
      </c>
    </row>
    <row r="3635" spans="1:25" x14ac:dyDescent="0.25">
      <c r="A3635" s="1">
        <v>41326</v>
      </c>
      <c r="B3635" s="2">
        <v>7957.46</v>
      </c>
      <c r="C3635" s="2">
        <v>77594</v>
      </c>
      <c r="D3635" s="2">
        <v>7949</v>
      </c>
      <c r="E3635" s="2">
        <v>7937</v>
      </c>
      <c r="F3635" s="13">
        <f t="shared" si="1014"/>
        <v>-1.0631533177671848E-3</v>
      </c>
      <c r="G3635" s="2">
        <f t="shared" si="1009"/>
        <v>7673.9408333333322</v>
      </c>
      <c r="H3635" s="2">
        <f t="shared" ca="1" si="1015"/>
        <v>89430.2</v>
      </c>
      <c r="I3635">
        <f t="shared" ca="1" si="1016"/>
        <v>-1</v>
      </c>
      <c r="J3635">
        <f t="shared" si="1017"/>
        <v>-1</v>
      </c>
      <c r="K3635">
        <f t="shared" si="1010"/>
        <v>-71.640000000000327</v>
      </c>
      <c r="L3635">
        <f t="shared" ca="1" si="1011"/>
        <v>-71.640000000000327</v>
      </c>
      <c r="M3635" s="14">
        <f t="shared" si="1012"/>
        <v>6923.0300000000498</v>
      </c>
      <c r="N3635">
        <f t="shared" si="1018"/>
        <v>0</v>
      </c>
      <c r="O3635">
        <f t="shared" si="1013"/>
        <v>0</v>
      </c>
      <c r="P3635">
        <f>COUNTIF(作圖資料!$A$3:$A$249,A3635)</f>
        <v>0</v>
      </c>
      <c r="R3635" s="7">
        <f t="shared" si="1019"/>
        <v>-61</v>
      </c>
      <c r="S3635" s="8">
        <f t="shared" ca="1" si="1020"/>
        <v>-61</v>
      </c>
      <c r="T3635" s="8">
        <f t="shared" ca="1" si="1021"/>
        <v>9017</v>
      </c>
      <c r="U3635" s="8">
        <f t="shared" ca="1" si="1022"/>
        <v>-1</v>
      </c>
      <c r="V3635" s="9">
        <f t="shared" ca="1" si="1023"/>
        <v>2</v>
      </c>
      <c r="W3635" s="3">
        <f t="shared" si="1024"/>
        <v>-2.3788469442403981E-3</v>
      </c>
      <c r="X3635" s="3">
        <f t="shared" si="1025"/>
        <v>-8.9225442453077335E-3</v>
      </c>
      <c r="Y3635" s="3">
        <f t="shared" si="1026"/>
        <v>-7.6154806491885146E-3</v>
      </c>
    </row>
    <row r="3636" spans="1:25" x14ac:dyDescent="0.25">
      <c r="A3636" s="1">
        <v>41327</v>
      </c>
      <c r="B3636" s="2">
        <v>7947.72</v>
      </c>
      <c r="C3636" s="2">
        <v>75849</v>
      </c>
      <c r="D3636" s="2">
        <v>7951</v>
      </c>
      <c r="E3636" s="2">
        <v>7942</v>
      </c>
      <c r="F3636" s="13">
        <f t="shared" si="1014"/>
        <v>4.1269697472978706E-4</v>
      </c>
      <c r="G3636" s="2">
        <f t="shared" si="1009"/>
        <v>7687.3066666666655</v>
      </c>
      <c r="H3636" s="2">
        <f t="shared" ca="1" si="1015"/>
        <v>85902.2</v>
      </c>
      <c r="I3636">
        <f t="shared" ca="1" si="1016"/>
        <v>-1</v>
      </c>
      <c r="J3636">
        <f t="shared" si="1017"/>
        <v>1</v>
      </c>
      <c r="K3636">
        <f t="shared" si="1010"/>
        <v>-9.7399999999997817</v>
      </c>
      <c r="L3636">
        <f t="shared" ca="1" si="1011"/>
        <v>9.7399999999997817</v>
      </c>
      <c r="M3636" s="14">
        <f t="shared" si="1012"/>
        <v>6923.0300000000498</v>
      </c>
      <c r="N3636">
        <f t="shared" si="1018"/>
        <v>0</v>
      </c>
      <c r="O3636">
        <f t="shared" si="1013"/>
        <v>0</v>
      </c>
      <c r="P3636">
        <f>COUNTIF(作圖資料!$A$3:$A$249,A3636)</f>
        <v>0</v>
      </c>
      <c r="R3636" s="7">
        <f t="shared" si="1019"/>
        <v>2</v>
      </c>
      <c r="S3636" s="8">
        <f t="shared" ca="1" si="1020"/>
        <v>-2</v>
      </c>
      <c r="T3636" s="8">
        <f t="shared" ca="1" si="1021"/>
        <v>9015</v>
      </c>
      <c r="U3636" s="8">
        <f t="shared" ca="1" si="1022"/>
        <v>-1</v>
      </c>
      <c r="V3636" s="9">
        <f t="shared" ca="1" si="1023"/>
        <v>0</v>
      </c>
      <c r="W3636" s="3">
        <f t="shared" si="1024"/>
        <v>-2.3788469442403981E-3</v>
      </c>
      <c r="X3636" s="3">
        <f t="shared" si="1025"/>
        <v>-1.0135631639909826E-2</v>
      </c>
      <c r="Y3636" s="3">
        <f t="shared" si="1026"/>
        <v>-7.3657927590511374E-3</v>
      </c>
    </row>
    <row r="3637" spans="1:25" x14ac:dyDescent="0.25">
      <c r="A3637" s="1">
        <v>41328</v>
      </c>
      <c r="B3637" s="2">
        <v>7986.89</v>
      </c>
      <c r="C3637" s="2">
        <v>53727</v>
      </c>
      <c r="D3637" s="2">
        <v>7993</v>
      </c>
      <c r="E3637" s="2">
        <v>7984</v>
      </c>
      <c r="F3637" s="13">
        <f t="shared" si="1014"/>
        <v>7.6500364973086654E-4</v>
      </c>
      <c r="G3637" s="2">
        <f t="shared" si="1009"/>
        <v>7702.2799999999988</v>
      </c>
      <c r="H3637" s="2">
        <f t="shared" ca="1" si="1015"/>
        <v>77209.600000000006</v>
      </c>
      <c r="I3637">
        <f t="shared" ca="1" si="1016"/>
        <v>-1</v>
      </c>
      <c r="J3637">
        <f t="shared" si="1017"/>
        <v>1</v>
      </c>
      <c r="K3637">
        <f t="shared" si="1010"/>
        <v>39.170000000000073</v>
      </c>
      <c r="L3637">
        <f t="shared" ca="1" si="1011"/>
        <v>-39.170000000000073</v>
      </c>
      <c r="M3637" s="14">
        <f t="shared" si="1012"/>
        <v>6923.0300000000498</v>
      </c>
      <c r="N3637">
        <f t="shared" si="1018"/>
        <v>0</v>
      </c>
      <c r="O3637">
        <f t="shared" si="1013"/>
        <v>0</v>
      </c>
      <c r="P3637">
        <f>COUNTIF(作圖資料!$A$3:$A$249,A3637)</f>
        <v>0</v>
      </c>
      <c r="R3637" s="7">
        <f t="shared" si="1019"/>
        <v>42</v>
      </c>
      <c r="S3637" s="8">
        <f t="shared" ca="1" si="1020"/>
        <v>-42</v>
      </c>
      <c r="T3637" s="8">
        <f t="shared" ca="1" si="1021"/>
        <v>8973</v>
      </c>
      <c r="U3637" s="8">
        <f t="shared" ca="1" si="1022"/>
        <v>-1</v>
      </c>
      <c r="V3637" s="9">
        <f t="shared" ca="1" si="1023"/>
        <v>0</v>
      </c>
      <c r="W3637" s="3">
        <f t="shared" si="1024"/>
        <v>-2.3788469442403981E-3</v>
      </c>
      <c r="X3637" s="3">
        <f t="shared" si="1025"/>
        <v>-5.2571271998106406E-3</v>
      </c>
      <c r="Y3637" s="3">
        <f t="shared" si="1026"/>
        <v>-2.1223470661672073E-3</v>
      </c>
    </row>
    <row r="3638" spans="1:25" x14ac:dyDescent="0.25">
      <c r="A3638" s="1">
        <v>41330</v>
      </c>
      <c r="B3638" s="2">
        <v>7947.68</v>
      </c>
      <c r="C3638" s="2">
        <v>72378</v>
      </c>
      <c r="D3638" s="2">
        <v>7941</v>
      </c>
      <c r="E3638" s="2">
        <v>7933</v>
      </c>
      <c r="F3638" s="13">
        <f t="shared" si="1014"/>
        <v>-8.4049684939513369E-4</v>
      </c>
      <c r="G3638" s="2">
        <f t="shared" si="1009"/>
        <v>7716.311999999999</v>
      </c>
      <c r="H3638" s="2">
        <f t="shared" ca="1" si="1015"/>
        <v>75668</v>
      </c>
      <c r="I3638">
        <f t="shared" ca="1" si="1016"/>
        <v>-1</v>
      </c>
      <c r="J3638">
        <f t="shared" si="1017"/>
        <v>-1</v>
      </c>
      <c r="K3638">
        <f t="shared" si="1010"/>
        <v>-39.210000000000036</v>
      </c>
      <c r="L3638">
        <f t="shared" ca="1" si="1011"/>
        <v>39.210000000000036</v>
      </c>
      <c r="M3638" s="14">
        <f t="shared" si="1012"/>
        <v>6923.0300000000498</v>
      </c>
      <c r="N3638">
        <f t="shared" si="1018"/>
        <v>0</v>
      </c>
      <c r="O3638">
        <f t="shared" si="1013"/>
        <v>0</v>
      </c>
      <c r="P3638">
        <f>COUNTIF(作圖資料!$A$3:$A$249,A3638)</f>
        <v>0</v>
      </c>
      <c r="R3638" s="7">
        <f t="shared" si="1019"/>
        <v>-52</v>
      </c>
      <c r="S3638" s="8">
        <f t="shared" ca="1" si="1020"/>
        <v>52</v>
      </c>
      <c r="T3638" s="8">
        <f t="shared" ca="1" si="1021"/>
        <v>9025</v>
      </c>
      <c r="U3638" s="8">
        <f t="shared" ca="1" si="1022"/>
        <v>-1</v>
      </c>
      <c r="V3638" s="9">
        <f t="shared" ca="1" si="1023"/>
        <v>0</v>
      </c>
      <c r="W3638" s="3">
        <f t="shared" si="1024"/>
        <v>-2.3788469442403981E-3</v>
      </c>
      <c r="X3638" s="3">
        <f t="shared" si="1025"/>
        <v>-1.0140613518327068E-2</v>
      </c>
      <c r="Y3638" s="3">
        <f t="shared" si="1026"/>
        <v>-8.6142322097377821E-3</v>
      </c>
    </row>
    <row r="3639" spans="1:25" x14ac:dyDescent="0.25">
      <c r="A3639" s="1">
        <v>41331</v>
      </c>
      <c r="B3639" s="2">
        <v>7880.9</v>
      </c>
      <c r="C3639" s="2">
        <v>69042</v>
      </c>
      <c r="D3639" s="2">
        <v>7885</v>
      </c>
      <c r="E3639" s="2">
        <v>7876</v>
      </c>
      <c r="F3639" s="13">
        <f t="shared" si="1014"/>
        <v>5.2024514966575452E-4</v>
      </c>
      <c r="G3639" s="2">
        <f t="shared" si="1009"/>
        <v>7725.5601666666662</v>
      </c>
      <c r="H3639" s="2">
        <f t="shared" ca="1" si="1015"/>
        <v>69718</v>
      </c>
      <c r="I3639">
        <f t="shared" ca="1" si="1016"/>
        <v>-1</v>
      </c>
      <c r="J3639">
        <f t="shared" si="1017"/>
        <v>1</v>
      </c>
      <c r="K3639">
        <f t="shared" si="1010"/>
        <v>-66.780000000000655</v>
      </c>
      <c r="L3639">
        <f t="shared" ca="1" si="1011"/>
        <v>66.780000000000655</v>
      </c>
      <c r="M3639" s="14">
        <f t="shared" si="1012"/>
        <v>6923.0300000000498</v>
      </c>
      <c r="N3639">
        <f t="shared" si="1018"/>
        <v>0</v>
      </c>
      <c r="O3639">
        <f t="shared" si="1013"/>
        <v>0</v>
      </c>
      <c r="P3639">
        <f>COUNTIF(作圖資料!$A$3:$A$249,A3639)</f>
        <v>0</v>
      </c>
      <c r="R3639" s="7">
        <f t="shared" si="1019"/>
        <v>-56</v>
      </c>
      <c r="S3639" s="8">
        <f t="shared" ca="1" si="1020"/>
        <v>56</v>
      </c>
      <c r="T3639" s="8">
        <f t="shared" ca="1" si="1021"/>
        <v>9081</v>
      </c>
      <c r="U3639" s="8">
        <f t="shared" ca="1" si="1022"/>
        <v>-1</v>
      </c>
      <c r="V3639" s="9">
        <f t="shared" ca="1" si="1023"/>
        <v>0</v>
      </c>
      <c r="W3639" s="3">
        <f t="shared" si="1024"/>
        <v>-2.3788469442403981E-3</v>
      </c>
      <c r="X3639" s="3">
        <f t="shared" si="1025"/>
        <v>-1.8457859535938148E-2</v>
      </c>
      <c r="Y3639" s="3">
        <f t="shared" si="1026"/>
        <v>-1.5605493133582948E-2</v>
      </c>
    </row>
    <row r="3640" spans="1:25" x14ac:dyDescent="0.25">
      <c r="A3640" s="1">
        <v>41332</v>
      </c>
      <c r="B3640" s="2">
        <v>7897.98</v>
      </c>
      <c r="C3640" s="2">
        <v>75016</v>
      </c>
      <c r="D3640" s="2">
        <v>7879</v>
      </c>
      <c r="E3640" s="2">
        <v>7868</v>
      </c>
      <c r="F3640" s="13">
        <f t="shared" si="1014"/>
        <v>-2.4031461209068627E-3</v>
      </c>
      <c r="G3640" s="2">
        <f t="shared" si="1009"/>
        <v>7733.7369999999992</v>
      </c>
      <c r="H3640" s="2">
        <f t="shared" ca="1" si="1015"/>
        <v>69202.399999999994</v>
      </c>
      <c r="I3640">
        <f t="shared" ca="1" si="1016"/>
        <v>1</v>
      </c>
      <c r="J3640">
        <f t="shared" si="1017"/>
        <v>-1</v>
      </c>
      <c r="K3640">
        <f t="shared" si="1010"/>
        <v>17.079999999999927</v>
      </c>
      <c r="L3640">
        <f t="shared" ca="1" si="1011"/>
        <v>-17.079999999999927</v>
      </c>
      <c r="M3640" s="14">
        <f t="shared" si="1012"/>
        <v>6923.0300000000498</v>
      </c>
      <c r="N3640">
        <f t="shared" si="1018"/>
        <v>0</v>
      </c>
      <c r="O3640">
        <f t="shared" si="1013"/>
        <v>0</v>
      </c>
      <c r="P3640">
        <f>COUNTIF(作圖資料!$A$3:$A$249,A3640)</f>
        <v>0</v>
      </c>
      <c r="R3640" s="7">
        <f t="shared" si="1019"/>
        <v>-6</v>
      </c>
      <c r="S3640" s="8">
        <f t="shared" ca="1" si="1020"/>
        <v>6</v>
      </c>
      <c r="T3640" s="8">
        <f t="shared" ca="1" si="1021"/>
        <v>9087</v>
      </c>
      <c r="U3640" s="8">
        <f t="shared" ca="1" si="1022"/>
        <v>1</v>
      </c>
      <c r="V3640" s="9">
        <f t="shared" ca="1" si="1023"/>
        <v>2</v>
      </c>
      <c r="W3640" s="3">
        <f t="shared" si="1024"/>
        <v>-2.3788469442403981E-3</v>
      </c>
      <c r="X3640" s="3">
        <f t="shared" si="1025"/>
        <v>-1.6330597451769235E-2</v>
      </c>
      <c r="Y3640" s="3">
        <f t="shared" si="1026"/>
        <v>-1.6354556803994891E-2</v>
      </c>
    </row>
    <row r="3641" spans="1:25" x14ac:dyDescent="0.25">
      <c r="A3641" s="1">
        <v>41334</v>
      </c>
      <c r="B3641" s="2">
        <v>7964.63</v>
      </c>
      <c r="C3641" s="2">
        <v>80595</v>
      </c>
      <c r="D3641" s="2">
        <v>7936</v>
      </c>
      <c r="E3641" s="2">
        <v>7925</v>
      </c>
      <c r="F3641" s="13">
        <f t="shared" si="1014"/>
        <v>-3.5946428145438025E-3</v>
      </c>
      <c r="G3641" s="2">
        <f t="shared" si="1009"/>
        <v>7742.6441666666669</v>
      </c>
      <c r="H3641" s="2">
        <f t="shared" ca="1" si="1015"/>
        <v>70151.600000000006</v>
      </c>
      <c r="I3641">
        <f t="shared" ca="1" si="1016"/>
        <v>1</v>
      </c>
      <c r="J3641">
        <f t="shared" si="1017"/>
        <v>-1</v>
      </c>
      <c r="K3641">
        <f t="shared" si="1010"/>
        <v>66.650000000000546</v>
      </c>
      <c r="L3641">
        <f t="shared" ca="1" si="1011"/>
        <v>66.650000000000546</v>
      </c>
      <c r="M3641" s="14">
        <f t="shared" si="1012"/>
        <v>6923.0300000000498</v>
      </c>
      <c r="N3641">
        <f t="shared" si="1018"/>
        <v>0</v>
      </c>
      <c r="O3641">
        <f t="shared" si="1013"/>
        <v>0</v>
      </c>
      <c r="P3641">
        <f>COUNTIF(作圖資料!$A$3:$A$249,A3641)</f>
        <v>0</v>
      </c>
      <c r="R3641" s="7">
        <f t="shared" si="1019"/>
        <v>57</v>
      </c>
      <c r="S3641" s="8">
        <f t="shared" ca="1" si="1020"/>
        <v>57</v>
      </c>
      <c r="T3641" s="8">
        <f t="shared" ca="1" si="1021"/>
        <v>9144</v>
      </c>
      <c r="U3641" s="8">
        <f t="shared" ca="1" si="1022"/>
        <v>1</v>
      </c>
      <c r="V3641" s="9">
        <f t="shared" ca="1" si="1023"/>
        <v>0</v>
      </c>
      <c r="W3641" s="3">
        <f t="shared" si="1024"/>
        <v>-2.3788469442403981E-3</v>
      </c>
      <c r="X3641" s="3">
        <f t="shared" si="1025"/>
        <v>-8.0295425390143338E-3</v>
      </c>
      <c r="Y3641" s="3">
        <f t="shared" si="1026"/>
        <v>-9.2384519350811045E-3</v>
      </c>
    </row>
    <row r="3642" spans="1:25" x14ac:dyDescent="0.25">
      <c r="A3642" s="1">
        <v>41337</v>
      </c>
      <c r="B3642" s="2">
        <v>7867.34</v>
      </c>
      <c r="C3642" s="2">
        <v>84022</v>
      </c>
      <c r="D3642" s="2">
        <v>7845</v>
      </c>
      <c r="E3642" s="2">
        <v>7835</v>
      </c>
      <c r="F3642" s="13">
        <f t="shared" si="1014"/>
        <v>-2.8395874590395609E-3</v>
      </c>
      <c r="G3642" s="2">
        <f t="shared" si="1009"/>
        <v>7749.8509999999997</v>
      </c>
      <c r="H3642" s="2">
        <f t="shared" ca="1" si="1015"/>
        <v>76210.600000000006</v>
      </c>
      <c r="I3642">
        <f t="shared" ca="1" si="1016"/>
        <v>1</v>
      </c>
      <c r="J3642">
        <f t="shared" si="1017"/>
        <v>-1</v>
      </c>
      <c r="K3642">
        <f t="shared" si="1010"/>
        <v>-97.289999999999964</v>
      </c>
      <c r="L3642">
        <f t="shared" ca="1" si="1011"/>
        <v>-97.289999999999964</v>
      </c>
      <c r="M3642" s="14">
        <f t="shared" si="1012"/>
        <v>6923.0300000000498</v>
      </c>
      <c r="N3642">
        <f t="shared" si="1018"/>
        <v>0</v>
      </c>
      <c r="O3642">
        <f t="shared" si="1013"/>
        <v>0</v>
      </c>
      <c r="P3642">
        <f>COUNTIF(作圖資料!$A$3:$A$249,A3642)</f>
        <v>0</v>
      </c>
      <c r="R3642" s="7">
        <f t="shared" si="1019"/>
        <v>-91</v>
      </c>
      <c r="S3642" s="8">
        <f t="shared" ca="1" si="1020"/>
        <v>-91</v>
      </c>
      <c r="T3642" s="8">
        <f t="shared" ca="1" si="1021"/>
        <v>9053</v>
      </c>
      <c r="U3642" s="8">
        <f t="shared" ca="1" si="1022"/>
        <v>1</v>
      </c>
      <c r="V3642" s="9">
        <f t="shared" ca="1" si="1023"/>
        <v>0</v>
      </c>
      <c r="W3642" s="3">
        <f t="shared" si="1024"/>
        <v>-2.3788469442403981E-3</v>
      </c>
      <c r="X3642" s="3">
        <f t="shared" si="1025"/>
        <v>-2.0146716319388247E-2</v>
      </c>
      <c r="Y3642" s="3">
        <f t="shared" si="1026"/>
        <v>-2.0599250936329527E-2</v>
      </c>
    </row>
    <row r="3643" spans="1:25" x14ac:dyDescent="0.25">
      <c r="A3643" s="1">
        <v>41338</v>
      </c>
      <c r="B3643" s="2">
        <v>7932.71</v>
      </c>
      <c r="C3643" s="2">
        <v>91877</v>
      </c>
      <c r="D3643" s="2">
        <v>7913</v>
      </c>
      <c r="E3643" s="2">
        <v>7901</v>
      </c>
      <c r="F3643" s="13">
        <f t="shared" si="1014"/>
        <v>-2.4846490039343028E-3</v>
      </c>
      <c r="G3643" s="2">
        <f t="shared" si="1009"/>
        <v>7757.0036666666674</v>
      </c>
      <c r="H3643" s="2">
        <f t="shared" ca="1" si="1015"/>
        <v>80110.399999999994</v>
      </c>
      <c r="I3643">
        <f t="shared" ca="1" si="1016"/>
        <v>1</v>
      </c>
      <c r="J3643">
        <f t="shared" si="1017"/>
        <v>-1</v>
      </c>
      <c r="K3643">
        <f t="shared" si="1010"/>
        <v>65.369999999999891</v>
      </c>
      <c r="L3643">
        <f t="shared" ca="1" si="1011"/>
        <v>65.369999999999891</v>
      </c>
      <c r="M3643" s="14">
        <f t="shared" si="1012"/>
        <v>6923.0300000000498</v>
      </c>
      <c r="N3643">
        <f t="shared" si="1018"/>
        <v>0</v>
      </c>
      <c r="O3643">
        <f t="shared" si="1013"/>
        <v>0</v>
      </c>
      <c r="P3643">
        <f>COUNTIF(作圖資料!$A$3:$A$249,A3643)</f>
        <v>0</v>
      </c>
      <c r="R3643" s="7">
        <f t="shared" si="1019"/>
        <v>68</v>
      </c>
      <c r="S3643" s="8">
        <f t="shared" ca="1" si="1020"/>
        <v>68</v>
      </c>
      <c r="T3643" s="8">
        <f t="shared" ca="1" si="1021"/>
        <v>9121</v>
      </c>
      <c r="U3643" s="8">
        <f t="shared" ca="1" si="1022"/>
        <v>1</v>
      </c>
      <c r="V3643" s="9">
        <f t="shared" ca="1" si="1023"/>
        <v>0</v>
      </c>
      <c r="W3643" s="3">
        <f t="shared" si="1024"/>
        <v>-2.3788469442403981E-3</v>
      </c>
      <c r="X3643" s="3">
        <f t="shared" si="1025"/>
        <v>-1.2005081515985561E-2</v>
      </c>
      <c r="Y3643" s="3">
        <f t="shared" si="1026"/>
        <v>-1.2109862671660254E-2</v>
      </c>
    </row>
    <row r="3644" spans="1:25" x14ac:dyDescent="0.25">
      <c r="A3644" s="1">
        <v>41339</v>
      </c>
      <c r="B3644" s="2">
        <v>7950.3</v>
      </c>
      <c r="C3644" s="2">
        <v>94487</v>
      </c>
      <c r="D3644" s="2">
        <v>7947</v>
      </c>
      <c r="E3644" s="2">
        <v>7938</v>
      </c>
      <c r="F3644" s="13">
        <f t="shared" si="1014"/>
        <v>-4.1507867627643691E-4</v>
      </c>
      <c r="G3644" s="2">
        <f t="shared" si="1009"/>
        <v>7763.1725000000006</v>
      </c>
      <c r="H3644" s="2">
        <f t="shared" ca="1" si="1015"/>
        <v>85199.4</v>
      </c>
      <c r="I3644">
        <f t="shared" ca="1" si="1016"/>
        <v>1</v>
      </c>
      <c r="J3644">
        <f t="shared" si="1017"/>
        <v>-1</v>
      </c>
      <c r="K3644">
        <f t="shared" si="1010"/>
        <v>17.590000000000146</v>
      </c>
      <c r="L3644">
        <f t="shared" ca="1" si="1011"/>
        <v>17.590000000000146</v>
      </c>
      <c r="M3644" s="14">
        <f t="shared" si="1012"/>
        <v>6923.0300000000498</v>
      </c>
      <c r="N3644">
        <f t="shared" si="1018"/>
        <v>0</v>
      </c>
      <c r="O3644">
        <f t="shared" si="1013"/>
        <v>0</v>
      </c>
      <c r="P3644">
        <f>COUNTIF(作圖資料!$A$3:$A$249,A3644)</f>
        <v>0</v>
      </c>
      <c r="R3644" s="7">
        <f t="shared" si="1019"/>
        <v>34</v>
      </c>
      <c r="S3644" s="8">
        <f t="shared" ca="1" si="1020"/>
        <v>34</v>
      </c>
      <c r="T3644" s="8">
        <f t="shared" ca="1" si="1021"/>
        <v>9155</v>
      </c>
      <c r="U3644" s="8">
        <f t="shared" ca="1" si="1022"/>
        <v>1</v>
      </c>
      <c r="V3644" s="9">
        <f t="shared" ca="1" si="1023"/>
        <v>0</v>
      </c>
      <c r="W3644" s="3">
        <f t="shared" si="1024"/>
        <v>-2.3788469442403981E-3</v>
      </c>
      <c r="X3644" s="3">
        <f t="shared" si="1025"/>
        <v>-9.8143004819966073E-3</v>
      </c>
      <c r="Y3644" s="3">
        <f t="shared" si="1026"/>
        <v>-7.8651685393257287E-3</v>
      </c>
    </row>
    <row r="3645" spans="1:25" x14ac:dyDescent="0.25">
      <c r="A3645" s="1">
        <v>41340</v>
      </c>
      <c r="B3645" s="2">
        <v>7960.51</v>
      </c>
      <c r="C3645" s="2">
        <v>82033</v>
      </c>
      <c r="D3645" s="2">
        <v>7938</v>
      </c>
      <c r="E3645" s="2">
        <v>7929</v>
      </c>
      <c r="F3645" s="13">
        <f t="shared" si="1014"/>
        <v>-2.8277082749723625E-3</v>
      </c>
      <c r="G3645" s="2">
        <f t="shared" si="1009"/>
        <v>7769.1825000000008</v>
      </c>
      <c r="H3645" s="2">
        <f t="shared" ca="1" si="1015"/>
        <v>86602.8</v>
      </c>
      <c r="I3645">
        <f t="shared" ca="1" si="1016"/>
        <v>-1</v>
      </c>
      <c r="J3645">
        <f t="shared" si="1017"/>
        <v>-1</v>
      </c>
      <c r="K3645">
        <f t="shared" si="1010"/>
        <v>10.210000000000036</v>
      </c>
      <c r="L3645">
        <f t="shared" ca="1" si="1011"/>
        <v>10.210000000000036</v>
      </c>
      <c r="M3645" s="14">
        <f t="shared" si="1012"/>
        <v>6923.0300000000498</v>
      </c>
      <c r="N3645">
        <f t="shared" si="1018"/>
        <v>0</v>
      </c>
      <c r="O3645">
        <f t="shared" si="1013"/>
        <v>0</v>
      </c>
      <c r="P3645">
        <f>COUNTIF(作圖資料!$A$3:$A$249,A3645)</f>
        <v>0</v>
      </c>
      <c r="R3645" s="7">
        <f t="shared" si="1019"/>
        <v>-9</v>
      </c>
      <c r="S3645" s="8">
        <f t="shared" ca="1" si="1020"/>
        <v>-9</v>
      </c>
      <c r="T3645" s="8">
        <f t="shared" ca="1" si="1021"/>
        <v>9146</v>
      </c>
      <c r="U3645" s="8">
        <f t="shared" ca="1" si="1022"/>
        <v>-1</v>
      </c>
      <c r="V3645" s="9">
        <f t="shared" ca="1" si="1023"/>
        <v>2</v>
      </c>
      <c r="W3645" s="3">
        <f t="shared" si="1024"/>
        <v>-2.3788469442403981E-3</v>
      </c>
      <c r="X3645" s="3">
        <f t="shared" si="1025"/>
        <v>-8.5426760159917903E-3</v>
      </c>
      <c r="Y3645" s="3">
        <f t="shared" si="1026"/>
        <v>-8.9887640449437534E-3</v>
      </c>
    </row>
    <row r="3646" spans="1:25" x14ac:dyDescent="0.25">
      <c r="A3646" s="1">
        <v>41341</v>
      </c>
      <c r="B3646" s="2">
        <v>8015.14</v>
      </c>
      <c r="C3646" s="2">
        <v>91968</v>
      </c>
      <c r="D3646" s="2">
        <v>8008</v>
      </c>
      <c r="E3646" s="2">
        <v>7999</v>
      </c>
      <c r="F3646" s="13">
        <f t="shared" si="1014"/>
        <v>-8.9081413425096123E-4</v>
      </c>
      <c r="G3646" s="2">
        <f t="shared" ref="G3646:G3709" si="1027">AVERAGE(B3587:B3646)</f>
        <v>7776.0851666666686</v>
      </c>
      <c r="H3646" s="2">
        <f t="shared" ca="1" si="1015"/>
        <v>88877.4</v>
      </c>
      <c r="I3646">
        <f t="shared" ca="1" si="1016"/>
        <v>1</v>
      </c>
      <c r="J3646">
        <f t="shared" si="1017"/>
        <v>-1</v>
      </c>
      <c r="K3646">
        <f t="shared" ref="K3646:K3709" si="1028">B3646-B3645</f>
        <v>54.630000000000109</v>
      </c>
      <c r="L3646">
        <f t="shared" ref="L3646:L3709" ca="1" si="1029">I3645*K3646</f>
        <v>-54.630000000000109</v>
      </c>
      <c r="M3646" s="14">
        <f t="shared" ref="M3646:M3709" si="1030">M3645+K3646*N3645</f>
        <v>6923.0300000000498</v>
      </c>
      <c r="N3646">
        <f t="shared" si="1018"/>
        <v>0</v>
      </c>
      <c r="O3646">
        <f t="shared" ref="O3646:O3709" si="1031">ABS(N3646-N3645)</f>
        <v>0</v>
      </c>
      <c r="P3646">
        <f>COUNTIF(作圖資料!$A$3:$A$249,A3646)</f>
        <v>0</v>
      </c>
      <c r="R3646" s="7">
        <f t="shared" si="1019"/>
        <v>70</v>
      </c>
      <c r="S3646" s="8">
        <f t="shared" ca="1" si="1020"/>
        <v>-70</v>
      </c>
      <c r="T3646" s="8">
        <f t="shared" ca="1" si="1021"/>
        <v>9076</v>
      </c>
      <c r="U3646" s="8">
        <f t="shared" ca="1" si="1022"/>
        <v>1</v>
      </c>
      <c r="V3646" s="9">
        <f t="shared" ca="1" si="1023"/>
        <v>2</v>
      </c>
      <c r="W3646" s="3">
        <f t="shared" si="1024"/>
        <v>-2.3788469442403981E-3</v>
      </c>
      <c r="X3646" s="3">
        <f t="shared" si="1025"/>
        <v>-1.7386755676227494E-3</v>
      </c>
      <c r="Y3646" s="3">
        <f t="shared" si="1026"/>
        <v>-2.4968789013735115E-4</v>
      </c>
    </row>
    <row r="3647" spans="1:25" x14ac:dyDescent="0.25">
      <c r="A3647" s="1">
        <v>41344</v>
      </c>
      <c r="B3647" s="2">
        <v>8038.72</v>
      </c>
      <c r="C3647" s="2">
        <v>94025</v>
      </c>
      <c r="D3647" s="2">
        <v>8043</v>
      </c>
      <c r="E3647" s="2">
        <v>8033</v>
      </c>
      <c r="F3647" s="13">
        <f t="shared" si="1014"/>
        <v>5.324230723298129E-4</v>
      </c>
      <c r="G3647" s="2">
        <f t="shared" si="1027"/>
        <v>7782.5796666666683</v>
      </c>
      <c r="H3647" s="2">
        <f t="shared" ca="1" si="1015"/>
        <v>90878</v>
      </c>
      <c r="I3647">
        <f t="shared" ca="1" si="1016"/>
        <v>1</v>
      </c>
      <c r="J3647">
        <f t="shared" si="1017"/>
        <v>1</v>
      </c>
      <c r="K3647">
        <f t="shared" si="1028"/>
        <v>23.579999999999927</v>
      </c>
      <c r="L3647">
        <f t="shared" ca="1" si="1029"/>
        <v>23.579999999999927</v>
      </c>
      <c r="M3647" s="14">
        <f t="shared" si="1030"/>
        <v>6923.0300000000498</v>
      </c>
      <c r="N3647">
        <f t="shared" si="1018"/>
        <v>0</v>
      </c>
      <c r="O3647">
        <f t="shared" si="1031"/>
        <v>0</v>
      </c>
      <c r="P3647">
        <f>COUNTIF(作圖資料!$A$3:$A$249,A3647)</f>
        <v>0</v>
      </c>
      <c r="R3647" s="7">
        <f t="shared" si="1019"/>
        <v>35</v>
      </c>
      <c r="S3647" s="8">
        <f t="shared" ca="1" si="1020"/>
        <v>35</v>
      </c>
      <c r="T3647" s="8">
        <f t="shared" ca="1" si="1021"/>
        <v>9111</v>
      </c>
      <c r="U3647" s="8">
        <f t="shared" ca="1" si="1022"/>
        <v>1</v>
      </c>
      <c r="V3647" s="9">
        <f t="shared" ca="1" si="1023"/>
        <v>0</v>
      </c>
      <c r="W3647" s="3">
        <f t="shared" si="1024"/>
        <v>-2.3788469442403981E-3</v>
      </c>
      <c r="X3647" s="3">
        <f t="shared" si="1025"/>
        <v>1.1981417593502908E-3</v>
      </c>
      <c r="Y3647" s="3">
        <f t="shared" si="1026"/>
        <v>4.1198501872659055E-3</v>
      </c>
    </row>
    <row r="3648" spans="1:25" x14ac:dyDescent="0.25">
      <c r="A3648" s="1">
        <v>41345</v>
      </c>
      <c r="B3648" s="2">
        <v>7994.71</v>
      </c>
      <c r="C3648" s="2">
        <v>90324</v>
      </c>
      <c r="D3648" s="2">
        <v>7999</v>
      </c>
      <c r="E3648" s="2">
        <v>7992</v>
      </c>
      <c r="F3648" s="13">
        <f t="shared" si="1014"/>
        <v>5.3660482994377645E-4</v>
      </c>
      <c r="G3648" s="2">
        <f t="shared" si="1027"/>
        <v>7788.7705000000005</v>
      </c>
      <c r="H3648" s="2">
        <f t="shared" ca="1" si="1015"/>
        <v>90567.4</v>
      </c>
      <c r="I3648">
        <f t="shared" ca="1" si="1016"/>
        <v>-1</v>
      </c>
      <c r="J3648">
        <f t="shared" si="1017"/>
        <v>1</v>
      </c>
      <c r="K3648">
        <f t="shared" si="1028"/>
        <v>-44.010000000000218</v>
      </c>
      <c r="L3648">
        <f t="shared" ca="1" si="1029"/>
        <v>-44.010000000000218</v>
      </c>
      <c r="M3648" s="14">
        <f t="shared" si="1030"/>
        <v>6923.0300000000498</v>
      </c>
      <c r="N3648">
        <f t="shared" si="1018"/>
        <v>0</v>
      </c>
      <c r="O3648">
        <f t="shared" si="1031"/>
        <v>0</v>
      </c>
      <c r="P3648">
        <f>COUNTIF(作圖資料!$A$3:$A$249,A3648)</f>
        <v>0</v>
      </c>
      <c r="R3648" s="7">
        <f t="shared" si="1019"/>
        <v>-44</v>
      </c>
      <c r="S3648" s="8">
        <f t="shared" ca="1" si="1020"/>
        <v>-44</v>
      </c>
      <c r="T3648" s="8">
        <f t="shared" ca="1" si="1021"/>
        <v>9067</v>
      </c>
      <c r="U3648" s="8">
        <f t="shared" ca="1" si="1022"/>
        <v>-1</v>
      </c>
      <c r="V3648" s="9">
        <f t="shared" ca="1" si="1023"/>
        <v>2</v>
      </c>
      <c r="W3648" s="3">
        <f t="shared" si="1024"/>
        <v>-2.3788469442403981E-3</v>
      </c>
      <c r="X3648" s="3">
        <f t="shared" si="1025"/>
        <v>-4.283169969236944E-3</v>
      </c>
      <c r="Y3648" s="3">
        <f t="shared" si="1026"/>
        <v>-1.3732833957552648E-3</v>
      </c>
    </row>
    <row r="3649" spans="1:25" x14ac:dyDescent="0.25">
      <c r="A3649" s="1">
        <v>41346</v>
      </c>
      <c r="B3649" s="2">
        <v>7995.51</v>
      </c>
      <c r="C3649" s="2">
        <v>81232</v>
      </c>
      <c r="D3649" s="2">
        <v>7990</v>
      </c>
      <c r="E3649" s="2">
        <v>7984</v>
      </c>
      <c r="F3649" s="13">
        <f t="shared" si="1014"/>
        <v>-6.8913677801674122E-4</v>
      </c>
      <c r="G3649" s="2">
        <f t="shared" si="1027"/>
        <v>7794.6580000000004</v>
      </c>
      <c r="H3649" s="2">
        <f t="shared" ca="1" si="1015"/>
        <v>87916.4</v>
      </c>
      <c r="I3649">
        <f t="shared" ca="1" si="1016"/>
        <v>-1</v>
      </c>
      <c r="J3649">
        <f t="shared" si="1017"/>
        <v>-1</v>
      </c>
      <c r="K3649">
        <f t="shared" si="1028"/>
        <v>0.8000000000001819</v>
      </c>
      <c r="L3649">
        <f t="shared" ca="1" si="1029"/>
        <v>-0.8000000000001819</v>
      </c>
      <c r="M3649" s="14">
        <f t="shared" si="1030"/>
        <v>6923.0300000000498</v>
      </c>
      <c r="N3649">
        <f t="shared" si="1018"/>
        <v>0</v>
      </c>
      <c r="O3649">
        <f t="shared" si="1031"/>
        <v>0</v>
      </c>
      <c r="P3649">
        <f>COUNTIF(作圖資料!$A$3:$A$249,A3649)</f>
        <v>0</v>
      </c>
      <c r="R3649" s="7">
        <f t="shared" si="1019"/>
        <v>-9</v>
      </c>
      <c r="S3649" s="8">
        <f t="shared" ca="1" si="1020"/>
        <v>9</v>
      </c>
      <c r="T3649" s="8">
        <f t="shared" ca="1" si="1021"/>
        <v>9076</v>
      </c>
      <c r="U3649" s="8">
        <f t="shared" ca="1" si="1022"/>
        <v>-1</v>
      </c>
      <c r="V3649" s="9">
        <f t="shared" ca="1" si="1023"/>
        <v>0</v>
      </c>
      <c r="W3649" s="3">
        <f t="shared" si="1024"/>
        <v>-2.3788469442403981E-3</v>
      </c>
      <c r="X3649" s="3">
        <f t="shared" si="1025"/>
        <v>-4.1835324008918651E-3</v>
      </c>
      <c r="Y3649" s="3">
        <f t="shared" si="1026"/>
        <v>-2.4968789013731785E-3</v>
      </c>
    </row>
    <row r="3650" spans="1:25" x14ac:dyDescent="0.25">
      <c r="A3650" s="1">
        <v>41347</v>
      </c>
      <c r="B3650" s="2">
        <v>7951.76</v>
      </c>
      <c r="C3650" s="2">
        <v>75604</v>
      </c>
      <c r="D3650" s="2">
        <v>7953</v>
      </c>
      <c r="E3650" s="2">
        <v>7943</v>
      </c>
      <c r="F3650" s="13">
        <f t="shared" si="1014"/>
        <v>1.5594032013033221E-4</v>
      </c>
      <c r="G3650" s="2">
        <f t="shared" si="1027"/>
        <v>7800.3623333333353</v>
      </c>
      <c r="H3650" s="2">
        <f t="shared" ca="1" si="1015"/>
        <v>86630.6</v>
      </c>
      <c r="I3650">
        <f t="shared" ca="1" si="1016"/>
        <v>-1</v>
      </c>
      <c r="J3650">
        <f t="shared" si="1017"/>
        <v>1</v>
      </c>
      <c r="K3650">
        <f t="shared" si="1028"/>
        <v>-43.75</v>
      </c>
      <c r="L3650">
        <f t="shared" ca="1" si="1029"/>
        <v>43.75</v>
      </c>
      <c r="M3650" s="14">
        <f t="shared" si="1030"/>
        <v>6923.0300000000498</v>
      </c>
      <c r="N3650">
        <f t="shared" si="1018"/>
        <v>0</v>
      </c>
      <c r="O3650">
        <f t="shared" si="1031"/>
        <v>0</v>
      </c>
      <c r="P3650">
        <f>COUNTIF(作圖資料!$A$3:$A$249,A3650)</f>
        <v>0</v>
      </c>
      <c r="R3650" s="7">
        <f t="shared" si="1019"/>
        <v>-37</v>
      </c>
      <c r="S3650" s="8">
        <f t="shared" ca="1" si="1020"/>
        <v>37</v>
      </c>
      <c r="T3650" s="8">
        <f t="shared" ca="1" si="1021"/>
        <v>9113</v>
      </c>
      <c r="U3650" s="8">
        <f t="shared" ca="1" si="1022"/>
        <v>-1</v>
      </c>
      <c r="V3650" s="9">
        <f t="shared" ca="1" si="1023"/>
        <v>0</v>
      </c>
      <c r="W3650" s="3">
        <f t="shared" si="1024"/>
        <v>-2.3788469442403981E-3</v>
      </c>
      <c r="X3650" s="3">
        <f t="shared" si="1025"/>
        <v>-9.6324619197669659E-3</v>
      </c>
      <c r="Y3650" s="3">
        <f t="shared" si="1026"/>
        <v>-7.1161048689137862E-3</v>
      </c>
    </row>
    <row r="3651" spans="1:25" x14ac:dyDescent="0.25">
      <c r="A3651" s="1">
        <v>41348</v>
      </c>
      <c r="B3651" s="2">
        <v>7927.49</v>
      </c>
      <c r="C3651" s="2">
        <v>92118</v>
      </c>
      <c r="D3651" s="2">
        <v>7910</v>
      </c>
      <c r="E3651" s="2">
        <v>7901</v>
      </c>
      <c r="F3651" s="13">
        <f t="shared" ref="F3651:F3714" si="1032">IF(P3651=1,E3651,D3651)/B3651-1</f>
        <v>-2.20624687006854E-3</v>
      </c>
      <c r="G3651" s="2">
        <f t="shared" si="1027"/>
        <v>7805.5923333333349</v>
      </c>
      <c r="H3651" s="2">
        <f t="shared" ref="H3651:H3714" ca="1" si="1033">IF(ROW()&gt;$H$1,AVERAGE(OFFSET(C3651,-$H$1+1,,$H$1)),"")</f>
        <v>86660.6</v>
      </c>
      <c r="I3651">
        <f t="shared" ref="I3651:I3714" ca="1" si="1034">IF(H3651="",0,SIGN(C3651-H3651))</f>
        <v>1</v>
      </c>
      <c r="J3651">
        <f t="shared" ref="J3651:J3714" si="1035">SIGN(F3651)</f>
        <v>-1</v>
      </c>
      <c r="K3651">
        <f t="shared" si="1028"/>
        <v>-24.270000000000437</v>
      </c>
      <c r="L3651">
        <f t="shared" ca="1" si="1029"/>
        <v>24.270000000000437</v>
      </c>
      <c r="M3651" s="14">
        <f t="shared" si="1030"/>
        <v>6923.0300000000498</v>
      </c>
      <c r="N3651">
        <f t="shared" ref="N3651:N3714" si="1036">INT(M3651*$Q$1/B3651)*CHOOSE($L$1,I3651,J3651)</f>
        <v>0</v>
      </c>
      <c r="O3651">
        <f t="shared" si="1031"/>
        <v>0</v>
      </c>
      <c r="P3651">
        <f>COUNTIF(作圖資料!$A$3:$A$249,A3651)</f>
        <v>0</v>
      </c>
      <c r="R3651" s="7">
        <f t="shared" si="1019"/>
        <v>-43</v>
      </c>
      <c r="S3651" s="8">
        <f t="shared" ca="1" si="1020"/>
        <v>43</v>
      </c>
      <c r="T3651" s="8">
        <f t="shared" ca="1" si="1021"/>
        <v>9156</v>
      </c>
      <c r="U3651" s="8">
        <f t="shared" ca="1" si="1022"/>
        <v>1</v>
      </c>
      <c r="V3651" s="9">
        <f t="shared" ca="1" si="1023"/>
        <v>2</v>
      </c>
      <c r="W3651" s="3">
        <f t="shared" si="1024"/>
        <v>-2.3788469442403981E-3</v>
      </c>
      <c r="X3651" s="3">
        <f t="shared" si="1025"/>
        <v>-1.2655216649437917E-2</v>
      </c>
      <c r="Y3651" s="3">
        <f t="shared" si="1026"/>
        <v>-1.2484394506866336E-2</v>
      </c>
    </row>
    <row r="3652" spans="1:25" x14ac:dyDescent="0.25">
      <c r="A3652" s="1">
        <v>41351</v>
      </c>
      <c r="B3652" s="2">
        <v>7811.34</v>
      </c>
      <c r="C3652" s="2">
        <v>70152</v>
      </c>
      <c r="D3652" s="2">
        <v>7792</v>
      </c>
      <c r="E3652" s="2">
        <v>7776</v>
      </c>
      <c r="F3652" s="13">
        <f t="shared" si="1032"/>
        <v>-2.4758876197937818E-3</v>
      </c>
      <c r="G3652" s="2">
        <f t="shared" si="1027"/>
        <v>7807.6115000000018</v>
      </c>
      <c r="H3652" s="2">
        <f t="shared" ca="1" si="1033"/>
        <v>81886</v>
      </c>
      <c r="I3652">
        <f t="shared" ca="1" si="1034"/>
        <v>-1</v>
      </c>
      <c r="J3652">
        <f t="shared" si="1035"/>
        <v>-1</v>
      </c>
      <c r="K3652">
        <f t="shared" si="1028"/>
        <v>-116.14999999999964</v>
      </c>
      <c r="L3652">
        <f t="shared" ca="1" si="1029"/>
        <v>-116.14999999999964</v>
      </c>
      <c r="M3652" s="14">
        <f t="shared" si="1030"/>
        <v>6923.0300000000498</v>
      </c>
      <c r="N3652">
        <f t="shared" si="1036"/>
        <v>0</v>
      </c>
      <c r="O3652">
        <f t="shared" si="1031"/>
        <v>0</v>
      </c>
      <c r="P3652">
        <f>COUNTIF(作圖資料!$A$3:$A$249,A3652)</f>
        <v>0</v>
      </c>
      <c r="R3652" s="7">
        <f t="shared" ref="R3652:R3715" si="1037">D3652-IF(P3651=1,E3651,D3651)</f>
        <v>-118</v>
      </c>
      <c r="S3652" s="8">
        <f t="shared" ref="S3652:S3715" ca="1" si="1038">I3651*R3652</f>
        <v>-118</v>
      </c>
      <c r="T3652" s="8">
        <f t="shared" ref="T3652:T3715" ca="1" si="1039">T3651+R3652*U3651</f>
        <v>9038</v>
      </c>
      <c r="U3652" s="8">
        <f t="shared" ref="U3652:U3715" ca="1" si="1040">INT(T3652*$Q$1/IF(P3652=1,E3652,D3652))*I3652</f>
        <v>-1</v>
      </c>
      <c r="V3652" s="9">
        <f t="shared" ref="V3652:V3715" ca="1" si="1041">IF(P3652=1,ABS(U3652)+ABS(U3651),ABS(U3652-U3651))</f>
        <v>2</v>
      </c>
      <c r="W3652" s="3">
        <f t="shared" ref="W3652:W3715" si="1042">IF(P3651=1,F3651,W3651)</f>
        <v>-2.3788469442403981E-3</v>
      </c>
      <c r="X3652" s="3">
        <f t="shared" ref="X3652:X3715" si="1043">IF(P3651=1,K3652/B3651,(1+K3652/B3651)*(1+X3651)-1)</f>
        <v>-2.7121346103548549E-2</v>
      </c>
      <c r="Y3652" s="3">
        <f t="shared" ref="Y3652:Y3715" si="1044">IF(P3651=1,R3652/E3651,(1+R3652/D3651)*(1+Y3651)-1)</f>
        <v>-2.7215980024968722E-2</v>
      </c>
    </row>
    <row r="3653" spans="1:25" x14ac:dyDescent="0.25">
      <c r="A3653" s="1">
        <v>41352</v>
      </c>
      <c r="B3653" s="2">
        <v>7838.47</v>
      </c>
      <c r="C3653" s="2">
        <v>72110</v>
      </c>
      <c r="D3653" s="2">
        <v>7833</v>
      </c>
      <c r="E3653" s="2">
        <v>7815</v>
      </c>
      <c r="F3653" s="13">
        <f t="shared" si="1032"/>
        <v>-6.97840267297134E-4</v>
      </c>
      <c r="G3653" s="2">
        <f t="shared" si="1027"/>
        <v>7808.9678333333341</v>
      </c>
      <c r="H3653" s="2">
        <f t="shared" ca="1" si="1033"/>
        <v>78243.199999999997</v>
      </c>
      <c r="I3653">
        <f t="shared" ca="1" si="1034"/>
        <v>-1</v>
      </c>
      <c r="J3653">
        <f t="shared" si="1035"/>
        <v>-1</v>
      </c>
      <c r="K3653">
        <f t="shared" si="1028"/>
        <v>27.130000000000109</v>
      </c>
      <c r="L3653">
        <f t="shared" ca="1" si="1029"/>
        <v>-27.130000000000109</v>
      </c>
      <c r="M3653" s="14">
        <f t="shared" si="1030"/>
        <v>6923.0300000000498</v>
      </c>
      <c r="N3653">
        <f t="shared" si="1036"/>
        <v>0</v>
      </c>
      <c r="O3653">
        <f t="shared" si="1031"/>
        <v>0</v>
      </c>
      <c r="P3653">
        <f>COUNTIF(作圖資料!$A$3:$A$249,A3653)</f>
        <v>0</v>
      </c>
      <c r="R3653" s="7">
        <f t="shared" si="1037"/>
        <v>41</v>
      </c>
      <c r="S3653" s="8">
        <f t="shared" ca="1" si="1038"/>
        <v>-41</v>
      </c>
      <c r="T3653" s="8">
        <f t="shared" ca="1" si="1039"/>
        <v>8997</v>
      </c>
      <c r="U3653" s="8">
        <f t="shared" ca="1" si="1040"/>
        <v>-1</v>
      </c>
      <c r="V3653" s="9">
        <f t="shared" ca="1" si="1041"/>
        <v>0</v>
      </c>
      <c r="W3653" s="3">
        <f t="shared" si="1042"/>
        <v>-2.3788469442403981E-3</v>
      </c>
      <c r="X3653" s="3">
        <f t="shared" si="1043"/>
        <v>-2.3742387067043902E-2</v>
      </c>
      <c r="Y3653" s="3">
        <f t="shared" si="1044"/>
        <v>-2.2097378277153412E-2</v>
      </c>
    </row>
    <row r="3654" spans="1:25" x14ac:dyDescent="0.25">
      <c r="A3654" s="1">
        <v>41353</v>
      </c>
      <c r="B3654" s="2">
        <v>7798.03</v>
      </c>
      <c r="C3654" s="2">
        <v>73678</v>
      </c>
      <c r="D3654" s="2">
        <v>7796</v>
      </c>
      <c r="E3654" s="2">
        <v>7776</v>
      </c>
      <c r="F3654" s="13">
        <f t="shared" si="1032"/>
        <v>-2.825072486256075E-3</v>
      </c>
      <c r="G3654" s="2">
        <f t="shared" si="1027"/>
        <v>7810.6221666666679</v>
      </c>
      <c r="H3654" s="2">
        <f t="shared" ca="1" si="1033"/>
        <v>76732.399999999994</v>
      </c>
      <c r="I3654">
        <f t="shared" ca="1" si="1034"/>
        <v>-1</v>
      </c>
      <c r="J3654">
        <f t="shared" si="1035"/>
        <v>-1</v>
      </c>
      <c r="K3654">
        <f t="shared" si="1028"/>
        <v>-40.440000000000509</v>
      </c>
      <c r="L3654">
        <f t="shared" ca="1" si="1029"/>
        <v>40.440000000000509</v>
      </c>
      <c r="M3654" s="14">
        <f t="shared" si="1030"/>
        <v>6923.0300000000498</v>
      </c>
      <c r="N3654">
        <f t="shared" si="1036"/>
        <v>0</v>
      </c>
      <c r="O3654">
        <f t="shared" si="1031"/>
        <v>0</v>
      </c>
      <c r="P3654">
        <f>COUNTIF(作圖資料!$A$3:$A$249,A3654)</f>
        <v>1</v>
      </c>
      <c r="R3654" s="7">
        <f t="shared" si="1037"/>
        <v>-37</v>
      </c>
      <c r="S3654" s="8">
        <f t="shared" ca="1" si="1038"/>
        <v>37</v>
      </c>
      <c r="T3654" s="8">
        <f t="shared" ca="1" si="1039"/>
        <v>9034</v>
      </c>
      <c r="U3654" s="8">
        <f t="shared" ca="1" si="1040"/>
        <v>-1</v>
      </c>
      <c r="V3654" s="9">
        <f t="shared" ca="1" si="1041"/>
        <v>2</v>
      </c>
      <c r="W3654" s="3">
        <f t="shared" si="1042"/>
        <v>-2.3788469442403981E-3</v>
      </c>
      <c r="X3654" s="3">
        <f t="shared" si="1043"/>
        <v>-2.8779066146891075E-2</v>
      </c>
      <c r="Y3654" s="3">
        <f t="shared" si="1044"/>
        <v>-2.671660424469402E-2</v>
      </c>
    </row>
    <row r="3655" spans="1:25" x14ac:dyDescent="0.25">
      <c r="A3655" s="1">
        <v>41354</v>
      </c>
      <c r="B3655" s="2">
        <v>7811.84</v>
      </c>
      <c r="C3655" s="2">
        <v>68205</v>
      </c>
      <c r="D3655" s="2">
        <v>7797</v>
      </c>
      <c r="E3655" s="2">
        <v>7783</v>
      </c>
      <c r="F3655" s="13">
        <f t="shared" si="1032"/>
        <v>-1.8996804850074378E-3</v>
      </c>
      <c r="G3655" s="2">
        <f t="shared" si="1027"/>
        <v>7813.6315000000022</v>
      </c>
      <c r="H3655" s="2">
        <f t="shared" ca="1" si="1033"/>
        <v>75252.600000000006</v>
      </c>
      <c r="I3655">
        <f t="shared" ca="1" si="1034"/>
        <v>-1</v>
      </c>
      <c r="J3655">
        <f t="shared" si="1035"/>
        <v>-1</v>
      </c>
      <c r="K3655">
        <f t="shared" si="1028"/>
        <v>13.8100000000004</v>
      </c>
      <c r="L3655">
        <f t="shared" ca="1" si="1029"/>
        <v>-13.8100000000004</v>
      </c>
      <c r="M3655" s="14">
        <f t="shared" si="1030"/>
        <v>6923.0300000000498</v>
      </c>
      <c r="N3655">
        <f t="shared" si="1036"/>
        <v>0</v>
      </c>
      <c r="O3655">
        <f t="shared" si="1031"/>
        <v>0</v>
      </c>
      <c r="P3655">
        <f>COUNTIF(作圖資料!$A$3:$A$249,A3655)</f>
        <v>0</v>
      </c>
      <c r="R3655" s="7">
        <f t="shared" si="1037"/>
        <v>21</v>
      </c>
      <c r="S3655" s="8">
        <f t="shared" ca="1" si="1038"/>
        <v>-21</v>
      </c>
      <c r="T3655" s="8">
        <f t="shared" ca="1" si="1039"/>
        <v>9013</v>
      </c>
      <c r="U3655" s="8">
        <f t="shared" ca="1" si="1040"/>
        <v>-1</v>
      </c>
      <c r="V3655" s="9">
        <f t="shared" ca="1" si="1041"/>
        <v>0</v>
      </c>
      <c r="W3655" s="3">
        <f t="shared" si="1042"/>
        <v>-2.825072486256075E-3</v>
      </c>
      <c r="X3655" s="3">
        <f t="shared" si="1043"/>
        <v>1.7709601014615744E-3</v>
      </c>
      <c r="Y3655" s="3">
        <f t="shared" si="1044"/>
        <v>2.7006172839506171E-3</v>
      </c>
    </row>
    <row r="3656" spans="1:25" x14ac:dyDescent="0.25">
      <c r="A3656" s="1">
        <v>41355</v>
      </c>
      <c r="B3656" s="2">
        <v>7796.22</v>
      </c>
      <c r="C3656" s="2">
        <v>64709</v>
      </c>
      <c r="D3656" s="2">
        <v>7776</v>
      </c>
      <c r="E3656" s="2">
        <v>7760</v>
      </c>
      <c r="F3656" s="13">
        <f t="shared" si="1032"/>
        <v>-2.5935645736010482E-3</v>
      </c>
      <c r="G3656" s="2">
        <f t="shared" si="1027"/>
        <v>7816.1728333333349</v>
      </c>
      <c r="H3656" s="2">
        <f t="shared" ca="1" si="1033"/>
        <v>69770.8</v>
      </c>
      <c r="I3656">
        <f t="shared" ca="1" si="1034"/>
        <v>-1</v>
      </c>
      <c r="J3656">
        <f t="shared" si="1035"/>
        <v>-1</v>
      </c>
      <c r="K3656">
        <f t="shared" si="1028"/>
        <v>-15.619999999999891</v>
      </c>
      <c r="L3656">
        <f t="shared" ca="1" si="1029"/>
        <v>15.619999999999891</v>
      </c>
      <c r="M3656" s="14">
        <f t="shared" si="1030"/>
        <v>6923.0300000000498</v>
      </c>
      <c r="N3656">
        <f t="shared" si="1036"/>
        <v>0</v>
      </c>
      <c r="O3656">
        <f t="shared" si="1031"/>
        <v>0</v>
      </c>
      <c r="P3656">
        <f>COUNTIF(作圖資料!$A$3:$A$249,A3656)</f>
        <v>0</v>
      </c>
      <c r="R3656" s="7">
        <f t="shared" si="1037"/>
        <v>-21</v>
      </c>
      <c r="S3656" s="8">
        <f t="shared" ca="1" si="1038"/>
        <v>21</v>
      </c>
      <c r="T3656" s="8">
        <f t="shared" ca="1" si="1039"/>
        <v>9034</v>
      </c>
      <c r="U3656" s="8">
        <f t="shared" ca="1" si="1040"/>
        <v>-1</v>
      </c>
      <c r="V3656" s="9">
        <f t="shared" ca="1" si="1041"/>
        <v>0</v>
      </c>
      <c r="W3656" s="3">
        <f t="shared" si="1042"/>
        <v>-2.825072486256075E-3</v>
      </c>
      <c r="X3656" s="3">
        <f t="shared" si="1043"/>
        <v>-2.3210990468103265E-4</v>
      </c>
      <c r="Y3656" s="3">
        <f t="shared" si="1044"/>
        <v>-1.1102230246251565E-16</v>
      </c>
    </row>
    <row r="3657" spans="1:25" x14ac:dyDescent="0.25">
      <c r="A3657" s="1">
        <v>41358</v>
      </c>
      <c r="B3657" s="2">
        <v>7856.12</v>
      </c>
      <c r="C3657" s="2">
        <v>59081</v>
      </c>
      <c r="D3657" s="2">
        <v>7851</v>
      </c>
      <c r="E3657" s="2">
        <v>7838</v>
      </c>
      <c r="F3657" s="13">
        <f t="shared" si="1032"/>
        <v>-6.5172120588785631E-4</v>
      </c>
      <c r="G3657" s="2">
        <f t="shared" si="1027"/>
        <v>7819.1503333333358</v>
      </c>
      <c r="H3657" s="2">
        <f t="shared" ca="1" si="1033"/>
        <v>67556.600000000006</v>
      </c>
      <c r="I3657">
        <f t="shared" ca="1" si="1034"/>
        <v>-1</v>
      </c>
      <c r="J3657">
        <f t="shared" si="1035"/>
        <v>-1</v>
      </c>
      <c r="K3657">
        <f t="shared" si="1028"/>
        <v>59.899999999999636</v>
      </c>
      <c r="L3657">
        <f t="shared" ca="1" si="1029"/>
        <v>-59.899999999999636</v>
      </c>
      <c r="M3657" s="14">
        <f t="shared" si="1030"/>
        <v>6923.0300000000498</v>
      </c>
      <c r="N3657">
        <f t="shared" si="1036"/>
        <v>0</v>
      </c>
      <c r="O3657">
        <f t="shared" si="1031"/>
        <v>0</v>
      </c>
      <c r="P3657">
        <f>COUNTIF(作圖資料!$A$3:$A$249,A3657)</f>
        <v>0</v>
      </c>
      <c r="R3657" s="7">
        <f t="shared" si="1037"/>
        <v>75</v>
      </c>
      <c r="S3657" s="8">
        <f t="shared" ca="1" si="1038"/>
        <v>-75</v>
      </c>
      <c r="T3657" s="8">
        <f t="shared" ca="1" si="1039"/>
        <v>8959</v>
      </c>
      <c r="U3657" s="8">
        <f t="shared" ca="1" si="1040"/>
        <v>-1</v>
      </c>
      <c r="V3657" s="9">
        <f t="shared" ca="1" si="1041"/>
        <v>0</v>
      </c>
      <c r="W3657" s="3">
        <f t="shared" si="1042"/>
        <v>-2.825072486256075E-3</v>
      </c>
      <c r="X3657" s="3">
        <f t="shared" si="1043"/>
        <v>7.4493173275813618E-3</v>
      </c>
      <c r="Y3657" s="3">
        <f t="shared" si="1044"/>
        <v>9.6450617283947437E-3</v>
      </c>
    </row>
    <row r="3658" spans="1:25" x14ac:dyDescent="0.25">
      <c r="A3658" s="1">
        <v>41359</v>
      </c>
      <c r="B3658" s="2">
        <v>7856.36</v>
      </c>
      <c r="C3658" s="2">
        <v>68230</v>
      </c>
      <c r="D3658" s="2">
        <v>7836</v>
      </c>
      <c r="E3658" s="2">
        <v>7822</v>
      </c>
      <c r="F3658" s="13">
        <f t="shared" si="1032"/>
        <v>-2.5915309379915819E-3</v>
      </c>
      <c r="G3658" s="2">
        <f t="shared" si="1027"/>
        <v>7823.4986666666682</v>
      </c>
      <c r="H3658" s="2">
        <f t="shared" ca="1" si="1033"/>
        <v>66780.600000000006</v>
      </c>
      <c r="I3658">
        <f t="shared" ca="1" si="1034"/>
        <v>1</v>
      </c>
      <c r="J3658">
        <f t="shared" si="1035"/>
        <v>-1</v>
      </c>
      <c r="K3658">
        <f t="shared" si="1028"/>
        <v>0.23999999999978172</v>
      </c>
      <c r="L3658">
        <f t="shared" ca="1" si="1029"/>
        <v>-0.23999999999978172</v>
      </c>
      <c r="M3658" s="14">
        <f t="shared" si="1030"/>
        <v>6923.0300000000498</v>
      </c>
      <c r="N3658">
        <f t="shared" si="1036"/>
        <v>0</v>
      </c>
      <c r="O3658">
        <f t="shared" si="1031"/>
        <v>0</v>
      </c>
      <c r="P3658">
        <f>COUNTIF(作圖資料!$A$3:$A$249,A3658)</f>
        <v>0</v>
      </c>
      <c r="R3658" s="7">
        <f t="shared" si="1037"/>
        <v>-15</v>
      </c>
      <c r="S3658" s="8">
        <f t="shared" ca="1" si="1038"/>
        <v>15</v>
      </c>
      <c r="T3658" s="8">
        <f t="shared" ca="1" si="1039"/>
        <v>8974</v>
      </c>
      <c r="U3658" s="8">
        <f t="shared" ca="1" si="1040"/>
        <v>1</v>
      </c>
      <c r="V3658" s="9">
        <f t="shared" ca="1" si="1041"/>
        <v>2</v>
      </c>
      <c r="W3658" s="3">
        <f t="shared" si="1042"/>
        <v>-2.825072486256075E-3</v>
      </c>
      <c r="X3658" s="3">
        <f t="shared" si="1043"/>
        <v>7.4800943315169732E-3</v>
      </c>
      <c r="Y3658" s="3">
        <f t="shared" si="1044"/>
        <v>7.7160493827157506E-3</v>
      </c>
    </row>
    <row r="3659" spans="1:25" x14ac:dyDescent="0.25">
      <c r="A3659" s="1">
        <v>41360</v>
      </c>
      <c r="B3659" s="2">
        <v>7894.12</v>
      </c>
      <c r="C3659" s="2">
        <v>66713</v>
      </c>
      <c r="D3659" s="2">
        <v>7860</v>
      </c>
      <c r="E3659" s="2">
        <v>7845</v>
      </c>
      <c r="F3659" s="13">
        <f t="shared" si="1032"/>
        <v>-4.322204374901828E-3</v>
      </c>
      <c r="G3659" s="2">
        <f t="shared" si="1027"/>
        <v>7829.7351666666673</v>
      </c>
      <c r="H3659" s="2">
        <f t="shared" ca="1" si="1033"/>
        <v>65387.6</v>
      </c>
      <c r="I3659">
        <f t="shared" ca="1" si="1034"/>
        <v>1</v>
      </c>
      <c r="J3659">
        <f t="shared" si="1035"/>
        <v>-1</v>
      </c>
      <c r="K3659">
        <f t="shared" si="1028"/>
        <v>37.760000000000218</v>
      </c>
      <c r="L3659">
        <f t="shared" ca="1" si="1029"/>
        <v>37.760000000000218</v>
      </c>
      <c r="M3659" s="14">
        <f t="shared" si="1030"/>
        <v>6923.0300000000498</v>
      </c>
      <c r="N3659">
        <f t="shared" si="1036"/>
        <v>0</v>
      </c>
      <c r="O3659">
        <f t="shared" si="1031"/>
        <v>0</v>
      </c>
      <c r="P3659">
        <f>COUNTIF(作圖資料!$A$3:$A$249,A3659)</f>
        <v>0</v>
      </c>
      <c r="R3659" s="7">
        <f t="shared" si="1037"/>
        <v>24</v>
      </c>
      <c r="S3659" s="8">
        <f t="shared" ca="1" si="1038"/>
        <v>24</v>
      </c>
      <c r="T3659" s="8">
        <f t="shared" ca="1" si="1039"/>
        <v>8998</v>
      </c>
      <c r="U3659" s="8">
        <f t="shared" ca="1" si="1040"/>
        <v>1</v>
      </c>
      <c r="V3659" s="9">
        <f t="shared" ca="1" si="1041"/>
        <v>0</v>
      </c>
      <c r="W3659" s="3">
        <f t="shared" si="1042"/>
        <v>-2.825072486256075E-3</v>
      </c>
      <c r="X3659" s="3">
        <f t="shared" si="1043"/>
        <v>1.2322342950719545E-2</v>
      </c>
      <c r="Y3659" s="3">
        <f t="shared" si="1044"/>
        <v>1.0802469135802184E-2</v>
      </c>
    </row>
    <row r="3660" spans="1:25" x14ac:dyDescent="0.25">
      <c r="A3660" s="1">
        <v>41361</v>
      </c>
      <c r="B3660" s="2">
        <v>7866.88</v>
      </c>
      <c r="C3660" s="2">
        <v>64947</v>
      </c>
      <c r="D3660" s="2">
        <v>7842</v>
      </c>
      <c r="E3660" s="2">
        <v>7826</v>
      </c>
      <c r="F3660" s="13">
        <f t="shared" si="1032"/>
        <v>-3.162626098275334E-3</v>
      </c>
      <c r="G3660" s="2">
        <f t="shared" si="1027"/>
        <v>7835.1808333333347</v>
      </c>
      <c r="H3660" s="2">
        <f t="shared" ca="1" si="1033"/>
        <v>64736</v>
      </c>
      <c r="I3660">
        <f t="shared" ca="1" si="1034"/>
        <v>1</v>
      </c>
      <c r="J3660">
        <f t="shared" si="1035"/>
        <v>-1</v>
      </c>
      <c r="K3660">
        <f t="shared" si="1028"/>
        <v>-27.239999999999782</v>
      </c>
      <c r="L3660">
        <f t="shared" ca="1" si="1029"/>
        <v>-27.239999999999782</v>
      </c>
      <c r="M3660" s="14">
        <f t="shared" si="1030"/>
        <v>6923.0300000000498</v>
      </c>
      <c r="N3660">
        <f t="shared" si="1036"/>
        <v>0</v>
      </c>
      <c r="O3660">
        <f t="shared" si="1031"/>
        <v>0</v>
      </c>
      <c r="P3660">
        <f>COUNTIF(作圖資料!$A$3:$A$249,A3660)</f>
        <v>0</v>
      </c>
      <c r="R3660" s="7">
        <f t="shared" si="1037"/>
        <v>-18</v>
      </c>
      <c r="S3660" s="8">
        <f t="shared" ca="1" si="1038"/>
        <v>-18</v>
      </c>
      <c r="T3660" s="8">
        <f t="shared" ca="1" si="1039"/>
        <v>8980</v>
      </c>
      <c r="U3660" s="8">
        <f t="shared" ca="1" si="1040"/>
        <v>1</v>
      </c>
      <c r="V3660" s="9">
        <f t="shared" ca="1" si="1041"/>
        <v>0</v>
      </c>
      <c r="W3660" s="3">
        <f t="shared" si="1042"/>
        <v>-2.825072486256075E-3</v>
      </c>
      <c r="X3660" s="3">
        <f t="shared" si="1043"/>
        <v>8.8291530040278676E-3</v>
      </c>
      <c r="Y3660" s="3">
        <f t="shared" si="1044"/>
        <v>8.4876543209873034E-3</v>
      </c>
    </row>
    <row r="3661" spans="1:25" x14ac:dyDescent="0.25">
      <c r="A3661" s="1">
        <v>41362</v>
      </c>
      <c r="B3661" s="2">
        <v>7918.61</v>
      </c>
      <c r="C3661" s="2">
        <v>56941</v>
      </c>
      <c r="D3661" s="2">
        <v>7923</v>
      </c>
      <c r="E3661" s="2">
        <v>7907</v>
      </c>
      <c r="F3661" s="13">
        <f t="shared" si="1032"/>
        <v>5.5439022757797218E-4</v>
      </c>
      <c r="G3661" s="2">
        <f t="shared" si="1027"/>
        <v>7841.5656666666673</v>
      </c>
      <c r="H3661" s="2">
        <f t="shared" ca="1" si="1033"/>
        <v>63182.400000000001</v>
      </c>
      <c r="I3661">
        <f t="shared" ca="1" si="1034"/>
        <v>-1</v>
      </c>
      <c r="J3661">
        <f t="shared" si="1035"/>
        <v>1</v>
      </c>
      <c r="K3661">
        <f t="shared" si="1028"/>
        <v>51.729999999999563</v>
      </c>
      <c r="L3661">
        <f t="shared" ca="1" si="1029"/>
        <v>51.729999999999563</v>
      </c>
      <c r="M3661" s="14">
        <f t="shared" si="1030"/>
        <v>6923.0300000000498</v>
      </c>
      <c r="N3661">
        <f t="shared" si="1036"/>
        <v>0</v>
      </c>
      <c r="O3661">
        <f t="shared" si="1031"/>
        <v>0</v>
      </c>
      <c r="P3661">
        <f>COUNTIF(作圖資料!$A$3:$A$249,A3661)</f>
        <v>0</v>
      </c>
      <c r="R3661" s="7">
        <f t="shared" si="1037"/>
        <v>81</v>
      </c>
      <c r="S3661" s="8">
        <f t="shared" ca="1" si="1038"/>
        <v>81</v>
      </c>
      <c r="T3661" s="8">
        <f t="shared" ca="1" si="1039"/>
        <v>9061</v>
      </c>
      <c r="U3661" s="8">
        <f t="shared" ca="1" si="1040"/>
        <v>-1</v>
      </c>
      <c r="V3661" s="9">
        <f t="shared" ca="1" si="1041"/>
        <v>2</v>
      </c>
      <c r="W3661" s="3">
        <f t="shared" si="1042"/>
        <v>-2.825072486256075E-3</v>
      </c>
      <c r="X3661" s="3">
        <f t="shared" si="1043"/>
        <v>1.5462879727315748E-2</v>
      </c>
      <c r="Y3661" s="3">
        <f t="shared" si="1044"/>
        <v>1.8904320987654044E-2</v>
      </c>
    </row>
    <row r="3662" spans="1:25" x14ac:dyDescent="0.25">
      <c r="A3662" s="1">
        <v>41365</v>
      </c>
      <c r="B3662" s="2">
        <v>7899.24</v>
      </c>
      <c r="C3662" s="2">
        <v>53367</v>
      </c>
      <c r="D3662" s="2">
        <v>7920</v>
      </c>
      <c r="E3662" s="2">
        <v>7902</v>
      </c>
      <c r="F3662" s="13">
        <f t="shared" si="1032"/>
        <v>2.6281009312287829E-3</v>
      </c>
      <c r="G3662" s="2">
        <f t="shared" si="1027"/>
        <v>7845.9435000000003</v>
      </c>
      <c r="H3662" s="2">
        <f t="shared" ca="1" si="1033"/>
        <v>62039.6</v>
      </c>
      <c r="I3662">
        <f t="shared" ca="1" si="1034"/>
        <v>-1</v>
      </c>
      <c r="J3662">
        <f t="shared" si="1035"/>
        <v>1</v>
      </c>
      <c r="K3662">
        <f t="shared" si="1028"/>
        <v>-19.369999999999891</v>
      </c>
      <c r="L3662">
        <f t="shared" ca="1" si="1029"/>
        <v>19.369999999999891</v>
      </c>
      <c r="M3662" s="14">
        <f t="shared" si="1030"/>
        <v>6923.0300000000498</v>
      </c>
      <c r="N3662">
        <f t="shared" si="1036"/>
        <v>0</v>
      </c>
      <c r="O3662">
        <f t="shared" si="1031"/>
        <v>0</v>
      </c>
      <c r="P3662">
        <f>COUNTIF(作圖資料!$A$3:$A$249,A3662)</f>
        <v>0</v>
      </c>
      <c r="R3662" s="7">
        <f t="shared" si="1037"/>
        <v>-3</v>
      </c>
      <c r="S3662" s="8">
        <f t="shared" ca="1" si="1038"/>
        <v>3</v>
      </c>
      <c r="T3662" s="8">
        <f t="shared" ca="1" si="1039"/>
        <v>9064</v>
      </c>
      <c r="U3662" s="8">
        <f t="shared" ca="1" si="1040"/>
        <v>-1</v>
      </c>
      <c r="V3662" s="9">
        <f t="shared" ca="1" si="1041"/>
        <v>0</v>
      </c>
      <c r="W3662" s="3">
        <f t="shared" si="1042"/>
        <v>-2.825072486256075E-3</v>
      </c>
      <c r="X3662" s="3">
        <f t="shared" si="1043"/>
        <v>1.2978919034679182E-2</v>
      </c>
      <c r="Y3662" s="3">
        <f t="shared" si="1044"/>
        <v>1.8518518518518379E-2</v>
      </c>
    </row>
    <row r="3663" spans="1:25" x14ac:dyDescent="0.25">
      <c r="A3663" s="1">
        <v>41366</v>
      </c>
      <c r="B3663" s="2">
        <v>7913.18</v>
      </c>
      <c r="C3663" s="2">
        <v>57460</v>
      </c>
      <c r="D3663" s="2">
        <v>7905</v>
      </c>
      <c r="E3663" s="2">
        <v>7887</v>
      </c>
      <c r="F3663" s="13">
        <f t="shared" si="1032"/>
        <v>-1.0337184292534829E-3</v>
      </c>
      <c r="G3663" s="2">
        <f t="shared" si="1027"/>
        <v>7850.5933333333342</v>
      </c>
      <c r="H3663" s="2">
        <f t="shared" ca="1" si="1033"/>
        <v>59885.599999999999</v>
      </c>
      <c r="I3663">
        <f t="shared" ca="1" si="1034"/>
        <v>-1</v>
      </c>
      <c r="J3663">
        <f t="shared" si="1035"/>
        <v>-1</v>
      </c>
      <c r="K3663">
        <f t="shared" si="1028"/>
        <v>13.940000000000509</v>
      </c>
      <c r="L3663">
        <f t="shared" ca="1" si="1029"/>
        <v>-13.940000000000509</v>
      </c>
      <c r="M3663" s="14">
        <f t="shared" si="1030"/>
        <v>6923.0300000000498</v>
      </c>
      <c r="N3663">
        <f t="shared" si="1036"/>
        <v>0</v>
      </c>
      <c r="O3663">
        <f t="shared" si="1031"/>
        <v>0</v>
      </c>
      <c r="P3663">
        <f>COUNTIF(作圖資料!$A$3:$A$249,A3663)</f>
        <v>0</v>
      </c>
      <c r="R3663" s="7">
        <f t="shared" si="1037"/>
        <v>-15</v>
      </c>
      <c r="S3663" s="8">
        <f t="shared" ca="1" si="1038"/>
        <v>15</v>
      </c>
      <c r="T3663" s="8">
        <f t="shared" ca="1" si="1039"/>
        <v>9079</v>
      </c>
      <c r="U3663" s="8">
        <f t="shared" ca="1" si="1040"/>
        <v>-1</v>
      </c>
      <c r="V3663" s="9">
        <f t="shared" ca="1" si="1041"/>
        <v>0</v>
      </c>
      <c r="W3663" s="3">
        <f t="shared" si="1042"/>
        <v>-2.825072486256075E-3</v>
      </c>
      <c r="X3663" s="3">
        <f t="shared" si="1043"/>
        <v>1.4766550013272539E-2</v>
      </c>
      <c r="Y3663" s="3">
        <f t="shared" si="1044"/>
        <v>1.6589506172839386E-2</v>
      </c>
    </row>
    <row r="3664" spans="1:25" x14ac:dyDescent="0.25">
      <c r="A3664" s="1">
        <v>41367</v>
      </c>
      <c r="B3664" s="2">
        <v>7942.35</v>
      </c>
      <c r="C3664" s="2">
        <v>68024</v>
      </c>
      <c r="D3664" s="2">
        <v>7934</v>
      </c>
      <c r="E3664" s="2">
        <v>7919</v>
      </c>
      <c r="F3664" s="13">
        <f t="shared" si="1032"/>
        <v>-1.0513261188439538E-3</v>
      </c>
      <c r="G3664" s="2">
        <f t="shared" si="1027"/>
        <v>7855.4923333333336</v>
      </c>
      <c r="H3664" s="2">
        <f t="shared" ca="1" si="1033"/>
        <v>60147.8</v>
      </c>
      <c r="I3664">
        <f t="shared" ca="1" si="1034"/>
        <v>1</v>
      </c>
      <c r="J3664">
        <f t="shared" si="1035"/>
        <v>-1</v>
      </c>
      <c r="K3664">
        <f t="shared" si="1028"/>
        <v>29.170000000000073</v>
      </c>
      <c r="L3664">
        <f t="shared" ca="1" si="1029"/>
        <v>-29.170000000000073</v>
      </c>
      <c r="M3664" s="14">
        <f t="shared" si="1030"/>
        <v>6923.0300000000498</v>
      </c>
      <c r="N3664">
        <f t="shared" si="1036"/>
        <v>0</v>
      </c>
      <c r="O3664">
        <f t="shared" si="1031"/>
        <v>0</v>
      </c>
      <c r="P3664">
        <f>COUNTIF(作圖資料!$A$3:$A$249,A3664)</f>
        <v>0</v>
      </c>
      <c r="R3664" s="7">
        <f t="shared" si="1037"/>
        <v>29</v>
      </c>
      <c r="S3664" s="8">
        <f t="shared" ca="1" si="1038"/>
        <v>-29</v>
      </c>
      <c r="T3664" s="8">
        <f t="shared" ca="1" si="1039"/>
        <v>9050</v>
      </c>
      <c r="U3664" s="8">
        <f t="shared" ca="1" si="1040"/>
        <v>1</v>
      </c>
      <c r="V3664" s="9">
        <f t="shared" ca="1" si="1041"/>
        <v>2</v>
      </c>
      <c r="W3664" s="3">
        <f t="shared" si="1042"/>
        <v>-2.825072486256075E-3</v>
      </c>
      <c r="X3664" s="3">
        <f t="shared" si="1043"/>
        <v>1.8507238366613166E-2</v>
      </c>
      <c r="Y3664" s="3">
        <f t="shared" si="1044"/>
        <v>2.031893004115215E-2</v>
      </c>
    </row>
    <row r="3665" spans="1:25" x14ac:dyDescent="0.25">
      <c r="A3665" s="1">
        <v>41372</v>
      </c>
      <c r="B3665" s="2">
        <v>7752.79</v>
      </c>
      <c r="C3665" s="2">
        <v>88940</v>
      </c>
      <c r="D3665" s="2">
        <v>7739</v>
      </c>
      <c r="E3665" s="2">
        <v>7721</v>
      </c>
      <c r="F3665" s="13">
        <f t="shared" si="1032"/>
        <v>-1.7787145014891426E-3</v>
      </c>
      <c r="G3665" s="2">
        <f t="shared" si="1027"/>
        <v>7856.3804999999993</v>
      </c>
      <c r="H3665" s="2">
        <f t="shared" ca="1" si="1033"/>
        <v>64946.400000000001</v>
      </c>
      <c r="I3665">
        <f t="shared" ca="1" si="1034"/>
        <v>1</v>
      </c>
      <c r="J3665">
        <f t="shared" si="1035"/>
        <v>-1</v>
      </c>
      <c r="K3665">
        <f t="shared" si="1028"/>
        <v>-189.5600000000004</v>
      </c>
      <c r="L3665">
        <f t="shared" ca="1" si="1029"/>
        <v>-189.5600000000004</v>
      </c>
      <c r="M3665" s="14">
        <f t="shared" si="1030"/>
        <v>6923.0300000000498</v>
      </c>
      <c r="N3665">
        <f t="shared" si="1036"/>
        <v>0</v>
      </c>
      <c r="O3665">
        <f t="shared" si="1031"/>
        <v>0</v>
      </c>
      <c r="P3665">
        <f>COUNTIF(作圖資料!$A$3:$A$249,A3665)</f>
        <v>0</v>
      </c>
      <c r="R3665" s="7">
        <f t="shared" si="1037"/>
        <v>-195</v>
      </c>
      <c r="S3665" s="8">
        <f t="shared" ca="1" si="1038"/>
        <v>-195</v>
      </c>
      <c r="T3665" s="8">
        <f t="shared" ca="1" si="1039"/>
        <v>8855</v>
      </c>
      <c r="U3665" s="8">
        <f t="shared" ca="1" si="1040"/>
        <v>1</v>
      </c>
      <c r="V3665" s="9">
        <f t="shared" ca="1" si="1041"/>
        <v>0</v>
      </c>
      <c r="W3665" s="3">
        <f t="shared" si="1042"/>
        <v>-2.825072486256075E-3</v>
      </c>
      <c r="X3665" s="3">
        <f t="shared" si="1043"/>
        <v>-5.8014652418623136E-3</v>
      </c>
      <c r="Y3665" s="3">
        <f t="shared" si="1044"/>
        <v>-4.758230452675094E-3</v>
      </c>
    </row>
    <row r="3666" spans="1:25" x14ac:dyDescent="0.25">
      <c r="A3666" s="1">
        <v>41373</v>
      </c>
      <c r="B3666" s="2">
        <v>7728.54</v>
      </c>
      <c r="C3666" s="2">
        <v>68989</v>
      </c>
      <c r="D3666" s="2">
        <v>7709</v>
      </c>
      <c r="E3666" s="2">
        <v>7694</v>
      </c>
      <c r="F3666" s="13">
        <f t="shared" si="1032"/>
        <v>-2.5282912425891313E-3</v>
      </c>
      <c r="G3666" s="2">
        <f t="shared" si="1027"/>
        <v>7855.5358333333324</v>
      </c>
      <c r="H3666" s="2">
        <f t="shared" ca="1" si="1033"/>
        <v>67356</v>
      </c>
      <c r="I3666">
        <f t="shared" ca="1" si="1034"/>
        <v>1</v>
      </c>
      <c r="J3666">
        <f t="shared" si="1035"/>
        <v>-1</v>
      </c>
      <c r="K3666">
        <f t="shared" si="1028"/>
        <v>-24.25</v>
      </c>
      <c r="L3666">
        <f t="shared" ca="1" si="1029"/>
        <v>-24.25</v>
      </c>
      <c r="M3666" s="14">
        <f t="shared" si="1030"/>
        <v>6923.0300000000498</v>
      </c>
      <c r="N3666">
        <f t="shared" si="1036"/>
        <v>0</v>
      </c>
      <c r="O3666">
        <f t="shared" si="1031"/>
        <v>0</v>
      </c>
      <c r="P3666">
        <f>COUNTIF(作圖資料!$A$3:$A$249,A3666)</f>
        <v>0</v>
      </c>
      <c r="R3666" s="7">
        <f t="shared" si="1037"/>
        <v>-30</v>
      </c>
      <c r="S3666" s="8">
        <f t="shared" ca="1" si="1038"/>
        <v>-30</v>
      </c>
      <c r="T3666" s="8">
        <f t="shared" ca="1" si="1039"/>
        <v>8825</v>
      </c>
      <c r="U3666" s="8">
        <f t="shared" ca="1" si="1040"/>
        <v>1</v>
      </c>
      <c r="V3666" s="9">
        <f t="shared" ca="1" si="1041"/>
        <v>0</v>
      </c>
      <c r="W3666" s="3">
        <f t="shared" si="1042"/>
        <v>-2.825072486256075E-3</v>
      </c>
      <c r="X3666" s="3">
        <f t="shared" si="1043"/>
        <v>-8.9112250145227945E-3</v>
      </c>
      <c r="Y3666" s="3">
        <f t="shared" si="1044"/>
        <v>-8.6162551440330803E-3</v>
      </c>
    </row>
    <row r="3667" spans="1:25" x14ac:dyDescent="0.25">
      <c r="A3667" s="1">
        <v>41374</v>
      </c>
      <c r="B3667" s="2">
        <v>7752.8</v>
      </c>
      <c r="C3667" s="2">
        <v>64707</v>
      </c>
      <c r="D3667" s="2">
        <v>7728</v>
      </c>
      <c r="E3667" s="2">
        <v>7710</v>
      </c>
      <c r="F3667" s="13">
        <f t="shared" si="1032"/>
        <v>-3.1988442885151347E-3</v>
      </c>
      <c r="G3667" s="2">
        <f t="shared" si="1027"/>
        <v>7854.135166666666</v>
      </c>
      <c r="H3667" s="2">
        <f t="shared" ca="1" si="1033"/>
        <v>69624</v>
      </c>
      <c r="I3667">
        <f t="shared" ca="1" si="1034"/>
        <v>-1</v>
      </c>
      <c r="J3667">
        <f t="shared" si="1035"/>
        <v>-1</v>
      </c>
      <c r="K3667">
        <f t="shared" si="1028"/>
        <v>24.260000000000218</v>
      </c>
      <c r="L3667">
        <f t="shared" ca="1" si="1029"/>
        <v>24.260000000000218</v>
      </c>
      <c r="M3667" s="14">
        <f t="shared" si="1030"/>
        <v>6923.0300000000498</v>
      </c>
      <c r="N3667">
        <f t="shared" si="1036"/>
        <v>0</v>
      </c>
      <c r="O3667">
        <f t="shared" si="1031"/>
        <v>0</v>
      </c>
      <c r="P3667">
        <f>COUNTIF(作圖資料!$A$3:$A$249,A3667)</f>
        <v>0</v>
      </c>
      <c r="R3667" s="7">
        <f t="shared" si="1037"/>
        <v>19</v>
      </c>
      <c r="S3667" s="8">
        <f t="shared" ca="1" si="1038"/>
        <v>19</v>
      </c>
      <c r="T3667" s="8">
        <f t="shared" ca="1" si="1039"/>
        <v>8844</v>
      </c>
      <c r="U3667" s="8">
        <f t="shared" ca="1" si="1040"/>
        <v>-1</v>
      </c>
      <c r="V3667" s="9">
        <f t="shared" ca="1" si="1041"/>
        <v>2</v>
      </c>
      <c r="W3667" s="3">
        <f t="shared" si="1042"/>
        <v>-2.825072486256075E-3</v>
      </c>
      <c r="X3667" s="3">
        <f t="shared" si="1043"/>
        <v>-5.8001828666983668E-3</v>
      </c>
      <c r="Y3667" s="3">
        <f t="shared" si="1044"/>
        <v>-6.1728395061729779E-3</v>
      </c>
    </row>
    <row r="3668" spans="1:25" x14ac:dyDescent="0.25">
      <c r="A3668" s="1">
        <v>41375</v>
      </c>
      <c r="B3668" s="2">
        <v>7857.98</v>
      </c>
      <c r="C3668" s="2">
        <v>74066</v>
      </c>
      <c r="D3668" s="2">
        <v>7818</v>
      </c>
      <c r="E3668" s="2">
        <v>7794</v>
      </c>
      <c r="F3668" s="13">
        <f t="shared" si="1032"/>
        <v>-5.087821552103633E-3</v>
      </c>
      <c r="G3668" s="2">
        <f t="shared" si="1027"/>
        <v>7855.0016666666652</v>
      </c>
      <c r="H3668" s="2">
        <f t="shared" ca="1" si="1033"/>
        <v>72945.2</v>
      </c>
      <c r="I3668">
        <f t="shared" ca="1" si="1034"/>
        <v>1</v>
      </c>
      <c r="J3668">
        <f t="shared" si="1035"/>
        <v>-1</v>
      </c>
      <c r="K3668">
        <f t="shared" si="1028"/>
        <v>105.17999999999938</v>
      </c>
      <c r="L3668">
        <f t="shared" ca="1" si="1029"/>
        <v>-105.17999999999938</v>
      </c>
      <c r="M3668" s="14">
        <f t="shared" si="1030"/>
        <v>6923.0300000000498</v>
      </c>
      <c r="N3668">
        <f t="shared" si="1036"/>
        <v>0</v>
      </c>
      <c r="O3668">
        <f t="shared" si="1031"/>
        <v>0</v>
      </c>
      <c r="P3668">
        <f>COUNTIF(作圖資料!$A$3:$A$249,A3668)</f>
        <v>0</v>
      </c>
      <c r="R3668" s="7">
        <f t="shared" si="1037"/>
        <v>90</v>
      </c>
      <c r="S3668" s="8">
        <f t="shared" ca="1" si="1038"/>
        <v>-90</v>
      </c>
      <c r="T3668" s="8">
        <f t="shared" ca="1" si="1039"/>
        <v>8754</v>
      </c>
      <c r="U3668" s="8">
        <f t="shared" ca="1" si="1040"/>
        <v>1</v>
      </c>
      <c r="V3668" s="9">
        <f t="shared" ca="1" si="1041"/>
        <v>2</v>
      </c>
      <c r="W3668" s="3">
        <f t="shared" si="1042"/>
        <v>-2.825072486256075E-3</v>
      </c>
      <c r="X3668" s="3">
        <f t="shared" si="1043"/>
        <v>7.6878391080823505E-3</v>
      </c>
      <c r="Y3668" s="3">
        <f t="shared" si="1044"/>
        <v>5.401234567901092E-3</v>
      </c>
    </row>
    <row r="3669" spans="1:25" x14ac:dyDescent="0.25">
      <c r="A3669" s="1">
        <v>41376</v>
      </c>
      <c r="B3669" s="2">
        <v>7821.63</v>
      </c>
      <c r="C3669" s="2">
        <v>69730</v>
      </c>
      <c r="D3669" s="2">
        <v>7784</v>
      </c>
      <c r="E3669" s="2">
        <v>7765</v>
      </c>
      <c r="F3669" s="13">
        <f t="shared" si="1032"/>
        <v>-4.811017652330829E-3</v>
      </c>
      <c r="G3669" s="2">
        <f t="shared" si="1027"/>
        <v>7856.1106666666647</v>
      </c>
      <c r="H3669" s="2">
        <f t="shared" ca="1" si="1033"/>
        <v>73286.399999999994</v>
      </c>
      <c r="I3669">
        <f t="shared" ca="1" si="1034"/>
        <v>-1</v>
      </c>
      <c r="J3669">
        <f t="shared" si="1035"/>
        <v>-1</v>
      </c>
      <c r="K3669">
        <f t="shared" si="1028"/>
        <v>-36.349999999999454</v>
      </c>
      <c r="L3669">
        <f t="shared" ca="1" si="1029"/>
        <v>-36.349999999999454</v>
      </c>
      <c r="M3669" s="14">
        <f t="shared" si="1030"/>
        <v>6923.0300000000498</v>
      </c>
      <c r="N3669">
        <f t="shared" si="1036"/>
        <v>0</v>
      </c>
      <c r="O3669">
        <f t="shared" si="1031"/>
        <v>0</v>
      </c>
      <c r="P3669">
        <f>COUNTIF(作圖資料!$A$3:$A$249,A3669)</f>
        <v>0</v>
      </c>
      <c r="R3669" s="7">
        <f t="shared" si="1037"/>
        <v>-34</v>
      </c>
      <c r="S3669" s="8">
        <f t="shared" ca="1" si="1038"/>
        <v>-34</v>
      </c>
      <c r="T3669" s="8">
        <f t="shared" ca="1" si="1039"/>
        <v>8720</v>
      </c>
      <c r="U3669" s="8">
        <f t="shared" ca="1" si="1040"/>
        <v>-1</v>
      </c>
      <c r="V3669" s="9">
        <f t="shared" ca="1" si="1041"/>
        <v>2</v>
      </c>
      <c r="W3669" s="3">
        <f t="shared" si="1042"/>
        <v>-2.825072486256075E-3</v>
      </c>
      <c r="X3669" s="3">
        <f t="shared" si="1043"/>
        <v>3.0264053870014962E-3</v>
      </c>
      <c r="Y3669" s="3">
        <f t="shared" si="1044"/>
        <v>1.0288065843619965E-3</v>
      </c>
    </row>
    <row r="3670" spans="1:25" x14ac:dyDescent="0.25">
      <c r="A3670" s="1">
        <v>41379</v>
      </c>
      <c r="B3670" s="2">
        <v>7763.53</v>
      </c>
      <c r="C3670" s="2">
        <v>65141</v>
      </c>
      <c r="D3670" s="2">
        <v>7763</v>
      </c>
      <c r="E3670" s="2">
        <v>7739</v>
      </c>
      <c r="F3670" s="13">
        <f t="shared" si="1032"/>
        <v>-6.8267914209108049E-5</v>
      </c>
      <c r="G3670" s="2">
        <f t="shared" si="1027"/>
        <v>7856.8084999999992</v>
      </c>
      <c r="H3670" s="2">
        <f t="shared" ca="1" si="1033"/>
        <v>68526.600000000006</v>
      </c>
      <c r="I3670">
        <f t="shared" ca="1" si="1034"/>
        <v>-1</v>
      </c>
      <c r="J3670">
        <f t="shared" si="1035"/>
        <v>-1</v>
      </c>
      <c r="K3670">
        <f t="shared" si="1028"/>
        <v>-58.100000000000364</v>
      </c>
      <c r="L3670">
        <f t="shared" ca="1" si="1029"/>
        <v>58.100000000000364</v>
      </c>
      <c r="M3670" s="14">
        <f t="shared" si="1030"/>
        <v>6923.0300000000498</v>
      </c>
      <c r="N3670">
        <f t="shared" si="1036"/>
        <v>0</v>
      </c>
      <c r="O3670">
        <f t="shared" si="1031"/>
        <v>0</v>
      </c>
      <c r="P3670">
        <f>COUNTIF(作圖資料!$A$3:$A$249,A3670)</f>
        <v>0</v>
      </c>
      <c r="R3670" s="7">
        <f t="shared" si="1037"/>
        <v>-21</v>
      </c>
      <c r="S3670" s="8">
        <f t="shared" ca="1" si="1038"/>
        <v>21</v>
      </c>
      <c r="T3670" s="8">
        <f t="shared" ca="1" si="1039"/>
        <v>8741</v>
      </c>
      <c r="U3670" s="8">
        <f t="shared" ca="1" si="1040"/>
        <v>-1</v>
      </c>
      <c r="V3670" s="9">
        <f t="shared" ca="1" si="1041"/>
        <v>0</v>
      </c>
      <c r="W3670" s="3">
        <f t="shared" si="1042"/>
        <v>-2.825072486256075E-3</v>
      </c>
      <c r="X3670" s="3">
        <f t="shared" si="1043"/>
        <v>-4.4241943157439234E-3</v>
      </c>
      <c r="Y3670" s="3">
        <f t="shared" si="1044"/>
        <v>-1.6718106995885496E-3</v>
      </c>
    </row>
    <row r="3671" spans="1:25" x14ac:dyDescent="0.25">
      <c r="A3671" s="1">
        <v>41380</v>
      </c>
      <c r="B3671" s="2">
        <v>7801.05</v>
      </c>
      <c r="C3671" s="2">
        <v>63374</v>
      </c>
      <c r="D3671" s="2">
        <v>7780</v>
      </c>
      <c r="E3671" s="2">
        <v>7753</v>
      </c>
      <c r="F3671" s="13">
        <f t="shared" si="1032"/>
        <v>-2.6983547086610882E-3</v>
      </c>
      <c r="G3671" s="2">
        <f t="shared" si="1027"/>
        <v>7857.8486666666658</v>
      </c>
      <c r="H3671" s="2">
        <f t="shared" ca="1" si="1033"/>
        <v>67403.600000000006</v>
      </c>
      <c r="I3671">
        <f t="shared" ca="1" si="1034"/>
        <v>-1</v>
      </c>
      <c r="J3671">
        <f t="shared" si="1035"/>
        <v>-1</v>
      </c>
      <c r="K3671">
        <f t="shared" si="1028"/>
        <v>37.520000000000437</v>
      </c>
      <c r="L3671">
        <f t="shared" ca="1" si="1029"/>
        <v>-37.520000000000437</v>
      </c>
      <c r="M3671" s="14">
        <f t="shared" si="1030"/>
        <v>6923.0300000000498</v>
      </c>
      <c r="N3671">
        <f t="shared" si="1036"/>
        <v>0</v>
      </c>
      <c r="O3671">
        <f t="shared" si="1031"/>
        <v>0</v>
      </c>
      <c r="P3671">
        <f>COUNTIF(作圖資料!$A$3:$A$249,A3671)</f>
        <v>0</v>
      </c>
      <c r="R3671" s="7">
        <f t="shared" si="1037"/>
        <v>17</v>
      </c>
      <c r="S3671" s="8">
        <f t="shared" ca="1" si="1038"/>
        <v>-17</v>
      </c>
      <c r="T3671" s="8">
        <f t="shared" ca="1" si="1039"/>
        <v>8724</v>
      </c>
      <c r="U3671" s="8">
        <f t="shared" ca="1" si="1040"/>
        <v>-1</v>
      </c>
      <c r="V3671" s="9">
        <f t="shared" ca="1" si="1041"/>
        <v>0</v>
      </c>
      <c r="W3671" s="3">
        <f t="shared" si="1042"/>
        <v>-2.825072486256075E-3</v>
      </c>
      <c r="X3671" s="3">
        <f t="shared" si="1043"/>
        <v>3.8727729952303669E-4</v>
      </c>
      <c r="Y3671" s="3">
        <f t="shared" si="1044"/>
        <v>5.1440329218088721E-4</v>
      </c>
    </row>
    <row r="3672" spans="1:25" x14ac:dyDescent="0.25">
      <c r="A3672" s="1">
        <v>41381</v>
      </c>
      <c r="B3672" s="2">
        <v>7809.07</v>
      </c>
      <c r="C3672" s="2">
        <v>72724</v>
      </c>
      <c r="D3672" s="2">
        <v>7809</v>
      </c>
      <c r="E3672" s="2">
        <v>7755</v>
      </c>
      <c r="F3672" s="13">
        <f t="shared" si="1032"/>
        <v>-6.9239999129216967E-3</v>
      </c>
      <c r="G3672" s="2">
        <f t="shared" si="1027"/>
        <v>7857.805833333332</v>
      </c>
      <c r="H3672" s="2">
        <f t="shared" ca="1" si="1033"/>
        <v>69007</v>
      </c>
      <c r="I3672">
        <f t="shared" ca="1" si="1034"/>
        <v>1</v>
      </c>
      <c r="J3672">
        <f t="shared" si="1035"/>
        <v>-1</v>
      </c>
      <c r="K3672">
        <f t="shared" si="1028"/>
        <v>8.0199999999995271</v>
      </c>
      <c r="L3672">
        <f t="shared" ca="1" si="1029"/>
        <v>-8.0199999999995271</v>
      </c>
      <c r="M3672" s="14">
        <f t="shared" si="1030"/>
        <v>6923.0300000000498</v>
      </c>
      <c r="N3672">
        <f t="shared" si="1036"/>
        <v>0</v>
      </c>
      <c r="O3672">
        <f t="shared" si="1031"/>
        <v>0</v>
      </c>
      <c r="P3672">
        <f>COUNTIF(作圖資料!$A$3:$A$249,A3672)</f>
        <v>1</v>
      </c>
      <c r="R3672" s="7">
        <f t="shared" si="1037"/>
        <v>29</v>
      </c>
      <c r="S3672" s="8">
        <f t="shared" ca="1" si="1038"/>
        <v>-29</v>
      </c>
      <c r="T3672" s="8">
        <f t="shared" ca="1" si="1039"/>
        <v>8695</v>
      </c>
      <c r="U3672" s="8">
        <f t="shared" ca="1" si="1040"/>
        <v>1</v>
      </c>
      <c r="V3672" s="9">
        <f t="shared" ca="1" si="1041"/>
        <v>2</v>
      </c>
      <c r="W3672" s="3">
        <f t="shared" si="1042"/>
        <v>-2.825072486256075E-3</v>
      </c>
      <c r="X3672" s="3">
        <f t="shared" si="1043"/>
        <v>1.4157421810379045E-3</v>
      </c>
      <c r="Y3672" s="3">
        <f t="shared" si="1044"/>
        <v>4.2438271604936517E-3</v>
      </c>
    </row>
    <row r="3673" spans="1:25" x14ac:dyDescent="0.25">
      <c r="A3673" s="1">
        <v>41382</v>
      </c>
      <c r="B3673" s="2">
        <v>7791.35</v>
      </c>
      <c r="C3673" s="2">
        <v>73067</v>
      </c>
      <c r="D3673" s="2">
        <v>7751</v>
      </c>
      <c r="E3673" s="2">
        <v>7717</v>
      </c>
      <c r="F3673" s="13">
        <f t="shared" si="1032"/>
        <v>-5.1788201017796132E-3</v>
      </c>
      <c r="G3673" s="2">
        <f t="shared" si="1027"/>
        <v>7857.3424999999988</v>
      </c>
      <c r="H3673" s="2">
        <f t="shared" ca="1" si="1033"/>
        <v>68807.199999999997</v>
      </c>
      <c r="I3673">
        <f t="shared" ca="1" si="1034"/>
        <v>1</v>
      </c>
      <c r="J3673">
        <f t="shared" si="1035"/>
        <v>-1</v>
      </c>
      <c r="K3673">
        <f t="shared" si="1028"/>
        <v>-17.719999999999345</v>
      </c>
      <c r="L3673">
        <f t="shared" ca="1" si="1029"/>
        <v>-17.719999999999345</v>
      </c>
      <c r="M3673" s="14">
        <f t="shared" si="1030"/>
        <v>6923.0300000000498</v>
      </c>
      <c r="N3673">
        <f t="shared" si="1036"/>
        <v>0</v>
      </c>
      <c r="O3673">
        <f t="shared" si="1031"/>
        <v>0</v>
      </c>
      <c r="P3673">
        <f>COUNTIF(作圖資料!$A$3:$A$249,A3673)</f>
        <v>0</v>
      </c>
      <c r="R3673" s="7">
        <f t="shared" si="1037"/>
        <v>-4</v>
      </c>
      <c r="S3673" s="8">
        <f t="shared" ca="1" si="1038"/>
        <v>-4</v>
      </c>
      <c r="T3673" s="8">
        <f t="shared" ca="1" si="1039"/>
        <v>8691</v>
      </c>
      <c r="U3673" s="8">
        <f t="shared" ca="1" si="1040"/>
        <v>1</v>
      </c>
      <c r="V3673" s="9">
        <f t="shared" ca="1" si="1041"/>
        <v>0</v>
      </c>
      <c r="W3673" s="3">
        <f t="shared" si="1042"/>
        <v>-6.9239999129216967E-3</v>
      </c>
      <c r="X3673" s="3">
        <f t="shared" si="1043"/>
        <v>-2.2691562503600743E-3</v>
      </c>
      <c r="Y3673" s="3">
        <f t="shared" si="1044"/>
        <v>-5.1579626047711157E-4</v>
      </c>
    </row>
    <row r="3674" spans="1:25" x14ac:dyDescent="0.25">
      <c r="A3674" s="1">
        <v>41383</v>
      </c>
      <c r="B3674" s="2">
        <v>7930.8</v>
      </c>
      <c r="C3674" s="2">
        <v>86452</v>
      </c>
      <c r="D3674" s="2">
        <v>7944</v>
      </c>
      <c r="E3674" s="2">
        <v>7910</v>
      </c>
      <c r="F3674" s="13">
        <f t="shared" si="1032"/>
        <v>1.6643970343470649E-3</v>
      </c>
      <c r="G3674" s="2">
        <f t="shared" si="1027"/>
        <v>7859.1229999999978</v>
      </c>
      <c r="H3674" s="2">
        <f t="shared" ca="1" si="1033"/>
        <v>72151.600000000006</v>
      </c>
      <c r="I3674">
        <f t="shared" ca="1" si="1034"/>
        <v>1</v>
      </c>
      <c r="J3674">
        <f t="shared" si="1035"/>
        <v>1</v>
      </c>
      <c r="K3674">
        <f t="shared" si="1028"/>
        <v>139.44999999999982</v>
      </c>
      <c r="L3674">
        <f t="shared" ca="1" si="1029"/>
        <v>139.44999999999982</v>
      </c>
      <c r="M3674" s="14">
        <f t="shared" si="1030"/>
        <v>6923.0300000000498</v>
      </c>
      <c r="N3674">
        <f t="shared" si="1036"/>
        <v>0</v>
      </c>
      <c r="O3674">
        <f t="shared" si="1031"/>
        <v>0</v>
      </c>
      <c r="P3674">
        <f>COUNTIF(作圖資料!$A$3:$A$249,A3674)</f>
        <v>0</v>
      </c>
      <c r="R3674" s="7">
        <f t="shared" si="1037"/>
        <v>193</v>
      </c>
      <c r="S3674" s="8">
        <f t="shared" ca="1" si="1038"/>
        <v>193</v>
      </c>
      <c r="T3674" s="8">
        <f t="shared" ca="1" si="1039"/>
        <v>8884</v>
      </c>
      <c r="U3674" s="8">
        <f t="shared" ca="1" si="1040"/>
        <v>1</v>
      </c>
      <c r="V3674" s="9">
        <f t="shared" ca="1" si="1041"/>
        <v>0</v>
      </c>
      <c r="W3674" s="3">
        <f t="shared" si="1042"/>
        <v>-6.9239999129216967E-3</v>
      </c>
      <c r="X3674" s="3">
        <f t="shared" si="1043"/>
        <v>1.5588283880154874E-2</v>
      </c>
      <c r="Y3674" s="3">
        <f t="shared" si="1044"/>
        <v>2.4371373307543465E-2</v>
      </c>
    </row>
    <row r="3675" spans="1:25" x14ac:dyDescent="0.25">
      <c r="A3675" s="1">
        <v>41386</v>
      </c>
      <c r="B3675" s="2">
        <v>7970.38</v>
      </c>
      <c r="C3675" s="2">
        <v>75903</v>
      </c>
      <c r="D3675" s="2">
        <v>7953</v>
      </c>
      <c r="E3675" s="2">
        <v>7926</v>
      </c>
      <c r="F3675" s="13">
        <f t="shared" si="1032"/>
        <v>-2.1805735736565302E-3</v>
      </c>
      <c r="G3675" s="2">
        <f t="shared" si="1027"/>
        <v>7862.5456666666641</v>
      </c>
      <c r="H3675" s="2">
        <f t="shared" ca="1" si="1033"/>
        <v>74304</v>
      </c>
      <c r="I3675">
        <f t="shared" ca="1" si="1034"/>
        <v>1</v>
      </c>
      <c r="J3675">
        <f t="shared" si="1035"/>
        <v>-1</v>
      </c>
      <c r="K3675">
        <f t="shared" si="1028"/>
        <v>39.579999999999927</v>
      </c>
      <c r="L3675">
        <f t="shared" ca="1" si="1029"/>
        <v>39.579999999999927</v>
      </c>
      <c r="M3675" s="14">
        <f t="shared" si="1030"/>
        <v>6923.0300000000498</v>
      </c>
      <c r="N3675">
        <f t="shared" si="1036"/>
        <v>0</v>
      </c>
      <c r="O3675">
        <f t="shared" si="1031"/>
        <v>0</v>
      </c>
      <c r="P3675">
        <f>COUNTIF(作圖資料!$A$3:$A$249,A3675)</f>
        <v>0</v>
      </c>
      <c r="R3675" s="7">
        <f t="shared" si="1037"/>
        <v>9</v>
      </c>
      <c r="S3675" s="8">
        <f t="shared" ca="1" si="1038"/>
        <v>9</v>
      </c>
      <c r="T3675" s="8">
        <f t="shared" ca="1" si="1039"/>
        <v>8893</v>
      </c>
      <c r="U3675" s="8">
        <f t="shared" ca="1" si="1040"/>
        <v>1</v>
      </c>
      <c r="V3675" s="9">
        <f t="shared" ca="1" si="1041"/>
        <v>0</v>
      </c>
      <c r="W3675" s="3">
        <f t="shared" si="1042"/>
        <v>-6.9239999129216967E-3</v>
      </c>
      <c r="X3675" s="3">
        <f t="shared" si="1043"/>
        <v>2.0656749139142061E-2</v>
      </c>
      <c r="Y3675" s="3">
        <f t="shared" si="1044"/>
        <v>2.5531914893617058E-2</v>
      </c>
    </row>
    <row r="3676" spans="1:25" x14ac:dyDescent="0.25">
      <c r="A3676" s="1">
        <v>41387</v>
      </c>
      <c r="B3676" s="2">
        <v>7942.77</v>
      </c>
      <c r="C3676" s="2">
        <v>73548</v>
      </c>
      <c r="D3676" s="2">
        <v>7928</v>
      </c>
      <c r="E3676" s="2">
        <v>7900</v>
      </c>
      <c r="F3676" s="13">
        <f t="shared" si="1032"/>
        <v>-1.85955277566896E-3</v>
      </c>
      <c r="G3676" s="2">
        <f t="shared" si="1027"/>
        <v>7866.5846666666648</v>
      </c>
      <c r="H3676" s="2">
        <f t="shared" ca="1" si="1033"/>
        <v>76338.8</v>
      </c>
      <c r="I3676">
        <f t="shared" ca="1" si="1034"/>
        <v>-1</v>
      </c>
      <c r="J3676">
        <f t="shared" si="1035"/>
        <v>-1</v>
      </c>
      <c r="K3676">
        <f t="shared" si="1028"/>
        <v>-27.609999999999673</v>
      </c>
      <c r="L3676">
        <f t="shared" ca="1" si="1029"/>
        <v>-27.609999999999673</v>
      </c>
      <c r="M3676" s="14">
        <f t="shared" si="1030"/>
        <v>6923.0300000000498</v>
      </c>
      <c r="N3676">
        <f t="shared" si="1036"/>
        <v>0</v>
      </c>
      <c r="O3676">
        <f t="shared" si="1031"/>
        <v>0</v>
      </c>
      <c r="P3676">
        <f>COUNTIF(作圖資料!$A$3:$A$249,A3676)</f>
        <v>0</v>
      </c>
      <c r="R3676" s="7">
        <f t="shared" si="1037"/>
        <v>-25</v>
      </c>
      <c r="S3676" s="8">
        <f t="shared" ca="1" si="1038"/>
        <v>-25</v>
      </c>
      <c r="T3676" s="8">
        <f t="shared" ca="1" si="1039"/>
        <v>8868</v>
      </c>
      <c r="U3676" s="8">
        <f t="shared" ca="1" si="1040"/>
        <v>-1</v>
      </c>
      <c r="V3676" s="9">
        <f t="shared" ca="1" si="1041"/>
        <v>2</v>
      </c>
      <c r="W3676" s="3">
        <f t="shared" si="1042"/>
        <v>-6.9239999129216967E-3</v>
      </c>
      <c r="X3676" s="3">
        <f t="shared" si="1043"/>
        <v>1.7121116855144169E-2</v>
      </c>
      <c r="Y3676" s="3">
        <f t="shared" si="1044"/>
        <v>2.2308188265635076E-2</v>
      </c>
    </row>
    <row r="3677" spans="1:25" x14ac:dyDescent="0.25">
      <c r="A3677" s="1">
        <v>41388</v>
      </c>
      <c r="B3677" s="2">
        <v>8023.71</v>
      </c>
      <c r="C3677" s="2">
        <v>82592</v>
      </c>
      <c r="D3677" s="2">
        <v>7991</v>
      </c>
      <c r="E3677" s="2">
        <v>7966</v>
      </c>
      <c r="F3677" s="13">
        <f t="shared" si="1032"/>
        <v>-4.076667775879228E-3</v>
      </c>
      <c r="G3677" s="2">
        <f t="shared" si="1027"/>
        <v>7873.3691666666664</v>
      </c>
      <c r="H3677" s="2">
        <f t="shared" ca="1" si="1033"/>
        <v>78312.399999999994</v>
      </c>
      <c r="I3677">
        <f t="shared" ca="1" si="1034"/>
        <v>1</v>
      </c>
      <c r="J3677">
        <f t="shared" si="1035"/>
        <v>-1</v>
      </c>
      <c r="K3677">
        <f t="shared" si="1028"/>
        <v>80.9399999999996</v>
      </c>
      <c r="L3677">
        <f t="shared" ca="1" si="1029"/>
        <v>-80.9399999999996</v>
      </c>
      <c r="M3677" s="14">
        <f t="shared" si="1030"/>
        <v>6923.0300000000498</v>
      </c>
      <c r="N3677">
        <f t="shared" si="1036"/>
        <v>0</v>
      </c>
      <c r="O3677">
        <f t="shared" si="1031"/>
        <v>0</v>
      </c>
      <c r="P3677">
        <f>COUNTIF(作圖資料!$A$3:$A$249,A3677)</f>
        <v>0</v>
      </c>
      <c r="R3677" s="7">
        <f t="shared" si="1037"/>
        <v>63</v>
      </c>
      <c r="S3677" s="8">
        <f t="shared" ca="1" si="1038"/>
        <v>-63</v>
      </c>
      <c r="T3677" s="8">
        <f t="shared" ca="1" si="1039"/>
        <v>8805</v>
      </c>
      <c r="U3677" s="8">
        <f t="shared" ca="1" si="1040"/>
        <v>1</v>
      </c>
      <c r="V3677" s="9">
        <f t="shared" ca="1" si="1041"/>
        <v>2</v>
      </c>
      <c r="W3677" s="3">
        <f t="shared" si="1042"/>
        <v>-6.9239999129216967E-3</v>
      </c>
      <c r="X3677" s="3">
        <f t="shared" si="1043"/>
        <v>2.7485987447929183E-2</v>
      </c>
      <c r="Y3677" s="3">
        <f t="shared" si="1044"/>
        <v>3.0431979368149564E-2</v>
      </c>
    </row>
    <row r="3678" spans="1:25" x14ac:dyDescent="0.25">
      <c r="A3678" s="1">
        <v>41389</v>
      </c>
      <c r="B3678" s="2">
        <v>8021.75</v>
      </c>
      <c r="C3678" s="2">
        <v>74743</v>
      </c>
      <c r="D3678" s="2">
        <v>8004</v>
      </c>
      <c r="E3678" s="2">
        <v>7980</v>
      </c>
      <c r="F3678" s="13">
        <f t="shared" si="1032"/>
        <v>-2.2127341290865132E-3</v>
      </c>
      <c r="G3678" s="2">
        <f t="shared" si="1027"/>
        <v>7878.1838333333317</v>
      </c>
      <c r="H3678" s="2">
        <f t="shared" ca="1" si="1033"/>
        <v>78647.600000000006</v>
      </c>
      <c r="I3678">
        <f t="shared" ca="1" si="1034"/>
        <v>-1</v>
      </c>
      <c r="J3678">
        <f t="shared" si="1035"/>
        <v>-1</v>
      </c>
      <c r="K3678">
        <f t="shared" si="1028"/>
        <v>-1.9600000000000364</v>
      </c>
      <c r="L3678">
        <f t="shared" ca="1" si="1029"/>
        <v>-1.9600000000000364</v>
      </c>
      <c r="M3678" s="14">
        <f t="shared" si="1030"/>
        <v>6923.0300000000498</v>
      </c>
      <c r="N3678">
        <f t="shared" si="1036"/>
        <v>0</v>
      </c>
      <c r="O3678">
        <f t="shared" si="1031"/>
        <v>0</v>
      </c>
      <c r="P3678">
        <f>COUNTIF(作圖資料!$A$3:$A$249,A3678)</f>
        <v>0</v>
      </c>
      <c r="R3678" s="7">
        <f t="shared" si="1037"/>
        <v>13</v>
      </c>
      <c r="S3678" s="8">
        <f t="shared" ca="1" si="1038"/>
        <v>13</v>
      </c>
      <c r="T3678" s="8">
        <f t="shared" ca="1" si="1039"/>
        <v>8818</v>
      </c>
      <c r="U3678" s="8">
        <f t="shared" ca="1" si="1040"/>
        <v>-1</v>
      </c>
      <c r="V3678" s="9">
        <f t="shared" ca="1" si="1041"/>
        <v>2</v>
      </c>
      <c r="W3678" s="3">
        <f t="shared" si="1042"/>
        <v>-6.9239999129216967E-3</v>
      </c>
      <c r="X3678" s="3">
        <f t="shared" si="1043"/>
        <v>2.7234997253194004E-2</v>
      </c>
      <c r="Y3678" s="3">
        <f t="shared" si="1044"/>
        <v>3.210831721470031E-2</v>
      </c>
    </row>
    <row r="3679" spans="1:25" x14ac:dyDescent="0.25">
      <c r="A3679" s="1">
        <v>41390</v>
      </c>
      <c r="B3679" s="2">
        <v>8022.06</v>
      </c>
      <c r="C3679" s="2">
        <v>90564</v>
      </c>
      <c r="D3679" s="2">
        <v>7998</v>
      </c>
      <c r="E3679" s="2">
        <v>7974</v>
      </c>
      <c r="F3679" s="13">
        <f t="shared" si="1032"/>
        <v>-2.9992296243109839E-3</v>
      </c>
      <c r="G3679" s="2">
        <f t="shared" si="1027"/>
        <v>7883.1361666666653</v>
      </c>
      <c r="H3679" s="2">
        <f t="shared" ca="1" si="1033"/>
        <v>79470</v>
      </c>
      <c r="I3679">
        <f t="shared" ca="1" si="1034"/>
        <v>1</v>
      </c>
      <c r="J3679">
        <f t="shared" si="1035"/>
        <v>-1</v>
      </c>
      <c r="K3679">
        <f t="shared" si="1028"/>
        <v>0.31000000000040018</v>
      </c>
      <c r="L3679">
        <f t="shared" ca="1" si="1029"/>
        <v>-0.31000000000040018</v>
      </c>
      <c r="M3679" s="14">
        <f t="shared" si="1030"/>
        <v>6923.0300000000498</v>
      </c>
      <c r="N3679">
        <f t="shared" si="1036"/>
        <v>0</v>
      </c>
      <c r="O3679">
        <f t="shared" si="1031"/>
        <v>0</v>
      </c>
      <c r="P3679">
        <f>COUNTIF(作圖資料!$A$3:$A$249,A3679)</f>
        <v>0</v>
      </c>
      <c r="R3679" s="7">
        <f t="shared" si="1037"/>
        <v>-6</v>
      </c>
      <c r="S3679" s="8">
        <f t="shared" ca="1" si="1038"/>
        <v>6</v>
      </c>
      <c r="T3679" s="8">
        <f t="shared" ca="1" si="1039"/>
        <v>8824</v>
      </c>
      <c r="U3679" s="8">
        <f t="shared" ca="1" si="1040"/>
        <v>1</v>
      </c>
      <c r="V3679" s="9">
        <f t="shared" ca="1" si="1041"/>
        <v>2</v>
      </c>
      <c r="W3679" s="3">
        <f t="shared" si="1042"/>
        <v>-6.9239999129216967E-3</v>
      </c>
      <c r="X3679" s="3">
        <f t="shared" si="1043"/>
        <v>2.7274694681953093E-2</v>
      </c>
      <c r="Y3679" s="3">
        <f t="shared" si="1044"/>
        <v>3.1334622823984581E-2</v>
      </c>
    </row>
    <row r="3680" spans="1:25" x14ac:dyDescent="0.25">
      <c r="A3680" s="1">
        <v>41393</v>
      </c>
      <c r="B3680" s="2">
        <v>8029.74</v>
      </c>
      <c r="C3680" s="2">
        <v>70948</v>
      </c>
      <c r="D3680" s="2">
        <v>8023</v>
      </c>
      <c r="E3680" s="2">
        <v>7998</v>
      </c>
      <c r="F3680" s="13">
        <f t="shared" si="1032"/>
        <v>-8.3937960631352837E-4</v>
      </c>
      <c r="G3680" s="2">
        <f t="shared" si="1027"/>
        <v>7887.6468333333323</v>
      </c>
      <c r="H3680" s="2">
        <f t="shared" ca="1" si="1033"/>
        <v>78479</v>
      </c>
      <c r="I3680">
        <f t="shared" ca="1" si="1034"/>
        <v>-1</v>
      </c>
      <c r="J3680">
        <f t="shared" si="1035"/>
        <v>-1</v>
      </c>
      <c r="K3680">
        <f t="shared" si="1028"/>
        <v>7.6799999999993815</v>
      </c>
      <c r="L3680">
        <f t="shared" ca="1" si="1029"/>
        <v>7.6799999999993815</v>
      </c>
      <c r="M3680" s="14">
        <f t="shared" si="1030"/>
        <v>6923.0300000000498</v>
      </c>
      <c r="N3680">
        <f t="shared" si="1036"/>
        <v>0</v>
      </c>
      <c r="O3680">
        <f t="shared" si="1031"/>
        <v>0</v>
      </c>
      <c r="P3680">
        <f>COUNTIF(作圖資料!$A$3:$A$249,A3680)</f>
        <v>0</v>
      </c>
      <c r="R3680" s="7">
        <f t="shared" si="1037"/>
        <v>25</v>
      </c>
      <c r="S3680" s="8">
        <f t="shared" ca="1" si="1038"/>
        <v>25</v>
      </c>
      <c r="T3680" s="8">
        <f t="shared" ca="1" si="1039"/>
        <v>8849</v>
      </c>
      <c r="U3680" s="8">
        <f t="shared" ca="1" si="1040"/>
        <v>-1</v>
      </c>
      <c r="V3680" s="9">
        <f t="shared" ca="1" si="1041"/>
        <v>2</v>
      </c>
      <c r="W3680" s="3">
        <f t="shared" si="1042"/>
        <v>-6.9239999129216967E-3</v>
      </c>
      <c r="X3680" s="3">
        <f t="shared" si="1043"/>
        <v>2.825816646540491E-2</v>
      </c>
      <c r="Y3680" s="3">
        <f t="shared" si="1044"/>
        <v>3.4558349451966563E-2</v>
      </c>
    </row>
    <row r="3681" spans="1:25" x14ac:dyDescent="0.25">
      <c r="A3681" s="1">
        <v>41394</v>
      </c>
      <c r="B3681" s="2">
        <v>8093.66</v>
      </c>
      <c r="C3681" s="2">
        <v>97188</v>
      </c>
      <c r="D3681" s="2">
        <v>8098</v>
      </c>
      <c r="E3681" s="2">
        <v>8076</v>
      </c>
      <c r="F3681" s="13">
        <f t="shared" si="1032"/>
        <v>5.3622217884119472E-4</v>
      </c>
      <c r="G3681" s="2">
        <f t="shared" si="1027"/>
        <v>7893.4714999999978</v>
      </c>
      <c r="H3681" s="2">
        <f t="shared" ca="1" si="1033"/>
        <v>83207</v>
      </c>
      <c r="I3681">
        <f t="shared" ca="1" si="1034"/>
        <v>1</v>
      </c>
      <c r="J3681">
        <f t="shared" si="1035"/>
        <v>1</v>
      </c>
      <c r="K3681">
        <f t="shared" si="1028"/>
        <v>63.920000000000073</v>
      </c>
      <c r="L3681">
        <f t="shared" ca="1" si="1029"/>
        <v>-63.920000000000073</v>
      </c>
      <c r="M3681" s="14">
        <f t="shared" si="1030"/>
        <v>6923.0300000000498</v>
      </c>
      <c r="N3681">
        <f t="shared" si="1036"/>
        <v>0</v>
      </c>
      <c r="O3681">
        <f t="shared" si="1031"/>
        <v>0</v>
      </c>
      <c r="P3681">
        <f>COUNTIF(作圖資料!$A$3:$A$249,A3681)</f>
        <v>0</v>
      </c>
      <c r="R3681" s="7">
        <f t="shared" si="1037"/>
        <v>75</v>
      </c>
      <c r="S3681" s="8">
        <f t="shared" ca="1" si="1038"/>
        <v>-75</v>
      </c>
      <c r="T3681" s="8">
        <f t="shared" ca="1" si="1039"/>
        <v>8774</v>
      </c>
      <c r="U3681" s="8">
        <f t="shared" ca="1" si="1040"/>
        <v>1</v>
      </c>
      <c r="V3681" s="9">
        <f t="shared" ca="1" si="1041"/>
        <v>2</v>
      </c>
      <c r="W3681" s="3">
        <f t="shared" si="1042"/>
        <v>-6.9239999129216967E-3</v>
      </c>
      <c r="X3681" s="3">
        <f t="shared" si="1043"/>
        <v>3.644352016309238E-2</v>
      </c>
      <c r="Y3681" s="3">
        <f t="shared" si="1044"/>
        <v>4.4229529335912288E-2</v>
      </c>
    </row>
    <row r="3682" spans="1:25" x14ac:dyDescent="0.25">
      <c r="A3682" s="1">
        <v>41396</v>
      </c>
      <c r="B3682" s="2">
        <v>8128.51</v>
      </c>
      <c r="C3682" s="2">
        <v>86766</v>
      </c>
      <c r="D3682" s="2">
        <v>8120</v>
      </c>
      <c r="E3682" s="2">
        <v>8099</v>
      </c>
      <c r="F3682" s="13">
        <f t="shared" si="1032"/>
        <v>-1.0469323406134823E-3</v>
      </c>
      <c r="G3682" s="2">
        <f t="shared" si="1027"/>
        <v>7900.6801666666643</v>
      </c>
      <c r="H3682" s="2">
        <f t="shared" ca="1" si="1033"/>
        <v>84041.8</v>
      </c>
      <c r="I3682">
        <f t="shared" ca="1" si="1034"/>
        <v>1</v>
      </c>
      <c r="J3682">
        <f t="shared" si="1035"/>
        <v>-1</v>
      </c>
      <c r="K3682">
        <f t="shared" si="1028"/>
        <v>34.850000000000364</v>
      </c>
      <c r="L3682">
        <f t="shared" ca="1" si="1029"/>
        <v>34.850000000000364</v>
      </c>
      <c r="M3682" s="14">
        <f t="shared" si="1030"/>
        <v>6923.0300000000498</v>
      </c>
      <c r="N3682">
        <f t="shared" si="1036"/>
        <v>0</v>
      </c>
      <c r="O3682">
        <f t="shared" si="1031"/>
        <v>0</v>
      </c>
      <c r="P3682">
        <f>COUNTIF(作圖資料!$A$3:$A$249,A3682)</f>
        <v>0</v>
      </c>
      <c r="R3682" s="7">
        <f t="shared" si="1037"/>
        <v>22</v>
      </c>
      <c r="S3682" s="8">
        <f t="shared" ca="1" si="1038"/>
        <v>22</v>
      </c>
      <c r="T3682" s="8">
        <f t="shared" ca="1" si="1039"/>
        <v>8796</v>
      </c>
      <c r="U3682" s="8">
        <f t="shared" ca="1" si="1040"/>
        <v>1</v>
      </c>
      <c r="V3682" s="9">
        <f t="shared" ca="1" si="1041"/>
        <v>0</v>
      </c>
      <c r="W3682" s="3">
        <f t="shared" si="1042"/>
        <v>-6.9239999129216967E-3</v>
      </c>
      <c r="X3682" s="3">
        <f t="shared" si="1043"/>
        <v>4.0906279492948672E-2</v>
      </c>
      <c r="Y3682" s="3">
        <f t="shared" si="1044"/>
        <v>4.7066408768536405E-2</v>
      </c>
    </row>
    <row r="3683" spans="1:25" x14ac:dyDescent="0.25">
      <c r="A3683" s="1">
        <v>41397</v>
      </c>
      <c r="B3683" s="2">
        <v>8135.03</v>
      </c>
      <c r="C3683" s="2">
        <v>85431</v>
      </c>
      <c r="D3683" s="2">
        <v>8140</v>
      </c>
      <c r="E3683" s="2">
        <v>8122</v>
      </c>
      <c r="F3683" s="13">
        <f t="shared" si="1032"/>
        <v>6.1093812807078152E-4</v>
      </c>
      <c r="G3683" s="2">
        <f t="shared" si="1027"/>
        <v>7908.3876666666656</v>
      </c>
      <c r="H3683" s="2">
        <f t="shared" ca="1" si="1033"/>
        <v>86179.4</v>
      </c>
      <c r="I3683">
        <f t="shared" ca="1" si="1034"/>
        <v>-1</v>
      </c>
      <c r="J3683">
        <f t="shared" si="1035"/>
        <v>1</v>
      </c>
      <c r="K3683">
        <f t="shared" si="1028"/>
        <v>6.5199999999995271</v>
      </c>
      <c r="L3683">
        <f t="shared" ca="1" si="1029"/>
        <v>6.5199999999995271</v>
      </c>
      <c r="M3683" s="14">
        <f t="shared" si="1030"/>
        <v>6923.0300000000498</v>
      </c>
      <c r="N3683">
        <f t="shared" si="1036"/>
        <v>0</v>
      </c>
      <c r="O3683">
        <f t="shared" si="1031"/>
        <v>0</v>
      </c>
      <c r="P3683">
        <f>COUNTIF(作圖資料!$A$3:$A$249,A3683)</f>
        <v>0</v>
      </c>
      <c r="R3683" s="7">
        <f t="shared" si="1037"/>
        <v>20</v>
      </c>
      <c r="S3683" s="8">
        <f t="shared" ca="1" si="1038"/>
        <v>20</v>
      </c>
      <c r="T3683" s="8">
        <f t="shared" ca="1" si="1039"/>
        <v>8816</v>
      </c>
      <c r="U3683" s="8">
        <f t="shared" ca="1" si="1040"/>
        <v>-1</v>
      </c>
      <c r="V3683" s="9">
        <f t="shared" ca="1" si="1041"/>
        <v>2</v>
      </c>
      <c r="W3683" s="3">
        <f t="shared" si="1042"/>
        <v>-6.9239999129216967E-3</v>
      </c>
      <c r="X3683" s="3">
        <f t="shared" si="1043"/>
        <v>4.1741206059108249E-2</v>
      </c>
      <c r="Y3683" s="3">
        <f t="shared" si="1044"/>
        <v>4.9645390070921946E-2</v>
      </c>
    </row>
    <row r="3684" spans="1:25" x14ac:dyDescent="0.25">
      <c r="A3684" s="1">
        <v>41400</v>
      </c>
      <c r="B3684" s="2">
        <v>8169.05</v>
      </c>
      <c r="C3684" s="2">
        <v>77442</v>
      </c>
      <c r="D3684" s="2">
        <v>8169</v>
      </c>
      <c r="E3684" s="2">
        <v>8152</v>
      </c>
      <c r="F3684" s="13">
        <f t="shared" si="1032"/>
        <v>-6.1206627454124529E-6</v>
      </c>
      <c r="G3684" s="2">
        <f t="shared" si="1027"/>
        <v>7915.960666666665</v>
      </c>
      <c r="H3684" s="2">
        <f t="shared" ca="1" si="1033"/>
        <v>83555</v>
      </c>
      <c r="I3684">
        <f t="shared" ca="1" si="1034"/>
        <v>-1</v>
      </c>
      <c r="J3684">
        <f t="shared" si="1035"/>
        <v>-1</v>
      </c>
      <c r="K3684">
        <f t="shared" si="1028"/>
        <v>34.020000000000437</v>
      </c>
      <c r="L3684">
        <f t="shared" ca="1" si="1029"/>
        <v>-34.020000000000437</v>
      </c>
      <c r="M3684" s="14">
        <f t="shared" si="1030"/>
        <v>6923.0300000000498</v>
      </c>
      <c r="N3684">
        <f t="shared" si="1036"/>
        <v>0</v>
      </c>
      <c r="O3684">
        <f t="shared" si="1031"/>
        <v>0</v>
      </c>
      <c r="P3684">
        <f>COUNTIF(作圖資料!$A$3:$A$249,A3684)</f>
        <v>0</v>
      </c>
      <c r="R3684" s="7">
        <f t="shared" si="1037"/>
        <v>29</v>
      </c>
      <c r="S3684" s="8">
        <f t="shared" ca="1" si="1038"/>
        <v>-29</v>
      </c>
      <c r="T3684" s="8">
        <f t="shared" ca="1" si="1039"/>
        <v>8787</v>
      </c>
      <c r="U3684" s="8">
        <f t="shared" ca="1" si="1040"/>
        <v>-1</v>
      </c>
      <c r="V3684" s="9">
        <f t="shared" ca="1" si="1041"/>
        <v>0</v>
      </c>
      <c r="W3684" s="3">
        <f t="shared" si="1042"/>
        <v>-6.9239999129216967E-3</v>
      </c>
      <c r="X3684" s="3">
        <f t="shared" si="1043"/>
        <v>4.6097678724867475E-2</v>
      </c>
      <c r="Y3684" s="3">
        <f t="shared" si="1044"/>
        <v>5.3384912959381081E-2</v>
      </c>
    </row>
    <row r="3685" spans="1:25" x14ac:dyDescent="0.25">
      <c r="A3685" s="1">
        <v>41401</v>
      </c>
      <c r="B3685" s="2">
        <v>8163.06</v>
      </c>
      <c r="C3685" s="2">
        <v>77211</v>
      </c>
      <c r="D3685" s="2">
        <v>8173</v>
      </c>
      <c r="E3685" s="2">
        <v>8160</v>
      </c>
      <c r="F3685" s="13">
        <f t="shared" si="1032"/>
        <v>1.2176806246677607E-3</v>
      </c>
      <c r="G3685" s="2">
        <f t="shared" si="1027"/>
        <v>7921.9783333333316</v>
      </c>
      <c r="H3685" s="2">
        <f t="shared" ca="1" si="1033"/>
        <v>84807.6</v>
      </c>
      <c r="I3685">
        <f t="shared" ca="1" si="1034"/>
        <v>-1</v>
      </c>
      <c r="J3685">
        <f t="shared" si="1035"/>
        <v>1</v>
      </c>
      <c r="K3685">
        <f t="shared" si="1028"/>
        <v>-5.9899999999997817</v>
      </c>
      <c r="L3685">
        <f t="shared" ca="1" si="1029"/>
        <v>5.9899999999997817</v>
      </c>
      <c r="M3685" s="14">
        <f t="shared" si="1030"/>
        <v>6923.0300000000498</v>
      </c>
      <c r="N3685">
        <f t="shared" si="1036"/>
        <v>0</v>
      </c>
      <c r="O3685">
        <f t="shared" si="1031"/>
        <v>0</v>
      </c>
      <c r="P3685">
        <f>COUNTIF(作圖資料!$A$3:$A$249,A3685)</f>
        <v>0</v>
      </c>
      <c r="R3685" s="7">
        <f t="shared" si="1037"/>
        <v>4</v>
      </c>
      <c r="S3685" s="8">
        <f t="shared" ca="1" si="1038"/>
        <v>-4</v>
      </c>
      <c r="T3685" s="8">
        <f t="shared" ca="1" si="1039"/>
        <v>8783</v>
      </c>
      <c r="U3685" s="8">
        <f t="shared" ca="1" si="1040"/>
        <v>-1</v>
      </c>
      <c r="V3685" s="9">
        <f t="shared" ca="1" si="1041"/>
        <v>0</v>
      </c>
      <c r="W3685" s="3">
        <f t="shared" si="1042"/>
        <v>-6.9239999129216967E-3</v>
      </c>
      <c r="X3685" s="3">
        <f t="shared" si="1043"/>
        <v>4.5330621956263695E-2</v>
      </c>
      <c r="Y3685" s="3">
        <f t="shared" si="1044"/>
        <v>5.3900709219858234E-2</v>
      </c>
    </row>
    <row r="3686" spans="1:25" x14ac:dyDescent="0.25">
      <c r="A3686" s="1">
        <v>41402</v>
      </c>
      <c r="B3686" s="2">
        <v>8267.09</v>
      </c>
      <c r="C3686" s="2">
        <v>93967</v>
      </c>
      <c r="D3686" s="2">
        <v>8268</v>
      </c>
      <c r="E3686" s="2">
        <v>8258</v>
      </c>
      <c r="F3686" s="13">
        <f t="shared" si="1032"/>
        <v>1.1007500825566119E-4</v>
      </c>
      <c r="G3686" s="2">
        <f t="shared" si="1027"/>
        <v>7929.213499999998</v>
      </c>
      <c r="H3686" s="2">
        <f t="shared" ca="1" si="1033"/>
        <v>84163.4</v>
      </c>
      <c r="I3686">
        <f t="shared" ca="1" si="1034"/>
        <v>1</v>
      </c>
      <c r="J3686">
        <f t="shared" si="1035"/>
        <v>1</v>
      </c>
      <c r="K3686">
        <f t="shared" si="1028"/>
        <v>104.02999999999975</v>
      </c>
      <c r="L3686">
        <f t="shared" ca="1" si="1029"/>
        <v>-104.02999999999975</v>
      </c>
      <c r="M3686" s="14">
        <f t="shared" si="1030"/>
        <v>6923.0300000000498</v>
      </c>
      <c r="N3686">
        <f t="shared" si="1036"/>
        <v>0</v>
      </c>
      <c r="O3686">
        <f t="shared" si="1031"/>
        <v>0</v>
      </c>
      <c r="P3686">
        <f>COUNTIF(作圖資料!$A$3:$A$249,A3686)</f>
        <v>0</v>
      </c>
      <c r="R3686" s="7">
        <f t="shared" si="1037"/>
        <v>95</v>
      </c>
      <c r="S3686" s="8">
        <f t="shared" ca="1" si="1038"/>
        <v>-95</v>
      </c>
      <c r="T3686" s="8">
        <f t="shared" ca="1" si="1039"/>
        <v>8688</v>
      </c>
      <c r="U3686" s="8">
        <f t="shared" ca="1" si="1040"/>
        <v>1</v>
      </c>
      <c r="V3686" s="9">
        <f t="shared" ca="1" si="1041"/>
        <v>2</v>
      </c>
      <c r="W3686" s="3">
        <f t="shared" si="1042"/>
        <v>-6.9239999129216967E-3</v>
      </c>
      <c r="X3686" s="3">
        <f t="shared" si="1043"/>
        <v>5.8652310710494149E-2</v>
      </c>
      <c r="Y3686" s="3">
        <f t="shared" si="1044"/>
        <v>6.6150870406189721E-2</v>
      </c>
    </row>
    <row r="3687" spans="1:25" x14ac:dyDescent="0.25">
      <c r="A3687" s="1">
        <v>41403</v>
      </c>
      <c r="B3687" s="2">
        <v>8285.89</v>
      </c>
      <c r="C3687" s="2">
        <v>88709</v>
      </c>
      <c r="D3687" s="2">
        <v>8313</v>
      </c>
      <c r="E3687" s="2">
        <v>8303</v>
      </c>
      <c r="F3687" s="13">
        <f t="shared" si="1032"/>
        <v>3.2718271664240461E-3</v>
      </c>
      <c r="G3687" s="2">
        <f t="shared" si="1027"/>
        <v>7936.4779999999992</v>
      </c>
      <c r="H3687" s="2">
        <f t="shared" ca="1" si="1033"/>
        <v>84552</v>
      </c>
      <c r="I3687">
        <f t="shared" ca="1" si="1034"/>
        <v>1</v>
      </c>
      <c r="J3687">
        <f t="shared" si="1035"/>
        <v>1</v>
      </c>
      <c r="K3687">
        <f t="shared" si="1028"/>
        <v>18.799999999999272</v>
      </c>
      <c r="L3687">
        <f t="shared" ca="1" si="1029"/>
        <v>18.799999999999272</v>
      </c>
      <c r="M3687" s="14">
        <f t="shared" si="1030"/>
        <v>6923.0300000000498</v>
      </c>
      <c r="N3687">
        <f t="shared" si="1036"/>
        <v>0</v>
      </c>
      <c r="O3687">
        <f t="shared" si="1031"/>
        <v>0</v>
      </c>
      <c r="P3687">
        <f>COUNTIF(作圖資料!$A$3:$A$249,A3687)</f>
        <v>0</v>
      </c>
      <c r="R3687" s="7">
        <f t="shared" si="1037"/>
        <v>45</v>
      </c>
      <c r="S3687" s="8">
        <f t="shared" ca="1" si="1038"/>
        <v>45</v>
      </c>
      <c r="T3687" s="8">
        <f t="shared" ca="1" si="1039"/>
        <v>8733</v>
      </c>
      <c r="U3687" s="8">
        <f t="shared" ca="1" si="1040"/>
        <v>1</v>
      </c>
      <c r="V3687" s="9">
        <f t="shared" ca="1" si="1041"/>
        <v>0</v>
      </c>
      <c r="W3687" s="3">
        <f t="shared" si="1042"/>
        <v>-6.9239999129216967E-3</v>
      </c>
      <c r="X3687" s="3">
        <f t="shared" si="1043"/>
        <v>6.1059767680402111E-2</v>
      </c>
      <c r="Y3687" s="3">
        <f t="shared" si="1044"/>
        <v>7.1953578336557245E-2</v>
      </c>
    </row>
    <row r="3688" spans="1:25" x14ac:dyDescent="0.25">
      <c r="A3688" s="1">
        <v>41404</v>
      </c>
      <c r="B3688" s="2">
        <v>8280.26</v>
      </c>
      <c r="C3688" s="2">
        <v>80894</v>
      </c>
      <c r="D3688" s="2">
        <v>8312</v>
      </c>
      <c r="E3688" s="2">
        <v>8306</v>
      </c>
      <c r="F3688" s="13">
        <f t="shared" si="1032"/>
        <v>3.8332129667426607E-3</v>
      </c>
      <c r="G3688" s="2">
        <f t="shared" si="1027"/>
        <v>7943.5494999999992</v>
      </c>
      <c r="H3688" s="2">
        <f t="shared" ca="1" si="1033"/>
        <v>83644.600000000006</v>
      </c>
      <c r="I3688">
        <f t="shared" ca="1" si="1034"/>
        <v>-1</v>
      </c>
      <c r="J3688">
        <f t="shared" si="1035"/>
        <v>1</v>
      </c>
      <c r="K3688">
        <f t="shared" si="1028"/>
        <v>-5.6299999999991996</v>
      </c>
      <c r="L3688">
        <f t="shared" ca="1" si="1029"/>
        <v>-5.6299999999991996</v>
      </c>
      <c r="M3688" s="14">
        <f t="shared" si="1030"/>
        <v>6923.0300000000498</v>
      </c>
      <c r="N3688">
        <f t="shared" si="1036"/>
        <v>0</v>
      </c>
      <c r="O3688">
        <f t="shared" si="1031"/>
        <v>0</v>
      </c>
      <c r="P3688">
        <f>COUNTIF(作圖資料!$A$3:$A$249,A3688)</f>
        <v>0</v>
      </c>
      <c r="R3688" s="7">
        <f t="shared" si="1037"/>
        <v>-1</v>
      </c>
      <c r="S3688" s="8">
        <f t="shared" ca="1" si="1038"/>
        <v>-1</v>
      </c>
      <c r="T3688" s="8">
        <f t="shared" ca="1" si="1039"/>
        <v>8732</v>
      </c>
      <c r="U3688" s="8">
        <f t="shared" ca="1" si="1040"/>
        <v>-1</v>
      </c>
      <c r="V3688" s="9">
        <f t="shared" ca="1" si="1041"/>
        <v>2</v>
      </c>
      <c r="W3688" s="3">
        <f t="shared" si="1042"/>
        <v>-6.9239999129216967E-3</v>
      </c>
      <c r="X3688" s="3">
        <f t="shared" si="1043"/>
        <v>6.0338811151647853E-2</v>
      </c>
      <c r="Y3688" s="3">
        <f t="shared" si="1044"/>
        <v>7.1824629271437956E-2</v>
      </c>
    </row>
    <row r="3689" spans="1:25" x14ac:dyDescent="0.25">
      <c r="A3689" s="1">
        <v>41407</v>
      </c>
      <c r="B3689" s="2">
        <v>8248.32</v>
      </c>
      <c r="C3689" s="2">
        <v>66606</v>
      </c>
      <c r="D3689" s="2">
        <v>8260</v>
      </c>
      <c r="E3689" s="2">
        <v>8252</v>
      </c>
      <c r="F3689" s="13">
        <f t="shared" si="1032"/>
        <v>1.4160459342023035E-3</v>
      </c>
      <c r="G3689" s="2">
        <f t="shared" si="1027"/>
        <v>7948.9688333333324</v>
      </c>
      <c r="H3689" s="2">
        <f t="shared" ca="1" si="1033"/>
        <v>81477.399999999994</v>
      </c>
      <c r="I3689">
        <f t="shared" ca="1" si="1034"/>
        <v>-1</v>
      </c>
      <c r="J3689">
        <f t="shared" si="1035"/>
        <v>1</v>
      </c>
      <c r="K3689">
        <f t="shared" si="1028"/>
        <v>-31.940000000000509</v>
      </c>
      <c r="L3689">
        <f t="shared" ca="1" si="1029"/>
        <v>31.940000000000509</v>
      </c>
      <c r="M3689" s="14">
        <f t="shared" si="1030"/>
        <v>6923.0300000000498</v>
      </c>
      <c r="N3689">
        <f t="shared" si="1036"/>
        <v>0</v>
      </c>
      <c r="O3689">
        <f t="shared" si="1031"/>
        <v>0</v>
      </c>
      <c r="P3689">
        <f>COUNTIF(作圖資料!$A$3:$A$249,A3689)</f>
        <v>0</v>
      </c>
      <c r="R3689" s="7">
        <f t="shared" si="1037"/>
        <v>-52</v>
      </c>
      <c r="S3689" s="8">
        <f t="shared" ca="1" si="1038"/>
        <v>52</v>
      </c>
      <c r="T3689" s="8">
        <f t="shared" ca="1" si="1039"/>
        <v>8784</v>
      </c>
      <c r="U3689" s="8">
        <f t="shared" ca="1" si="1040"/>
        <v>-1</v>
      </c>
      <c r="V3689" s="9">
        <f t="shared" ca="1" si="1041"/>
        <v>0</v>
      </c>
      <c r="W3689" s="3">
        <f t="shared" si="1042"/>
        <v>-6.9239999129216967E-3</v>
      </c>
      <c r="X3689" s="3">
        <f t="shared" si="1043"/>
        <v>5.6248695427240092E-2</v>
      </c>
      <c r="Y3689" s="3">
        <f t="shared" si="1044"/>
        <v>6.5119277885235416E-2</v>
      </c>
    </row>
    <row r="3690" spans="1:25" x14ac:dyDescent="0.25">
      <c r="A3690" s="1">
        <v>41408</v>
      </c>
      <c r="B3690" s="2">
        <v>8251.82</v>
      </c>
      <c r="C3690" s="2">
        <v>71130</v>
      </c>
      <c r="D3690" s="2">
        <v>8274</v>
      </c>
      <c r="E3690" s="2">
        <v>8278</v>
      </c>
      <c r="F3690" s="13">
        <f t="shared" si="1032"/>
        <v>2.6878918832451415E-3</v>
      </c>
      <c r="G3690" s="2">
        <f t="shared" si="1027"/>
        <v>7955.050166666666</v>
      </c>
      <c r="H3690" s="2">
        <f t="shared" ca="1" si="1033"/>
        <v>80261.2</v>
      </c>
      <c r="I3690">
        <f t="shared" ca="1" si="1034"/>
        <v>-1</v>
      </c>
      <c r="J3690">
        <f t="shared" si="1035"/>
        <v>1</v>
      </c>
      <c r="K3690">
        <f t="shared" si="1028"/>
        <v>3.5</v>
      </c>
      <c r="L3690">
        <f t="shared" ca="1" si="1029"/>
        <v>-3.5</v>
      </c>
      <c r="M3690" s="14">
        <f t="shared" si="1030"/>
        <v>6923.0300000000498</v>
      </c>
      <c r="N3690">
        <f t="shared" si="1036"/>
        <v>0</v>
      </c>
      <c r="O3690">
        <f t="shared" si="1031"/>
        <v>0</v>
      </c>
      <c r="P3690">
        <f>COUNTIF(作圖資料!$A$3:$A$249,A3690)</f>
        <v>0</v>
      </c>
      <c r="R3690" s="7">
        <f t="shared" si="1037"/>
        <v>14</v>
      </c>
      <c r="S3690" s="8">
        <f t="shared" ca="1" si="1038"/>
        <v>-14</v>
      </c>
      <c r="T3690" s="8">
        <f t="shared" ca="1" si="1039"/>
        <v>8770</v>
      </c>
      <c r="U3690" s="8">
        <f t="shared" ca="1" si="1040"/>
        <v>-1</v>
      </c>
      <c r="V3690" s="9">
        <f t="shared" ca="1" si="1041"/>
        <v>0</v>
      </c>
      <c r="W3690" s="3">
        <f t="shared" si="1042"/>
        <v>-6.9239999129216967E-3</v>
      </c>
      <c r="X3690" s="3">
        <f t="shared" si="1043"/>
        <v>5.6696892203552895E-2</v>
      </c>
      <c r="Y3690" s="3">
        <f t="shared" si="1044"/>
        <v>6.692456479690545E-2</v>
      </c>
    </row>
    <row r="3691" spans="1:25" x14ac:dyDescent="0.25">
      <c r="A3691" s="1">
        <v>41409</v>
      </c>
      <c r="B3691" s="2">
        <v>8318.59</v>
      </c>
      <c r="C3691" s="2">
        <v>88414</v>
      </c>
      <c r="D3691" s="2">
        <v>8304</v>
      </c>
      <c r="E3691" s="2">
        <v>8308</v>
      </c>
      <c r="F3691" s="13">
        <f t="shared" si="1032"/>
        <v>-1.2730522841010172E-3</v>
      </c>
      <c r="G3691" s="2">
        <f t="shared" si="1027"/>
        <v>7961.9158333333335</v>
      </c>
      <c r="H3691" s="2">
        <f t="shared" ca="1" si="1033"/>
        <v>79150.600000000006</v>
      </c>
      <c r="I3691">
        <f t="shared" ca="1" si="1034"/>
        <v>1</v>
      </c>
      <c r="J3691">
        <f t="shared" si="1035"/>
        <v>-1</v>
      </c>
      <c r="K3691">
        <f t="shared" si="1028"/>
        <v>66.770000000000437</v>
      </c>
      <c r="L3691">
        <f t="shared" ca="1" si="1029"/>
        <v>-66.770000000000437</v>
      </c>
      <c r="M3691" s="14">
        <f t="shared" si="1030"/>
        <v>6923.0300000000498</v>
      </c>
      <c r="N3691">
        <f t="shared" si="1036"/>
        <v>0</v>
      </c>
      <c r="O3691">
        <f t="shared" si="1031"/>
        <v>0</v>
      </c>
      <c r="P3691">
        <f>COUNTIF(作圖資料!$A$3:$A$249,A3691)</f>
        <v>1</v>
      </c>
      <c r="R3691" s="7">
        <f t="shared" si="1037"/>
        <v>30</v>
      </c>
      <c r="S3691" s="8">
        <f t="shared" ca="1" si="1038"/>
        <v>-30</v>
      </c>
      <c r="T3691" s="8">
        <f t="shared" ca="1" si="1039"/>
        <v>8740</v>
      </c>
      <c r="U3691" s="8">
        <f t="shared" ca="1" si="1040"/>
        <v>1</v>
      </c>
      <c r="V3691" s="9">
        <f t="shared" ca="1" si="1041"/>
        <v>2</v>
      </c>
      <c r="W3691" s="3">
        <f t="shared" si="1042"/>
        <v>-6.9239999129216967E-3</v>
      </c>
      <c r="X3691" s="3">
        <f t="shared" si="1043"/>
        <v>6.5247206133380642E-2</v>
      </c>
      <c r="Y3691" s="3">
        <f t="shared" si="1044"/>
        <v>7.0793036750483873E-2</v>
      </c>
    </row>
    <row r="3692" spans="1:25" x14ac:dyDescent="0.25">
      <c r="A3692" s="1">
        <v>41410</v>
      </c>
      <c r="B3692" s="2">
        <v>8390.0499999999993</v>
      </c>
      <c r="C3692" s="2">
        <v>121491</v>
      </c>
      <c r="D3692" s="2">
        <v>8423</v>
      </c>
      <c r="E3692" s="2">
        <v>8339</v>
      </c>
      <c r="F3692" s="13">
        <f t="shared" si="1032"/>
        <v>3.9272709936175598E-3</v>
      </c>
      <c r="G3692" s="2">
        <f t="shared" si="1027"/>
        <v>7969.3578333333335</v>
      </c>
      <c r="H3692" s="2">
        <f t="shared" ca="1" si="1033"/>
        <v>85707</v>
      </c>
      <c r="I3692">
        <f t="shared" ca="1" si="1034"/>
        <v>1</v>
      </c>
      <c r="J3692">
        <f t="shared" si="1035"/>
        <v>1</v>
      </c>
      <c r="K3692">
        <f t="shared" si="1028"/>
        <v>71.459999999999127</v>
      </c>
      <c r="L3692">
        <f t="shared" ca="1" si="1029"/>
        <v>71.459999999999127</v>
      </c>
      <c r="M3692" s="14">
        <f t="shared" si="1030"/>
        <v>6923.0300000000498</v>
      </c>
      <c r="N3692">
        <f t="shared" si="1036"/>
        <v>0</v>
      </c>
      <c r="O3692">
        <f t="shared" si="1031"/>
        <v>0</v>
      </c>
      <c r="P3692">
        <f>COUNTIF(作圖資料!$A$3:$A$249,A3692)</f>
        <v>0</v>
      </c>
      <c r="R3692" s="7">
        <f t="shared" si="1037"/>
        <v>115</v>
      </c>
      <c r="S3692" s="8">
        <f t="shared" ca="1" si="1038"/>
        <v>115</v>
      </c>
      <c r="T3692" s="8">
        <f t="shared" ca="1" si="1039"/>
        <v>8855</v>
      </c>
      <c r="U3692" s="8">
        <f t="shared" ca="1" si="1040"/>
        <v>1</v>
      </c>
      <c r="V3692" s="9">
        <f t="shared" ca="1" si="1041"/>
        <v>0</v>
      </c>
      <c r="W3692" s="3">
        <f t="shared" si="1042"/>
        <v>-1.2730522841010172E-3</v>
      </c>
      <c r="X3692" s="3">
        <f t="shared" si="1043"/>
        <v>8.5903981323756946E-3</v>
      </c>
      <c r="Y3692" s="3">
        <f t="shared" si="1044"/>
        <v>1.3842079922965817E-2</v>
      </c>
    </row>
    <row r="3693" spans="1:25" x14ac:dyDescent="0.25">
      <c r="A3693" s="1">
        <v>41411</v>
      </c>
      <c r="B3693" s="2">
        <v>8368.19</v>
      </c>
      <c r="C3693" s="2">
        <v>90874</v>
      </c>
      <c r="D3693" s="2">
        <v>8403</v>
      </c>
      <c r="E3693" s="2">
        <v>8319</v>
      </c>
      <c r="F3693" s="13">
        <f t="shared" si="1032"/>
        <v>4.1598003869414146E-3</v>
      </c>
      <c r="G3693" s="2">
        <f t="shared" si="1027"/>
        <v>7976.146333333335</v>
      </c>
      <c r="H3693" s="2">
        <f t="shared" ca="1" si="1033"/>
        <v>87703</v>
      </c>
      <c r="I3693">
        <f t="shared" ca="1" si="1034"/>
        <v>1</v>
      </c>
      <c r="J3693">
        <f t="shared" si="1035"/>
        <v>1</v>
      </c>
      <c r="K3693">
        <f t="shared" si="1028"/>
        <v>-21.859999999998763</v>
      </c>
      <c r="L3693">
        <f t="shared" ca="1" si="1029"/>
        <v>-21.859999999998763</v>
      </c>
      <c r="M3693" s="14">
        <f t="shared" si="1030"/>
        <v>6923.0300000000498</v>
      </c>
      <c r="N3693">
        <f t="shared" si="1036"/>
        <v>0</v>
      </c>
      <c r="O3693">
        <f t="shared" si="1031"/>
        <v>0</v>
      </c>
      <c r="P3693">
        <f>COUNTIF(作圖資料!$A$3:$A$249,A3693)</f>
        <v>0</v>
      </c>
      <c r="R3693" s="7">
        <f t="shared" si="1037"/>
        <v>-20</v>
      </c>
      <c r="S3693" s="8">
        <f t="shared" ca="1" si="1038"/>
        <v>-20</v>
      </c>
      <c r="T3693" s="8">
        <f t="shared" ca="1" si="1039"/>
        <v>8835</v>
      </c>
      <c r="U3693" s="8">
        <f t="shared" ca="1" si="1040"/>
        <v>1</v>
      </c>
      <c r="V3693" s="9">
        <f t="shared" ca="1" si="1041"/>
        <v>0</v>
      </c>
      <c r="W3693" s="3">
        <f t="shared" si="1042"/>
        <v>-1.2730522841010172E-3</v>
      </c>
      <c r="X3693" s="3">
        <f t="shared" si="1043"/>
        <v>5.9625489415875421E-3</v>
      </c>
      <c r="Y3693" s="3">
        <f t="shared" si="1044"/>
        <v>1.1434761675493288E-2</v>
      </c>
    </row>
    <row r="3694" spans="1:25" x14ac:dyDescent="0.25">
      <c r="A3694" s="1">
        <v>41414</v>
      </c>
      <c r="B3694" s="2">
        <v>8377.0499999999993</v>
      </c>
      <c r="C3694" s="2">
        <v>70794</v>
      </c>
      <c r="D3694" s="2">
        <v>8386</v>
      </c>
      <c r="E3694" s="2">
        <v>8301</v>
      </c>
      <c r="F3694" s="13">
        <f t="shared" si="1032"/>
        <v>1.0683951987873197E-3</v>
      </c>
      <c r="G3694" s="2">
        <f t="shared" si="1027"/>
        <v>7981.9455000000007</v>
      </c>
      <c r="H3694" s="2">
        <f t="shared" ca="1" si="1033"/>
        <v>88540.6</v>
      </c>
      <c r="I3694">
        <f t="shared" ca="1" si="1034"/>
        <v>-1</v>
      </c>
      <c r="J3694">
        <f t="shared" si="1035"/>
        <v>1</v>
      </c>
      <c r="K3694">
        <f t="shared" si="1028"/>
        <v>8.8599999999987631</v>
      </c>
      <c r="L3694">
        <f t="shared" ca="1" si="1029"/>
        <v>8.8599999999987631</v>
      </c>
      <c r="M3694" s="14">
        <f t="shared" si="1030"/>
        <v>6923.0300000000498</v>
      </c>
      <c r="N3694">
        <f t="shared" si="1036"/>
        <v>0</v>
      </c>
      <c r="O3694">
        <f t="shared" si="1031"/>
        <v>0</v>
      </c>
      <c r="P3694">
        <f>COUNTIF(作圖資料!$A$3:$A$249,A3694)</f>
        <v>0</v>
      </c>
      <c r="R3694" s="7">
        <f t="shared" si="1037"/>
        <v>-17</v>
      </c>
      <c r="S3694" s="8">
        <f t="shared" ca="1" si="1038"/>
        <v>-17</v>
      </c>
      <c r="T3694" s="8">
        <f t="shared" ca="1" si="1039"/>
        <v>8818</v>
      </c>
      <c r="U3694" s="8">
        <f t="shared" ca="1" si="1040"/>
        <v>-1</v>
      </c>
      <c r="V3694" s="9">
        <f t="shared" ca="1" si="1041"/>
        <v>2</v>
      </c>
      <c r="W3694" s="3">
        <f t="shared" si="1042"/>
        <v>-1.2730522841010172E-3</v>
      </c>
      <c r="X3694" s="3">
        <f t="shared" si="1043"/>
        <v>7.0276332888143944E-3</v>
      </c>
      <c r="Y3694" s="3">
        <f t="shared" si="1044"/>
        <v>9.3885411651417616E-3</v>
      </c>
    </row>
    <row r="3695" spans="1:25" x14ac:dyDescent="0.25">
      <c r="A3695" s="1">
        <v>41415</v>
      </c>
      <c r="B3695" s="2">
        <v>8383.0499999999993</v>
      </c>
      <c r="C3695" s="2">
        <v>84041</v>
      </c>
      <c r="D3695" s="2">
        <v>8390</v>
      </c>
      <c r="E3695" s="2">
        <v>8300</v>
      </c>
      <c r="F3695" s="13">
        <f t="shared" si="1032"/>
        <v>8.2905386464360298E-4</v>
      </c>
      <c r="G3695" s="2">
        <f t="shared" si="1027"/>
        <v>7989.0386666666664</v>
      </c>
      <c r="H3695" s="2">
        <f t="shared" ca="1" si="1033"/>
        <v>91122.8</v>
      </c>
      <c r="I3695">
        <f t="shared" ca="1" si="1034"/>
        <v>-1</v>
      </c>
      <c r="J3695">
        <f t="shared" si="1035"/>
        <v>1</v>
      </c>
      <c r="K3695">
        <f t="shared" si="1028"/>
        <v>6</v>
      </c>
      <c r="L3695">
        <f t="shared" ca="1" si="1029"/>
        <v>-6</v>
      </c>
      <c r="M3695" s="14">
        <f t="shared" si="1030"/>
        <v>6923.0300000000498</v>
      </c>
      <c r="N3695">
        <f t="shared" si="1036"/>
        <v>0</v>
      </c>
      <c r="O3695">
        <f t="shared" si="1031"/>
        <v>0</v>
      </c>
      <c r="P3695">
        <f>COUNTIF(作圖資料!$A$3:$A$249,A3695)</f>
        <v>0</v>
      </c>
      <c r="R3695" s="7">
        <f t="shared" si="1037"/>
        <v>4</v>
      </c>
      <c r="S3695" s="8">
        <f t="shared" ca="1" si="1038"/>
        <v>-4</v>
      </c>
      <c r="T3695" s="8">
        <f t="shared" ca="1" si="1039"/>
        <v>8814</v>
      </c>
      <c r="U3695" s="8">
        <f t="shared" ca="1" si="1040"/>
        <v>-1</v>
      </c>
      <c r="V3695" s="9">
        <f t="shared" ca="1" si="1041"/>
        <v>0</v>
      </c>
      <c r="W3695" s="3">
        <f t="shared" si="1042"/>
        <v>-1.2730522841010172E-3</v>
      </c>
      <c r="X3695" s="3">
        <f t="shared" si="1043"/>
        <v>7.7489093704579126E-3</v>
      </c>
      <c r="Y3695" s="3">
        <f t="shared" si="1044"/>
        <v>9.8700048146362906E-3</v>
      </c>
    </row>
    <row r="3696" spans="1:25" x14ac:dyDescent="0.25">
      <c r="A3696" s="1">
        <v>41416</v>
      </c>
      <c r="B3696" s="2">
        <v>8398.84</v>
      </c>
      <c r="C3696" s="2">
        <v>86819</v>
      </c>
      <c r="D3696" s="2">
        <v>8394</v>
      </c>
      <c r="E3696" s="2">
        <v>8308</v>
      </c>
      <c r="F3696" s="13">
        <f t="shared" si="1032"/>
        <v>-5.762700563410883E-4</v>
      </c>
      <c r="G3696" s="2">
        <f t="shared" si="1027"/>
        <v>7996.5573333333341</v>
      </c>
      <c r="H3696" s="2">
        <f t="shared" ca="1" si="1033"/>
        <v>90803.8</v>
      </c>
      <c r="I3696">
        <f t="shared" ca="1" si="1034"/>
        <v>-1</v>
      </c>
      <c r="J3696">
        <f t="shared" si="1035"/>
        <v>-1</v>
      </c>
      <c r="K3696">
        <f t="shared" si="1028"/>
        <v>15.790000000000873</v>
      </c>
      <c r="L3696">
        <f t="shared" ca="1" si="1029"/>
        <v>-15.790000000000873</v>
      </c>
      <c r="M3696" s="14">
        <f t="shared" si="1030"/>
        <v>6923.0300000000498</v>
      </c>
      <c r="N3696">
        <f t="shared" si="1036"/>
        <v>0</v>
      </c>
      <c r="O3696">
        <f t="shared" si="1031"/>
        <v>0</v>
      </c>
      <c r="P3696">
        <f>COUNTIF(作圖資料!$A$3:$A$249,A3696)</f>
        <v>0</v>
      </c>
      <c r="R3696" s="7">
        <f t="shared" si="1037"/>
        <v>4</v>
      </c>
      <c r="S3696" s="8">
        <f t="shared" ca="1" si="1038"/>
        <v>-4</v>
      </c>
      <c r="T3696" s="8">
        <f t="shared" ca="1" si="1039"/>
        <v>8810</v>
      </c>
      <c r="U3696" s="8">
        <f t="shared" ca="1" si="1040"/>
        <v>-1</v>
      </c>
      <c r="V3696" s="9">
        <f t="shared" ca="1" si="1041"/>
        <v>0</v>
      </c>
      <c r="W3696" s="3">
        <f t="shared" si="1042"/>
        <v>-1.2730522841010172E-3</v>
      </c>
      <c r="X3696" s="3">
        <f t="shared" si="1043"/>
        <v>9.6470675919835269E-3</v>
      </c>
      <c r="Y3696" s="3">
        <f t="shared" si="1044"/>
        <v>1.035146846413082E-2</v>
      </c>
    </row>
    <row r="3697" spans="1:25" x14ac:dyDescent="0.25">
      <c r="A3697" s="1">
        <v>41417</v>
      </c>
      <c r="B3697" s="2">
        <v>8237.83</v>
      </c>
      <c r="C3697" s="2">
        <v>104574</v>
      </c>
      <c r="D3697" s="2">
        <v>8213</v>
      </c>
      <c r="E3697" s="2">
        <v>8122</v>
      </c>
      <c r="F3697" s="13">
        <f t="shared" si="1032"/>
        <v>-3.0141432877347496E-3</v>
      </c>
      <c r="G3697" s="2">
        <f t="shared" si="1027"/>
        <v>8000.7396666666673</v>
      </c>
      <c r="H3697" s="2">
        <f t="shared" ca="1" si="1033"/>
        <v>87420.4</v>
      </c>
      <c r="I3697">
        <f t="shared" ca="1" si="1034"/>
        <v>1</v>
      </c>
      <c r="J3697">
        <f t="shared" si="1035"/>
        <v>-1</v>
      </c>
      <c r="K3697">
        <f t="shared" si="1028"/>
        <v>-161.01000000000022</v>
      </c>
      <c r="L3697">
        <f t="shared" ca="1" si="1029"/>
        <v>161.01000000000022</v>
      </c>
      <c r="M3697" s="14">
        <f t="shared" si="1030"/>
        <v>6923.0300000000498</v>
      </c>
      <c r="N3697">
        <f t="shared" si="1036"/>
        <v>0</v>
      </c>
      <c r="O3697">
        <f t="shared" si="1031"/>
        <v>0</v>
      </c>
      <c r="P3697">
        <f>COUNTIF(作圖資料!$A$3:$A$249,A3697)</f>
        <v>0</v>
      </c>
      <c r="R3697" s="7">
        <f t="shared" si="1037"/>
        <v>-181</v>
      </c>
      <c r="S3697" s="8">
        <f t="shared" ca="1" si="1038"/>
        <v>181</v>
      </c>
      <c r="T3697" s="8">
        <f t="shared" ca="1" si="1039"/>
        <v>8991</v>
      </c>
      <c r="U3697" s="8">
        <f t="shared" ca="1" si="1040"/>
        <v>1</v>
      </c>
      <c r="V3697" s="9">
        <f t="shared" ca="1" si="1041"/>
        <v>2</v>
      </c>
      <c r="W3697" s="3">
        <f t="shared" si="1042"/>
        <v>-1.2730522841010172E-3</v>
      </c>
      <c r="X3697" s="3">
        <f t="shared" si="1043"/>
        <v>-9.7083760589236068E-3</v>
      </c>
      <c r="Y3697" s="3">
        <f t="shared" si="1044"/>
        <v>-1.1434761675493621E-2</v>
      </c>
    </row>
    <row r="3698" spans="1:25" x14ac:dyDescent="0.25">
      <c r="A3698" s="1">
        <v>41418</v>
      </c>
      <c r="B3698" s="2">
        <v>8209.7800000000007</v>
      </c>
      <c r="C3698" s="2">
        <v>82956</v>
      </c>
      <c r="D3698" s="2">
        <v>8222</v>
      </c>
      <c r="E3698" s="2">
        <v>8126</v>
      </c>
      <c r="F3698" s="13">
        <f t="shared" si="1032"/>
        <v>1.4884686313152429E-3</v>
      </c>
      <c r="G3698" s="2">
        <f t="shared" si="1027"/>
        <v>8005.108000000002</v>
      </c>
      <c r="H3698" s="2">
        <f t="shared" ca="1" si="1033"/>
        <v>85836.800000000003</v>
      </c>
      <c r="I3698">
        <f t="shared" ca="1" si="1034"/>
        <v>-1</v>
      </c>
      <c r="J3698">
        <f t="shared" si="1035"/>
        <v>1</v>
      </c>
      <c r="K3698">
        <f t="shared" si="1028"/>
        <v>-28.049999999999272</v>
      </c>
      <c r="L3698">
        <f t="shared" ca="1" si="1029"/>
        <v>-28.049999999999272</v>
      </c>
      <c r="M3698" s="14">
        <f t="shared" si="1030"/>
        <v>6923.0300000000498</v>
      </c>
      <c r="N3698">
        <f t="shared" si="1036"/>
        <v>0</v>
      </c>
      <c r="O3698">
        <f t="shared" si="1031"/>
        <v>0</v>
      </c>
      <c r="P3698">
        <f>COUNTIF(作圖資料!$A$3:$A$249,A3698)</f>
        <v>0</v>
      </c>
      <c r="R3698" s="7">
        <f t="shared" si="1037"/>
        <v>9</v>
      </c>
      <c r="S3698" s="8">
        <f t="shared" ca="1" si="1038"/>
        <v>9</v>
      </c>
      <c r="T3698" s="8">
        <f t="shared" ca="1" si="1039"/>
        <v>9000</v>
      </c>
      <c r="U3698" s="8">
        <f t="shared" ca="1" si="1040"/>
        <v>-1</v>
      </c>
      <c r="V3698" s="9">
        <f t="shared" ca="1" si="1041"/>
        <v>2</v>
      </c>
      <c r="W3698" s="3">
        <f t="shared" si="1042"/>
        <v>-1.2730522841010172E-3</v>
      </c>
      <c r="X3698" s="3">
        <f t="shared" si="1043"/>
        <v>-1.3080341740607571E-2</v>
      </c>
      <c r="Y3698" s="3">
        <f t="shared" si="1044"/>
        <v>-1.0351468464131153E-2</v>
      </c>
    </row>
    <row r="3699" spans="1:25" x14ac:dyDescent="0.25">
      <c r="A3699" s="1">
        <v>41421</v>
      </c>
      <c r="B3699" s="2">
        <v>8280.1</v>
      </c>
      <c r="C3699" s="2">
        <v>57290</v>
      </c>
      <c r="D3699" s="2">
        <v>8256</v>
      </c>
      <c r="E3699" s="2">
        <v>8160</v>
      </c>
      <c r="F3699" s="13">
        <f t="shared" si="1032"/>
        <v>-2.9105928672359394E-3</v>
      </c>
      <c r="G3699" s="2">
        <f t="shared" si="1027"/>
        <v>8011.7613333333338</v>
      </c>
      <c r="H3699" s="2">
        <f t="shared" ca="1" si="1033"/>
        <v>83136</v>
      </c>
      <c r="I3699">
        <f t="shared" ca="1" si="1034"/>
        <v>-1</v>
      </c>
      <c r="J3699">
        <f t="shared" si="1035"/>
        <v>-1</v>
      </c>
      <c r="K3699">
        <f t="shared" si="1028"/>
        <v>70.319999999999709</v>
      </c>
      <c r="L3699">
        <f t="shared" ca="1" si="1029"/>
        <v>-70.319999999999709</v>
      </c>
      <c r="M3699" s="14">
        <f t="shared" si="1030"/>
        <v>6923.0300000000498</v>
      </c>
      <c r="N3699">
        <f t="shared" si="1036"/>
        <v>0</v>
      </c>
      <c r="O3699">
        <f t="shared" si="1031"/>
        <v>0</v>
      </c>
      <c r="P3699">
        <f>COUNTIF(作圖資料!$A$3:$A$249,A3699)</f>
        <v>0</v>
      </c>
      <c r="R3699" s="7">
        <f t="shared" si="1037"/>
        <v>34</v>
      </c>
      <c r="S3699" s="8">
        <f t="shared" ca="1" si="1038"/>
        <v>-34</v>
      </c>
      <c r="T3699" s="8">
        <f t="shared" ca="1" si="1039"/>
        <v>8966</v>
      </c>
      <c r="U3699" s="8">
        <f t="shared" ca="1" si="1040"/>
        <v>-1</v>
      </c>
      <c r="V3699" s="9">
        <f t="shared" ca="1" si="1041"/>
        <v>0</v>
      </c>
      <c r="W3699" s="3">
        <f t="shared" si="1042"/>
        <v>-1.2730522841010172E-3</v>
      </c>
      <c r="X3699" s="3">
        <f t="shared" si="1043"/>
        <v>-4.6269860637441207E-3</v>
      </c>
      <c r="Y3699" s="3">
        <f t="shared" si="1044"/>
        <v>-6.2590274434281001E-3</v>
      </c>
    </row>
    <row r="3700" spans="1:25" x14ac:dyDescent="0.25">
      <c r="A3700" s="1">
        <v>41422</v>
      </c>
      <c r="B3700" s="2">
        <v>8263.0499999999993</v>
      </c>
      <c r="C3700" s="2">
        <v>63872</v>
      </c>
      <c r="D3700" s="2">
        <v>8258</v>
      </c>
      <c r="E3700" s="2">
        <v>8159</v>
      </c>
      <c r="F3700" s="13">
        <f t="shared" si="1032"/>
        <v>-6.1115447685777813E-4</v>
      </c>
      <c r="G3700" s="2">
        <f t="shared" si="1027"/>
        <v>8017.8458333333356</v>
      </c>
      <c r="H3700" s="2">
        <f t="shared" ca="1" si="1033"/>
        <v>79102.2</v>
      </c>
      <c r="I3700">
        <f t="shared" ca="1" si="1034"/>
        <v>-1</v>
      </c>
      <c r="J3700">
        <f t="shared" si="1035"/>
        <v>-1</v>
      </c>
      <c r="K3700">
        <f t="shared" si="1028"/>
        <v>-17.050000000001091</v>
      </c>
      <c r="L3700">
        <f t="shared" ca="1" si="1029"/>
        <v>17.050000000001091</v>
      </c>
      <c r="M3700" s="14">
        <f t="shared" si="1030"/>
        <v>6923.0300000000498</v>
      </c>
      <c r="N3700">
        <f t="shared" si="1036"/>
        <v>0</v>
      </c>
      <c r="O3700">
        <f t="shared" si="1031"/>
        <v>0</v>
      </c>
      <c r="P3700">
        <f>COUNTIF(作圖資料!$A$3:$A$249,A3700)</f>
        <v>0</v>
      </c>
      <c r="R3700" s="7">
        <f t="shared" si="1037"/>
        <v>2</v>
      </c>
      <c r="S3700" s="8">
        <f t="shared" ca="1" si="1038"/>
        <v>-2</v>
      </c>
      <c r="T3700" s="8">
        <f t="shared" ca="1" si="1039"/>
        <v>8964</v>
      </c>
      <c r="U3700" s="8">
        <f t="shared" ca="1" si="1040"/>
        <v>-1</v>
      </c>
      <c r="V3700" s="9">
        <f t="shared" ca="1" si="1041"/>
        <v>0</v>
      </c>
      <c r="W3700" s="3">
        <f t="shared" si="1042"/>
        <v>-1.2730522841010172E-3</v>
      </c>
      <c r="X3700" s="3">
        <f t="shared" si="1043"/>
        <v>-6.6766122624150048E-3</v>
      </c>
      <c r="Y3700" s="3">
        <f t="shared" si="1044"/>
        <v>-6.0182956186809466E-3</v>
      </c>
    </row>
    <row r="3701" spans="1:25" x14ac:dyDescent="0.25">
      <c r="A3701" s="1">
        <v>41423</v>
      </c>
      <c r="B3701" s="2">
        <v>8337.9</v>
      </c>
      <c r="C3701" s="2">
        <v>79841</v>
      </c>
      <c r="D3701" s="2">
        <v>8312</v>
      </c>
      <c r="E3701" s="2">
        <v>8216</v>
      </c>
      <c r="F3701" s="13">
        <f t="shared" si="1032"/>
        <v>-3.1062977488336418E-3</v>
      </c>
      <c r="G3701" s="2">
        <f t="shared" si="1027"/>
        <v>8024.0670000000009</v>
      </c>
      <c r="H3701" s="2">
        <f t="shared" ca="1" si="1033"/>
        <v>77706.600000000006</v>
      </c>
      <c r="I3701">
        <f t="shared" ca="1" si="1034"/>
        <v>1</v>
      </c>
      <c r="J3701">
        <f t="shared" si="1035"/>
        <v>-1</v>
      </c>
      <c r="K3701">
        <f t="shared" si="1028"/>
        <v>74.850000000000364</v>
      </c>
      <c r="L3701">
        <f t="shared" ca="1" si="1029"/>
        <v>-74.850000000000364</v>
      </c>
      <c r="M3701" s="14">
        <f t="shared" si="1030"/>
        <v>6923.0300000000498</v>
      </c>
      <c r="N3701">
        <f t="shared" si="1036"/>
        <v>0</v>
      </c>
      <c r="O3701">
        <f t="shared" si="1031"/>
        <v>0</v>
      </c>
      <c r="P3701">
        <f>COUNTIF(作圖資料!$A$3:$A$249,A3701)</f>
        <v>0</v>
      </c>
      <c r="R3701" s="7">
        <f t="shared" si="1037"/>
        <v>54</v>
      </c>
      <c r="S3701" s="8">
        <f t="shared" ca="1" si="1038"/>
        <v>-54</v>
      </c>
      <c r="T3701" s="8">
        <f t="shared" ca="1" si="1039"/>
        <v>8910</v>
      </c>
      <c r="U3701" s="8">
        <f t="shared" ca="1" si="1040"/>
        <v>1</v>
      </c>
      <c r="V3701" s="9">
        <f t="shared" ca="1" si="1041"/>
        <v>2</v>
      </c>
      <c r="W3701" s="3">
        <f t="shared" si="1042"/>
        <v>-1.2730522841010172E-3</v>
      </c>
      <c r="X3701" s="3">
        <f t="shared" si="1043"/>
        <v>2.3213068560894445E-3</v>
      </c>
      <c r="Y3701" s="3">
        <f t="shared" si="1044"/>
        <v>4.8146364949430698E-4</v>
      </c>
    </row>
    <row r="3702" spans="1:25" x14ac:dyDescent="0.25">
      <c r="A3702" s="1">
        <v>41424</v>
      </c>
      <c r="B3702" s="2">
        <v>8243.2900000000009</v>
      </c>
      <c r="C3702" s="2">
        <v>82138</v>
      </c>
      <c r="D3702" s="2">
        <v>8231</v>
      </c>
      <c r="E3702" s="2">
        <v>8132</v>
      </c>
      <c r="F3702" s="13">
        <f t="shared" si="1032"/>
        <v>-1.4909095761523883E-3</v>
      </c>
      <c r="G3702" s="2">
        <f t="shared" si="1027"/>
        <v>8030.3328333333347</v>
      </c>
      <c r="H3702" s="2">
        <f t="shared" ca="1" si="1033"/>
        <v>73219.399999999994</v>
      </c>
      <c r="I3702">
        <f t="shared" ca="1" si="1034"/>
        <v>1</v>
      </c>
      <c r="J3702">
        <f t="shared" si="1035"/>
        <v>-1</v>
      </c>
      <c r="K3702">
        <f t="shared" si="1028"/>
        <v>-94.609999999998763</v>
      </c>
      <c r="L3702">
        <f t="shared" ca="1" si="1029"/>
        <v>-94.609999999998763</v>
      </c>
      <c r="M3702" s="14">
        <f t="shared" si="1030"/>
        <v>6923.0300000000498</v>
      </c>
      <c r="N3702">
        <f t="shared" si="1036"/>
        <v>0</v>
      </c>
      <c r="O3702">
        <f t="shared" si="1031"/>
        <v>0</v>
      </c>
      <c r="P3702">
        <f>COUNTIF(作圖資料!$A$3:$A$249,A3702)</f>
        <v>0</v>
      </c>
      <c r="R3702" s="7">
        <f t="shared" si="1037"/>
        <v>-81</v>
      </c>
      <c r="S3702" s="8">
        <f t="shared" ca="1" si="1038"/>
        <v>-81</v>
      </c>
      <c r="T3702" s="8">
        <f t="shared" ca="1" si="1039"/>
        <v>8829</v>
      </c>
      <c r="U3702" s="8">
        <f t="shared" ca="1" si="1040"/>
        <v>1</v>
      </c>
      <c r="V3702" s="9">
        <f t="shared" ca="1" si="1041"/>
        <v>0</v>
      </c>
      <c r="W3702" s="3">
        <f t="shared" si="1042"/>
        <v>-1.2730522841010172E-3</v>
      </c>
      <c r="X3702" s="3">
        <f t="shared" si="1043"/>
        <v>-9.0520148246279186E-3</v>
      </c>
      <c r="Y3702" s="3">
        <f t="shared" si="1044"/>
        <v>-9.2681752527685735E-3</v>
      </c>
    </row>
    <row r="3703" spans="1:25" x14ac:dyDescent="0.25">
      <c r="A3703" s="1">
        <v>41425</v>
      </c>
      <c r="B3703" s="2">
        <v>8254.7999999999993</v>
      </c>
      <c r="C3703" s="2">
        <v>112332</v>
      </c>
      <c r="D3703" s="2">
        <v>8242</v>
      </c>
      <c r="E3703" s="2">
        <v>8144</v>
      </c>
      <c r="F3703" s="13">
        <f t="shared" si="1032"/>
        <v>-1.5506129766922339E-3</v>
      </c>
      <c r="G3703" s="2">
        <f t="shared" si="1027"/>
        <v>8035.7010000000009</v>
      </c>
      <c r="H3703" s="2">
        <f t="shared" ca="1" si="1033"/>
        <v>79094.600000000006</v>
      </c>
      <c r="I3703">
        <f t="shared" ca="1" si="1034"/>
        <v>1</v>
      </c>
      <c r="J3703">
        <f t="shared" si="1035"/>
        <v>-1</v>
      </c>
      <c r="K3703">
        <f t="shared" si="1028"/>
        <v>11.509999999998399</v>
      </c>
      <c r="L3703">
        <f t="shared" ca="1" si="1029"/>
        <v>11.509999999998399</v>
      </c>
      <c r="M3703" s="14">
        <f t="shared" si="1030"/>
        <v>6923.0300000000498</v>
      </c>
      <c r="N3703">
        <f t="shared" si="1036"/>
        <v>0</v>
      </c>
      <c r="O3703">
        <f t="shared" si="1031"/>
        <v>0</v>
      </c>
      <c r="P3703">
        <f>COUNTIF(作圖資料!$A$3:$A$249,A3703)</f>
        <v>0</v>
      </c>
      <c r="R3703" s="7">
        <f t="shared" si="1037"/>
        <v>11</v>
      </c>
      <c r="S3703" s="8">
        <f t="shared" ca="1" si="1038"/>
        <v>11</v>
      </c>
      <c r="T3703" s="8">
        <f t="shared" ca="1" si="1039"/>
        <v>8840</v>
      </c>
      <c r="U3703" s="8">
        <f t="shared" ca="1" si="1040"/>
        <v>1</v>
      </c>
      <c r="V3703" s="9">
        <f t="shared" ca="1" si="1041"/>
        <v>0</v>
      </c>
      <c r="W3703" s="3">
        <f t="shared" si="1042"/>
        <v>-1.2730522841010172E-3</v>
      </c>
      <c r="X3703" s="3">
        <f t="shared" si="1043"/>
        <v>-7.6683668746749811E-3</v>
      </c>
      <c r="Y3703" s="3">
        <f t="shared" si="1044"/>
        <v>-7.9441502166587297E-3</v>
      </c>
    </row>
    <row r="3704" spans="1:25" x14ac:dyDescent="0.25">
      <c r="A3704" s="1">
        <v>41428</v>
      </c>
      <c r="B3704" s="2">
        <v>8201.02</v>
      </c>
      <c r="C3704" s="2">
        <v>74844</v>
      </c>
      <c r="D3704" s="2">
        <v>8193</v>
      </c>
      <c r="E3704" s="2">
        <v>8090</v>
      </c>
      <c r="F3704" s="13">
        <f t="shared" si="1032"/>
        <v>-9.779271358929531E-4</v>
      </c>
      <c r="G3704" s="2">
        <f t="shared" si="1027"/>
        <v>8039.8796666666685</v>
      </c>
      <c r="H3704" s="2">
        <f t="shared" ca="1" si="1033"/>
        <v>82605.399999999994</v>
      </c>
      <c r="I3704">
        <f t="shared" ca="1" si="1034"/>
        <v>-1</v>
      </c>
      <c r="J3704">
        <f t="shared" si="1035"/>
        <v>-1</v>
      </c>
      <c r="K3704">
        <f t="shared" si="1028"/>
        <v>-53.779999999998836</v>
      </c>
      <c r="L3704">
        <f t="shared" ca="1" si="1029"/>
        <v>-53.779999999998836</v>
      </c>
      <c r="M3704" s="14">
        <f t="shared" si="1030"/>
        <v>6923.0300000000498</v>
      </c>
      <c r="N3704">
        <f t="shared" si="1036"/>
        <v>0</v>
      </c>
      <c r="O3704">
        <f t="shared" si="1031"/>
        <v>0</v>
      </c>
      <c r="P3704">
        <f>COUNTIF(作圖資料!$A$3:$A$249,A3704)</f>
        <v>0</v>
      </c>
      <c r="R3704" s="7">
        <f t="shared" si="1037"/>
        <v>-49</v>
      </c>
      <c r="S3704" s="8">
        <f t="shared" ca="1" si="1038"/>
        <v>-49</v>
      </c>
      <c r="T3704" s="8">
        <f t="shared" ca="1" si="1039"/>
        <v>8791</v>
      </c>
      <c r="U3704" s="8">
        <f t="shared" ca="1" si="1040"/>
        <v>-1</v>
      </c>
      <c r="V3704" s="9">
        <f t="shared" ca="1" si="1041"/>
        <v>2</v>
      </c>
      <c r="W3704" s="3">
        <f t="shared" si="1042"/>
        <v>-1.2730522841010172E-3</v>
      </c>
      <c r="X3704" s="3">
        <f t="shared" si="1043"/>
        <v>-1.4133404819807405E-2</v>
      </c>
      <c r="Y3704" s="3">
        <f t="shared" si="1044"/>
        <v>-1.3842079922965822E-2</v>
      </c>
    </row>
    <row r="3705" spans="1:25" x14ac:dyDescent="0.25">
      <c r="A3705" s="1">
        <v>41429</v>
      </c>
      <c r="B3705" s="2">
        <v>8191.22</v>
      </c>
      <c r="C3705" s="2">
        <v>72900</v>
      </c>
      <c r="D3705" s="2">
        <v>8162</v>
      </c>
      <c r="E3705" s="2">
        <v>8060</v>
      </c>
      <c r="F3705" s="13">
        <f t="shared" si="1032"/>
        <v>-3.5672341848955735E-3</v>
      </c>
      <c r="G3705" s="2">
        <f t="shared" si="1027"/>
        <v>8043.7248333333346</v>
      </c>
      <c r="H3705" s="2">
        <f t="shared" ca="1" si="1033"/>
        <v>84411</v>
      </c>
      <c r="I3705">
        <f t="shared" ca="1" si="1034"/>
        <v>-1</v>
      </c>
      <c r="J3705">
        <f t="shared" si="1035"/>
        <v>-1</v>
      </c>
      <c r="K3705">
        <f t="shared" si="1028"/>
        <v>-9.8000000000001819</v>
      </c>
      <c r="L3705">
        <f t="shared" ca="1" si="1029"/>
        <v>9.8000000000001819</v>
      </c>
      <c r="M3705" s="14">
        <f t="shared" si="1030"/>
        <v>6923.0300000000498</v>
      </c>
      <c r="N3705">
        <f t="shared" si="1036"/>
        <v>0</v>
      </c>
      <c r="O3705">
        <f t="shared" si="1031"/>
        <v>0</v>
      </c>
      <c r="P3705">
        <f>COUNTIF(作圖資料!$A$3:$A$249,A3705)</f>
        <v>0</v>
      </c>
      <c r="R3705" s="7">
        <f t="shared" si="1037"/>
        <v>-31</v>
      </c>
      <c r="S3705" s="8">
        <f t="shared" ca="1" si="1038"/>
        <v>31</v>
      </c>
      <c r="T3705" s="8">
        <f t="shared" ca="1" si="1039"/>
        <v>8822</v>
      </c>
      <c r="U3705" s="8">
        <f t="shared" ca="1" si="1040"/>
        <v>-1</v>
      </c>
      <c r="V3705" s="9">
        <f t="shared" ca="1" si="1041"/>
        <v>0</v>
      </c>
      <c r="W3705" s="3">
        <f t="shared" si="1042"/>
        <v>-1.2730522841010172E-3</v>
      </c>
      <c r="X3705" s="3">
        <f t="shared" si="1043"/>
        <v>-1.5311489086492047E-2</v>
      </c>
      <c r="Y3705" s="3">
        <f t="shared" si="1044"/>
        <v>-1.7573423206547867E-2</v>
      </c>
    </row>
    <row r="3706" spans="1:25" x14ac:dyDescent="0.25">
      <c r="A3706" s="1">
        <v>41430</v>
      </c>
      <c r="B3706" s="2">
        <v>8181.91</v>
      </c>
      <c r="C3706" s="2">
        <v>77120</v>
      </c>
      <c r="D3706" s="2">
        <v>8145</v>
      </c>
      <c r="E3706" s="2">
        <v>8040</v>
      </c>
      <c r="F3706" s="13">
        <f t="shared" si="1032"/>
        <v>-4.5111715968521038E-3</v>
      </c>
      <c r="G3706" s="2">
        <f t="shared" si="1027"/>
        <v>8046.5043333333342</v>
      </c>
      <c r="H3706" s="2">
        <f t="shared" ca="1" si="1033"/>
        <v>83866.8</v>
      </c>
      <c r="I3706">
        <f t="shared" ca="1" si="1034"/>
        <v>-1</v>
      </c>
      <c r="J3706">
        <f t="shared" si="1035"/>
        <v>-1</v>
      </c>
      <c r="K3706">
        <f t="shared" si="1028"/>
        <v>-9.3100000000004002</v>
      </c>
      <c r="L3706">
        <f t="shared" ca="1" si="1029"/>
        <v>9.3100000000004002</v>
      </c>
      <c r="M3706" s="14">
        <f t="shared" si="1030"/>
        <v>6923.0300000000498</v>
      </c>
      <c r="N3706">
        <f t="shared" si="1036"/>
        <v>0</v>
      </c>
      <c r="O3706">
        <f t="shared" si="1031"/>
        <v>0</v>
      </c>
      <c r="P3706">
        <f>COUNTIF(作圖資料!$A$3:$A$249,A3706)</f>
        <v>0</v>
      </c>
      <c r="R3706" s="7">
        <f t="shared" si="1037"/>
        <v>-17</v>
      </c>
      <c r="S3706" s="8">
        <f t="shared" ca="1" si="1038"/>
        <v>17</v>
      </c>
      <c r="T3706" s="8">
        <f t="shared" ca="1" si="1039"/>
        <v>8839</v>
      </c>
      <c r="U3706" s="8">
        <f t="shared" ca="1" si="1040"/>
        <v>-1</v>
      </c>
      <c r="V3706" s="9">
        <f t="shared" ca="1" si="1041"/>
        <v>0</v>
      </c>
      <c r="W3706" s="3">
        <f t="shared" si="1042"/>
        <v>-1.2730522841010172E-3</v>
      </c>
      <c r="X3706" s="3">
        <f t="shared" si="1043"/>
        <v>-1.643066913984248E-2</v>
      </c>
      <c r="Y3706" s="3">
        <f t="shared" si="1044"/>
        <v>-1.9619643716899282E-2</v>
      </c>
    </row>
    <row r="3707" spans="1:25" x14ac:dyDescent="0.25">
      <c r="A3707" s="1">
        <v>41431</v>
      </c>
      <c r="B3707" s="2">
        <v>8096.14</v>
      </c>
      <c r="C3707" s="2">
        <v>77308</v>
      </c>
      <c r="D3707" s="2">
        <v>8103</v>
      </c>
      <c r="E3707" s="2">
        <v>7998</v>
      </c>
      <c r="F3707" s="13">
        <f t="shared" si="1032"/>
        <v>8.4731736358301113E-4</v>
      </c>
      <c r="G3707" s="2">
        <f t="shared" si="1027"/>
        <v>8047.4613333333346</v>
      </c>
      <c r="H3707" s="2">
        <f t="shared" ca="1" si="1033"/>
        <v>82900.800000000003</v>
      </c>
      <c r="I3707">
        <f t="shared" ca="1" si="1034"/>
        <v>-1</v>
      </c>
      <c r="J3707">
        <f t="shared" si="1035"/>
        <v>1</v>
      </c>
      <c r="K3707">
        <f t="shared" si="1028"/>
        <v>-85.769999999999527</v>
      </c>
      <c r="L3707">
        <f t="shared" ca="1" si="1029"/>
        <v>85.769999999999527</v>
      </c>
      <c r="M3707" s="14">
        <f t="shared" si="1030"/>
        <v>6923.0300000000498</v>
      </c>
      <c r="N3707">
        <f t="shared" si="1036"/>
        <v>0</v>
      </c>
      <c r="O3707">
        <f t="shared" si="1031"/>
        <v>0</v>
      </c>
      <c r="P3707">
        <f>COUNTIF(作圖資料!$A$3:$A$249,A3707)</f>
        <v>0</v>
      </c>
      <c r="R3707" s="7">
        <f t="shared" si="1037"/>
        <v>-42</v>
      </c>
      <c r="S3707" s="8">
        <f t="shared" ca="1" si="1038"/>
        <v>42</v>
      </c>
      <c r="T3707" s="8">
        <f t="shared" ca="1" si="1039"/>
        <v>8881</v>
      </c>
      <c r="U3707" s="8">
        <f t="shared" ca="1" si="1040"/>
        <v>-1</v>
      </c>
      <c r="V3707" s="9">
        <f t="shared" ca="1" si="1041"/>
        <v>0</v>
      </c>
      <c r="W3707" s="3">
        <f t="shared" si="1042"/>
        <v>-1.2730522841010172E-3</v>
      </c>
      <c r="X3707" s="3">
        <f t="shared" si="1043"/>
        <v>-2.6741310726938305E-2</v>
      </c>
      <c r="Y3707" s="3">
        <f t="shared" si="1044"/>
        <v>-2.4675012036591171E-2</v>
      </c>
    </row>
    <row r="3708" spans="1:25" x14ac:dyDescent="0.25">
      <c r="A3708" s="1">
        <v>41432</v>
      </c>
      <c r="B3708" s="2">
        <v>8095.2</v>
      </c>
      <c r="C3708" s="2">
        <v>86675</v>
      </c>
      <c r="D3708" s="2">
        <v>8087</v>
      </c>
      <c r="E3708" s="2">
        <v>7979</v>
      </c>
      <c r="F3708" s="13">
        <f t="shared" si="1032"/>
        <v>-1.0129459432750565E-3</v>
      </c>
      <c r="G3708" s="2">
        <f t="shared" si="1027"/>
        <v>8049.136166666668</v>
      </c>
      <c r="H3708" s="2">
        <f t="shared" ca="1" si="1033"/>
        <v>77769.399999999994</v>
      </c>
      <c r="I3708">
        <f t="shared" ca="1" si="1034"/>
        <v>1</v>
      </c>
      <c r="J3708">
        <f t="shared" si="1035"/>
        <v>-1</v>
      </c>
      <c r="K3708">
        <f t="shared" si="1028"/>
        <v>-0.94000000000050932</v>
      </c>
      <c r="L3708">
        <f t="shared" ca="1" si="1029"/>
        <v>0.94000000000050932</v>
      </c>
      <c r="M3708" s="14">
        <f t="shared" si="1030"/>
        <v>6923.0300000000498</v>
      </c>
      <c r="N3708">
        <f t="shared" si="1036"/>
        <v>0</v>
      </c>
      <c r="O3708">
        <f t="shared" si="1031"/>
        <v>0</v>
      </c>
      <c r="P3708">
        <f>COUNTIF(作圖資料!$A$3:$A$249,A3708)</f>
        <v>0</v>
      </c>
      <c r="R3708" s="7">
        <f t="shared" si="1037"/>
        <v>-16</v>
      </c>
      <c r="S3708" s="8">
        <f t="shared" ca="1" si="1038"/>
        <v>16</v>
      </c>
      <c r="T3708" s="8">
        <f t="shared" ca="1" si="1039"/>
        <v>8897</v>
      </c>
      <c r="U3708" s="8">
        <f t="shared" ca="1" si="1040"/>
        <v>1</v>
      </c>
      <c r="V3708" s="9">
        <f t="shared" ca="1" si="1041"/>
        <v>2</v>
      </c>
      <c r="W3708" s="3">
        <f t="shared" si="1042"/>
        <v>-1.2730522841010172E-3</v>
      </c>
      <c r="X3708" s="3">
        <f t="shared" si="1043"/>
        <v>-2.6854310646395874E-2</v>
      </c>
      <c r="Y3708" s="3">
        <f t="shared" si="1044"/>
        <v>-2.6600866634569065E-2</v>
      </c>
    </row>
    <row r="3709" spans="1:25" x14ac:dyDescent="0.25">
      <c r="A3709" s="1">
        <v>41435</v>
      </c>
      <c r="B3709" s="2">
        <v>8160.55</v>
      </c>
      <c r="C3709" s="2">
        <v>64397</v>
      </c>
      <c r="D3709" s="2">
        <v>8147</v>
      </c>
      <c r="E3709" s="2">
        <v>8039</v>
      </c>
      <c r="F3709" s="13">
        <f t="shared" si="1032"/>
        <v>-1.6604272996305625E-3</v>
      </c>
      <c r="G3709" s="2">
        <f t="shared" si="1027"/>
        <v>8051.8868333333339</v>
      </c>
      <c r="H3709" s="2">
        <f t="shared" ca="1" si="1033"/>
        <v>75680</v>
      </c>
      <c r="I3709">
        <f t="shared" ca="1" si="1034"/>
        <v>-1</v>
      </c>
      <c r="J3709">
        <f t="shared" si="1035"/>
        <v>-1</v>
      </c>
      <c r="K3709">
        <f t="shared" si="1028"/>
        <v>65.350000000000364</v>
      </c>
      <c r="L3709">
        <f t="shared" ca="1" si="1029"/>
        <v>65.350000000000364</v>
      </c>
      <c r="M3709" s="14">
        <f t="shared" si="1030"/>
        <v>6923.0300000000498</v>
      </c>
      <c r="N3709">
        <f t="shared" si="1036"/>
        <v>0</v>
      </c>
      <c r="O3709">
        <f t="shared" si="1031"/>
        <v>0</v>
      </c>
      <c r="P3709">
        <f>COUNTIF(作圖資料!$A$3:$A$249,A3709)</f>
        <v>0</v>
      </c>
      <c r="R3709" s="7">
        <f t="shared" si="1037"/>
        <v>60</v>
      </c>
      <c r="S3709" s="8">
        <f t="shared" ca="1" si="1038"/>
        <v>60</v>
      </c>
      <c r="T3709" s="8">
        <f t="shared" ca="1" si="1039"/>
        <v>8957</v>
      </c>
      <c r="U3709" s="8">
        <f t="shared" ca="1" si="1040"/>
        <v>-1</v>
      </c>
      <c r="V3709" s="9">
        <f t="shared" ca="1" si="1041"/>
        <v>2</v>
      </c>
      <c r="W3709" s="3">
        <f t="shared" si="1042"/>
        <v>-1.2730522841010172E-3</v>
      </c>
      <c r="X3709" s="3">
        <f t="shared" si="1043"/>
        <v>-1.8998411990493902E-2</v>
      </c>
      <c r="Y3709" s="3">
        <f t="shared" si="1044"/>
        <v>-1.937891189215224E-2</v>
      </c>
    </row>
    <row r="3710" spans="1:25" x14ac:dyDescent="0.25">
      <c r="A3710" s="1">
        <v>41436</v>
      </c>
      <c r="B3710" s="2">
        <v>8116.15</v>
      </c>
      <c r="C3710" s="2">
        <v>67416</v>
      </c>
      <c r="D3710" s="2">
        <v>8128</v>
      </c>
      <c r="E3710" s="2">
        <v>8018</v>
      </c>
      <c r="F3710" s="13">
        <f t="shared" si="1032"/>
        <v>1.4600518718850264E-3</v>
      </c>
      <c r="G3710" s="2">
        <f t="shared" ref="G3710:G3773" si="1045">AVERAGE(B3651:B3710)</f>
        <v>8054.6266666666679</v>
      </c>
      <c r="H3710" s="2">
        <f t="shared" ca="1" si="1033"/>
        <v>74583.199999999997</v>
      </c>
      <c r="I3710">
        <f t="shared" ca="1" si="1034"/>
        <v>-1</v>
      </c>
      <c r="J3710">
        <f t="shared" si="1035"/>
        <v>1</v>
      </c>
      <c r="K3710">
        <f t="shared" ref="K3710:K3773" si="1046">B3710-B3709</f>
        <v>-44.400000000000546</v>
      </c>
      <c r="L3710">
        <f t="shared" ref="L3710:L3773" ca="1" si="1047">I3709*K3710</f>
        <v>44.400000000000546</v>
      </c>
      <c r="M3710" s="14">
        <f t="shared" ref="M3710:M3773" si="1048">M3709+K3710*N3709</f>
        <v>6923.0300000000498</v>
      </c>
      <c r="N3710">
        <f t="shared" si="1036"/>
        <v>0</v>
      </c>
      <c r="O3710">
        <f t="shared" ref="O3710:O3773" si="1049">ABS(N3710-N3709)</f>
        <v>0</v>
      </c>
      <c r="P3710">
        <f>COUNTIF(作圖資料!$A$3:$A$249,A3710)</f>
        <v>0</v>
      </c>
      <c r="R3710" s="7">
        <f t="shared" si="1037"/>
        <v>-19</v>
      </c>
      <c r="S3710" s="8">
        <f t="shared" ca="1" si="1038"/>
        <v>19</v>
      </c>
      <c r="T3710" s="8">
        <f t="shared" ca="1" si="1039"/>
        <v>8976</v>
      </c>
      <c r="U3710" s="8">
        <f t="shared" ca="1" si="1040"/>
        <v>-1</v>
      </c>
      <c r="V3710" s="9">
        <f t="shared" ca="1" si="1041"/>
        <v>0</v>
      </c>
      <c r="W3710" s="3">
        <f t="shared" si="1042"/>
        <v>-1.2730522841010172E-3</v>
      </c>
      <c r="X3710" s="3">
        <f t="shared" si="1043"/>
        <v>-2.4335854994656847E-2</v>
      </c>
      <c r="Y3710" s="3">
        <f t="shared" si="1044"/>
        <v>-2.166586422725103E-2</v>
      </c>
    </row>
    <row r="3711" spans="1:25" x14ac:dyDescent="0.25">
      <c r="A3711" s="1">
        <v>41438</v>
      </c>
      <c r="B3711" s="2">
        <v>7951.66</v>
      </c>
      <c r="C3711" s="2">
        <v>89411</v>
      </c>
      <c r="D3711" s="2">
        <v>7933</v>
      </c>
      <c r="E3711" s="2">
        <v>7824</v>
      </c>
      <c r="F3711" s="13">
        <f t="shared" si="1032"/>
        <v>-2.3466798127685928E-3</v>
      </c>
      <c r="G3711" s="2">
        <f t="shared" si="1045"/>
        <v>8055.0295000000006</v>
      </c>
      <c r="H3711" s="2">
        <f t="shared" ca="1" si="1033"/>
        <v>77041.399999999994</v>
      </c>
      <c r="I3711">
        <f t="shared" ca="1" si="1034"/>
        <v>1</v>
      </c>
      <c r="J3711">
        <f t="shared" si="1035"/>
        <v>-1</v>
      </c>
      <c r="K3711">
        <f t="shared" si="1046"/>
        <v>-164.48999999999978</v>
      </c>
      <c r="L3711">
        <f t="shared" ca="1" si="1047"/>
        <v>164.48999999999978</v>
      </c>
      <c r="M3711" s="14">
        <f t="shared" si="1048"/>
        <v>6923.0300000000498</v>
      </c>
      <c r="N3711">
        <f t="shared" si="1036"/>
        <v>0</v>
      </c>
      <c r="O3711">
        <f t="shared" si="1049"/>
        <v>0</v>
      </c>
      <c r="P3711">
        <f>COUNTIF(作圖資料!$A$3:$A$249,A3711)</f>
        <v>0</v>
      </c>
      <c r="R3711" s="7">
        <f t="shared" si="1037"/>
        <v>-195</v>
      </c>
      <c r="S3711" s="8">
        <f t="shared" ca="1" si="1038"/>
        <v>195</v>
      </c>
      <c r="T3711" s="8">
        <f t="shared" ca="1" si="1039"/>
        <v>9171</v>
      </c>
      <c r="U3711" s="8">
        <f t="shared" ca="1" si="1040"/>
        <v>1</v>
      </c>
      <c r="V3711" s="9">
        <f t="shared" ca="1" si="1041"/>
        <v>2</v>
      </c>
      <c r="W3711" s="3">
        <f t="shared" si="1042"/>
        <v>-1.2730522841010172E-3</v>
      </c>
      <c r="X3711" s="3">
        <f t="shared" si="1043"/>
        <v>-4.4109638772917292E-2</v>
      </c>
      <c r="Y3711" s="3">
        <f t="shared" si="1044"/>
        <v>-4.5137217140106101E-2</v>
      </c>
    </row>
    <row r="3712" spans="1:25" x14ac:dyDescent="0.25">
      <c r="A3712" s="1">
        <v>41439</v>
      </c>
      <c r="B3712" s="2">
        <v>7937.74</v>
      </c>
      <c r="C3712" s="2">
        <v>75546</v>
      </c>
      <c r="D3712" s="2">
        <v>7920</v>
      </c>
      <c r="E3712" s="2">
        <v>7809</v>
      </c>
      <c r="F3712" s="13">
        <f t="shared" si="1032"/>
        <v>-2.2348930552020807E-3</v>
      </c>
      <c r="G3712" s="2">
        <f t="shared" si="1045"/>
        <v>8057.1361666666662</v>
      </c>
      <c r="H3712" s="2">
        <f t="shared" ca="1" si="1033"/>
        <v>76689</v>
      </c>
      <c r="I3712">
        <f t="shared" ca="1" si="1034"/>
        <v>-1</v>
      </c>
      <c r="J3712">
        <f t="shared" si="1035"/>
        <v>-1</v>
      </c>
      <c r="K3712">
        <f t="shared" si="1046"/>
        <v>-13.920000000000073</v>
      </c>
      <c r="L3712">
        <f t="shared" ca="1" si="1047"/>
        <v>-13.920000000000073</v>
      </c>
      <c r="M3712" s="14">
        <f t="shared" si="1048"/>
        <v>6923.0300000000498</v>
      </c>
      <c r="N3712">
        <f t="shared" si="1036"/>
        <v>0</v>
      </c>
      <c r="O3712">
        <f t="shared" si="1049"/>
        <v>0</v>
      </c>
      <c r="P3712">
        <f>COUNTIF(作圖資料!$A$3:$A$249,A3712)</f>
        <v>0</v>
      </c>
      <c r="R3712" s="7">
        <f t="shared" si="1037"/>
        <v>-13</v>
      </c>
      <c r="S3712" s="8">
        <f t="shared" ca="1" si="1038"/>
        <v>-13</v>
      </c>
      <c r="T3712" s="8">
        <f t="shared" ca="1" si="1039"/>
        <v>9158</v>
      </c>
      <c r="U3712" s="8">
        <f t="shared" ca="1" si="1040"/>
        <v>-1</v>
      </c>
      <c r="V3712" s="9">
        <f t="shared" ca="1" si="1041"/>
        <v>2</v>
      </c>
      <c r="W3712" s="3">
        <f t="shared" si="1042"/>
        <v>-1.2730522841010172E-3</v>
      </c>
      <c r="X3712" s="3">
        <f t="shared" si="1043"/>
        <v>-4.5782999282330539E-2</v>
      </c>
      <c r="Y3712" s="3">
        <f t="shared" si="1044"/>
        <v>-4.6701974000963098E-2</v>
      </c>
    </row>
    <row r="3713" spans="1:25" x14ac:dyDescent="0.25">
      <c r="A3713" s="1">
        <v>41442</v>
      </c>
      <c r="B3713" s="2">
        <v>7992.89</v>
      </c>
      <c r="C3713" s="2">
        <v>56182</v>
      </c>
      <c r="D3713" s="2">
        <v>7973</v>
      </c>
      <c r="E3713" s="2">
        <v>7851</v>
      </c>
      <c r="F3713" s="13">
        <f t="shared" si="1032"/>
        <v>-2.4884616202650589E-3</v>
      </c>
      <c r="G3713" s="2">
        <f t="shared" si="1045"/>
        <v>8059.7098333333324</v>
      </c>
      <c r="H3713" s="2">
        <f t="shared" ca="1" si="1033"/>
        <v>70590.399999999994</v>
      </c>
      <c r="I3713">
        <f t="shared" ca="1" si="1034"/>
        <v>-1</v>
      </c>
      <c r="J3713">
        <f t="shared" si="1035"/>
        <v>-1</v>
      </c>
      <c r="K3713">
        <f t="shared" si="1046"/>
        <v>55.150000000000546</v>
      </c>
      <c r="L3713">
        <f t="shared" ca="1" si="1047"/>
        <v>-55.150000000000546</v>
      </c>
      <c r="M3713" s="14">
        <f t="shared" si="1048"/>
        <v>6923.0300000000498</v>
      </c>
      <c r="N3713">
        <f t="shared" si="1036"/>
        <v>0</v>
      </c>
      <c r="O3713">
        <f t="shared" si="1049"/>
        <v>0</v>
      </c>
      <c r="P3713">
        <f>COUNTIF(作圖資料!$A$3:$A$249,A3713)</f>
        <v>0</v>
      </c>
      <c r="R3713" s="7">
        <f t="shared" si="1037"/>
        <v>53</v>
      </c>
      <c r="S3713" s="8">
        <f t="shared" ca="1" si="1038"/>
        <v>-53</v>
      </c>
      <c r="T3713" s="8">
        <f t="shared" ca="1" si="1039"/>
        <v>9105</v>
      </c>
      <c r="U3713" s="8">
        <f t="shared" ca="1" si="1040"/>
        <v>-1</v>
      </c>
      <c r="V3713" s="9">
        <f t="shared" ca="1" si="1041"/>
        <v>0</v>
      </c>
      <c r="W3713" s="3">
        <f t="shared" si="1042"/>
        <v>-1.2730522841010172E-3</v>
      </c>
      <c r="X3713" s="3">
        <f t="shared" si="1043"/>
        <v>-3.9153269965222615E-2</v>
      </c>
      <c r="Y3713" s="3">
        <f t="shared" si="1044"/>
        <v>-4.0322580645161366E-2</v>
      </c>
    </row>
    <row r="3714" spans="1:25" x14ac:dyDescent="0.25">
      <c r="A3714" s="1">
        <v>41443</v>
      </c>
      <c r="B3714" s="2">
        <v>8011.02</v>
      </c>
      <c r="C3714" s="2">
        <v>61691</v>
      </c>
      <c r="D3714" s="2">
        <v>7994</v>
      </c>
      <c r="E3714" s="2">
        <v>7865</v>
      </c>
      <c r="F3714" s="13">
        <f t="shared" si="1032"/>
        <v>-2.124573400141383E-3</v>
      </c>
      <c r="G3714" s="2">
        <f t="shared" si="1045"/>
        <v>8063.2596666666668</v>
      </c>
      <c r="H3714" s="2">
        <f t="shared" ca="1" si="1033"/>
        <v>70049.2</v>
      </c>
      <c r="I3714">
        <f t="shared" ca="1" si="1034"/>
        <v>-1</v>
      </c>
      <c r="J3714">
        <f t="shared" si="1035"/>
        <v>-1</v>
      </c>
      <c r="K3714">
        <f t="shared" si="1046"/>
        <v>18.130000000000109</v>
      </c>
      <c r="L3714">
        <f t="shared" ca="1" si="1047"/>
        <v>-18.130000000000109</v>
      </c>
      <c r="M3714" s="14">
        <f t="shared" si="1048"/>
        <v>6923.0300000000498</v>
      </c>
      <c r="N3714">
        <f t="shared" si="1036"/>
        <v>0</v>
      </c>
      <c r="O3714">
        <f t="shared" si="1049"/>
        <v>0</v>
      </c>
      <c r="P3714">
        <f>COUNTIF(作圖資料!$A$3:$A$249,A3714)</f>
        <v>0</v>
      </c>
      <c r="R3714" s="7">
        <f t="shared" si="1037"/>
        <v>21</v>
      </c>
      <c r="S3714" s="8">
        <f t="shared" ca="1" si="1038"/>
        <v>-21</v>
      </c>
      <c r="T3714" s="8">
        <f t="shared" ca="1" si="1039"/>
        <v>9084</v>
      </c>
      <c r="U3714" s="8">
        <f t="shared" ca="1" si="1040"/>
        <v>-1</v>
      </c>
      <c r="V3714" s="9">
        <f t="shared" ca="1" si="1041"/>
        <v>0</v>
      </c>
      <c r="W3714" s="3">
        <f t="shared" si="1042"/>
        <v>-1.2730522841010172E-3</v>
      </c>
      <c r="X3714" s="3">
        <f t="shared" si="1043"/>
        <v>-3.697381407185607E-2</v>
      </c>
      <c r="Y3714" s="3">
        <f t="shared" si="1044"/>
        <v>-3.7794896485315421E-2</v>
      </c>
    </row>
    <row r="3715" spans="1:25" x14ac:dyDescent="0.25">
      <c r="A3715" s="1">
        <v>41444</v>
      </c>
      <c r="B3715" s="2">
        <v>8007.39</v>
      </c>
      <c r="C3715" s="2">
        <v>65187</v>
      </c>
      <c r="D3715" s="2">
        <v>8019</v>
      </c>
      <c r="E3715" s="2">
        <v>7886</v>
      </c>
      <c r="F3715" s="13">
        <f t="shared" ref="F3715:F3778" si="1050">IF(P3715=1,E3715,D3715)/B3715-1</f>
        <v>-1.5159746184462142E-2</v>
      </c>
      <c r="G3715" s="2">
        <f t="shared" si="1045"/>
        <v>8066.5188333333335</v>
      </c>
      <c r="H3715" s="2">
        <f t="shared" ref="H3715:H3778" ca="1" si="1051">IF(ROW()&gt;$H$1,AVERAGE(OFFSET(C3715,-$H$1+1,,$H$1)),"")</f>
        <v>69603.399999999994</v>
      </c>
      <c r="I3715">
        <f t="shared" ref="I3715:I3778" ca="1" si="1052">IF(H3715="",0,SIGN(C3715-H3715))</f>
        <v>-1</v>
      </c>
      <c r="J3715">
        <f t="shared" ref="J3715:J3778" si="1053">SIGN(F3715)</f>
        <v>-1</v>
      </c>
      <c r="K3715">
        <f t="shared" si="1046"/>
        <v>-3.6300000000001091</v>
      </c>
      <c r="L3715">
        <f t="shared" ca="1" si="1047"/>
        <v>3.6300000000001091</v>
      </c>
      <c r="M3715" s="14">
        <f t="shared" si="1048"/>
        <v>6923.0300000000498</v>
      </c>
      <c r="N3715">
        <f t="shared" ref="N3715:N3778" si="1054">INT(M3715*$Q$1/B3715)*CHOOSE($L$1,I3715,J3715)</f>
        <v>0</v>
      </c>
      <c r="O3715">
        <f t="shared" si="1049"/>
        <v>0</v>
      </c>
      <c r="P3715">
        <f>COUNTIF(作圖資料!$A$3:$A$249,A3715)</f>
        <v>1</v>
      </c>
      <c r="R3715" s="7">
        <f t="shared" si="1037"/>
        <v>25</v>
      </c>
      <c r="S3715" s="8">
        <f t="shared" ca="1" si="1038"/>
        <v>-25</v>
      </c>
      <c r="T3715" s="8">
        <f t="shared" ca="1" si="1039"/>
        <v>9059</v>
      </c>
      <c r="U3715" s="8">
        <f t="shared" ca="1" si="1040"/>
        <v>-1</v>
      </c>
      <c r="V3715" s="9">
        <f t="shared" ca="1" si="1041"/>
        <v>2</v>
      </c>
      <c r="W3715" s="3">
        <f t="shared" si="1042"/>
        <v>-1.2730522841010172E-3</v>
      </c>
      <c r="X3715" s="3">
        <f t="shared" si="1043"/>
        <v>-3.7410186101250464E-2</v>
      </c>
      <c r="Y3715" s="3">
        <f t="shared" si="1044"/>
        <v>-3.4785748675975059E-2</v>
      </c>
    </row>
    <row r="3716" spans="1:25" x14ac:dyDescent="0.25">
      <c r="A3716" s="1">
        <v>41445</v>
      </c>
      <c r="B3716" s="2">
        <v>7898.91</v>
      </c>
      <c r="C3716" s="2">
        <v>79509</v>
      </c>
      <c r="D3716" s="2">
        <v>7748</v>
      </c>
      <c r="E3716" s="2">
        <v>7634</v>
      </c>
      <c r="F3716" s="13">
        <f t="shared" si="1050"/>
        <v>-1.9105167675033674E-2</v>
      </c>
      <c r="G3716" s="2">
        <f t="shared" si="1045"/>
        <v>8068.2303333333339</v>
      </c>
      <c r="H3716" s="2">
        <f t="shared" ca="1" si="1051"/>
        <v>67623</v>
      </c>
      <c r="I3716">
        <f t="shared" ca="1" si="1052"/>
        <v>1</v>
      </c>
      <c r="J3716">
        <f t="shared" si="1053"/>
        <v>-1</v>
      </c>
      <c r="K3716">
        <f t="shared" si="1046"/>
        <v>-108.48000000000047</v>
      </c>
      <c r="L3716">
        <f t="shared" ca="1" si="1047"/>
        <v>108.48000000000047</v>
      </c>
      <c r="M3716" s="14">
        <f t="shared" si="1048"/>
        <v>6923.0300000000498</v>
      </c>
      <c r="N3716">
        <f t="shared" si="1054"/>
        <v>0</v>
      </c>
      <c r="O3716">
        <f t="shared" si="1049"/>
        <v>0</v>
      </c>
      <c r="P3716">
        <f>COUNTIF(作圖資料!$A$3:$A$249,A3716)</f>
        <v>0</v>
      </c>
      <c r="R3716" s="7">
        <f t="shared" ref="R3716:R3779" si="1055">D3716-IF(P3715=1,E3715,D3715)</f>
        <v>-138</v>
      </c>
      <c r="S3716" s="8">
        <f t="shared" ref="S3716:S3779" ca="1" si="1056">I3715*R3716</f>
        <v>138</v>
      </c>
      <c r="T3716" s="8">
        <f t="shared" ref="T3716:T3779" ca="1" si="1057">T3715+R3716*U3715</f>
        <v>9197</v>
      </c>
      <c r="U3716" s="8">
        <f t="shared" ref="U3716:U3779" ca="1" si="1058">INT(T3716*$Q$1/IF(P3716=1,E3716,D3716))*I3716</f>
        <v>1</v>
      </c>
      <c r="V3716" s="9">
        <f t="shared" ref="V3716:V3779" ca="1" si="1059">IF(P3716=1,ABS(U3716)+ABS(U3715),ABS(U3716-U3715))</f>
        <v>2</v>
      </c>
      <c r="W3716" s="3">
        <f t="shared" ref="W3716:W3779" si="1060">IF(P3715=1,F3715,W3715)</f>
        <v>-1.5159746184462142E-2</v>
      </c>
      <c r="X3716" s="3">
        <f t="shared" ref="X3716:X3779" si="1061">IF(P3715=1,K3716/B3715,(1+K3716/B3715)*(1+X3715)-1)</f>
        <v>-1.3547485510259956E-2</v>
      </c>
      <c r="Y3716" s="3">
        <f t="shared" ref="Y3716:Y3779" si="1062">IF(P3715=1,R3716/E3715,(1+R3716/D3715)*(1+Y3715)-1)</f>
        <v>-1.7499365965001269E-2</v>
      </c>
    </row>
    <row r="3717" spans="1:25" x14ac:dyDescent="0.25">
      <c r="A3717" s="1">
        <v>41446</v>
      </c>
      <c r="B3717" s="2">
        <v>7793.31</v>
      </c>
      <c r="C3717" s="2">
        <v>119109</v>
      </c>
      <c r="D3717" s="2">
        <v>7658</v>
      </c>
      <c r="E3717" s="2">
        <v>7544</v>
      </c>
      <c r="F3717" s="13">
        <f t="shared" si="1050"/>
        <v>-1.7362327432118074E-2</v>
      </c>
      <c r="G3717" s="2">
        <f t="shared" si="1045"/>
        <v>8067.1835000000001</v>
      </c>
      <c r="H3717" s="2">
        <f t="shared" ca="1" si="1051"/>
        <v>76335.600000000006</v>
      </c>
      <c r="I3717">
        <f t="shared" ca="1" si="1052"/>
        <v>1</v>
      </c>
      <c r="J3717">
        <f t="shared" si="1053"/>
        <v>-1</v>
      </c>
      <c r="K3717">
        <f t="shared" si="1046"/>
        <v>-105.59999999999945</v>
      </c>
      <c r="L3717">
        <f t="shared" ca="1" si="1047"/>
        <v>-105.59999999999945</v>
      </c>
      <c r="M3717" s="14">
        <f t="shared" si="1048"/>
        <v>6923.0300000000498</v>
      </c>
      <c r="N3717">
        <f t="shared" si="1054"/>
        <v>0</v>
      </c>
      <c r="O3717">
        <f t="shared" si="1049"/>
        <v>0</v>
      </c>
      <c r="P3717">
        <f>COUNTIF(作圖資料!$A$3:$A$249,A3717)</f>
        <v>0</v>
      </c>
      <c r="R3717" s="7">
        <f t="shared" si="1055"/>
        <v>-90</v>
      </c>
      <c r="S3717" s="8">
        <f t="shared" ca="1" si="1056"/>
        <v>-90</v>
      </c>
      <c r="T3717" s="8">
        <f t="shared" ca="1" si="1057"/>
        <v>9107</v>
      </c>
      <c r="U3717" s="8">
        <f t="shared" ca="1" si="1058"/>
        <v>1</v>
      </c>
      <c r="V3717" s="9">
        <f t="shared" ca="1" si="1059"/>
        <v>0</v>
      </c>
      <c r="W3717" s="3">
        <f t="shared" si="1060"/>
        <v>-1.5159746184462142E-2</v>
      </c>
      <c r="X3717" s="3">
        <f t="shared" si="1061"/>
        <v>-2.6735303263610288E-2</v>
      </c>
      <c r="Y3717" s="3">
        <f t="shared" si="1062"/>
        <v>-2.8911995942175972E-2</v>
      </c>
    </row>
    <row r="3718" spans="1:25" x14ac:dyDescent="0.25">
      <c r="A3718" s="1">
        <v>41449</v>
      </c>
      <c r="B3718" s="2">
        <v>7758.03</v>
      </c>
      <c r="C3718" s="2">
        <v>82178</v>
      </c>
      <c r="D3718" s="2">
        <v>7630</v>
      </c>
      <c r="E3718" s="2">
        <v>7515</v>
      </c>
      <c r="F3718" s="13">
        <f t="shared" si="1050"/>
        <v>-1.6502900865296932E-2</v>
      </c>
      <c r="G3718" s="2">
        <f t="shared" si="1045"/>
        <v>8065.5446666666667</v>
      </c>
      <c r="H3718" s="2">
        <f t="shared" ca="1" si="1051"/>
        <v>81534.8</v>
      </c>
      <c r="I3718">
        <f t="shared" ca="1" si="1052"/>
        <v>1</v>
      </c>
      <c r="J3718">
        <f t="shared" si="1053"/>
        <v>-1</v>
      </c>
      <c r="K3718">
        <f t="shared" si="1046"/>
        <v>-35.280000000000655</v>
      </c>
      <c r="L3718">
        <f t="shared" ca="1" si="1047"/>
        <v>-35.280000000000655</v>
      </c>
      <c r="M3718" s="14">
        <f t="shared" si="1048"/>
        <v>6923.0300000000498</v>
      </c>
      <c r="N3718">
        <f t="shared" si="1054"/>
        <v>0</v>
      </c>
      <c r="O3718">
        <f t="shared" si="1049"/>
        <v>0</v>
      </c>
      <c r="P3718">
        <f>COUNTIF(作圖資料!$A$3:$A$249,A3718)</f>
        <v>0</v>
      </c>
      <c r="R3718" s="7">
        <f t="shared" si="1055"/>
        <v>-28</v>
      </c>
      <c r="S3718" s="8">
        <f t="shared" ca="1" si="1056"/>
        <v>-28</v>
      </c>
      <c r="T3718" s="8">
        <f t="shared" ca="1" si="1057"/>
        <v>9079</v>
      </c>
      <c r="U3718" s="8">
        <f t="shared" ca="1" si="1058"/>
        <v>1</v>
      </c>
      <c r="V3718" s="9">
        <f t="shared" ca="1" si="1059"/>
        <v>0</v>
      </c>
      <c r="W3718" s="3">
        <f t="shared" si="1060"/>
        <v>-1.5159746184462142E-2</v>
      </c>
      <c r="X3718" s="3">
        <f t="shared" si="1061"/>
        <v>-3.1141233285752357E-2</v>
      </c>
      <c r="Y3718" s="3">
        <f t="shared" si="1062"/>
        <v>-3.2462591935074836E-2</v>
      </c>
    </row>
    <row r="3719" spans="1:25" x14ac:dyDescent="0.25">
      <c r="A3719" s="1">
        <v>41450</v>
      </c>
      <c r="B3719" s="2">
        <v>7663.23</v>
      </c>
      <c r="C3719" s="2">
        <v>92884</v>
      </c>
      <c r="D3719" s="2">
        <v>7606</v>
      </c>
      <c r="E3719" s="2">
        <v>7492</v>
      </c>
      <c r="F3719" s="13">
        <f t="shared" si="1050"/>
        <v>-7.4681302792686255E-3</v>
      </c>
      <c r="G3719" s="2">
        <f t="shared" si="1045"/>
        <v>8061.6965000000009</v>
      </c>
      <c r="H3719" s="2">
        <f t="shared" ca="1" si="1051"/>
        <v>87773.4</v>
      </c>
      <c r="I3719">
        <f t="shared" ca="1" si="1052"/>
        <v>1</v>
      </c>
      <c r="J3719">
        <f t="shared" si="1053"/>
        <v>-1</v>
      </c>
      <c r="K3719">
        <f t="shared" si="1046"/>
        <v>-94.800000000000182</v>
      </c>
      <c r="L3719">
        <f t="shared" ca="1" si="1047"/>
        <v>-94.800000000000182</v>
      </c>
      <c r="M3719" s="14">
        <f t="shared" si="1048"/>
        <v>6923.0300000000498</v>
      </c>
      <c r="N3719">
        <f t="shared" si="1054"/>
        <v>0</v>
      </c>
      <c r="O3719">
        <f t="shared" si="1049"/>
        <v>0</v>
      </c>
      <c r="P3719">
        <f>COUNTIF(作圖資料!$A$3:$A$249,A3719)</f>
        <v>0</v>
      </c>
      <c r="R3719" s="7">
        <f t="shared" si="1055"/>
        <v>-24</v>
      </c>
      <c r="S3719" s="8">
        <f t="shared" ca="1" si="1056"/>
        <v>-24</v>
      </c>
      <c r="T3719" s="8">
        <f t="shared" ca="1" si="1057"/>
        <v>9055</v>
      </c>
      <c r="U3719" s="8">
        <f t="shared" ca="1" si="1058"/>
        <v>1</v>
      </c>
      <c r="V3719" s="9">
        <f t="shared" ca="1" si="1059"/>
        <v>0</v>
      </c>
      <c r="W3719" s="3">
        <f t="shared" si="1060"/>
        <v>-1.5159746184462142E-2</v>
      </c>
      <c r="X3719" s="3">
        <f t="shared" si="1061"/>
        <v>-4.2980296950691832E-2</v>
      </c>
      <c r="Y3719" s="3">
        <f t="shared" si="1062"/>
        <v>-3.5505959928988085E-2</v>
      </c>
    </row>
    <row r="3720" spans="1:25" x14ac:dyDescent="0.25">
      <c r="A3720" s="1">
        <v>41451</v>
      </c>
      <c r="B3720" s="2">
        <v>7784.8</v>
      </c>
      <c r="C3720" s="2">
        <v>90432</v>
      </c>
      <c r="D3720" s="2">
        <v>7637</v>
      </c>
      <c r="E3720" s="2">
        <v>7528</v>
      </c>
      <c r="F3720" s="13">
        <f t="shared" si="1050"/>
        <v>-1.8985715753776611E-2</v>
      </c>
      <c r="G3720" s="2">
        <f t="shared" si="1045"/>
        <v>8060.3284999999996</v>
      </c>
      <c r="H3720" s="2">
        <f t="shared" ca="1" si="1051"/>
        <v>92822.399999999994</v>
      </c>
      <c r="I3720">
        <f t="shared" ca="1" si="1052"/>
        <v>-1</v>
      </c>
      <c r="J3720">
        <f t="shared" si="1053"/>
        <v>-1</v>
      </c>
      <c r="K3720">
        <f t="shared" si="1046"/>
        <v>121.57000000000062</v>
      </c>
      <c r="L3720">
        <f t="shared" ca="1" si="1047"/>
        <v>121.57000000000062</v>
      </c>
      <c r="M3720" s="14">
        <f t="shared" si="1048"/>
        <v>6923.0300000000498</v>
      </c>
      <c r="N3720">
        <f t="shared" si="1054"/>
        <v>0</v>
      </c>
      <c r="O3720">
        <f t="shared" si="1049"/>
        <v>0</v>
      </c>
      <c r="P3720">
        <f>COUNTIF(作圖資料!$A$3:$A$249,A3720)</f>
        <v>0</v>
      </c>
      <c r="R3720" s="7">
        <f t="shared" si="1055"/>
        <v>31</v>
      </c>
      <c r="S3720" s="8">
        <f t="shared" ca="1" si="1056"/>
        <v>31</v>
      </c>
      <c r="T3720" s="8">
        <f t="shared" ca="1" si="1057"/>
        <v>9086</v>
      </c>
      <c r="U3720" s="8">
        <f t="shared" ca="1" si="1058"/>
        <v>-1</v>
      </c>
      <c r="V3720" s="9">
        <f t="shared" ca="1" si="1059"/>
        <v>2</v>
      </c>
      <c r="W3720" s="3">
        <f t="shared" si="1060"/>
        <v>-1.5159746184462142E-2</v>
      </c>
      <c r="X3720" s="3">
        <f t="shared" si="1061"/>
        <v>-2.7798071531422885E-2</v>
      </c>
      <c r="Y3720" s="3">
        <f t="shared" si="1062"/>
        <v>-3.1574942936850037E-2</v>
      </c>
    </row>
    <row r="3721" spans="1:25" x14ac:dyDescent="0.25">
      <c r="A3721" s="1">
        <v>41452</v>
      </c>
      <c r="B3721" s="2">
        <v>7883.9</v>
      </c>
      <c r="C3721" s="2">
        <v>86980</v>
      </c>
      <c r="D3721" s="2">
        <v>7713</v>
      </c>
      <c r="E3721" s="2">
        <v>7601</v>
      </c>
      <c r="F3721" s="13">
        <f t="shared" si="1050"/>
        <v>-2.1677088750491458E-2</v>
      </c>
      <c r="G3721" s="2">
        <f t="shared" si="1045"/>
        <v>8059.7500000000009</v>
      </c>
      <c r="H3721" s="2">
        <f t="shared" ca="1" si="1051"/>
        <v>94316.6</v>
      </c>
      <c r="I3721">
        <f t="shared" ca="1" si="1052"/>
        <v>-1</v>
      </c>
      <c r="J3721">
        <f t="shared" si="1053"/>
        <v>-1</v>
      </c>
      <c r="K3721">
        <f t="shared" si="1046"/>
        <v>99.099999999999454</v>
      </c>
      <c r="L3721">
        <f t="shared" ca="1" si="1047"/>
        <v>-99.099999999999454</v>
      </c>
      <c r="M3721" s="14">
        <f t="shared" si="1048"/>
        <v>6923.0300000000498</v>
      </c>
      <c r="N3721">
        <f t="shared" si="1054"/>
        <v>0</v>
      </c>
      <c r="O3721">
        <f t="shared" si="1049"/>
        <v>0</v>
      </c>
      <c r="P3721">
        <f>COUNTIF(作圖資料!$A$3:$A$249,A3721)</f>
        <v>0</v>
      </c>
      <c r="R3721" s="7">
        <f t="shared" si="1055"/>
        <v>76</v>
      </c>
      <c r="S3721" s="8">
        <f t="shared" ca="1" si="1056"/>
        <v>-76</v>
      </c>
      <c r="T3721" s="8">
        <f t="shared" ca="1" si="1057"/>
        <v>9010</v>
      </c>
      <c r="U3721" s="8">
        <f t="shared" ca="1" si="1058"/>
        <v>-1</v>
      </c>
      <c r="V3721" s="9">
        <f t="shared" ca="1" si="1059"/>
        <v>0</v>
      </c>
      <c r="W3721" s="3">
        <f t="shared" si="1060"/>
        <v>-1.5159746184462142E-2</v>
      </c>
      <c r="X3721" s="3">
        <f t="shared" si="1061"/>
        <v>-1.5422003923875494E-2</v>
      </c>
      <c r="Y3721" s="3">
        <f t="shared" si="1062"/>
        <v>-2.1937610956124787E-2</v>
      </c>
    </row>
    <row r="3722" spans="1:25" x14ac:dyDescent="0.25">
      <c r="A3722" s="1">
        <v>41453</v>
      </c>
      <c r="B3722" s="2">
        <v>8062.21</v>
      </c>
      <c r="C3722" s="2">
        <v>91470</v>
      </c>
      <c r="D3722" s="2">
        <v>7828</v>
      </c>
      <c r="E3722" s="2">
        <v>7701</v>
      </c>
      <c r="F3722" s="13">
        <f t="shared" si="1050"/>
        <v>-2.9050347237295937E-2</v>
      </c>
      <c r="G3722" s="2">
        <f t="shared" si="1045"/>
        <v>8062.466166666668</v>
      </c>
      <c r="H3722" s="2">
        <f t="shared" ca="1" si="1051"/>
        <v>88788.800000000003</v>
      </c>
      <c r="I3722">
        <f t="shared" ca="1" si="1052"/>
        <v>1</v>
      </c>
      <c r="J3722">
        <f t="shared" si="1053"/>
        <v>-1</v>
      </c>
      <c r="K3722">
        <f t="shared" si="1046"/>
        <v>178.3100000000004</v>
      </c>
      <c r="L3722">
        <f t="shared" ca="1" si="1047"/>
        <v>-178.3100000000004</v>
      </c>
      <c r="M3722" s="14">
        <f t="shared" si="1048"/>
        <v>6923.0300000000498</v>
      </c>
      <c r="N3722">
        <f t="shared" si="1054"/>
        <v>0</v>
      </c>
      <c r="O3722">
        <f t="shared" si="1049"/>
        <v>0</v>
      </c>
      <c r="P3722">
        <f>COUNTIF(作圖資料!$A$3:$A$249,A3722)</f>
        <v>0</v>
      </c>
      <c r="R3722" s="7">
        <f t="shared" si="1055"/>
        <v>115</v>
      </c>
      <c r="S3722" s="8">
        <f t="shared" ca="1" si="1056"/>
        <v>-115</v>
      </c>
      <c r="T3722" s="8">
        <f t="shared" ca="1" si="1057"/>
        <v>8895</v>
      </c>
      <c r="U3722" s="8">
        <f t="shared" ca="1" si="1058"/>
        <v>1</v>
      </c>
      <c r="V3722" s="9">
        <f t="shared" ca="1" si="1059"/>
        <v>2</v>
      </c>
      <c r="W3722" s="3">
        <f t="shared" si="1060"/>
        <v>-1.5159746184462142E-2</v>
      </c>
      <c r="X3722" s="3">
        <f t="shared" si="1061"/>
        <v>6.8461758450628629E-3</v>
      </c>
      <c r="Y3722" s="3">
        <f t="shared" si="1062"/>
        <v>-7.3548059852903691E-3</v>
      </c>
    </row>
    <row r="3723" spans="1:25" x14ac:dyDescent="0.25">
      <c r="A3723" s="1">
        <v>41456</v>
      </c>
      <c r="B3723" s="2">
        <v>8036</v>
      </c>
      <c r="C3723" s="2">
        <v>77934</v>
      </c>
      <c r="D3723" s="2">
        <v>7903</v>
      </c>
      <c r="E3723" s="2">
        <v>7783</v>
      </c>
      <c r="F3723" s="13">
        <f t="shared" si="1050"/>
        <v>-1.6550522648083654E-2</v>
      </c>
      <c r="G3723" s="2">
        <f t="shared" si="1045"/>
        <v>8064.5131666666675</v>
      </c>
      <c r="H3723" s="2">
        <f t="shared" ca="1" si="1051"/>
        <v>87940</v>
      </c>
      <c r="I3723">
        <f t="shared" ca="1" si="1052"/>
        <v>-1</v>
      </c>
      <c r="J3723">
        <f t="shared" si="1053"/>
        <v>-1</v>
      </c>
      <c r="K3723">
        <f t="shared" si="1046"/>
        <v>-26.210000000000036</v>
      </c>
      <c r="L3723">
        <f t="shared" ca="1" si="1047"/>
        <v>-26.210000000000036</v>
      </c>
      <c r="M3723" s="14">
        <f t="shared" si="1048"/>
        <v>6923.0300000000498</v>
      </c>
      <c r="N3723">
        <f t="shared" si="1054"/>
        <v>0</v>
      </c>
      <c r="O3723">
        <f t="shared" si="1049"/>
        <v>0</v>
      </c>
      <c r="P3723">
        <f>COUNTIF(作圖資料!$A$3:$A$249,A3723)</f>
        <v>0</v>
      </c>
      <c r="R3723" s="7">
        <f t="shared" si="1055"/>
        <v>75</v>
      </c>
      <c r="S3723" s="8">
        <f t="shared" ca="1" si="1056"/>
        <v>75</v>
      </c>
      <c r="T3723" s="8">
        <f t="shared" ca="1" si="1057"/>
        <v>8970</v>
      </c>
      <c r="U3723" s="8">
        <f t="shared" ca="1" si="1058"/>
        <v>-1</v>
      </c>
      <c r="V3723" s="9">
        <f t="shared" ca="1" si="1059"/>
        <v>2</v>
      </c>
      <c r="W3723" s="3">
        <f t="shared" si="1060"/>
        <v>-1.5159746184462142E-2</v>
      </c>
      <c r="X3723" s="3">
        <f t="shared" si="1061"/>
        <v>3.5729494879102042E-3</v>
      </c>
      <c r="Y3723" s="3">
        <f t="shared" si="1062"/>
        <v>2.1557189956886713E-3</v>
      </c>
    </row>
    <row r="3724" spans="1:25" x14ac:dyDescent="0.25">
      <c r="A3724" s="1">
        <v>41457</v>
      </c>
      <c r="B3724" s="2">
        <v>8015.86</v>
      </c>
      <c r="C3724" s="2">
        <v>73293</v>
      </c>
      <c r="D3724" s="2">
        <v>7906</v>
      </c>
      <c r="E3724" s="2">
        <v>7785</v>
      </c>
      <c r="F3724" s="13">
        <f t="shared" si="1050"/>
        <v>-1.3705329184890869E-2</v>
      </c>
      <c r="G3724" s="2">
        <f t="shared" si="1045"/>
        <v>8065.7383333333328</v>
      </c>
      <c r="H3724" s="2">
        <f t="shared" ca="1" si="1051"/>
        <v>84021.8</v>
      </c>
      <c r="I3724">
        <f t="shared" ca="1" si="1052"/>
        <v>-1</v>
      </c>
      <c r="J3724">
        <f t="shared" si="1053"/>
        <v>-1</v>
      </c>
      <c r="K3724">
        <f t="shared" si="1046"/>
        <v>-20.140000000000327</v>
      </c>
      <c r="L3724">
        <f t="shared" ca="1" si="1047"/>
        <v>20.140000000000327</v>
      </c>
      <c r="M3724" s="14">
        <f t="shared" si="1048"/>
        <v>6923.0300000000498</v>
      </c>
      <c r="N3724">
        <f t="shared" si="1054"/>
        <v>0</v>
      </c>
      <c r="O3724">
        <f t="shared" si="1049"/>
        <v>0</v>
      </c>
      <c r="P3724">
        <f>COUNTIF(作圖資料!$A$3:$A$249,A3724)</f>
        <v>0</v>
      </c>
      <c r="R3724" s="7">
        <f t="shared" si="1055"/>
        <v>3</v>
      </c>
      <c r="S3724" s="8">
        <f t="shared" ca="1" si="1056"/>
        <v>-3</v>
      </c>
      <c r="T3724" s="8">
        <f t="shared" ca="1" si="1057"/>
        <v>8967</v>
      </c>
      <c r="U3724" s="8">
        <f t="shared" ca="1" si="1058"/>
        <v>-1</v>
      </c>
      <c r="V3724" s="9">
        <f t="shared" ca="1" si="1059"/>
        <v>0</v>
      </c>
      <c r="W3724" s="3">
        <f t="shared" si="1060"/>
        <v>-1.5159746184462142E-2</v>
      </c>
      <c r="X3724" s="3">
        <f t="shared" si="1061"/>
        <v>1.0577728822995791E-3</v>
      </c>
      <c r="Y3724" s="3">
        <f t="shared" si="1062"/>
        <v>2.5361399949277441E-3</v>
      </c>
    </row>
    <row r="3725" spans="1:25" x14ac:dyDescent="0.25">
      <c r="A3725" s="1">
        <v>41458</v>
      </c>
      <c r="B3725" s="2">
        <v>7911.42</v>
      </c>
      <c r="C3725" s="2">
        <v>84461</v>
      </c>
      <c r="D3725" s="2">
        <v>7811</v>
      </c>
      <c r="E3725" s="2">
        <v>7690</v>
      </c>
      <c r="F3725" s="13">
        <f t="shared" si="1050"/>
        <v>-1.2693043726663467E-2</v>
      </c>
      <c r="G3725" s="2">
        <f t="shared" si="1045"/>
        <v>8068.3821666666654</v>
      </c>
      <c r="H3725" s="2">
        <f t="shared" ca="1" si="1051"/>
        <v>82827.600000000006</v>
      </c>
      <c r="I3725">
        <f t="shared" ca="1" si="1052"/>
        <v>1</v>
      </c>
      <c r="J3725">
        <f t="shared" si="1053"/>
        <v>-1</v>
      </c>
      <c r="K3725">
        <f t="shared" si="1046"/>
        <v>-104.4399999999996</v>
      </c>
      <c r="L3725">
        <f t="shared" ca="1" si="1047"/>
        <v>104.4399999999996</v>
      </c>
      <c r="M3725" s="14">
        <f t="shared" si="1048"/>
        <v>6923.0300000000498</v>
      </c>
      <c r="N3725">
        <f t="shared" si="1054"/>
        <v>0</v>
      </c>
      <c r="O3725">
        <f t="shared" si="1049"/>
        <v>0</v>
      </c>
      <c r="P3725">
        <f>COUNTIF(作圖資料!$A$3:$A$249,A3725)</f>
        <v>0</v>
      </c>
      <c r="R3725" s="7">
        <f t="shared" si="1055"/>
        <v>-95</v>
      </c>
      <c r="S3725" s="8">
        <f t="shared" ca="1" si="1056"/>
        <v>95</v>
      </c>
      <c r="T3725" s="8">
        <f t="shared" ca="1" si="1057"/>
        <v>9062</v>
      </c>
      <c r="U3725" s="8">
        <f t="shared" ca="1" si="1058"/>
        <v>1</v>
      </c>
      <c r="V3725" s="9">
        <f t="shared" ca="1" si="1059"/>
        <v>2</v>
      </c>
      <c r="W3725" s="3">
        <f t="shared" si="1060"/>
        <v>-1.5159746184462142E-2</v>
      </c>
      <c r="X3725" s="3">
        <f t="shared" si="1061"/>
        <v>-1.1985178691184428E-2</v>
      </c>
      <c r="Y3725" s="3">
        <f t="shared" si="1062"/>
        <v>-9.5105249809789294E-3</v>
      </c>
    </row>
    <row r="3726" spans="1:25" x14ac:dyDescent="0.25">
      <c r="A3726" s="1">
        <v>41459</v>
      </c>
      <c r="B3726" s="2">
        <v>7893.72</v>
      </c>
      <c r="C3726" s="2">
        <v>70226</v>
      </c>
      <c r="D3726" s="2">
        <v>7844</v>
      </c>
      <c r="E3726" s="2">
        <v>7724</v>
      </c>
      <c r="F3726" s="13">
        <f t="shared" si="1050"/>
        <v>-6.2986779363849443E-3</v>
      </c>
      <c r="G3726" s="2">
        <f t="shared" si="1045"/>
        <v>8071.1351666666642</v>
      </c>
      <c r="H3726" s="2">
        <f t="shared" ca="1" si="1051"/>
        <v>79476.800000000003</v>
      </c>
      <c r="I3726">
        <f t="shared" ca="1" si="1052"/>
        <v>-1</v>
      </c>
      <c r="J3726">
        <f t="shared" si="1053"/>
        <v>-1</v>
      </c>
      <c r="K3726">
        <f t="shared" si="1046"/>
        <v>-17.699999999999818</v>
      </c>
      <c r="L3726">
        <f t="shared" ca="1" si="1047"/>
        <v>-17.699999999999818</v>
      </c>
      <c r="M3726" s="14">
        <f t="shared" si="1048"/>
        <v>6923.0300000000498</v>
      </c>
      <c r="N3726">
        <f t="shared" si="1054"/>
        <v>0</v>
      </c>
      <c r="O3726">
        <f t="shared" si="1049"/>
        <v>0</v>
      </c>
      <c r="P3726">
        <f>COUNTIF(作圖資料!$A$3:$A$249,A3726)</f>
        <v>0</v>
      </c>
      <c r="R3726" s="7">
        <f t="shared" si="1055"/>
        <v>33</v>
      </c>
      <c r="S3726" s="8">
        <f t="shared" ca="1" si="1056"/>
        <v>33</v>
      </c>
      <c r="T3726" s="8">
        <f t="shared" ca="1" si="1057"/>
        <v>9095</v>
      </c>
      <c r="U3726" s="8">
        <f t="shared" ca="1" si="1058"/>
        <v>-1</v>
      </c>
      <c r="V3726" s="9">
        <f t="shared" ca="1" si="1059"/>
        <v>2</v>
      </c>
      <c r="W3726" s="3">
        <f t="shared" si="1060"/>
        <v>-1.5159746184462142E-2</v>
      </c>
      <c r="X3726" s="3">
        <f t="shared" si="1061"/>
        <v>-1.4195636780524379E-2</v>
      </c>
      <c r="Y3726" s="3">
        <f t="shared" si="1062"/>
        <v>-5.3258939893481294E-3</v>
      </c>
    </row>
    <row r="3727" spans="1:25" x14ac:dyDescent="0.25">
      <c r="A3727" s="1">
        <v>41460</v>
      </c>
      <c r="B3727" s="2">
        <v>8001.82</v>
      </c>
      <c r="C3727" s="2">
        <v>77336</v>
      </c>
      <c r="D3727" s="2">
        <v>7965</v>
      </c>
      <c r="E3727" s="2">
        <v>7861</v>
      </c>
      <c r="F3727" s="13">
        <f t="shared" si="1050"/>
        <v>-4.6014531694039684E-3</v>
      </c>
      <c r="G3727" s="2">
        <f t="shared" si="1045"/>
        <v>8075.285499999999</v>
      </c>
      <c r="H3727" s="2">
        <f t="shared" ca="1" si="1051"/>
        <v>76650</v>
      </c>
      <c r="I3727">
        <f t="shared" ca="1" si="1052"/>
        <v>1</v>
      </c>
      <c r="J3727">
        <f t="shared" si="1053"/>
        <v>-1</v>
      </c>
      <c r="K3727">
        <f t="shared" si="1046"/>
        <v>108.09999999999945</v>
      </c>
      <c r="L3727">
        <f t="shared" ca="1" si="1047"/>
        <v>-108.09999999999945</v>
      </c>
      <c r="M3727" s="14">
        <f t="shared" si="1048"/>
        <v>6923.0300000000498</v>
      </c>
      <c r="N3727">
        <f t="shared" si="1054"/>
        <v>0</v>
      </c>
      <c r="O3727">
        <f t="shared" si="1049"/>
        <v>0</v>
      </c>
      <c r="P3727">
        <f>COUNTIF(作圖資料!$A$3:$A$249,A3727)</f>
        <v>0</v>
      </c>
      <c r="R3727" s="7">
        <f t="shared" si="1055"/>
        <v>121</v>
      </c>
      <c r="S3727" s="8">
        <f t="shared" ca="1" si="1056"/>
        <v>-121</v>
      </c>
      <c r="T3727" s="8">
        <f t="shared" ca="1" si="1057"/>
        <v>8974</v>
      </c>
      <c r="U3727" s="8">
        <f t="shared" ca="1" si="1058"/>
        <v>1</v>
      </c>
      <c r="V3727" s="9">
        <f t="shared" ca="1" si="1059"/>
        <v>2</v>
      </c>
      <c r="W3727" s="3">
        <f t="shared" si="1060"/>
        <v>-1.5159746184462142E-2</v>
      </c>
      <c r="X3727" s="3">
        <f t="shared" si="1061"/>
        <v>-6.9560743263452629E-4</v>
      </c>
      <c r="Y3727" s="3">
        <f t="shared" si="1062"/>
        <v>1.0017752979964767E-2</v>
      </c>
    </row>
    <row r="3728" spans="1:25" x14ac:dyDescent="0.25">
      <c r="A3728" s="1">
        <v>41463</v>
      </c>
      <c r="B3728" s="2">
        <v>7886.34</v>
      </c>
      <c r="C3728" s="2">
        <v>72183</v>
      </c>
      <c r="D3728" s="2">
        <v>7830</v>
      </c>
      <c r="E3728" s="2">
        <v>7728</v>
      </c>
      <c r="F3728" s="13">
        <f t="shared" si="1050"/>
        <v>-7.143998356652137E-3</v>
      </c>
      <c r="G3728" s="2">
        <f t="shared" si="1045"/>
        <v>8075.7581666666656</v>
      </c>
      <c r="H3728" s="2">
        <f t="shared" ca="1" si="1051"/>
        <v>75499.8</v>
      </c>
      <c r="I3728">
        <f t="shared" ca="1" si="1052"/>
        <v>-1</v>
      </c>
      <c r="J3728">
        <f t="shared" si="1053"/>
        <v>-1</v>
      </c>
      <c r="K3728">
        <f t="shared" si="1046"/>
        <v>-115.47999999999956</v>
      </c>
      <c r="L3728">
        <f t="shared" ca="1" si="1047"/>
        <v>-115.47999999999956</v>
      </c>
      <c r="M3728" s="14">
        <f t="shared" si="1048"/>
        <v>6923.0300000000498</v>
      </c>
      <c r="N3728">
        <f t="shared" si="1054"/>
        <v>0</v>
      </c>
      <c r="O3728">
        <f t="shared" si="1049"/>
        <v>0</v>
      </c>
      <c r="P3728">
        <f>COUNTIF(作圖資料!$A$3:$A$249,A3728)</f>
        <v>0</v>
      </c>
      <c r="R3728" s="7">
        <f t="shared" si="1055"/>
        <v>-135</v>
      </c>
      <c r="S3728" s="8">
        <f t="shared" ca="1" si="1056"/>
        <v>-135</v>
      </c>
      <c r="T3728" s="8">
        <f t="shared" ca="1" si="1057"/>
        <v>8839</v>
      </c>
      <c r="U3728" s="8">
        <f t="shared" ca="1" si="1058"/>
        <v>-1</v>
      </c>
      <c r="V3728" s="9">
        <f t="shared" ca="1" si="1059"/>
        <v>2</v>
      </c>
      <c r="W3728" s="3">
        <f t="shared" si="1060"/>
        <v>-1.5159746184462142E-2</v>
      </c>
      <c r="X3728" s="3">
        <f t="shared" si="1061"/>
        <v>-1.5117285407605041E-2</v>
      </c>
      <c r="Y3728" s="3">
        <f t="shared" si="1062"/>
        <v>-7.1011919857972838E-3</v>
      </c>
    </row>
    <row r="3729" spans="1:25" x14ac:dyDescent="0.25">
      <c r="A3729" s="1">
        <v>41464</v>
      </c>
      <c r="B3729" s="2">
        <v>7971.18</v>
      </c>
      <c r="C3729" s="2">
        <v>72643</v>
      </c>
      <c r="D3729" s="2">
        <v>7924</v>
      </c>
      <c r="E3729" s="2">
        <v>7818</v>
      </c>
      <c r="F3729" s="13">
        <f t="shared" si="1050"/>
        <v>-5.9188225582661458E-3</v>
      </c>
      <c r="G3729" s="2">
        <f t="shared" si="1045"/>
        <v>8078.250666666665</v>
      </c>
      <c r="H3729" s="2">
        <f t="shared" ca="1" si="1051"/>
        <v>75369.8</v>
      </c>
      <c r="I3729">
        <f t="shared" ca="1" si="1052"/>
        <v>-1</v>
      </c>
      <c r="J3729">
        <f t="shared" si="1053"/>
        <v>-1</v>
      </c>
      <c r="K3729">
        <f t="shared" si="1046"/>
        <v>84.840000000000146</v>
      </c>
      <c r="L3729">
        <f t="shared" ca="1" si="1047"/>
        <v>-84.840000000000146</v>
      </c>
      <c r="M3729" s="14">
        <f t="shared" si="1048"/>
        <v>6923.0300000000498</v>
      </c>
      <c r="N3729">
        <f t="shared" si="1054"/>
        <v>0</v>
      </c>
      <c r="O3729">
        <f t="shared" si="1049"/>
        <v>0</v>
      </c>
      <c r="P3729">
        <f>COUNTIF(作圖資料!$A$3:$A$249,A3729)</f>
        <v>0</v>
      </c>
      <c r="R3729" s="7">
        <f t="shared" si="1055"/>
        <v>94</v>
      </c>
      <c r="S3729" s="8">
        <f t="shared" ca="1" si="1056"/>
        <v>-94</v>
      </c>
      <c r="T3729" s="8">
        <f t="shared" ca="1" si="1057"/>
        <v>8745</v>
      </c>
      <c r="U3729" s="8">
        <f t="shared" ca="1" si="1058"/>
        <v>-1</v>
      </c>
      <c r="V3729" s="9">
        <f t="shared" ca="1" si="1059"/>
        <v>0</v>
      </c>
      <c r="W3729" s="3">
        <f t="shared" si="1060"/>
        <v>-1.5159746184462142E-2</v>
      </c>
      <c r="X3729" s="3">
        <f t="shared" si="1061"/>
        <v>-4.5220727353111334E-3</v>
      </c>
      <c r="Y3729" s="3">
        <f t="shared" si="1062"/>
        <v>4.8186659903630691E-3</v>
      </c>
    </row>
    <row r="3730" spans="1:25" x14ac:dyDescent="0.25">
      <c r="A3730" s="1">
        <v>41465</v>
      </c>
      <c r="B3730" s="2">
        <v>8011.69</v>
      </c>
      <c r="C3730" s="2">
        <v>85289</v>
      </c>
      <c r="D3730" s="2">
        <v>7961</v>
      </c>
      <c r="E3730" s="2">
        <v>7853</v>
      </c>
      <c r="F3730" s="13">
        <f t="shared" si="1050"/>
        <v>-6.3270046644340328E-3</v>
      </c>
      <c r="G3730" s="2">
        <f t="shared" si="1045"/>
        <v>8082.3866666666663</v>
      </c>
      <c r="H3730" s="2">
        <f t="shared" ca="1" si="1051"/>
        <v>75535.399999999994</v>
      </c>
      <c r="I3730">
        <f t="shared" ca="1" si="1052"/>
        <v>1</v>
      </c>
      <c r="J3730">
        <f t="shared" si="1053"/>
        <v>-1</v>
      </c>
      <c r="K3730">
        <f t="shared" si="1046"/>
        <v>40.509999999999309</v>
      </c>
      <c r="L3730">
        <f t="shared" ca="1" si="1047"/>
        <v>-40.509999999999309</v>
      </c>
      <c r="M3730" s="14">
        <f t="shared" si="1048"/>
        <v>6923.0300000000498</v>
      </c>
      <c r="N3730">
        <f t="shared" si="1054"/>
        <v>0</v>
      </c>
      <c r="O3730">
        <f t="shared" si="1049"/>
        <v>0</v>
      </c>
      <c r="P3730">
        <f>COUNTIF(作圖資料!$A$3:$A$249,A3730)</f>
        <v>0</v>
      </c>
      <c r="R3730" s="7">
        <f t="shared" si="1055"/>
        <v>37</v>
      </c>
      <c r="S3730" s="8">
        <f t="shared" ca="1" si="1056"/>
        <v>-37</v>
      </c>
      <c r="T3730" s="8">
        <f t="shared" ca="1" si="1057"/>
        <v>8708</v>
      </c>
      <c r="U3730" s="8">
        <f t="shared" ca="1" si="1058"/>
        <v>1</v>
      </c>
      <c r="V3730" s="9">
        <f t="shared" ca="1" si="1059"/>
        <v>2</v>
      </c>
      <c r="W3730" s="3">
        <f t="shared" si="1060"/>
        <v>-1.5159746184462142E-2</v>
      </c>
      <c r="X3730" s="3">
        <f t="shared" si="1061"/>
        <v>5.3700394260758344E-4</v>
      </c>
      <c r="Y3730" s="3">
        <f t="shared" si="1062"/>
        <v>9.5105249809792625E-3</v>
      </c>
    </row>
    <row r="3731" spans="1:25" x14ac:dyDescent="0.25">
      <c r="A3731" s="1">
        <v>41466</v>
      </c>
      <c r="B3731" s="2">
        <v>8179.54</v>
      </c>
      <c r="C3731" s="2">
        <v>108303</v>
      </c>
      <c r="D3731" s="2">
        <v>8163</v>
      </c>
      <c r="E3731" s="2">
        <v>8064</v>
      </c>
      <c r="F3731" s="13">
        <f t="shared" si="1050"/>
        <v>-2.0221186032466365E-3</v>
      </c>
      <c r="G3731" s="2">
        <f t="shared" si="1045"/>
        <v>8088.6948333333312</v>
      </c>
      <c r="H3731" s="2">
        <f t="shared" ca="1" si="1051"/>
        <v>83150.8</v>
      </c>
      <c r="I3731">
        <f t="shared" ca="1" si="1052"/>
        <v>1</v>
      </c>
      <c r="J3731">
        <f t="shared" si="1053"/>
        <v>-1</v>
      </c>
      <c r="K3731">
        <f t="shared" si="1046"/>
        <v>167.85000000000036</v>
      </c>
      <c r="L3731">
        <f t="shared" ca="1" si="1047"/>
        <v>167.85000000000036</v>
      </c>
      <c r="M3731" s="14">
        <f t="shared" si="1048"/>
        <v>6923.0300000000498</v>
      </c>
      <c r="N3731">
        <f t="shared" si="1054"/>
        <v>0</v>
      </c>
      <c r="O3731">
        <f t="shared" si="1049"/>
        <v>0</v>
      </c>
      <c r="P3731">
        <f>COUNTIF(作圖資料!$A$3:$A$249,A3731)</f>
        <v>0</v>
      </c>
      <c r="R3731" s="7">
        <f t="shared" si="1055"/>
        <v>202</v>
      </c>
      <c r="S3731" s="8">
        <f t="shared" ca="1" si="1056"/>
        <v>202</v>
      </c>
      <c r="T3731" s="8">
        <f t="shared" ca="1" si="1057"/>
        <v>8910</v>
      </c>
      <c r="U3731" s="8">
        <f t="shared" ca="1" si="1058"/>
        <v>1</v>
      </c>
      <c r="V3731" s="9">
        <f t="shared" ca="1" si="1059"/>
        <v>0</v>
      </c>
      <c r="W3731" s="3">
        <f t="shared" si="1060"/>
        <v>-1.5159746184462142E-2</v>
      </c>
      <c r="X3731" s="3">
        <f t="shared" si="1061"/>
        <v>2.1498890399992643E-2</v>
      </c>
      <c r="Y3731" s="3">
        <f t="shared" si="1062"/>
        <v>3.5125538929749345E-2</v>
      </c>
    </row>
    <row r="3732" spans="1:25" x14ac:dyDescent="0.25">
      <c r="A3732" s="1">
        <v>41467</v>
      </c>
      <c r="B3732" s="2">
        <v>8220.49</v>
      </c>
      <c r="C3732" s="2">
        <v>86738</v>
      </c>
      <c r="D3732" s="2">
        <v>8176</v>
      </c>
      <c r="E3732" s="2">
        <v>8071</v>
      </c>
      <c r="F3732" s="13">
        <f t="shared" si="1050"/>
        <v>-5.4120861408504251E-3</v>
      </c>
      <c r="G3732" s="2">
        <f t="shared" si="1045"/>
        <v>8095.5518333333312</v>
      </c>
      <c r="H3732" s="2">
        <f t="shared" ca="1" si="1051"/>
        <v>85031.2</v>
      </c>
      <c r="I3732">
        <f t="shared" ca="1" si="1052"/>
        <v>1</v>
      </c>
      <c r="J3732">
        <f t="shared" si="1053"/>
        <v>-1</v>
      </c>
      <c r="K3732">
        <f t="shared" si="1046"/>
        <v>40.949999999999818</v>
      </c>
      <c r="L3732">
        <f t="shared" ca="1" si="1047"/>
        <v>40.949999999999818</v>
      </c>
      <c r="M3732" s="14">
        <f t="shared" si="1048"/>
        <v>6923.0300000000498</v>
      </c>
      <c r="N3732">
        <f t="shared" si="1054"/>
        <v>0</v>
      </c>
      <c r="O3732">
        <f t="shared" si="1049"/>
        <v>0</v>
      </c>
      <c r="P3732">
        <f>COUNTIF(作圖資料!$A$3:$A$249,A3732)</f>
        <v>0</v>
      </c>
      <c r="R3732" s="7">
        <f t="shared" si="1055"/>
        <v>13</v>
      </c>
      <c r="S3732" s="8">
        <f t="shared" ca="1" si="1056"/>
        <v>13</v>
      </c>
      <c r="T3732" s="8">
        <f t="shared" ca="1" si="1057"/>
        <v>8923</v>
      </c>
      <c r="U3732" s="8">
        <f t="shared" ca="1" si="1058"/>
        <v>1</v>
      </c>
      <c r="V3732" s="9">
        <f t="shared" ca="1" si="1059"/>
        <v>0</v>
      </c>
      <c r="W3732" s="3">
        <f t="shared" si="1060"/>
        <v>-1.5159746184462142E-2</v>
      </c>
      <c r="X3732" s="3">
        <f t="shared" si="1061"/>
        <v>2.6612916318550228E-2</v>
      </c>
      <c r="Y3732" s="3">
        <f t="shared" si="1062"/>
        <v>3.677402992645229E-2</v>
      </c>
    </row>
    <row r="3733" spans="1:25" x14ac:dyDescent="0.25">
      <c r="A3733" s="1">
        <v>41470</v>
      </c>
      <c r="B3733" s="2">
        <v>8254.68</v>
      </c>
      <c r="C3733" s="2">
        <v>81700</v>
      </c>
      <c r="D3733" s="2">
        <v>8216</v>
      </c>
      <c r="E3733" s="2">
        <v>8127</v>
      </c>
      <c r="F3733" s="13">
        <f t="shared" si="1050"/>
        <v>-4.6858267067894088E-3</v>
      </c>
      <c r="G3733" s="2">
        <f t="shared" si="1045"/>
        <v>8103.2739999999985</v>
      </c>
      <c r="H3733" s="2">
        <f t="shared" ca="1" si="1051"/>
        <v>86934.6</v>
      </c>
      <c r="I3733">
        <f t="shared" ca="1" si="1052"/>
        <v>-1</v>
      </c>
      <c r="J3733">
        <f t="shared" si="1053"/>
        <v>-1</v>
      </c>
      <c r="K3733">
        <f t="shared" si="1046"/>
        <v>34.190000000000509</v>
      </c>
      <c r="L3733">
        <f t="shared" ca="1" si="1047"/>
        <v>34.190000000000509</v>
      </c>
      <c r="M3733" s="14">
        <f t="shared" si="1048"/>
        <v>6923.0300000000498</v>
      </c>
      <c r="N3733">
        <f t="shared" si="1054"/>
        <v>0</v>
      </c>
      <c r="O3733">
        <f t="shared" si="1049"/>
        <v>0</v>
      </c>
      <c r="P3733">
        <f>COUNTIF(作圖資料!$A$3:$A$249,A3733)</f>
        <v>0</v>
      </c>
      <c r="R3733" s="7">
        <f t="shared" si="1055"/>
        <v>40</v>
      </c>
      <c r="S3733" s="8">
        <f t="shared" ca="1" si="1056"/>
        <v>40</v>
      </c>
      <c r="T3733" s="8">
        <f t="shared" ca="1" si="1057"/>
        <v>8963</v>
      </c>
      <c r="U3733" s="8">
        <f t="shared" ca="1" si="1058"/>
        <v>-1</v>
      </c>
      <c r="V3733" s="9">
        <f t="shared" ca="1" si="1059"/>
        <v>2</v>
      </c>
      <c r="W3733" s="3">
        <f t="shared" si="1060"/>
        <v>-1.5159746184462142E-2</v>
      </c>
      <c r="X3733" s="3">
        <f t="shared" si="1061"/>
        <v>3.0882722085473047E-2</v>
      </c>
      <c r="Y3733" s="3">
        <f t="shared" si="1062"/>
        <v>4.1846309916307778E-2</v>
      </c>
    </row>
    <row r="3734" spans="1:25" x14ac:dyDescent="0.25">
      <c r="A3734" s="1">
        <v>41471</v>
      </c>
      <c r="B3734" s="2">
        <v>8260.11</v>
      </c>
      <c r="C3734" s="2">
        <v>87756</v>
      </c>
      <c r="D3734" s="2">
        <v>8230</v>
      </c>
      <c r="E3734" s="2">
        <v>8134</v>
      </c>
      <c r="F3734" s="13">
        <f t="shared" si="1050"/>
        <v>-3.6452299061393578E-3</v>
      </c>
      <c r="G3734" s="2">
        <f t="shared" si="1045"/>
        <v>8108.762499999998</v>
      </c>
      <c r="H3734" s="2">
        <f t="shared" ca="1" si="1051"/>
        <v>89957.2</v>
      </c>
      <c r="I3734">
        <f t="shared" ca="1" si="1052"/>
        <v>-1</v>
      </c>
      <c r="J3734">
        <f t="shared" si="1053"/>
        <v>-1</v>
      </c>
      <c r="K3734">
        <f t="shared" si="1046"/>
        <v>5.430000000000291</v>
      </c>
      <c r="L3734">
        <f t="shared" ca="1" si="1047"/>
        <v>-5.430000000000291</v>
      </c>
      <c r="M3734" s="14">
        <f t="shared" si="1048"/>
        <v>6923.0300000000498</v>
      </c>
      <c r="N3734">
        <f t="shared" si="1054"/>
        <v>0</v>
      </c>
      <c r="O3734">
        <f t="shared" si="1049"/>
        <v>0</v>
      </c>
      <c r="P3734">
        <f>COUNTIF(作圖資料!$A$3:$A$249,A3734)</f>
        <v>0</v>
      </c>
      <c r="R3734" s="7">
        <f t="shared" si="1055"/>
        <v>14</v>
      </c>
      <c r="S3734" s="8">
        <f t="shared" ca="1" si="1056"/>
        <v>-14</v>
      </c>
      <c r="T3734" s="8">
        <f t="shared" ca="1" si="1057"/>
        <v>8949</v>
      </c>
      <c r="U3734" s="8">
        <f t="shared" ca="1" si="1058"/>
        <v>-1</v>
      </c>
      <c r="V3734" s="9">
        <f t="shared" ca="1" si="1059"/>
        <v>0</v>
      </c>
      <c r="W3734" s="3">
        <f t="shared" si="1060"/>
        <v>-1.5159746184462142E-2</v>
      </c>
      <c r="X3734" s="3">
        <f t="shared" si="1061"/>
        <v>3.1560845668813009E-2</v>
      </c>
      <c r="Y3734" s="3">
        <f t="shared" si="1062"/>
        <v>4.3621607912757154E-2</v>
      </c>
    </row>
    <row r="3735" spans="1:25" x14ac:dyDescent="0.25">
      <c r="A3735" s="1">
        <v>41472</v>
      </c>
      <c r="B3735" s="2">
        <v>8258.9500000000007</v>
      </c>
      <c r="C3735" s="2">
        <v>92686</v>
      </c>
      <c r="D3735" s="2">
        <v>8242</v>
      </c>
      <c r="E3735" s="2">
        <v>8141</v>
      </c>
      <c r="F3735" s="13">
        <f t="shared" si="1050"/>
        <v>-1.4281476458872011E-2</v>
      </c>
      <c r="G3735" s="2">
        <f t="shared" si="1045"/>
        <v>8113.5719999999983</v>
      </c>
      <c r="H3735" s="2">
        <f t="shared" ca="1" si="1051"/>
        <v>91436.6</v>
      </c>
      <c r="I3735">
        <f t="shared" ca="1" si="1052"/>
        <v>1</v>
      </c>
      <c r="J3735">
        <f t="shared" si="1053"/>
        <v>-1</v>
      </c>
      <c r="K3735">
        <f t="shared" si="1046"/>
        <v>-1.1599999999998545</v>
      </c>
      <c r="L3735">
        <f t="shared" ca="1" si="1047"/>
        <v>1.1599999999998545</v>
      </c>
      <c r="M3735" s="14">
        <f t="shared" si="1048"/>
        <v>6923.0300000000498</v>
      </c>
      <c r="N3735">
        <f t="shared" si="1054"/>
        <v>0</v>
      </c>
      <c r="O3735">
        <f t="shared" si="1049"/>
        <v>0</v>
      </c>
      <c r="P3735">
        <f>COUNTIF(作圖資料!$A$3:$A$249,A3735)</f>
        <v>1</v>
      </c>
      <c r="R3735" s="7">
        <f t="shared" si="1055"/>
        <v>12</v>
      </c>
      <c r="S3735" s="8">
        <f t="shared" ca="1" si="1056"/>
        <v>-12</v>
      </c>
      <c r="T3735" s="8">
        <f t="shared" ca="1" si="1057"/>
        <v>8937</v>
      </c>
      <c r="U3735" s="8">
        <f t="shared" ca="1" si="1058"/>
        <v>1</v>
      </c>
      <c r="V3735" s="9">
        <f t="shared" ca="1" si="1059"/>
        <v>2</v>
      </c>
      <c r="W3735" s="3">
        <f t="shared" si="1060"/>
        <v>-1.5159746184462142E-2</v>
      </c>
      <c r="X3735" s="3">
        <f t="shared" si="1061"/>
        <v>3.141597948894681E-2</v>
      </c>
      <c r="Y3735" s="3">
        <f t="shared" si="1062"/>
        <v>4.5143291909713668E-2</v>
      </c>
    </row>
    <row r="3736" spans="1:25" x14ac:dyDescent="0.25">
      <c r="A3736" s="1">
        <v>41473</v>
      </c>
      <c r="B3736" s="2">
        <v>8196.98</v>
      </c>
      <c r="C3736" s="2">
        <v>86222</v>
      </c>
      <c r="D3736" s="2">
        <v>8096</v>
      </c>
      <c r="E3736" s="2">
        <v>8074</v>
      </c>
      <c r="F3736" s="13">
        <f t="shared" si="1050"/>
        <v>-1.2319171206956692E-2</v>
      </c>
      <c r="G3736" s="2">
        <f t="shared" si="1045"/>
        <v>8117.8088333333317</v>
      </c>
      <c r="H3736" s="2">
        <f t="shared" ca="1" si="1051"/>
        <v>87020.4</v>
      </c>
      <c r="I3736">
        <f t="shared" ca="1" si="1052"/>
        <v>-1</v>
      </c>
      <c r="J3736">
        <f t="shared" si="1053"/>
        <v>-1</v>
      </c>
      <c r="K3736">
        <f t="shared" si="1046"/>
        <v>-61.970000000001164</v>
      </c>
      <c r="L3736">
        <f t="shared" ca="1" si="1047"/>
        <v>-61.970000000001164</v>
      </c>
      <c r="M3736" s="14">
        <f t="shared" si="1048"/>
        <v>6923.0300000000498</v>
      </c>
      <c r="N3736">
        <f t="shared" si="1054"/>
        <v>0</v>
      </c>
      <c r="O3736">
        <f t="shared" si="1049"/>
        <v>0</v>
      </c>
      <c r="P3736">
        <f>COUNTIF(作圖資料!$A$3:$A$249,A3736)</f>
        <v>0</v>
      </c>
      <c r="R3736" s="7">
        <f t="shared" si="1055"/>
        <v>-45</v>
      </c>
      <c r="S3736" s="8">
        <f t="shared" ca="1" si="1056"/>
        <v>-45</v>
      </c>
      <c r="T3736" s="8">
        <f t="shared" ca="1" si="1057"/>
        <v>8892</v>
      </c>
      <c r="U3736" s="8">
        <f t="shared" ca="1" si="1058"/>
        <v>-1</v>
      </c>
      <c r="V3736" s="9">
        <f t="shared" ca="1" si="1059"/>
        <v>2</v>
      </c>
      <c r="W3736" s="3">
        <f t="shared" si="1060"/>
        <v>-1.4281476458872011E-2</v>
      </c>
      <c r="X3736" s="3">
        <f t="shared" si="1061"/>
        <v>-7.5033751263781905E-3</v>
      </c>
      <c r="Y3736" s="3">
        <f t="shared" si="1062"/>
        <v>-5.5275764648077628E-3</v>
      </c>
    </row>
    <row r="3737" spans="1:25" x14ac:dyDescent="0.25">
      <c r="A3737" s="1">
        <v>41474</v>
      </c>
      <c r="B3737" s="2">
        <v>8062.03</v>
      </c>
      <c r="C3737" s="2">
        <v>100648</v>
      </c>
      <c r="D3737" s="2">
        <v>7955</v>
      </c>
      <c r="E3737" s="2">
        <v>7933</v>
      </c>
      <c r="F3737" s="13">
        <f t="shared" si="1050"/>
        <v>-1.3275812667529086E-2</v>
      </c>
      <c r="G3737" s="2">
        <f t="shared" si="1045"/>
        <v>8118.4474999999984</v>
      </c>
      <c r="H3737" s="2">
        <f t="shared" ca="1" si="1051"/>
        <v>89802.4</v>
      </c>
      <c r="I3737">
        <f t="shared" ca="1" si="1052"/>
        <v>1</v>
      </c>
      <c r="J3737">
        <f t="shared" si="1053"/>
        <v>-1</v>
      </c>
      <c r="K3737">
        <f t="shared" si="1046"/>
        <v>-134.94999999999982</v>
      </c>
      <c r="L3737">
        <f t="shared" ca="1" si="1047"/>
        <v>134.94999999999982</v>
      </c>
      <c r="M3737" s="14">
        <f t="shared" si="1048"/>
        <v>6923.0300000000498</v>
      </c>
      <c r="N3737">
        <f t="shared" si="1054"/>
        <v>0</v>
      </c>
      <c r="O3737">
        <f t="shared" si="1049"/>
        <v>0</v>
      </c>
      <c r="P3737">
        <f>COUNTIF(作圖資料!$A$3:$A$249,A3737)</f>
        <v>0</v>
      </c>
      <c r="R3737" s="7">
        <f t="shared" si="1055"/>
        <v>-141</v>
      </c>
      <c r="S3737" s="8">
        <f t="shared" ca="1" si="1056"/>
        <v>141</v>
      </c>
      <c r="T3737" s="8">
        <f t="shared" ca="1" si="1057"/>
        <v>9033</v>
      </c>
      <c r="U3737" s="8">
        <f t="shared" ca="1" si="1058"/>
        <v>1</v>
      </c>
      <c r="V3737" s="9">
        <f t="shared" ca="1" si="1059"/>
        <v>2</v>
      </c>
      <c r="W3737" s="3">
        <f t="shared" si="1060"/>
        <v>-1.4281476458872011E-2</v>
      </c>
      <c r="X3737" s="3">
        <f t="shared" si="1061"/>
        <v>-2.3843224622984938E-2</v>
      </c>
      <c r="Y3737" s="3">
        <f t="shared" si="1062"/>
        <v>-2.2847316054538713E-2</v>
      </c>
    </row>
    <row r="3738" spans="1:25" x14ac:dyDescent="0.25">
      <c r="A3738" s="1">
        <v>41477</v>
      </c>
      <c r="B3738" s="2">
        <v>8105.45</v>
      </c>
      <c r="C3738" s="2">
        <v>76714</v>
      </c>
      <c r="D3738" s="2">
        <v>8022</v>
      </c>
      <c r="E3738" s="2">
        <v>7996</v>
      </c>
      <c r="F3738" s="13">
        <f t="shared" si="1050"/>
        <v>-1.0295541888482473E-2</v>
      </c>
      <c r="G3738" s="2">
        <f t="shared" si="1045"/>
        <v>8119.8424999999988</v>
      </c>
      <c r="H3738" s="2">
        <f t="shared" ca="1" si="1051"/>
        <v>88805.2</v>
      </c>
      <c r="I3738">
        <f t="shared" ca="1" si="1052"/>
        <v>-1</v>
      </c>
      <c r="J3738">
        <f t="shared" si="1053"/>
        <v>-1</v>
      </c>
      <c r="K3738">
        <f t="shared" si="1046"/>
        <v>43.420000000000073</v>
      </c>
      <c r="L3738">
        <f t="shared" ca="1" si="1047"/>
        <v>43.420000000000073</v>
      </c>
      <c r="M3738" s="14">
        <f t="shared" si="1048"/>
        <v>6923.0300000000498</v>
      </c>
      <c r="N3738">
        <f t="shared" si="1054"/>
        <v>0</v>
      </c>
      <c r="O3738">
        <f t="shared" si="1049"/>
        <v>0</v>
      </c>
      <c r="P3738">
        <f>COUNTIF(作圖資料!$A$3:$A$249,A3738)</f>
        <v>0</v>
      </c>
      <c r="R3738" s="7">
        <f t="shared" si="1055"/>
        <v>67</v>
      </c>
      <c r="S3738" s="8">
        <f t="shared" ca="1" si="1056"/>
        <v>67</v>
      </c>
      <c r="T3738" s="8">
        <f t="shared" ca="1" si="1057"/>
        <v>9100</v>
      </c>
      <c r="U3738" s="8">
        <f t="shared" ca="1" si="1058"/>
        <v>-1</v>
      </c>
      <c r="V3738" s="9">
        <f t="shared" ca="1" si="1059"/>
        <v>2</v>
      </c>
      <c r="W3738" s="3">
        <f t="shared" si="1060"/>
        <v>-1.4281476458872011E-2</v>
      </c>
      <c r="X3738" s="3">
        <f t="shared" si="1061"/>
        <v>-1.8585897723076283E-2</v>
      </c>
      <c r="Y3738" s="3">
        <f t="shared" si="1062"/>
        <v>-1.4617368873602654E-2</v>
      </c>
    </row>
    <row r="3739" spans="1:25" x14ac:dyDescent="0.25">
      <c r="A3739" s="1">
        <v>41478</v>
      </c>
      <c r="B3739" s="2">
        <v>8214.65</v>
      </c>
      <c r="C3739" s="2">
        <v>99640</v>
      </c>
      <c r="D3739" s="2">
        <v>8134</v>
      </c>
      <c r="E3739" s="2">
        <v>8110</v>
      </c>
      <c r="F3739" s="13">
        <f t="shared" si="1050"/>
        <v>-9.8178254703487067E-3</v>
      </c>
      <c r="G3739" s="2">
        <f t="shared" si="1045"/>
        <v>8123.0523333333322</v>
      </c>
      <c r="H3739" s="2">
        <f t="shared" ca="1" si="1051"/>
        <v>91182</v>
      </c>
      <c r="I3739">
        <f t="shared" ca="1" si="1052"/>
        <v>1</v>
      </c>
      <c r="J3739">
        <f t="shared" si="1053"/>
        <v>-1</v>
      </c>
      <c r="K3739">
        <f t="shared" si="1046"/>
        <v>109.19999999999982</v>
      </c>
      <c r="L3739">
        <f t="shared" ca="1" si="1047"/>
        <v>-109.19999999999982</v>
      </c>
      <c r="M3739" s="14">
        <f t="shared" si="1048"/>
        <v>6923.0300000000498</v>
      </c>
      <c r="N3739">
        <f t="shared" si="1054"/>
        <v>0</v>
      </c>
      <c r="O3739">
        <f t="shared" si="1049"/>
        <v>0</v>
      </c>
      <c r="P3739">
        <f>COUNTIF(作圖資料!$A$3:$A$249,A3739)</f>
        <v>0</v>
      </c>
      <c r="R3739" s="7">
        <f t="shared" si="1055"/>
        <v>112</v>
      </c>
      <c r="S3739" s="8">
        <f t="shared" ca="1" si="1056"/>
        <v>-112</v>
      </c>
      <c r="T3739" s="8">
        <f t="shared" ca="1" si="1057"/>
        <v>8988</v>
      </c>
      <c r="U3739" s="8">
        <f t="shared" ca="1" si="1058"/>
        <v>1</v>
      </c>
      <c r="V3739" s="9">
        <f t="shared" ca="1" si="1059"/>
        <v>2</v>
      </c>
      <c r="W3739" s="3">
        <f t="shared" si="1060"/>
        <v>-1.4281476458872011E-2</v>
      </c>
      <c r="X3739" s="3">
        <f t="shared" si="1061"/>
        <v>-5.3638779748030885E-3</v>
      </c>
      <c r="Y3739" s="3">
        <f t="shared" si="1062"/>
        <v>-8.5984522785875761E-4</v>
      </c>
    </row>
    <row r="3740" spans="1:25" x14ac:dyDescent="0.25">
      <c r="A3740" s="1">
        <v>41479</v>
      </c>
      <c r="B3740" s="2">
        <v>8196.19</v>
      </c>
      <c r="C3740" s="2">
        <v>84398</v>
      </c>
      <c r="D3740" s="2">
        <v>8126</v>
      </c>
      <c r="E3740" s="2">
        <v>8101</v>
      </c>
      <c r="F3740" s="13">
        <f t="shared" si="1050"/>
        <v>-8.5637351013093665E-3</v>
      </c>
      <c r="G3740" s="2">
        <f t="shared" si="1045"/>
        <v>8125.8265000000001</v>
      </c>
      <c r="H3740" s="2">
        <f t="shared" ca="1" si="1051"/>
        <v>89524.4</v>
      </c>
      <c r="I3740">
        <f t="shared" ca="1" si="1052"/>
        <v>-1</v>
      </c>
      <c r="J3740">
        <f t="shared" si="1053"/>
        <v>-1</v>
      </c>
      <c r="K3740">
        <f t="shared" si="1046"/>
        <v>-18.459999999999127</v>
      </c>
      <c r="L3740">
        <f t="shared" ca="1" si="1047"/>
        <v>-18.459999999999127</v>
      </c>
      <c r="M3740" s="14">
        <f t="shared" si="1048"/>
        <v>6923.0300000000498</v>
      </c>
      <c r="N3740">
        <f t="shared" si="1054"/>
        <v>0</v>
      </c>
      <c r="O3740">
        <f t="shared" si="1049"/>
        <v>0</v>
      </c>
      <c r="P3740">
        <f>COUNTIF(作圖資料!$A$3:$A$249,A3740)</f>
        <v>0</v>
      </c>
      <c r="R3740" s="7">
        <f t="shared" si="1055"/>
        <v>-8</v>
      </c>
      <c r="S3740" s="8">
        <f t="shared" ca="1" si="1056"/>
        <v>-8</v>
      </c>
      <c r="T3740" s="8">
        <f t="shared" ca="1" si="1057"/>
        <v>8980</v>
      </c>
      <c r="U3740" s="8">
        <f t="shared" ca="1" si="1058"/>
        <v>-1</v>
      </c>
      <c r="V3740" s="9">
        <f t="shared" ca="1" si="1059"/>
        <v>2</v>
      </c>
      <c r="W3740" s="3">
        <f t="shared" si="1060"/>
        <v>-1.4281476458872011E-2</v>
      </c>
      <c r="X3740" s="3">
        <f t="shared" si="1061"/>
        <v>-7.5990289322491744E-3</v>
      </c>
      <c r="Y3740" s="3">
        <f t="shared" si="1062"/>
        <v>-1.8425254882690201E-3</v>
      </c>
    </row>
    <row r="3741" spans="1:25" x14ac:dyDescent="0.25">
      <c r="A3741" s="1">
        <v>41480</v>
      </c>
      <c r="B3741" s="2">
        <v>8163.58</v>
      </c>
      <c r="C3741" s="2">
        <v>80741</v>
      </c>
      <c r="D3741" s="2">
        <v>8107</v>
      </c>
      <c r="E3741" s="2">
        <v>8086</v>
      </c>
      <c r="F3741" s="13">
        <f t="shared" si="1050"/>
        <v>-6.9307828183223785E-3</v>
      </c>
      <c r="G3741" s="2">
        <f t="shared" si="1045"/>
        <v>8126.9918333333335</v>
      </c>
      <c r="H3741" s="2">
        <f t="shared" ca="1" si="1051"/>
        <v>88428.2</v>
      </c>
      <c r="I3741">
        <f t="shared" ca="1" si="1052"/>
        <v>-1</v>
      </c>
      <c r="J3741">
        <f t="shared" si="1053"/>
        <v>-1</v>
      </c>
      <c r="K3741">
        <f t="shared" si="1046"/>
        <v>-32.610000000000582</v>
      </c>
      <c r="L3741">
        <f t="shared" ca="1" si="1047"/>
        <v>32.610000000000582</v>
      </c>
      <c r="M3741" s="14">
        <f t="shared" si="1048"/>
        <v>6923.0300000000498</v>
      </c>
      <c r="N3741">
        <f t="shared" si="1054"/>
        <v>0</v>
      </c>
      <c r="O3741">
        <f t="shared" si="1049"/>
        <v>0</v>
      </c>
      <c r="P3741">
        <f>COUNTIF(作圖資料!$A$3:$A$249,A3741)</f>
        <v>0</v>
      </c>
      <c r="R3741" s="7">
        <f t="shared" si="1055"/>
        <v>-19</v>
      </c>
      <c r="S3741" s="8">
        <f t="shared" ca="1" si="1056"/>
        <v>19</v>
      </c>
      <c r="T3741" s="8">
        <f t="shared" ca="1" si="1057"/>
        <v>8999</v>
      </c>
      <c r="U3741" s="8">
        <f t="shared" ca="1" si="1058"/>
        <v>-1</v>
      </c>
      <c r="V3741" s="9">
        <f t="shared" ca="1" si="1059"/>
        <v>0</v>
      </c>
      <c r="W3741" s="3">
        <f t="shared" si="1060"/>
        <v>-1.4281476458872011E-2</v>
      </c>
      <c r="X3741" s="3">
        <f t="shared" si="1061"/>
        <v>-1.1547472741692322E-2</v>
      </c>
      <c r="Y3741" s="3">
        <f t="shared" si="1062"/>
        <v>-4.1763911067433934E-3</v>
      </c>
    </row>
    <row r="3742" spans="1:25" x14ac:dyDescent="0.25">
      <c r="A3742" s="1">
        <v>41481</v>
      </c>
      <c r="B3742" s="2">
        <v>8149.4</v>
      </c>
      <c r="C3742" s="2">
        <v>71178</v>
      </c>
      <c r="D3742" s="2">
        <v>8100</v>
      </c>
      <c r="E3742" s="2">
        <v>8077</v>
      </c>
      <c r="F3742" s="13">
        <f t="shared" si="1050"/>
        <v>-6.061795960438765E-3</v>
      </c>
      <c r="G3742" s="2">
        <f t="shared" si="1045"/>
        <v>8127.34</v>
      </c>
      <c r="H3742" s="2">
        <f t="shared" ca="1" si="1051"/>
        <v>82534.2</v>
      </c>
      <c r="I3742">
        <f t="shared" ca="1" si="1052"/>
        <v>-1</v>
      </c>
      <c r="J3742">
        <f t="shared" si="1053"/>
        <v>-1</v>
      </c>
      <c r="K3742">
        <f t="shared" si="1046"/>
        <v>-14.180000000000291</v>
      </c>
      <c r="L3742">
        <f t="shared" ca="1" si="1047"/>
        <v>14.180000000000291</v>
      </c>
      <c r="M3742" s="14">
        <f t="shared" si="1048"/>
        <v>6923.0300000000498</v>
      </c>
      <c r="N3742">
        <f t="shared" si="1054"/>
        <v>0</v>
      </c>
      <c r="O3742">
        <f t="shared" si="1049"/>
        <v>0</v>
      </c>
      <c r="P3742">
        <f>COUNTIF(作圖資料!$A$3:$A$249,A3742)</f>
        <v>0</v>
      </c>
      <c r="R3742" s="7">
        <f t="shared" si="1055"/>
        <v>-7</v>
      </c>
      <c r="S3742" s="8">
        <f t="shared" ca="1" si="1056"/>
        <v>7</v>
      </c>
      <c r="T3742" s="8">
        <f t="shared" ca="1" si="1057"/>
        <v>9006</v>
      </c>
      <c r="U3742" s="8">
        <f t="shared" ca="1" si="1058"/>
        <v>-1</v>
      </c>
      <c r="V3742" s="9">
        <f t="shared" ca="1" si="1059"/>
        <v>0</v>
      </c>
      <c r="W3742" s="3">
        <f t="shared" si="1060"/>
        <v>-1.4281476458872011E-2</v>
      </c>
      <c r="X3742" s="3">
        <f t="shared" si="1061"/>
        <v>-1.3264398016697099E-2</v>
      </c>
      <c r="Y3742" s="3">
        <f t="shared" si="1062"/>
        <v>-5.0362363346023731E-3</v>
      </c>
    </row>
    <row r="3743" spans="1:25" x14ac:dyDescent="0.25">
      <c r="A3743" s="1">
        <v>41484</v>
      </c>
      <c r="B3743" s="2">
        <v>8084.5</v>
      </c>
      <c r="C3743" s="2">
        <v>65541</v>
      </c>
      <c r="D3743" s="2">
        <v>8035</v>
      </c>
      <c r="E3743" s="2">
        <v>8011</v>
      </c>
      <c r="F3743" s="13">
        <f t="shared" si="1050"/>
        <v>-6.1228276331251053E-3</v>
      </c>
      <c r="G3743" s="2">
        <f t="shared" si="1045"/>
        <v>8126.4978333333329</v>
      </c>
      <c r="H3743" s="2">
        <f t="shared" ca="1" si="1051"/>
        <v>80299.600000000006</v>
      </c>
      <c r="I3743">
        <f t="shared" ca="1" si="1052"/>
        <v>-1</v>
      </c>
      <c r="J3743">
        <f t="shared" si="1053"/>
        <v>-1</v>
      </c>
      <c r="K3743">
        <f t="shared" si="1046"/>
        <v>-64.899999999999636</v>
      </c>
      <c r="L3743">
        <f t="shared" ca="1" si="1047"/>
        <v>64.899999999999636</v>
      </c>
      <c r="M3743" s="14">
        <f t="shared" si="1048"/>
        <v>6923.0300000000498</v>
      </c>
      <c r="N3743">
        <f t="shared" si="1054"/>
        <v>0</v>
      </c>
      <c r="O3743">
        <f t="shared" si="1049"/>
        <v>0</v>
      </c>
      <c r="P3743">
        <f>COUNTIF(作圖資料!$A$3:$A$249,A3743)</f>
        <v>0</v>
      </c>
      <c r="R3743" s="7">
        <f t="shared" si="1055"/>
        <v>-65</v>
      </c>
      <c r="S3743" s="8">
        <f t="shared" ca="1" si="1056"/>
        <v>65</v>
      </c>
      <c r="T3743" s="8">
        <f t="shared" ca="1" si="1057"/>
        <v>9071</v>
      </c>
      <c r="U3743" s="8">
        <f t="shared" ca="1" si="1058"/>
        <v>-1</v>
      </c>
      <c r="V3743" s="9">
        <f t="shared" ca="1" si="1059"/>
        <v>0</v>
      </c>
      <c r="W3743" s="3">
        <f t="shared" si="1060"/>
        <v>-1.4281476458872011E-2</v>
      </c>
      <c r="X3743" s="3">
        <f t="shared" si="1061"/>
        <v>-2.1122539790167094E-2</v>
      </c>
      <c r="Y3743" s="3">
        <f t="shared" si="1062"/>
        <v>-1.3020513450435756E-2</v>
      </c>
    </row>
    <row r="3744" spans="1:25" x14ac:dyDescent="0.25">
      <c r="A3744" s="1">
        <v>41485</v>
      </c>
      <c r="B3744" s="2">
        <v>8163.55</v>
      </c>
      <c r="C3744" s="2">
        <v>70487</v>
      </c>
      <c r="D3744" s="2">
        <v>8130</v>
      </c>
      <c r="E3744" s="2">
        <v>8106</v>
      </c>
      <c r="F3744" s="13">
        <f t="shared" si="1050"/>
        <v>-4.1097316731079081E-3</v>
      </c>
      <c r="G3744" s="2">
        <f t="shared" si="1045"/>
        <v>8126.4061666666676</v>
      </c>
      <c r="H3744" s="2">
        <f t="shared" ca="1" si="1051"/>
        <v>74469</v>
      </c>
      <c r="I3744">
        <f t="shared" ca="1" si="1052"/>
        <v>-1</v>
      </c>
      <c r="J3744">
        <f t="shared" si="1053"/>
        <v>-1</v>
      </c>
      <c r="K3744">
        <f t="shared" si="1046"/>
        <v>79.050000000000182</v>
      </c>
      <c r="L3744">
        <f t="shared" ca="1" si="1047"/>
        <v>-79.050000000000182</v>
      </c>
      <c r="M3744" s="14">
        <f t="shared" si="1048"/>
        <v>6923.0300000000498</v>
      </c>
      <c r="N3744">
        <f t="shared" si="1054"/>
        <v>0</v>
      </c>
      <c r="O3744">
        <f t="shared" si="1049"/>
        <v>0</v>
      </c>
      <c r="P3744">
        <f>COUNTIF(作圖資料!$A$3:$A$249,A3744)</f>
        <v>0</v>
      </c>
      <c r="R3744" s="7">
        <f t="shared" si="1055"/>
        <v>95</v>
      </c>
      <c r="S3744" s="8">
        <f t="shared" ca="1" si="1056"/>
        <v>-95</v>
      </c>
      <c r="T3744" s="8">
        <f t="shared" ca="1" si="1057"/>
        <v>8976</v>
      </c>
      <c r="U3744" s="8">
        <f t="shared" ca="1" si="1058"/>
        <v>-1</v>
      </c>
      <c r="V3744" s="9">
        <f t="shared" ca="1" si="1059"/>
        <v>0</v>
      </c>
      <c r="W3744" s="3">
        <f t="shared" si="1060"/>
        <v>-1.4281476458872011E-2</v>
      </c>
      <c r="X3744" s="3">
        <f t="shared" si="1061"/>
        <v>-1.1551105164700148E-2</v>
      </c>
      <c r="Y3744" s="3">
        <f t="shared" si="1062"/>
        <v>-1.3511853580637778E-3</v>
      </c>
    </row>
    <row r="3745" spans="1:25" x14ac:dyDescent="0.25">
      <c r="A3745" s="1">
        <v>41486</v>
      </c>
      <c r="B3745" s="2">
        <v>8107.94</v>
      </c>
      <c r="C3745" s="2">
        <v>80460</v>
      </c>
      <c r="D3745" s="2">
        <v>8049</v>
      </c>
      <c r="E3745" s="2">
        <v>8030</v>
      </c>
      <c r="F3745" s="13">
        <f t="shared" si="1050"/>
        <v>-7.2694173859204625E-3</v>
      </c>
      <c r="G3745" s="2">
        <f t="shared" si="1045"/>
        <v>8125.4875000000011</v>
      </c>
      <c r="H3745" s="2">
        <f t="shared" ca="1" si="1051"/>
        <v>73681.399999999994</v>
      </c>
      <c r="I3745">
        <f t="shared" ca="1" si="1052"/>
        <v>1</v>
      </c>
      <c r="J3745">
        <f t="shared" si="1053"/>
        <v>-1</v>
      </c>
      <c r="K3745">
        <f t="shared" si="1046"/>
        <v>-55.610000000000582</v>
      </c>
      <c r="L3745">
        <f t="shared" ca="1" si="1047"/>
        <v>55.610000000000582</v>
      </c>
      <c r="M3745" s="14">
        <f t="shared" si="1048"/>
        <v>6923.0300000000498</v>
      </c>
      <c r="N3745">
        <f t="shared" si="1054"/>
        <v>0</v>
      </c>
      <c r="O3745">
        <f t="shared" si="1049"/>
        <v>0</v>
      </c>
      <c r="P3745">
        <f>COUNTIF(作圖資料!$A$3:$A$249,A3745)</f>
        <v>0</v>
      </c>
      <c r="R3745" s="7">
        <f t="shared" si="1055"/>
        <v>-81</v>
      </c>
      <c r="S3745" s="8">
        <f t="shared" ca="1" si="1056"/>
        <v>81</v>
      </c>
      <c r="T3745" s="8">
        <f t="shared" ca="1" si="1057"/>
        <v>9057</v>
      </c>
      <c r="U3745" s="8">
        <f t="shared" ca="1" si="1058"/>
        <v>1</v>
      </c>
      <c r="V3745" s="9">
        <f t="shared" ca="1" si="1059"/>
        <v>2</v>
      </c>
      <c r="W3745" s="3">
        <f t="shared" si="1060"/>
        <v>-1.4281476458872011E-2</v>
      </c>
      <c r="X3745" s="3">
        <f t="shared" si="1061"/>
        <v>-1.8284406613431559E-2</v>
      </c>
      <c r="Y3745" s="3">
        <f t="shared" si="1062"/>
        <v>-1.1300822994717685E-2</v>
      </c>
    </row>
    <row r="3746" spans="1:25" x14ac:dyDescent="0.25">
      <c r="A3746" s="1">
        <v>41487</v>
      </c>
      <c r="B3746" s="2">
        <v>8056.22</v>
      </c>
      <c r="C3746" s="2">
        <v>73094</v>
      </c>
      <c r="D3746" s="2">
        <v>8045</v>
      </c>
      <c r="E3746" s="2">
        <v>8025</v>
      </c>
      <c r="F3746" s="13">
        <f t="shared" si="1050"/>
        <v>-1.3927127114204962E-3</v>
      </c>
      <c r="G3746" s="2">
        <f t="shared" si="1045"/>
        <v>8121.973</v>
      </c>
      <c r="H3746" s="2">
        <f t="shared" ca="1" si="1051"/>
        <v>72152</v>
      </c>
      <c r="I3746">
        <f t="shared" ca="1" si="1052"/>
        <v>1</v>
      </c>
      <c r="J3746">
        <f t="shared" si="1053"/>
        <v>-1</v>
      </c>
      <c r="K3746">
        <f t="shared" si="1046"/>
        <v>-51.719999999999345</v>
      </c>
      <c r="L3746">
        <f t="shared" ca="1" si="1047"/>
        <v>-51.719999999999345</v>
      </c>
      <c r="M3746" s="14">
        <f t="shared" si="1048"/>
        <v>6923.0300000000498</v>
      </c>
      <c r="N3746">
        <f t="shared" si="1054"/>
        <v>0</v>
      </c>
      <c r="O3746">
        <f t="shared" si="1049"/>
        <v>0</v>
      </c>
      <c r="P3746">
        <f>COUNTIF(作圖資料!$A$3:$A$249,A3746)</f>
        <v>0</v>
      </c>
      <c r="R3746" s="7">
        <f t="shared" si="1055"/>
        <v>-4</v>
      </c>
      <c r="S3746" s="8">
        <f t="shared" ca="1" si="1056"/>
        <v>-4</v>
      </c>
      <c r="T3746" s="8">
        <f t="shared" ca="1" si="1057"/>
        <v>9053</v>
      </c>
      <c r="U3746" s="8">
        <f t="shared" ca="1" si="1058"/>
        <v>1</v>
      </c>
      <c r="V3746" s="9">
        <f t="shared" ca="1" si="1059"/>
        <v>0</v>
      </c>
      <c r="W3746" s="3">
        <f t="shared" si="1060"/>
        <v>-1.4281476458872011E-2</v>
      </c>
      <c r="X3746" s="3">
        <f t="shared" si="1061"/>
        <v>-2.4546703878822407E-2</v>
      </c>
      <c r="Y3746" s="3">
        <f t="shared" si="1062"/>
        <v>-1.1792163124922816E-2</v>
      </c>
    </row>
    <row r="3747" spans="1:25" x14ac:dyDescent="0.25">
      <c r="A3747" s="1">
        <v>41488</v>
      </c>
      <c r="B3747" s="2">
        <v>8099.88</v>
      </c>
      <c r="C3747" s="2">
        <v>82417</v>
      </c>
      <c r="D3747" s="2">
        <v>8060</v>
      </c>
      <c r="E3747" s="2">
        <v>8040</v>
      </c>
      <c r="F3747" s="13">
        <f t="shared" si="1050"/>
        <v>-4.923529731304721E-3</v>
      </c>
      <c r="G3747" s="2">
        <f t="shared" si="1045"/>
        <v>8118.8728333333338</v>
      </c>
      <c r="H3747" s="2">
        <f t="shared" ca="1" si="1051"/>
        <v>74399.8</v>
      </c>
      <c r="I3747">
        <f t="shared" ca="1" si="1052"/>
        <v>1</v>
      </c>
      <c r="J3747">
        <f t="shared" si="1053"/>
        <v>-1</v>
      </c>
      <c r="K3747">
        <f t="shared" si="1046"/>
        <v>43.659999999999854</v>
      </c>
      <c r="L3747">
        <f t="shared" ca="1" si="1047"/>
        <v>43.659999999999854</v>
      </c>
      <c r="M3747" s="14">
        <f t="shared" si="1048"/>
        <v>6923.0300000000498</v>
      </c>
      <c r="N3747">
        <f t="shared" si="1054"/>
        <v>0</v>
      </c>
      <c r="O3747">
        <f t="shared" si="1049"/>
        <v>0</v>
      </c>
      <c r="P3747">
        <f>COUNTIF(作圖資料!$A$3:$A$249,A3747)</f>
        <v>0</v>
      </c>
      <c r="R3747" s="7">
        <f t="shared" si="1055"/>
        <v>15</v>
      </c>
      <c r="S3747" s="8">
        <f t="shared" ca="1" si="1056"/>
        <v>15</v>
      </c>
      <c r="T3747" s="8">
        <f t="shared" ca="1" si="1057"/>
        <v>9068</v>
      </c>
      <c r="U3747" s="8">
        <f t="shared" ca="1" si="1058"/>
        <v>1</v>
      </c>
      <c r="V3747" s="9">
        <f t="shared" ca="1" si="1059"/>
        <v>0</v>
      </c>
      <c r="W3747" s="3">
        <f t="shared" si="1060"/>
        <v>-1.4281476458872011E-2</v>
      </c>
      <c r="X3747" s="3">
        <f t="shared" si="1061"/>
        <v>-1.9260317594851695E-2</v>
      </c>
      <c r="Y3747" s="3">
        <f t="shared" si="1062"/>
        <v>-9.9496376366535744E-3</v>
      </c>
    </row>
    <row r="3748" spans="1:25" x14ac:dyDescent="0.25">
      <c r="A3748" s="1">
        <v>41491</v>
      </c>
      <c r="B3748" s="2">
        <v>8138.63</v>
      </c>
      <c r="C3748" s="2">
        <v>71599</v>
      </c>
      <c r="D3748" s="2">
        <v>8098</v>
      </c>
      <c r="E3748" s="2">
        <v>8078</v>
      </c>
      <c r="F3748" s="13">
        <f t="shared" si="1050"/>
        <v>-4.9922407088170973E-3</v>
      </c>
      <c r="G3748" s="2">
        <f t="shared" si="1045"/>
        <v>8116.512333333334</v>
      </c>
      <c r="H3748" s="2">
        <f t="shared" ca="1" si="1051"/>
        <v>75611.399999999994</v>
      </c>
      <c r="I3748">
        <f t="shared" ca="1" si="1052"/>
        <v>-1</v>
      </c>
      <c r="J3748">
        <f t="shared" si="1053"/>
        <v>-1</v>
      </c>
      <c r="K3748">
        <f t="shared" si="1046"/>
        <v>38.75</v>
      </c>
      <c r="L3748">
        <f t="shared" ca="1" si="1047"/>
        <v>38.75</v>
      </c>
      <c r="M3748" s="14">
        <f t="shared" si="1048"/>
        <v>6923.0300000000498</v>
      </c>
      <c r="N3748">
        <f t="shared" si="1054"/>
        <v>0</v>
      </c>
      <c r="O3748">
        <f t="shared" si="1049"/>
        <v>0</v>
      </c>
      <c r="P3748">
        <f>COUNTIF(作圖資料!$A$3:$A$249,A3748)</f>
        <v>0</v>
      </c>
      <c r="R3748" s="7">
        <f t="shared" si="1055"/>
        <v>38</v>
      </c>
      <c r="S3748" s="8">
        <f t="shared" ca="1" si="1056"/>
        <v>38</v>
      </c>
      <c r="T3748" s="8">
        <f t="shared" ca="1" si="1057"/>
        <v>9106</v>
      </c>
      <c r="U3748" s="8">
        <f t="shared" ca="1" si="1058"/>
        <v>-1</v>
      </c>
      <c r="V3748" s="9">
        <f t="shared" ca="1" si="1059"/>
        <v>2</v>
      </c>
      <c r="W3748" s="3">
        <f t="shared" si="1060"/>
        <v>-1.4281476458872011E-2</v>
      </c>
      <c r="X3748" s="3">
        <f t="shared" si="1061"/>
        <v>-1.4568437876485651E-2</v>
      </c>
      <c r="Y3748" s="3">
        <f t="shared" si="1062"/>
        <v>-5.2819063997047166E-3</v>
      </c>
    </row>
    <row r="3749" spans="1:25" x14ac:dyDescent="0.25">
      <c r="A3749" s="1">
        <v>41492</v>
      </c>
      <c r="B3749" s="2">
        <v>8038.91</v>
      </c>
      <c r="C3749" s="2">
        <v>81690</v>
      </c>
      <c r="D3749" s="2">
        <v>7991</v>
      </c>
      <c r="E3749" s="2">
        <v>7971</v>
      </c>
      <c r="F3749" s="13">
        <f t="shared" si="1050"/>
        <v>-5.9597632017275304E-3</v>
      </c>
      <c r="G3749" s="2">
        <f t="shared" si="1045"/>
        <v>8113.0221666666666</v>
      </c>
      <c r="H3749" s="2">
        <f t="shared" ca="1" si="1051"/>
        <v>77852</v>
      </c>
      <c r="I3749">
        <f t="shared" ca="1" si="1052"/>
        <v>1</v>
      </c>
      <c r="J3749">
        <f t="shared" si="1053"/>
        <v>-1</v>
      </c>
      <c r="K3749">
        <f t="shared" si="1046"/>
        <v>-99.720000000000255</v>
      </c>
      <c r="L3749">
        <f t="shared" ca="1" si="1047"/>
        <v>99.720000000000255</v>
      </c>
      <c r="M3749" s="14">
        <f t="shared" si="1048"/>
        <v>6923.0300000000498</v>
      </c>
      <c r="N3749">
        <f t="shared" si="1054"/>
        <v>0</v>
      </c>
      <c r="O3749">
        <f t="shared" si="1049"/>
        <v>0</v>
      </c>
      <c r="P3749">
        <f>COUNTIF(作圖資料!$A$3:$A$249,A3749)</f>
        <v>0</v>
      </c>
      <c r="R3749" s="7">
        <f t="shared" si="1055"/>
        <v>-107</v>
      </c>
      <c r="S3749" s="8">
        <f t="shared" ca="1" si="1056"/>
        <v>107</v>
      </c>
      <c r="T3749" s="8">
        <f t="shared" ca="1" si="1057"/>
        <v>9213</v>
      </c>
      <c r="U3749" s="8">
        <f t="shared" ca="1" si="1058"/>
        <v>1</v>
      </c>
      <c r="V3749" s="9">
        <f t="shared" ca="1" si="1059"/>
        <v>2</v>
      </c>
      <c r="W3749" s="3">
        <f t="shared" si="1060"/>
        <v>-1.4281476458872011E-2</v>
      </c>
      <c r="X3749" s="3">
        <f t="shared" si="1061"/>
        <v>-2.6642611954304285E-2</v>
      </c>
      <c r="Y3749" s="3">
        <f t="shared" si="1062"/>
        <v>-1.8425254882692088E-2</v>
      </c>
    </row>
    <row r="3750" spans="1:25" x14ac:dyDescent="0.25">
      <c r="A3750" s="1">
        <v>41493</v>
      </c>
      <c r="B3750" s="2">
        <v>7921.29</v>
      </c>
      <c r="C3750" s="2">
        <v>76279</v>
      </c>
      <c r="D3750" s="2">
        <v>7845</v>
      </c>
      <c r="E3750" s="2">
        <v>7822</v>
      </c>
      <c r="F3750" s="13">
        <f t="shared" si="1050"/>
        <v>-9.6310070708179873E-3</v>
      </c>
      <c r="G3750" s="2">
        <f t="shared" si="1045"/>
        <v>8107.5133333333333</v>
      </c>
      <c r="H3750" s="2">
        <f t="shared" ca="1" si="1051"/>
        <v>77015.8</v>
      </c>
      <c r="I3750">
        <f t="shared" ca="1" si="1052"/>
        <v>-1</v>
      </c>
      <c r="J3750">
        <f t="shared" si="1053"/>
        <v>-1</v>
      </c>
      <c r="K3750">
        <f t="shared" si="1046"/>
        <v>-117.61999999999989</v>
      </c>
      <c r="L3750">
        <f t="shared" ca="1" si="1047"/>
        <v>-117.61999999999989</v>
      </c>
      <c r="M3750" s="14">
        <f t="shared" si="1048"/>
        <v>6923.0300000000498</v>
      </c>
      <c r="N3750">
        <f t="shared" si="1054"/>
        <v>0</v>
      </c>
      <c r="O3750">
        <f t="shared" si="1049"/>
        <v>0</v>
      </c>
      <c r="P3750">
        <f>COUNTIF(作圖資料!$A$3:$A$249,A3750)</f>
        <v>0</v>
      </c>
      <c r="R3750" s="7">
        <f t="shared" si="1055"/>
        <v>-146</v>
      </c>
      <c r="S3750" s="8">
        <f t="shared" ca="1" si="1056"/>
        <v>-146</v>
      </c>
      <c r="T3750" s="8">
        <f t="shared" ca="1" si="1057"/>
        <v>9067</v>
      </c>
      <c r="U3750" s="8">
        <f t="shared" ca="1" si="1058"/>
        <v>-1</v>
      </c>
      <c r="V3750" s="9">
        <f t="shared" ca="1" si="1059"/>
        <v>2</v>
      </c>
      <c r="W3750" s="3">
        <f t="shared" si="1060"/>
        <v>-1.4281476458872011E-2</v>
      </c>
      <c r="X3750" s="3">
        <f t="shared" si="1061"/>
        <v>-4.0884131760090647E-2</v>
      </c>
      <c r="Y3750" s="3">
        <f t="shared" si="1062"/>
        <v>-3.63591696351796E-2</v>
      </c>
    </row>
    <row r="3751" spans="1:25" x14ac:dyDescent="0.25">
      <c r="A3751" s="1">
        <v>41494</v>
      </c>
      <c r="B3751" s="2">
        <v>7907.67</v>
      </c>
      <c r="C3751" s="2">
        <v>78539</v>
      </c>
      <c r="D3751" s="2">
        <v>7846</v>
      </c>
      <c r="E3751" s="2">
        <v>7821</v>
      </c>
      <c r="F3751" s="13">
        <f t="shared" si="1050"/>
        <v>-7.7987574089459777E-3</v>
      </c>
      <c r="G3751" s="2">
        <f t="shared" si="1045"/>
        <v>8100.6646666666657</v>
      </c>
      <c r="H3751" s="2">
        <f t="shared" ca="1" si="1051"/>
        <v>78104.800000000003</v>
      </c>
      <c r="I3751">
        <f t="shared" ca="1" si="1052"/>
        <v>1</v>
      </c>
      <c r="J3751">
        <f t="shared" si="1053"/>
        <v>-1</v>
      </c>
      <c r="K3751">
        <f t="shared" si="1046"/>
        <v>-13.619999999999891</v>
      </c>
      <c r="L3751">
        <f t="shared" ca="1" si="1047"/>
        <v>13.619999999999891</v>
      </c>
      <c r="M3751" s="14">
        <f t="shared" si="1048"/>
        <v>6923.0300000000498</v>
      </c>
      <c r="N3751">
        <f t="shared" si="1054"/>
        <v>0</v>
      </c>
      <c r="O3751">
        <f t="shared" si="1049"/>
        <v>0</v>
      </c>
      <c r="P3751">
        <f>COUNTIF(作圖資料!$A$3:$A$249,A3751)</f>
        <v>0</v>
      </c>
      <c r="R3751" s="7">
        <f t="shared" si="1055"/>
        <v>1</v>
      </c>
      <c r="S3751" s="8">
        <f t="shared" ca="1" si="1056"/>
        <v>-1</v>
      </c>
      <c r="T3751" s="8">
        <f t="shared" ca="1" si="1057"/>
        <v>9066</v>
      </c>
      <c r="U3751" s="8">
        <f t="shared" ca="1" si="1058"/>
        <v>1</v>
      </c>
      <c r="V3751" s="9">
        <f t="shared" ca="1" si="1059"/>
        <v>2</v>
      </c>
      <c r="W3751" s="3">
        <f t="shared" si="1060"/>
        <v>-1.4281476458872011E-2</v>
      </c>
      <c r="X3751" s="3">
        <f t="shared" si="1061"/>
        <v>-4.2533251805616956E-2</v>
      </c>
      <c r="Y3751" s="3">
        <f t="shared" si="1062"/>
        <v>-3.6236334602628317E-2</v>
      </c>
    </row>
    <row r="3752" spans="1:25" x14ac:dyDescent="0.25">
      <c r="A3752" s="1">
        <v>41495</v>
      </c>
      <c r="B3752" s="2">
        <v>7856.14</v>
      </c>
      <c r="C3752" s="2">
        <v>76961</v>
      </c>
      <c r="D3752" s="2">
        <v>7825</v>
      </c>
      <c r="E3752" s="2">
        <v>7795</v>
      </c>
      <c r="F3752" s="13">
        <f t="shared" si="1050"/>
        <v>-3.9637786495658744E-3</v>
      </c>
      <c r="G3752" s="2">
        <f t="shared" si="1045"/>
        <v>8091.7661666666654</v>
      </c>
      <c r="H3752" s="2">
        <f t="shared" ca="1" si="1051"/>
        <v>77013.600000000006</v>
      </c>
      <c r="I3752">
        <f t="shared" ca="1" si="1052"/>
        <v>-1</v>
      </c>
      <c r="J3752">
        <f t="shared" si="1053"/>
        <v>-1</v>
      </c>
      <c r="K3752">
        <f t="shared" si="1046"/>
        <v>-51.529999999999745</v>
      </c>
      <c r="L3752">
        <f t="shared" ca="1" si="1047"/>
        <v>-51.529999999999745</v>
      </c>
      <c r="M3752" s="14">
        <f t="shared" si="1048"/>
        <v>6923.0300000000498</v>
      </c>
      <c r="N3752">
        <f t="shared" si="1054"/>
        <v>0</v>
      </c>
      <c r="O3752">
        <f t="shared" si="1049"/>
        <v>0</v>
      </c>
      <c r="P3752">
        <f>COUNTIF(作圖資料!$A$3:$A$249,A3752)</f>
        <v>0</v>
      </c>
      <c r="R3752" s="7">
        <f t="shared" si="1055"/>
        <v>-21</v>
      </c>
      <c r="S3752" s="8">
        <f t="shared" ca="1" si="1056"/>
        <v>-21</v>
      </c>
      <c r="T3752" s="8">
        <f t="shared" ca="1" si="1057"/>
        <v>9045</v>
      </c>
      <c r="U3752" s="8">
        <f t="shared" ca="1" si="1058"/>
        <v>-1</v>
      </c>
      <c r="V3752" s="9">
        <f t="shared" ca="1" si="1059"/>
        <v>2</v>
      </c>
      <c r="W3752" s="3">
        <f t="shared" si="1060"/>
        <v>-1.4281476458872011E-2</v>
      </c>
      <c r="X3752" s="3">
        <f t="shared" si="1061"/>
        <v>-4.8772543725291939E-2</v>
      </c>
      <c r="Y3752" s="3">
        <f t="shared" si="1062"/>
        <v>-3.8815870286205367E-2</v>
      </c>
    </row>
    <row r="3753" spans="1:25" x14ac:dyDescent="0.25">
      <c r="A3753" s="1">
        <v>41498</v>
      </c>
      <c r="B3753" s="2">
        <v>7903.38</v>
      </c>
      <c r="C3753" s="2">
        <v>62715</v>
      </c>
      <c r="D3753" s="2">
        <v>7860</v>
      </c>
      <c r="E3753" s="2">
        <v>7828</v>
      </c>
      <c r="F3753" s="13">
        <f t="shared" si="1050"/>
        <v>-5.4887908717535794E-3</v>
      </c>
      <c r="G3753" s="2">
        <f t="shared" si="1045"/>
        <v>8084.0193333333327</v>
      </c>
      <c r="H3753" s="2">
        <f t="shared" ca="1" si="1051"/>
        <v>75236.800000000003</v>
      </c>
      <c r="I3753">
        <f t="shared" ca="1" si="1052"/>
        <v>-1</v>
      </c>
      <c r="J3753">
        <f t="shared" si="1053"/>
        <v>-1</v>
      </c>
      <c r="K3753">
        <f t="shared" si="1046"/>
        <v>47.239999999999782</v>
      </c>
      <c r="L3753">
        <f t="shared" ca="1" si="1047"/>
        <v>-47.239999999999782</v>
      </c>
      <c r="M3753" s="14">
        <f t="shared" si="1048"/>
        <v>6923.0300000000498</v>
      </c>
      <c r="N3753">
        <f t="shared" si="1054"/>
        <v>0</v>
      </c>
      <c r="O3753">
        <f t="shared" si="1049"/>
        <v>0</v>
      </c>
      <c r="P3753">
        <f>COUNTIF(作圖資料!$A$3:$A$249,A3753)</f>
        <v>0</v>
      </c>
      <c r="R3753" s="7">
        <f t="shared" si="1055"/>
        <v>35</v>
      </c>
      <c r="S3753" s="8">
        <f t="shared" ca="1" si="1056"/>
        <v>-35</v>
      </c>
      <c r="T3753" s="8">
        <f t="shared" ca="1" si="1057"/>
        <v>9010</v>
      </c>
      <c r="U3753" s="8">
        <f t="shared" ca="1" si="1058"/>
        <v>-1</v>
      </c>
      <c r="V3753" s="9">
        <f t="shared" ca="1" si="1059"/>
        <v>0</v>
      </c>
      <c r="W3753" s="3">
        <f t="shared" si="1060"/>
        <v>-1.4281476458872011E-2</v>
      </c>
      <c r="X3753" s="3">
        <f t="shared" si="1061"/>
        <v>-4.3052688295727726E-2</v>
      </c>
      <c r="Y3753" s="3">
        <f t="shared" si="1062"/>
        <v>-3.4516644146910358E-2</v>
      </c>
    </row>
    <row r="3754" spans="1:25" x14ac:dyDescent="0.25">
      <c r="A3754" s="1">
        <v>41499</v>
      </c>
      <c r="B3754" s="2">
        <v>7986.27</v>
      </c>
      <c r="C3754" s="2">
        <v>78182</v>
      </c>
      <c r="D3754" s="2">
        <v>7954</v>
      </c>
      <c r="E3754" s="2">
        <v>7927</v>
      </c>
      <c r="F3754" s="13">
        <f t="shared" si="1050"/>
        <v>-4.0406848253314864E-3</v>
      </c>
      <c r="G3754" s="2">
        <f t="shared" si="1045"/>
        <v>8077.5063333333337</v>
      </c>
      <c r="H3754" s="2">
        <f t="shared" ca="1" si="1051"/>
        <v>74535.199999999997</v>
      </c>
      <c r="I3754">
        <f t="shared" ca="1" si="1052"/>
        <v>1</v>
      </c>
      <c r="J3754">
        <f t="shared" si="1053"/>
        <v>-1</v>
      </c>
      <c r="K3754">
        <f t="shared" si="1046"/>
        <v>82.890000000000327</v>
      </c>
      <c r="L3754">
        <f t="shared" ca="1" si="1047"/>
        <v>-82.890000000000327</v>
      </c>
      <c r="M3754" s="14">
        <f t="shared" si="1048"/>
        <v>6923.0300000000498</v>
      </c>
      <c r="N3754">
        <f t="shared" si="1054"/>
        <v>0</v>
      </c>
      <c r="O3754">
        <f t="shared" si="1049"/>
        <v>0</v>
      </c>
      <c r="P3754">
        <f>COUNTIF(作圖資料!$A$3:$A$249,A3754)</f>
        <v>0</v>
      </c>
      <c r="R3754" s="7">
        <f t="shared" si="1055"/>
        <v>94</v>
      </c>
      <c r="S3754" s="8">
        <f t="shared" ca="1" si="1056"/>
        <v>-94</v>
      </c>
      <c r="T3754" s="8">
        <f t="shared" ca="1" si="1057"/>
        <v>8916</v>
      </c>
      <c r="U3754" s="8">
        <f t="shared" ca="1" si="1058"/>
        <v>1</v>
      </c>
      <c r="V3754" s="9">
        <f t="shared" ca="1" si="1059"/>
        <v>2</v>
      </c>
      <c r="W3754" s="3">
        <f t="shared" si="1060"/>
        <v>-1.4281476458872011E-2</v>
      </c>
      <c r="X3754" s="3">
        <f t="shared" si="1061"/>
        <v>-3.3016303525266411E-2</v>
      </c>
      <c r="Y3754" s="3">
        <f t="shared" si="1062"/>
        <v>-2.2970151087089663E-2</v>
      </c>
    </row>
    <row r="3755" spans="1:25" x14ac:dyDescent="0.25">
      <c r="A3755" s="1">
        <v>41500</v>
      </c>
      <c r="B3755" s="2">
        <v>7951.33</v>
      </c>
      <c r="C3755" s="2">
        <v>77166</v>
      </c>
      <c r="D3755" s="2">
        <v>7928</v>
      </c>
      <c r="E3755" s="2">
        <v>7894</v>
      </c>
      <c r="F3755" s="13">
        <f t="shared" si="1050"/>
        <v>-2.9341003329003135E-3</v>
      </c>
      <c r="G3755" s="2">
        <f t="shared" si="1045"/>
        <v>8070.3110000000006</v>
      </c>
      <c r="H3755" s="2">
        <f t="shared" ca="1" si="1051"/>
        <v>74712.600000000006</v>
      </c>
      <c r="I3755">
        <f t="shared" ca="1" si="1052"/>
        <v>1</v>
      </c>
      <c r="J3755">
        <f t="shared" si="1053"/>
        <v>-1</v>
      </c>
      <c r="K3755">
        <f t="shared" si="1046"/>
        <v>-34.940000000000509</v>
      </c>
      <c r="L3755">
        <f t="shared" ca="1" si="1047"/>
        <v>-34.940000000000509</v>
      </c>
      <c r="M3755" s="14">
        <f t="shared" si="1048"/>
        <v>6923.0300000000498</v>
      </c>
      <c r="N3755">
        <f t="shared" si="1054"/>
        <v>0</v>
      </c>
      <c r="O3755">
        <f t="shared" si="1049"/>
        <v>0</v>
      </c>
      <c r="P3755">
        <f>COUNTIF(作圖資料!$A$3:$A$249,A3755)</f>
        <v>0</v>
      </c>
      <c r="R3755" s="7">
        <f t="shared" si="1055"/>
        <v>-26</v>
      </c>
      <c r="S3755" s="8">
        <f t="shared" ca="1" si="1056"/>
        <v>-26</v>
      </c>
      <c r="T3755" s="8">
        <f t="shared" ca="1" si="1057"/>
        <v>8890</v>
      </c>
      <c r="U3755" s="8">
        <f t="shared" ca="1" si="1058"/>
        <v>1</v>
      </c>
      <c r="V3755" s="9">
        <f t="shared" ca="1" si="1059"/>
        <v>0</v>
      </c>
      <c r="W3755" s="3">
        <f t="shared" si="1060"/>
        <v>-1.4281476458872011E-2</v>
      </c>
      <c r="X3755" s="3">
        <f t="shared" si="1061"/>
        <v>-3.7246865521646133E-2</v>
      </c>
      <c r="Y3755" s="3">
        <f t="shared" si="1062"/>
        <v>-2.6163861933423127E-2</v>
      </c>
    </row>
    <row r="3756" spans="1:25" x14ac:dyDescent="0.25">
      <c r="A3756" s="1">
        <v>41501</v>
      </c>
      <c r="B3756" s="2">
        <v>7887.26</v>
      </c>
      <c r="C3756" s="2">
        <v>77152</v>
      </c>
      <c r="D3756" s="2">
        <v>7861</v>
      </c>
      <c r="E3756" s="2">
        <v>7821</v>
      </c>
      <c r="F3756" s="13">
        <f t="shared" si="1050"/>
        <v>-3.3294198492251903E-3</v>
      </c>
      <c r="G3756" s="2">
        <f t="shared" si="1045"/>
        <v>8061.7846666666674</v>
      </c>
      <c r="H3756" s="2">
        <f t="shared" ca="1" si="1051"/>
        <v>74435.199999999997</v>
      </c>
      <c r="I3756">
        <f t="shared" ca="1" si="1052"/>
        <v>1</v>
      </c>
      <c r="J3756">
        <f t="shared" si="1053"/>
        <v>-1</v>
      </c>
      <c r="K3756">
        <f t="shared" si="1046"/>
        <v>-64.069999999999709</v>
      </c>
      <c r="L3756">
        <f t="shared" ca="1" si="1047"/>
        <v>-64.069999999999709</v>
      </c>
      <c r="M3756" s="14">
        <f t="shared" si="1048"/>
        <v>6923.0300000000498</v>
      </c>
      <c r="N3756">
        <f t="shared" si="1054"/>
        <v>0</v>
      </c>
      <c r="O3756">
        <f t="shared" si="1049"/>
        <v>0</v>
      </c>
      <c r="P3756">
        <f>COUNTIF(作圖資料!$A$3:$A$249,A3756)</f>
        <v>0</v>
      </c>
      <c r="R3756" s="7">
        <f t="shared" si="1055"/>
        <v>-67</v>
      </c>
      <c r="S3756" s="8">
        <f t="shared" ca="1" si="1056"/>
        <v>-67</v>
      </c>
      <c r="T3756" s="8">
        <f t="shared" ca="1" si="1057"/>
        <v>8823</v>
      </c>
      <c r="U3756" s="8">
        <f t="shared" ca="1" si="1058"/>
        <v>1</v>
      </c>
      <c r="V3756" s="9">
        <f t="shared" ca="1" si="1059"/>
        <v>0</v>
      </c>
      <c r="W3756" s="3">
        <f t="shared" si="1060"/>
        <v>-1.4281476458872011E-2</v>
      </c>
      <c r="X3756" s="3">
        <f t="shared" si="1061"/>
        <v>-4.5004510258567887E-2</v>
      </c>
      <c r="Y3756" s="3">
        <f t="shared" si="1062"/>
        <v>-3.4393809114359075E-2</v>
      </c>
    </row>
    <row r="3757" spans="1:25" x14ac:dyDescent="0.25">
      <c r="A3757" s="1">
        <v>41502</v>
      </c>
      <c r="B3757" s="2">
        <v>7925</v>
      </c>
      <c r="C3757" s="2">
        <v>72805</v>
      </c>
      <c r="D3757" s="2">
        <v>7916</v>
      </c>
      <c r="E3757" s="2">
        <v>7877</v>
      </c>
      <c r="F3757" s="13">
        <f t="shared" si="1050"/>
        <v>-1.1356466876971671E-3</v>
      </c>
      <c r="G3757" s="2">
        <f t="shared" si="1045"/>
        <v>8056.5708333333332</v>
      </c>
      <c r="H3757" s="2">
        <f t="shared" ca="1" si="1051"/>
        <v>73604</v>
      </c>
      <c r="I3757">
        <f t="shared" ca="1" si="1052"/>
        <v>-1</v>
      </c>
      <c r="J3757">
        <f t="shared" si="1053"/>
        <v>-1</v>
      </c>
      <c r="K3757">
        <f t="shared" si="1046"/>
        <v>37.739999999999782</v>
      </c>
      <c r="L3757">
        <f t="shared" ca="1" si="1047"/>
        <v>37.739999999999782</v>
      </c>
      <c r="M3757" s="14">
        <f t="shared" si="1048"/>
        <v>6923.0300000000498</v>
      </c>
      <c r="N3757">
        <f t="shared" si="1054"/>
        <v>0</v>
      </c>
      <c r="O3757">
        <f t="shared" si="1049"/>
        <v>0</v>
      </c>
      <c r="P3757">
        <f>COUNTIF(作圖資料!$A$3:$A$249,A3757)</f>
        <v>0</v>
      </c>
      <c r="R3757" s="7">
        <f t="shared" si="1055"/>
        <v>55</v>
      </c>
      <c r="S3757" s="8">
        <f t="shared" ca="1" si="1056"/>
        <v>55</v>
      </c>
      <c r="T3757" s="8">
        <f t="shared" ca="1" si="1057"/>
        <v>8878</v>
      </c>
      <c r="U3757" s="8">
        <f t="shared" ca="1" si="1058"/>
        <v>-1</v>
      </c>
      <c r="V3757" s="9">
        <f t="shared" ca="1" si="1059"/>
        <v>2</v>
      </c>
      <c r="W3757" s="3">
        <f t="shared" si="1060"/>
        <v>-1.4281476458872011E-2</v>
      </c>
      <c r="X3757" s="3">
        <f t="shared" si="1061"/>
        <v>-4.0434922114796712E-2</v>
      </c>
      <c r="Y3757" s="3">
        <f t="shared" si="1062"/>
        <v>-2.763788232403841E-2</v>
      </c>
    </row>
    <row r="3758" spans="1:25" x14ac:dyDescent="0.25">
      <c r="A3758" s="1">
        <v>41505</v>
      </c>
      <c r="B3758" s="2">
        <v>7900.21</v>
      </c>
      <c r="C3758" s="2">
        <v>71198</v>
      </c>
      <c r="D3758" s="2">
        <v>7887</v>
      </c>
      <c r="E3758" s="2">
        <v>7843</v>
      </c>
      <c r="F3758" s="13">
        <f t="shared" si="1050"/>
        <v>-1.6721074503083244E-3</v>
      </c>
      <c r="G3758" s="2">
        <f t="shared" si="1045"/>
        <v>8051.4113333333344</v>
      </c>
      <c r="H3758" s="2">
        <f t="shared" ca="1" si="1051"/>
        <v>75300.600000000006</v>
      </c>
      <c r="I3758">
        <f t="shared" ca="1" si="1052"/>
        <v>-1</v>
      </c>
      <c r="J3758">
        <f t="shared" si="1053"/>
        <v>-1</v>
      </c>
      <c r="K3758">
        <f t="shared" si="1046"/>
        <v>-24.789999999999964</v>
      </c>
      <c r="L3758">
        <f t="shared" ca="1" si="1047"/>
        <v>24.789999999999964</v>
      </c>
      <c r="M3758" s="14">
        <f t="shared" si="1048"/>
        <v>6923.0300000000498</v>
      </c>
      <c r="N3758">
        <f t="shared" si="1054"/>
        <v>0</v>
      </c>
      <c r="O3758">
        <f t="shared" si="1049"/>
        <v>0</v>
      </c>
      <c r="P3758">
        <f>COUNTIF(作圖資料!$A$3:$A$249,A3758)</f>
        <v>0</v>
      </c>
      <c r="R3758" s="7">
        <f t="shared" si="1055"/>
        <v>-29</v>
      </c>
      <c r="S3758" s="8">
        <f t="shared" ca="1" si="1056"/>
        <v>29</v>
      </c>
      <c r="T3758" s="8">
        <f t="shared" ca="1" si="1057"/>
        <v>8907</v>
      </c>
      <c r="U3758" s="8">
        <f t="shared" ca="1" si="1058"/>
        <v>-1</v>
      </c>
      <c r="V3758" s="9">
        <f t="shared" ca="1" si="1059"/>
        <v>0</v>
      </c>
      <c r="W3758" s="3">
        <f t="shared" si="1060"/>
        <v>-1.4281476458872011E-2</v>
      </c>
      <c r="X3758" s="3">
        <f t="shared" si="1061"/>
        <v>-4.3436514326881781E-2</v>
      </c>
      <c r="Y3758" s="3">
        <f t="shared" si="1062"/>
        <v>-3.1200098268025611E-2</v>
      </c>
    </row>
    <row r="3759" spans="1:25" x14ac:dyDescent="0.25">
      <c r="A3759" s="1">
        <v>41506</v>
      </c>
      <c r="B3759" s="2">
        <v>7832.65</v>
      </c>
      <c r="C3759" s="2">
        <v>83098</v>
      </c>
      <c r="D3759" s="2">
        <v>7805</v>
      </c>
      <c r="E3759" s="2">
        <v>7743</v>
      </c>
      <c r="F3759" s="13">
        <f t="shared" si="1050"/>
        <v>-3.5300951785155466E-3</v>
      </c>
      <c r="G3759" s="2">
        <f t="shared" si="1045"/>
        <v>8043.9538333333348</v>
      </c>
      <c r="H3759" s="2">
        <f t="shared" ca="1" si="1051"/>
        <v>76283.8</v>
      </c>
      <c r="I3759">
        <f t="shared" ca="1" si="1052"/>
        <v>1</v>
      </c>
      <c r="J3759">
        <f t="shared" si="1053"/>
        <v>-1</v>
      </c>
      <c r="K3759">
        <f t="shared" si="1046"/>
        <v>-67.5600000000004</v>
      </c>
      <c r="L3759">
        <f t="shared" ca="1" si="1047"/>
        <v>67.5600000000004</v>
      </c>
      <c r="M3759" s="14">
        <f t="shared" si="1048"/>
        <v>6923.0300000000498</v>
      </c>
      <c r="N3759">
        <f t="shared" si="1054"/>
        <v>0</v>
      </c>
      <c r="O3759">
        <f t="shared" si="1049"/>
        <v>0</v>
      </c>
      <c r="P3759">
        <f>COUNTIF(作圖資料!$A$3:$A$249,A3759)</f>
        <v>0</v>
      </c>
      <c r="R3759" s="7">
        <f t="shared" si="1055"/>
        <v>-82</v>
      </c>
      <c r="S3759" s="8">
        <f t="shared" ca="1" si="1056"/>
        <v>82</v>
      </c>
      <c r="T3759" s="8">
        <f t="shared" ca="1" si="1057"/>
        <v>8989</v>
      </c>
      <c r="U3759" s="8">
        <f t="shared" ca="1" si="1058"/>
        <v>1</v>
      </c>
      <c r="V3759" s="9">
        <f t="shared" ca="1" si="1059"/>
        <v>2</v>
      </c>
      <c r="W3759" s="3">
        <f t="shared" si="1060"/>
        <v>-1.4281476458872011E-2</v>
      </c>
      <c r="X3759" s="3">
        <f t="shared" si="1061"/>
        <v>-5.1616730940373889E-2</v>
      </c>
      <c r="Y3759" s="3">
        <f t="shared" si="1062"/>
        <v>-4.1272570937230912E-2</v>
      </c>
    </row>
    <row r="3760" spans="1:25" x14ac:dyDescent="0.25">
      <c r="A3760" s="1">
        <v>41508</v>
      </c>
      <c r="B3760" s="2">
        <v>7814.38</v>
      </c>
      <c r="C3760" s="2">
        <v>90397</v>
      </c>
      <c r="D3760" s="2">
        <v>7700</v>
      </c>
      <c r="E3760" s="2">
        <v>7743</v>
      </c>
      <c r="F3760" s="13">
        <f t="shared" si="1050"/>
        <v>-9.1344418879041323E-3</v>
      </c>
      <c r="G3760" s="2">
        <f t="shared" si="1045"/>
        <v>8036.4760000000015</v>
      </c>
      <c r="H3760" s="2">
        <f t="shared" ca="1" si="1051"/>
        <v>78930</v>
      </c>
      <c r="I3760">
        <f t="shared" ca="1" si="1052"/>
        <v>1</v>
      </c>
      <c r="J3760">
        <f t="shared" si="1053"/>
        <v>-1</v>
      </c>
      <c r="K3760">
        <f t="shared" si="1046"/>
        <v>-18.269999999999527</v>
      </c>
      <c r="L3760">
        <f t="shared" ca="1" si="1047"/>
        <v>-18.269999999999527</v>
      </c>
      <c r="M3760" s="14">
        <f t="shared" si="1048"/>
        <v>6923.0300000000498</v>
      </c>
      <c r="N3760">
        <f t="shared" si="1054"/>
        <v>0</v>
      </c>
      <c r="O3760">
        <f t="shared" si="1049"/>
        <v>0</v>
      </c>
      <c r="P3760">
        <f>COUNTIF(作圖資料!$A$3:$A$249,A3760)</f>
        <v>1</v>
      </c>
      <c r="R3760" s="7">
        <f t="shared" si="1055"/>
        <v>-105</v>
      </c>
      <c r="S3760" s="8">
        <f t="shared" ca="1" si="1056"/>
        <v>-105</v>
      </c>
      <c r="T3760" s="8">
        <f t="shared" ca="1" si="1057"/>
        <v>8884</v>
      </c>
      <c r="U3760" s="8">
        <f t="shared" ca="1" si="1058"/>
        <v>1</v>
      </c>
      <c r="V3760" s="9">
        <f t="shared" ca="1" si="1059"/>
        <v>2</v>
      </c>
      <c r="W3760" s="3">
        <f t="shared" si="1060"/>
        <v>-1.4281476458872011E-2</v>
      </c>
      <c r="X3760" s="3">
        <f t="shared" si="1061"/>
        <v>-5.382887655210411E-2</v>
      </c>
      <c r="Y3760" s="3">
        <f t="shared" si="1062"/>
        <v>-5.4170249355115718E-2</v>
      </c>
    </row>
    <row r="3761" spans="1:25" x14ac:dyDescent="0.25">
      <c r="A3761" s="1">
        <v>41509</v>
      </c>
      <c r="B3761" s="2">
        <v>7873.31</v>
      </c>
      <c r="C3761" s="2">
        <v>72115</v>
      </c>
      <c r="D3761" s="2">
        <v>7786</v>
      </c>
      <c r="E3761" s="2">
        <v>7755</v>
      </c>
      <c r="F3761" s="13">
        <f t="shared" si="1050"/>
        <v>-1.1089363939689956E-2</v>
      </c>
      <c r="G3761" s="2">
        <f t="shared" si="1045"/>
        <v>8028.7328333333344</v>
      </c>
      <c r="H3761" s="2">
        <f t="shared" ca="1" si="1051"/>
        <v>77922.600000000006</v>
      </c>
      <c r="I3761">
        <f t="shared" ca="1" si="1052"/>
        <v>-1</v>
      </c>
      <c r="J3761">
        <f t="shared" si="1053"/>
        <v>-1</v>
      </c>
      <c r="K3761">
        <f t="shared" si="1046"/>
        <v>58.930000000000291</v>
      </c>
      <c r="L3761">
        <f t="shared" ca="1" si="1047"/>
        <v>58.930000000000291</v>
      </c>
      <c r="M3761" s="14">
        <f t="shared" si="1048"/>
        <v>6923.0300000000498</v>
      </c>
      <c r="N3761">
        <f t="shared" si="1054"/>
        <v>0</v>
      </c>
      <c r="O3761">
        <f t="shared" si="1049"/>
        <v>0</v>
      </c>
      <c r="P3761">
        <f>COUNTIF(作圖資料!$A$3:$A$249,A3761)</f>
        <v>0</v>
      </c>
      <c r="R3761" s="7">
        <f t="shared" si="1055"/>
        <v>43</v>
      </c>
      <c r="S3761" s="8">
        <f t="shared" ca="1" si="1056"/>
        <v>43</v>
      </c>
      <c r="T3761" s="8">
        <f t="shared" ca="1" si="1057"/>
        <v>8927</v>
      </c>
      <c r="U3761" s="8">
        <f t="shared" ca="1" si="1058"/>
        <v>-1</v>
      </c>
      <c r="V3761" s="9">
        <f t="shared" ca="1" si="1059"/>
        <v>2</v>
      </c>
      <c r="W3761" s="3">
        <f t="shared" si="1060"/>
        <v>-9.1344418879041323E-3</v>
      </c>
      <c r="X3761" s="3">
        <f t="shared" si="1061"/>
        <v>7.5412252795487664E-3</v>
      </c>
      <c r="Y3761" s="3">
        <f t="shared" si="1062"/>
        <v>5.5534030737440267E-3</v>
      </c>
    </row>
    <row r="3762" spans="1:25" x14ac:dyDescent="0.25">
      <c r="A3762" s="1">
        <v>41512</v>
      </c>
      <c r="B3762" s="2">
        <v>7894.97</v>
      </c>
      <c r="C3762" s="2">
        <v>58017</v>
      </c>
      <c r="D3762" s="2">
        <v>7824</v>
      </c>
      <c r="E3762" s="2">
        <v>7796</v>
      </c>
      <c r="F3762" s="13">
        <f t="shared" si="1050"/>
        <v>-8.9892678502895285E-3</v>
      </c>
      <c r="G3762" s="2">
        <f t="shared" si="1045"/>
        <v>8022.9275000000016</v>
      </c>
      <c r="H3762" s="2">
        <f t="shared" ca="1" si="1051"/>
        <v>74965</v>
      </c>
      <c r="I3762">
        <f t="shared" ca="1" si="1052"/>
        <v>-1</v>
      </c>
      <c r="J3762">
        <f t="shared" si="1053"/>
        <v>-1</v>
      </c>
      <c r="K3762">
        <f t="shared" si="1046"/>
        <v>21.659999999999854</v>
      </c>
      <c r="L3762">
        <f t="shared" ca="1" si="1047"/>
        <v>-21.659999999999854</v>
      </c>
      <c r="M3762" s="14">
        <f t="shared" si="1048"/>
        <v>6923.0300000000498</v>
      </c>
      <c r="N3762">
        <f t="shared" si="1054"/>
        <v>0</v>
      </c>
      <c r="O3762">
        <f t="shared" si="1049"/>
        <v>0</v>
      </c>
      <c r="P3762">
        <f>COUNTIF(作圖資料!$A$3:$A$249,A3762)</f>
        <v>0</v>
      </c>
      <c r="R3762" s="7">
        <f t="shared" si="1055"/>
        <v>38</v>
      </c>
      <c r="S3762" s="8">
        <f t="shared" ca="1" si="1056"/>
        <v>-38</v>
      </c>
      <c r="T3762" s="8">
        <f t="shared" ca="1" si="1057"/>
        <v>8889</v>
      </c>
      <c r="U3762" s="8">
        <f t="shared" ca="1" si="1058"/>
        <v>-1</v>
      </c>
      <c r="V3762" s="9">
        <f t="shared" ca="1" si="1059"/>
        <v>0</v>
      </c>
      <c r="W3762" s="3">
        <f t="shared" si="1060"/>
        <v>-9.1344418879041323E-3</v>
      </c>
      <c r="X3762" s="3">
        <f t="shared" si="1061"/>
        <v>1.0313038270470809E-2</v>
      </c>
      <c r="Y3762" s="3">
        <f t="shared" si="1062"/>
        <v>1.0461061604029487E-2</v>
      </c>
    </row>
    <row r="3763" spans="1:25" x14ac:dyDescent="0.25">
      <c r="A3763" s="1">
        <v>41513</v>
      </c>
      <c r="B3763" s="2">
        <v>7820.84</v>
      </c>
      <c r="C3763" s="2">
        <v>68928</v>
      </c>
      <c r="D3763" s="2">
        <v>7757</v>
      </c>
      <c r="E3763" s="2">
        <v>7730</v>
      </c>
      <c r="F3763" s="13">
        <f t="shared" si="1050"/>
        <v>-8.1628060412948233E-3</v>
      </c>
      <c r="G3763" s="2">
        <f t="shared" si="1045"/>
        <v>8015.6948333333357</v>
      </c>
      <c r="H3763" s="2">
        <f t="shared" ca="1" si="1051"/>
        <v>74511</v>
      </c>
      <c r="I3763">
        <f t="shared" ca="1" si="1052"/>
        <v>-1</v>
      </c>
      <c r="J3763">
        <f t="shared" si="1053"/>
        <v>-1</v>
      </c>
      <c r="K3763">
        <f t="shared" si="1046"/>
        <v>-74.130000000000109</v>
      </c>
      <c r="L3763">
        <f t="shared" ca="1" si="1047"/>
        <v>74.130000000000109</v>
      </c>
      <c r="M3763" s="14">
        <f t="shared" si="1048"/>
        <v>6923.0300000000498</v>
      </c>
      <c r="N3763">
        <f t="shared" si="1054"/>
        <v>0</v>
      </c>
      <c r="O3763">
        <f t="shared" si="1049"/>
        <v>0</v>
      </c>
      <c r="P3763">
        <f>COUNTIF(作圖資料!$A$3:$A$249,A3763)</f>
        <v>0</v>
      </c>
      <c r="R3763" s="7">
        <f t="shared" si="1055"/>
        <v>-67</v>
      </c>
      <c r="S3763" s="8">
        <f t="shared" ca="1" si="1056"/>
        <v>67</v>
      </c>
      <c r="T3763" s="8">
        <f t="shared" ca="1" si="1057"/>
        <v>8956</v>
      </c>
      <c r="U3763" s="8">
        <f t="shared" ca="1" si="1058"/>
        <v>-1</v>
      </c>
      <c r="V3763" s="9">
        <f t="shared" ca="1" si="1059"/>
        <v>0</v>
      </c>
      <c r="W3763" s="3">
        <f t="shared" si="1060"/>
        <v>-9.1344418879041323E-3</v>
      </c>
      <c r="X3763" s="3">
        <f t="shared" si="1061"/>
        <v>8.2668106746819348E-4</v>
      </c>
      <c r="Y3763" s="3">
        <f t="shared" si="1062"/>
        <v>1.8080847216841445E-3</v>
      </c>
    </row>
    <row r="3764" spans="1:25" x14ac:dyDescent="0.25">
      <c r="A3764" s="1">
        <v>41514</v>
      </c>
      <c r="B3764" s="2">
        <v>7824.54</v>
      </c>
      <c r="C3764" s="2">
        <v>62509</v>
      </c>
      <c r="D3764" s="2">
        <v>7780</v>
      </c>
      <c r="E3764" s="2">
        <v>7748</v>
      </c>
      <c r="F3764" s="13">
        <f t="shared" si="1050"/>
        <v>-5.6923474095601501E-3</v>
      </c>
      <c r="G3764" s="2">
        <f t="shared" si="1045"/>
        <v>8009.4201666666677</v>
      </c>
      <c r="H3764" s="2">
        <f t="shared" ca="1" si="1051"/>
        <v>70393.2</v>
      </c>
      <c r="I3764">
        <f t="shared" ca="1" si="1052"/>
        <v>-1</v>
      </c>
      <c r="J3764">
        <f t="shared" si="1053"/>
        <v>-1</v>
      </c>
      <c r="K3764">
        <f t="shared" si="1046"/>
        <v>3.6999999999998181</v>
      </c>
      <c r="L3764">
        <f t="shared" ca="1" si="1047"/>
        <v>-3.6999999999998181</v>
      </c>
      <c r="M3764" s="14">
        <f t="shared" si="1048"/>
        <v>6923.0300000000498</v>
      </c>
      <c r="N3764">
        <f t="shared" si="1054"/>
        <v>0</v>
      </c>
      <c r="O3764">
        <f t="shared" si="1049"/>
        <v>0</v>
      </c>
      <c r="P3764">
        <f>COUNTIF(作圖資料!$A$3:$A$249,A3764)</f>
        <v>0</v>
      </c>
      <c r="R3764" s="7">
        <f t="shared" si="1055"/>
        <v>23</v>
      </c>
      <c r="S3764" s="8">
        <f t="shared" ca="1" si="1056"/>
        <v>-23</v>
      </c>
      <c r="T3764" s="8">
        <f t="shared" ca="1" si="1057"/>
        <v>8933</v>
      </c>
      <c r="U3764" s="8">
        <f t="shared" ca="1" si="1058"/>
        <v>-1</v>
      </c>
      <c r="V3764" s="9">
        <f t="shared" ca="1" si="1059"/>
        <v>0</v>
      </c>
      <c r="W3764" s="3">
        <f t="shared" si="1060"/>
        <v>-9.1344418879041323E-3</v>
      </c>
      <c r="X3764" s="3">
        <f t="shared" si="1061"/>
        <v>1.300167127782581E-3</v>
      </c>
      <c r="Y3764" s="3">
        <f t="shared" si="1062"/>
        <v>4.7785096215937628E-3</v>
      </c>
    </row>
    <row r="3765" spans="1:25" x14ac:dyDescent="0.25">
      <c r="A3765" s="1">
        <v>41515</v>
      </c>
      <c r="B3765" s="2">
        <v>7917.66</v>
      </c>
      <c r="C3765" s="2">
        <v>71582</v>
      </c>
      <c r="D3765" s="2">
        <v>7896</v>
      </c>
      <c r="E3765" s="2">
        <v>7863</v>
      </c>
      <c r="F3765" s="13">
        <f t="shared" si="1050"/>
        <v>-2.735656747069215E-3</v>
      </c>
      <c r="G3765" s="2">
        <f t="shared" si="1045"/>
        <v>8004.8608333333341</v>
      </c>
      <c r="H3765" s="2">
        <f t="shared" ca="1" si="1051"/>
        <v>66630.2</v>
      </c>
      <c r="I3765">
        <f t="shared" ca="1" si="1052"/>
        <v>1</v>
      </c>
      <c r="J3765">
        <f t="shared" si="1053"/>
        <v>-1</v>
      </c>
      <c r="K3765">
        <f t="shared" si="1046"/>
        <v>93.119999999999891</v>
      </c>
      <c r="L3765">
        <f t="shared" ca="1" si="1047"/>
        <v>-93.119999999999891</v>
      </c>
      <c r="M3765" s="14">
        <f t="shared" si="1048"/>
        <v>6923.0300000000498</v>
      </c>
      <c r="N3765">
        <f t="shared" si="1054"/>
        <v>0</v>
      </c>
      <c r="O3765">
        <f t="shared" si="1049"/>
        <v>0</v>
      </c>
      <c r="P3765">
        <f>COUNTIF(作圖資料!$A$3:$A$249,A3765)</f>
        <v>0</v>
      </c>
      <c r="R3765" s="7">
        <f t="shared" si="1055"/>
        <v>116</v>
      </c>
      <c r="S3765" s="8">
        <f t="shared" ca="1" si="1056"/>
        <v>-116</v>
      </c>
      <c r="T3765" s="8">
        <f t="shared" ca="1" si="1057"/>
        <v>8817</v>
      </c>
      <c r="U3765" s="8">
        <f t="shared" ca="1" si="1058"/>
        <v>1</v>
      </c>
      <c r="V3765" s="9">
        <f t="shared" ca="1" si="1059"/>
        <v>2</v>
      </c>
      <c r="W3765" s="3">
        <f t="shared" si="1060"/>
        <v>-9.1344418879041323E-3</v>
      </c>
      <c r="X3765" s="3">
        <f t="shared" si="1061"/>
        <v>1.3216659543047848E-2</v>
      </c>
      <c r="Y3765" s="3">
        <f t="shared" si="1062"/>
        <v>1.9759783029833278E-2</v>
      </c>
    </row>
    <row r="3766" spans="1:25" x14ac:dyDescent="0.25">
      <c r="A3766" s="1">
        <v>41516</v>
      </c>
      <c r="B3766" s="2">
        <v>8021.89</v>
      </c>
      <c r="C3766" s="2">
        <v>80947</v>
      </c>
      <c r="D3766" s="2">
        <v>7969</v>
      </c>
      <c r="E3766" s="2">
        <v>7939</v>
      </c>
      <c r="F3766" s="13">
        <f t="shared" si="1050"/>
        <v>-6.5932093309681861E-3</v>
      </c>
      <c r="G3766" s="2">
        <f t="shared" si="1045"/>
        <v>8002.1938333333346</v>
      </c>
      <c r="H3766" s="2">
        <f t="shared" ca="1" si="1051"/>
        <v>68396.600000000006</v>
      </c>
      <c r="I3766">
        <f t="shared" ca="1" si="1052"/>
        <v>1</v>
      </c>
      <c r="J3766">
        <f t="shared" si="1053"/>
        <v>-1</v>
      </c>
      <c r="K3766">
        <f t="shared" si="1046"/>
        <v>104.23000000000047</v>
      </c>
      <c r="L3766">
        <f t="shared" ca="1" si="1047"/>
        <v>104.23000000000047</v>
      </c>
      <c r="M3766" s="14">
        <f t="shared" si="1048"/>
        <v>6923.0300000000498</v>
      </c>
      <c r="N3766">
        <f t="shared" si="1054"/>
        <v>0</v>
      </c>
      <c r="O3766">
        <f t="shared" si="1049"/>
        <v>0</v>
      </c>
      <c r="P3766">
        <f>COUNTIF(作圖資料!$A$3:$A$249,A3766)</f>
        <v>0</v>
      </c>
      <c r="R3766" s="7">
        <f t="shared" si="1055"/>
        <v>73</v>
      </c>
      <c r="S3766" s="8">
        <f t="shared" ca="1" si="1056"/>
        <v>73</v>
      </c>
      <c r="T3766" s="8">
        <f t="shared" ca="1" si="1057"/>
        <v>8890</v>
      </c>
      <c r="U3766" s="8">
        <f t="shared" ca="1" si="1058"/>
        <v>1</v>
      </c>
      <c r="V3766" s="9">
        <f t="shared" ca="1" si="1059"/>
        <v>0</v>
      </c>
      <c r="W3766" s="3">
        <f t="shared" si="1060"/>
        <v>-9.1344418879041323E-3</v>
      </c>
      <c r="X3766" s="3">
        <f t="shared" si="1061"/>
        <v>2.6554889831311268E-2</v>
      </c>
      <c r="Y3766" s="3">
        <f t="shared" si="1062"/>
        <v>2.9187653364328936E-2</v>
      </c>
    </row>
    <row r="3767" spans="1:25" x14ac:dyDescent="0.25">
      <c r="A3767" s="1">
        <v>41519</v>
      </c>
      <c r="B3767" s="2">
        <v>8038.86</v>
      </c>
      <c r="C3767" s="2">
        <v>71229</v>
      </c>
      <c r="D3767" s="2">
        <v>8018</v>
      </c>
      <c r="E3767" s="2">
        <v>7990</v>
      </c>
      <c r="F3767" s="13">
        <f t="shared" si="1050"/>
        <v>-2.5948952960991312E-3</v>
      </c>
      <c r="G3767" s="2">
        <f t="shared" si="1045"/>
        <v>8001.2391666666672</v>
      </c>
      <c r="H3767" s="2">
        <f t="shared" ca="1" si="1051"/>
        <v>71039</v>
      </c>
      <c r="I3767">
        <f t="shared" ca="1" si="1052"/>
        <v>1</v>
      </c>
      <c r="J3767">
        <f t="shared" si="1053"/>
        <v>-1</v>
      </c>
      <c r="K3767">
        <f t="shared" si="1046"/>
        <v>16.969999999999345</v>
      </c>
      <c r="L3767">
        <f t="shared" ca="1" si="1047"/>
        <v>16.969999999999345</v>
      </c>
      <c r="M3767" s="14">
        <f t="shared" si="1048"/>
        <v>6923.0300000000498</v>
      </c>
      <c r="N3767">
        <f t="shared" si="1054"/>
        <v>0</v>
      </c>
      <c r="O3767">
        <f t="shared" si="1049"/>
        <v>0</v>
      </c>
      <c r="P3767">
        <f>COUNTIF(作圖資料!$A$3:$A$249,A3767)</f>
        <v>0</v>
      </c>
      <c r="R3767" s="7">
        <f t="shared" si="1055"/>
        <v>49</v>
      </c>
      <c r="S3767" s="8">
        <f t="shared" ca="1" si="1056"/>
        <v>49</v>
      </c>
      <c r="T3767" s="8">
        <f t="shared" ca="1" si="1057"/>
        <v>8939</v>
      </c>
      <c r="U3767" s="8">
        <f t="shared" ca="1" si="1058"/>
        <v>1</v>
      </c>
      <c r="V3767" s="9">
        <f t="shared" ca="1" si="1059"/>
        <v>0</v>
      </c>
      <c r="W3767" s="3">
        <f t="shared" si="1060"/>
        <v>-9.1344418879041323E-3</v>
      </c>
      <c r="X3767" s="3">
        <f t="shared" si="1061"/>
        <v>2.8726527248483125E-2</v>
      </c>
      <c r="Y3767" s="3">
        <f t="shared" si="1062"/>
        <v>3.5515949890223331E-2</v>
      </c>
    </row>
    <row r="3768" spans="1:25" x14ac:dyDescent="0.25">
      <c r="A3768" s="1">
        <v>41520</v>
      </c>
      <c r="B3768" s="2">
        <v>8088.37</v>
      </c>
      <c r="C3768" s="2">
        <v>80040</v>
      </c>
      <c r="D3768" s="2">
        <v>8052</v>
      </c>
      <c r="E3768" s="2">
        <v>8029</v>
      </c>
      <c r="F3768" s="13">
        <f t="shared" si="1050"/>
        <v>-4.4965796569642613E-3</v>
      </c>
      <c r="G3768" s="2">
        <f t="shared" si="1045"/>
        <v>8001.1253333333334</v>
      </c>
      <c r="H3768" s="2">
        <f t="shared" ca="1" si="1051"/>
        <v>73261.399999999994</v>
      </c>
      <c r="I3768">
        <f t="shared" ca="1" si="1052"/>
        <v>1</v>
      </c>
      <c r="J3768">
        <f t="shared" si="1053"/>
        <v>-1</v>
      </c>
      <c r="K3768">
        <f t="shared" si="1046"/>
        <v>49.510000000000218</v>
      </c>
      <c r="L3768">
        <f t="shared" ca="1" si="1047"/>
        <v>49.510000000000218</v>
      </c>
      <c r="M3768" s="14">
        <f t="shared" si="1048"/>
        <v>6923.0300000000498</v>
      </c>
      <c r="N3768">
        <f t="shared" si="1054"/>
        <v>0</v>
      </c>
      <c r="O3768">
        <f t="shared" si="1049"/>
        <v>0</v>
      </c>
      <c r="P3768">
        <f>COUNTIF(作圖資料!$A$3:$A$249,A3768)</f>
        <v>0</v>
      </c>
      <c r="R3768" s="7">
        <f t="shared" si="1055"/>
        <v>34</v>
      </c>
      <c r="S3768" s="8">
        <f t="shared" ca="1" si="1056"/>
        <v>34</v>
      </c>
      <c r="T3768" s="8">
        <f t="shared" ca="1" si="1057"/>
        <v>8973</v>
      </c>
      <c r="U3768" s="8">
        <f t="shared" ca="1" si="1058"/>
        <v>1</v>
      </c>
      <c r="V3768" s="9">
        <f t="shared" ca="1" si="1059"/>
        <v>0</v>
      </c>
      <c r="W3768" s="3">
        <f t="shared" si="1060"/>
        <v>-9.1344418879041323E-3</v>
      </c>
      <c r="X3768" s="3">
        <f t="shared" si="1061"/>
        <v>3.5062282612312368E-2</v>
      </c>
      <c r="Y3768" s="3">
        <f t="shared" si="1062"/>
        <v>3.9907012785741935E-2</v>
      </c>
    </row>
    <row r="3769" spans="1:25" x14ac:dyDescent="0.25">
      <c r="A3769" s="1">
        <v>41521</v>
      </c>
      <c r="B3769" s="2">
        <v>8083.44</v>
      </c>
      <c r="C3769" s="2">
        <v>75666</v>
      </c>
      <c r="D3769" s="2">
        <v>8071</v>
      </c>
      <c r="E3769" s="2">
        <v>8049</v>
      </c>
      <c r="F3769" s="13">
        <f t="shared" si="1050"/>
        <v>-1.5389487643874267E-3</v>
      </c>
      <c r="G3769" s="2">
        <f t="shared" si="1045"/>
        <v>7999.8401666666659</v>
      </c>
      <c r="H3769" s="2">
        <f t="shared" ca="1" si="1051"/>
        <v>75892.800000000003</v>
      </c>
      <c r="I3769">
        <f t="shared" ca="1" si="1052"/>
        <v>-1</v>
      </c>
      <c r="J3769">
        <f t="shared" si="1053"/>
        <v>-1</v>
      </c>
      <c r="K3769">
        <f t="shared" si="1046"/>
        <v>-4.930000000000291</v>
      </c>
      <c r="L3769">
        <f t="shared" ca="1" si="1047"/>
        <v>-4.930000000000291</v>
      </c>
      <c r="M3769" s="14">
        <f t="shared" si="1048"/>
        <v>6923.0300000000498</v>
      </c>
      <c r="N3769">
        <f t="shared" si="1054"/>
        <v>0</v>
      </c>
      <c r="O3769">
        <f t="shared" si="1049"/>
        <v>0</v>
      </c>
      <c r="P3769">
        <f>COUNTIF(作圖資料!$A$3:$A$249,A3769)</f>
        <v>0</v>
      </c>
      <c r="R3769" s="7">
        <f t="shared" si="1055"/>
        <v>19</v>
      </c>
      <c r="S3769" s="8">
        <f t="shared" ca="1" si="1056"/>
        <v>19</v>
      </c>
      <c r="T3769" s="8">
        <f t="shared" ca="1" si="1057"/>
        <v>8992</v>
      </c>
      <c r="U3769" s="8">
        <f t="shared" ca="1" si="1058"/>
        <v>-1</v>
      </c>
      <c r="V3769" s="9">
        <f t="shared" ca="1" si="1059"/>
        <v>2</v>
      </c>
      <c r="W3769" s="3">
        <f t="shared" si="1060"/>
        <v>-9.1344418879041323E-3</v>
      </c>
      <c r="X3769" s="3">
        <f t="shared" si="1061"/>
        <v>3.4431394429244699E-2</v>
      </c>
      <c r="Y3769" s="3">
        <f t="shared" si="1062"/>
        <v>4.2360842050884751E-2</v>
      </c>
    </row>
    <row r="3770" spans="1:25" x14ac:dyDescent="0.25">
      <c r="A3770" s="1">
        <v>41522</v>
      </c>
      <c r="B3770" s="2">
        <v>8169.1</v>
      </c>
      <c r="C3770" s="2">
        <v>92463</v>
      </c>
      <c r="D3770" s="2">
        <v>8130</v>
      </c>
      <c r="E3770" s="2">
        <v>8107</v>
      </c>
      <c r="F3770" s="13">
        <f t="shared" si="1050"/>
        <v>-4.7863289713677704E-3</v>
      </c>
      <c r="G3770" s="2">
        <f t="shared" si="1045"/>
        <v>8000.7226666666666</v>
      </c>
      <c r="H3770" s="2">
        <f t="shared" ca="1" si="1051"/>
        <v>80069</v>
      </c>
      <c r="I3770">
        <f t="shared" ca="1" si="1052"/>
        <v>1</v>
      </c>
      <c r="J3770">
        <f t="shared" si="1053"/>
        <v>-1</v>
      </c>
      <c r="K3770">
        <f t="shared" si="1046"/>
        <v>85.660000000000764</v>
      </c>
      <c r="L3770">
        <f t="shared" ca="1" si="1047"/>
        <v>-85.660000000000764</v>
      </c>
      <c r="M3770" s="14">
        <f t="shared" si="1048"/>
        <v>6923.0300000000498</v>
      </c>
      <c r="N3770">
        <f t="shared" si="1054"/>
        <v>0</v>
      </c>
      <c r="O3770">
        <f t="shared" si="1049"/>
        <v>0</v>
      </c>
      <c r="P3770">
        <f>COUNTIF(作圖資料!$A$3:$A$249,A3770)</f>
        <v>0</v>
      </c>
      <c r="R3770" s="7">
        <f t="shared" si="1055"/>
        <v>59</v>
      </c>
      <c r="S3770" s="8">
        <f t="shared" ca="1" si="1056"/>
        <v>-59</v>
      </c>
      <c r="T3770" s="8">
        <f t="shared" ca="1" si="1057"/>
        <v>8933</v>
      </c>
      <c r="U3770" s="8">
        <f t="shared" ca="1" si="1058"/>
        <v>1</v>
      </c>
      <c r="V3770" s="9">
        <f t="shared" ca="1" si="1059"/>
        <v>2</v>
      </c>
      <c r="W3770" s="3">
        <f t="shared" si="1060"/>
        <v>-9.1344418879041323E-3</v>
      </c>
      <c r="X3770" s="3">
        <f t="shared" si="1061"/>
        <v>4.5393236571551476E-2</v>
      </c>
      <c r="Y3770" s="3">
        <f t="shared" si="1062"/>
        <v>4.9980627663696486E-2</v>
      </c>
    </row>
    <row r="3771" spans="1:25" x14ac:dyDescent="0.25">
      <c r="A3771" s="1">
        <v>41523</v>
      </c>
      <c r="B3771" s="2">
        <v>8164.2</v>
      </c>
      <c r="C3771" s="2">
        <v>91634</v>
      </c>
      <c r="D3771" s="2">
        <v>8139</v>
      </c>
      <c r="E3771" s="2">
        <v>8113</v>
      </c>
      <c r="F3771" s="13">
        <f t="shared" si="1050"/>
        <v>-3.0866465789667341E-3</v>
      </c>
      <c r="G3771" s="2">
        <f t="shared" si="1045"/>
        <v>8004.2649999999994</v>
      </c>
      <c r="H3771" s="2">
        <f t="shared" ca="1" si="1051"/>
        <v>82206.399999999994</v>
      </c>
      <c r="I3771">
        <f t="shared" ca="1" si="1052"/>
        <v>1</v>
      </c>
      <c r="J3771">
        <f t="shared" si="1053"/>
        <v>-1</v>
      </c>
      <c r="K3771">
        <f t="shared" si="1046"/>
        <v>-4.9000000000005457</v>
      </c>
      <c r="L3771">
        <f t="shared" ca="1" si="1047"/>
        <v>-4.9000000000005457</v>
      </c>
      <c r="M3771" s="14">
        <f t="shared" si="1048"/>
        <v>6923.0300000000498</v>
      </c>
      <c r="N3771">
        <f t="shared" si="1054"/>
        <v>0</v>
      </c>
      <c r="O3771">
        <f t="shared" si="1049"/>
        <v>0</v>
      </c>
      <c r="P3771">
        <f>COUNTIF(作圖資料!$A$3:$A$249,A3771)</f>
        <v>0</v>
      </c>
      <c r="R3771" s="7">
        <f t="shared" si="1055"/>
        <v>9</v>
      </c>
      <c r="S3771" s="8">
        <f t="shared" ca="1" si="1056"/>
        <v>9</v>
      </c>
      <c r="T3771" s="8">
        <f t="shared" ca="1" si="1057"/>
        <v>8942</v>
      </c>
      <c r="U3771" s="8">
        <f t="shared" ca="1" si="1058"/>
        <v>1</v>
      </c>
      <c r="V3771" s="9">
        <f t="shared" ca="1" si="1059"/>
        <v>0</v>
      </c>
      <c r="W3771" s="3">
        <f t="shared" si="1060"/>
        <v>-9.1344418879041323E-3</v>
      </c>
      <c r="X3771" s="3">
        <f t="shared" si="1061"/>
        <v>4.4766187464648555E-2</v>
      </c>
      <c r="Y3771" s="3">
        <f t="shared" si="1062"/>
        <v>5.1142967841922182E-2</v>
      </c>
    </row>
    <row r="3772" spans="1:25" x14ac:dyDescent="0.25">
      <c r="A3772" s="1">
        <v>41526</v>
      </c>
      <c r="B3772" s="2">
        <v>8192.11</v>
      </c>
      <c r="C3772" s="2">
        <v>84496</v>
      </c>
      <c r="D3772" s="2">
        <v>8159</v>
      </c>
      <c r="E3772" s="2">
        <v>8134</v>
      </c>
      <c r="F3772" s="13">
        <f t="shared" si="1050"/>
        <v>-4.0416937760846539E-3</v>
      </c>
      <c r="G3772" s="2">
        <f t="shared" si="1045"/>
        <v>8008.5044999999982</v>
      </c>
      <c r="H3772" s="2">
        <f t="shared" ca="1" si="1051"/>
        <v>84859.8</v>
      </c>
      <c r="I3772">
        <f t="shared" ca="1" si="1052"/>
        <v>-1</v>
      </c>
      <c r="J3772">
        <f t="shared" si="1053"/>
        <v>-1</v>
      </c>
      <c r="K3772">
        <f t="shared" si="1046"/>
        <v>27.910000000000764</v>
      </c>
      <c r="L3772">
        <f t="shared" ca="1" si="1047"/>
        <v>27.910000000000764</v>
      </c>
      <c r="M3772" s="14">
        <f t="shared" si="1048"/>
        <v>6923.0300000000498</v>
      </c>
      <c r="N3772">
        <f t="shared" si="1054"/>
        <v>0</v>
      </c>
      <c r="O3772">
        <f t="shared" si="1049"/>
        <v>0</v>
      </c>
      <c r="P3772">
        <f>COUNTIF(作圖資料!$A$3:$A$249,A3772)</f>
        <v>0</v>
      </c>
      <c r="R3772" s="7">
        <f t="shared" si="1055"/>
        <v>20</v>
      </c>
      <c r="S3772" s="8">
        <f t="shared" ca="1" si="1056"/>
        <v>20</v>
      </c>
      <c r="T3772" s="8">
        <f t="shared" ca="1" si="1057"/>
        <v>8962</v>
      </c>
      <c r="U3772" s="8">
        <f t="shared" ca="1" si="1058"/>
        <v>-1</v>
      </c>
      <c r="V3772" s="9">
        <f t="shared" ca="1" si="1059"/>
        <v>2</v>
      </c>
      <c r="W3772" s="3">
        <f t="shared" si="1060"/>
        <v>-9.1344418879041323E-3</v>
      </c>
      <c r="X3772" s="3">
        <f t="shared" si="1061"/>
        <v>4.8337807989885517E-2</v>
      </c>
      <c r="Y3772" s="3">
        <f t="shared" si="1062"/>
        <v>5.3725946015756643E-2</v>
      </c>
    </row>
    <row r="3773" spans="1:25" x14ac:dyDescent="0.25">
      <c r="A3773" s="1">
        <v>41527</v>
      </c>
      <c r="B3773" s="2">
        <v>8208.77</v>
      </c>
      <c r="C3773" s="2">
        <v>88702</v>
      </c>
      <c r="D3773" s="2">
        <v>8171</v>
      </c>
      <c r="E3773" s="2">
        <v>8146</v>
      </c>
      <c r="F3773" s="13">
        <f t="shared" si="1050"/>
        <v>-4.6011765465472365E-3</v>
      </c>
      <c r="G3773" s="2">
        <f t="shared" si="1045"/>
        <v>8012.1024999999991</v>
      </c>
      <c r="H3773" s="2">
        <f t="shared" ca="1" si="1051"/>
        <v>86592.2</v>
      </c>
      <c r="I3773">
        <f t="shared" ca="1" si="1052"/>
        <v>1</v>
      </c>
      <c r="J3773">
        <f t="shared" si="1053"/>
        <v>-1</v>
      </c>
      <c r="K3773">
        <f t="shared" si="1046"/>
        <v>16.659999999999854</v>
      </c>
      <c r="L3773">
        <f t="shared" ca="1" si="1047"/>
        <v>-16.659999999999854</v>
      </c>
      <c r="M3773" s="14">
        <f t="shared" si="1048"/>
        <v>6923.0300000000498</v>
      </c>
      <c r="N3773">
        <f t="shared" si="1054"/>
        <v>0</v>
      </c>
      <c r="O3773">
        <f t="shared" si="1049"/>
        <v>0</v>
      </c>
      <c r="P3773">
        <f>COUNTIF(作圖資料!$A$3:$A$249,A3773)</f>
        <v>0</v>
      </c>
      <c r="R3773" s="7">
        <f t="shared" si="1055"/>
        <v>12</v>
      </c>
      <c r="S3773" s="8">
        <f t="shared" ca="1" si="1056"/>
        <v>-12</v>
      </c>
      <c r="T3773" s="8">
        <f t="shared" ca="1" si="1057"/>
        <v>8950</v>
      </c>
      <c r="U3773" s="8">
        <f t="shared" ca="1" si="1058"/>
        <v>1</v>
      </c>
      <c r="V3773" s="9">
        <f t="shared" ca="1" si="1059"/>
        <v>2</v>
      </c>
      <c r="W3773" s="3">
        <f t="shared" si="1060"/>
        <v>-9.1344418879041323E-3</v>
      </c>
      <c r="X3773" s="3">
        <f t="shared" si="1061"/>
        <v>5.0469774953355362E-2</v>
      </c>
      <c r="Y3773" s="3">
        <f t="shared" si="1062"/>
        <v>5.5275732920057274E-2</v>
      </c>
    </row>
    <row r="3774" spans="1:25" x14ac:dyDescent="0.25">
      <c r="A3774" s="1">
        <v>41528</v>
      </c>
      <c r="B3774" s="2">
        <v>8208.99</v>
      </c>
      <c r="C3774" s="2">
        <v>89329</v>
      </c>
      <c r="D3774" s="2">
        <v>8191</v>
      </c>
      <c r="E3774" s="2">
        <v>8170</v>
      </c>
      <c r="F3774" s="13">
        <f t="shared" si="1050"/>
        <v>-2.1914998069190172E-3</v>
      </c>
      <c r="G3774" s="2">
        <f t="shared" ref="G3774:G3837" si="1063">AVERAGE(B3715:B3774)</f>
        <v>8015.402</v>
      </c>
      <c r="H3774" s="2">
        <f t="shared" ca="1" si="1051"/>
        <v>89324.800000000003</v>
      </c>
      <c r="I3774">
        <f t="shared" ca="1" si="1052"/>
        <v>1</v>
      </c>
      <c r="J3774">
        <f t="shared" si="1053"/>
        <v>-1</v>
      </c>
      <c r="K3774">
        <f t="shared" ref="K3774:K3837" si="1064">B3774-B3773</f>
        <v>0.21999999999934516</v>
      </c>
      <c r="L3774">
        <f t="shared" ref="L3774:L3837" ca="1" si="1065">I3773*K3774</f>
        <v>0.21999999999934516</v>
      </c>
      <c r="M3774" s="14">
        <f t="shared" ref="M3774:M3837" si="1066">M3773+K3774*N3773</f>
        <v>6923.0300000000498</v>
      </c>
      <c r="N3774">
        <f t="shared" si="1054"/>
        <v>0</v>
      </c>
      <c r="O3774">
        <f t="shared" ref="O3774:O3837" si="1067">ABS(N3774-N3773)</f>
        <v>0</v>
      </c>
      <c r="P3774">
        <f>COUNTIF(作圖資料!$A$3:$A$249,A3774)</f>
        <v>0</v>
      </c>
      <c r="R3774" s="7">
        <f t="shared" si="1055"/>
        <v>20</v>
      </c>
      <c r="S3774" s="8">
        <f t="shared" ca="1" si="1056"/>
        <v>20</v>
      </c>
      <c r="T3774" s="8">
        <f t="shared" ca="1" si="1057"/>
        <v>8970</v>
      </c>
      <c r="U3774" s="8">
        <f t="shared" ca="1" si="1058"/>
        <v>1</v>
      </c>
      <c r="V3774" s="9">
        <f t="shared" ca="1" si="1059"/>
        <v>0</v>
      </c>
      <c r="W3774" s="3">
        <f t="shared" si="1060"/>
        <v>-9.1344418879041323E-3</v>
      </c>
      <c r="X3774" s="3">
        <f t="shared" si="1061"/>
        <v>5.0497928178563134E-2</v>
      </c>
      <c r="Y3774" s="3">
        <f t="shared" si="1062"/>
        <v>5.7858711093891735E-2</v>
      </c>
    </row>
    <row r="3775" spans="1:25" x14ac:dyDescent="0.25">
      <c r="A3775" s="1">
        <v>41529</v>
      </c>
      <c r="B3775" s="2">
        <v>8225.36</v>
      </c>
      <c r="C3775" s="2">
        <v>86958</v>
      </c>
      <c r="D3775" s="2">
        <v>8194</v>
      </c>
      <c r="E3775" s="2">
        <v>8174</v>
      </c>
      <c r="F3775" s="13">
        <f t="shared" si="1050"/>
        <v>-3.8125990838091539E-3</v>
      </c>
      <c r="G3775" s="2">
        <f t="shared" si="1063"/>
        <v>8019.0348333333332</v>
      </c>
      <c r="H3775" s="2">
        <f t="shared" ca="1" si="1051"/>
        <v>88223.8</v>
      </c>
      <c r="I3775">
        <f t="shared" ca="1" si="1052"/>
        <v>-1</v>
      </c>
      <c r="J3775">
        <f t="shared" si="1053"/>
        <v>-1</v>
      </c>
      <c r="K3775">
        <f t="shared" si="1064"/>
        <v>16.3700000000008</v>
      </c>
      <c r="L3775">
        <f t="shared" ca="1" si="1065"/>
        <v>16.3700000000008</v>
      </c>
      <c r="M3775" s="14">
        <f t="shared" si="1066"/>
        <v>6923.0300000000498</v>
      </c>
      <c r="N3775">
        <f t="shared" si="1054"/>
        <v>0</v>
      </c>
      <c r="O3775">
        <f t="shared" si="1067"/>
        <v>0</v>
      </c>
      <c r="P3775">
        <f>COUNTIF(作圖資料!$A$3:$A$249,A3775)</f>
        <v>0</v>
      </c>
      <c r="R3775" s="7">
        <f t="shared" si="1055"/>
        <v>3</v>
      </c>
      <c r="S3775" s="8">
        <f t="shared" ca="1" si="1056"/>
        <v>3</v>
      </c>
      <c r="T3775" s="8">
        <f t="shared" ca="1" si="1057"/>
        <v>8973</v>
      </c>
      <c r="U3775" s="8">
        <f t="shared" ca="1" si="1058"/>
        <v>-1</v>
      </c>
      <c r="V3775" s="9">
        <f t="shared" ca="1" si="1059"/>
        <v>2</v>
      </c>
      <c r="W3775" s="3">
        <f t="shared" si="1060"/>
        <v>-9.1344418879041323E-3</v>
      </c>
      <c r="X3775" s="3">
        <f t="shared" si="1061"/>
        <v>5.2592784072440946E-2</v>
      </c>
      <c r="Y3775" s="3">
        <f t="shared" si="1062"/>
        <v>5.8246157819966893E-2</v>
      </c>
    </row>
    <row r="3776" spans="1:25" x14ac:dyDescent="0.25">
      <c r="A3776" s="1">
        <v>41530</v>
      </c>
      <c r="B3776" s="2">
        <v>8168.2</v>
      </c>
      <c r="C3776" s="2">
        <v>64762</v>
      </c>
      <c r="D3776" s="2">
        <v>8146</v>
      </c>
      <c r="E3776" s="2">
        <v>8129</v>
      </c>
      <c r="F3776" s="13">
        <f t="shared" si="1050"/>
        <v>-2.7178570554099446E-3</v>
      </c>
      <c r="G3776" s="2">
        <f t="shared" si="1063"/>
        <v>8023.5229999999992</v>
      </c>
      <c r="H3776" s="2">
        <f t="shared" ca="1" si="1051"/>
        <v>82849.399999999994</v>
      </c>
      <c r="I3776">
        <f t="shared" ca="1" si="1052"/>
        <v>-1</v>
      </c>
      <c r="J3776">
        <f t="shared" si="1053"/>
        <v>-1</v>
      </c>
      <c r="K3776">
        <f t="shared" si="1064"/>
        <v>-57.160000000000764</v>
      </c>
      <c r="L3776">
        <f t="shared" ca="1" si="1065"/>
        <v>57.160000000000764</v>
      </c>
      <c r="M3776" s="14">
        <f t="shared" si="1066"/>
        <v>6923.0300000000498</v>
      </c>
      <c r="N3776">
        <f t="shared" si="1054"/>
        <v>0</v>
      </c>
      <c r="O3776">
        <f t="shared" si="1067"/>
        <v>0</v>
      </c>
      <c r="P3776">
        <f>COUNTIF(作圖資料!$A$3:$A$249,A3776)</f>
        <v>0</v>
      </c>
      <c r="R3776" s="7">
        <f t="shared" si="1055"/>
        <v>-48</v>
      </c>
      <c r="S3776" s="8">
        <f t="shared" ca="1" si="1056"/>
        <v>48</v>
      </c>
      <c r="T3776" s="8">
        <f t="shared" ca="1" si="1057"/>
        <v>9021</v>
      </c>
      <c r="U3776" s="8">
        <f t="shared" ca="1" si="1058"/>
        <v>-1</v>
      </c>
      <c r="V3776" s="9">
        <f t="shared" ca="1" si="1059"/>
        <v>0</v>
      </c>
      <c r="W3776" s="3">
        <f t="shared" si="1060"/>
        <v>-9.1344418879041323E-3</v>
      </c>
      <c r="X3776" s="3">
        <f t="shared" si="1061"/>
        <v>4.5278064286610187E-2</v>
      </c>
      <c r="Y3776" s="3">
        <f t="shared" si="1062"/>
        <v>5.2047010202764366E-2</v>
      </c>
    </row>
    <row r="3777" spans="1:25" x14ac:dyDescent="0.25">
      <c r="A3777" s="1">
        <v>41531</v>
      </c>
      <c r="B3777" s="2">
        <v>8142.48</v>
      </c>
      <c r="C3777" s="2">
        <v>38555</v>
      </c>
      <c r="D3777" s="2">
        <v>8162</v>
      </c>
      <c r="E3777" s="2">
        <v>8143</v>
      </c>
      <c r="F3777" s="13">
        <f t="shared" si="1050"/>
        <v>2.397304015484325E-3</v>
      </c>
      <c r="G3777" s="2">
        <f t="shared" si="1063"/>
        <v>8029.3424999999997</v>
      </c>
      <c r="H3777" s="2">
        <f t="shared" ca="1" si="1051"/>
        <v>73661.2</v>
      </c>
      <c r="I3777">
        <f t="shared" ca="1" si="1052"/>
        <v>-1</v>
      </c>
      <c r="J3777">
        <f t="shared" si="1053"/>
        <v>1</v>
      </c>
      <c r="K3777">
        <f t="shared" si="1064"/>
        <v>-25.720000000000255</v>
      </c>
      <c r="L3777">
        <f t="shared" ca="1" si="1065"/>
        <v>25.720000000000255</v>
      </c>
      <c r="M3777" s="14">
        <f t="shared" si="1066"/>
        <v>6923.0300000000498</v>
      </c>
      <c r="N3777">
        <f t="shared" si="1054"/>
        <v>0</v>
      </c>
      <c r="O3777">
        <f t="shared" si="1067"/>
        <v>0</v>
      </c>
      <c r="P3777">
        <f>COUNTIF(作圖資料!$A$3:$A$249,A3777)</f>
        <v>0</v>
      </c>
      <c r="R3777" s="7">
        <f t="shared" si="1055"/>
        <v>16</v>
      </c>
      <c r="S3777" s="8">
        <f t="shared" ca="1" si="1056"/>
        <v>-16</v>
      </c>
      <c r="T3777" s="8">
        <f t="shared" ca="1" si="1057"/>
        <v>9005</v>
      </c>
      <c r="U3777" s="8">
        <f t="shared" ca="1" si="1058"/>
        <v>-1</v>
      </c>
      <c r="V3777" s="9">
        <f t="shared" ca="1" si="1059"/>
        <v>0</v>
      </c>
      <c r="W3777" s="3">
        <f t="shared" si="1060"/>
        <v>-9.1344418879041323E-3</v>
      </c>
      <c r="X3777" s="3">
        <f t="shared" si="1061"/>
        <v>4.1986696321397288E-2</v>
      </c>
      <c r="Y3777" s="3">
        <f t="shared" si="1062"/>
        <v>5.4113392741831801E-2</v>
      </c>
    </row>
    <row r="3778" spans="1:25" x14ac:dyDescent="0.25">
      <c r="A3778" s="1">
        <v>41533</v>
      </c>
      <c r="B3778" s="2">
        <v>8255.34</v>
      </c>
      <c r="C3778" s="2">
        <v>76278</v>
      </c>
      <c r="D3778" s="2">
        <v>8249</v>
      </c>
      <c r="E3778" s="2">
        <v>8235</v>
      </c>
      <c r="F3778" s="13">
        <f t="shared" si="1050"/>
        <v>-7.6798775095876515E-4</v>
      </c>
      <c r="G3778" s="2">
        <f t="shared" si="1063"/>
        <v>8037.6310000000003</v>
      </c>
      <c r="H3778" s="2">
        <f t="shared" ca="1" si="1051"/>
        <v>71176.399999999994</v>
      </c>
      <c r="I3778">
        <f t="shared" ca="1" si="1052"/>
        <v>1</v>
      </c>
      <c r="J3778">
        <f t="shared" si="1053"/>
        <v>-1</v>
      </c>
      <c r="K3778">
        <f t="shared" si="1064"/>
        <v>112.86000000000058</v>
      </c>
      <c r="L3778">
        <f t="shared" ca="1" si="1065"/>
        <v>-112.86000000000058</v>
      </c>
      <c r="M3778" s="14">
        <f t="shared" si="1066"/>
        <v>6923.0300000000498</v>
      </c>
      <c r="N3778">
        <f t="shared" si="1054"/>
        <v>0</v>
      </c>
      <c r="O3778">
        <f t="shared" si="1067"/>
        <v>0</v>
      </c>
      <c r="P3778">
        <f>COUNTIF(作圖資料!$A$3:$A$249,A3778)</f>
        <v>0</v>
      </c>
      <c r="R3778" s="7">
        <f t="shared" si="1055"/>
        <v>87</v>
      </c>
      <c r="S3778" s="8">
        <f t="shared" ca="1" si="1056"/>
        <v>-87</v>
      </c>
      <c r="T3778" s="8">
        <f t="shared" ca="1" si="1057"/>
        <v>8918</v>
      </c>
      <c r="U3778" s="8">
        <f t="shared" ca="1" si="1058"/>
        <v>1</v>
      </c>
      <c r="V3778" s="9">
        <f t="shared" ca="1" si="1059"/>
        <v>2</v>
      </c>
      <c r="W3778" s="3">
        <f t="shared" si="1060"/>
        <v>-9.1344418879041323E-3</v>
      </c>
      <c r="X3778" s="3">
        <f t="shared" si="1061"/>
        <v>5.6429300853042985E-2</v>
      </c>
      <c r="Y3778" s="3">
        <f t="shared" si="1062"/>
        <v>6.5349347798011603E-2</v>
      </c>
    </row>
    <row r="3779" spans="1:25" x14ac:dyDescent="0.25">
      <c r="A3779" s="1">
        <v>41534</v>
      </c>
      <c r="B3779" s="2">
        <v>8249.7800000000007</v>
      </c>
      <c r="C3779" s="2">
        <v>66662</v>
      </c>
      <c r="D3779" s="2">
        <v>8240</v>
      </c>
      <c r="E3779" s="2">
        <v>8220</v>
      </c>
      <c r="F3779" s="13">
        <f t="shared" ref="F3779:F3842" si="1068">IF(P3779=1,E3779,D3779)/B3779-1</f>
        <v>-1.185486158418847E-3</v>
      </c>
      <c r="G3779" s="2">
        <f t="shared" si="1063"/>
        <v>8047.4068333333353</v>
      </c>
      <c r="H3779" s="2">
        <f t="shared" ref="H3779:H3842" ca="1" si="1069">IF(ROW()&gt;$H$1,AVERAGE(OFFSET(C3779,-$H$1+1,,$H$1)),"")</f>
        <v>66643</v>
      </c>
      <c r="I3779">
        <f t="shared" ref="I3779:I3842" ca="1" si="1070">IF(H3779="",0,SIGN(C3779-H3779))</f>
        <v>1</v>
      </c>
      <c r="J3779">
        <f t="shared" ref="J3779:J3842" si="1071">SIGN(F3779)</f>
        <v>-1</v>
      </c>
      <c r="K3779">
        <f t="shared" si="1064"/>
        <v>-5.5599999999994907</v>
      </c>
      <c r="L3779">
        <f t="shared" ca="1" si="1065"/>
        <v>-5.5599999999994907</v>
      </c>
      <c r="M3779" s="14">
        <f t="shared" si="1066"/>
        <v>6923.0300000000498</v>
      </c>
      <c r="N3779">
        <f t="shared" ref="N3779:N3842" si="1072">INT(M3779*$Q$1/B3779)*CHOOSE($L$1,I3779,J3779)</f>
        <v>0</v>
      </c>
      <c r="O3779">
        <f t="shared" si="1067"/>
        <v>0</v>
      </c>
      <c r="P3779">
        <f>COUNTIF(作圖資料!$A$3:$A$249,A3779)</f>
        <v>0</v>
      </c>
      <c r="R3779" s="7">
        <f t="shared" si="1055"/>
        <v>-9</v>
      </c>
      <c r="S3779" s="8">
        <f t="shared" ca="1" si="1056"/>
        <v>-9</v>
      </c>
      <c r="T3779" s="8">
        <f t="shared" ca="1" si="1057"/>
        <v>8909</v>
      </c>
      <c r="U3779" s="8">
        <f t="shared" ca="1" si="1058"/>
        <v>1</v>
      </c>
      <c r="V3779" s="9">
        <f t="shared" ca="1" si="1059"/>
        <v>0</v>
      </c>
      <c r="W3779" s="3">
        <f t="shared" si="1060"/>
        <v>-9.1344418879041323E-3</v>
      </c>
      <c r="X3779" s="3">
        <f t="shared" si="1061"/>
        <v>5.5717792070516525E-2</v>
      </c>
      <c r="Y3779" s="3">
        <f t="shared" si="1062"/>
        <v>6.4187007619786129E-2</v>
      </c>
    </row>
    <row r="3780" spans="1:25" x14ac:dyDescent="0.25">
      <c r="A3780" s="1">
        <v>41535</v>
      </c>
      <c r="B3780" s="2">
        <v>8209.18</v>
      </c>
      <c r="C3780" s="2">
        <v>73020</v>
      </c>
      <c r="D3780" s="2">
        <v>8238</v>
      </c>
      <c r="E3780" s="2">
        <v>8178</v>
      </c>
      <c r="F3780" s="13">
        <f t="shared" si="1068"/>
        <v>-3.7981869078276276E-3</v>
      </c>
      <c r="G3780" s="2">
        <f t="shared" si="1063"/>
        <v>8054.4798333333347</v>
      </c>
      <c r="H3780" s="2">
        <f t="shared" ca="1" si="1069"/>
        <v>63855.4</v>
      </c>
      <c r="I3780">
        <f t="shared" ca="1" si="1070"/>
        <v>1</v>
      </c>
      <c r="J3780">
        <f t="shared" si="1071"/>
        <v>-1</v>
      </c>
      <c r="K3780">
        <f t="shared" si="1064"/>
        <v>-40.600000000000364</v>
      </c>
      <c r="L3780">
        <f t="shared" ca="1" si="1065"/>
        <v>-40.600000000000364</v>
      </c>
      <c r="M3780" s="14">
        <f t="shared" si="1066"/>
        <v>6923.0300000000498</v>
      </c>
      <c r="N3780">
        <f t="shared" si="1072"/>
        <v>0</v>
      </c>
      <c r="O3780">
        <f t="shared" si="1067"/>
        <v>0</v>
      </c>
      <c r="P3780">
        <f>COUNTIF(作圖資料!$A$3:$A$249,A3780)</f>
        <v>1</v>
      </c>
      <c r="R3780" s="7">
        <f t="shared" ref="R3780:R3843" si="1073">D3780-IF(P3779=1,E3779,D3779)</f>
        <v>-2</v>
      </c>
      <c r="S3780" s="8">
        <f t="shared" ref="S3780:S3843" ca="1" si="1074">I3779*R3780</f>
        <v>-2</v>
      </c>
      <c r="T3780" s="8">
        <f t="shared" ref="T3780:T3843" ca="1" si="1075">T3779+R3780*U3779</f>
        <v>8907</v>
      </c>
      <c r="U3780" s="8">
        <f t="shared" ref="U3780:U3843" ca="1" si="1076">INT(T3780*$Q$1/IF(P3780=1,E3780,D3780))*I3780</f>
        <v>1</v>
      </c>
      <c r="V3780" s="9">
        <f t="shared" ref="V3780:V3843" ca="1" si="1077">IF(P3780=1,ABS(U3780)+ABS(U3779),ABS(U3780-U3779))</f>
        <v>2</v>
      </c>
      <c r="W3780" s="3">
        <f t="shared" ref="W3780:W3843" si="1078">IF(P3779=1,F3779,W3779)</f>
        <v>-9.1344418879041323E-3</v>
      </c>
      <c r="X3780" s="3">
        <f t="shared" ref="X3780:X3843" si="1079">IF(P3779=1,K3780/B3779,(1+K3780/B3779)*(1+X3779)-1)</f>
        <v>5.0522242327606603E-2</v>
      </c>
      <c r="Y3780" s="3">
        <f t="shared" ref="Y3780:Y3843" si="1080">IF(P3779=1,R3780/E3779,(1+R3780/D3779)*(1+Y3779)-1)</f>
        <v>6.3928709802402617E-2</v>
      </c>
    </row>
    <row r="3781" spans="1:25" x14ac:dyDescent="0.25">
      <c r="A3781" s="1">
        <v>41540</v>
      </c>
      <c r="B3781" s="2">
        <v>8292.83</v>
      </c>
      <c r="C3781" s="2">
        <v>85290</v>
      </c>
      <c r="D3781" s="2">
        <v>8256</v>
      </c>
      <c r="E3781" s="2">
        <v>8236</v>
      </c>
      <c r="F3781" s="13">
        <f t="shared" si="1068"/>
        <v>-4.4411859401434217E-3</v>
      </c>
      <c r="G3781" s="2">
        <f t="shared" si="1063"/>
        <v>8061.2953333333335</v>
      </c>
      <c r="H3781" s="2">
        <f t="shared" ca="1" si="1069"/>
        <v>67961</v>
      </c>
      <c r="I3781">
        <f t="shared" ca="1" si="1070"/>
        <v>1</v>
      </c>
      <c r="J3781">
        <f t="shared" si="1071"/>
        <v>-1</v>
      </c>
      <c r="K3781">
        <f t="shared" si="1064"/>
        <v>83.649999999999636</v>
      </c>
      <c r="L3781">
        <f t="shared" ca="1" si="1065"/>
        <v>83.649999999999636</v>
      </c>
      <c r="M3781" s="14">
        <f t="shared" si="1066"/>
        <v>6923.0300000000498</v>
      </c>
      <c r="N3781">
        <f t="shared" si="1072"/>
        <v>0</v>
      </c>
      <c r="O3781">
        <f t="shared" si="1067"/>
        <v>0</v>
      </c>
      <c r="P3781">
        <f>COUNTIF(作圖資料!$A$3:$A$249,A3781)</f>
        <v>0</v>
      </c>
      <c r="R3781" s="7">
        <f t="shared" si="1073"/>
        <v>78</v>
      </c>
      <c r="S3781" s="8">
        <f t="shared" ca="1" si="1074"/>
        <v>78</v>
      </c>
      <c r="T3781" s="8">
        <f t="shared" ca="1" si="1075"/>
        <v>8985</v>
      </c>
      <c r="U3781" s="8">
        <f t="shared" ca="1" si="1076"/>
        <v>1</v>
      </c>
      <c r="V3781" s="9">
        <f t="shared" ca="1" si="1077"/>
        <v>0</v>
      </c>
      <c r="W3781" s="3">
        <f t="shared" si="1078"/>
        <v>-3.7981869078276276E-3</v>
      </c>
      <c r="X3781" s="3">
        <f t="shared" si="1079"/>
        <v>1.0189811893514289E-2</v>
      </c>
      <c r="Y3781" s="3">
        <f t="shared" si="1080"/>
        <v>9.5377842993396925E-3</v>
      </c>
    </row>
    <row r="3782" spans="1:25" x14ac:dyDescent="0.25">
      <c r="A3782" s="1">
        <v>41541</v>
      </c>
      <c r="B3782" s="2">
        <v>8299.1200000000008</v>
      </c>
      <c r="C3782" s="2">
        <v>80219</v>
      </c>
      <c r="D3782" s="2">
        <v>8268</v>
      </c>
      <c r="E3782" s="2">
        <v>8245</v>
      </c>
      <c r="F3782" s="13">
        <f t="shared" si="1068"/>
        <v>-3.749795159004865E-3</v>
      </c>
      <c r="G3782" s="2">
        <f t="shared" si="1063"/>
        <v>8065.2438333333348</v>
      </c>
      <c r="H3782" s="2">
        <f t="shared" ca="1" si="1069"/>
        <v>76293.8</v>
      </c>
      <c r="I3782">
        <f t="shared" ca="1" si="1070"/>
        <v>1</v>
      </c>
      <c r="J3782">
        <f t="shared" si="1071"/>
        <v>-1</v>
      </c>
      <c r="K3782">
        <f t="shared" si="1064"/>
        <v>6.2900000000008731</v>
      </c>
      <c r="L3782">
        <f t="shared" ca="1" si="1065"/>
        <v>6.2900000000008731</v>
      </c>
      <c r="M3782" s="14">
        <f t="shared" si="1066"/>
        <v>6923.0300000000498</v>
      </c>
      <c r="N3782">
        <f t="shared" si="1072"/>
        <v>0</v>
      </c>
      <c r="O3782">
        <f t="shared" si="1067"/>
        <v>0</v>
      </c>
      <c r="P3782">
        <f>COUNTIF(作圖資料!$A$3:$A$249,A3782)</f>
        <v>0</v>
      </c>
      <c r="R3782" s="7">
        <f t="shared" si="1073"/>
        <v>12</v>
      </c>
      <c r="S3782" s="8">
        <f t="shared" ca="1" si="1074"/>
        <v>12</v>
      </c>
      <c r="T3782" s="8">
        <f t="shared" ca="1" si="1075"/>
        <v>8997</v>
      </c>
      <c r="U3782" s="8">
        <f t="shared" ca="1" si="1076"/>
        <v>1</v>
      </c>
      <c r="V3782" s="9">
        <f t="shared" ca="1" si="1077"/>
        <v>0</v>
      </c>
      <c r="W3782" s="3">
        <f t="shared" si="1078"/>
        <v>-3.7981869078276276E-3</v>
      </c>
      <c r="X3782" s="3">
        <f t="shared" si="1079"/>
        <v>1.0956027276780356E-2</v>
      </c>
      <c r="Y3782" s="3">
        <f t="shared" si="1080"/>
        <v>1.1005135730007165E-2</v>
      </c>
    </row>
    <row r="3783" spans="1:25" x14ac:dyDescent="0.25">
      <c r="A3783" s="1">
        <v>41542</v>
      </c>
      <c r="B3783" s="2">
        <v>8283.9</v>
      </c>
      <c r="C3783" s="2">
        <v>74931</v>
      </c>
      <c r="D3783" s="2">
        <v>8233</v>
      </c>
      <c r="E3783" s="2">
        <v>8209</v>
      </c>
      <c r="F3783" s="13">
        <f t="shared" si="1068"/>
        <v>-6.1444488707009803E-3</v>
      </c>
      <c r="G3783" s="2">
        <f t="shared" si="1063"/>
        <v>8069.3755000000001</v>
      </c>
      <c r="H3783" s="2">
        <f t="shared" ca="1" si="1069"/>
        <v>76024.399999999994</v>
      </c>
      <c r="I3783">
        <f t="shared" ca="1" si="1070"/>
        <v>-1</v>
      </c>
      <c r="J3783">
        <f t="shared" si="1071"/>
        <v>-1</v>
      </c>
      <c r="K3783">
        <f t="shared" si="1064"/>
        <v>-15.220000000001164</v>
      </c>
      <c r="L3783">
        <f t="shared" ca="1" si="1065"/>
        <v>-15.220000000001164</v>
      </c>
      <c r="M3783" s="14">
        <f t="shared" si="1066"/>
        <v>6923.0300000000498</v>
      </c>
      <c r="N3783">
        <f t="shared" si="1072"/>
        <v>0</v>
      </c>
      <c r="O3783">
        <f t="shared" si="1067"/>
        <v>0</v>
      </c>
      <c r="P3783">
        <f>COUNTIF(作圖資料!$A$3:$A$249,A3783)</f>
        <v>0</v>
      </c>
      <c r="R3783" s="7">
        <f t="shared" si="1073"/>
        <v>-35</v>
      </c>
      <c r="S3783" s="8">
        <f t="shared" ca="1" si="1074"/>
        <v>-35</v>
      </c>
      <c r="T3783" s="8">
        <f t="shared" ca="1" si="1075"/>
        <v>8962</v>
      </c>
      <c r="U3783" s="8">
        <f t="shared" ca="1" si="1076"/>
        <v>-1</v>
      </c>
      <c r="V3783" s="9">
        <f t="shared" ca="1" si="1077"/>
        <v>2</v>
      </c>
      <c r="W3783" s="3">
        <f t="shared" si="1078"/>
        <v>-3.7981869078276276E-3</v>
      </c>
      <c r="X3783" s="3">
        <f t="shared" si="1079"/>
        <v>9.102005315999806E-3</v>
      </c>
      <c r="Y3783" s="3">
        <f t="shared" si="1080"/>
        <v>6.7253607238930702E-3</v>
      </c>
    </row>
    <row r="3784" spans="1:25" x14ac:dyDescent="0.25">
      <c r="A3784" s="1">
        <v>41543</v>
      </c>
      <c r="B3784" s="2">
        <v>8184.68</v>
      </c>
      <c r="C3784" s="2">
        <v>71649</v>
      </c>
      <c r="D3784" s="2">
        <v>8183</v>
      </c>
      <c r="E3784" s="2">
        <v>8159</v>
      </c>
      <c r="F3784" s="13">
        <f t="shared" si="1068"/>
        <v>-2.052615374089628E-4</v>
      </c>
      <c r="G3784" s="2">
        <f t="shared" si="1063"/>
        <v>8072.189166666667</v>
      </c>
      <c r="H3784" s="2">
        <f t="shared" ca="1" si="1069"/>
        <v>77021.8</v>
      </c>
      <c r="I3784">
        <f t="shared" ca="1" si="1070"/>
        <v>-1</v>
      </c>
      <c r="J3784">
        <f t="shared" si="1071"/>
        <v>-1</v>
      </c>
      <c r="K3784">
        <f t="shared" si="1064"/>
        <v>-99.219999999999345</v>
      </c>
      <c r="L3784">
        <f t="shared" ca="1" si="1065"/>
        <v>99.219999999999345</v>
      </c>
      <c r="M3784" s="14">
        <f t="shared" si="1066"/>
        <v>6923.0300000000498</v>
      </c>
      <c r="N3784">
        <f t="shared" si="1072"/>
        <v>0</v>
      </c>
      <c r="O3784">
        <f t="shared" si="1067"/>
        <v>0</v>
      </c>
      <c r="P3784">
        <f>COUNTIF(作圖資料!$A$3:$A$249,A3784)</f>
        <v>0</v>
      </c>
      <c r="R3784" s="7">
        <f t="shared" si="1073"/>
        <v>-50</v>
      </c>
      <c r="S3784" s="8">
        <f t="shared" ca="1" si="1074"/>
        <v>50</v>
      </c>
      <c r="T3784" s="8">
        <f t="shared" ca="1" si="1075"/>
        <v>9012</v>
      </c>
      <c r="U3784" s="8">
        <f t="shared" ca="1" si="1076"/>
        <v>-1</v>
      </c>
      <c r="V3784" s="9">
        <f t="shared" ca="1" si="1077"/>
        <v>0</v>
      </c>
      <c r="W3784" s="3">
        <f t="shared" si="1078"/>
        <v>-3.7981869078276276E-3</v>
      </c>
      <c r="X3784" s="3">
        <f t="shared" si="1079"/>
        <v>-2.9844637345021185E-3</v>
      </c>
      <c r="Y3784" s="3">
        <f t="shared" si="1080"/>
        <v>6.1139642944452177E-4</v>
      </c>
    </row>
    <row r="3785" spans="1:25" x14ac:dyDescent="0.25">
      <c r="A3785" s="1">
        <v>41544</v>
      </c>
      <c r="B3785" s="2">
        <v>8230.68</v>
      </c>
      <c r="C3785" s="2">
        <v>73954</v>
      </c>
      <c r="D3785" s="2">
        <v>8183</v>
      </c>
      <c r="E3785" s="2">
        <v>8158</v>
      </c>
      <c r="F3785" s="13">
        <f t="shared" si="1068"/>
        <v>-5.7929599984448688E-3</v>
      </c>
      <c r="G3785" s="2">
        <f t="shared" si="1063"/>
        <v>8077.5101666666678</v>
      </c>
      <c r="H3785" s="2">
        <f t="shared" ca="1" si="1069"/>
        <v>77208.600000000006</v>
      </c>
      <c r="I3785">
        <f t="shared" ca="1" si="1070"/>
        <v>-1</v>
      </c>
      <c r="J3785">
        <f t="shared" si="1071"/>
        <v>-1</v>
      </c>
      <c r="K3785">
        <f t="shared" si="1064"/>
        <v>46</v>
      </c>
      <c r="L3785">
        <f t="shared" ca="1" si="1065"/>
        <v>-46</v>
      </c>
      <c r="M3785" s="14">
        <f t="shared" si="1066"/>
        <v>6923.0300000000498</v>
      </c>
      <c r="N3785">
        <f t="shared" si="1072"/>
        <v>0</v>
      </c>
      <c r="O3785">
        <f t="shared" si="1067"/>
        <v>0</v>
      </c>
      <c r="P3785">
        <f>COUNTIF(作圖資料!$A$3:$A$249,A3785)</f>
        <v>0</v>
      </c>
      <c r="R3785" s="7">
        <f t="shared" si="1073"/>
        <v>0</v>
      </c>
      <c r="S3785" s="8">
        <f t="shared" ca="1" si="1074"/>
        <v>0</v>
      </c>
      <c r="T3785" s="8">
        <f t="shared" ca="1" si="1075"/>
        <v>9012</v>
      </c>
      <c r="U3785" s="8">
        <f t="shared" ca="1" si="1076"/>
        <v>-1</v>
      </c>
      <c r="V3785" s="9">
        <f t="shared" ca="1" si="1077"/>
        <v>0</v>
      </c>
      <c r="W3785" s="3">
        <f t="shared" si="1078"/>
        <v>-3.7981869078276276E-3</v>
      </c>
      <c r="X3785" s="3">
        <f t="shared" si="1079"/>
        <v>2.619019195583272E-3</v>
      </c>
      <c r="Y3785" s="3">
        <f t="shared" si="1080"/>
        <v>6.1139642944452177E-4</v>
      </c>
    </row>
    <row r="3786" spans="1:25" x14ac:dyDescent="0.25">
      <c r="A3786" s="1">
        <v>41547</v>
      </c>
      <c r="B3786" s="2">
        <v>8173.87</v>
      </c>
      <c r="C3786" s="2">
        <v>68496</v>
      </c>
      <c r="D3786" s="2">
        <v>8120</v>
      </c>
      <c r="E3786" s="2">
        <v>8091</v>
      </c>
      <c r="F3786" s="13">
        <f t="shared" si="1068"/>
        <v>-6.590513428767486E-3</v>
      </c>
      <c r="G3786" s="2">
        <f t="shared" si="1063"/>
        <v>8082.1793333333335</v>
      </c>
      <c r="H3786" s="2">
        <f t="shared" ca="1" si="1069"/>
        <v>73849.8</v>
      </c>
      <c r="I3786">
        <f t="shared" ca="1" si="1070"/>
        <v>-1</v>
      </c>
      <c r="J3786">
        <f t="shared" si="1071"/>
        <v>-1</v>
      </c>
      <c r="K3786">
        <f t="shared" si="1064"/>
        <v>-56.8100000000004</v>
      </c>
      <c r="L3786">
        <f t="shared" ca="1" si="1065"/>
        <v>56.8100000000004</v>
      </c>
      <c r="M3786" s="14">
        <f t="shared" si="1066"/>
        <v>6923.0300000000498</v>
      </c>
      <c r="N3786">
        <f t="shared" si="1072"/>
        <v>0</v>
      </c>
      <c r="O3786">
        <f t="shared" si="1067"/>
        <v>0</v>
      </c>
      <c r="P3786">
        <f>COUNTIF(作圖資料!$A$3:$A$249,A3786)</f>
        <v>0</v>
      </c>
      <c r="R3786" s="7">
        <f t="shared" si="1073"/>
        <v>-63</v>
      </c>
      <c r="S3786" s="8">
        <f t="shared" ca="1" si="1074"/>
        <v>63</v>
      </c>
      <c r="T3786" s="8">
        <f t="shared" ca="1" si="1075"/>
        <v>9075</v>
      </c>
      <c r="U3786" s="8">
        <f t="shared" ca="1" si="1076"/>
        <v>-1</v>
      </c>
      <c r="V3786" s="9">
        <f t="shared" ca="1" si="1077"/>
        <v>0</v>
      </c>
      <c r="W3786" s="3">
        <f t="shared" si="1078"/>
        <v>-3.7981869078276276E-3</v>
      </c>
      <c r="X3786" s="3">
        <f t="shared" si="1079"/>
        <v>-4.3012822230724668E-3</v>
      </c>
      <c r="Y3786" s="3">
        <f t="shared" si="1080"/>
        <v>-7.092198581560627E-3</v>
      </c>
    </row>
    <row r="3787" spans="1:25" x14ac:dyDescent="0.25">
      <c r="A3787" s="1">
        <v>41548</v>
      </c>
      <c r="B3787" s="2">
        <v>8187.02</v>
      </c>
      <c r="C3787" s="2">
        <v>66566</v>
      </c>
      <c r="D3787" s="2">
        <v>8150</v>
      </c>
      <c r="E3787" s="2">
        <v>8115</v>
      </c>
      <c r="F3787" s="13">
        <f t="shared" si="1068"/>
        <v>-4.5217918119169198E-3</v>
      </c>
      <c r="G3787" s="2">
        <f t="shared" si="1063"/>
        <v>8085.2659999999996</v>
      </c>
      <c r="H3787" s="2">
        <f t="shared" ca="1" si="1069"/>
        <v>71119.199999999997</v>
      </c>
      <c r="I3787">
        <f t="shared" ca="1" si="1070"/>
        <v>-1</v>
      </c>
      <c r="J3787">
        <f t="shared" si="1071"/>
        <v>-1</v>
      </c>
      <c r="K3787">
        <f t="shared" si="1064"/>
        <v>13.150000000000546</v>
      </c>
      <c r="L3787">
        <f t="shared" ca="1" si="1065"/>
        <v>-13.150000000000546</v>
      </c>
      <c r="M3787" s="14">
        <f t="shared" si="1066"/>
        <v>6923.0300000000498</v>
      </c>
      <c r="N3787">
        <f t="shared" si="1072"/>
        <v>0</v>
      </c>
      <c r="O3787">
        <f t="shared" si="1067"/>
        <v>0</v>
      </c>
      <c r="P3787">
        <f>COUNTIF(作圖資料!$A$3:$A$249,A3787)</f>
        <v>0</v>
      </c>
      <c r="R3787" s="7">
        <f t="shared" si="1073"/>
        <v>30</v>
      </c>
      <c r="S3787" s="8">
        <f t="shared" ca="1" si="1074"/>
        <v>-30</v>
      </c>
      <c r="T3787" s="8">
        <f t="shared" ca="1" si="1075"/>
        <v>9045</v>
      </c>
      <c r="U3787" s="8">
        <f t="shared" ca="1" si="1076"/>
        <v>-1</v>
      </c>
      <c r="V3787" s="9">
        <f t="shared" ca="1" si="1077"/>
        <v>0</v>
      </c>
      <c r="W3787" s="3">
        <f t="shared" si="1078"/>
        <v>-3.7981869078276276E-3</v>
      </c>
      <c r="X3787" s="3">
        <f t="shared" si="1079"/>
        <v>-2.6994169941458868E-3</v>
      </c>
      <c r="Y3787" s="3">
        <f t="shared" si="1080"/>
        <v>-3.4238200048913869E-3</v>
      </c>
    </row>
    <row r="3788" spans="1:25" x14ac:dyDescent="0.25">
      <c r="A3788" s="1">
        <v>41549</v>
      </c>
      <c r="B3788" s="2">
        <v>8216.52</v>
      </c>
      <c r="C3788" s="2">
        <v>78520</v>
      </c>
      <c r="D3788" s="2">
        <v>8157</v>
      </c>
      <c r="E3788" s="2">
        <v>8128</v>
      </c>
      <c r="F3788" s="13">
        <f t="shared" si="1068"/>
        <v>-7.2439426910663185E-3</v>
      </c>
      <c r="G3788" s="2">
        <f t="shared" si="1063"/>
        <v>8090.7690000000002</v>
      </c>
      <c r="H3788" s="2">
        <f t="shared" ca="1" si="1069"/>
        <v>71837</v>
      </c>
      <c r="I3788">
        <f t="shared" ca="1" si="1070"/>
        <v>1</v>
      </c>
      <c r="J3788">
        <f t="shared" si="1071"/>
        <v>-1</v>
      </c>
      <c r="K3788">
        <f t="shared" si="1064"/>
        <v>29.5</v>
      </c>
      <c r="L3788">
        <f t="shared" ca="1" si="1065"/>
        <v>-29.5</v>
      </c>
      <c r="M3788" s="14">
        <f t="shared" si="1066"/>
        <v>6923.0300000000498</v>
      </c>
      <c r="N3788">
        <f t="shared" si="1072"/>
        <v>0</v>
      </c>
      <c r="O3788">
        <f t="shared" si="1067"/>
        <v>0</v>
      </c>
      <c r="P3788">
        <f>COUNTIF(作圖資料!$A$3:$A$249,A3788)</f>
        <v>0</v>
      </c>
      <c r="R3788" s="7">
        <f t="shared" si="1073"/>
        <v>7</v>
      </c>
      <c r="S3788" s="8">
        <f t="shared" ca="1" si="1074"/>
        <v>-7</v>
      </c>
      <c r="T3788" s="8">
        <f t="shared" ca="1" si="1075"/>
        <v>9038</v>
      </c>
      <c r="U3788" s="8">
        <f t="shared" ca="1" si="1076"/>
        <v>1</v>
      </c>
      <c r="V3788" s="9">
        <f t="shared" ca="1" si="1077"/>
        <v>2</v>
      </c>
      <c r="W3788" s="3">
        <f t="shared" si="1078"/>
        <v>-3.7981869078276276E-3</v>
      </c>
      <c r="X3788" s="3">
        <f t="shared" si="1079"/>
        <v>8.9412097188734663E-4</v>
      </c>
      <c r="Y3788" s="3">
        <f t="shared" si="1080"/>
        <v>-2.5678650036684569E-3</v>
      </c>
    </row>
    <row r="3789" spans="1:25" x14ac:dyDescent="0.25">
      <c r="A3789" s="1">
        <v>41550</v>
      </c>
      <c r="B3789" s="2">
        <v>8359.02</v>
      </c>
      <c r="C3789" s="2">
        <v>114047</v>
      </c>
      <c r="D3789" s="2">
        <v>8378</v>
      </c>
      <c r="E3789" s="2">
        <v>8359</v>
      </c>
      <c r="F3789" s="13">
        <f t="shared" si="1068"/>
        <v>2.2706010991717651E-3</v>
      </c>
      <c r="G3789" s="2">
        <f t="shared" si="1063"/>
        <v>8097.2330000000011</v>
      </c>
      <c r="H3789" s="2">
        <f t="shared" ca="1" si="1069"/>
        <v>80316.600000000006</v>
      </c>
      <c r="I3789">
        <f t="shared" ca="1" si="1070"/>
        <v>1</v>
      </c>
      <c r="J3789">
        <f t="shared" si="1071"/>
        <v>1</v>
      </c>
      <c r="K3789">
        <f t="shared" si="1064"/>
        <v>142.5</v>
      </c>
      <c r="L3789">
        <f t="shared" ca="1" si="1065"/>
        <v>142.5</v>
      </c>
      <c r="M3789" s="14">
        <f t="shared" si="1066"/>
        <v>6923.0300000000498</v>
      </c>
      <c r="N3789">
        <f t="shared" si="1072"/>
        <v>0</v>
      </c>
      <c r="O3789">
        <f t="shared" si="1067"/>
        <v>0</v>
      </c>
      <c r="P3789">
        <f>COUNTIF(作圖資料!$A$3:$A$249,A3789)</f>
        <v>0</v>
      </c>
      <c r="R3789" s="7">
        <f t="shared" si="1073"/>
        <v>221</v>
      </c>
      <c r="S3789" s="8">
        <f t="shared" ca="1" si="1074"/>
        <v>221</v>
      </c>
      <c r="T3789" s="8">
        <f t="shared" ca="1" si="1075"/>
        <v>9259</v>
      </c>
      <c r="U3789" s="8">
        <f t="shared" ca="1" si="1076"/>
        <v>1</v>
      </c>
      <c r="V3789" s="9">
        <f t="shared" ca="1" si="1077"/>
        <v>0</v>
      </c>
      <c r="W3789" s="3">
        <f t="shared" si="1078"/>
        <v>-3.7981869078276276E-3</v>
      </c>
      <c r="X3789" s="3">
        <f t="shared" si="1079"/>
        <v>1.8252736570522066E-2</v>
      </c>
      <c r="Y3789" s="3">
        <f t="shared" si="1080"/>
        <v>2.4455857177793972E-2</v>
      </c>
    </row>
    <row r="3790" spans="1:25" x14ac:dyDescent="0.25">
      <c r="A3790" s="1">
        <v>41551</v>
      </c>
      <c r="B3790" s="2">
        <v>8364.5499999999993</v>
      </c>
      <c r="C3790" s="2">
        <v>91266</v>
      </c>
      <c r="D3790" s="2">
        <v>8366</v>
      </c>
      <c r="E3790" s="2">
        <v>8353</v>
      </c>
      <c r="F3790" s="13">
        <f t="shared" si="1068"/>
        <v>1.7335062854550998E-4</v>
      </c>
      <c r="G3790" s="2">
        <f t="shared" si="1063"/>
        <v>8103.1140000000005</v>
      </c>
      <c r="H3790" s="2">
        <f t="shared" ca="1" si="1069"/>
        <v>83779</v>
      </c>
      <c r="I3790">
        <f t="shared" ca="1" si="1070"/>
        <v>1</v>
      </c>
      <c r="J3790">
        <f t="shared" si="1071"/>
        <v>1</v>
      </c>
      <c r="K3790">
        <f t="shared" si="1064"/>
        <v>5.5299999999988358</v>
      </c>
      <c r="L3790">
        <f t="shared" ca="1" si="1065"/>
        <v>5.5299999999988358</v>
      </c>
      <c r="M3790" s="14">
        <f t="shared" si="1066"/>
        <v>6923.0300000000498</v>
      </c>
      <c r="N3790">
        <f t="shared" si="1072"/>
        <v>0</v>
      </c>
      <c r="O3790">
        <f t="shared" si="1067"/>
        <v>0</v>
      </c>
      <c r="P3790">
        <f>COUNTIF(作圖資料!$A$3:$A$249,A3790)</f>
        <v>0</v>
      </c>
      <c r="R3790" s="7">
        <f t="shared" si="1073"/>
        <v>-12</v>
      </c>
      <c r="S3790" s="8">
        <f t="shared" ca="1" si="1074"/>
        <v>-12</v>
      </c>
      <c r="T3790" s="8">
        <f t="shared" ca="1" si="1075"/>
        <v>9247</v>
      </c>
      <c r="U3790" s="8">
        <f t="shared" ca="1" si="1076"/>
        <v>1</v>
      </c>
      <c r="V3790" s="9">
        <f t="shared" ca="1" si="1077"/>
        <v>0</v>
      </c>
      <c r="W3790" s="3">
        <f t="shared" si="1078"/>
        <v>-3.7981869078276276E-3</v>
      </c>
      <c r="X3790" s="3">
        <f t="shared" si="1079"/>
        <v>1.8926372670595271E-2</v>
      </c>
      <c r="Y3790" s="3">
        <f t="shared" si="1080"/>
        <v>2.2988505747126409E-2</v>
      </c>
    </row>
    <row r="3791" spans="1:25" x14ac:dyDescent="0.25">
      <c r="A3791" s="1">
        <v>41554</v>
      </c>
      <c r="B3791" s="2">
        <v>8333.66</v>
      </c>
      <c r="C3791" s="2">
        <v>89327</v>
      </c>
      <c r="D3791" s="2">
        <v>8326</v>
      </c>
      <c r="E3791" s="2">
        <v>8304</v>
      </c>
      <c r="F3791" s="13">
        <f t="shared" si="1068"/>
        <v>-9.1916396877245177E-4</v>
      </c>
      <c r="G3791" s="2">
        <f t="shared" si="1063"/>
        <v>8105.6826666666666</v>
      </c>
      <c r="H3791" s="2">
        <f t="shared" ca="1" si="1069"/>
        <v>87945.2</v>
      </c>
      <c r="I3791">
        <f t="shared" ca="1" si="1070"/>
        <v>1</v>
      </c>
      <c r="J3791">
        <f t="shared" si="1071"/>
        <v>-1</v>
      </c>
      <c r="K3791">
        <f t="shared" si="1064"/>
        <v>-30.889999999999418</v>
      </c>
      <c r="L3791">
        <f t="shared" ca="1" si="1065"/>
        <v>-30.889999999999418</v>
      </c>
      <c r="M3791" s="14">
        <f t="shared" si="1066"/>
        <v>6923.0300000000498</v>
      </c>
      <c r="N3791">
        <f t="shared" si="1072"/>
        <v>0</v>
      </c>
      <c r="O3791">
        <f t="shared" si="1067"/>
        <v>0</v>
      </c>
      <c r="P3791">
        <f>COUNTIF(作圖資料!$A$3:$A$249,A3791)</f>
        <v>0</v>
      </c>
      <c r="R3791" s="7">
        <f t="shared" si="1073"/>
        <v>-40</v>
      </c>
      <c r="S3791" s="8">
        <f t="shared" ca="1" si="1074"/>
        <v>-40</v>
      </c>
      <c r="T3791" s="8">
        <f t="shared" ca="1" si="1075"/>
        <v>9207</v>
      </c>
      <c r="U3791" s="8">
        <f t="shared" ca="1" si="1076"/>
        <v>1</v>
      </c>
      <c r="V3791" s="9">
        <f t="shared" ca="1" si="1077"/>
        <v>0</v>
      </c>
      <c r="W3791" s="3">
        <f t="shared" si="1078"/>
        <v>-3.7981869078276276E-3</v>
      </c>
      <c r="X3791" s="3">
        <f t="shared" si="1079"/>
        <v>1.516351206819655E-2</v>
      </c>
      <c r="Y3791" s="3">
        <f t="shared" si="1080"/>
        <v>1.809733431156757E-2</v>
      </c>
    </row>
    <row r="3792" spans="1:25" x14ac:dyDescent="0.25">
      <c r="A3792" s="1">
        <v>41555</v>
      </c>
      <c r="B3792" s="2">
        <v>8375.65</v>
      </c>
      <c r="C3792" s="2">
        <v>83040</v>
      </c>
      <c r="D3792" s="2">
        <v>8374</v>
      </c>
      <c r="E3792" s="2">
        <v>8356</v>
      </c>
      <c r="F3792" s="13">
        <f t="shared" si="1068"/>
        <v>-1.969996358490711E-4</v>
      </c>
      <c r="G3792" s="2">
        <f t="shared" si="1063"/>
        <v>8108.2686666666677</v>
      </c>
      <c r="H3792" s="2">
        <f t="shared" ca="1" si="1069"/>
        <v>91240</v>
      </c>
      <c r="I3792">
        <f t="shared" ca="1" si="1070"/>
        <v>-1</v>
      </c>
      <c r="J3792">
        <f t="shared" si="1071"/>
        <v>-1</v>
      </c>
      <c r="K3792">
        <f t="shared" si="1064"/>
        <v>41.989999999999782</v>
      </c>
      <c r="L3792">
        <f t="shared" ca="1" si="1065"/>
        <v>41.989999999999782</v>
      </c>
      <c r="M3792" s="14">
        <f t="shared" si="1066"/>
        <v>6923.0300000000498</v>
      </c>
      <c r="N3792">
        <f t="shared" si="1072"/>
        <v>0</v>
      </c>
      <c r="O3792">
        <f t="shared" si="1067"/>
        <v>0</v>
      </c>
      <c r="P3792">
        <f>COUNTIF(作圖資料!$A$3:$A$249,A3792)</f>
        <v>0</v>
      </c>
      <c r="R3792" s="7">
        <f t="shared" si="1073"/>
        <v>48</v>
      </c>
      <c r="S3792" s="8">
        <f t="shared" ca="1" si="1074"/>
        <v>48</v>
      </c>
      <c r="T3792" s="8">
        <f t="shared" ca="1" si="1075"/>
        <v>9255</v>
      </c>
      <c r="U3792" s="8">
        <f t="shared" ca="1" si="1076"/>
        <v>-1</v>
      </c>
      <c r="V3792" s="9">
        <f t="shared" ca="1" si="1077"/>
        <v>2</v>
      </c>
      <c r="W3792" s="3">
        <f t="shared" si="1078"/>
        <v>-3.7981869078276276E-3</v>
      </c>
      <c r="X3792" s="3">
        <f t="shared" si="1079"/>
        <v>2.0278517464594303E-2</v>
      </c>
      <c r="Y3792" s="3">
        <f t="shared" si="1080"/>
        <v>2.3966740034238043E-2</v>
      </c>
    </row>
    <row r="3793" spans="1:25" x14ac:dyDescent="0.25">
      <c r="A3793" s="1">
        <v>41556</v>
      </c>
      <c r="B3793" s="2">
        <v>8344.73</v>
      </c>
      <c r="C3793" s="2">
        <v>85304</v>
      </c>
      <c r="D3793" s="2">
        <v>8335</v>
      </c>
      <c r="E3793" s="2">
        <v>8318</v>
      </c>
      <c r="F3793" s="13">
        <f t="shared" si="1068"/>
        <v>-1.1660053710544904E-3</v>
      </c>
      <c r="G3793" s="2">
        <f t="shared" si="1063"/>
        <v>8109.7695000000003</v>
      </c>
      <c r="H3793" s="2">
        <f t="shared" ca="1" si="1069"/>
        <v>92596.800000000003</v>
      </c>
      <c r="I3793">
        <f t="shared" ca="1" si="1070"/>
        <v>-1</v>
      </c>
      <c r="J3793">
        <f t="shared" si="1071"/>
        <v>-1</v>
      </c>
      <c r="K3793">
        <f t="shared" si="1064"/>
        <v>-30.920000000000073</v>
      </c>
      <c r="L3793">
        <f t="shared" ca="1" si="1065"/>
        <v>30.920000000000073</v>
      </c>
      <c r="M3793" s="14">
        <f t="shared" si="1066"/>
        <v>6923.0300000000498</v>
      </c>
      <c r="N3793">
        <f t="shared" si="1072"/>
        <v>0</v>
      </c>
      <c r="O3793">
        <f t="shared" si="1067"/>
        <v>0</v>
      </c>
      <c r="P3793">
        <f>COUNTIF(作圖資料!$A$3:$A$249,A3793)</f>
        <v>0</v>
      </c>
      <c r="R3793" s="7">
        <f t="shared" si="1073"/>
        <v>-39</v>
      </c>
      <c r="S3793" s="8">
        <f t="shared" ca="1" si="1074"/>
        <v>39</v>
      </c>
      <c r="T3793" s="8">
        <f t="shared" ca="1" si="1075"/>
        <v>9294</v>
      </c>
      <c r="U3793" s="8">
        <f t="shared" ca="1" si="1076"/>
        <v>-1</v>
      </c>
      <c r="V3793" s="9">
        <f t="shared" ca="1" si="1077"/>
        <v>0</v>
      </c>
      <c r="W3793" s="3">
        <f t="shared" si="1078"/>
        <v>-3.7981869078276276E-3</v>
      </c>
      <c r="X3793" s="3">
        <f t="shared" si="1079"/>
        <v>1.6512002416806393E-2</v>
      </c>
      <c r="Y3793" s="3">
        <f t="shared" si="1080"/>
        <v>1.9197847884568242E-2</v>
      </c>
    </row>
    <row r="3794" spans="1:25" x14ac:dyDescent="0.25">
      <c r="A3794" s="1">
        <v>41558</v>
      </c>
      <c r="B3794" s="2">
        <v>8349.3700000000008</v>
      </c>
      <c r="C3794" s="2">
        <v>93851</v>
      </c>
      <c r="D3794" s="2">
        <v>8361</v>
      </c>
      <c r="E3794" s="2">
        <v>8347</v>
      </c>
      <c r="F3794" s="13">
        <f t="shared" si="1068"/>
        <v>1.3929194657800181E-3</v>
      </c>
      <c r="G3794" s="2">
        <f t="shared" si="1063"/>
        <v>8111.2571666666681</v>
      </c>
      <c r="H3794" s="2">
        <f t="shared" ca="1" si="1069"/>
        <v>88557.6</v>
      </c>
      <c r="I3794">
        <f t="shared" ca="1" si="1070"/>
        <v>1</v>
      </c>
      <c r="J3794">
        <f t="shared" si="1071"/>
        <v>1</v>
      </c>
      <c r="K3794">
        <f t="shared" si="1064"/>
        <v>4.6400000000012369</v>
      </c>
      <c r="L3794">
        <f t="shared" ca="1" si="1065"/>
        <v>-4.6400000000012369</v>
      </c>
      <c r="M3794" s="14">
        <f t="shared" si="1066"/>
        <v>6923.0300000000498</v>
      </c>
      <c r="N3794">
        <f t="shared" si="1072"/>
        <v>0</v>
      </c>
      <c r="O3794">
        <f t="shared" si="1067"/>
        <v>0</v>
      </c>
      <c r="P3794">
        <f>COUNTIF(作圖資料!$A$3:$A$249,A3794)</f>
        <v>0</v>
      </c>
      <c r="R3794" s="7">
        <f t="shared" si="1073"/>
        <v>26</v>
      </c>
      <c r="S3794" s="8">
        <f t="shared" ca="1" si="1074"/>
        <v>-26</v>
      </c>
      <c r="T3794" s="8">
        <f t="shared" ca="1" si="1075"/>
        <v>9268</v>
      </c>
      <c r="U3794" s="8">
        <f t="shared" ca="1" si="1076"/>
        <v>1</v>
      </c>
      <c r="V3794" s="9">
        <f t="shared" ca="1" si="1077"/>
        <v>2</v>
      </c>
      <c r="W3794" s="3">
        <f t="shared" si="1078"/>
        <v>-3.7981869078276276E-3</v>
      </c>
      <c r="X3794" s="3">
        <f t="shared" si="1079"/>
        <v>1.7077223303667344E-2</v>
      </c>
      <c r="Y3794" s="3">
        <f t="shared" si="1080"/>
        <v>2.2377109317681443E-2</v>
      </c>
    </row>
    <row r="3795" spans="1:25" x14ac:dyDescent="0.25">
      <c r="A3795" s="1">
        <v>41561</v>
      </c>
      <c r="B3795" s="2">
        <v>8273.9599999999991</v>
      </c>
      <c r="C3795" s="2">
        <v>79087</v>
      </c>
      <c r="D3795" s="2">
        <v>8294</v>
      </c>
      <c r="E3795" s="2">
        <v>8280</v>
      </c>
      <c r="F3795" s="13">
        <f t="shared" si="1068"/>
        <v>2.4220566693580192E-3</v>
      </c>
      <c r="G3795" s="2">
        <f t="shared" si="1063"/>
        <v>8111.5073333333339</v>
      </c>
      <c r="H3795" s="2">
        <f t="shared" ca="1" si="1069"/>
        <v>86121.8</v>
      </c>
      <c r="I3795">
        <f t="shared" ca="1" si="1070"/>
        <v>-1</v>
      </c>
      <c r="J3795">
        <f t="shared" si="1071"/>
        <v>1</v>
      </c>
      <c r="K3795">
        <f t="shared" si="1064"/>
        <v>-75.410000000001673</v>
      </c>
      <c r="L3795">
        <f t="shared" ca="1" si="1065"/>
        <v>-75.410000000001673</v>
      </c>
      <c r="M3795" s="14">
        <f t="shared" si="1066"/>
        <v>6923.0300000000498</v>
      </c>
      <c r="N3795">
        <f t="shared" si="1072"/>
        <v>0</v>
      </c>
      <c r="O3795">
        <f t="shared" si="1067"/>
        <v>0</v>
      </c>
      <c r="P3795">
        <f>COUNTIF(作圖資料!$A$3:$A$249,A3795)</f>
        <v>0</v>
      </c>
      <c r="R3795" s="7">
        <f t="shared" si="1073"/>
        <v>-67</v>
      </c>
      <c r="S3795" s="8">
        <f t="shared" ca="1" si="1074"/>
        <v>-67</v>
      </c>
      <c r="T3795" s="8">
        <f t="shared" ca="1" si="1075"/>
        <v>9201</v>
      </c>
      <c r="U3795" s="8">
        <f t="shared" ca="1" si="1076"/>
        <v>-1</v>
      </c>
      <c r="V3795" s="9">
        <f t="shared" ca="1" si="1077"/>
        <v>2</v>
      </c>
      <c r="W3795" s="3">
        <f t="shared" si="1078"/>
        <v>-3.7981869078276276E-3</v>
      </c>
      <c r="X3795" s="3">
        <f t="shared" si="1079"/>
        <v>7.8911657437159555E-3</v>
      </c>
      <c r="Y3795" s="3">
        <f t="shared" si="1080"/>
        <v>1.4184397163120366E-2</v>
      </c>
    </row>
    <row r="3796" spans="1:25" x14ac:dyDescent="0.25">
      <c r="A3796" s="1">
        <v>41562</v>
      </c>
      <c r="B3796" s="2">
        <v>8367.8799999999992</v>
      </c>
      <c r="C3796" s="2">
        <v>82855</v>
      </c>
      <c r="D3796" s="2">
        <v>8354</v>
      </c>
      <c r="E3796" s="2">
        <v>8344</v>
      </c>
      <c r="F3796" s="13">
        <f t="shared" si="1068"/>
        <v>-1.6587235954625967E-3</v>
      </c>
      <c r="G3796" s="2">
        <f t="shared" si="1063"/>
        <v>8114.3556666666673</v>
      </c>
      <c r="H3796" s="2">
        <f t="shared" ca="1" si="1069"/>
        <v>84827.4</v>
      </c>
      <c r="I3796">
        <f t="shared" ca="1" si="1070"/>
        <v>-1</v>
      </c>
      <c r="J3796">
        <f t="shared" si="1071"/>
        <v>-1</v>
      </c>
      <c r="K3796">
        <f t="shared" si="1064"/>
        <v>93.920000000000073</v>
      </c>
      <c r="L3796">
        <f t="shared" ca="1" si="1065"/>
        <v>-93.920000000000073</v>
      </c>
      <c r="M3796" s="14">
        <f t="shared" si="1066"/>
        <v>6923.0300000000498</v>
      </c>
      <c r="N3796">
        <f t="shared" si="1072"/>
        <v>0</v>
      </c>
      <c r="O3796">
        <f t="shared" si="1067"/>
        <v>0</v>
      </c>
      <c r="P3796">
        <f>COUNTIF(作圖資料!$A$3:$A$249,A3796)</f>
        <v>0</v>
      </c>
      <c r="R3796" s="7">
        <f t="shared" si="1073"/>
        <v>60</v>
      </c>
      <c r="S3796" s="8">
        <f t="shared" ca="1" si="1074"/>
        <v>-60</v>
      </c>
      <c r="T3796" s="8">
        <f t="shared" ca="1" si="1075"/>
        <v>9141</v>
      </c>
      <c r="U3796" s="8">
        <f t="shared" ca="1" si="1076"/>
        <v>-1</v>
      </c>
      <c r="V3796" s="9">
        <f t="shared" ca="1" si="1077"/>
        <v>0</v>
      </c>
      <c r="W3796" s="3">
        <f t="shared" si="1078"/>
        <v>-3.7981869078276276E-3</v>
      </c>
      <c r="X3796" s="3">
        <f t="shared" si="1079"/>
        <v>1.9332016108795091E-2</v>
      </c>
      <c r="Y3796" s="3">
        <f t="shared" si="1080"/>
        <v>2.1521154316458624E-2</v>
      </c>
    </row>
    <row r="3797" spans="1:25" x14ac:dyDescent="0.25">
      <c r="A3797" s="1">
        <v>41563</v>
      </c>
      <c r="B3797" s="2">
        <v>8332.18</v>
      </c>
      <c r="C3797" s="2">
        <v>72966</v>
      </c>
      <c r="D3797" s="2">
        <v>8345</v>
      </c>
      <c r="E3797" s="2">
        <v>8334</v>
      </c>
      <c r="F3797" s="13">
        <f t="shared" si="1068"/>
        <v>2.1843023074397117E-4</v>
      </c>
      <c r="G3797" s="2">
        <f t="shared" si="1063"/>
        <v>8118.8581666666687</v>
      </c>
      <c r="H3797" s="2">
        <f t="shared" ca="1" si="1069"/>
        <v>82812.600000000006</v>
      </c>
      <c r="I3797">
        <f t="shared" ca="1" si="1070"/>
        <v>-1</v>
      </c>
      <c r="J3797">
        <f t="shared" si="1071"/>
        <v>1</v>
      </c>
      <c r="K3797">
        <f t="shared" si="1064"/>
        <v>-35.699999999998909</v>
      </c>
      <c r="L3797">
        <f t="shared" ca="1" si="1065"/>
        <v>35.699999999998909</v>
      </c>
      <c r="M3797" s="14">
        <f t="shared" si="1066"/>
        <v>6923.0300000000498</v>
      </c>
      <c r="N3797">
        <f t="shared" si="1072"/>
        <v>0</v>
      </c>
      <c r="O3797">
        <f t="shared" si="1067"/>
        <v>0</v>
      </c>
      <c r="P3797">
        <f>COUNTIF(作圖資料!$A$3:$A$249,A3797)</f>
        <v>1</v>
      </c>
      <c r="R3797" s="7">
        <f t="shared" si="1073"/>
        <v>-9</v>
      </c>
      <c r="S3797" s="8">
        <f t="shared" ca="1" si="1074"/>
        <v>9</v>
      </c>
      <c r="T3797" s="8">
        <f t="shared" ca="1" si="1075"/>
        <v>9150</v>
      </c>
      <c r="U3797" s="8">
        <f t="shared" ca="1" si="1076"/>
        <v>-1</v>
      </c>
      <c r="V3797" s="9">
        <f t="shared" ca="1" si="1077"/>
        <v>2</v>
      </c>
      <c r="W3797" s="3">
        <f t="shared" si="1078"/>
        <v>-3.7981869078276276E-3</v>
      </c>
      <c r="X3797" s="3">
        <f t="shared" si="1079"/>
        <v>1.4983226095663493E-2</v>
      </c>
      <c r="Y3797" s="3">
        <f t="shared" si="1080"/>
        <v>2.0420640743457952E-2</v>
      </c>
    </row>
    <row r="3798" spans="1:25" x14ac:dyDescent="0.25">
      <c r="A3798" s="1">
        <v>41564</v>
      </c>
      <c r="B3798" s="2">
        <v>8374.68</v>
      </c>
      <c r="C3798" s="2">
        <v>80994</v>
      </c>
      <c r="D3798" s="2">
        <v>8363</v>
      </c>
      <c r="E3798" s="2">
        <v>8343</v>
      </c>
      <c r="F3798" s="13">
        <f t="shared" si="1068"/>
        <v>-1.3946801549432619E-3</v>
      </c>
      <c r="G3798" s="2">
        <f t="shared" si="1063"/>
        <v>8123.3453333333346</v>
      </c>
      <c r="H3798" s="2">
        <f t="shared" ca="1" si="1069"/>
        <v>81950.600000000006</v>
      </c>
      <c r="I3798">
        <f t="shared" ca="1" si="1070"/>
        <v>-1</v>
      </c>
      <c r="J3798">
        <f t="shared" si="1071"/>
        <v>-1</v>
      </c>
      <c r="K3798">
        <f t="shared" si="1064"/>
        <v>42.5</v>
      </c>
      <c r="L3798">
        <f t="shared" ca="1" si="1065"/>
        <v>-42.5</v>
      </c>
      <c r="M3798" s="14">
        <f t="shared" si="1066"/>
        <v>6923.0300000000498</v>
      </c>
      <c r="N3798">
        <f t="shared" si="1072"/>
        <v>0</v>
      </c>
      <c r="O3798">
        <f t="shared" si="1067"/>
        <v>0</v>
      </c>
      <c r="P3798">
        <f>COUNTIF(作圖資料!$A$3:$A$249,A3798)</f>
        <v>0</v>
      </c>
      <c r="R3798" s="7">
        <f t="shared" si="1073"/>
        <v>29</v>
      </c>
      <c r="S3798" s="8">
        <f t="shared" ca="1" si="1074"/>
        <v>-29</v>
      </c>
      <c r="T3798" s="8">
        <f t="shared" ca="1" si="1075"/>
        <v>9121</v>
      </c>
      <c r="U3798" s="8">
        <f t="shared" ca="1" si="1076"/>
        <v>-1</v>
      </c>
      <c r="V3798" s="9">
        <f t="shared" ca="1" si="1077"/>
        <v>0</v>
      </c>
      <c r="W3798" s="3">
        <f t="shared" si="1078"/>
        <v>2.1843023074397117E-4</v>
      </c>
      <c r="X3798" s="3">
        <f t="shared" si="1079"/>
        <v>5.1007059377017779E-3</v>
      </c>
      <c r="Y3798" s="3">
        <f t="shared" si="1080"/>
        <v>3.4797216222702183E-3</v>
      </c>
    </row>
    <row r="3799" spans="1:25" x14ac:dyDescent="0.25">
      <c r="A3799" s="1">
        <v>41565</v>
      </c>
      <c r="B3799" s="2">
        <v>8441.19</v>
      </c>
      <c r="C3799" s="2">
        <v>84053</v>
      </c>
      <c r="D3799" s="2">
        <v>8416</v>
      </c>
      <c r="E3799" s="2">
        <v>8394</v>
      </c>
      <c r="F3799" s="13">
        <f t="shared" si="1068"/>
        <v>-2.9841764016685923E-3</v>
      </c>
      <c r="G3799" s="2">
        <f t="shared" si="1063"/>
        <v>8127.1210000000019</v>
      </c>
      <c r="H3799" s="2">
        <f t="shared" ca="1" si="1069"/>
        <v>79991</v>
      </c>
      <c r="I3799">
        <f t="shared" ca="1" si="1070"/>
        <v>1</v>
      </c>
      <c r="J3799">
        <f t="shared" si="1071"/>
        <v>-1</v>
      </c>
      <c r="K3799">
        <f t="shared" si="1064"/>
        <v>66.510000000000218</v>
      </c>
      <c r="L3799">
        <f t="shared" ca="1" si="1065"/>
        <v>-66.510000000000218</v>
      </c>
      <c r="M3799" s="14">
        <f t="shared" si="1066"/>
        <v>6923.0300000000498</v>
      </c>
      <c r="N3799">
        <f t="shared" si="1072"/>
        <v>0</v>
      </c>
      <c r="O3799">
        <f t="shared" si="1067"/>
        <v>0</v>
      </c>
      <c r="P3799">
        <f>COUNTIF(作圖資料!$A$3:$A$249,A3799)</f>
        <v>0</v>
      </c>
      <c r="R3799" s="7">
        <f t="shared" si="1073"/>
        <v>53</v>
      </c>
      <c r="S3799" s="8">
        <f t="shared" ca="1" si="1074"/>
        <v>-53</v>
      </c>
      <c r="T3799" s="8">
        <f t="shared" ca="1" si="1075"/>
        <v>9068</v>
      </c>
      <c r="U3799" s="8">
        <f t="shared" ca="1" si="1076"/>
        <v>1</v>
      </c>
      <c r="V3799" s="9">
        <f t="shared" ca="1" si="1077"/>
        <v>2</v>
      </c>
      <c r="W3799" s="3">
        <f t="shared" si="1078"/>
        <v>2.1843023074397117E-4</v>
      </c>
      <c r="X3799" s="3">
        <f t="shared" si="1079"/>
        <v>1.3083010688679453E-2</v>
      </c>
      <c r="Y3799" s="3">
        <f t="shared" si="1080"/>
        <v>9.8392128629709585E-3</v>
      </c>
    </row>
    <row r="3800" spans="1:25" x14ac:dyDescent="0.25">
      <c r="A3800" s="1">
        <v>41568</v>
      </c>
      <c r="B3800" s="2">
        <v>8419.32</v>
      </c>
      <c r="C3800" s="2">
        <v>77589</v>
      </c>
      <c r="D3800" s="2">
        <v>8401</v>
      </c>
      <c r="E3800" s="2">
        <v>8380</v>
      </c>
      <c r="F3800" s="13">
        <f t="shared" si="1068"/>
        <v>-2.1759477012395223E-3</v>
      </c>
      <c r="G3800" s="2">
        <f t="shared" si="1063"/>
        <v>8130.8398333333353</v>
      </c>
      <c r="H3800" s="2">
        <f t="shared" ca="1" si="1069"/>
        <v>79691.399999999994</v>
      </c>
      <c r="I3800">
        <f t="shared" ca="1" si="1070"/>
        <v>-1</v>
      </c>
      <c r="J3800">
        <f t="shared" si="1071"/>
        <v>-1</v>
      </c>
      <c r="K3800">
        <f t="shared" si="1064"/>
        <v>-21.8700000000008</v>
      </c>
      <c r="L3800">
        <f t="shared" ca="1" si="1065"/>
        <v>-21.8700000000008</v>
      </c>
      <c r="M3800" s="14">
        <f t="shared" si="1066"/>
        <v>6923.0300000000498</v>
      </c>
      <c r="N3800">
        <f t="shared" si="1072"/>
        <v>0</v>
      </c>
      <c r="O3800">
        <f t="shared" si="1067"/>
        <v>0</v>
      </c>
      <c r="P3800">
        <f>COUNTIF(作圖資料!$A$3:$A$249,A3800)</f>
        <v>0</v>
      </c>
      <c r="R3800" s="7">
        <f t="shared" si="1073"/>
        <v>-15</v>
      </c>
      <c r="S3800" s="8">
        <f t="shared" ca="1" si="1074"/>
        <v>-15</v>
      </c>
      <c r="T3800" s="8">
        <f t="shared" ca="1" si="1075"/>
        <v>9053</v>
      </c>
      <c r="U3800" s="8">
        <f t="shared" ca="1" si="1076"/>
        <v>-1</v>
      </c>
      <c r="V3800" s="9">
        <f t="shared" ca="1" si="1077"/>
        <v>2</v>
      </c>
      <c r="W3800" s="3">
        <f t="shared" si="1078"/>
        <v>2.1843023074397117E-4</v>
      </c>
      <c r="X3800" s="3">
        <f t="shared" si="1079"/>
        <v>1.045824742144319E-2</v>
      </c>
      <c r="Y3800" s="3">
        <f t="shared" si="1080"/>
        <v>8.039356851451851E-3</v>
      </c>
    </row>
    <row r="3801" spans="1:25" x14ac:dyDescent="0.25">
      <c r="A3801" s="1">
        <v>41569</v>
      </c>
      <c r="B3801" s="2">
        <v>8418.27</v>
      </c>
      <c r="C3801" s="2">
        <v>77369</v>
      </c>
      <c r="D3801" s="2">
        <v>8414</v>
      </c>
      <c r="E3801" s="2">
        <v>8397</v>
      </c>
      <c r="F3801" s="13">
        <f t="shared" si="1068"/>
        <v>-5.0723010784881062E-4</v>
      </c>
      <c r="G3801" s="2">
        <f t="shared" si="1063"/>
        <v>8135.0846666666685</v>
      </c>
      <c r="H3801" s="2">
        <f t="shared" ca="1" si="1069"/>
        <v>78594.2</v>
      </c>
      <c r="I3801">
        <f t="shared" ca="1" si="1070"/>
        <v>-1</v>
      </c>
      <c r="J3801">
        <f t="shared" si="1071"/>
        <v>-1</v>
      </c>
      <c r="K3801">
        <f t="shared" si="1064"/>
        <v>-1.0499999999992724</v>
      </c>
      <c r="L3801">
        <f t="shared" ca="1" si="1065"/>
        <v>1.0499999999992724</v>
      </c>
      <c r="M3801" s="14">
        <f t="shared" si="1066"/>
        <v>6923.0300000000498</v>
      </c>
      <c r="N3801">
        <f t="shared" si="1072"/>
        <v>0</v>
      </c>
      <c r="O3801">
        <f t="shared" si="1067"/>
        <v>0</v>
      </c>
      <c r="P3801">
        <f>COUNTIF(作圖資料!$A$3:$A$249,A3801)</f>
        <v>0</v>
      </c>
      <c r="R3801" s="7">
        <f t="shared" si="1073"/>
        <v>13</v>
      </c>
      <c r="S3801" s="8">
        <f t="shared" ca="1" si="1074"/>
        <v>-13</v>
      </c>
      <c r="T3801" s="8">
        <f t="shared" ca="1" si="1075"/>
        <v>9040</v>
      </c>
      <c r="U3801" s="8">
        <f t="shared" ca="1" si="1076"/>
        <v>-1</v>
      </c>
      <c r="V3801" s="9">
        <f t="shared" ca="1" si="1077"/>
        <v>0</v>
      </c>
      <c r="W3801" s="3">
        <f t="shared" si="1078"/>
        <v>2.1843023074397117E-4</v>
      </c>
      <c r="X3801" s="3">
        <f t="shared" si="1079"/>
        <v>1.0332229980629437E-2</v>
      </c>
      <c r="Y3801" s="3">
        <f t="shared" si="1080"/>
        <v>9.5992320614350923E-3</v>
      </c>
    </row>
    <row r="3802" spans="1:25" x14ac:dyDescent="0.25">
      <c r="A3802" s="1">
        <v>41570</v>
      </c>
      <c r="B3802" s="2">
        <v>8393.6200000000008</v>
      </c>
      <c r="C3802" s="2">
        <v>75872</v>
      </c>
      <c r="D3802" s="2">
        <v>8361</v>
      </c>
      <c r="E3802" s="2">
        <v>8338</v>
      </c>
      <c r="F3802" s="13">
        <f t="shared" si="1068"/>
        <v>-3.8862850593666121E-3</v>
      </c>
      <c r="G3802" s="2">
        <f t="shared" si="1063"/>
        <v>8139.1550000000025</v>
      </c>
      <c r="H3802" s="2">
        <f t="shared" ca="1" si="1069"/>
        <v>79175.399999999994</v>
      </c>
      <c r="I3802">
        <f t="shared" ca="1" si="1070"/>
        <v>-1</v>
      </c>
      <c r="J3802">
        <f t="shared" si="1071"/>
        <v>-1</v>
      </c>
      <c r="K3802">
        <f t="shared" si="1064"/>
        <v>-24.649999999999636</v>
      </c>
      <c r="L3802">
        <f t="shared" ca="1" si="1065"/>
        <v>24.649999999999636</v>
      </c>
      <c r="M3802" s="14">
        <f t="shared" si="1066"/>
        <v>6923.0300000000498</v>
      </c>
      <c r="N3802">
        <f t="shared" si="1072"/>
        <v>0</v>
      </c>
      <c r="O3802">
        <f t="shared" si="1067"/>
        <v>0</v>
      </c>
      <c r="P3802">
        <f>COUNTIF(作圖資料!$A$3:$A$249,A3802)</f>
        <v>0</v>
      </c>
      <c r="R3802" s="7">
        <f t="shared" si="1073"/>
        <v>-53</v>
      </c>
      <c r="S3802" s="8">
        <f t="shared" ca="1" si="1074"/>
        <v>53</v>
      </c>
      <c r="T3802" s="8">
        <f t="shared" ca="1" si="1075"/>
        <v>9093</v>
      </c>
      <c r="U3802" s="8">
        <f t="shared" ca="1" si="1076"/>
        <v>-1</v>
      </c>
      <c r="V3802" s="9">
        <f t="shared" ca="1" si="1077"/>
        <v>0</v>
      </c>
      <c r="W3802" s="3">
        <f t="shared" si="1078"/>
        <v>2.1843023074397117E-4</v>
      </c>
      <c r="X3802" s="3">
        <f t="shared" si="1079"/>
        <v>7.3738205367623877E-3</v>
      </c>
      <c r="Y3802" s="3">
        <f t="shared" si="1080"/>
        <v>3.2397408207343048E-3</v>
      </c>
    </row>
    <row r="3803" spans="1:25" x14ac:dyDescent="0.25">
      <c r="A3803" s="1">
        <v>41571</v>
      </c>
      <c r="B3803" s="2">
        <v>8413.7199999999993</v>
      </c>
      <c r="C3803" s="2">
        <v>69692</v>
      </c>
      <c r="D3803" s="2">
        <v>8391</v>
      </c>
      <c r="E3803" s="2">
        <v>8371</v>
      </c>
      <c r="F3803" s="13">
        <f t="shared" si="1068"/>
        <v>-2.7003513309212801E-3</v>
      </c>
      <c r="G3803" s="2">
        <f t="shared" si="1063"/>
        <v>8144.6420000000026</v>
      </c>
      <c r="H3803" s="2">
        <f t="shared" ca="1" si="1069"/>
        <v>76915</v>
      </c>
      <c r="I3803">
        <f t="shared" ca="1" si="1070"/>
        <v>-1</v>
      </c>
      <c r="J3803">
        <f t="shared" si="1071"/>
        <v>-1</v>
      </c>
      <c r="K3803">
        <f t="shared" si="1064"/>
        <v>20.099999999998545</v>
      </c>
      <c r="L3803">
        <f t="shared" ca="1" si="1065"/>
        <v>-20.099999999998545</v>
      </c>
      <c r="M3803" s="14">
        <f t="shared" si="1066"/>
        <v>6923.0300000000498</v>
      </c>
      <c r="N3803">
        <f t="shared" si="1072"/>
        <v>0</v>
      </c>
      <c r="O3803">
        <f t="shared" si="1067"/>
        <v>0</v>
      </c>
      <c r="P3803">
        <f>COUNTIF(作圖資料!$A$3:$A$249,A3803)</f>
        <v>0</v>
      </c>
      <c r="R3803" s="7">
        <f t="shared" si="1073"/>
        <v>30</v>
      </c>
      <c r="S3803" s="8">
        <f t="shared" ca="1" si="1074"/>
        <v>-30</v>
      </c>
      <c r="T3803" s="8">
        <f t="shared" ca="1" si="1075"/>
        <v>9063</v>
      </c>
      <c r="U3803" s="8">
        <f t="shared" ca="1" si="1076"/>
        <v>-1</v>
      </c>
      <c r="V3803" s="9">
        <f t="shared" ca="1" si="1077"/>
        <v>0</v>
      </c>
      <c r="W3803" s="3">
        <f t="shared" si="1078"/>
        <v>2.1843023074397117E-4</v>
      </c>
      <c r="X3803" s="3">
        <f t="shared" si="1079"/>
        <v>9.7861544037693982E-3</v>
      </c>
      <c r="Y3803" s="3">
        <f t="shared" si="1080"/>
        <v>6.8394528437722979E-3</v>
      </c>
    </row>
    <row r="3804" spans="1:25" x14ac:dyDescent="0.25">
      <c r="A3804" s="1">
        <v>41572</v>
      </c>
      <c r="B3804" s="2">
        <v>8346.6200000000008</v>
      </c>
      <c r="C3804" s="2">
        <v>79625</v>
      </c>
      <c r="D3804" s="2">
        <v>8322</v>
      </c>
      <c r="E3804" s="2">
        <v>8299</v>
      </c>
      <c r="F3804" s="13">
        <f t="shared" si="1068"/>
        <v>-2.9496970030983283E-3</v>
      </c>
      <c r="G3804" s="2">
        <f t="shared" si="1063"/>
        <v>8147.6931666666678</v>
      </c>
      <c r="H3804" s="2">
        <f t="shared" ca="1" si="1069"/>
        <v>76029.399999999994</v>
      </c>
      <c r="I3804">
        <f t="shared" ca="1" si="1070"/>
        <v>1</v>
      </c>
      <c r="J3804">
        <f t="shared" si="1071"/>
        <v>-1</v>
      </c>
      <c r="K3804">
        <f t="shared" si="1064"/>
        <v>-67.099999999998545</v>
      </c>
      <c r="L3804">
        <f t="shared" ca="1" si="1065"/>
        <v>67.099999999998545</v>
      </c>
      <c r="M3804" s="14">
        <f t="shared" si="1066"/>
        <v>6923.0300000000498</v>
      </c>
      <c r="N3804">
        <f t="shared" si="1072"/>
        <v>0</v>
      </c>
      <c r="O3804">
        <f t="shared" si="1067"/>
        <v>0</v>
      </c>
      <c r="P3804">
        <f>COUNTIF(作圖資料!$A$3:$A$249,A3804)</f>
        <v>0</v>
      </c>
      <c r="R3804" s="7">
        <f t="shared" si="1073"/>
        <v>-69</v>
      </c>
      <c r="S3804" s="8">
        <f t="shared" ca="1" si="1074"/>
        <v>69</v>
      </c>
      <c r="T3804" s="8">
        <f t="shared" ca="1" si="1075"/>
        <v>9132</v>
      </c>
      <c r="U3804" s="8">
        <f t="shared" ca="1" si="1076"/>
        <v>1</v>
      </c>
      <c r="V3804" s="9">
        <f t="shared" ca="1" si="1077"/>
        <v>2</v>
      </c>
      <c r="W3804" s="3">
        <f t="shared" si="1078"/>
        <v>2.1843023074397117E-4</v>
      </c>
      <c r="X3804" s="3">
        <f t="shared" si="1079"/>
        <v>1.7330398527157787E-3</v>
      </c>
      <c r="Y3804" s="3">
        <f t="shared" si="1080"/>
        <v>-1.4398848092155303E-3</v>
      </c>
    </row>
    <row r="3805" spans="1:25" x14ac:dyDescent="0.25">
      <c r="A3805" s="1">
        <v>41575</v>
      </c>
      <c r="B3805" s="2">
        <v>8407.83</v>
      </c>
      <c r="C3805" s="2">
        <v>65033</v>
      </c>
      <c r="D3805" s="2">
        <v>8388</v>
      </c>
      <c r="E3805" s="2">
        <v>8369</v>
      </c>
      <c r="F3805" s="13">
        <f t="shared" si="1068"/>
        <v>-2.3585158120466021E-3</v>
      </c>
      <c r="G3805" s="2">
        <f t="shared" si="1063"/>
        <v>8152.691333333335</v>
      </c>
      <c r="H3805" s="2">
        <f t="shared" ca="1" si="1069"/>
        <v>73518.2</v>
      </c>
      <c r="I3805">
        <f t="shared" ca="1" si="1070"/>
        <v>-1</v>
      </c>
      <c r="J3805">
        <f t="shared" si="1071"/>
        <v>-1</v>
      </c>
      <c r="K3805">
        <f t="shared" si="1064"/>
        <v>61.209999999999127</v>
      </c>
      <c r="L3805">
        <f t="shared" ca="1" si="1065"/>
        <v>61.209999999999127</v>
      </c>
      <c r="M3805" s="14">
        <f t="shared" si="1066"/>
        <v>6923.0300000000498</v>
      </c>
      <c r="N3805">
        <f t="shared" si="1072"/>
        <v>0</v>
      </c>
      <c r="O3805">
        <f t="shared" si="1067"/>
        <v>0</v>
      </c>
      <c r="P3805">
        <f>COUNTIF(作圖資料!$A$3:$A$249,A3805)</f>
        <v>0</v>
      </c>
      <c r="R3805" s="7">
        <f t="shared" si="1073"/>
        <v>66</v>
      </c>
      <c r="S3805" s="8">
        <f t="shared" ca="1" si="1074"/>
        <v>66</v>
      </c>
      <c r="T3805" s="8">
        <f t="shared" ca="1" si="1075"/>
        <v>9198</v>
      </c>
      <c r="U3805" s="8">
        <f t="shared" ca="1" si="1076"/>
        <v>-1</v>
      </c>
      <c r="V3805" s="9">
        <f t="shared" ca="1" si="1077"/>
        <v>2</v>
      </c>
      <c r="W3805" s="3">
        <f t="shared" si="1078"/>
        <v>2.1843023074397117E-4</v>
      </c>
      <c r="X3805" s="3">
        <f t="shared" si="1079"/>
        <v>9.0792565691093507E-3</v>
      </c>
      <c r="Y3805" s="3">
        <f t="shared" si="1080"/>
        <v>6.4794816414683876E-3</v>
      </c>
    </row>
    <row r="3806" spans="1:25" x14ac:dyDescent="0.25">
      <c r="A3806" s="1">
        <v>41576</v>
      </c>
      <c r="B3806" s="2">
        <v>8420.98</v>
      </c>
      <c r="C3806" s="2">
        <v>67862</v>
      </c>
      <c r="D3806" s="2">
        <v>8410</v>
      </c>
      <c r="E3806" s="2">
        <v>8387</v>
      </c>
      <c r="F3806" s="13">
        <f t="shared" si="1068"/>
        <v>-1.3038862460188483E-3</v>
      </c>
      <c r="G3806" s="2">
        <f t="shared" si="1063"/>
        <v>8158.7706666666681</v>
      </c>
      <c r="H3806" s="2">
        <f t="shared" ca="1" si="1069"/>
        <v>71616.800000000003</v>
      </c>
      <c r="I3806">
        <f t="shared" ca="1" si="1070"/>
        <v>-1</v>
      </c>
      <c r="J3806">
        <f t="shared" si="1071"/>
        <v>-1</v>
      </c>
      <c r="K3806">
        <f t="shared" si="1064"/>
        <v>13.149999999999636</v>
      </c>
      <c r="L3806">
        <f t="shared" ca="1" si="1065"/>
        <v>-13.149999999999636</v>
      </c>
      <c r="M3806" s="14">
        <f t="shared" si="1066"/>
        <v>6923.0300000000498</v>
      </c>
      <c r="N3806">
        <f t="shared" si="1072"/>
        <v>0</v>
      </c>
      <c r="O3806">
        <f t="shared" si="1067"/>
        <v>0</v>
      </c>
      <c r="P3806">
        <f>COUNTIF(作圖資料!$A$3:$A$249,A3806)</f>
        <v>0</v>
      </c>
      <c r="R3806" s="7">
        <f t="shared" si="1073"/>
        <v>22</v>
      </c>
      <c r="S3806" s="8">
        <f t="shared" ca="1" si="1074"/>
        <v>-22</v>
      </c>
      <c r="T3806" s="8">
        <f t="shared" ca="1" si="1075"/>
        <v>9176</v>
      </c>
      <c r="U3806" s="8">
        <f t="shared" ca="1" si="1076"/>
        <v>-1</v>
      </c>
      <c r="V3806" s="9">
        <f t="shared" ca="1" si="1077"/>
        <v>0</v>
      </c>
      <c r="W3806" s="3">
        <f t="shared" si="1078"/>
        <v>2.1843023074397117E-4</v>
      </c>
      <c r="X3806" s="3">
        <f t="shared" si="1079"/>
        <v>1.0657474994539395E-2</v>
      </c>
      <c r="Y3806" s="3">
        <f t="shared" si="1080"/>
        <v>9.1192704583629158E-3</v>
      </c>
    </row>
    <row r="3807" spans="1:25" x14ac:dyDescent="0.25">
      <c r="A3807" s="1">
        <v>41577</v>
      </c>
      <c r="B3807" s="2">
        <v>8465.06</v>
      </c>
      <c r="C3807" s="2">
        <v>74812</v>
      </c>
      <c r="D3807" s="2">
        <v>8441</v>
      </c>
      <c r="E3807" s="2">
        <v>8421</v>
      </c>
      <c r="F3807" s="13">
        <f t="shared" si="1068"/>
        <v>-2.8422716436740103E-3</v>
      </c>
      <c r="G3807" s="2">
        <f t="shared" si="1063"/>
        <v>8164.8570000000018</v>
      </c>
      <c r="H3807" s="2">
        <f t="shared" ca="1" si="1069"/>
        <v>71404.800000000003</v>
      </c>
      <c r="I3807">
        <f t="shared" ca="1" si="1070"/>
        <v>1</v>
      </c>
      <c r="J3807">
        <f t="shared" si="1071"/>
        <v>-1</v>
      </c>
      <c r="K3807">
        <f t="shared" si="1064"/>
        <v>44.079999999999927</v>
      </c>
      <c r="L3807">
        <f t="shared" ca="1" si="1065"/>
        <v>-44.079999999999927</v>
      </c>
      <c r="M3807" s="14">
        <f t="shared" si="1066"/>
        <v>6923.0300000000498</v>
      </c>
      <c r="N3807">
        <f t="shared" si="1072"/>
        <v>0</v>
      </c>
      <c r="O3807">
        <f t="shared" si="1067"/>
        <v>0</v>
      </c>
      <c r="P3807">
        <f>COUNTIF(作圖資料!$A$3:$A$249,A3807)</f>
        <v>0</v>
      </c>
      <c r="R3807" s="7">
        <f t="shared" si="1073"/>
        <v>31</v>
      </c>
      <c r="S3807" s="8">
        <f t="shared" ca="1" si="1074"/>
        <v>-31</v>
      </c>
      <c r="T3807" s="8">
        <f t="shared" ca="1" si="1075"/>
        <v>9145</v>
      </c>
      <c r="U3807" s="8">
        <f t="shared" ca="1" si="1076"/>
        <v>1</v>
      </c>
      <c r="V3807" s="9">
        <f t="shared" ca="1" si="1077"/>
        <v>2</v>
      </c>
      <c r="W3807" s="3">
        <f t="shared" si="1078"/>
        <v>2.1843023074397117E-4</v>
      </c>
      <c r="X3807" s="3">
        <f t="shared" si="1079"/>
        <v>1.594780717651334E-2</v>
      </c>
      <c r="Y3807" s="3">
        <f t="shared" si="1080"/>
        <v>1.2838972882168953E-2</v>
      </c>
    </row>
    <row r="3808" spans="1:25" x14ac:dyDescent="0.25">
      <c r="A3808" s="1">
        <v>41578</v>
      </c>
      <c r="B3808" s="2">
        <v>8450.06</v>
      </c>
      <c r="C3808" s="2">
        <v>84003</v>
      </c>
      <c r="D3808" s="2">
        <v>8427</v>
      </c>
      <c r="E3808" s="2">
        <v>8409</v>
      </c>
      <c r="F3808" s="13">
        <f t="shared" si="1068"/>
        <v>-2.7289747055050384E-3</v>
      </c>
      <c r="G3808" s="2">
        <f t="shared" si="1063"/>
        <v>8170.0475000000006</v>
      </c>
      <c r="H3808" s="2">
        <f t="shared" ca="1" si="1069"/>
        <v>74267</v>
      </c>
      <c r="I3808">
        <f t="shared" ca="1" si="1070"/>
        <v>1</v>
      </c>
      <c r="J3808">
        <f t="shared" si="1071"/>
        <v>-1</v>
      </c>
      <c r="K3808">
        <f t="shared" si="1064"/>
        <v>-15</v>
      </c>
      <c r="L3808">
        <f t="shared" ca="1" si="1065"/>
        <v>-15</v>
      </c>
      <c r="M3808" s="14">
        <f t="shared" si="1066"/>
        <v>6923.0300000000498</v>
      </c>
      <c r="N3808">
        <f t="shared" si="1072"/>
        <v>0</v>
      </c>
      <c r="O3808">
        <f t="shared" si="1067"/>
        <v>0</v>
      </c>
      <c r="P3808">
        <f>COUNTIF(作圖資料!$A$3:$A$249,A3808)</f>
        <v>0</v>
      </c>
      <c r="R3808" s="7">
        <f t="shared" si="1073"/>
        <v>-14</v>
      </c>
      <c r="S3808" s="8">
        <f t="shared" ca="1" si="1074"/>
        <v>-14</v>
      </c>
      <c r="T3808" s="8">
        <f t="shared" ca="1" si="1075"/>
        <v>9131</v>
      </c>
      <c r="U3808" s="8">
        <f t="shared" ca="1" si="1076"/>
        <v>1</v>
      </c>
      <c r="V3808" s="9">
        <f t="shared" ca="1" si="1077"/>
        <v>0</v>
      </c>
      <c r="W3808" s="3">
        <f t="shared" si="1078"/>
        <v>2.1843023074397117E-4</v>
      </c>
      <c r="X3808" s="3">
        <f t="shared" si="1079"/>
        <v>1.4147558022030271E-2</v>
      </c>
      <c r="Y3808" s="3">
        <f t="shared" si="1080"/>
        <v>1.115910727141789E-2</v>
      </c>
    </row>
    <row r="3809" spans="1:25" x14ac:dyDescent="0.25">
      <c r="A3809" s="1">
        <v>41579</v>
      </c>
      <c r="B3809" s="2">
        <v>8388.18</v>
      </c>
      <c r="C3809" s="2">
        <v>77543</v>
      </c>
      <c r="D3809" s="2">
        <v>8393</v>
      </c>
      <c r="E3809" s="2">
        <v>8373</v>
      </c>
      <c r="F3809" s="13">
        <f t="shared" si="1068"/>
        <v>5.746180935555234E-4</v>
      </c>
      <c r="G3809" s="2">
        <f t="shared" si="1063"/>
        <v>8175.8686666666663</v>
      </c>
      <c r="H3809" s="2">
        <f t="shared" ca="1" si="1069"/>
        <v>73850.600000000006</v>
      </c>
      <c r="I3809">
        <f t="shared" ca="1" si="1070"/>
        <v>1</v>
      </c>
      <c r="J3809">
        <f t="shared" si="1071"/>
        <v>1</v>
      </c>
      <c r="K3809">
        <f t="shared" si="1064"/>
        <v>-61.8799999999992</v>
      </c>
      <c r="L3809">
        <f t="shared" ca="1" si="1065"/>
        <v>-61.8799999999992</v>
      </c>
      <c r="M3809" s="14">
        <f t="shared" si="1066"/>
        <v>6923.0300000000498</v>
      </c>
      <c r="N3809">
        <f t="shared" si="1072"/>
        <v>0</v>
      </c>
      <c r="O3809">
        <f t="shared" si="1067"/>
        <v>0</v>
      </c>
      <c r="P3809">
        <f>COUNTIF(作圖資料!$A$3:$A$249,A3809)</f>
        <v>0</v>
      </c>
      <c r="R3809" s="7">
        <f t="shared" si="1073"/>
        <v>-34</v>
      </c>
      <c r="S3809" s="8">
        <f t="shared" ca="1" si="1074"/>
        <v>-34</v>
      </c>
      <c r="T3809" s="8">
        <f t="shared" ca="1" si="1075"/>
        <v>9097</v>
      </c>
      <c r="U3809" s="8">
        <f t="shared" ca="1" si="1076"/>
        <v>1</v>
      </c>
      <c r="V3809" s="9">
        <f t="shared" ca="1" si="1077"/>
        <v>0</v>
      </c>
      <c r="W3809" s="3">
        <f t="shared" si="1078"/>
        <v>2.1843023074397117E-4</v>
      </c>
      <c r="X3809" s="3">
        <f t="shared" si="1079"/>
        <v>6.7209301767365837E-3</v>
      </c>
      <c r="Y3809" s="3">
        <f t="shared" si="1080"/>
        <v>7.0794336453079421E-3</v>
      </c>
    </row>
    <row r="3810" spans="1:25" x14ac:dyDescent="0.25">
      <c r="A3810" s="1">
        <v>41582</v>
      </c>
      <c r="B3810" s="2">
        <v>8354.14</v>
      </c>
      <c r="C3810" s="2">
        <v>82495</v>
      </c>
      <c r="D3810" s="2">
        <v>8339</v>
      </c>
      <c r="E3810" s="2">
        <v>8318</v>
      </c>
      <c r="F3810" s="13">
        <f t="shared" si="1068"/>
        <v>-1.8122751115015046E-3</v>
      </c>
      <c r="G3810" s="2">
        <f t="shared" si="1063"/>
        <v>8183.0828333333338</v>
      </c>
      <c r="H3810" s="2">
        <f t="shared" ca="1" si="1069"/>
        <v>77343</v>
      </c>
      <c r="I3810">
        <f t="shared" ca="1" si="1070"/>
        <v>1</v>
      </c>
      <c r="J3810">
        <f t="shared" si="1071"/>
        <v>-1</v>
      </c>
      <c r="K3810">
        <f t="shared" si="1064"/>
        <v>-34.040000000000873</v>
      </c>
      <c r="L3810">
        <f t="shared" ca="1" si="1065"/>
        <v>-34.040000000000873</v>
      </c>
      <c r="M3810" s="14">
        <f t="shared" si="1066"/>
        <v>6923.0300000000498</v>
      </c>
      <c r="N3810">
        <f t="shared" si="1072"/>
        <v>0</v>
      </c>
      <c r="O3810">
        <f t="shared" si="1067"/>
        <v>0</v>
      </c>
      <c r="P3810">
        <f>COUNTIF(作圖資料!$A$3:$A$249,A3810)</f>
        <v>0</v>
      </c>
      <c r="R3810" s="7">
        <f t="shared" si="1073"/>
        <v>-54</v>
      </c>
      <c r="S3810" s="8">
        <f t="shared" ca="1" si="1074"/>
        <v>-54</v>
      </c>
      <c r="T3810" s="8">
        <f t="shared" ca="1" si="1075"/>
        <v>9043</v>
      </c>
      <c r="U3810" s="8">
        <f t="shared" ca="1" si="1076"/>
        <v>1</v>
      </c>
      <c r="V3810" s="9">
        <f t="shared" ca="1" si="1077"/>
        <v>0</v>
      </c>
      <c r="W3810" s="3">
        <f t="shared" si="1078"/>
        <v>2.1843023074397117E-4</v>
      </c>
      <c r="X3810" s="3">
        <f t="shared" si="1079"/>
        <v>2.6355647621632006E-3</v>
      </c>
      <c r="Y3810" s="3">
        <f t="shared" si="1080"/>
        <v>5.9995200383933245E-4</v>
      </c>
    </row>
    <row r="3811" spans="1:25" x14ac:dyDescent="0.25">
      <c r="A3811" s="1">
        <v>41583</v>
      </c>
      <c r="B3811" s="2">
        <v>8262.2000000000007</v>
      </c>
      <c r="C3811" s="2">
        <v>91187</v>
      </c>
      <c r="D3811" s="2">
        <v>8268</v>
      </c>
      <c r="E3811" s="2">
        <v>8247</v>
      </c>
      <c r="F3811" s="13">
        <f t="shared" si="1068"/>
        <v>7.0199220546585117E-4</v>
      </c>
      <c r="G3811" s="2">
        <f t="shared" si="1063"/>
        <v>8188.9916666666677</v>
      </c>
      <c r="H3811" s="2">
        <f t="shared" ca="1" si="1069"/>
        <v>82008</v>
      </c>
      <c r="I3811">
        <f t="shared" ca="1" si="1070"/>
        <v>1</v>
      </c>
      <c r="J3811">
        <f t="shared" si="1071"/>
        <v>1</v>
      </c>
      <c r="K3811">
        <f t="shared" si="1064"/>
        <v>-91.93999999999869</v>
      </c>
      <c r="L3811">
        <f t="shared" ca="1" si="1065"/>
        <v>-91.93999999999869</v>
      </c>
      <c r="M3811" s="14">
        <f t="shared" si="1066"/>
        <v>6923.0300000000498</v>
      </c>
      <c r="N3811">
        <f t="shared" si="1072"/>
        <v>0</v>
      </c>
      <c r="O3811">
        <f t="shared" si="1067"/>
        <v>0</v>
      </c>
      <c r="P3811">
        <f>COUNTIF(作圖資料!$A$3:$A$249,A3811)</f>
        <v>0</v>
      </c>
      <c r="R3811" s="7">
        <f t="shared" si="1073"/>
        <v>-71</v>
      </c>
      <c r="S3811" s="8">
        <f t="shared" ca="1" si="1074"/>
        <v>-71</v>
      </c>
      <c r="T3811" s="8">
        <f t="shared" ca="1" si="1075"/>
        <v>8972</v>
      </c>
      <c r="U3811" s="8">
        <f t="shared" ca="1" si="1076"/>
        <v>1</v>
      </c>
      <c r="V3811" s="9">
        <f t="shared" ca="1" si="1077"/>
        <v>0</v>
      </c>
      <c r="W3811" s="3">
        <f t="shared" si="1078"/>
        <v>2.1843023074397117E-4</v>
      </c>
      <c r="X3811" s="3">
        <f t="shared" si="1079"/>
        <v>-8.398762388714287E-3</v>
      </c>
      <c r="Y3811" s="3">
        <f t="shared" si="1080"/>
        <v>-7.9193664506842509E-3</v>
      </c>
    </row>
    <row r="3812" spans="1:25" x14ac:dyDescent="0.25">
      <c r="A3812" s="1">
        <v>41584</v>
      </c>
      <c r="B3812" s="2">
        <v>8281.9699999999993</v>
      </c>
      <c r="C3812" s="2">
        <v>76985</v>
      </c>
      <c r="D3812" s="2">
        <v>8269</v>
      </c>
      <c r="E3812" s="2">
        <v>8250</v>
      </c>
      <c r="F3812" s="13">
        <f t="shared" si="1068"/>
        <v>-1.5660525213203602E-3</v>
      </c>
      <c r="G3812" s="2">
        <f t="shared" si="1063"/>
        <v>8196.0888333333332</v>
      </c>
      <c r="H3812" s="2">
        <f t="shared" ca="1" si="1069"/>
        <v>82442.600000000006</v>
      </c>
      <c r="I3812">
        <f t="shared" ca="1" si="1070"/>
        <v>-1</v>
      </c>
      <c r="J3812">
        <f t="shared" si="1071"/>
        <v>-1</v>
      </c>
      <c r="K3812">
        <f t="shared" si="1064"/>
        <v>19.769999999998618</v>
      </c>
      <c r="L3812">
        <f t="shared" ca="1" si="1065"/>
        <v>19.769999999998618</v>
      </c>
      <c r="M3812" s="14">
        <f t="shared" si="1066"/>
        <v>6923.0300000000498</v>
      </c>
      <c r="N3812">
        <f t="shared" si="1072"/>
        <v>0</v>
      </c>
      <c r="O3812">
        <f t="shared" si="1067"/>
        <v>0</v>
      </c>
      <c r="P3812">
        <f>COUNTIF(作圖資料!$A$3:$A$249,A3812)</f>
        <v>0</v>
      </c>
      <c r="R3812" s="7">
        <f t="shared" si="1073"/>
        <v>1</v>
      </c>
      <c r="S3812" s="8">
        <f t="shared" ca="1" si="1074"/>
        <v>1</v>
      </c>
      <c r="T3812" s="8">
        <f t="shared" ca="1" si="1075"/>
        <v>8973</v>
      </c>
      <c r="U3812" s="8">
        <f t="shared" ca="1" si="1076"/>
        <v>-1</v>
      </c>
      <c r="V3812" s="9">
        <f t="shared" ca="1" si="1077"/>
        <v>2</v>
      </c>
      <c r="W3812" s="3">
        <f t="shared" si="1078"/>
        <v>2.1843023074397117E-4</v>
      </c>
      <c r="X3812" s="3">
        <f t="shared" si="1079"/>
        <v>-6.0260340031058623E-3</v>
      </c>
      <c r="Y3812" s="3">
        <f t="shared" si="1080"/>
        <v>-7.7993760499163178E-3</v>
      </c>
    </row>
    <row r="3813" spans="1:25" x14ac:dyDescent="0.25">
      <c r="A3813" s="1">
        <v>41585</v>
      </c>
      <c r="B3813" s="2">
        <v>8283.7099999999991</v>
      </c>
      <c r="C3813" s="2">
        <v>78197</v>
      </c>
      <c r="D3813" s="2">
        <v>8257</v>
      </c>
      <c r="E3813" s="2">
        <v>8238</v>
      </c>
      <c r="F3813" s="13">
        <f t="shared" si="1068"/>
        <v>-3.2244006610563369E-3</v>
      </c>
      <c r="G3813" s="2">
        <f t="shared" si="1063"/>
        <v>8202.4276666666665</v>
      </c>
      <c r="H3813" s="2">
        <f t="shared" ca="1" si="1069"/>
        <v>81281.399999999994</v>
      </c>
      <c r="I3813">
        <f t="shared" ca="1" si="1070"/>
        <v>-1</v>
      </c>
      <c r="J3813">
        <f t="shared" si="1071"/>
        <v>-1</v>
      </c>
      <c r="K3813">
        <f t="shared" si="1064"/>
        <v>1.7399999999997817</v>
      </c>
      <c r="L3813">
        <f t="shared" ca="1" si="1065"/>
        <v>-1.7399999999997817</v>
      </c>
      <c r="M3813" s="14">
        <f t="shared" si="1066"/>
        <v>6923.0300000000498</v>
      </c>
      <c r="N3813">
        <f t="shared" si="1072"/>
        <v>0</v>
      </c>
      <c r="O3813">
        <f t="shared" si="1067"/>
        <v>0</v>
      </c>
      <c r="P3813">
        <f>COUNTIF(作圖資料!$A$3:$A$249,A3813)</f>
        <v>0</v>
      </c>
      <c r="R3813" s="7">
        <f t="shared" si="1073"/>
        <v>-12</v>
      </c>
      <c r="S3813" s="8">
        <f t="shared" ca="1" si="1074"/>
        <v>12</v>
      </c>
      <c r="T3813" s="8">
        <f t="shared" ca="1" si="1075"/>
        <v>8985</v>
      </c>
      <c r="U3813" s="8">
        <f t="shared" ca="1" si="1076"/>
        <v>-1</v>
      </c>
      <c r="V3813" s="9">
        <f t="shared" ca="1" si="1077"/>
        <v>0</v>
      </c>
      <c r="W3813" s="3">
        <f t="shared" si="1078"/>
        <v>2.1843023074397117E-4</v>
      </c>
      <c r="X3813" s="3">
        <f t="shared" si="1079"/>
        <v>-5.817205101185885E-3</v>
      </c>
      <c r="Y3813" s="3">
        <f t="shared" si="1080"/>
        <v>-9.2392608591315151E-3</v>
      </c>
    </row>
    <row r="3814" spans="1:25" x14ac:dyDescent="0.25">
      <c r="A3814" s="1">
        <v>41586</v>
      </c>
      <c r="B3814" s="2">
        <v>8229.59</v>
      </c>
      <c r="C3814" s="2">
        <v>73196</v>
      </c>
      <c r="D3814" s="2">
        <v>8224</v>
      </c>
      <c r="E3814" s="2">
        <v>8203</v>
      </c>
      <c r="F3814" s="13">
        <f t="shared" si="1068"/>
        <v>-6.7925619623820932E-4</v>
      </c>
      <c r="G3814" s="2">
        <f t="shared" si="1063"/>
        <v>8206.4830000000002</v>
      </c>
      <c r="H3814" s="2">
        <f t="shared" ca="1" si="1069"/>
        <v>80412</v>
      </c>
      <c r="I3814">
        <f t="shared" ca="1" si="1070"/>
        <v>-1</v>
      </c>
      <c r="J3814">
        <f t="shared" si="1071"/>
        <v>-1</v>
      </c>
      <c r="K3814">
        <f t="shared" si="1064"/>
        <v>-54.119999999998981</v>
      </c>
      <c r="L3814">
        <f t="shared" ca="1" si="1065"/>
        <v>54.119999999998981</v>
      </c>
      <c r="M3814" s="14">
        <f t="shared" si="1066"/>
        <v>6923.0300000000498</v>
      </c>
      <c r="N3814">
        <f t="shared" si="1072"/>
        <v>0</v>
      </c>
      <c r="O3814">
        <f t="shared" si="1067"/>
        <v>0</v>
      </c>
      <c r="P3814">
        <f>COUNTIF(作圖資料!$A$3:$A$249,A3814)</f>
        <v>0</v>
      </c>
      <c r="R3814" s="7">
        <f t="shared" si="1073"/>
        <v>-33</v>
      </c>
      <c r="S3814" s="8">
        <f t="shared" ca="1" si="1074"/>
        <v>33</v>
      </c>
      <c r="T3814" s="8">
        <f t="shared" ca="1" si="1075"/>
        <v>9018</v>
      </c>
      <c r="U3814" s="8">
        <f t="shared" ca="1" si="1076"/>
        <v>-1</v>
      </c>
      <c r="V3814" s="9">
        <f t="shared" ca="1" si="1077"/>
        <v>0</v>
      </c>
      <c r="W3814" s="3">
        <f t="shared" si="1078"/>
        <v>2.1843023074397117E-4</v>
      </c>
      <c r="X3814" s="3">
        <f t="shared" si="1079"/>
        <v>-1.231250405056028E-2</v>
      </c>
      <c r="Y3814" s="3">
        <f t="shared" si="1080"/>
        <v>-1.319894408447353E-2</v>
      </c>
    </row>
    <row r="3815" spans="1:25" x14ac:dyDescent="0.25">
      <c r="A3815" s="1">
        <v>41589</v>
      </c>
      <c r="B3815" s="2">
        <v>8182.56</v>
      </c>
      <c r="C3815" s="2">
        <v>61803</v>
      </c>
      <c r="D3815" s="2">
        <v>8195</v>
      </c>
      <c r="E3815" s="2">
        <v>8182</v>
      </c>
      <c r="F3815" s="13">
        <f t="shared" si="1068"/>
        <v>1.5203066033122603E-3</v>
      </c>
      <c r="G3815" s="2">
        <f t="shared" si="1063"/>
        <v>8210.3368333333328</v>
      </c>
      <c r="H3815" s="2">
        <f t="shared" ca="1" si="1069"/>
        <v>76273.600000000006</v>
      </c>
      <c r="I3815">
        <f t="shared" ca="1" si="1070"/>
        <v>-1</v>
      </c>
      <c r="J3815">
        <f t="shared" si="1071"/>
        <v>1</v>
      </c>
      <c r="K3815">
        <f t="shared" si="1064"/>
        <v>-47.029999999999745</v>
      </c>
      <c r="L3815">
        <f t="shared" ca="1" si="1065"/>
        <v>47.029999999999745</v>
      </c>
      <c r="M3815" s="14">
        <f t="shared" si="1066"/>
        <v>6923.0300000000498</v>
      </c>
      <c r="N3815">
        <f t="shared" si="1072"/>
        <v>0</v>
      </c>
      <c r="O3815">
        <f t="shared" si="1067"/>
        <v>0</v>
      </c>
      <c r="P3815">
        <f>COUNTIF(作圖資料!$A$3:$A$249,A3815)</f>
        <v>0</v>
      </c>
      <c r="R3815" s="7">
        <f t="shared" si="1073"/>
        <v>-29</v>
      </c>
      <c r="S3815" s="8">
        <f t="shared" ca="1" si="1074"/>
        <v>29</v>
      </c>
      <c r="T3815" s="8">
        <f t="shared" ca="1" si="1075"/>
        <v>9047</v>
      </c>
      <c r="U3815" s="8">
        <f t="shared" ca="1" si="1076"/>
        <v>-1</v>
      </c>
      <c r="V3815" s="9">
        <f t="shared" ca="1" si="1077"/>
        <v>0</v>
      </c>
      <c r="W3815" s="3">
        <f t="shared" si="1078"/>
        <v>2.1843023074397117E-4</v>
      </c>
      <c r="X3815" s="3">
        <f t="shared" si="1079"/>
        <v>-1.7956885232915831E-2</v>
      </c>
      <c r="Y3815" s="3">
        <f t="shared" si="1080"/>
        <v>-1.6678665706743701E-2</v>
      </c>
    </row>
    <row r="3816" spans="1:25" x14ac:dyDescent="0.25">
      <c r="A3816" s="1">
        <v>41590</v>
      </c>
      <c r="B3816" s="2">
        <v>8195.26</v>
      </c>
      <c r="C3816" s="2">
        <v>77104</v>
      </c>
      <c r="D3816" s="2">
        <v>8216</v>
      </c>
      <c r="E3816" s="2">
        <v>8207</v>
      </c>
      <c r="F3816" s="13">
        <f t="shared" si="1068"/>
        <v>2.530731178754575E-3</v>
      </c>
      <c r="G3816" s="2">
        <f t="shared" si="1063"/>
        <v>8215.4701666666642</v>
      </c>
      <c r="H3816" s="2">
        <f t="shared" ca="1" si="1069"/>
        <v>73457</v>
      </c>
      <c r="I3816">
        <f t="shared" ca="1" si="1070"/>
        <v>1</v>
      </c>
      <c r="J3816">
        <f t="shared" si="1071"/>
        <v>1</v>
      </c>
      <c r="K3816">
        <f t="shared" si="1064"/>
        <v>12.699999999999818</v>
      </c>
      <c r="L3816">
        <f t="shared" ca="1" si="1065"/>
        <v>-12.699999999999818</v>
      </c>
      <c r="M3816" s="14">
        <f t="shared" si="1066"/>
        <v>6923.0300000000498</v>
      </c>
      <c r="N3816">
        <f t="shared" si="1072"/>
        <v>0</v>
      </c>
      <c r="O3816">
        <f t="shared" si="1067"/>
        <v>0</v>
      </c>
      <c r="P3816">
        <f>COUNTIF(作圖資料!$A$3:$A$249,A3816)</f>
        <v>0</v>
      </c>
      <c r="R3816" s="7">
        <f t="shared" si="1073"/>
        <v>21</v>
      </c>
      <c r="S3816" s="8">
        <f t="shared" ca="1" si="1074"/>
        <v>-21</v>
      </c>
      <c r="T3816" s="8">
        <f t="shared" ca="1" si="1075"/>
        <v>9026</v>
      </c>
      <c r="U3816" s="8">
        <f t="shared" ca="1" si="1076"/>
        <v>1</v>
      </c>
      <c r="V3816" s="9">
        <f t="shared" ca="1" si="1077"/>
        <v>2</v>
      </c>
      <c r="W3816" s="3">
        <f t="shared" si="1078"/>
        <v>2.1843023074397117E-4</v>
      </c>
      <c r="X3816" s="3">
        <f t="shared" si="1079"/>
        <v>-1.6432674282120252E-2</v>
      </c>
      <c r="Y3816" s="3">
        <f t="shared" si="1080"/>
        <v>-1.4158867290616994E-2</v>
      </c>
    </row>
    <row r="3817" spans="1:25" x14ac:dyDescent="0.25">
      <c r="A3817" s="1">
        <v>41591</v>
      </c>
      <c r="B3817" s="2">
        <v>8104.26</v>
      </c>
      <c r="C3817" s="2">
        <v>66229</v>
      </c>
      <c r="D3817" s="2">
        <v>8107</v>
      </c>
      <c r="E3817" s="2">
        <v>8094</v>
      </c>
      <c r="F3817" s="13">
        <f t="shared" si="1068"/>
        <v>3.3809379264737593E-4</v>
      </c>
      <c r="G3817" s="2">
        <f t="shared" si="1063"/>
        <v>8218.457833333332</v>
      </c>
      <c r="H3817" s="2">
        <f t="shared" ca="1" si="1069"/>
        <v>71305.8</v>
      </c>
      <c r="I3817">
        <f t="shared" ca="1" si="1070"/>
        <v>-1</v>
      </c>
      <c r="J3817">
        <f t="shared" si="1071"/>
        <v>1</v>
      </c>
      <c r="K3817">
        <f t="shared" si="1064"/>
        <v>-91</v>
      </c>
      <c r="L3817">
        <f t="shared" ca="1" si="1065"/>
        <v>-91</v>
      </c>
      <c r="M3817" s="14">
        <f t="shared" si="1066"/>
        <v>6923.0300000000498</v>
      </c>
      <c r="N3817">
        <f t="shared" si="1072"/>
        <v>0</v>
      </c>
      <c r="O3817">
        <f t="shared" si="1067"/>
        <v>0</v>
      </c>
      <c r="P3817">
        <f>COUNTIF(作圖資料!$A$3:$A$249,A3817)</f>
        <v>0</v>
      </c>
      <c r="R3817" s="7">
        <f t="shared" si="1073"/>
        <v>-109</v>
      </c>
      <c r="S3817" s="8">
        <f t="shared" ca="1" si="1074"/>
        <v>-109</v>
      </c>
      <c r="T3817" s="8">
        <f t="shared" ca="1" si="1075"/>
        <v>8917</v>
      </c>
      <c r="U3817" s="8">
        <f t="shared" ca="1" si="1076"/>
        <v>-1</v>
      </c>
      <c r="V3817" s="9">
        <f t="shared" ca="1" si="1077"/>
        <v>2</v>
      </c>
      <c r="W3817" s="3">
        <f t="shared" si="1078"/>
        <v>2.1843023074397117E-4</v>
      </c>
      <c r="X3817" s="3">
        <f t="shared" si="1079"/>
        <v>-2.7354185819317034E-2</v>
      </c>
      <c r="Y3817" s="3">
        <f t="shared" si="1080"/>
        <v>-2.7237820974322258E-2</v>
      </c>
    </row>
    <row r="3818" spans="1:25" x14ac:dyDescent="0.25">
      <c r="A3818" s="1">
        <v>41592</v>
      </c>
      <c r="B3818" s="2">
        <v>8134.91</v>
      </c>
      <c r="C3818" s="2">
        <v>73820</v>
      </c>
      <c r="D3818" s="2">
        <v>8124</v>
      </c>
      <c r="E3818" s="2">
        <v>8103</v>
      </c>
      <c r="F3818" s="13">
        <f t="shared" si="1068"/>
        <v>-1.3411334606037162E-3</v>
      </c>
      <c r="G3818" s="2">
        <f t="shared" si="1063"/>
        <v>8222.3694999999989</v>
      </c>
      <c r="H3818" s="2">
        <f t="shared" ca="1" si="1069"/>
        <v>70430.399999999994</v>
      </c>
      <c r="I3818">
        <f t="shared" ca="1" si="1070"/>
        <v>1</v>
      </c>
      <c r="J3818">
        <f t="shared" si="1071"/>
        <v>-1</v>
      </c>
      <c r="K3818">
        <f t="shared" si="1064"/>
        <v>30.649999999999636</v>
      </c>
      <c r="L3818">
        <f t="shared" ca="1" si="1065"/>
        <v>-30.649999999999636</v>
      </c>
      <c r="M3818" s="14">
        <f t="shared" si="1066"/>
        <v>6923.0300000000498</v>
      </c>
      <c r="N3818">
        <f t="shared" si="1072"/>
        <v>0</v>
      </c>
      <c r="O3818">
        <f t="shared" si="1067"/>
        <v>0</v>
      </c>
      <c r="P3818">
        <f>COUNTIF(作圖資料!$A$3:$A$249,A3818)</f>
        <v>0</v>
      </c>
      <c r="R3818" s="7">
        <f t="shared" si="1073"/>
        <v>17</v>
      </c>
      <c r="S3818" s="8">
        <f t="shared" ca="1" si="1074"/>
        <v>-17</v>
      </c>
      <c r="T3818" s="8">
        <f t="shared" ca="1" si="1075"/>
        <v>8900</v>
      </c>
      <c r="U3818" s="8">
        <f t="shared" ca="1" si="1076"/>
        <v>1</v>
      </c>
      <c r="V3818" s="9">
        <f t="shared" ca="1" si="1077"/>
        <v>2</v>
      </c>
      <c r="W3818" s="3">
        <f t="shared" si="1078"/>
        <v>2.1843023074397117E-4</v>
      </c>
      <c r="X3818" s="3">
        <f t="shared" si="1079"/>
        <v>-2.367567671365689E-2</v>
      </c>
      <c r="Y3818" s="3">
        <f t="shared" si="1080"/>
        <v>-2.5197984161267395E-2</v>
      </c>
    </row>
    <row r="3819" spans="1:25" x14ac:dyDescent="0.25">
      <c r="A3819" s="1">
        <v>41593</v>
      </c>
      <c r="B3819" s="2">
        <v>8177.12</v>
      </c>
      <c r="C3819" s="2">
        <v>69080</v>
      </c>
      <c r="D3819" s="2">
        <v>8159</v>
      </c>
      <c r="E3819" s="2">
        <v>8135</v>
      </c>
      <c r="F3819" s="13">
        <f t="shared" si="1068"/>
        <v>-2.2159391081456592E-3</v>
      </c>
      <c r="G3819" s="2">
        <f t="shared" si="1063"/>
        <v>8228.1106666666656</v>
      </c>
      <c r="H3819" s="2">
        <f t="shared" ca="1" si="1069"/>
        <v>69607.199999999997</v>
      </c>
      <c r="I3819">
        <f t="shared" ca="1" si="1070"/>
        <v>-1</v>
      </c>
      <c r="J3819">
        <f t="shared" si="1071"/>
        <v>-1</v>
      </c>
      <c r="K3819">
        <f t="shared" si="1064"/>
        <v>42.210000000000036</v>
      </c>
      <c r="L3819">
        <f t="shared" ca="1" si="1065"/>
        <v>42.210000000000036</v>
      </c>
      <c r="M3819" s="14">
        <f t="shared" si="1066"/>
        <v>6923.0300000000498</v>
      </c>
      <c r="N3819">
        <f t="shared" si="1072"/>
        <v>0</v>
      </c>
      <c r="O3819">
        <f t="shared" si="1067"/>
        <v>0</v>
      </c>
      <c r="P3819">
        <f>COUNTIF(作圖資料!$A$3:$A$249,A3819)</f>
        <v>0</v>
      </c>
      <c r="R3819" s="7">
        <f t="shared" si="1073"/>
        <v>35</v>
      </c>
      <c r="S3819" s="8">
        <f t="shared" ca="1" si="1074"/>
        <v>35</v>
      </c>
      <c r="T3819" s="8">
        <f t="shared" ca="1" si="1075"/>
        <v>8935</v>
      </c>
      <c r="U3819" s="8">
        <f t="shared" ca="1" si="1076"/>
        <v>-1</v>
      </c>
      <c r="V3819" s="9">
        <f t="shared" ca="1" si="1077"/>
        <v>2</v>
      </c>
      <c r="W3819" s="3">
        <f t="shared" si="1078"/>
        <v>2.1843023074397117E-4</v>
      </c>
      <c r="X3819" s="3">
        <f t="shared" si="1079"/>
        <v>-1.8609775592941746E-2</v>
      </c>
      <c r="Y3819" s="3">
        <f t="shared" si="1080"/>
        <v>-2.0998320134389514E-2</v>
      </c>
    </row>
    <row r="3820" spans="1:25" x14ac:dyDescent="0.25">
      <c r="A3820" s="1">
        <v>41596</v>
      </c>
      <c r="B3820" s="2">
        <v>8191.46</v>
      </c>
      <c r="C3820" s="2">
        <v>65390</v>
      </c>
      <c r="D3820" s="2">
        <v>8189</v>
      </c>
      <c r="E3820" s="2">
        <v>8168</v>
      </c>
      <c r="F3820" s="13">
        <f t="shared" si="1068"/>
        <v>-3.0031276475739332E-4</v>
      </c>
      <c r="G3820" s="2">
        <f t="shared" si="1063"/>
        <v>8234.395333333332</v>
      </c>
      <c r="H3820" s="2">
        <f t="shared" ca="1" si="1069"/>
        <v>70324.600000000006</v>
      </c>
      <c r="I3820">
        <f t="shared" ca="1" si="1070"/>
        <v>-1</v>
      </c>
      <c r="J3820">
        <f t="shared" si="1071"/>
        <v>-1</v>
      </c>
      <c r="K3820">
        <f t="shared" si="1064"/>
        <v>14.340000000000146</v>
      </c>
      <c r="L3820">
        <f t="shared" ca="1" si="1065"/>
        <v>-14.340000000000146</v>
      </c>
      <c r="M3820" s="14">
        <f t="shared" si="1066"/>
        <v>6923.0300000000498</v>
      </c>
      <c r="N3820">
        <f t="shared" si="1072"/>
        <v>0</v>
      </c>
      <c r="O3820">
        <f t="shared" si="1067"/>
        <v>0</v>
      </c>
      <c r="P3820">
        <f>COUNTIF(作圖資料!$A$3:$A$249,A3820)</f>
        <v>0</v>
      </c>
      <c r="R3820" s="7">
        <f t="shared" si="1073"/>
        <v>30</v>
      </c>
      <c r="S3820" s="8">
        <f t="shared" ca="1" si="1074"/>
        <v>-30</v>
      </c>
      <c r="T3820" s="8">
        <f t="shared" ca="1" si="1075"/>
        <v>8905</v>
      </c>
      <c r="U3820" s="8">
        <f t="shared" ca="1" si="1076"/>
        <v>-1</v>
      </c>
      <c r="V3820" s="9">
        <f t="shared" ca="1" si="1077"/>
        <v>0</v>
      </c>
      <c r="W3820" s="3">
        <f t="shared" si="1078"/>
        <v>2.1843023074397117E-4</v>
      </c>
      <c r="X3820" s="3">
        <f t="shared" si="1079"/>
        <v>-1.6888737401256071E-2</v>
      </c>
      <c r="Y3820" s="3">
        <f t="shared" si="1080"/>
        <v>-1.7398608111351299E-2</v>
      </c>
    </row>
    <row r="3821" spans="1:25" x14ac:dyDescent="0.25">
      <c r="A3821" s="1">
        <v>41597</v>
      </c>
      <c r="B3821" s="2">
        <v>8260.2099999999991</v>
      </c>
      <c r="C3821" s="2">
        <v>74757</v>
      </c>
      <c r="D3821" s="2">
        <v>8249</v>
      </c>
      <c r="E3821" s="2">
        <v>8232</v>
      </c>
      <c r="F3821" s="13">
        <f t="shared" si="1068"/>
        <v>-1.3571083543879592E-3</v>
      </c>
      <c r="G3821" s="2">
        <f t="shared" si="1063"/>
        <v>8240.8436666666657</v>
      </c>
      <c r="H3821" s="2">
        <f t="shared" ca="1" si="1069"/>
        <v>69855.199999999997</v>
      </c>
      <c r="I3821">
        <f t="shared" ca="1" si="1070"/>
        <v>1</v>
      </c>
      <c r="J3821">
        <f t="shared" si="1071"/>
        <v>-1</v>
      </c>
      <c r="K3821">
        <f t="shared" si="1064"/>
        <v>68.749999999999091</v>
      </c>
      <c r="L3821">
        <f t="shared" ca="1" si="1065"/>
        <v>-68.749999999999091</v>
      </c>
      <c r="M3821" s="14">
        <f t="shared" si="1066"/>
        <v>6923.0300000000498</v>
      </c>
      <c r="N3821">
        <f t="shared" si="1072"/>
        <v>0</v>
      </c>
      <c r="O3821">
        <f t="shared" si="1067"/>
        <v>0</v>
      </c>
      <c r="P3821">
        <f>COUNTIF(作圖資料!$A$3:$A$249,A3821)</f>
        <v>0</v>
      </c>
      <c r="R3821" s="7">
        <f t="shared" si="1073"/>
        <v>60</v>
      </c>
      <c r="S3821" s="8">
        <f t="shared" ca="1" si="1074"/>
        <v>-60</v>
      </c>
      <c r="T3821" s="8">
        <f t="shared" ca="1" si="1075"/>
        <v>8845</v>
      </c>
      <c r="U3821" s="8">
        <f t="shared" ca="1" si="1076"/>
        <v>1</v>
      </c>
      <c r="V3821" s="9">
        <f t="shared" ca="1" si="1077"/>
        <v>2</v>
      </c>
      <c r="W3821" s="3">
        <f t="shared" si="1078"/>
        <v>2.1843023074397117E-4</v>
      </c>
      <c r="X3821" s="3">
        <f t="shared" si="1079"/>
        <v>-8.6375954432093005E-3</v>
      </c>
      <c r="Y3821" s="3">
        <f t="shared" si="1080"/>
        <v>-1.0199184065274869E-2</v>
      </c>
    </row>
    <row r="3822" spans="1:25" x14ac:dyDescent="0.25">
      <c r="A3822" s="1">
        <v>41598</v>
      </c>
      <c r="B3822" s="2">
        <v>8204.4599999999991</v>
      </c>
      <c r="C3822" s="2">
        <v>77261</v>
      </c>
      <c r="D3822" s="2">
        <v>8219</v>
      </c>
      <c r="E3822" s="2">
        <v>8207</v>
      </c>
      <c r="F3822" s="13">
        <f t="shared" si="1068"/>
        <v>3.0958771204936397E-4</v>
      </c>
      <c r="G3822" s="2">
        <f t="shared" si="1063"/>
        <v>8246.0018333333337</v>
      </c>
      <c r="H3822" s="2">
        <f t="shared" ca="1" si="1069"/>
        <v>72061.600000000006</v>
      </c>
      <c r="I3822">
        <f t="shared" ca="1" si="1070"/>
        <v>1</v>
      </c>
      <c r="J3822">
        <f t="shared" si="1071"/>
        <v>1</v>
      </c>
      <c r="K3822">
        <f t="shared" si="1064"/>
        <v>-55.75</v>
      </c>
      <c r="L3822">
        <f t="shared" ca="1" si="1065"/>
        <v>-55.75</v>
      </c>
      <c r="M3822" s="14">
        <f t="shared" si="1066"/>
        <v>6923.0300000000498</v>
      </c>
      <c r="N3822">
        <f t="shared" si="1072"/>
        <v>0</v>
      </c>
      <c r="O3822">
        <f t="shared" si="1067"/>
        <v>0</v>
      </c>
      <c r="P3822">
        <f>COUNTIF(作圖資料!$A$3:$A$249,A3822)</f>
        <v>1</v>
      </c>
      <c r="R3822" s="7">
        <f t="shared" si="1073"/>
        <v>-30</v>
      </c>
      <c r="S3822" s="8">
        <f t="shared" ca="1" si="1074"/>
        <v>-30</v>
      </c>
      <c r="T3822" s="8">
        <f t="shared" ca="1" si="1075"/>
        <v>8815</v>
      </c>
      <c r="U3822" s="8">
        <f t="shared" ca="1" si="1076"/>
        <v>1</v>
      </c>
      <c r="V3822" s="9">
        <f t="shared" ca="1" si="1077"/>
        <v>2</v>
      </c>
      <c r="W3822" s="3">
        <f t="shared" si="1078"/>
        <v>2.1843023074397117E-4</v>
      </c>
      <c r="X3822" s="3">
        <f t="shared" si="1079"/>
        <v>-1.5328521467370959E-2</v>
      </c>
      <c r="Y3822" s="3">
        <f t="shared" si="1080"/>
        <v>-1.3798896088312973E-2</v>
      </c>
    </row>
    <row r="3823" spans="1:25" x14ac:dyDescent="0.25">
      <c r="A3823" s="1">
        <v>41599</v>
      </c>
      <c r="B3823" s="2">
        <v>8099.45</v>
      </c>
      <c r="C3823" s="2">
        <v>74239</v>
      </c>
      <c r="D3823" s="2">
        <v>8078</v>
      </c>
      <c r="E3823" s="2">
        <v>8061</v>
      </c>
      <c r="F3823" s="13">
        <f t="shared" si="1068"/>
        <v>-2.6483279728870546E-3</v>
      </c>
      <c r="G3823" s="2">
        <f t="shared" si="1063"/>
        <v>8250.645333333332</v>
      </c>
      <c r="H3823" s="2">
        <f t="shared" ca="1" si="1069"/>
        <v>72145.399999999994</v>
      </c>
      <c r="I3823">
        <f t="shared" ca="1" si="1070"/>
        <v>1</v>
      </c>
      <c r="J3823">
        <f t="shared" si="1071"/>
        <v>-1</v>
      </c>
      <c r="K3823">
        <f t="shared" si="1064"/>
        <v>-105.00999999999931</v>
      </c>
      <c r="L3823">
        <f t="shared" ca="1" si="1065"/>
        <v>-105.00999999999931</v>
      </c>
      <c r="M3823" s="14">
        <f t="shared" si="1066"/>
        <v>6923.0300000000498</v>
      </c>
      <c r="N3823">
        <f t="shared" si="1072"/>
        <v>0</v>
      </c>
      <c r="O3823">
        <f t="shared" si="1067"/>
        <v>0</v>
      </c>
      <c r="P3823">
        <f>COUNTIF(作圖資料!$A$3:$A$249,A3823)</f>
        <v>0</v>
      </c>
      <c r="R3823" s="7">
        <f t="shared" si="1073"/>
        <v>-129</v>
      </c>
      <c r="S3823" s="8">
        <f t="shared" ca="1" si="1074"/>
        <v>-129</v>
      </c>
      <c r="T3823" s="8">
        <f t="shared" ca="1" si="1075"/>
        <v>8686</v>
      </c>
      <c r="U3823" s="8">
        <f t="shared" ca="1" si="1076"/>
        <v>1</v>
      </c>
      <c r="V3823" s="9">
        <f t="shared" ca="1" si="1077"/>
        <v>0</v>
      </c>
      <c r="W3823" s="3">
        <f t="shared" si="1078"/>
        <v>3.0958771204936397E-4</v>
      </c>
      <c r="X3823" s="3">
        <f t="shared" si="1079"/>
        <v>-1.2799136079644403E-2</v>
      </c>
      <c r="Y3823" s="3">
        <f t="shared" si="1080"/>
        <v>-1.5718289265261361E-2</v>
      </c>
    </row>
    <row r="3824" spans="1:25" x14ac:dyDescent="0.25">
      <c r="A3824" s="1">
        <v>41600</v>
      </c>
      <c r="B3824" s="2">
        <v>8116.78</v>
      </c>
      <c r="C3824" s="2">
        <v>65174</v>
      </c>
      <c r="D3824" s="2">
        <v>8086</v>
      </c>
      <c r="E3824" s="2">
        <v>8072</v>
      </c>
      <c r="F3824" s="13">
        <f t="shared" si="1068"/>
        <v>-3.7921441753995255E-3</v>
      </c>
      <c r="G3824" s="2">
        <f t="shared" si="1063"/>
        <v>8255.5159999999996</v>
      </c>
      <c r="H3824" s="2">
        <f t="shared" ca="1" si="1069"/>
        <v>71364.2</v>
      </c>
      <c r="I3824">
        <f t="shared" ca="1" si="1070"/>
        <v>-1</v>
      </c>
      <c r="J3824">
        <f t="shared" si="1071"/>
        <v>-1</v>
      </c>
      <c r="K3824">
        <f t="shared" si="1064"/>
        <v>17.329999999999927</v>
      </c>
      <c r="L3824">
        <f t="shared" ca="1" si="1065"/>
        <v>17.329999999999927</v>
      </c>
      <c r="M3824" s="14">
        <f t="shared" si="1066"/>
        <v>6923.0300000000498</v>
      </c>
      <c r="N3824">
        <f t="shared" si="1072"/>
        <v>0</v>
      </c>
      <c r="O3824">
        <f t="shared" si="1067"/>
        <v>0</v>
      </c>
      <c r="P3824">
        <f>COUNTIF(作圖資料!$A$3:$A$249,A3824)</f>
        <v>0</v>
      </c>
      <c r="R3824" s="7">
        <f t="shared" si="1073"/>
        <v>8</v>
      </c>
      <c r="S3824" s="8">
        <f t="shared" ca="1" si="1074"/>
        <v>8</v>
      </c>
      <c r="T3824" s="8">
        <f t="shared" ca="1" si="1075"/>
        <v>8694</v>
      </c>
      <c r="U3824" s="8">
        <f t="shared" ca="1" si="1076"/>
        <v>-1</v>
      </c>
      <c r="V3824" s="9">
        <f t="shared" ca="1" si="1077"/>
        <v>2</v>
      </c>
      <c r="W3824" s="3">
        <f t="shared" si="1078"/>
        <v>3.0958771204936397E-4</v>
      </c>
      <c r="X3824" s="3">
        <f t="shared" si="1079"/>
        <v>-1.0686870312001107E-2</v>
      </c>
      <c r="Y3824" s="3">
        <f t="shared" si="1080"/>
        <v>-1.4743511636407969E-2</v>
      </c>
    </row>
    <row r="3825" spans="1:25" x14ac:dyDescent="0.25">
      <c r="A3825" s="1">
        <v>41603</v>
      </c>
      <c r="B3825" s="2">
        <v>8187.51</v>
      </c>
      <c r="C3825" s="2">
        <v>65870</v>
      </c>
      <c r="D3825" s="2">
        <v>8195</v>
      </c>
      <c r="E3825" s="2">
        <v>8179</v>
      </c>
      <c r="F3825" s="13">
        <f t="shared" si="1068"/>
        <v>9.1480804298260665E-4</v>
      </c>
      <c r="G3825" s="2">
        <f t="shared" si="1063"/>
        <v>8260.0135000000009</v>
      </c>
      <c r="H3825" s="2">
        <f t="shared" ca="1" si="1069"/>
        <v>71460.2</v>
      </c>
      <c r="I3825">
        <f t="shared" ca="1" si="1070"/>
        <v>-1</v>
      </c>
      <c r="J3825">
        <f t="shared" si="1071"/>
        <v>1</v>
      </c>
      <c r="K3825">
        <f t="shared" si="1064"/>
        <v>70.730000000000473</v>
      </c>
      <c r="L3825">
        <f t="shared" ca="1" si="1065"/>
        <v>-70.730000000000473</v>
      </c>
      <c r="M3825" s="14">
        <f t="shared" si="1066"/>
        <v>6923.0300000000498</v>
      </c>
      <c r="N3825">
        <f t="shared" si="1072"/>
        <v>0</v>
      </c>
      <c r="O3825">
        <f t="shared" si="1067"/>
        <v>0</v>
      </c>
      <c r="P3825">
        <f>COUNTIF(作圖資料!$A$3:$A$249,A3825)</f>
        <v>0</v>
      </c>
      <c r="R3825" s="7">
        <f t="shared" si="1073"/>
        <v>109</v>
      </c>
      <c r="S3825" s="8">
        <f t="shared" ca="1" si="1074"/>
        <v>-109</v>
      </c>
      <c r="T3825" s="8">
        <f t="shared" ca="1" si="1075"/>
        <v>8585</v>
      </c>
      <c r="U3825" s="8">
        <f t="shared" ca="1" si="1076"/>
        <v>-1</v>
      </c>
      <c r="V3825" s="9">
        <f t="shared" ca="1" si="1077"/>
        <v>0</v>
      </c>
      <c r="W3825" s="3">
        <f t="shared" si="1078"/>
        <v>3.0958771204936397E-4</v>
      </c>
      <c r="X3825" s="3">
        <f t="shared" si="1079"/>
        <v>-2.0659494957621094E-3</v>
      </c>
      <c r="Y3825" s="3">
        <f t="shared" si="1080"/>
        <v>-1.4621664432802328E-3</v>
      </c>
    </row>
    <row r="3826" spans="1:25" x14ac:dyDescent="0.25">
      <c r="A3826" s="1">
        <v>41604</v>
      </c>
      <c r="B3826" s="2">
        <v>8248.02</v>
      </c>
      <c r="C3826" s="2">
        <v>87762</v>
      </c>
      <c r="D3826" s="2">
        <v>8249</v>
      </c>
      <c r="E3826" s="2">
        <v>8233</v>
      </c>
      <c r="F3826" s="13">
        <f t="shared" si="1068"/>
        <v>1.1881639472255401E-4</v>
      </c>
      <c r="G3826" s="2">
        <f t="shared" si="1063"/>
        <v>8263.7823333333345</v>
      </c>
      <c r="H3826" s="2">
        <f t="shared" ca="1" si="1069"/>
        <v>74061.2</v>
      </c>
      <c r="I3826">
        <f t="shared" ca="1" si="1070"/>
        <v>1</v>
      </c>
      <c r="J3826">
        <f t="shared" si="1071"/>
        <v>1</v>
      </c>
      <c r="K3826">
        <f t="shared" si="1064"/>
        <v>60.510000000000218</v>
      </c>
      <c r="L3826">
        <f t="shared" ca="1" si="1065"/>
        <v>-60.510000000000218</v>
      </c>
      <c r="M3826" s="14">
        <f t="shared" si="1066"/>
        <v>6923.0300000000498</v>
      </c>
      <c r="N3826">
        <f t="shared" si="1072"/>
        <v>0</v>
      </c>
      <c r="O3826">
        <f t="shared" si="1067"/>
        <v>0</v>
      </c>
      <c r="P3826">
        <f>COUNTIF(作圖資料!$A$3:$A$249,A3826)</f>
        <v>0</v>
      </c>
      <c r="R3826" s="7">
        <f t="shared" si="1073"/>
        <v>54</v>
      </c>
      <c r="S3826" s="8">
        <f t="shared" ca="1" si="1074"/>
        <v>-54</v>
      </c>
      <c r="T3826" s="8">
        <f t="shared" ca="1" si="1075"/>
        <v>8531</v>
      </c>
      <c r="U3826" s="8">
        <f t="shared" ca="1" si="1076"/>
        <v>1</v>
      </c>
      <c r="V3826" s="9">
        <f t="shared" ca="1" si="1077"/>
        <v>2</v>
      </c>
      <c r="W3826" s="3">
        <f t="shared" si="1078"/>
        <v>3.0958771204936397E-4</v>
      </c>
      <c r="X3826" s="3">
        <f t="shared" si="1079"/>
        <v>5.3093073767194188E-3</v>
      </c>
      <c r="Y3826" s="3">
        <f t="shared" si="1080"/>
        <v>5.1175825514804263E-3</v>
      </c>
    </row>
    <row r="3827" spans="1:25" x14ac:dyDescent="0.25">
      <c r="A3827" s="1">
        <v>41605</v>
      </c>
      <c r="B3827" s="2">
        <v>8295.8799999999992</v>
      </c>
      <c r="C3827" s="2">
        <v>73408</v>
      </c>
      <c r="D3827" s="2">
        <v>8299</v>
      </c>
      <c r="E3827" s="2">
        <v>8285</v>
      </c>
      <c r="F3827" s="13">
        <f t="shared" si="1068"/>
        <v>3.7609030024543522E-4</v>
      </c>
      <c r="G3827" s="2">
        <f t="shared" si="1063"/>
        <v>8268.0660000000007</v>
      </c>
      <c r="H3827" s="2">
        <f t="shared" ca="1" si="1069"/>
        <v>73290.600000000006</v>
      </c>
      <c r="I3827">
        <f t="shared" ca="1" si="1070"/>
        <v>1</v>
      </c>
      <c r="J3827">
        <f t="shared" si="1071"/>
        <v>1</v>
      </c>
      <c r="K3827">
        <f t="shared" si="1064"/>
        <v>47.859999999998763</v>
      </c>
      <c r="L3827">
        <f t="shared" ca="1" si="1065"/>
        <v>47.859999999998763</v>
      </c>
      <c r="M3827" s="14">
        <f t="shared" si="1066"/>
        <v>6923.0300000000498</v>
      </c>
      <c r="N3827">
        <f t="shared" si="1072"/>
        <v>0</v>
      </c>
      <c r="O3827">
        <f t="shared" si="1067"/>
        <v>0</v>
      </c>
      <c r="P3827">
        <f>COUNTIF(作圖資料!$A$3:$A$249,A3827)</f>
        <v>0</v>
      </c>
      <c r="R3827" s="7">
        <f t="shared" si="1073"/>
        <v>50</v>
      </c>
      <c r="S3827" s="8">
        <f t="shared" ca="1" si="1074"/>
        <v>50</v>
      </c>
      <c r="T3827" s="8">
        <f t="shared" ca="1" si="1075"/>
        <v>8581</v>
      </c>
      <c r="U3827" s="8">
        <f t="shared" ca="1" si="1076"/>
        <v>1</v>
      </c>
      <c r="V3827" s="9">
        <f t="shared" ca="1" si="1077"/>
        <v>0</v>
      </c>
      <c r="W3827" s="3">
        <f t="shared" si="1078"/>
        <v>3.0958771204936397E-4</v>
      </c>
      <c r="X3827" s="3">
        <f t="shared" si="1079"/>
        <v>1.1142719935254508E-2</v>
      </c>
      <c r="Y3827" s="3">
        <f t="shared" si="1080"/>
        <v>1.1209942731814415E-2</v>
      </c>
    </row>
    <row r="3828" spans="1:25" x14ac:dyDescent="0.25">
      <c r="A3828" s="1">
        <v>41606</v>
      </c>
      <c r="B3828" s="2">
        <v>8362.43</v>
      </c>
      <c r="C3828" s="2">
        <v>84238</v>
      </c>
      <c r="D3828" s="2">
        <v>8378</v>
      </c>
      <c r="E3828" s="2">
        <v>8368</v>
      </c>
      <c r="F3828" s="13">
        <f t="shared" si="1068"/>
        <v>1.8618989934744423E-3</v>
      </c>
      <c r="G3828" s="2">
        <f t="shared" si="1063"/>
        <v>8272.6336666666666</v>
      </c>
      <c r="H3828" s="2">
        <f t="shared" ca="1" si="1069"/>
        <v>75290.399999999994</v>
      </c>
      <c r="I3828">
        <f t="shared" ca="1" si="1070"/>
        <v>1</v>
      </c>
      <c r="J3828">
        <f t="shared" si="1071"/>
        <v>1</v>
      </c>
      <c r="K3828">
        <f t="shared" si="1064"/>
        <v>66.550000000001091</v>
      </c>
      <c r="L3828">
        <f t="shared" ca="1" si="1065"/>
        <v>66.550000000001091</v>
      </c>
      <c r="M3828" s="14">
        <f t="shared" si="1066"/>
        <v>6923.0300000000498</v>
      </c>
      <c r="N3828">
        <f t="shared" si="1072"/>
        <v>0</v>
      </c>
      <c r="O3828">
        <f t="shared" si="1067"/>
        <v>0</v>
      </c>
      <c r="P3828">
        <f>COUNTIF(作圖資料!$A$3:$A$249,A3828)</f>
        <v>0</v>
      </c>
      <c r="R3828" s="7">
        <f t="shared" si="1073"/>
        <v>79</v>
      </c>
      <c r="S3828" s="8">
        <f t="shared" ca="1" si="1074"/>
        <v>79</v>
      </c>
      <c r="T3828" s="8">
        <f t="shared" ca="1" si="1075"/>
        <v>8660</v>
      </c>
      <c r="U3828" s="8">
        <f t="shared" ca="1" si="1076"/>
        <v>1</v>
      </c>
      <c r="V3828" s="9">
        <f t="shared" ca="1" si="1077"/>
        <v>0</v>
      </c>
      <c r="W3828" s="3">
        <f t="shared" si="1078"/>
        <v>3.0958771204936397E-4</v>
      </c>
      <c r="X3828" s="3">
        <f t="shared" si="1079"/>
        <v>1.9254161760798416E-2</v>
      </c>
      <c r="Y3828" s="3">
        <f t="shared" si="1080"/>
        <v>2.0835871816741847E-2</v>
      </c>
    </row>
    <row r="3829" spans="1:25" x14ac:dyDescent="0.25">
      <c r="A3829" s="1">
        <v>41607</v>
      </c>
      <c r="B3829" s="2">
        <v>8406.83</v>
      </c>
      <c r="C3829" s="2">
        <v>85011</v>
      </c>
      <c r="D3829" s="2">
        <v>8427</v>
      </c>
      <c r="E3829" s="2">
        <v>8417</v>
      </c>
      <c r="F3829" s="13">
        <f t="shared" si="1068"/>
        <v>2.3992396658432114E-3</v>
      </c>
      <c r="G3829" s="2">
        <f t="shared" si="1063"/>
        <v>8278.0235000000011</v>
      </c>
      <c r="H3829" s="2">
        <f t="shared" ca="1" si="1069"/>
        <v>79257.8</v>
      </c>
      <c r="I3829">
        <f t="shared" ca="1" si="1070"/>
        <v>1</v>
      </c>
      <c r="J3829">
        <f t="shared" si="1071"/>
        <v>1</v>
      </c>
      <c r="K3829">
        <f t="shared" si="1064"/>
        <v>44.399999999999636</v>
      </c>
      <c r="L3829">
        <f t="shared" ca="1" si="1065"/>
        <v>44.399999999999636</v>
      </c>
      <c r="M3829" s="14">
        <f t="shared" si="1066"/>
        <v>6923.0300000000498</v>
      </c>
      <c r="N3829">
        <f t="shared" si="1072"/>
        <v>0</v>
      </c>
      <c r="O3829">
        <f t="shared" si="1067"/>
        <v>0</v>
      </c>
      <c r="P3829">
        <f>COUNTIF(作圖資料!$A$3:$A$249,A3829)</f>
        <v>0</v>
      </c>
      <c r="R3829" s="7">
        <f t="shared" si="1073"/>
        <v>49</v>
      </c>
      <c r="S3829" s="8">
        <f t="shared" ca="1" si="1074"/>
        <v>49</v>
      </c>
      <c r="T3829" s="8">
        <f t="shared" ca="1" si="1075"/>
        <v>8709</v>
      </c>
      <c r="U3829" s="8">
        <f t="shared" ca="1" si="1076"/>
        <v>1</v>
      </c>
      <c r="V3829" s="9">
        <f t="shared" ca="1" si="1077"/>
        <v>0</v>
      </c>
      <c r="W3829" s="3">
        <f t="shared" si="1078"/>
        <v>3.0958771204936397E-4</v>
      </c>
      <c r="X3829" s="3">
        <f t="shared" si="1079"/>
        <v>2.4665852475360905E-2</v>
      </c>
      <c r="Y3829" s="3">
        <f t="shared" si="1080"/>
        <v>2.6806384793468974E-2</v>
      </c>
    </row>
    <row r="3830" spans="1:25" x14ac:dyDescent="0.25">
      <c r="A3830" s="1">
        <v>41610</v>
      </c>
      <c r="B3830" s="2">
        <v>8414.61</v>
      </c>
      <c r="C3830" s="2">
        <v>67717</v>
      </c>
      <c r="D3830" s="2">
        <v>8413</v>
      </c>
      <c r="E3830" s="2">
        <v>8400</v>
      </c>
      <c r="F3830" s="13">
        <f t="shared" si="1068"/>
        <v>-1.9133388237846383E-4</v>
      </c>
      <c r="G3830" s="2">
        <f t="shared" si="1063"/>
        <v>8282.1153333333332</v>
      </c>
      <c r="H3830" s="2">
        <f t="shared" ca="1" si="1069"/>
        <v>79627.199999999997</v>
      </c>
      <c r="I3830">
        <f t="shared" ca="1" si="1070"/>
        <v>-1</v>
      </c>
      <c r="J3830">
        <f t="shared" si="1071"/>
        <v>-1</v>
      </c>
      <c r="K3830">
        <f t="shared" si="1064"/>
        <v>7.7800000000006548</v>
      </c>
      <c r="L3830">
        <f t="shared" ca="1" si="1065"/>
        <v>7.7800000000006548</v>
      </c>
      <c r="M3830" s="14">
        <f t="shared" si="1066"/>
        <v>6923.0300000000498</v>
      </c>
      <c r="N3830">
        <f t="shared" si="1072"/>
        <v>0</v>
      </c>
      <c r="O3830">
        <f t="shared" si="1067"/>
        <v>0</v>
      </c>
      <c r="P3830">
        <f>COUNTIF(作圖資料!$A$3:$A$249,A3830)</f>
        <v>0</v>
      </c>
      <c r="R3830" s="7">
        <f t="shared" si="1073"/>
        <v>-14</v>
      </c>
      <c r="S3830" s="8">
        <f t="shared" ca="1" si="1074"/>
        <v>-14</v>
      </c>
      <c r="T3830" s="8">
        <f t="shared" ca="1" si="1075"/>
        <v>8695</v>
      </c>
      <c r="U3830" s="8">
        <f t="shared" ca="1" si="1076"/>
        <v>-1</v>
      </c>
      <c r="V3830" s="9">
        <f t="shared" ca="1" si="1077"/>
        <v>2</v>
      </c>
      <c r="W3830" s="3">
        <f t="shared" si="1078"/>
        <v>3.0958771204936397E-4</v>
      </c>
      <c r="X3830" s="3">
        <f t="shared" si="1079"/>
        <v>2.5614117199669328E-2</v>
      </c>
      <c r="Y3830" s="3">
        <f t="shared" si="1080"/>
        <v>2.5100523942975572E-2</v>
      </c>
    </row>
    <row r="3831" spans="1:25" x14ac:dyDescent="0.25">
      <c r="A3831" s="1">
        <v>41611</v>
      </c>
      <c r="B3831" s="2">
        <v>8392.5499999999993</v>
      </c>
      <c r="C3831" s="2">
        <v>69528</v>
      </c>
      <c r="D3831" s="2">
        <v>8409</v>
      </c>
      <c r="E3831" s="2">
        <v>8398</v>
      </c>
      <c r="F3831" s="13">
        <f t="shared" si="1068"/>
        <v>1.9600717302847848E-3</v>
      </c>
      <c r="G3831" s="2">
        <f t="shared" si="1063"/>
        <v>8285.921166666667</v>
      </c>
      <c r="H3831" s="2">
        <f t="shared" ca="1" si="1069"/>
        <v>75980.399999999994</v>
      </c>
      <c r="I3831">
        <f t="shared" ca="1" si="1070"/>
        <v>-1</v>
      </c>
      <c r="J3831">
        <f t="shared" si="1071"/>
        <v>1</v>
      </c>
      <c r="K3831">
        <f t="shared" si="1064"/>
        <v>-22.06000000000131</v>
      </c>
      <c r="L3831">
        <f t="shared" ca="1" si="1065"/>
        <v>22.06000000000131</v>
      </c>
      <c r="M3831" s="14">
        <f t="shared" si="1066"/>
        <v>6923.0300000000498</v>
      </c>
      <c r="N3831">
        <f t="shared" si="1072"/>
        <v>0</v>
      </c>
      <c r="O3831">
        <f t="shared" si="1067"/>
        <v>0</v>
      </c>
      <c r="P3831">
        <f>COUNTIF(作圖資料!$A$3:$A$249,A3831)</f>
        <v>0</v>
      </c>
      <c r="R3831" s="7">
        <f t="shared" si="1073"/>
        <v>-4</v>
      </c>
      <c r="S3831" s="8">
        <f t="shared" ca="1" si="1074"/>
        <v>4</v>
      </c>
      <c r="T3831" s="8">
        <f t="shared" ca="1" si="1075"/>
        <v>8699</v>
      </c>
      <c r="U3831" s="8">
        <f t="shared" ca="1" si="1076"/>
        <v>-1</v>
      </c>
      <c r="V3831" s="9">
        <f t="shared" ca="1" si="1077"/>
        <v>0</v>
      </c>
      <c r="W3831" s="3">
        <f t="shared" si="1078"/>
        <v>3.0958771204936397E-4</v>
      </c>
      <c r="X3831" s="3">
        <f t="shared" si="1079"/>
        <v>2.2925335732028485E-2</v>
      </c>
      <c r="Y3831" s="3">
        <f t="shared" si="1080"/>
        <v>2.4613135128548791E-2</v>
      </c>
    </row>
    <row r="3832" spans="1:25" x14ac:dyDescent="0.25">
      <c r="A3832" s="1">
        <v>41612</v>
      </c>
      <c r="B3832" s="2">
        <v>8418</v>
      </c>
      <c r="C3832" s="2">
        <v>79598</v>
      </c>
      <c r="D3832" s="2">
        <v>8436</v>
      </c>
      <c r="E3832" s="2">
        <v>8423</v>
      </c>
      <c r="F3832" s="13">
        <f t="shared" si="1068"/>
        <v>2.1382751247327469E-3</v>
      </c>
      <c r="G3832" s="2">
        <f t="shared" si="1063"/>
        <v>8289.6860000000015</v>
      </c>
      <c r="H3832" s="2">
        <f t="shared" ca="1" si="1069"/>
        <v>77218.399999999994</v>
      </c>
      <c r="I3832">
        <f t="shared" ca="1" si="1070"/>
        <v>1</v>
      </c>
      <c r="J3832">
        <f t="shared" si="1071"/>
        <v>1</v>
      </c>
      <c r="K3832">
        <f t="shared" si="1064"/>
        <v>25.450000000000728</v>
      </c>
      <c r="L3832">
        <f t="shared" ca="1" si="1065"/>
        <v>-25.450000000000728</v>
      </c>
      <c r="M3832" s="14">
        <f t="shared" si="1066"/>
        <v>6923.0300000000498</v>
      </c>
      <c r="N3832">
        <f t="shared" si="1072"/>
        <v>0</v>
      </c>
      <c r="O3832">
        <f t="shared" si="1067"/>
        <v>0</v>
      </c>
      <c r="P3832">
        <f>COUNTIF(作圖資料!$A$3:$A$249,A3832)</f>
        <v>0</v>
      </c>
      <c r="R3832" s="7">
        <f t="shared" si="1073"/>
        <v>27</v>
      </c>
      <c r="S3832" s="8">
        <f t="shared" ca="1" si="1074"/>
        <v>-27</v>
      </c>
      <c r="T3832" s="8">
        <f t="shared" ca="1" si="1075"/>
        <v>8672</v>
      </c>
      <c r="U3832" s="8">
        <f t="shared" ca="1" si="1076"/>
        <v>1</v>
      </c>
      <c r="V3832" s="9">
        <f t="shared" ca="1" si="1077"/>
        <v>2</v>
      </c>
      <c r="W3832" s="3">
        <f t="shared" si="1078"/>
        <v>3.0958771204936397E-4</v>
      </c>
      <c r="X3832" s="3">
        <f t="shared" si="1079"/>
        <v>2.6027307098821728E-2</v>
      </c>
      <c r="Y3832" s="3">
        <f t="shared" si="1080"/>
        <v>2.7903009625928954E-2</v>
      </c>
    </row>
    <row r="3833" spans="1:25" x14ac:dyDescent="0.25">
      <c r="A3833" s="1">
        <v>41613</v>
      </c>
      <c r="B3833" s="2">
        <v>8375.5400000000009</v>
      </c>
      <c r="C3833" s="2">
        <v>76239</v>
      </c>
      <c r="D3833" s="2">
        <v>8379</v>
      </c>
      <c r="E3833" s="2">
        <v>8366</v>
      </c>
      <c r="F3833" s="13">
        <f t="shared" si="1068"/>
        <v>4.1310769216074128E-4</v>
      </c>
      <c r="G3833" s="2">
        <f t="shared" si="1063"/>
        <v>8292.4655000000002</v>
      </c>
      <c r="H3833" s="2">
        <f t="shared" ca="1" si="1069"/>
        <v>75618.600000000006</v>
      </c>
      <c r="I3833">
        <f t="shared" ca="1" si="1070"/>
        <v>1</v>
      </c>
      <c r="J3833">
        <f t="shared" si="1071"/>
        <v>1</v>
      </c>
      <c r="K3833">
        <f t="shared" si="1064"/>
        <v>-42.459999999999127</v>
      </c>
      <c r="L3833">
        <f t="shared" ca="1" si="1065"/>
        <v>-42.459999999999127</v>
      </c>
      <c r="M3833" s="14">
        <f t="shared" si="1066"/>
        <v>6923.0300000000498</v>
      </c>
      <c r="N3833">
        <f t="shared" si="1072"/>
        <v>0</v>
      </c>
      <c r="O3833">
        <f t="shared" si="1067"/>
        <v>0</v>
      </c>
      <c r="P3833">
        <f>COUNTIF(作圖資料!$A$3:$A$249,A3833)</f>
        <v>0</v>
      </c>
      <c r="R3833" s="7">
        <f t="shared" si="1073"/>
        <v>-57</v>
      </c>
      <c r="S3833" s="8">
        <f t="shared" ca="1" si="1074"/>
        <v>-57</v>
      </c>
      <c r="T3833" s="8">
        <f t="shared" ca="1" si="1075"/>
        <v>8615</v>
      </c>
      <c r="U3833" s="8">
        <f t="shared" ca="1" si="1076"/>
        <v>1</v>
      </c>
      <c r="V3833" s="9">
        <f t="shared" ca="1" si="1077"/>
        <v>0</v>
      </c>
      <c r="W3833" s="3">
        <f t="shared" si="1078"/>
        <v>3.0958771204936397E-4</v>
      </c>
      <c r="X3833" s="3">
        <f t="shared" si="1079"/>
        <v>2.0852073140706473E-2</v>
      </c>
      <c r="Y3833" s="3">
        <f t="shared" si="1080"/>
        <v>2.0957719020348264E-2</v>
      </c>
    </row>
    <row r="3834" spans="1:25" x14ac:dyDescent="0.25">
      <c r="A3834" s="1">
        <v>41614</v>
      </c>
      <c r="B3834" s="2">
        <v>8367.7199999999993</v>
      </c>
      <c r="C3834" s="2">
        <v>77333</v>
      </c>
      <c r="D3834" s="2">
        <v>8384</v>
      </c>
      <c r="E3834" s="2">
        <v>8373</v>
      </c>
      <c r="F3834" s="13">
        <f t="shared" si="1068"/>
        <v>1.9455717925553895E-3</v>
      </c>
      <c r="G3834" s="2">
        <f t="shared" si="1063"/>
        <v>8295.1110000000008</v>
      </c>
      <c r="H3834" s="2">
        <f t="shared" ca="1" si="1069"/>
        <v>74083</v>
      </c>
      <c r="I3834">
        <f t="shared" ca="1" si="1070"/>
        <v>1</v>
      </c>
      <c r="J3834">
        <f t="shared" si="1071"/>
        <v>1</v>
      </c>
      <c r="K3834">
        <f t="shared" si="1064"/>
        <v>-7.820000000001528</v>
      </c>
      <c r="L3834">
        <f t="shared" ca="1" si="1065"/>
        <v>-7.820000000001528</v>
      </c>
      <c r="M3834" s="14">
        <f t="shared" si="1066"/>
        <v>6923.0300000000498</v>
      </c>
      <c r="N3834">
        <f t="shared" si="1072"/>
        <v>0</v>
      </c>
      <c r="O3834">
        <f t="shared" si="1067"/>
        <v>0</v>
      </c>
      <c r="P3834">
        <f>COUNTIF(作圖資料!$A$3:$A$249,A3834)</f>
        <v>0</v>
      </c>
      <c r="R3834" s="7">
        <f t="shared" si="1073"/>
        <v>5</v>
      </c>
      <c r="S3834" s="8">
        <f t="shared" ca="1" si="1074"/>
        <v>5</v>
      </c>
      <c r="T3834" s="8">
        <f t="shared" ca="1" si="1075"/>
        <v>8620</v>
      </c>
      <c r="U3834" s="8">
        <f t="shared" ca="1" si="1076"/>
        <v>1</v>
      </c>
      <c r="V3834" s="9">
        <f t="shared" ca="1" si="1077"/>
        <v>0</v>
      </c>
      <c r="W3834" s="3">
        <f t="shared" si="1078"/>
        <v>3.0958771204936397E-4</v>
      </c>
      <c r="X3834" s="3">
        <f t="shared" si="1079"/>
        <v>1.9898933019357745E-2</v>
      </c>
      <c r="Y3834" s="3">
        <f t="shared" si="1080"/>
        <v>2.1566955038381685E-2</v>
      </c>
    </row>
    <row r="3835" spans="1:25" x14ac:dyDescent="0.25">
      <c r="A3835" s="1">
        <v>41617</v>
      </c>
      <c r="B3835" s="2">
        <v>8444.6200000000008</v>
      </c>
      <c r="C3835" s="2">
        <v>82688</v>
      </c>
      <c r="D3835" s="2">
        <v>8456</v>
      </c>
      <c r="E3835" s="2">
        <v>8446</v>
      </c>
      <c r="F3835" s="13">
        <f t="shared" si="1068"/>
        <v>1.3476035629784722E-3</v>
      </c>
      <c r="G3835" s="2">
        <f t="shared" si="1063"/>
        <v>8298.7653333333346</v>
      </c>
      <c r="H3835" s="2">
        <f t="shared" ca="1" si="1069"/>
        <v>77077.2</v>
      </c>
      <c r="I3835">
        <f t="shared" ca="1" si="1070"/>
        <v>1</v>
      </c>
      <c r="J3835">
        <f t="shared" si="1071"/>
        <v>1</v>
      </c>
      <c r="K3835">
        <f t="shared" si="1064"/>
        <v>76.900000000001455</v>
      </c>
      <c r="L3835">
        <f t="shared" ca="1" si="1065"/>
        <v>76.900000000001455</v>
      </c>
      <c r="M3835" s="14">
        <f t="shared" si="1066"/>
        <v>6923.0300000000498</v>
      </c>
      <c r="N3835">
        <f t="shared" si="1072"/>
        <v>0</v>
      </c>
      <c r="O3835">
        <f t="shared" si="1067"/>
        <v>0</v>
      </c>
      <c r="P3835">
        <f>COUNTIF(作圖資料!$A$3:$A$249,A3835)</f>
        <v>0</v>
      </c>
      <c r="R3835" s="7">
        <f t="shared" si="1073"/>
        <v>72</v>
      </c>
      <c r="S3835" s="8">
        <f t="shared" ca="1" si="1074"/>
        <v>72</v>
      </c>
      <c r="T3835" s="8">
        <f t="shared" ca="1" si="1075"/>
        <v>8692</v>
      </c>
      <c r="U3835" s="8">
        <f t="shared" ca="1" si="1076"/>
        <v>1</v>
      </c>
      <c r="V3835" s="9">
        <f t="shared" ca="1" si="1077"/>
        <v>0</v>
      </c>
      <c r="W3835" s="3">
        <f t="shared" si="1078"/>
        <v>3.0958771204936397E-4</v>
      </c>
      <c r="X3835" s="3">
        <f t="shared" si="1079"/>
        <v>2.9271883829039558E-2</v>
      </c>
      <c r="Y3835" s="3">
        <f t="shared" si="1080"/>
        <v>3.0339953698062416E-2</v>
      </c>
    </row>
    <row r="3836" spans="1:25" x14ac:dyDescent="0.25">
      <c r="A3836" s="1">
        <v>41618</v>
      </c>
      <c r="B3836" s="2">
        <v>8443.39</v>
      </c>
      <c r="C3836" s="2">
        <v>71943</v>
      </c>
      <c r="D3836" s="2">
        <v>8455</v>
      </c>
      <c r="E3836" s="2">
        <v>8444</v>
      </c>
      <c r="F3836" s="13">
        <f t="shared" si="1068"/>
        <v>1.3750401201413354E-3</v>
      </c>
      <c r="G3836" s="2">
        <f t="shared" si="1063"/>
        <v>8303.3518333333359</v>
      </c>
      <c r="H3836" s="2">
        <f t="shared" ca="1" si="1069"/>
        <v>77560.2</v>
      </c>
      <c r="I3836">
        <f t="shared" ca="1" si="1070"/>
        <v>-1</v>
      </c>
      <c r="J3836">
        <f t="shared" si="1071"/>
        <v>1</v>
      </c>
      <c r="K3836">
        <f t="shared" si="1064"/>
        <v>-1.2300000000013824</v>
      </c>
      <c r="L3836">
        <f t="shared" ca="1" si="1065"/>
        <v>-1.2300000000013824</v>
      </c>
      <c r="M3836" s="14">
        <f t="shared" si="1066"/>
        <v>6923.0300000000498</v>
      </c>
      <c r="N3836">
        <f t="shared" si="1072"/>
        <v>0</v>
      </c>
      <c r="O3836">
        <f t="shared" si="1067"/>
        <v>0</v>
      </c>
      <c r="P3836">
        <f>COUNTIF(作圖資料!$A$3:$A$249,A3836)</f>
        <v>0</v>
      </c>
      <c r="R3836" s="7">
        <f t="shared" si="1073"/>
        <v>-1</v>
      </c>
      <c r="S3836" s="8">
        <f t="shared" ca="1" si="1074"/>
        <v>-1</v>
      </c>
      <c r="T3836" s="8">
        <f t="shared" ca="1" si="1075"/>
        <v>8691</v>
      </c>
      <c r="U3836" s="8">
        <f t="shared" ca="1" si="1076"/>
        <v>-1</v>
      </c>
      <c r="V3836" s="9">
        <f t="shared" ca="1" si="1077"/>
        <v>2</v>
      </c>
      <c r="W3836" s="3">
        <f t="shared" si="1078"/>
        <v>3.0958771204936397E-4</v>
      </c>
      <c r="X3836" s="3">
        <f t="shared" si="1079"/>
        <v>2.9121965370054959E-2</v>
      </c>
      <c r="Y3836" s="3">
        <f t="shared" si="1080"/>
        <v>3.0218106494455776E-2</v>
      </c>
    </row>
    <row r="3837" spans="1:25" x14ac:dyDescent="0.25">
      <c r="A3837" s="1">
        <v>41619</v>
      </c>
      <c r="B3837" s="2">
        <v>8433.77</v>
      </c>
      <c r="C3837" s="2">
        <v>83378</v>
      </c>
      <c r="D3837" s="2">
        <v>8432</v>
      </c>
      <c r="E3837" s="2">
        <v>8420</v>
      </c>
      <c r="F3837" s="13">
        <f t="shared" si="1068"/>
        <v>-2.0987055610954819E-4</v>
      </c>
      <c r="G3837" s="2">
        <f t="shared" si="1063"/>
        <v>8308.2066666666688</v>
      </c>
      <c r="H3837" s="2">
        <f t="shared" ca="1" si="1069"/>
        <v>78316.2</v>
      </c>
      <c r="I3837">
        <f t="shared" ca="1" si="1070"/>
        <v>1</v>
      </c>
      <c r="J3837">
        <f t="shared" si="1071"/>
        <v>-1</v>
      </c>
      <c r="K3837">
        <f t="shared" si="1064"/>
        <v>-9.6199999999989814</v>
      </c>
      <c r="L3837">
        <f t="shared" ca="1" si="1065"/>
        <v>9.6199999999989814</v>
      </c>
      <c r="M3837" s="14">
        <f t="shared" si="1066"/>
        <v>6923.0300000000498</v>
      </c>
      <c r="N3837">
        <f t="shared" si="1072"/>
        <v>0</v>
      </c>
      <c r="O3837">
        <f t="shared" si="1067"/>
        <v>0</v>
      </c>
      <c r="P3837">
        <f>COUNTIF(作圖資料!$A$3:$A$249,A3837)</f>
        <v>0</v>
      </c>
      <c r="R3837" s="7">
        <f t="shared" si="1073"/>
        <v>-23</v>
      </c>
      <c r="S3837" s="8">
        <f t="shared" ca="1" si="1074"/>
        <v>23</v>
      </c>
      <c r="T3837" s="8">
        <f t="shared" ca="1" si="1075"/>
        <v>8714</v>
      </c>
      <c r="U3837" s="8">
        <f t="shared" ca="1" si="1076"/>
        <v>1</v>
      </c>
      <c r="V3837" s="9">
        <f t="shared" ca="1" si="1077"/>
        <v>2</v>
      </c>
      <c r="W3837" s="3">
        <f t="shared" si="1078"/>
        <v>3.0958771204936397E-4</v>
      </c>
      <c r="X3837" s="3">
        <f t="shared" si="1079"/>
        <v>2.7949432381899841E-2</v>
      </c>
      <c r="Y3837" s="3">
        <f t="shared" si="1080"/>
        <v>2.7415620811502173E-2</v>
      </c>
    </row>
    <row r="3838" spans="1:25" x14ac:dyDescent="0.25">
      <c r="A3838" s="1">
        <v>41620</v>
      </c>
      <c r="B3838" s="2">
        <v>8361.33</v>
      </c>
      <c r="C3838" s="2">
        <v>66501</v>
      </c>
      <c r="D3838" s="2">
        <v>8392</v>
      </c>
      <c r="E3838" s="2">
        <v>8379</v>
      </c>
      <c r="F3838" s="13">
        <f t="shared" si="1068"/>
        <v>3.6680767294199335E-3</v>
      </c>
      <c r="G3838" s="2">
        <f t="shared" ref="G3838:G3901" si="1081">AVERAGE(B3779:B3838)</f>
        <v>8309.9731666666685</v>
      </c>
      <c r="H3838" s="2">
        <f t="shared" ca="1" si="1069"/>
        <v>76368.600000000006</v>
      </c>
      <c r="I3838">
        <f t="shared" ca="1" si="1070"/>
        <v>-1</v>
      </c>
      <c r="J3838">
        <f t="shared" si="1071"/>
        <v>1</v>
      </c>
      <c r="K3838">
        <f t="shared" ref="K3838:K3901" si="1082">B3838-B3837</f>
        <v>-72.440000000000509</v>
      </c>
      <c r="L3838">
        <f t="shared" ref="L3838:L3901" ca="1" si="1083">I3837*K3838</f>
        <v>-72.440000000000509</v>
      </c>
      <c r="M3838" s="14">
        <f t="shared" ref="M3838:M3901" si="1084">M3837+K3838*N3837</f>
        <v>6923.0300000000498</v>
      </c>
      <c r="N3838">
        <f t="shared" si="1072"/>
        <v>0</v>
      </c>
      <c r="O3838">
        <f t="shared" ref="O3838:O3901" si="1085">ABS(N3838-N3837)</f>
        <v>0</v>
      </c>
      <c r="P3838">
        <f>COUNTIF(作圖資料!$A$3:$A$249,A3838)</f>
        <v>0</v>
      </c>
      <c r="R3838" s="7">
        <f t="shared" si="1073"/>
        <v>-40</v>
      </c>
      <c r="S3838" s="8">
        <f t="shared" ca="1" si="1074"/>
        <v>-40</v>
      </c>
      <c r="T3838" s="8">
        <f t="shared" ca="1" si="1075"/>
        <v>8674</v>
      </c>
      <c r="U3838" s="8">
        <f t="shared" ca="1" si="1076"/>
        <v>-1</v>
      </c>
      <c r="V3838" s="9">
        <f t="shared" ca="1" si="1077"/>
        <v>2</v>
      </c>
      <c r="W3838" s="3">
        <f t="shared" si="1078"/>
        <v>3.0958771204936397E-4</v>
      </c>
      <c r="X3838" s="3">
        <f t="shared" si="1079"/>
        <v>1.9120088342194475E-2</v>
      </c>
      <c r="Y3838" s="3">
        <f t="shared" si="1080"/>
        <v>2.2541732667235026E-2</v>
      </c>
    </row>
    <row r="3839" spans="1:25" x14ac:dyDescent="0.25">
      <c r="A3839" s="1">
        <v>41621</v>
      </c>
      <c r="B3839" s="2">
        <v>8376.94</v>
      </c>
      <c r="C3839" s="2">
        <v>70943</v>
      </c>
      <c r="D3839" s="2">
        <v>8397</v>
      </c>
      <c r="E3839" s="2">
        <v>8383</v>
      </c>
      <c r="F3839" s="13">
        <f t="shared" si="1068"/>
        <v>2.3946691751401961E-3</v>
      </c>
      <c r="G3839" s="2">
        <f t="shared" si="1081"/>
        <v>8312.0925000000025</v>
      </c>
      <c r="H3839" s="2">
        <f t="shared" ca="1" si="1069"/>
        <v>75090.600000000006</v>
      </c>
      <c r="I3839">
        <f t="shared" ca="1" si="1070"/>
        <v>-1</v>
      </c>
      <c r="J3839">
        <f t="shared" si="1071"/>
        <v>1</v>
      </c>
      <c r="K3839">
        <f t="shared" si="1082"/>
        <v>15.610000000000582</v>
      </c>
      <c r="L3839">
        <f t="shared" ca="1" si="1083"/>
        <v>-15.610000000000582</v>
      </c>
      <c r="M3839" s="14">
        <f t="shared" si="1084"/>
        <v>6923.0300000000498</v>
      </c>
      <c r="N3839">
        <f t="shared" si="1072"/>
        <v>0</v>
      </c>
      <c r="O3839">
        <f t="shared" si="1085"/>
        <v>0</v>
      </c>
      <c r="P3839">
        <f>COUNTIF(作圖資料!$A$3:$A$249,A3839)</f>
        <v>0</v>
      </c>
      <c r="R3839" s="7">
        <f t="shared" si="1073"/>
        <v>5</v>
      </c>
      <c r="S3839" s="8">
        <f t="shared" ca="1" si="1074"/>
        <v>-5</v>
      </c>
      <c r="T3839" s="8">
        <f t="shared" ca="1" si="1075"/>
        <v>8669</v>
      </c>
      <c r="U3839" s="8">
        <f t="shared" ca="1" si="1076"/>
        <v>-1</v>
      </c>
      <c r="V3839" s="9">
        <f t="shared" ca="1" si="1077"/>
        <v>0</v>
      </c>
      <c r="W3839" s="3">
        <f t="shared" si="1078"/>
        <v>3.0958771204936397E-4</v>
      </c>
      <c r="X3839" s="3">
        <f t="shared" si="1079"/>
        <v>2.1022712037111813E-2</v>
      </c>
      <c r="Y3839" s="3">
        <f t="shared" si="1080"/>
        <v>2.3150968685268447E-2</v>
      </c>
    </row>
    <row r="3840" spans="1:25" x14ac:dyDescent="0.25">
      <c r="A3840" s="1">
        <v>41624</v>
      </c>
      <c r="B3840" s="2">
        <v>8313.8700000000008</v>
      </c>
      <c r="C3840" s="2">
        <v>65497</v>
      </c>
      <c r="D3840" s="2">
        <v>8336</v>
      </c>
      <c r="E3840" s="2">
        <v>8322</v>
      </c>
      <c r="F3840" s="13">
        <f t="shared" si="1068"/>
        <v>2.6618169396441793E-3</v>
      </c>
      <c r="G3840" s="2">
        <f t="shared" si="1081"/>
        <v>8313.8373333333348</v>
      </c>
      <c r="H3840" s="2">
        <f t="shared" ca="1" si="1069"/>
        <v>71652.399999999994</v>
      </c>
      <c r="I3840">
        <f t="shared" ca="1" si="1070"/>
        <v>-1</v>
      </c>
      <c r="J3840">
        <f t="shared" si="1071"/>
        <v>1</v>
      </c>
      <c r="K3840">
        <f t="shared" si="1082"/>
        <v>-63.069999999999709</v>
      </c>
      <c r="L3840">
        <f t="shared" ca="1" si="1083"/>
        <v>63.069999999999709</v>
      </c>
      <c r="M3840" s="14">
        <f t="shared" si="1084"/>
        <v>6923.0300000000498</v>
      </c>
      <c r="N3840">
        <f t="shared" si="1072"/>
        <v>0</v>
      </c>
      <c r="O3840">
        <f t="shared" si="1085"/>
        <v>0</v>
      </c>
      <c r="P3840">
        <f>COUNTIF(作圖資料!$A$3:$A$249,A3840)</f>
        <v>0</v>
      </c>
      <c r="R3840" s="7">
        <f t="shared" si="1073"/>
        <v>-61</v>
      </c>
      <c r="S3840" s="8">
        <f t="shared" ca="1" si="1074"/>
        <v>61</v>
      </c>
      <c r="T3840" s="8">
        <f t="shared" ca="1" si="1075"/>
        <v>8730</v>
      </c>
      <c r="U3840" s="8">
        <f t="shared" ca="1" si="1076"/>
        <v>-1</v>
      </c>
      <c r="V3840" s="9">
        <f t="shared" ca="1" si="1077"/>
        <v>0</v>
      </c>
      <c r="W3840" s="3">
        <f t="shared" si="1078"/>
        <v>3.0958771204936397E-4</v>
      </c>
      <c r="X3840" s="3">
        <f t="shared" si="1079"/>
        <v>1.3335429754060879E-2</v>
      </c>
      <c r="Y3840" s="3">
        <f t="shared" si="1080"/>
        <v>1.5718289265261198E-2</v>
      </c>
    </row>
    <row r="3841" spans="1:25" x14ac:dyDescent="0.25">
      <c r="A3841" s="1">
        <v>41625</v>
      </c>
      <c r="B3841" s="2">
        <v>8352.93</v>
      </c>
      <c r="C3841" s="2">
        <v>68720</v>
      </c>
      <c r="D3841" s="2">
        <v>8362</v>
      </c>
      <c r="E3841" s="2">
        <v>8345</v>
      </c>
      <c r="F3841" s="13">
        <f t="shared" si="1068"/>
        <v>1.08584652331567E-3</v>
      </c>
      <c r="G3841" s="2">
        <f t="shared" si="1081"/>
        <v>8314.8390000000018</v>
      </c>
      <c r="H3841" s="2">
        <f t="shared" ca="1" si="1069"/>
        <v>71007.8</v>
      </c>
      <c r="I3841">
        <f t="shared" ca="1" si="1070"/>
        <v>-1</v>
      </c>
      <c r="J3841">
        <f t="shared" si="1071"/>
        <v>1</v>
      </c>
      <c r="K3841">
        <f t="shared" si="1082"/>
        <v>39.059999999999491</v>
      </c>
      <c r="L3841">
        <f t="shared" ca="1" si="1083"/>
        <v>-39.059999999999491</v>
      </c>
      <c r="M3841" s="14">
        <f t="shared" si="1084"/>
        <v>6923.0300000000498</v>
      </c>
      <c r="N3841">
        <f t="shared" si="1072"/>
        <v>0</v>
      </c>
      <c r="O3841">
        <f t="shared" si="1085"/>
        <v>0</v>
      </c>
      <c r="P3841">
        <f>COUNTIF(作圖資料!$A$3:$A$249,A3841)</f>
        <v>0</v>
      </c>
      <c r="R3841" s="7">
        <f t="shared" si="1073"/>
        <v>26</v>
      </c>
      <c r="S3841" s="8">
        <f t="shared" ca="1" si="1074"/>
        <v>-26</v>
      </c>
      <c r="T3841" s="8">
        <f t="shared" ca="1" si="1075"/>
        <v>8704</v>
      </c>
      <c r="U3841" s="8">
        <f t="shared" ca="1" si="1076"/>
        <v>-1</v>
      </c>
      <c r="V3841" s="9">
        <f t="shared" ca="1" si="1077"/>
        <v>0</v>
      </c>
      <c r="W3841" s="3">
        <f t="shared" si="1078"/>
        <v>3.0958771204936397E-4</v>
      </c>
      <c r="X3841" s="3">
        <f t="shared" si="1079"/>
        <v>1.8096254963763769E-2</v>
      </c>
      <c r="Y3841" s="3">
        <f t="shared" si="1080"/>
        <v>1.8886316559034944E-2</v>
      </c>
    </row>
    <row r="3842" spans="1:25" x14ac:dyDescent="0.25">
      <c r="A3842" s="1">
        <v>41626</v>
      </c>
      <c r="B3842" s="2">
        <v>8349.0400000000009</v>
      </c>
      <c r="C3842" s="2">
        <v>73436</v>
      </c>
      <c r="D3842" s="2">
        <v>8338</v>
      </c>
      <c r="E3842" s="2">
        <v>8332</v>
      </c>
      <c r="F3842" s="13">
        <f t="shared" si="1068"/>
        <v>-2.0409532113873086E-3</v>
      </c>
      <c r="G3842" s="2">
        <f t="shared" si="1081"/>
        <v>8315.6710000000003</v>
      </c>
      <c r="H3842" s="2">
        <f t="shared" ca="1" si="1069"/>
        <v>69019.399999999994</v>
      </c>
      <c r="I3842">
        <f t="shared" ca="1" si="1070"/>
        <v>1</v>
      </c>
      <c r="J3842">
        <f t="shared" si="1071"/>
        <v>-1</v>
      </c>
      <c r="K3842">
        <f t="shared" si="1082"/>
        <v>-3.8899999999994179</v>
      </c>
      <c r="L3842">
        <f t="shared" ca="1" si="1083"/>
        <v>3.8899999999994179</v>
      </c>
      <c r="M3842" s="14">
        <f t="shared" si="1084"/>
        <v>6923.0300000000498</v>
      </c>
      <c r="N3842">
        <f t="shared" si="1072"/>
        <v>0</v>
      </c>
      <c r="O3842">
        <f t="shared" si="1085"/>
        <v>0</v>
      </c>
      <c r="P3842">
        <f>COUNTIF(作圖資料!$A$3:$A$249,A3842)</f>
        <v>1</v>
      </c>
      <c r="R3842" s="7">
        <f t="shared" si="1073"/>
        <v>-24</v>
      </c>
      <c r="S3842" s="8">
        <f t="shared" ca="1" si="1074"/>
        <v>24</v>
      </c>
      <c r="T3842" s="8">
        <f t="shared" ca="1" si="1075"/>
        <v>8728</v>
      </c>
      <c r="U3842" s="8">
        <f t="shared" ca="1" si="1076"/>
        <v>1</v>
      </c>
      <c r="V3842" s="9">
        <f t="shared" ca="1" si="1077"/>
        <v>2</v>
      </c>
      <c r="W3842" s="3">
        <f t="shared" si="1078"/>
        <v>3.0958771204936397E-4</v>
      </c>
      <c r="X3842" s="3">
        <f t="shared" si="1079"/>
        <v>1.7622122601609558E-2</v>
      </c>
      <c r="Y3842" s="3">
        <f t="shared" si="1080"/>
        <v>1.59619836724747E-2</v>
      </c>
    </row>
    <row r="3843" spans="1:25" x14ac:dyDescent="0.25">
      <c r="A3843" s="1">
        <v>41627</v>
      </c>
      <c r="B3843" s="2">
        <v>8407.4</v>
      </c>
      <c r="C3843" s="2">
        <v>79577</v>
      </c>
      <c r="D3843" s="2">
        <v>8392</v>
      </c>
      <c r="E3843" s="2">
        <v>8376</v>
      </c>
      <c r="F3843" s="13">
        <f t="shared" ref="F3843:F3906" si="1086">IF(P3843=1,E3843,D3843)/B3843-1</f>
        <v>-1.8317196755238685E-3</v>
      </c>
      <c r="G3843" s="2">
        <f t="shared" si="1081"/>
        <v>8317.7293333333346</v>
      </c>
      <c r="H3843" s="2">
        <f t="shared" ref="H3843:H3906" ca="1" si="1087">IF(ROW()&gt;$H$1,AVERAGE(OFFSET(C3843,-$H$1+1,,$H$1)),"")</f>
        <v>71634.600000000006</v>
      </c>
      <c r="I3843">
        <f t="shared" ref="I3843:I3906" ca="1" si="1088">IF(H3843="",0,SIGN(C3843-H3843))</f>
        <v>1</v>
      </c>
      <c r="J3843">
        <f t="shared" ref="J3843:J3906" si="1089">SIGN(F3843)</f>
        <v>-1</v>
      </c>
      <c r="K3843">
        <f t="shared" si="1082"/>
        <v>58.359999999998763</v>
      </c>
      <c r="L3843">
        <f t="shared" ca="1" si="1083"/>
        <v>58.359999999998763</v>
      </c>
      <c r="M3843" s="14">
        <f t="shared" si="1084"/>
        <v>6923.0300000000498</v>
      </c>
      <c r="N3843">
        <f t="shared" ref="N3843:N3906" si="1090">INT(M3843*$Q$1/B3843)*CHOOSE($L$1,I3843,J3843)</f>
        <v>0</v>
      </c>
      <c r="O3843">
        <f t="shared" si="1085"/>
        <v>0</v>
      </c>
      <c r="P3843">
        <f>COUNTIF(作圖資料!$A$3:$A$249,A3843)</f>
        <v>0</v>
      </c>
      <c r="R3843" s="7">
        <f t="shared" si="1073"/>
        <v>60</v>
      </c>
      <c r="S3843" s="8">
        <f t="shared" ca="1" si="1074"/>
        <v>60</v>
      </c>
      <c r="T3843" s="8">
        <f t="shared" ca="1" si="1075"/>
        <v>8788</v>
      </c>
      <c r="U3843" s="8">
        <f t="shared" ca="1" si="1076"/>
        <v>1</v>
      </c>
      <c r="V3843" s="9">
        <f t="shared" ca="1" si="1077"/>
        <v>0</v>
      </c>
      <c r="W3843" s="3">
        <f t="shared" si="1078"/>
        <v>-2.0409532113873086E-3</v>
      </c>
      <c r="X3843" s="3">
        <f t="shared" si="1079"/>
        <v>6.9900252005019444E-3</v>
      </c>
      <c r="Y3843" s="3">
        <f t="shared" si="1080"/>
        <v>7.2011521843494963E-3</v>
      </c>
    </row>
    <row r="3844" spans="1:25" x14ac:dyDescent="0.25">
      <c r="A3844" s="1">
        <v>41628</v>
      </c>
      <c r="B3844" s="2">
        <v>8408.5300000000007</v>
      </c>
      <c r="C3844" s="2">
        <v>82843</v>
      </c>
      <c r="D3844" s="2">
        <v>8415</v>
      </c>
      <c r="E3844" s="2">
        <v>8396</v>
      </c>
      <c r="F3844" s="13">
        <f t="shared" si="1086"/>
        <v>7.6945673024875205E-4</v>
      </c>
      <c r="G3844" s="2">
        <f t="shared" si="1081"/>
        <v>8321.4601666666676</v>
      </c>
      <c r="H3844" s="2">
        <f t="shared" ca="1" si="1087"/>
        <v>74014.600000000006</v>
      </c>
      <c r="I3844">
        <f t="shared" ca="1" si="1088"/>
        <v>1</v>
      </c>
      <c r="J3844">
        <f t="shared" si="1089"/>
        <v>1</v>
      </c>
      <c r="K3844">
        <f t="shared" si="1082"/>
        <v>1.1300000000010186</v>
      </c>
      <c r="L3844">
        <f t="shared" ca="1" si="1083"/>
        <v>1.1300000000010186</v>
      </c>
      <c r="M3844" s="14">
        <f t="shared" si="1084"/>
        <v>6923.0300000000498</v>
      </c>
      <c r="N3844">
        <f t="shared" si="1090"/>
        <v>0</v>
      </c>
      <c r="O3844">
        <f t="shared" si="1085"/>
        <v>0</v>
      </c>
      <c r="P3844">
        <f>COUNTIF(作圖資料!$A$3:$A$249,A3844)</f>
        <v>0</v>
      </c>
      <c r="R3844" s="7">
        <f t="shared" ref="R3844:R3907" si="1091">D3844-IF(P3843=1,E3843,D3843)</f>
        <v>23</v>
      </c>
      <c r="S3844" s="8">
        <f t="shared" ref="S3844:S3907" ca="1" si="1092">I3843*R3844</f>
        <v>23</v>
      </c>
      <c r="T3844" s="8">
        <f t="shared" ref="T3844:T3907" ca="1" si="1093">T3843+R3844*U3843</f>
        <v>8811</v>
      </c>
      <c r="U3844" s="8">
        <f t="shared" ref="U3844:U3907" ca="1" si="1094">INT(T3844*$Q$1/IF(P3844=1,E3844,D3844))*I3844</f>
        <v>1</v>
      </c>
      <c r="V3844" s="9">
        <f t="shared" ref="V3844:V3907" ca="1" si="1095">IF(P3844=1,ABS(U3844)+ABS(U3843),ABS(U3844-U3843))</f>
        <v>0</v>
      </c>
      <c r="W3844" s="3">
        <f t="shared" ref="W3844:W3907" si="1096">IF(P3843=1,F3843,W3843)</f>
        <v>-2.0409532113873086E-3</v>
      </c>
      <c r="X3844" s="3">
        <f t="shared" ref="X3844:X3907" si="1097">IF(P3843=1,K3844/B3843,(1+K3844/B3843)*(1+X3843)-1)</f>
        <v>7.1253701024307503E-3</v>
      </c>
      <c r="Y3844" s="3">
        <f t="shared" ref="Y3844:Y3907" si="1098">IF(P3843=1,R3844/E3843,(1+R3844/D3843)*(1+Y3843)-1)</f>
        <v>9.961593855017048E-3</v>
      </c>
    </row>
    <row r="3845" spans="1:25" x14ac:dyDescent="0.25">
      <c r="A3845" s="1">
        <v>41631</v>
      </c>
      <c r="B3845" s="2">
        <v>8456.4599999999991</v>
      </c>
      <c r="C3845" s="2">
        <v>77879</v>
      </c>
      <c r="D3845" s="2">
        <v>8475</v>
      </c>
      <c r="E3845" s="2">
        <v>8458</v>
      </c>
      <c r="F3845" s="13">
        <f t="shared" si="1086"/>
        <v>2.1924067517615775E-3</v>
      </c>
      <c r="G3845" s="2">
        <f t="shared" si="1081"/>
        <v>8325.2231666666685</v>
      </c>
      <c r="H3845" s="2">
        <f t="shared" ca="1" si="1087"/>
        <v>76491</v>
      </c>
      <c r="I3845">
        <f t="shared" ca="1" si="1088"/>
        <v>1</v>
      </c>
      <c r="J3845">
        <f t="shared" si="1089"/>
        <v>1</v>
      </c>
      <c r="K3845">
        <f t="shared" si="1082"/>
        <v>47.929999999998472</v>
      </c>
      <c r="L3845">
        <f t="shared" ca="1" si="1083"/>
        <v>47.929999999998472</v>
      </c>
      <c r="M3845" s="14">
        <f t="shared" si="1084"/>
        <v>6923.0300000000498</v>
      </c>
      <c r="N3845">
        <f t="shared" si="1090"/>
        <v>0</v>
      </c>
      <c r="O3845">
        <f t="shared" si="1085"/>
        <v>0</v>
      </c>
      <c r="P3845">
        <f>COUNTIF(作圖資料!$A$3:$A$249,A3845)</f>
        <v>0</v>
      </c>
      <c r="R3845" s="7">
        <f t="shared" si="1091"/>
        <v>60</v>
      </c>
      <c r="S3845" s="8">
        <f t="shared" ca="1" si="1092"/>
        <v>60</v>
      </c>
      <c r="T3845" s="8">
        <f t="shared" ca="1" si="1093"/>
        <v>8871</v>
      </c>
      <c r="U3845" s="8">
        <f t="shared" ca="1" si="1094"/>
        <v>1</v>
      </c>
      <c r="V3845" s="9">
        <f t="shared" ca="1" si="1095"/>
        <v>0</v>
      </c>
      <c r="W3845" s="3">
        <f t="shared" si="1096"/>
        <v>-2.0409532113873086E-3</v>
      </c>
      <c r="X3845" s="3">
        <f t="shared" si="1097"/>
        <v>1.2866149880704336E-2</v>
      </c>
      <c r="Y3845" s="3">
        <f t="shared" si="1098"/>
        <v>1.7162746039366406E-2</v>
      </c>
    </row>
    <row r="3846" spans="1:25" x14ac:dyDescent="0.25">
      <c r="A3846" s="1">
        <v>41632</v>
      </c>
      <c r="B3846" s="2">
        <v>8450.49</v>
      </c>
      <c r="C3846" s="2">
        <v>61574</v>
      </c>
      <c r="D3846" s="2">
        <v>8483</v>
      </c>
      <c r="E3846" s="2">
        <v>8466</v>
      </c>
      <c r="F3846" s="13">
        <f t="shared" si="1086"/>
        <v>3.8471141910114692E-3</v>
      </c>
      <c r="G3846" s="2">
        <f t="shared" si="1081"/>
        <v>8329.8335000000025</v>
      </c>
      <c r="H3846" s="2">
        <f t="shared" ca="1" si="1087"/>
        <v>75061.8</v>
      </c>
      <c r="I3846">
        <f t="shared" ca="1" si="1088"/>
        <v>-1</v>
      </c>
      <c r="J3846">
        <f t="shared" si="1089"/>
        <v>1</v>
      </c>
      <c r="K3846">
        <f t="shared" si="1082"/>
        <v>-5.9699999999993452</v>
      </c>
      <c r="L3846">
        <f t="shared" ca="1" si="1083"/>
        <v>-5.9699999999993452</v>
      </c>
      <c r="M3846" s="14">
        <f t="shared" si="1084"/>
        <v>6923.0300000000498</v>
      </c>
      <c r="N3846">
        <f t="shared" si="1090"/>
        <v>0</v>
      </c>
      <c r="O3846">
        <f t="shared" si="1085"/>
        <v>0</v>
      </c>
      <c r="P3846">
        <f>COUNTIF(作圖資料!$A$3:$A$249,A3846)</f>
        <v>0</v>
      </c>
      <c r="R3846" s="7">
        <f t="shared" si="1091"/>
        <v>8</v>
      </c>
      <c r="S3846" s="8">
        <f t="shared" ca="1" si="1092"/>
        <v>8</v>
      </c>
      <c r="T3846" s="8">
        <f t="shared" ca="1" si="1093"/>
        <v>8879</v>
      </c>
      <c r="U3846" s="8">
        <f t="shared" ca="1" si="1094"/>
        <v>-1</v>
      </c>
      <c r="V3846" s="9">
        <f t="shared" ca="1" si="1095"/>
        <v>2</v>
      </c>
      <c r="W3846" s="3">
        <f t="shared" si="1096"/>
        <v>-2.0409532113873086E-3</v>
      </c>
      <c r="X3846" s="3">
        <f t="shared" si="1097"/>
        <v>1.2151097611222017E-2</v>
      </c>
      <c r="Y3846" s="3">
        <f t="shared" si="1098"/>
        <v>1.8122899663946201E-2</v>
      </c>
    </row>
    <row r="3847" spans="1:25" x14ac:dyDescent="0.25">
      <c r="A3847" s="1">
        <v>41633</v>
      </c>
      <c r="B3847" s="2">
        <v>8467.76</v>
      </c>
      <c r="C3847" s="2">
        <v>58066</v>
      </c>
      <c r="D3847" s="2">
        <v>8500</v>
      </c>
      <c r="E3847" s="2">
        <v>8485</v>
      </c>
      <c r="F3847" s="13">
        <f t="shared" si="1086"/>
        <v>3.8073823537747575E-3</v>
      </c>
      <c r="G3847" s="2">
        <f t="shared" si="1081"/>
        <v>8334.5125000000025</v>
      </c>
      <c r="H3847" s="2">
        <f t="shared" ca="1" si="1087"/>
        <v>71987.8</v>
      </c>
      <c r="I3847">
        <f t="shared" ca="1" si="1088"/>
        <v>-1</v>
      </c>
      <c r="J3847">
        <f t="shared" si="1089"/>
        <v>1</v>
      </c>
      <c r="K3847">
        <f t="shared" si="1082"/>
        <v>17.270000000000437</v>
      </c>
      <c r="L3847">
        <f t="shared" ca="1" si="1083"/>
        <v>-17.270000000000437</v>
      </c>
      <c r="M3847" s="14">
        <f t="shared" si="1084"/>
        <v>6923.0300000000498</v>
      </c>
      <c r="N3847">
        <f t="shared" si="1090"/>
        <v>0</v>
      </c>
      <c r="O3847">
        <f t="shared" si="1085"/>
        <v>0</v>
      </c>
      <c r="P3847">
        <f>COUNTIF(作圖資料!$A$3:$A$249,A3847)</f>
        <v>0</v>
      </c>
      <c r="R3847" s="7">
        <f t="shared" si="1091"/>
        <v>17</v>
      </c>
      <c r="S3847" s="8">
        <f t="shared" ca="1" si="1092"/>
        <v>-17</v>
      </c>
      <c r="T3847" s="8">
        <f t="shared" ca="1" si="1093"/>
        <v>8862</v>
      </c>
      <c r="U3847" s="8">
        <f t="shared" ca="1" si="1094"/>
        <v>-1</v>
      </c>
      <c r="V3847" s="9">
        <f t="shared" ca="1" si="1095"/>
        <v>0</v>
      </c>
      <c r="W3847" s="3">
        <f t="shared" si="1096"/>
        <v>-2.0409532113873086E-3</v>
      </c>
      <c r="X3847" s="3">
        <f t="shared" si="1097"/>
        <v>1.4219598899992913E-2</v>
      </c>
      <c r="Y3847" s="3">
        <f t="shared" si="1098"/>
        <v>2.0163226116178379E-2</v>
      </c>
    </row>
    <row r="3848" spans="1:25" x14ac:dyDescent="0.25">
      <c r="A3848" s="1">
        <v>41634</v>
      </c>
      <c r="B3848" s="2">
        <v>8485.89</v>
      </c>
      <c r="C3848" s="2">
        <v>55236</v>
      </c>
      <c r="D3848" s="2">
        <v>8501</v>
      </c>
      <c r="E3848" s="2">
        <v>8488</v>
      </c>
      <c r="F3848" s="13">
        <f t="shared" si="1086"/>
        <v>1.7806028595703793E-3</v>
      </c>
      <c r="G3848" s="2">
        <f t="shared" si="1081"/>
        <v>8339.0020000000022</v>
      </c>
      <c r="H3848" s="2">
        <f t="shared" ca="1" si="1087"/>
        <v>67119.600000000006</v>
      </c>
      <c r="I3848">
        <f t="shared" ca="1" si="1088"/>
        <v>-1</v>
      </c>
      <c r="J3848">
        <f t="shared" si="1089"/>
        <v>1</v>
      </c>
      <c r="K3848">
        <f t="shared" si="1082"/>
        <v>18.1299999999992</v>
      </c>
      <c r="L3848">
        <f t="shared" ca="1" si="1083"/>
        <v>-18.1299999999992</v>
      </c>
      <c r="M3848" s="14">
        <f t="shared" si="1084"/>
        <v>6923.0300000000498</v>
      </c>
      <c r="N3848">
        <f t="shared" si="1090"/>
        <v>0</v>
      </c>
      <c r="O3848">
        <f t="shared" si="1085"/>
        <v>0</v>
      </c>
      <c r="P3848">
        <f>COUNTIF(作圖資料!$A$3:$A$249,A3848)</f>
        <v>0</v>
      </c>
      <c r="R3848" s="7">
        <f t="shared" si="1091"/>
        <v>1</v>
      </c>
      <c r="S3848" s="8">
        <f t="shared" ca="1" si="1092"/>
        <v>-1</v>
      </c>
      <c r="T3848" s="8">
        <f t="shared" ca="1" si="1093"/>
        <v>8861</v>
      </c>
      <c r="U3848" s="8">
        <f t="shared" ca="1" si="1094"/>
        <v>-1</v>
      </c>
      <c r="V3848" s="9">
        <f t="shared" ca="1" si="1095"/>
        <v>0</v>
      </c>
      <c r="W3848" s="3">
        <f t="shared" si="1096"/>
        <v>-2.0409532113873086E-3</v>
      </c>
      <c r="X3848" s="3">
        <f t="shared" si="1097"/>
        <v>1.6391106043329051E-2</v>
      </c>
      <c r="Y3848" s="3">
        <f t="shared" si="1098"/>
        <v>2.0283245319250964E-2</v>
      </c>
    </row>
    <row r="3849" spans="1:25" x14ac:dyDescent="0.25">
      <c r="A3849" s="1">
        <v>41635</v>
      </c>
      <c r="B3849" s="2">
        <v>8535.0400000000009</v>
      </c>
      <c r="C3849" s="2">
        <v>74993</v>
      </c>
      <c r="D3849" s="2">
        <v>8543</v>
      </c>
      <c r="E3849" s="2">
        <v>8529</v>
      </c>
      <c r="F3849" s="13">
        <f t="shared" si="1086"/>
        <v>9.3262597480503473E-4</v>
      </c>
      <c r="G3849" s="2">
        <f t="shared" si="1081"/>
        <v>8341.9356666666681</v>
      </c>
      <c r="H3849" s="2">
        <f t="shared" ca="1" si="1087"/>
        <v>65549.600000000006</v>
      </c>
      <c r="I3849">
        <f t="shared" ca="1" si="1088"/>
        <v>1</v>
      </c>
      <c r="J3849">
        <f t="shared" si="1089"/>
        <v>1</v>
      </c>
      <c r="K3849">
        <f t="shared" si="1082"/>
        <v>49.150000000001455</v>
      </c>
      <c r="L3849">
        <f t="shared" ca="1" si="1083"/>
        <v>-49.150000000001455</v>
      </c>
      <c r="M3849" s="14">
        <f t="shared" si="1084"/>
        <v>6923.0300000000498</v>
      </c>
      <c r="N3849">
        <f t="shared" si="1090"/>
        <v>0</v>
      </c>
      <c r="O3849">
        <f t="shared" si="1085"/>
        <v>0</v>
      </c>
      <c r="P3849">
        <f>COUNTIF(作圖資料!$A$3:$A$249,A3849)</f>
        <v>0</v>
      </c>
      <c r="R3849" s="7">
        <f t="shared" si="1091"/>
        <v>42</v>
      </c>
      <c r="S3849" s="8">
        <f t="shared" ca="1" si="1092"/>
        <v>-42</v>
      </c>
      <c r="T3849" s="8">
        <f t="shared" ca="1" si="1093"/>
        <v>8819</v>
      </c>
      <c r="U3849" s="8">
        <f t="shared" ca="1" si="1094"/>
        <v>1</v>
      </c>
      <c r="V3849" s="9">
        <f t="shared" ca="1" si="1095"/>
        <v>2</v>
      </c>
      <c r="W3849" s="3">
        <f t="shared" si="1096"/>
        <v>-2.0409532113873086E-3</v>
      </c>
      <c r="X3849" s="3">
        <f t="shared" si="1097"/>
        <v>2.2278010405986537E-2</v>
      </c>
      <c r="Y3849" s="3">
        <f t="shared" si="1098"/>
        <v>2.5324051848295559E-2</v>
      </c>
    </row>
    <row r="3850" spans="1:25" x14ac:dyDescent="0.25">
      <c r="A3850" s="1">
        <v>41638</v>
      </c>
      <c r="B3850" s="2">
        <v>8623.43</v>
      </c>
      <c r="C3850" s="2">
        <v>87637</v>
      </c>
      <c r="D3850" s="2">
        <v>8625</v>
      </c>
      <c r="E3850" s="2">
        <v>8611</v>
      </c>
      <c r="F3850" s="13">
        <f t="shared" si="1086"/>
        <v>1.8206212609128691E-4</v>
      </c>
      <c r="G3850" s="2">
        <f t="shared" si="1081"/>
        <v>8346.2503333333352</v>
      </c>
      <c r="H3850" s="2">
        <f t="shared" ca="1" si="1087"/>
        <v>67501.2</v>
      </c>
      <c r="I3850">
        <f t="shared" ca="1" si="1088"/>
        <v>1</v>
      </c>
      <c r="J3850">
        <f t="shared" si="1089"/>
        <v>1</v>
      </c>
      <c r="K3850">
        <f t="shared" si="1082"/>
        <v>88.389999999999418</v>
      </c>
      <c r="L3850">
        <f t="shared" ca="1" si="1083"/>
        <v>88.389999999999418</v>
      </c>
      <c r="M3850" s="14">
        <f t="shared" si="1084"/>
        <v>6923.0300000000498</v>
      </c>
      <c r="N3850">
        <f t="shared" si="1090"/>
        <v>0</v>
      </c>
      <c r="O3850">
        <f t="shared" si="1085"/>
        <v>0</v>
      </c>
      <c r="P3850">
        <f>COUNTIF(作圖資料!$A$3:$A$249,A3850)</f>
        <v>0</v>
      </c>
      <c r="R3850" s="7">
        <f t="shared" si="1091"/>
        <v>82</v>
      </c>
      <c r="S3850" s="8">
        <f t="shared" ca="1" si="1092"/>
        <v>82</v>
      </c>
      <c r="T3850" s="8">
        <f t="shared" ca="1" si="1093"/>
        <v>8901</v>
      </c>
      <c r="U3850" s="8">
        <f t="shared" ca="1" si="1094"/>
        <v>1</v>
      </c>
      <c r="V3850" s="9">
        <f t="shared" ca="1" si="1095"/>
        <v>0</v>
      </c>
      <c r="W3850" s="3">
        <f t="shared" si="1096"/>
        <v>-2.0409532113873086E-3</v>
      </c>
      <c r="X3850" s="3">
        <f t="shared" si="1097"/>
        <v>3.2864856318810087E-2</v>
      </c>
      <c r="Y3850" s="3">
        <f t="shared" si="1098"/>
        <v>3.5165626500239799E-2</v>
      </c>
    </row>
    <row r="3851" spans="1:25" x14ac:dyDescent="0.25">
      <c r="A3851" s="1">
        <v>41639</v>
      </c>
      <c r="B3851" s="2">
        <v>8611.51</v>
      </c>
      <c r="C3851" s="2">
        <v>84468</v>
      </c>
      <c r="D3851" s="2">
        <v>8633</v>
      </c>
      <c r="E3851" s="2">
        <v>8623</v>
      </c>
      <c r="F3851" s="13">
        <f t="shared" si="1086"/>
        <v>2.4954973053505913E-3</v>
      </c>
      <c r="G3851" s="2">
        <f t="shared" si="1081"/>
        <v>8350.8811666666679</v>
      </c>
      <c r="H3851" s="2">
        <f t="shared" ca="1" si="1087"/>
        <v>72080</v>
      </c>
      <c r="I3851">
        <f t="shared" ca="1" si="1088"/>
        <v>1</v>
      </c>
      <c r="J3851">
        <f t="shared" si="1089"/>
        <v>1</v>
      </c>
      <c r="K3851">
        <f t="shared" si="1082"/>
        <v>-11.920000000000073</v>
      </c>
      <c r="L3851">
        <f t="shared" ca="1" si="1083"/>
        <v>-11.920000000000073</v>
      </c>
      <c r="M3851" s="14">
        <f t="shared" si="1084"/>
        <v>6923.0300000000498</v>
      </c>
      <c r="N3851">
        <f t="shared" si="1090"/>
        <v>0</v>
      </c>
      <c r="O3851">
        <f t="shared" si="1085"/>
        <v>0</v>
      </c>
      <c r="P3851">
        <f>COUNTIF(作圖資料!$A$3:$A$249,A3851)</f>
        <v>0</v>
      </c>
      <c r="R3851" s="7">
        <f t="shared" si="1091"/>
        <v>8</v>
      </c>
      <c r="S3851" s="8">
        <f t="shared" ca="1" si="1092"/>
        <v>8</v>
      </c>
      <c r="T3851" s="8">
        <f t="shared" ca="1" si="1093"/>
        <v>8909</v>
      </c>
      <c r="U3851" s="8">
        <f t="shared" ca="1" si="1094"/>
        <v>1</v>
      </c>
      <c r="V3851" s="9">
        <f t="shared" ca="1" si="1095"/>
        <v>0</v>
      </c>
      <c r="W3851" s="3">
        <f t="shared" si="1096"/>
        <v>-2.0409532113873086E-3</v>
      </c>
      <c r="X3851" s="3">
        <f t="shared" si="1097"/>
        <v>3.143714726483493E-2</v>
      </c>
      <c r="Y3851" s="3">
        <f t="shared" si="1098"/>
        <v>3.6125780124819817E-2</v>
      </c>
    </row>
    <row r="3852" spans="1:25" x14ac:dyDescent="0.25">
      <c r="A3852" s="1">
        <v>41641</v>
      </c>
      <c r="B3852" s="2">
        <v>8612.5400000000009</v>
      </c>
      <c r="C3852" s="2">
        <v>91507</v>
      </c>
      <c r="D3852" s="2">
        <v>8618</v>
      </c>
      <c r="E3852" s="2">
        <v>8606</v>
      </c>
      <c r="F3852" s="13">
        <f t="shared" si="1086"/>
        <v>6.3395931978238451E-4</v>
      </c>
      <c r="G3852" s="2">
        <f t="shared" si="1081"/>
        <v>8354.8293333333331</v>
      </c>
      <c r="H3852" s="2">
        <f t="shared" ca="1" si="1087"/>
        <v>78768.2</v>
      </c>
      <c r="I3852">
        <f t="shared" ca="1" si="1088"/>
        <v>1</v>
      </c>
      <c r="J3852">
        <f t="shared" si="1089"/>
        <v>1</v>
      </c>
      <c r="K3852">
        <f t="shared" si="1082"/>
        <v>1.0300000000006548</v>
      </c>
      <c r="L3852">
        <f t="shared" ca="1" si="1083"/>
        <v>1.0300000000006548</v>
      </c>
      <c r="M3852" s="14">
        <f t="shared" si="1084"/>
        <v>6923.0300000000498</v>
      </c>
      <c r="N3852">
        <f t="shared" si="1090"/>
        <v>0</v>
      </c>
      <c r="O3852">
        <f t="shared" si="1085"/>
        <v>0</v>
      </c>
      <c r="P3852">
        <f>COUNTIF(作圖資料!$A$3:$A$249,A3852)</f>
        <v>0</v>
      </c>
      <c r="R3852" s="7">
        <f t="shared" si="1091"/>
        <v>-15</v>
      </c>
      <c r="S3852" s="8">
        <f t="shared" ca="1" si="1092"/>
        <v>-15</v>
      </c>
      <c r="T3852" s="8">
        <f t="shared" ca="1" si="1093"/>
        <v>8894</v>
      </c>
      <c r="U3852" s="8">
        <f t="shared" ca="1" si="1094"/>
        <v>1</v>
      </c>
      <c r="V3852" s="9">
        <f t="shared" ca="1" si="1095"/>
        <v>0</v>
      </c>
      <c r="W3852" s="3">
        <f t="shared" si="1096"/>
        <v>-2.0409532113873086E-3</v>
      </c>
      <c r="X3852" s="3">
        <f t="shared" si="1097"/>
        <v>3.1560514741814316E-2</v>
      </c>
      <c r="Y3852" s="3">
        <f t="shared" si="1098"/>
        <v>3.4325492078732367E-2</v>
      </c>
    </row>
    <row r="3853" spans="1:25" x14ac:dyDescent="0.25">
      <c r="A3853" s="1">
        <v>41642</v>
      </c>
      <c r="B3853" s="2">
        <v>8546.5400000000009</v>
      </c>
      <c r="C3853" s="2">
        <v>92599</v>
      </c>
      <c r="D3853" s="2">
        <v>8541</v>
      </c>
      <c r="E3853" s="2">
        <v>8532</v>
      </c>
      <c r="F3853" s="13">
        <f t="shared" si="1086"/>
        <v>-6.4821553517568908E-4</v>
      </c>
      <c r="G3853" s="2">
        <f t="shared" si="1081"/>
        <v>8358.1928333333326</v>
      </c>
      <c r="H3853" s="2">
        <f t="shared" ca="1" si="1087"/>
        <v>86240.8</v>
      </c>
      <c r="I3853">
        <f t="shared" ca="1" si="1088"/>
        <v>1</v>
      </c>
      <c r="J3853">
        <f t="shared" si="1089"/>
        <v>-1</v>
      </c>
      <c r="K3853">
        <f t="shared" si="1082"/>
        <v>-66</v>
      </c>
      <c r="L3853">
        <f t="shared" ca="1" si="1083"/>
        <v>-66</v>
      </c>
      <c r="M3853" s="14">
        <f t="shared" si="1084"/>
        <v>6923.0300000000498</v>
      </c>
      <c r="N3853">
        <f t="shared" si="1090"/>
        <v>0</v>
      </c>
      <c r="O3853">
        <f t="shared" si="1085"/>
        <v>0</v>
      </c>
      <c r="P3853">
        <f>COUNTIF(作圖資料!$A$3:$A$249,A3853)</f>
        <v>0</v>
      </c>
      <c r="R3853" s="7">
        <f t="shared" si="1091"/>
        <v>-77</v>
      </c>
      <c r="S3853" s="8">
        <f t="shared" ca="1" si="1092"/>
        <v>-77</v>
      </c>
      <c r="T3853" s="8">
        <f t="shared" ca="1" si="1093"/>
        <v>8817</v>
      </c>
      <c r="U3853" s="8">
        <f t="shared" ca="1" si="1094"/>
        <v>1</v>
      </c>
      <c r="V3853" s="9">
        <f t="shared" ca="1" si="1095"/>
        <v>0</v>
      </c>
      <c r="W3853" s="3">
        <f t="shared" si="1096"/>
        <v>-2.0409532113873086E-3</v>
      </c>
      <c r="X3853" s="3">
        <f t="shared" si="1097"/>
        <v>2.3655414275173925E-2</v>
      </c>
      <c r="Y3853" s="3">
        <f t="shared" si="1098"/>
        <v>2.5084013442150388E-2</v>
      </c>
    </row>
    <row r="3854" spans="1:25" x14ac:dyDescent="0.25">
      <c r="A3854" s="1">
        <v>41645</v>
      </c>
      <c r="B3854" s="2">
        <v>8500.01</v>
      </c>
      <c r="C3854" s="2">
        <v>94150</v>
      </c>
      <c r="D3854" s="2">
        <v>8528</v>
      </c>
      <c r="E3854" s="2">
        <v>8514</v>
      </c>
      <c r="F3854" s="13">
        <f t="shared" si="1086"/>
        <v>3.2929373024266351E-3</v>
      </c>
      <c r="G3854" s="2">
        <f t="shared" si="1081"/>
        <v>8360.7034999999996</v>
      </c>
      <c r="H3854" s="2">
        <f t="shared" ca="1" si="1087"/>
        <v>90072.2</v>
      </c>
      <c r="I3854">
        <f t="shared" ca="1" si="1088"/>
        <v>1</v>
      </c>
      <c r="J3854">
        <f t="shared" si="1089"/>
        <v>1</v>
      </c>
      <c r="K3854">
        <f t="shared" si="1082"/>
        <v>-46.530000000000655</v>
      </c>
      <c r="L3854">
        <f t="shared" ca="1" si="1083"/>
        <v>-46.530000000000655</v>
      </c>
      <c r="M3854" s="14">
        <f t="shared" si="1084"/>
        <v>6923.0300000000498</v>
      </c>
      <c r="N3854">
        <f t="shared" si="1090"/>
        <v>0</v>
      </c>
      <c r="O3854">
        <f t="shared" si="1085"/>
        <v>0</v>
      </c>
      <c r="P3854">
        <f>COUNTIF(作圖資料!$A$3:$A$249,A3854)</f>
        <v>0</v>
      </c>
      <c r="R3854" s="7">
        <f t="shared" si="1091"/>
        <v>-13</v>
      </c>
      <c r="S3854" s="8">
        <f t="shared" ca="1" si="1092"/>
        <v>-13</v>
      </c>
      <c r="T3854" s="8">
        <f t="shared" ca="1" si="1093"/>
        <v>8804</v>
      </c>
      <c r="U3854" s="8">
        <f t="shared" ca="1" si="1094"/>
        <v>1</v>
      </c>
      <c r="V3854" s="9">
        <f t="shared" ca="1" si="1095"/>
        <v>0</v>
      </c>
      <c r="W3854" s="3">
        <f t="shared" si="1096"/>
        <v>-2.0409532113873086E-3</v>
      </c>
      <c r="X3854" s="3">
        <f t="shared" si="1097"/>
        <v>1.8082318446192236E-2</v>
      </c>
      <c r="Y3854" s="3">
        <f t="shared" si="1098"/>
        <v>2.3523763802207887E-2</v>
      </c>
    </row>
    <row r="3855" spans="1:25" x14ac:dyDescent="0.25">
      <c r="A3855" s="1">
        <v>41646</v>
      </c>
      <c r="B3855" s="2">
        <v>8529.35</v>
      </c>
      <c r="C3855" s="2">
        <v>50330</v>
      </c>
      <c r="D3855" s="2">
        <v>8564</v>
      </c>
      <c r="E3855" s="2">
        <v>8553</v>
      </c>
      <c r="F3855" s="13">
        <f t="shared" si="1086"/>
        <v>4.0624432107956299E-3</v>
      </c>
      <c r="G3855" s="2">
        <f t="shared" si="1081"/>
        <v>8364.9599999999991</v>
      </c>
      <c r="H3855" s="2">
        <f t="shared" ca="1" si="1087"/>
        <v>82610.8</v>
      </c>
      <c r="I3855">
        <f t="shared" ca="1" si="1088"/>
        <v>-1</v>
      </c>
      <c r="J3855">
        <f t="shared" si="1089"/>
        <v>1</v>
      </c>
      <c r="K3855">
        <f t="shared" si="1082"/>
        <v>29.340000000000146</v>
      </c>
      <c r="L3855">
        <f t="shared" ca="1" si="1083"/>
        <v>29.340000000000146</v>
      </c>
      <c r="M3855" s="14">
        <f t="shared" si="1084"/>
        <v>6923.0300000000498</v>
      </c>
      <c r="N3855">
        <f t="shared" si="1090"/>
        <v>0</v>
      </c>
      <c r="O3855">
        <f t="shared" si="1085"/>
        <v>0</v>
      </c>
      <c r="P3855">
        <f>COUNTIF(作圖資料!$A$3:$A$249,A3855)</f>
        <v>0</v>
      </c>
      <c r="R3855" s="7">
        <f t="shared" si="1091"/>
        <v>36</v>
      </c>
      <c r="S3855" s="8">
        <f t="shared" ca="1" si="1092"/>
        <v>36</v>
      </c>
      <c r="T3855" s="8">
        <f t="shared" ca="1" si="1093"/>
        <v>8840</v>
      </c>
      <c r="U3855" s="8">
        <f t="shared" ca="1" si="1094"/>
        <v>-1</v>
      </c>
      <c r="V3855" s="9">
        <f t="shared" ca="1" si="1095"/>
        <v>2</v>
      </c>
      <c r="W3855" s="3">
        <f t="shared" si="1096"/>
        <v>-2.0409532113873086E-3</v>
      </c>
      <c r="X3855" s="3">
        <f t="shared" si="1097"/>
        <v>2.1596494926362508E-2</v>
      </c>
      <c r="Y3855" s="3">
        <f t="shared" si="1098"/>
        <v>2.7844455112817634E-2</v>
      </c>
    </row>
    <row r="3856" spans="1:25" x14ac:dyDescent="0.25">
      <c r="A3856" s="1">
        <v>41647</v>
      </c>
      <c r="B3856" s="2">
        <v>8556.01</v>
      </c>
      <c r="C3856" s="2">
        <v>115444</v>
      </c>
      <c r="D3856" s="2">
        <v>8586</v>
      </c>
      <c r="E3856" s="2">
        <v>8575</v>
      </c>
      <c r="F3856" s="13">
        <f t="shared" si="1086"/>
        <v>3.5051384932929253E-3</v>
      </c>
      <c r="G3856" s="2">
        <f t="shared" si="1081"/>
        <v>8368.0954999999994</v>
      </c>
      <c r="H3856" s="2">
        <f t="shared" ca="1" si="1087"/>
        <v>88806</v>
      </c>
      <c r="I3856">
        <f t="shared" ca="1" si="1088"/>
        <v>1</v>
      </c>
      <c r="J3856">
        <f t="shared" si="1089"/>
        <v>1</v>
      </c>
      <c r="K3856">
        <f t="shared" si="1082"/>
        <v>26.659999999999854</v>
      </c>
      <c r="L3856">
        <f t="shared" ca="1" si="1083"/>
        <v>-26.659999999999854</v>
      </c>
      <c r="M3856" s="14">
        <f t="shared" si="1084"/>
        <v>6923.0300000000498</v>
      </c>
      <c r="N3856">
        <f t="shared" si="1090"/>
        <v>0</v>
      </c>
      <c r="O3856">
        <f t="shared" si="1085"/>
        <v>0</v>
      </c>
      <c r="P3856">
        <f>COUNTIF(作圖資料!$A$3:$A$249,A3856)</f>
        <v>0</v>
      </c>
      <c r="R3856" s="7">
        <f t="shared" si="1091"/>
        <v>22</v>
      </c>
      <c r="S3856" s="8">
        <f t="shared" ca="1" si="1092"/>
        <v>-22</v>
      </c>
      <c r="T3856" s="8">
        <f t="shared" ca="1" si="1093"/>
        <v>8818</v>
      </c>
      <c r="U3856" s="8">
        <f t="shared" ca="1" si="1094"/>
        <v>1</v>
      </c>
      <c r="V3856" s="9">
        <f t="shared" ca="1" si="1095"/>
        <v>2</v>
      </c>
      <c r="W3856" s="3">
        <f t="shared" si="1096"/>
        <v>-2.0409532113873086E-3</v>
      </c>
      <c r="X3856" s="3">
        <f t="shared" si="1097"/>
        <v>2.4789676417887208E-2</v>
      </c>
      <c r="Y3856" s="3">
        <f t="shared" si="1098"/>
        <v>3.0484877580412295E-2</v>
      </c>
    </row>
    <row r="3857" spans="1:25" x14ac:dyDescent="0.25">
      <c r="A3857" s="1">
        <v>41648</v>
      </c>
      <c r="B3857" s="2">
        <v>8514.68</v>
      </c>
      <c r="C3857" s="2">
        <v>134145</v>
      </c>
      <c r="D3857" s="2">
        <v>8528</v>
      </c>
      <c r="E3857" s="2">
        <v>8512</v>
      </c>
      <c r="F3857" s="13">
        <f t="shared" si="1086"/>
        <v>1.5643570868193457E-3</v>
      </c>
      <c r="G3857" s="2">
        <f t="shared" si="1081"/>
        <v>8371.1371666666655</v>
      </c>
      <c r="H3857" s="2">
        <f t="shared" ca="1" si="1087"/>
        <v>97333.6</v>
      </c>
      <c r="I3857">
        <f t="shared" ca="1" si="1088"/>
        <v>1</v>
      </c>
      <c r="J3857">
        <f t="shared" si="1089"/>
        <v>1</v>
      </c>
      <c r="K3857">
        <f t="shared" si="1082"/>
        <v>-41.329999999999927</v>
      </c>
      <c r="L3857">
        <f t="shared" ca="1" si="1083"/>
        <v>-41.329999999999927</v>
      </c>
      <c r="M3857" s="14">
        <f t="shared" si="1084"/>
        <v>6923.0300000000498</v>
      </c>
      <c r="N3857">
        <f t="shared" si="1090"/>
        <v>0</v>
      </c>
      <c r="O3857">
        <f t="shared" si="1085"/>
        <v>0</v>
      </c>
      <c r="P3857">
        <f>COUNTIF(作圖資料!$A$3:$A$249,A3857)</f>
        <v>0</v>
      </c>
      <c r="R3857" s="7">
        <f t="shared" si="1091"/>
        <v>-58</v>
      </c>
      <c r="S3857" s="8">
        <f t="shared" ca="1" si="1092"/>
        <v>-58</v>
      </c>
      <c r="T3857" s="8">
        <f t="shared" ca="1" si="1093"/>
        <v>8760</v>
      </c>
      <c r="U3857" s="8">
        <f t="shared" ca="1" si="1094"/>
        <v>1</v>
      </c>
      <c r="V3857" s="9">
        <f t="shared" ca="1" si="1095"/>
        <v>0</v>
      </c>
      <c r="W3857" s="3">
        <f t="shared" si="1096"/>
        <v>-2.0409532113873086E-3</v>
      </c>
      <c r="X3857" s="3">
        <f t="shared" si="1097"/>
        <v>1.9839406686277261E-2</v>
      </c>
      <c r="Y3857" s="3">
        <f t="shared" si="1098"/>
        <v>2.3523763802207887E-2</v>
      </c>
    </row>
    <row r="3858" spans="1:25" x14ac:dyDescent="0.25">
      <c r="A3858" s="1">
        <v>41649</v>
      </c>
      <c r="B3858" s="2">
        <v>8529.35</v>
      </c>
      <c r="C3858" s="2">
        <v>99481</v>
      </c>
      <c r="D3858" s="2">
        <v>8539</v>
      </c>
      <c r="E3858" s="2">
        <v>8525</v>
      </c>
      <c r="F3858" s="13">
        <f t="shared" si="1086"/>
        <v>1.1313875031508935E-3</v>
      </c>
      <c r="G3858" s="2">
        <f t="shared" si="1081"/>
        <v>8373.7149999999983</v>
      </c>
      <c r="H3858" s="2">
        <f t="shared" ca="1" si="1087"/>
        <v>98710</v>
      </c>
      <c r="I3858">
        <f t="shared" ca="1" si="1088"/>
        <v>1</v>
      </c>
      <c r="J3858">
        <f t="shared" si="1089"/>
        <v>1</v>
      </c>
      <c r="K3858">
        <f t="shared" si="1082"/>
        <v>14.670000000000073</v>
      </c>
      <c r="L3858">
        <f t="shared" ca="1" si="1083"/>
        <v>14.670000000000073</v>
      </c>
      <c r="M3858" s="14">
        <f t="shared" si="1084"/>
        <v>6923.0300000000498</v>
      </c>
      <c r="N3858">
        <f t="shared" si="1090"/>
        <v>0</v>
      </c>
      <c r="O3858">
        <f t="shared" si="1085"/>
        <v>0</v>
      </c>
      <c r="P3858">
        <f>COUNTIF(作圖資料!$A$3:$A$249,A3858)</f>
        <v>0</v>
      </c>
      <c r="R3858" s="7">
        <f t="shared" si="1091"/>
        <v>11</v>
      </c>
      <c r="S3858" s="8">
        <f t="shared" ca="1" si="1092"/>
        <v>11</v>
      </c>
      <c r="T3858" s="8">
        <f t="shared" ca="1" si="1093"/>
        <v>8771</v>
      </c>
      <c r="U3858" s="8">
        <f t="shared" ca="1" si="1094"/>
        <v>1</v>
      </c>
      <c r="V3858" s="9">
        <f t="shared" ca="1" si="1095"/>
        <v>0</v>
      </c>
      <c r="W3858" s="3">
        <f t="shared" si="1096"/>
        <v>-2.0409532113873086E-3</v>
      </c>
      <c r="X3858" s="3">
        <f t="shared" si="1097"/>
        <v>2.1596494926362286E-2</v>
      </c>
      <c r="Y3858" s="3">
        <f t="shared" si="1098"/>
        <v>2.4843975036005217E-2</v>
      </c>
    </row>
    <row r="3859" spans="1:25" x14ac:dyDescent="0.25">
      <c r="A3859" s="1">
        <v>41652</v>
      </c>
      <c r="B3859" s="2">
        <v>8566.2000000000007</v>
      </c>
      <c r="C3859" s="2">
        <v>92951</v>
      </c>
      <c r="D3859" s="2">
        <v>8572</v>
      </c>
      <c r="E3859" s="2">
        <v>8560</v>
      </c>
      <c r="F3859" s="13">
        <f t="shared" si="1086"/>
        <v>6.7707968527463969E-4</v>
      </c>
      <c r="G3859" s="2">
        <f t="shared" si="1081"/>
        <v>8375.798499999999</v>
      </c>
      <c r="H3859" s="2">
        <f t="shared" ca="1" si="1087"/>
        <v>98470.2</v>
      </c>
      <c r="I3859">
        <f t="shared" ca="1" si="1088"/>
        <v>-1</v>
      </c>
      <c r="J3859">
        <f t="shared" si="1089"/>
        <v>1</v>
      </c>
      <c r="K3859">
        <f t="shared" si="1082"/>
        <v>36.850000000000364</v>
      </c>
      <c r="L3859">
        <f t="shared" ca="1" si="1083"/>
        <v>36.850000000000364</v>
      </c>
      <c r="M3859" s="14">
        <f t="shared" si="1084"/>
        <v>6923.0300000000498</v>
      </c>
      <c r="N3859">
        <f t="shared" si="1090"/>
        <v>0</v>
      </c>
      <c r="O3859">
        <f t="shared" si="1085"/>
        <v>0</v>
      </c>
      <c r="P3859">
        <f>COUNTIF(作圖資料!$A$3:$A$249,A3859)</f>
        <v>0</v>
      </c>
      <c r="R3859" s="7">
        <f t="shared" si="1091"/>
        <v>33</v>
      </c>
      <c r="S3859" s="8">
        <f t="shared" ca="1" si="1092"/>
        <v>33</v>
      </c>
      <c r="T3859" s="8">
        <f t="shared" ca="1" si="1093"/>
        <v>8804</v>
      </c>
      <c r="U3859" s="8">
        <f t="shared" ca="1" si="1094"/>
        <v>-1</v>
      </c>
      <c r="V3859" s="9">
        <f t="shared" ca="1" si="1095"/>
        <v>2</v>
      </c>
      <c r="W3859" s="3">
        <f t="shared" si="1096"/>
        <v>-2.0409532113873086E-3</v>
      </c>
      <c r="X3859" s="3">
        <f t="shared" si="1097"/>
        <v>2.6010176020236475E-2</v>
      </c>
      <c r="Y3859" s="3">
        <f t="shared" si="1098"/>
        <v>2.880460873739743E-2</v>
      </c>
    </row>
    <row r="3860" spans="1:25" x14ac:dyDescent="0.25">
      <c r="A3860" s="1">
        <v>41653</v>
      </c>
      <c r="B3860" s="2">
        <v>8548.14</v>
      </c>
      <c r="C3860" s="2">
        <v>82963</v>
      </c>
      <c r="D3860" s="2">
        <v>8547</v>
      </c>
      <c r="E3860" s="2">
        <v>8535</v>
      </c>
      <c r="F3860" s="13">
        <f t="shared" si="1086"/>
        <v>-1.3336234549266024E-4</v>
      </c>
      <c r="G3860" s="2">
        <f t="shared" si="1081"/>
        <v>8377.945499999998</v>
      </c>
      <c r="H3860" s="2">
        <f t="shared" ca="1" si="1087"/>
        <v>104996.8</v>
      </c>
      <c r="I3860">
        <f t="shared" ca="1" si="1088"/>
        <v>-1</v>
      </c>
      <c r="J3860">
        <f t="shared" si="1089"/>
        <v>-1</v>
      </c>
      <c r="K3860">
        <f t="shared" si="1082"/>
        <v>-18.06000000000131</v>
      </c>
      <c r="L3860">
        <f t="shared" ca="1" si="1083"/>
        <v>18.06000000000131</v>
      </c>
      <c r="M3860" s="14">
        <f t="shared" si="1084"/>
        <v>6923.0300000000498</v>
      </c>
      <c r="N3860">
        <f t="shared" si="1090"/>
        <v>0</v>
      </c>
      <c r="O3860">
        <f t="shared" si="1085"/>
        <v>0</v>
      </c>
      <c r="P3860">
        <f>COUNTIF(作圖資料!$A$3:$A$249,A3860)</f>
        <v>0</v>
      </c>
      <c r="R3860" s="7">
        <f t="shared" si="1091"/>
        <v>-25</v>
      </c>
      <c r="S3860" s="8">
        <f t="shared" ca="1" si="1092"/>
        <v>25</v>
      </c>
      <c r="T3860" s="8">
        <f t="shared" ca="1" si="1093"/>
        <v>8829</v>
      </c>
      <c r="U3860" s="8">
        <f t="shared" ca="1" si="1094"/>
        <v>-1</v>
      </c>
      <c r="V3860" s="9">
        <f t="shared" ca="1" si="1095"/>
        <v>0</v>
      </c>
      <c r="W3860" s="3">
        <f t="shared" si="1096"/>
        <v>-2.0409532113873086E-3</v>
      </c>
      <c r="X3860" s="3">
        <f t="shared" si="1097"/>
        <v>2.3847053074364633E-2</v>
      </c>
      <c r="Y3860" s="3">
        <f t="shared" si="1098"/>
        <v>2.5804128660585235E-2</v>
      </c>
    </row>
    <row r="3861" spans="1:25" x14ac:dyDescent="0.25">
      <c r="A3861" s="1">
        <v>41654</v>
      </c>
      <c r="B3861" s="2">
        <v>8602.5499999999993</v>
      </c>
      <c r="C3861" s="2">
        <v>115548</v>
      </c>
      <c r="D3861" s="2">
        <v>8610</v>
      </c>
      <c r="E3861" s="2">
        <v>8610</v>
      </c>
      <c r="F3861" s="13">
        <f t="shared" si="1086"/>
        <v>8.6602228409016213E-4</v>
      </c>
      <c r="G3861" s="2">
        <f t="shared" si="1081"/>
        <v>8381.0168333333313</v>
      </c>
      <c r="H3861" s="2">
        <f t="shared" ca="1" si="1087"/>
        <v>105017.60000000001</v>
      </c>
      <c r="I3861">
        <f t="shared" ca="1" si="1088"/>
        <v>1</v>
      </c>
      <c r="J3861">
        <f t="shared" si="1089"/>
        <v>1</v>
      </c>
      <c r="K3861">
        <f t="shared" si="1082"/>
        <v>54.409999999999854</v>
      </c>
      <c r="L3861">
        <f t="shared" ca="1" si="1083"/>
        <v>-54.409999999999854</v>
      </c>
      <c r="M3861" s="14">
        <f t="shared" si="1084"/>
        <v>6923.0300000000498</v>
      </c>
      <c r="N3861">
        <f t="shared" si="1090"/>
        <v>0</v>
      </c>
      <c r="O3861">
        <f t="shared" si="1085"/>
        <v>0</v>
      </c>
      <c r="P3861">
        <f>COUNTIF(作圖資料!$A$3:$A$249,A3861)</f>
        <v>1</v>
      </c>
      <c r="R3861" s="7">
        <f t="shared" si="1091"/>
        <v>63</v>
      </c>
      <c r="S3861" s="8">
        <f t="shared" ca="1" si="1092"/>
        <v>-63</v>
      </c>
      <c r="T3861" s="8">
        <f t="shared" ca="1" si="1093"/>
        <v>8766</v>
      </c>
      <c r="U3861" s="8">
        <f t="shared" ca="1" si="1094"/>
        <v>1</v>
      </c>
      <c r="V3861" s="9">
        <f t="shared" ca="1" si="1095"/>
        <v>2</v>
      </c>
      <c r="W3861" s="3">
        <f t="shared" si="1096"/>
        <v>-2.0409532113873086E-3</v>
      </c>
      <c r="X3861" s="3">
        <f t="shared" si="1097"/>
        <v>3.0363969989363193E-2</v>
      </c>
      <c r="Y3861" s="3">
        <f t="shared" si="1098"/>
        <v>3.3365338454152127E-2</v>
      </c>
    </row>
    <row r="3862" spans="1:25" x14ac:dyDescent="0.25">
      <c r="A3862" s="1">
        <v>41655</v>
      </c>
      <c r="B3862" s="2">
        <v>8612.11</v>
      </c>
      <c r="C3862" s="2">
        <v>108273</v>
      </c>
      <c r="D3862" s="2">
        <v>8618</v>
      </c>
      <c r="E3862" s="2">
        <v>8607</v>
      </c>
      <c r="F3862" s="13">
        <f t="shared" si="1086"/>
        <v>6.8392066520273076E-4</v>
      </c>
      <c r="G3862" s="2">
        <f t="shared" si="1081"/>
        <v>8384.6583333333328</v>
      </c>
      <c r="H3862" s="2">
        <f t="shared" ca="1" si="1087"/>
        <v>99843.199999999997</v>
      </c>
      <c r="I3862">
        <f t="shared" ca="1" si="1088"/>
        <v>1</v>
      </c>
      <c r="J3862">
        <f t="shared" si="1089"/>
        <v>1</v>
      </c>
      <c r="K3862">
        <f t="shared" si="1082"/>
        <v>9.5600000000013097</v>
      </c>
      <c r="L3862">
        <f t="shared" ca="1" si="1083"/>
        <v>9.5600000000013097</v>
      </c>
      <c r="M3862" s="14">
        <f t="shared" si="1084"/>
        <v>6923.0300000000498</v>
      </c>
      <c r="N3862">
        <f t="shared" si="1090"/>
        <v>0</v>
      </c>
      <c r="O3862">
        <f t="shared" si="1085"/>
        <v>0</v>
      </c>
      <c r="P3862">
        <f>COUNTIF(作圖資料!$A$3:$A$249,A3862)</f>
        <v>0</v>
      </c>
      <c r="R3862" s="7">
        <f t="shared" si="1091"/>
        <v>8</v>
      </c>
      <c r="S3862" s="8">
        <f t="shared" ca="1" si="1092"/>
        <v>8</v>
      </c>
      <c r="T3862" s="8">
        <f t="shared" ca="1" si="1093"/>
        <v>8774</v>
      </c>
      <c r="U3862" s="8">
        <f t="shared" ca="1" si="1094"/>
        <v>1</v>
      </c>
      <c r="V3862" s="9">
        <f t="shared" ca="1" si="1095"/>
        <v>0</v>
      </c>
      <c r="W3862" s="3">
        <f t="shared" si="1096"/>
        <v>8.6602228409016213E-4</v>
      </c>
      <c r="X3862" s="3">
        <f t="shared" si="1097"/>
        <v>1.1112983940809772E-3</v>
      </c>
      <c r="Y3862" s="3">
        <f t="shared" si="1098"/>
        <v>9.2915214866434379E-4</v>
      </c>
    </row>
    <row r="3863" spans="1:25" x14ac:dyDescent="0.25">
      <c r="A3863" s="1">
        <v>41656</v>
      </c>
      <c r="B3863" s="2">
        <v>8596</v>
      </c>
      <c r="C3863" s="2">
        <v>94298</v>
      </c>
      <c r="D3863" s="2">
        <v>8606</v>
      </c>
      <c r="E3863" s="2">
        <v>8593</v>
      </c>
      <c r="F3863" s="13">
        <f t="shared" si="1086"/>
        <v>1.163331782224386E-3</v>
      </c>
      <c r="G3863" s="2">
        <f t="shared" si="1081"/>
        <v>8387.6963333333333</v>
      </c>
      <c r="H3863" s="2">
        <f t="shared" ca="1" si="1087"/>
        <v>98806.6</v>
      </c>
      <c r="I3863">
        <f t="shared" ca="1" si="1088"/>
        <v>-1</v>
      </c>
      <c r="J3863">
        <f t="shared" si="1089"/>
        <v>1</v>
      </c>
      <c r="K3863">
        <f t="shared" si="1082"/>
        <v>-16.110000000000582</v>
      </c>
      <c r="L3863">
        <f t="shared" ca="1" si="1083"/>
        <v>-16.110000000000582</v>
      </c>
      <c r="M3863" s="14">
        <f t="shared" si="1084"/>
        <v>6923.0300000000498</v>
      </c>
      <c r="N3863">
        <f t="shared" si="1090"/>
        <v>0</v>
      </c>
      <c r="O3863">
        <f t="shared" si="1085"/>
        <v>0</v>
      </c>
      <c r="P3863">
        <f>COUNTIF(作圖資料!$A$3:$A$249,A3863)</f>
        <v>0</v>
      </c>
      <c r="R3863" s="7">
        <f t="shared" si="1091"/>
        <v>-12</v>
      </c>
      <c r="S3863" s="8">
        <f t="shared" ca="1" si="1092"/>
        <v>-12</v>
      </c>
      <c r="T3863" s="8">
        <f t="shared" ca="1" si="1093"/>
        <v>8762</v>
      </c>
      <c r="U3863" s="8">
        <f t="shared" ca="1" si="1094"/>
        <v>-1</v>
      </c>
      <c r="V3863" s="9">
        <f t="shared" ca="1" si="1095"/>
        <v>2</v>
      </c>
      <c r="W3863" s="3">
        <f t="shared" si="1096"/>
        <v>8.6602228409016213E-4</v>
      </c>
      <c r="X3863" s="3">
        <f t="shared" si="1097"/>
        <v>-7.6140214238784587E-4</v>
      </c>
      <c r="Y3863" s="3">
        <f t="shared" si="1098"/>
        <v>-4.6457607433225689E-4</v>
      </c>
    </row>
    <row r="3864" spans="1:25" x14ac:dyDescent="0.25">
      <c r="A3864" s="1">
        <v>41659</v>
      </c>
      <c r="B3864" s="2">
        <v>8621.56</v>
      </c>
      <c r="C3864" s="2">
        <v>96196</v>
      </c>
      <c r="D3864" s="2">
        <v>8622</v>
      </c>
      <c r="E3864" s="2">
        <v>8611</v>
      </c>
      <c r="F3864" s="13">
        <f t="shared" si="1086"/>
        <v>5.1034847521780335E-5</v>
      </c>
      <c r="G3864" s="2">
        <f t="shared" si="1081"/>
        <v>8392.278666666667</v>
      </c>
      <c r="H3864" s="2">
        <f t="shared" ca="1" si="1087"/>
        <v>99455.6</v>
      </c>
      <c r="I3864">
        <f t="shared" ca="1" si="1088"/>
        <v>-1</v>
      </c>
      <c r="J3864">
        <f t="shared" si="1089"/>
        <v>1</v>
      </c>
      <c r="K3864">
        <f t="shared" si="1082"/>
        <v>25.559999999999491</v>
      </c>
      <c r="L3864">
        <f t="shared" ca="1" si="1083"/>
        <v>-25.559999999999491</v>
      </c>
      <c r="M3864" s="14">
        <f t="shared" si="1084"/>
        <v>6923.0300000000498</v>
      </c>
      <c r="N3864">
        <f t="shared" si="1090"/>
        <v>0</v>
      </c>
      <c r="O3864">
        <f t="shared" si="1085"/>
        <v>0</v>
      </c>
      <c r="P3864">
        <f>COUNTIF(作圖資料!$A$3:$A$249,A3864)</f>
        <v>0</v>
      </c>
      <c r="R3864" s="7">
        <f t="shared" si="1091"/>
        <v>16</v>
      </c>
      <c r="S3864" s="8">
        <f t="shared" ca="1" si="1092"/>
        <v>-16</v>
      </c>
      <c r="T3864" s="8">
        <f t="shared" ca="1" si="1093"/>
        <v>8746</v>
      </c>
      <c r="U3864" s="8">
        <f t="shared" ca="1" si="1094"/>
        <v>-1</v>
      </c>
      <c r="V3864" s="9">
        <f t="shared" ca="1" si="1095"/>
        <v>0</v>
      </c>
      <c r="W3864" s="3">
        <f t="shared" si="1096"/>
        <v>8.6602228409016213E-4</v>
      </c>
      <c r="X3864" s="3">
        <f t="shared" si="1097"/>
        <v>2.2098098819536283E-3</v>
      </c>
      <c r="Y3864" s="3">
        <f t="shared" si="1098"/>
        <v>1.3937282229965486E-3</v>
      </c>
    </row>
    <row r="3865" spans="1:25" x14ac:dyDescent="0.25">
      <c r="A3865" s="1">
        <v>41660</v>
      </c>
      <c r="B3865" s="2">
        <v>8599.9</v>
      </c>
      <c r="C3865" s="2">
        <v>105979</v>
      </c>
      <c r="D3865" s="2">
        <v>8623</v>
      </c>
      <c r="E3865" s="2">
        <v>8612</v>
      </c>
      <c r="F3865" s="13">
        <f t="shared" si="1086"/>
        <v>2.6860777450901097E-3</v>
      </c>
      <c r="G3865" s="2">
        <f t="shared" si="1081"/>
        <v>8395.4798333333329</v>
      </c>
      <c r="H3865" s="2">
        <f t="shared" ca="1" si="1087"/>
        <v>104058.8</v>
      </c>
      <c r="I3865">
        <f t="shared" ca="1" si="1088"/>
        <v>1</v>
      </c>
      <c r="J3865">
        <f t="shared" si="1089"/>
        <v>1</v>
      </c>
      <c r="K3865">
        <f t="shared" si="1082"/>
        <v>-21.659999999999854</v>
      </c>
      <c r="L3865">
        <f t="shared" ca="1" si="1083"/>
        <v>21.659999999999854</v>
      </c>
      <c r="M3865" s="14">
        <f t="shared" si="1084"/>
        <v>6923.0300000000498</v>
      </c>
      <c r="N3865">
        <f t="shared" si="1090"/>
        <v>0</v>
      </c>
      <c r="O3865">
        <f t="shared" si="1085"/>
        <v>0</v>
      </c>
      <c r="P3865">
        <f>COUNTIF(作圖資料!$A$3:$A$249,A3865)</f>
        <v>0</v>
      </c>
      <c r="R3865" s="7">
        <f t="shared" si="1091"/>
        <v>1</v>
      </c>
      <c r="S3865" s="8">
        <f t="shared" ca="1" si="1092"/>
        <v>-1</v>
      </c>
      <c r="T3865" s="8">
        <f t="shared" ca="1" si="1093"/>
        <v>8745</v>
      </c>
      <c r="U3865" s="8">
        <f t="shared" ca="1" si="1094"/>
        <v>1</v>
      </c>
      <c r="V3865" s="9">
        <f t="shared" ca="1" si="1095"/>
        <v>2</v>
      </c>
      <c r="W3865" s="3">
        <f t="shared" si="1096"/>
        <v>8.6602228409016213E-4</v>
      </c>
      <c r="X3865" s="3">
        <f t="shared" si="1097"/>
        <v>-3.0804819501195624E-4</v>
      </c>
      <c r="Y3865" s="3">
        <f t="shared" si="1098"/>
        <v>1.5098722415793908E-3</v>
      </c>
    </row>
    <row r="3866" spans="1:25" x14ac:dyDescent="0.25">
      <c r="A3866" s="1">
        <v>41661</v>
      </c>
      <c r="B3866" s="2">
        <v>8625.2999999999993</v>
      </c>
      <c r="C3866" s="2">
        <v>91360</v>
      </c>
      <c r="D3866" s="2">
        <v>8635</v>
      </c>
      <c r="E3866" s="2">
        <v>8623</v>
      </c>
      <c r="F3866" s="13">
        <f t="shared" si="1086"/>
        <v>1.1245985646877177E-3</v>
      </c>
      <c r="G3866" s="2">
        <f t="shared" si="1081"/>
        <v>8398.8851666666651</v>
      </c>
      <c r="H3866" s="2">
        <f t="shared" ca="1" si="1087"/>
        <v>99221.2</v>
      </c>
      <c r="I3866">
        <f t="shared" ca="1" si="1088"/>
        <v>-1</v>
      </c>
      <c r="J3866">
        <f t="shared" si="1089"/>
        <v>1</v>
      </c>
      <c r="K3866">
        <f t="shared" si="1082"/>
        <v>25.399999999999636</v>
      </c>
      <c r="L3866">
        <f t="shared" ca="1" si="1083"/>
        <v>25.399999999999636</v>
      </c>
      <c r="M3866" s="14">
        <f t="shared" si="1084"/>
        <v>6923.0300000000498</v>
      </c>
      <c r="N3866">
        <f t="shared" si="1090"/>
        <v>0</v>
      </c>
      <c r="O3866">
        <f t="shared" si="1085"/>
        <v>0</v>
      </c>
      <c r="P3866">
        <f>COUNTIF(作圖資料!$A$3:$A$249,A3866)</f>
        <v>0</v>
      </c>
      <c r="R3866" s="7">
        <f t="shared" si="1091"/>
        <v>12</v>
      </c>
      <c r="S3866" s="8">
        <f t="shared" ca="1" si="1092"/>
        <v>12</v>
      </c>
      <c r="T3866" s="8">
        <f t="shared" ca="1" si="1093"/>
        <v>8757</v>
      </c>
      <c r="U3866" s="8">
        <f t="shared" ca="1" si="1094"/>
        <v>-1</v>
      </c>
      <c r="V3866" s="9">
        <f t="shared" ca="1" si="1095"/>
        <v>2</v>
      </c>
      <c r="W3866" s="3">
        <f t="shared" si="1096"/>
        <v>8.6602228409016213E-4</v>
      </c>
      <c r="X3866" s="3">
        <f t="shared" si="1097"/>
        <v>2.644564693026874E-3</v>
      </c>
      <c r="Y3866" s="3">
        <f t="shared" si="1098"/>
        <v>2.9036004645759395E-3</v>
      </c>
    </row>
    <row r="3867" spans="1:25" x14ac:dyDescent="0.25">
      <c r="A3867" s="1">
        <v>41662</v>
      </c>
      <c r="B3867" s="2">
        <v>8595.1</v>
      </c>
      <c r="C3867" s="2">
        <v>87630</v>
      </c>
      <c r="D3867" s="2">
        <v>8596</v>
      </c>
      <c r="E3867" s="2">
        <v>8585</v>
      </c>
      <c r="F3867" s="13">
        <f t="shared" si="1086"/>
        <v>1.0471082360874462E-4</v>
      </c>
      <c r="G3867" s="2">
        <f t="shared" si="1081"/>
        <v>8401.052499999998</v>
      </c>
      <c r="H3867" s="2">
        <f t="shared" ca="1" si="1087"/>
        <v>95092.6</v>
      </c>
      <c r="I3867">
        <f t="shared" ca="1" si="1088"/>
        <v>-1</v>
      </c>
      <c r="J3867">
        <f t="shared" si="1089"/>
        <v>1</v>
      </c>
      <c r="K3867">
        <f t="shared" si="1082"/>
        <v>-30.199999999998909</v>
      </c>
      <c r="L3867">
        <f t="shared" ca="1" si="1083"/>
        <v>30.199999999998909</v>
      </c>
      <c r="M3867" s="14">
        <f t="shared" si="1084"/>
        <v>6923.0300000000498</v>
      </c>
      <c r="N3867">
        <f t="shared" si="1090"/>
        <v>0</v>
      </c>
      <c r="O3867">
        <f t="shared" si="1085"/>
        <v>0</v>
      </c>
      <c r="P3867">
        <f>COUNTIF(作圖資料!$A$3:$A$249,A3867)</f>
        <v>0</v>
      </c>
      <c r="R3867" s="7">
        <f t="shared" si="1091"/>
        <v>-39</v>
      </c>
      <c r="S3867" s="8">
        <f t="shared" ca="1" si="1092"/>
        <v>39</v>
      </c>
      <c r="T3867" s="8">
        <f t="shared" ca="1" si="1093"/>
        <v>8796</v>
      </c>
      <c r="U3867" s="8">
        <f t="shared" ca="1" si="1094"/>
        <v>-1</v>
      </c>
      <c r="V3867" s="9">
        <f t="shared" ca="1" si="1095"/>
        <v>0</v>
      </c>
      <c r="W3867" s="3">
        <f t="shared" si="1096"/>
        <v>8.6602228409016213E-4</v>
      </c>
      <c r="X3867" s="3">
        <f t="shared" si="1097"/>
        <v>-8.6602228409016213E-4</v>
      </c>
      <c r="Y3867" s="3">
        <f t="shared" si="1098"/>
        <v>-1.6260162601627881E-3</v>
      </c>
    </row>
    <row r="3868" spans="1:25" x14ac:dyDescent="0.25">
      <c r="A3868" s="1">
        <v>41663</v>
      </c>
      <c r="B3868" s="2">
        <v>8598.31</v>
      </c>
      <c r="C3868" s="2">
        <v>82619</v>
      </c>
      <c r="D3868" s="2">
        <v>8619</v>
      </c>
      <c r="E3868" s="2">
        <v>8605</v>
      </c>
      <c r="F3868" s="13">
        <f t="shared" si="1086"/>
        <v>2.4062868168279739E-3</v>
      </c>
      <c r="G3868" s="2">
        <f t="shared" si="1081"/>
        <v>8403.5233333333326</v>
      </c>
      <c r="H3868" s="2">
        <f t="shared" ca="1" si="1087"/>
        <v>92756.800000000003</v>
      </c>
      <c r="I3868">
        <f t="shared" ca="1" si="1088"/>
        <v>-1</v>
      </c>
      <c r="J3868">
        <f t="shared" si="1089"/>
        <v>1</v>
      </c>
      <c r="K3868">
        <f t="shared" si="1082"/>
        <v>3.2099999999991269</v>
      </c>
      <c r="L3868">
        <f t="shared" ca="1" si="1083"/>
        <v>-3.2099999999991269</v>
      </c>
      <c r="M3868" s="14">
        <f t="shared" si="1084"/>
        <v>6923.0300000000498</v>
      </c>
      <c r="N3868">
        <f t="shared" si="1090"/>
        <v>0</v>
      </c>
      <c r="O3868">
        <f t="shared" si="1085"/>
        <v>0</v>
      </c>
      <c r="P3868">
        <f>COUNTIF(作圖資料!$A$3:$A$249,A3868)</f>
        <v>0</v>
      </c>
      <c r="R3868" s="7">
        <f t="shared" si="1091"/>
        <v>23</v>
      </c>
      <c r="S3868" s="8">
        <f t="shared" ca="1" si="1092"/>
        <v>-23</v>
      </c>
      <c r="T3868" s="8">
        <f t="shared" ca="1" si="1093"/>
        <v>8773</v>
      </c>
      <c r="U3868" s="8">
        <f t="shared" ca="1" si="1094"/>
        <v>-1</v>
      </c>
      <c r="V3868" s="9">
        <f t="shared" ca="1" si="1095"/>
        <v>0</v>
      </c>
      <c r="W3868" s="3">
        <f t="shared" si="1096"/>
        <v>8.6602228409016213E-4</v>
      </c>
      <c r="X3868" s="3">
        <f t="shared" si="1097"/>
        <v>-4.9287711201906337E-4</v>
      </c>
      <c r="Y3868" s="3">
        <f t="shared" si="1098"/>
        <v>1.0452961672471339E-3</v>
      </c>
    </row>
    <row r="3869" spans="1:25" x14ac:dyDescent="0.25">
      <c r="A3869" s="1">
        <v>41666</v>
      </c>
      <c r="B3869" s="2">
        <v>8462.57</v>
      </c>
      <c r="C3869" s="2">
        <v>99157</v>
      </c>
      <c r="D3869" s="2">
        <v>8446</v>
      </c>
      <c r="E3869" s="2">
        <v>8434</v>
      </c>
      <c r="F3869" s="13">
        <f t="shared" si="1086"/>
        <v>-1.958034025124733E-3</v>
      </c>
      <c r="G3869" s="2">
        <f t="shared" si="1081"/>
        <v>8404.7631666666657</v>
      </c>
      <c r="H3869" s="2">
        <f t="shared" ca="1" si="1087"/>
        <v>93349</v>
      </c>
      <c r="I3869">
        <f t="shared" ca="1" si="1088"/>
        <v>1</v>
      </c>
      <c r="J3869">
        <f t="shared" si="1089"/>
        <v>-1</v>
      </c>
      <c r="K3869">
        <f t="shared" si="1082"/>
        <v>-135.73999999999978</v>
      </c>
      <c r="L3869">
        <f t="shared" ca="1" si="1083"/>
        <v>135.73999999999978</v>
      </c>
      <c r="M3869" s="14">
        <f t="shared" si="1084"/>
        <v>6923.0300000000498</v>
      </c>
      <c r="N3869">
        <f t="shared" si="1090"/>
        <v>0</v>
      </c>
      <c r="O3869">
        <f t="shared" si="1085"/>
        <v>0</v>
      </c>
      <c r="P3869">
        <f>COUNTIF(作圖資料!$A$3:$A$249,A3869)</f>
        <v>0</v>
      </c>
      <c r="R3869" s="7">
        <f t="shared" si="1091"/>
        <v>-173</v>
      </c>
      <c r="S3869" s="8">
        <f t="shared" ca="1" si="1092"/>
        <v>173</v>
      </c>
      <c r="T3869" s="8">
        <f t="shared" ca="1" si="1093"/>
        <v>8946</v>
      </c>
      <c r="U3869" s="8">
        <f t="shared" ca="1" si="1094"/>
        <v>1</v>
      </c>
      <c r="V3869" s="9">
        <f t="shared" ca="1" si="1095"/>
        <v>2</v>
      </c>
      <c r="W3869" s="3">
        <f t="shared" si="1096"/>
        <v>8.6602228409016213E-4</v>
      </c>
      <c r="X3869" s="3">
        <f t="shared" si="1097"/>
        <v>-1.6271919372744081E-2</v>
      </c>
      <c r="Y3869" s="3">
        <f t="shared" si="1098"/>
        <v>-1.9047619047619202E-2</v>
      </c>
    </row>
    <row r="3870" spans="1:25" x14ac:dyDescent="0.25">
      <c r="A3870" s="1">
        <v>41675</v>
      </c>
      <c r="B3870" s="2">
        <v>8264.48</v>
      </c>
      <c r="C3870" s="2">
        <v>134079</v>
      </c>
      <c r="D3870" s="2">
        <v>8243</v>
      </c>
      <c r="E3870" s="2">
        <v>8230</v>
      </c>
      <c r="F3870" s="13">
        <f t="shared" si="1086"/>
        <v>-2.5990745939248328E-3</v>
      </c>
      <c r="G3870" s="2">
        <f t="shared" si="1081"/>
        <v>8403.2688333333317</v>
      </c>
      <c r="H3870" s="2">
        <f t="shared" ca="1" si="1087"/>
        <v>98969</v>
      </c>
      <c r="I3870">
        <f t="shared" ca="1" si="1088"/>
        <v>1</v>
      </c>
      <c r="J3870">
        <f t="shared" si="1089"/>
        <v>-1</v>
      </c>
      <c r="K3870">
        <f t="shared" si="1082"/>
        <v>-198.09000000000015</v>
      </c>
      <c r="L3870">
        <f t="shared" ca="1" si="1083"/>
        <v>-198.09000000000015</v>
      </c>
      <c r="M3870" s="14">
        <f t="shared" si="1084"/>
        <v>6923.0300000000498</v>
      </c>
      <c r="N3870">
        <f t="shared" si="1090"/>
        <v>0</v>
      </c>
      <c r="O3870">
        <f t="shared" si="1085"/>
        <v>0</v>
      </c>
      <c r="P3870">
        <f>COUNTIF(作圖資料!$A$3:$A$249,A3870)</f>
        <v>0</v>
      </c>
      <c r="R3870" s="7">
        <f t="shared" si="1091"/>
        <v>-203</v>
      </c>
      <c r="S3870" s="8">
        <f t="shared" ca="1" si="1092"/>
        <v>-203</v>
      </c>
      <c r="T3870" s="8">
        <f t="shared" ca="1" si="1093"/>
        <v>8743</v>
      </c>
      <c r="U3870" s="8">
        <f t="shared" ca="1" si="1094"/>
        <v>1</v>
      </c>
      <c r="V3870" s="9">
        <f t="shared" ca="1" si="1095"/>
        <v>0</v>
      </c>
      <c r="W3870" s="3">
        <f t="shared" si="1096"/>
        <v>8.6602228409016213E-4</v>
      </c>
      <c r="X3870" s="3">
        <f t="shared" si="1097"/>
        <v>-3.9298812561391672E-2</v>
      </c>
      <c r="Y3870" s="3">
        <f t="shared" si="1098"/>
        <v>-4.262485481997691E-2</v>
      </c>
    </row>
    <row r="3871" spans="1:25" x14ac:dyDescent="0.25">
      <c r="A3871" s="1">
        <v>41676</v>
      </c>
      <c r="B3871" s="2">
        <v>8311.01</v>
      </c>
      <c r="C3871" s="2">
        <v>99030</v>
      </c>
      <c r="D3871" s="2">
        <v>8275</v>
      </c>
      <c r="E3871" s="2">
        <v>8256</v>
      </c>
      <c r="F3871" s="13">
        <f t="shared" si="1086"/>
        <v>-4.3328067226486855E-3</v>
      </c>
      <c r="G3871" s="2">
        <f t="shared" si="1081"/>
        <v>8404.0823333333319</v>
      </c>
      <c r="H3871" s="2">
        <f t="shared" ca="1" si="1087"/>
        <v>100503</v>
      </c>
      <c r="I3871">
        <f t="shared" ca="1" si="1088"/>
        <v>-1</v>
      </c>
      <c r="J3871">
        <f t="shared" si="1089"/>
        <v>-1</v>
      </c>
      <c r="K3871">
        <f t="shared" si="1082"/>
        <v>46.530000000000655</v>
      </c>
      <c r="L3871">
        <f t="shared" ca="1" si="1083"/>
        <v>46.530000000000655</v>
      </c>
      <c r="M3871" s="14">
        <f t="shared" si="1084"/>
        <v>6923.0300000000498</v>
      </c>
      <c r="N3871">
        <f t="shared" si="1090"/>
        <v>0</v>
      </c>
      <c r="O3871">
        <f t="shared" si="1085"/>
        <v>0</v>
      </c>
      <c r="P3871">
        <f>COUNTIF(作圖資料!$A$3:$A$249,A3871)</f>
        <v>0</v>
      </c>
      <c r="R3871" s="7">
        <f t="shared" si="1091"/>
        <v>32</v>
      </c>
      <c r="S3871" s="8">
        <f t="shared" ca="1" si="1092"/>
        <v>32</v>
      </c>
      <c r="T3871" s="8">
        <f t="shared" ca="1" si="1093"/>
        <v>8775</v>
      </c>
      <c r="U3871" s="8">
        <f t="shared" ca="1" si="1094"/>
        <v>-1</v>
      </c>
      <c r="V3871" s="9">
        <f t="shared" ca="1" si="1095"/>
        <v>2</v>
      </c>
      <c r="W3871" s="3">
        <f t="shared" si="1096"/>
        <v>8.6602228409016213E-4</v>
      </c>
      <c r="X3871" s="3">
        <f t="shared" si="1097"/>
        <v>-3.3889951235389404E-2</v>
      </c>
      <c r="Y3871" s="3">
        <f t="shared" si="1098"/>
        <v>-3.890824622531952E-2</v>
      </c>
    </row>
    <row r="3872" spans="1:25" x14ac:dyDescent="0.25">
      <c r="A3872" s="1">
        <v>41677</v>
      </c>
      <c r="B3872" s="2">
        <v>8387.35</v>
      </c>
      <c r="C3872" s="2">
        <v>95847</v>
      </c>
      <c r="D3872" s="2">
        <v>8339</v>
      </c>
      <c r="E3872" s="2">
        <v>8321</v>
      </c>
      <c r="F3872" s="13">
        <f t="shared" si="1086"/>
        <v>-5.7646336447150226E-3</v>
      </c>
      <c r="G3872" s="2">
        <f t="shared" si="1081"/>
        <v>8405.8386666666647</v>
      </c>
      <c r="H3872" s="2">
        <f t="shared" ca="1" si="1087"/>
        <v>102146.4</v>
      </c>
      <c r="I3872">
        <f t="shared" ca="1" si="1088"/>
        <v>-1</v>
      </c>
      <c r="J3872">
        <f t="shared" si="1089"/>
        <v>-1</v>
      </c>
      <c r="K3872">
        <f t="shared" si="1082"/>
        <v>76.340000000000146</v>
      </c>
      <c r="L3872">
        <f t="shared" ca="1" si="1083"/>
        <v>-76.340000000000146</v>
      </c>
      <c r="M3872" s="14">
        <f t="shared" si="1084"/>
        <v>6923.0300000000498</v>
      </c>
      <c r="N3872">
        <f t="shared" si="1090"/>
        <v>0</v>
      </c>
      <c r="O3872">
        <f t="shared" si="1085"/>
        <v>0</v>
      </c>
      <c r="P3872">
        <f>COUNTIF(作圖資料!$A$3:$A$249,A3872)</f>
        <v>0</v>
      </c>
      <c r="R3872" s="7">
        <f t="shared" si="1091"/>
        <v>64</v>
      </c>
      <c r="S3872" s="8">
        <f t="shared" ca="1" si="1092"/>
        <v>-64</v>
      </c>
      <c r="T3872" s="8">
        <f t="shared" ca="1" si="1093"/>
        <v>8711</v>
      </c>
      <c r="U3872" s="8">
        <f t="shared" ca="1" si="1094"/>
        <v>-1</v>
      </c>
      <c r="V3872" s="9">
        <f t="shared" ca="1" si="1095"/>
        <v>0</v>
      </c>
      <c r="W3872" s="3">
        <f t="shared" si="1096"/>
        <v>8.6602228409016213E-4</v>
      </c>
      <c r="X3872" s="3">
        <f t="shared" si="1097"/>
        <v>-2.5015838327007489E-2</v>
      </c>
      <c r="Y3872" s="3">
        <f t="shared" si="1098"/>
        <v>-3.1475029036004853E-2</v>
      </c>
    </row>
    <row r="3873" spans="1:25" x14ac:dyDescent="0.25">
      <c r="A3873" s="1">
        <v>41680</v>
      </c>
      <c r="B3873" s="2">
        <v>8391.9500000000007</v>
      </c>
      <c r="C3873" s="2">
        <v>79165</v>
      </c>
      <c r="D3873" s="2">
        <v>8355</v>
      </c>
      <c r="E3873" s="2">
        <v>8332</v>
      </c>
      <c r="F3873" s="13">
        <f t="shared" si="1086"/>
        <v>-4.4030290933574356E-3</v>
      </c>
      <c r="G3873" s="2">
        <f t="shared" si="1081"/>
        <v>8407.642666666663</v>
      </c>
      <c r="H3873" s="2">
        <f t="shared" ca="1" si="1087"/>
        <v>101455.6</v>
      </c>
      <c r="I3873">
        <f t="shared" ca="1" si="1088"/>
        <v>-1</v>
      </c>
      <c r="J3873">
        <f t="shared" si="1089"/>
        <v>-1</v>
      </c>
      <c r="K3873">
        <f t="shared" si="1082"/>
        <v>4.6000000000003638</v>
      </c>
      <c r="L3873">
        <f t="shared" ca="1" si="1083"/>
        <v>-4.6000000000003638</v>
      </c>
      <c r="M3873" s="14">
        <f t="shared" si="1084"/>
        <v>6923.0300000000498</v>
      </c>
      <c r="N3873">
        <f t="shared" si="1090"/>
        <v>0</v>
      </c>
      <c r="O3873">
        <f t="shared" si="1085"/>
        <v>0</v>
      </c>
      <c r="P3873">
        <f>COUNTIF(作圖資料!$A$3:$A$249,A3873)</f>
        <v>0</v>
      </c>
      <c r="R3873" s="7">
        <f t="shared" si="1091"/>
        <v>16</v>
      </c>
      <c r="S3873" s="8">
        <f t="shared" ca="1" si="1092"/>
        <v>-16</v>
      </c>
      <c r="T3873" s="8">
        <f t="shared" ca="1" si="1093"/>
        <v>8695</v>
      </c>
      <c r="U3873" s="8">
        <f t="shared" ca="1" si="1094"/>
        <v>-1</v>
      </c>
      <c r="V3873" s="9">
        <f t="shared" ca="1" si="1095"/>
        <v>0</v>
      </c>
      <c r="W3873" s="3">
        <f t="shared" si="1096"/>
        <v>8.6602228409016213E-4</v>
      </c>
      <c r="X3873" s="3">
        <f t="shared" si="1097"/>
        <v>-2.4481113158307477E-2</v>
      </c>
      <c r="Y3873" s="3">
        <f t="shared" si="1098"/>
        <v>-2.9616724738676048E-2</v>
      </c>
    </row>
    <row r="3874" spans="1:25" x14ac:dyDescent="0.25">
      <c r="A3874" s="1">
        <v>41681</v>
      </c>
      <c r="B3874" s="2">
        <v>8430.56</v>
      </c>
      <c r="C3874" s="2">
        <v>79187</v>
      </c>
      <c r="D3874" s="2">
        <v>8414</v>
      </c>
      <c r="E3874" s="2">
        <v>8387</v>
      </c>
      <c r="F3874" s="13">
        <f t="shared" si="1086"/>
        <v>-1.9642823252546959E-3</v>
      </c>
      <c r="G3874" s="2">
        <f t="shared" si="1081"/>
        <v>8410.9921666666651</v>
      </c>
      <c r="H3874" s="2">
        <f t="shared" ca="1" si="1087"/>
        <v>97461.6</v>
      </c>
      <c r="I3874">
        <f t="shared" ca="1" si="1088"/>
        <v>-1</v>
      </c>
      <c r="J3874">
        <f t="shared" si="1089"/>
        <v>-1</v>
      </c>
      <c r="K3874">
        <f t="shared" si="1082"/>
        <v>38.609999999998763</v>
      </c>
      <c r="L3874">
        <f t="shared" ca="1" si="1083"/>
        <v>-38.609999999998763</v>
      </c>
      <c r="M3874" s="14">
        <f t="shared" si="1084"/>
        <v>6923.0300000000498</v>
      </c>
      <c r="N3874">
        <f t="shared" si="1090"/>
        <v>0</v>
      </c>
      <c r="O3874">
        <f t="shared" si="1085"/>
        <v>0</v>
      </c>
      <c r="P3874">
        <f>COUNTIF(作圖資料!$A$3:$A$249,A3874)</f>
        <v>0</v>
      </c>
      <c r="R3874" s="7">
        <f t="shared" si="1091"/>
        <v>59</v>
      </c>
      <c r="S3874" s="8">
        <f t="shared" ca="1" si="1092"/>
        <v>-59</v>
      </c>
      <c r="T3874" s="8">
        <f t="shared" ca="1" si="1093"/>
        <v>8636</v>
      </c>
      <c r="U3874" s="8">
        <f t="shared" ca="1" si="1094"/>
        <v>-1</v>
      </c>
      <c r="V3874" s="9">
        <f t="shared" ca="1" si="1095"/>
        <v>0</v>
      </c>
      <c r="W3874" s="3">
        <f t="shared" si="1096"/>
        <v>8.6602228409016213E-4</v>
      </c>
      <c r="X3874" s="3">
        <f t="shared" si="1097"/>
        <v>-1.9992909079284527E-2</v>
      </c>
      <c r="Y3874" s="3">
        <f t="shared" si="1098"/>
        <v>-2.2764227642276369E-2</v>
      </c>
    </row>
    <row r="3875" spans="1:25" x14ac:dyDescent="0.25">
      <c r="A3875" s="1">
        <v>41682</v>
      </c>
      <c r="B3875" s="2">
        <v>8510.8700000000008</v>
      </c>
      <c r="C3875" s="2">
        <v>96022</v>
      </c>
      <c r="D3875" s="2">
        <v>8481</v>
      </c>
      <c r="E3875" s="2">
        <v>8457</v>
      </c>
      <c r="F3875" s="13">
        <f t="shared" si="1086"/>
        <v>-3.5096294503382808E-3</v>
      </c>
      <c r="G3875" s="2">
        <f t="shared" si="1081"/>
        <v>8416.4639999999981</v>
      </c>
      <c r="H3875" s="2">
        <f t="shared" ca="1" si="1087"/>
        <v>89850.2</v>
      </c>
      <c r="I3875">
        <f t="shared" ca="1" si="1088"/>
        <v>1</v>
      </c>
      <c r="J3875">
        <f t="shared" si="1089"/>
        <v>-1</v>
      </c>
      <c r="K3875">
        <f t="shared" si="1082"/>
        <v>80.31000000000131</v>
      </c>
      <c r="L3875">
        <f t="shared" ca="1" si="1083"/>
        <v>-80.31000000000131</v>
      </c>
      <c r="M3875" s="14">
        <f t="shared" si="1084"/>
        <v>6923.0300000000498</v>
      </c>
      <c r="N3875">
        <f t="shared" si="1090"/>
        <v>0</v>
      </c>
      <c r="O3875">
        <f t="shared" si="1085"/>
        <v>0</v>
      </c>
      <c r="P3875">
        <f>COUNTIF(作圖資料!$A$3:$A$249,A3875)</f>
        <v>0</v>
      </c>
      <c r="R3875" s="7">
        <f t="shared" si="1091"/>
        <v>67</v>
      </c>
      <c r="S3875" s="8">
        <f t="shared" ca="1" si="1092"/>
        <v>-67</v>
      </c>
      <c r="T3875" s="8">
        <f t="shared" ca="1" si="1093"/>
        <v>8569</v>
      </c>
      <c r="U3875" s="8">
        <f t="shared" ca="1" si="1094"/>
        <v>1</v>
      </c>
      <c r="V3875" s="9">
        <f t="shared" ca="1" si="1095"/>
        <v>2</v>
      </c>
      <c r="W3875" s="3">
        <f t="shared" si="1096"/>
        <v>8.6602228409016213E-4</v>
      </c>
      <c r="X3875" s="3">
        <f t="shared" si="1097"/>
        <v>-1.0657305101394066E-2</v>
      </c>
      <c r="Y3875" s="3">
        <f t="shared" si="1098"/>
        <v>-1.4982578397212398E-2</v>
      </c>
    </row>
    <row r="3876" spans="1:25" x14ac:dyDescent="0.25">
      <c r="A3876" s="1">
        <v>41683</v>
      </c>
      <c r="B3876" s="2">
        <v>8467.7000000000007</v>
      </c>
      <c r="C3876" s="2">
        <v>75264</v>
      </c>
      <c r="D3876" s="2">
        <v>8443</v>
      </c>
      <c r="E3876" s="2">
        <v>8421</v>
      </c>
      <c r="F3876" s="13">
        <f t="shared" si="1086"/>
        <v>-2.9169668268834714E-3</v>
      </c>
      <c r="G3876" s="2">
        <f t="shared" si="1081"/>
        <v>8421.004666666664</v>
      </c>
      <c r="H3876" s="2">
        <f t="shared" ca="1" si="1087"/>
        <v>85097</v>
      </c>
      <c r="I3876">
        <f t="shared" ca="1" si="1088"/>
        <v>-1</v>
      </c>
      <c r="J3876">
        <f t="shared" si="1089"/>
        <v>-1</v>
      </c>
      <c r="K3876">
        <f t="shared" si="1082"/>
        <v>-43.170000000000073</v>
      </c>
      <c r="L3876">
        <f t="shared" ca="1" si="1083"/>
        <v>-43.170000000000073</v>
      </c>
      <c r="M3876" s="14">
        <f t="shared" si="1084"/>
        <v>6923.0300000000498</v>
      </c>
      <c r="N3876">
        <f t="shared" si="1090"/>
        <v>0</v>
      </c>
      <c r="O3876">
        <f t="shared" si="1085"/>
        <v>0</v>
      </c>
      <c r="P3876">
        <f>COUNTIF(作圖資料!$A$3:$A$249,A3876)</f>
        <v>0</v>
      </c>
      <c r="R3876" s="7">
        <f t="shared" si="1091"/>
        <v>-38</v>
      </c>
      <c r="S3876" s="8">
        <f t="shared" ca="1" si="1092"/>
        <v>-38</v>
      </c>
      <c r="T3876" s="8">
        <f t="shared" ca="1" si="1093"/>
        <v>8531</v>
      </c>
      <c r="U3876" s="8">
        <f t="shared" ca="1" si="1094"/>
        <v>-1</v>
      </c>
      <c r="V3876" s="9">
        <f t="shared" ca="1" si="1095"/>
        <v>2</v>
      </c>
      <c r="W3876" s="3">
        <f t="shared" si="1096"/>
        <v>8.6602228409016213E-4</v>
      </c>
      <c r="X3876" s="3">
        <f t="shared" si="1097"/>
        <v>-1.5675584565041589E-2</v>
      </c>
      <c r="Y3876" s="3">
        <f t="shared" si="1098"/>
        <v>-1.9396051103368062E-2</v>
      </c>
    </row>
    <row r="3877" spans="1:25" x14ac:dyDescent="0.25">
      <c r="A3877" s="1">
        <v>41684</v>
      </c>
      <c r="B3877" s="2">
        <v>8513.68</v>
      </c>
      <c r="C3877" s="2">
        <v>89684</v>
      </c>
      <c r="D3877" s="2">
        <v>8508</v>
      </c>
      <c r="E3877" s="2">
        <v>8489</v>
      </c>
      <c r="F3877" s="13">
        <f t="shared" si="1086"/>
        <v>-6.6716155645973885E-4</v>
      </c>
      <c r="G3877" s="2">
        <f t="shared" si="1081"/>
        <v>8427.8283333333311</v>
      </c>
      <c r="H3877" s="2">
        <f t="shared" ca="1" si="1087"/>
        <v>83864.399999999994</v>
      </c>
      <c r="I3877">
        <f t="shared" ca="1" si="1088"/>
        <v>1</v>
      </c>
      <c r="J3877">
        <f t="shared" si="1089"/>
        <v>-1</v>
      </c>
      <c r="K3877">
        <f t="shared" si="1082"/>
        <v>45.979999999999563</v>
      </c>
      <c r="L3877">
        <f t="shared" ca="1" si="1083"/>
        <v>-45.979999999999563</v>
      </c>
      <c r="M3877" s="14">
        <f t="shared" si="1084"/>
        <v>6923.0300000000498</v>
      </c>
      <c r="N3877">
        <f t="shared" si="1090"/>
        <v>0</v>
      </c>
      <c r="O3877">
        <f t="shared" si="1085"/>
        <v>0</v>
      </c>
      <c r="P3877">
        <f>COUNTIF(作圖資料!$A$3:$A$249,A3877)</f>
        <v>0</v>
      </c>
      <c r="R3877" s="7">
        <f t="shared" si="1091"/>
        <v>65</v>
      </c>
      <c r="S3877" s="8">
        <f t="shared" ca="1" si="1092"/>
        <v>-65</v>
      </c>
      <c r="T3877" s="8">
        <f t="shared" ca="1" si="1093"/>
        <v>8466</v>
      </c>
      <c r="U3877" s="8">
        <f t="shared" ca="1" si="1094"/>
        <v>0</v>
      </c>
      <c r="V3877" s="9">
        <f t="shared" ca="1" si="1095"/>
        <v>1</v>
      </c>
      <c r="W3877" s="3">
        <f t="shared" si="1096"/>
        <v>8.6602228409016213E-4</v>
      </c>
      <c r="X3877" s="3">
        <f t="shared" si="1097"/>
        <v>-1.0330657770079688E-2</v>
      </c>
      <c r="Y3877" s="3">
        <f t="shared" si="1098"/>
        <v>-1.1846689895470219E-2</v>
      </c>
    </row>
    <row r="3878" spans="1:25" x14ac:dyDescent="0.25">
      <c r="A3878" s="1">
        <v>41687</v>
      </c>
      <c r="B3878" s="2">
        <v>8519.5499999999993</v>
      </c>
      <c r="C3878" s="2">
        <v>72332</v>
      </c>
      <c r="D3878" s="2">
        <v>8528</v>
      </c>
      <c r="E3878" s="2">
        <v>8512</v>
      </c>
      <c r="F3878" s="13">
        <f t="shared" si="1086"/>
        <v>9.9183642328526389E-4</v>
      </c>
      <c r="G3878" s="2">
        <f t="shared" si="1081"/>
        <v>8434.2389999999978</v>
      </c>
      <c r="H3878" s="2">
        <f t="shared" ca="1" si="1087"/>
        <v>82497.8</v>
      </c>
      <c r="I3878">
        <f t="shared" ca="1" si="1088"/>
        <v>-1</v>
      </c>
      <c r="J3878">
        <f t="shared" si="1089"/>
        <v>1</v>
      </c>
      <c r="K3878">
        <f t="shared" si="1082"/>
        <v>5.8699999999989814</v>
      </c>
      <c r="L3878">
        <f t="shared" ca="1" si="1083"/>
        <v>5.8699999999989814</v>
      </c>
      <c r="M3878" s="14">
        <f t="shared" si="1084"/>
        <v>6923.0300000000498</v>
      </c>
      <c r="N3878">
        <f t="shared" si="1090"/>
        <v>0</v>
      </c>
      <c r="O3878">
        <f t="shared" si="1085"/>
        <v>0</v>
      </c>
      <c r="P3878">
        <f>COUNTIF(作圖資料!$A$3:$A$249,A3878)</f>
        <v>0</v>
      </c>
      <c r="R3878" s="7">
        <f t="shared" si="1091"/>
        <v>20</v>
      </c>
      <c r="S3878" s="8">
        <f t="shared" ca="1" si="1092"/>
        <v>20</v>
      </c>
      <c r="T3878" s="8">
        <f t="shared" ca="1" si="1093"/>
        <v>8466</v>
      </c>
      <c r="U3878" s="8">
        <f t="shared" ca="1" si="1094"/>
        <v>0</v>
      </c>
      <c r="V3878" s="9">
        <f t="shared" ca="1" si="1095"/>
        <v>0</v>
      </c>
      <c r="W3878" s="3">
        <f t="shared" si="1096"/>
        <v>8.6602228409016213E-4</v>
      </c>
      <c r="X3878" s="3">
        <f t="shared" si="1097"/>
        <v>-9.6483019569778561E-3</v>
      </c>
      <c r="Y3878" s="3">
        <f t="shared" si="1098"/>
        <v>-9.523809523809379E-3</v>
      </c>
    </row>
    <row r="3879" spans="1:25" x14ac:dyDescent="0.25">
      <c r="A3879" s="1">
        <v>41688</v>
      </c>
      <c r="B3879" s="2">
        <v>8556.23</v>
      </c>
      <c r="C3879" s="2">
        <v>72501</v>
      </c>
      <c r="D3879" s="2">
        <v>8562</v>
      </c>
      <c r="E3879" s="2">
        <v>8557</v>
      </c>
      <c r="F3879" s="13">
        <f t="shared" si="1086"/>
        <v>6.743624236376089E-4</v>
      </c>
      <c r="G3879" s="2">
        <f t="shared" si="1081"/>
        <v>8440.5574999999972</v>
      </c>
      <c r="H3879" s="2">
        <f t="shared" ca="1" si="1087"/>
        <v>81160.600000000006</v>
      </c>
      <c r="I3879">
        <f t="shared" ca="1" si="1088"/>
        <v>-1</v>
      </c>
      <c r="J3879">
        <f t="shared" si="1089"/>
        <v>1</v>
      </c>
      <c r="K3879">
        <f t="shared" si="1082"/>
        <v>36.680000000000291</v>
      </c>
      <c r="L3879">
        <f t="shared" ca="1" si="1083"/>
        <v>-36.680000000000291</v>
      </c>
      <c r="M3879" s="14">
        <f t="shared" si="1084"/>
        <v>6923.0300000000498</v>
      </c>
      <c r="N3879">
        <f t="shared" si="1090"/>
        <v>0</v>
      </c>
      <c r="O3879">
        <f t="shared" si="1085"/>
        <v>0</v>
      </c>
      <c r="P3879">
        <f>COUNTIF(作圖資料!$A$3:$A$249,A3879)</f>
        <v>0</v>
      </c>
      <c r="R3879" s="7">
        <f t="shared" si="1091"/>
        <v>34</v>
      </c>
      <c r="S3879" s="8">
        <f t="shared" ca="1" si="1092"/>
        <v>-34</v>
      </c>
      <c r="T3879" s="8">
        <f t="shared" ca="1" si="1093"/>
        <v>8466</v>
      </c>
      <c r="U3879" s="8">
        <f t="shared" ca="1" si="1094"/>
        <v>0</v>
      </c>
      <c r="V3879" s="9">
        <f t="shared" ca="1" si="1095"/>
        <v>0</v>
      </c>
      <c r="W3879" s="3">
        <f t="shared" si="1096"/>
        <v>8.6602228409016213E-4</v>
      </c>
      <c r="X3879" s="3">
        <f t="shared" si="1097"/>
        <v>-5.3844499596049644E-3</v>
      </c>
      <c r="Y3879" s="3">
        <f t="shared" si="1098"/>
        <v>-5.5749128919858615E-3</v>
      </c>
    </row>
    <row r="3880" spans="1:25" x14ac:dyDescent="0.25">
      <c r="A3880" s="1">
        <v>41689</v>
      </c>
      <c r="B3880" s="2">
        <v>8577.01</v>
      </c>
      <c r="C3880" s="2">
        <v>85419</v>
      </c>
      <c r="D3880" s="2">
        <v>8557</v>
      </c>
      <c r="E3880" s="2">
        <v>8547</v>
      </c>
      <c r="F3880" s="13">
        <f t="shared" si="1086"/>
        <v>-3.4988883072306631E-3</v>
      </c>
      <c r="G3880" s="2">
        <f t="shared" si="1081"/>
        <v>8446.9833333333318</v>
      </c>
      <c r="H3880" s="2">
        <f t="shared" ca="1" si="1087"/>
        <v>79040</v>
      </c>
      <c r="I3880">
        <f t="shared" ca="1" si="1088"/>
        <v>1</v>
      </c>
      <c r="J3880">
        <f t="shared" si="1089"/>
        <v>-1</v>
      </c>
      <c r="K3880">
        <f t="shared" si="1082"/>
        <v>20.780000000000655</v>
      </c>
      <c r="L3880">
        <f t="shared" ca="1" si="1083"/>
        <v>-20.780000000000655</v>
      </c>
      <c r="M3880" s="14">
        <f t="shared" si="1084"/>
        <v>6923.0300000000498</v>
      </c>
      <c r="N3880">
        <f t="shared" si="1090"/>
        <v>0</v>
      </c>
      <c r="O3880">
        <f t="shared" si="1085"/>
        <v>0</v>
      </c>
      <c r="P3880">
        <f>COUNTIF(作圖資料!$A$3:$A$249,A3880)</f>
        <v>1</v>
      </c>
      <c r="R3880" s="7">
        <f t="shared" si="1091"/>
        <v>-5</v>
      </c>
      <c r="S3880" s="8">
        <f t="shared" ca="1" si="1092"/>
        <v>5</v>
      </c>
      <c r="T3880" s="8">
        <f t="shared" ca="1" si="1093"/>
        <v>8466</v>
      </c>
      <c r="U3880" s="8">
        <f t="shared" ca="1" si="1094"/>
        <v>0</v>
      </c>
      <c r="V3880" s="9">
        <f t="shared" ca="1" si="1095"/>
        <v>0</v>
      </c>
      <c r="W3880" s="3">
        <f t="shared" si="1096"/>
        <v>8.6602228409016213E-4</v>
      </c>
      <c r="X3880" s="3">
        <f t="shared" si="1097"/>
        <v>-2.9688871323035881E-3</v>
      </c>
      <c r="Y3880" s="3">
        <f t="shared" si="1098"/>
        <v>-6.1556329849010716E-3</v>
      </c>
    </row>
    <row r="3881" spans="1:25" x14ac:dyDescent="0.25">
      <c r="A3881" s="1">
        <v>41690</v>
      </c>
      <c r="B3881" s="2">
        <v>8524.6200000000008</v>
      </c>
      <c r="C3881" s="2">
        <v>94508</v>
      </c>
      <c r="D3881" s="2">
        <v>8483</v>
      </c>
      <c r="E3881" s="2">
        <v>8468</v>
      </c>
      <c r="F3881" s="13">
        <f t="shared" si="1086"/>
        <v>-4.882329065694524E-3</v>
      </c>
      <c r="G3881" s="2">
        <f t="shared" si="1081"/>
        <v>8451.3901666666643</v>
      </c>
      <c r="H3881" s="2">
        <f t="shared" ca="1" si="1087"/>
        <v>82888.800000000003</v>
      </c>
      <c r="I3881">
        <f t="shared" ca="1" si="1088"/>
        <v>1</v>
      </c>
      <c r="J3881">
        <f t="shared" si="1089"/>
        <v>-1</v>
      </c>
      <c r="K3881">
        <f t="shared" si="1082"/>
        <v>-52.389999999999418</v>
      </c>
      <c r="L3881">
        <f t="shared" ca="1" si="1083"/>
        <v>-52.389999999999418</v>
      </c>
      <c r="M3881" s="14">
        <f t="shared" si="1084"/>
        <v>6923.0300000000498</v>
      </c>
      <c r="N3881">
        <f t="shared" si="1090"/>
        <v>0</v>
      </c>
      <c r="O3881">
        <f t="shared" si="1085"/>
        <v>0</v>
      </c>
      <c r="P3881">
        <f>COUNTIF(作圖資料!$A$3:$A$249,A3881)</f>
        <v>0</v>
      </c>
      <c r="R3881" s="7">
        <f t="shared" si="1091"/>
        <v>-64</v>
      </c>
      <c r="S3881" s="8">
        <f t="shared" ca="1" si="1092"/>
        <v>-64</v>
      </c>
      <c r="T3881" s="8">
        <f t="shared" ca="1" si="1093"/>
        <v>8466</v>
      </c>
      <c r="U3881" s="8">
        <f t="shared" ca="1" si="1094"/>
        <v>0</v>
      </c>
      <c r="V3881" s="9">
        <f t="shared" ca="1" si="1095"/>
        <v>0</v>
      </c>
      <c r="W3881" s="3">
        <f t="shared" si="1096"/>
        <v>-3.4988883072306631E-3</v>
      </c>
      <c r="X3881" s="3">
        <f t="shared" si="1097"/>
        <v>-6.1081892174544997E-3</v>
      </c>
      <c r="Y3881" s="3">
        <f t="shared" si="1098"/>
        <v>-7.4880074880074882E-3</v>
      </c>
    </row>
    <row r="3882" spans="1:25" x14ac:dyDescent="0.25">
      <c r="A3882" s="1">
        <v>41691</v>
      </c>
      <c r="B3882" s="2">
        <v>8601.86</v>
      </c>
      <c r="C3882" s="2">
        <v>93673</v>
      </c>
      <c r="D3882" s="2">
        <v>8587</v>
      </c>
      <c r="E3882" s="2">
        <v>8570</v>
      </c>
      <c r="F3882" s="13">
        <f t="shared" si="1086"/>
        <v>-1.7275333474389143E-3</v>
      </c>
      <c r="G3882" s="2">
        <f t="shared" si="1081"/>
        <v>8458.0134999999973</v>
      </c>
      <c r="H3882" s="2">
        <f t="shared" ca="1" si="1087"/>
        <v>83686.600000000006</v>
      </c>
      <c r="I3882">
        <f t="shared" ca="1" si="1088"/>
        <v>1</v>
      </c>
      <c r="J3882">
        <f t="shared" si="1089"/>
        <v>-1</v>
      </c>
      <c r="K3882">
        <f t="shared" si="1082"/>
        <v>77.239999999999782</v>
      </c>
      <c r="L3882">
        <f t="shared" ca="1" si="1083"/>
        <v>77.239999999999782</v>
      </c>
      <c r="M3882" s="14">
        <f t="shared" si="1084"/>
        <v>6923.0300000000498</v>
      </c>
      <c r="N3882">
        <f t="shared" si="1090"/>
        <v>0</v>
      </c>
      <c r="O3882">
        <f t="shared" si="1085"/>
        <v>0</v>
      </c>
      <c r="P3882">
        <f>COUNTIF(作圖資料!$A$3:$A$249,A3882)</f>
        <v>0</v>
      </c>
      <c r="R3882" s="7">
        <f t="shared" si="1091"/>
        <v>104</v>
      </c>
      <c r="S3882" s="8">
        <f t="shared" ca="1" si="1092"/>
        <v>104</v>
      </c>
      <c r="T3882" s="8">
        <f t="shared" ca="1" si="1093"/>
        <v>8466</v>
      </c>
      <c r="U3882" s="8">
        <f t="shared" ca="1" si="1094"/>
        <v>0</v>
      </c>
      <c r="V3882" s="9">
        <f t="shared" ca="1" si="1095"/>
        <v>0</v>
      </c>
      <c r="W3882" s="3">
        <f t="shared" si="1096"/>
        <v>-3.4988883072306631E-3</v>
      </c>
      <c r="X3882" s="3">
        <f t="shared" si="1097"/>
        <v>2.8972800544713184E-3</v>
      </c>
      <c r="Y3882" s="3">
        <f t="shared" si="1098"/>
        <v>4.6800046800046236E-3</v>
      </c>
    </row>
    <row r="3883" spans="1:25" x14ac:dyDescent="0.25">
      <c r="A3883" s="1">
        <v>41694</v>
      </c>
      <c r="B3883" s="2">
        <v>8560.61</v>
      </c>
      <c r="C3883" s="2">
        <v>85364</v>
      </c>
      <c r="D3883" s="2">
        <v>8549</v>
      </c>
      <c r="E3883" s="2">
        <v>8536</v>
      </c>
      <c r="F3883" s="13">
        <f t="shared" si="1086"/>
        <v>-1.3562117652831107E-3</v>
      </c>
      <c r="G3883" s="2">
        <f t="shared" si="1081"/>
        <v>8465.6994999999988</v>
      </c>
      <c r="H3883" s="2">
        <f t="shared" ca="1" si="1087"/>
        <v>86293</v>
      </c>
      <c r="I3883">
        <f t="shared" ca="1" si="1088"/>
        <v>-1</v>
      </c>
      <c r="J3883">
        <f t="shared" si="1089"/>
        <v>-1</v>
      </c>
      <c r="K3883">
        <f t="shared" si="1082"/>
        <v>-41.25</v>
      </c>
      <c r="L3883">
        <f t="shared" ca="1" si="1083"/>
        <v>-41.25</v>
      </c>
      <c r="M3883" s="14">
        <f t="shared" si="1084"/>
        <v>6923.0300000000498</v>
      </c>
      <c r="N3883">
        <f t="shared" si="1090"/>
        <v>0</v>
      </c>
      <c r="O3883">
        <f t="shared" si="1085"/>
        <v>0</v>
      </c>
      <c r="P3883">
        <f>COUNTIF(作圖資料!$A$3:$A$249,A3883)</f>
        <v>0</v>
      </c>
      <c r="R3883" s="7">
        <f t="shared" si="1091"/>
        <v>-38</v>
      </c>
      <c r="S3883" s="8">
        <f t="shared" ca="1" si="1092"/>
        <v>-38</v>
      </c>
      <c r="T3883" s="8">
        <f t="shared" ca="1" si="1093"/>
        <v>8466</v>
      </c>
      <c r="U3883" s="8">
        <f t="shared" ca="1" si="1094"/>
        <v>0</v>
      </c>
      <c r="V3883" s="9">
        <f t="shared" ca="1" si="1095"/>
        <v>0</v>
      </c>
      <c r="W3883" s="3">
        <f t="shared" si="1096"/>
        <v>-3.4988883072306631E-3</v>
      </c>
      <c r="X3883" s="3">
        <f t="shared" si="1097"/>
        <v>-1.9120882452041688E-3</v>
      </c>
      <c r="Y3883" s="3">
        <f t="shared" si="1098"/>
        <v>2.3400023400022008E-4</v>
      </c>
    </row>
    <row r="3884" spans="1:25" x14ac:dyDescent="0.25">
      <c r="A3884" s="1">
        <v>41695</v>
      </c>
      <c r="B3884" s="2">
        <v>8575.6200000000008</v>
      </c>
      <c r="C3884" s="2">
        <v>90707</v>
      </c>
      <c r="D3884" s="2">
        <v>8573</v>
      </c>
      <c r="E3884" s="2">
        <v>8561</v>
      </c>
      <c r="F3884" s="13">
        <f t="shared" si="1086"/>
        <v>-3.0551726872229956E-4</v>
      </c>
      <c r="G3884" s="2">
        <f t="shared" si="1081"/>
        <v>8473.3468333333331</v>
      </c>
      <c r="H3884" s="2">
        <f t="shared" ca="1" si="1087"/>
        <v>89934.2</v>
      </c>
      <c r="I3884">
        <f t="shared" ca="1" si="1088"/>
        <v>1</v>
      </c>
      <c r="J3884">
        <f t="shared" si="1089"/>
        <v>-1</v>
      </c>
      <c r="K3884">
        <f t="shared" si="1082"/>
        <v>15.010000000000218</v>
      </c>
      <c r="L3884">
        <f t="shared" ca="1" si="1083"/>
        <v>-15.010000000000218</v>
      </c>
      <c r="M3884" s="14">
        <f t="shared" si="1084"/>
        <v>6923.0300000000498</v>
      </c>
      <c r="N3884">
        <f t="shared" si="1090"/>
        <v>0</v>
      </c>
      <c r="O3884">
        <f t="shared" si="1085"/>
        <v>0</v>
      </c>
      <c r="P3884">
        <f>COUNTIF(作圖資料!$A$3:$A$249,A3884)</f>
        <v>0</v>
      </c>
      <c r="R3884" s="7">
        <f t="shared" si="1091"/>
        <v>24</v>
      </c>
      <c r="S3884" s="8">
        <f t="shared" ca="1" si="1092"/>
        <v>-24</v>
      </c>
      <c r="T3884" s="8">
        <f t="shared" ca="1" si="1093"/>
        <v>8466</v>
      </c>
      <c r="U3884" s="8">
        <f t="shared" ca="1" si="1094"/>
        <v>0</v>
      </c>
      <c r="V3884" s="9">
        <f t="shared" ca="1" si="1095"/>
        <v>0</v>
      </c>
      <c r="W3884" s="3">
        <f t="shared" si="1096"/>
        <v>-3.4988883072306631E-3</v>
      </c>
      <c r="X3884" s="3">
        <f t="shared" si="1097"/>
        <v>-1.6206113785555143E-4</v>
      </c>
      <c r="Y3884" s="3">
        <f t="shared" si="1098"/>
        <v>3.042003042002861E-3</v>
      </c>
    </row>
    <row r="3885" spans="1:25" x14ac:dyDescent="0.25">
      <c r="A3885" s="1">
        <v>41696</v>
      </c>
      <c r="B3885" s="2">
        <v>8600.86</v>
      </c>
      <c r="C3885" s="2">
        <v>103948</v>
      </c>
      <c r="D3885" s="2">
        <v>8608</v>
      </c>
      <c r="E3885" s="2">
        <v>8592</v>
      </c>
      <c r="F3885" s="13">
        <f t="shared" si="1086"/>
        <v>8.3014954318505474E-4</v>
      </c>
      <c r="G3885" s="2">
        <f t="shared" si="1081"/>
        <v>8480.235999999999</v>
      </c>
      <c r="H3885" s="2">
        <f t="shared" ca="1" si="1087"/>
        <v>93640</v>
      </c>
      <c r="I3885">
        <f t="shared" ca="1" si="1088"/>
        <v>1</v>
      </c>
      <c r="J3885">
        <f t="shared" si="1089"/>
        <v>1</v>
      </c>
      <c r="K3885">
        <f t="shared" si="1082"/>
        <v>25.239999999999782</v>
      </c>
      <c r="L3885">
        <f t="shared" ca="1" si="1083"/>
        <v>25.239999999999782</v>
      </c>
      <c r="M3885" s="14">
        <f t="shared" si="1084"/>
        <v>6923.0300000000498</v>
      </c>
      <c r="N3885">
        <f t="shared" si="1090"/>
        <v>0</v>
      </c>
      <c r="O3885">
        <f t="shared" si="1085"/>
        <v>0</v>
      </c>
      <c r="P3885">
        <f>COUNTIF(作圖資料!$A$3:$A$249,A3885)</f>
        <v>0</v>
      </c>
      <c r="R3885" s="7">
        <f t="shared" si="1091"/>
        <v>35</v>
      </c>
      <c r="S3885" s="8">
        <f t="shared" ca="1" si="1092"/>
        <v>35</v>
      </c>
      <c r="T3885" s="8">
        <f t="shared" ca="1" si="1093"/>
        <v>8466</v>
      </c>
      <c r="U3885" s="8">
        <f t="shared" ca="1" si="1094"/>
        <v>0</v>
      </c>
      <c r="V3885" s="9">
        <f t="shared" ca="1" si="1095"/>
        <v>0</v>
      </c>
      <c r="W3885" s="3">
        <f t="shared" si="1096"/>
        <v>-3.4988883072306631E-3</v>
      </c>
      <c r="X3885" s="3">
        <f t="shared" si="1097"/>
        <v>2.7806893078126116E-3</v>
      </c>
      <c r="Y3885" s="3">
        <f t="shared" si="1098"/>
        <v>7.1370071370069343E-3</v>
      </c>
    </row>
    <row r="3886" spans="1:25" x14ac:dyDescent="0.25">
      <c r="A3886" s="1">
        <v>41697</v>
      </c>
      <c r="B3886" s="2">
        <v>8639.58</v>
      </c>
      <c r="C3886" s="2">
        <v>102554</v>
      </c>
      <c r="D3886" s="2">
        <v>8624</v>
      </c>
      <c r="E3886" s="2">
        <v>8611</v>
      </c>
      <c r="F3886" s="13">
        <f t="shared" si="1086"/>
        <v>-1.8033284025380514E-3</v>
      </c>
      <c r="G3886" s="2">
        <f t="shared" si="1081"/>
        <v>8486.7619999999988</v>
      </c>
      <c r="H3886" s="2">
        <f t="shared" ca="1" si="1087"/>
        <v>95249.2</v>
      </c>
      <c r="I3886">
        <f t="shared" ca="1" si="1088"/>
        <v>1</v>
      </c>
      <c r="J3886">
        <f t="shared" si="1089"/>
        <v>-1</v>
      </c>
      <c r="K3886">
        <f t="shared" si="1082"/>
        <v>38.719999999999345</v>
      </c>
      <c r="L3886">
        <f t="shared" ca="1" si="1083"/>
        <v>38.719999999999345</v>
      </c>
      <c r="M3886" s="14">
        <f t="shared" si="1084"/>
        <v>6923.0300000000498</v>
      </c>
      <c r="N3886">
        <f t="shared" si="1090"/>
        <v>0</v>
      </c>
      <c r="O3886">
        <f t="shared" si="1085"/>
        <v>0</v>
      </c>
      <c r="P3886">
        <f>COUNTIF(作圖資料!$A$3:$A$249,A3886)</f>
        <v>0</v>
      </c>
      <c r="R3886" s="7">
        <f t="shared" si="1091"/>
        <v>16</v>
      </c>
      <c r="S3886" s="8">
        <f t="shared" ca="1" si="1092"/>
        <v>16</v>
      </c>
      <c r="T3886" s="8">
        <f t="shared" ca="1" si="1093"/>
        <v>8466</v>
      </c>
      <c r="U3886" s="8">
        <f t="shared" ca="1" si="1094"/>
        <v>0</v>
      </c>
      <c r="V3886" s="9">
        <f t="shared" ca="1" si="1095"/>
        <v>0</v>
      </c>
      <c r="W3886" s="3">
        <f t="shared" si="1096"/>
        <v>-3.4988883072306631E-3</v>
      </c>
      <c r="X3886" s="3">
        <f t="shared" si="1097"/>
        <v>7.295083018441284E-3</v>
      </c>
      <c r="Y3886" s="3">
        <f t="shared" si="1098"/>
        <v>9.0090090090086949E-3</v>
      </c>
    </row>
    <row r="3887" spans="1:25" x14ac:dyDescent="0.25">
      <c r="A3887" s="1">
        <v>41701</v>
      </c>
      <c r="B3887" s="2">
        <v>8601.98</v>
      </c>
      <c r="C3887" s="2">
        <v>99437</v>
      </c>
      <c r="D3887" s="2">
        <v>8566</v>
      </c>
      <c r="E3887" s="2">
        <v>8548</v>
      </c>
      <c r="F3887" s="13">
        <f t="shared" si="1086"/>
        <v>-4.182757923175795E-3</v>
      </c>
      <c r="G3887" s="2">
        <f t="shared" si="1081"/>
        <v>8491.8636666666644</v>
      </c>
      <c r="H3887" s="2">
        <f t="shared" ca="1" si="1087"/>
        <v>96402</v>
      </c>
      <c r="I3887">
        <f t="shared" ca="1" si="1088"/>
        <v>1</v>
      </c>
      <c r="J3887">
        <f t="shared" si="1089"/>
        <v>-1</v>
      </c>
      <c r="K3887">
        <f t="shared" si="1082"/>
        <v>-37.600000000000364</v>
      </c>
      <c r="L3887">
        <f t="shared" ca="1" si="1083"/>
        <v>-37.600000000000364</v>
      </c>
      <c r="M3887" s="14">
        <f t="shared" si="1084"/>
        <v>6923.0300000000498</v>
      </c>
      <c r="N3887">
        <f t="shared" si="1090"/>
        <v>0</v>
      </c>
      <c r="O3887">
        <f t="shared" si="1085"/>
        <v>0</v>
      </c>
      <c r="P3887">
        <f>COUNTIF(作圖資料!$A$3:$A$249,A3887)</f>
        <v>0</v>
      </c>
      <c r="R3887" s="7">
        <f t="shared" si="1091"/>
        <v>-58</v>
      </c>
      <c r="S3887" s="8">
        <f t="shared" ca="1" si="1092"/>
        <v>-58</v>
      </c>
      <c r="T3887" s="8">
        <f t="shared" ca="1" si="1093"/>
        <v>8466</v>
      </c>
      <c r="U3887" s="8">
        <f t="shared" ca="1" si="1094"/>
        <v>0</v>
      </c>
      <c r="V3887" s="9">
        <f t="shared" ca="1" si="1095"/>
        <v>0</v>
      </c>
      <c r="W3887" s="3">
        <f t="shared" si="1096"/>
        <v>-3.4988883072306631E-3</v>
      </c>
      <c r="X3887" s="3">
        <f t="shared" si="1097"/>
        <v>2.9112709440703988E-3</v>
      </c>
      <c r="Y3887" s="3">
        <f t="shared" si="1098"/>
        <v>2.2230022230018687E-3</v>
      </c>
    </row>
    <row r="3888" spans="1:25" x14ac:dyDescent="0.25">
      <c r="A3888" s="1">
        <v>41702</v>
      </c>
      <c r="B3888" s="2">
        <v>8554.5400000000009</v>
      </c>
      <c r="C3888" s="2">
        <v>91054</v>
      </c>
      <c r="D3888" s="2">
        <v>8553</v>
      </c>
      <c r="E3888" s="2">
        <v>8537</v>
      </c>
      <c r="F3888" s="13">
        <f t="shared" si="1086"/>
        <v>-1.8002136877037778E-4</v>
      </c>
      <c r="G3888" s="2">
        <f t="shared" si="1081"/>
        <v>8495.0654999999988</v>
      </c>
      <c r="H3888" s="2">
        <f t="shared" ca="1" si="1087"/>
        <v>97540</v>
      </c>
      <c r="I3888">
        <f t="shared" ca="1" si="1088"/>
        <v>-1</v>
      </c>
      <c r="J3888">
        <f t="shared" si="1089"/>
        <v>-1</v>
      </c>
      <c r="K3888">
        <f t="shared" si="1082"/>
        <v>-47.43999999999869</v>
      </c>
      <c r="L3888">
        <f t="shared" ca="1" si="1083"/>
        <v>-47.43999999999869</v>
      </c>
      <c r="M3888" s="14">
        <f t="shared" si="1084"/>
        <v>6923.0300000000498</v>
      </c>
      <c r="N3888">
        <f t="shared" si="1090"/>
        <v>0</v>
      </c>
      <c r="O3888">
        <f t="shared" si="1085"/>
        <v>0</v>
      </c>
      <c r="P3888">
        <f>COUNTIF(作圖資料!$A$3:$A$249,A3888)</f>
        <v>0</v>
      </c>
      <c r="R3888" s="7">
        <f t="shared" si="1091"/>
        <v>-13</v>
      </c>
      <c r="S3888" s="8">
        <f t="shared" ca="1" si="1092"/>
        <v>-13</v>
      </c>
      <c r="T3888" s="8">
        <f t="shared" ca="1" si="1093"/>
        <v>8466</v>
      </c>
      <c r="U3888" s="8">
        <f t="shared" ca="1" si="1094"/>
        <v>0</v>
      </c>
      <c r="V3888" s="9">
        <f t="shared" ca="1" si="1095"/>
        <v>0</v>
      </c>
      <c r="W3888" s="3">
        <f t="shared" si="1096"/>
        <v>-3.4988883072306631E-3</v>
      </c>
      <c r="X3888" s="3">
        <f t="shared" si="1097"/>
        <v>-2.6197940774229656E-3</v>
      </c>
      <c r="Y3888" s="3">
        <f t="shared" si="1098"/>
        <v>7.0200070200021614E-4</v>
      </c>
    </row>
    <row r="3889" spans="1:25" x14ac:dyDescent="0.25">
      <c r="A3889" s="1">
        <v>41703</v>
      </c>
      <c r="B3889" s="2">
        <v>8632.93</v>
      </c>
      <c r="C3889" s="2">
        <v>102180</v>
      </c>
      <c r="D3889" s="2">
        <v>8619</v>
      </c>
      <c r="E3889" s="2">
        <v>8606</v>
      </c>
      <c r="F3889" s="13">
        <f t="shared" si="1086"/>
        <v>-1.6135888973963786E-3</v>
      </c>
      <c r="G3889" s="2">
        <f t="shared" si="1081"/>
        <v>8498.8338333333304</v>
      </c>
      <c r="H3889" s="2">
        <f t="shared" ca="1" si="1087"/>
        <v>99834.6</v>
      </c>
      <c r="I3889">
        <f t="shared" ca="1" si="1088"/>
        <v>1</v>
      </c>
      <c r="J3889">
        <f t="shared" si="1089"/>
        <v>-1</v>
      </c>
      <c r="K3889">
        <f t="shared" si="1082"/>
        <v>78.389999999999418</v>
      </c>
      <c r="L3889">
        <f t="shared" ca="1" si="1083"/>
        <v>-78.389999999999418</v>
      </c>
      <c r="M3889" s="14">
        <f t="shared" si="1084"/>
        <v>6923.0300000000498</v>
      </c>
      <c r="N3889">
        <f t="shared" si="1090"/>
        <v>0</v>
      </c>
      <c r="O3889">
        <f t="shared" si="1085"/>
        <v>0</v>
      </c>
      <c r="P3889">
        <f>COUNTIF(作圖資料!$A$3:$A$249,A3889)</f>
        <v>0</v>
      </c>
      <c r="R3889" s="7">
        <f t="shared" si="1091"/>
        <v>66</v>
      </c>
      <c r="S3889" s="8">
        <f t="shared" ca="1" si="1092"/>
        <v>-66</v>
      </c>
      <c r="T3889" s="8">
        <f t="shared" ca="1" si="1093"/>
        <v>8466</v>
      </c>
      <c r="U3889" s="8">
        <f t="shared" ca="1" si="1094"/>
        <v>0</v>
      </c>
      <c r="V3889" s="9">
        <f t="shared" ca="1" si="1095"/>
        <v>0</v>
      </c>
      <c r="W3889" s="3">
        <f t="shared" si="1096"/>
        <v>-3.4988883072306631E-3</v>
      </c>
      <c r="X3889" s="3">
        <f t="shared" si="1097"/>
        <v>6.5197545531603396E-3</v>
      </c>
      <c r="Y3889" s="3">
        <f t="shared" si="1098"/>
        <v>8.4240084240079227E-3</v>
      </c>
    </row>
    <row r="3890" spans="1:25" x14ac:dyDescent="0.25">
      <c r="A3890" s="1">
        <v>41704</v>
      </c>
      <c r="B3890" s="2">
        <v>8713.7900000000009</v>
      </c>
      <c r="C3890" s="2">
        <v>116948</v>
      </c>
      <c r="D3890" s="2">
        <v>8695</v>
      </c>
      <c r="E3890" s="2">
        <v>8678</v>
      </c>
      <c r="F3890" s="13">
        <f t="shared" si="1086"/>
        <v>-2.1563521728203972E-3</v>
      </c>
      <c r="G3890" s="2">
        <f t="shared" si="1081"/>
        <v>8503.8201666666646</v>
      </c>
      <c r="H3890" s="2">
        <f t="shared" ca="1" si="1087"/>
        <v>102434.6</v>
      </c>
      <c r="I3890">
        <f t="shared" ca="1" si="1088"/>
        <v>1</v>
      </c>
      <c r="J3890">
        <f t="shared" si="1089"/>
        <v>-1</v>
      </c>
      <c r="K3890">
        <f t="shared" si="1082"/>
        <v>80.860000000000582</v>
      </c>
      <c r="L3890">
        <f t="shared" ca="1" si="1083"/>
        <v>80.860000000000582</v>
      </c>
      <c r="M3890" s="14">
        <f t="shared" si="1084"/>
        <v>6923.0300000000498</v>
      </c>
      <c r="N3890">
        <f t="shared" si="1090"/>
        <v>0</v>
      </c>
      <c r="O3890">
        <f t="shared" si="1085"/>
        <v>0</v>
      </c>
      <c r="P3890">
        <f>COUNTIF(作圖資料!$A$3:$A$249,A3890)</f>
        <v>0</v>
      </c>
      <c r="R3890" s="7">
        <f t="shared" si="1091"/>
        <v>76</v>
      </c>
      <c r="S3890" s="8">
        <f t="shared" ca="1" si="1092"/>
        <v>76</v>
      </c>
      <c r="T3890" s="8">
        <f t="shared" ca="1" si="1093"/>
        <v>8466</v>
      </c>
      <c r="U3890" s="8">
        <f t="shared" ca="1" si="1094"/>
        <v>0</v>
      </c>
      <c r="V3890" s="9">
        <f t="shared" ca="1" si="1095"/>
        <v>0</v>
      </c>
      <c r="W3890" s="3">
        <f t="shared" si="1096"/>
        <v>-3.4988883072306631E-3</v>
      </c>
      <c r="X3890" s="3">
        <f t="shared" si="1097"/>
        <v>1.5947282327991141E-2</v>
      </c>
      <c r="Y3890" s="3">
        <f t="shared" si="1098"/>
        <v>1.7316017316016952E-2</v>
      </c>
    </row>
    <row r="3891" spans="1:25" x14ac:dyDescent="0.25">
      <c r="A3891" s="1">
        <v>41705</v>
      </c>
      <c r="B3891" s="2">
        <v>8713.9599999999991</v>
      </c>
      <c r="C3891" s="2">
        <v>129931</v>
      </c>
      <c r="D3891" s="2">
        <v>8705</v>
      </c>
      <c r="E3891" s="2">
        <v>8691</v>
      </c>
      <c r="F3891" s="13">
        <f t="shared" si="1086"/>
        <v>-1.0282351537073131E-3</v>
      </c>
      <c r="G3891" s="2">
        <f t="shared" si="1081"/>
        <v>8509.1769999999979</v>
      </c>
      <c r="H3891" s="2">
        <f t="shared" ca="1" si="1087"/>
        <v>107910</v>
      </c>
      <c r="I3891">
        <f t="shared" ca="1" si="1088"/>
        <v>1</v>
      </c>
      <c r="J3891">
        <f t="shared" si="1089"/>
        <v>-1</v>
      </c>
      <c r="K3891">
        <f t="shared" si="1082"/>
        <v>0.16999999999825377</v>
      </c>
      <c r="L3891">
        <f t="shared" ca="1" si="1083"/>
        <v>0.16999999999825377</v>
      </c>
      <c r="M3891" s="14">
        <f t="shared" si="1084"/>
        <v>6923.0300000000498</v>
      </c>
      <c r="N3891">
        <f t="shared" si="1090"/>
        <v>0</v>
      </c>
      <c r="O3891">
        <f t="shared" si="1085"/>
        <v>0</v>
      </c>
      <c r="P3891">
        <f>COUNTIF(作圖資料!$A$3:$A$249,A3891)</f>
        <v>0</v>
      </c>
      <c r="R3891" s="7">
        <f t="shared" si="1091"/>
        <v>10</v>
      </c>
      <c r="S3891" s="8">
        <f t="shared" ca="1" si="1092"/>
        <v>10</v>
      </c>
      <c r="T3891" s="8">
        <f t="shared" ca="1" si="1093"/>
        <v>8466</v>
      </c>
      <c r="U3891" s="8">
        <f t="shared" ca="1" si="1094"/>
        <v>0</v>
      </c>
      <c r="V3891" s="9">
        <f t="shared" ca="1" si="1095"/>
        <v>0</v>
      </c>
      <c r="W3891" s="3">
        <f t="shared" si="1096"/>
        <v>-3.4988883072306631E-3</v>
      </c>
      <c r="X3891" s="3">
        <f t="shared" si="1097"/>
        <v>1.5967102754922857E-2</v>
      </c>
      <c r="Y3891" s="3">
        <f t="shared" si="1098"/>
        <v>1.8486018486018274E-2</v>
      </c>
    </row>
    <row r="3892" spans="1:25" x14ac:dyDescent="0.25">
      <c r="A3892" s="1">
        <v>41708</v>
      </c>
      <c r="B3892" s="2">
        <v>8665.24</v>
      </c>
      <c r="C3892" s="2">
        <v>82458</v>
      </c>
      <c r="D3892" s="2">
        <v>8677</v>
      </c>
      <c r="E3892" s="2">
        <v>8662</v>
      </c>
      <c r="F3892" s="13">
        <f t="shared" si="1086"/>
        <v>1.3571464841135583E-3</v>
      </c>
      <c r="G3892" s="2">
        <f t="shared" si="1081"/>
        <v>8513.2976666666636</v>
      </c>
      <c r="H3892" s="2">
        <f t="shared" ca="1" si="1087"/>
        <v>104514.2</v>
      </c>
      <c r="I3892">
        <f t="shared" ca="1" si="1088"/>
        <v>-1</v>
      </c>
      <c r="J3892">
        <f t="shared" si="1089"/>
        <v>1</v>
      </c>
      <c r="K3892">
        <f t="shared" si="1082"/>
        <v>-48.719999999999345</v>
      </c>
      <c r="L3892">
        <f t="shared" ca="1" si="1083"/>
        <v>-48.719999999999345</v>
      </c>
      <c r="M3892" s="14">
        <f t="shared" si="1084"/>
        <v>6923.0300000000498</v>
      </c>
      <c r="N3892">
        <f t="shared" si="1090"/>
        <v>0</v>
      </c>
      <c r="O3892">
        <f t="shared" si="1085"/>
        <v>0</v>
      </c>
      <c r="P3892">
        <f>COUNTIF(作圖資料!$A$3:$A$249,A3892)</f>
        <v>0</v>
      </c>
      <c r="R3892" s="7">
        <f t="shared" si="1091"/>
        <v>-28</v>
      </c>
      <c r="S3892" s="8">
        <f t="shared" ca="1" si="1092"/>
        <v>-28</v>
      </c>
      <c r="T3892" s="8">
        <f t="shared" ca="1" si="1093"/>
        <v>8466</v>
      </c>
      <c r="U3892" s="8">
        <f t="shared" ca="1" si="1094"/>
        <v>0</v>
      </c>
      <c r="V3892" s="9">
        <f t="shared" ca="1" si="1095"/>
        <v>0</v>
      </c>
      <c r="W3892" s="3">
        <f t="shared" si="1096"/>
        <v>-3.4988883072306631E-3</v>
      </c>
      <c r="X3892" s="3">
        <f t="shared" si="1097"/>
        <v>1.0286801577706228E-2</v>
      </c>
      <c r="Y3892" s="3">
        <f t="shared" si="1098"/>
        <v>1.5210015210014971E-2</v>
      </c>
    </row>
    <row r="3893" spans="1:25" x14ac:dyDescent="0.25">
      <c r="A3893" s="1">
        <v>41709</v>
      </c>
      <c r="B3893" s="2">
        <v>8702.33</v>
      </c>
      <c r="C3893" s="2">
        <v>86756</v>
      </c>
      <c r="D3893" s="2">
        <v>8715</v>
      </c>
      <c r="E3893" s="2">
        <v>8700</v>
      </c>
      <c r="F3893" s="13">
        <f t="shared" si="1086"/>
        <v>1.4559319170843743E-3</v>
      </c>
      <c r="G3893" s="2">
        <f t="shared" si="1081"/>
        <v>8518.7441666666655</v>
      </c>
      <c r="H3893" s="2">
        <f t="shared" ca="1" si="1087"/>
        <v>103654.6</v>
      </c>
      <c r="I3893">
        <f t="shared" ca="1" si="1088"/>
        <v>-1</v>
      </c>
      <c r="J3893">
        <f t="shared" si="1089"/>
        <v>1</v>
      </c>
      <c r="K3893">
        <f t="shared" si="1082"/>
        <v>37.090000000000146</v>
      </c>
      <c r="L3893">
        <f t="shared" ca="1" si="1083"/>
        <v>-37.090000000000146</v>
      </c>
      <c r="M3893" s="14">
        <f t="shared" si="1084"/>
        <v>6923.0300000000498</v>
      </c>
      <c r="N3893">
        <f t="shared" si="1090"/>
        <v>0</v>
      </c>
      <c r="O3893">
        <f t="shared" si="1085"/>
        <v>0</v>
      </c>
      <c r="P3893">
        <f>COUNTIF(作圖資料!$A$3:$A$249,A3893)</f>
        <v>0</v>
      </c>
      <c r="R3893" s="7">
        <f t="shared" si="1091"/>
        <v>38</v>
      </c>
      <c r="S3893" s="8">
        <f t="shared" ca="1" si="1092"/>
        <v>-38</v>
      </c>
      <c r="T3893" s="8">
        <f t="shared" ca="1" si="1093"/>
        <v>8466</v>
      </c>
      <c r="U3893" s="8">
        <f t="shared" ca="1" si="1094"/>
        <v>0</v>
      </c>
      <c r="V3893" s="9">
        <f t="shared" ca="1" si="1095"/>
        <v>0</v>
      </c>
      <c r="W3893" s="3">
        <f t="shared" si="1096"/>
        <v>-3.4988883072306631E-3</v>
      </c>
      <c r="X3893" s="3">
        <f t="shared" si="1097"/>
        <v>1.4611152371281078E-2</v>
      </c>
      <c r="Y3893" s="3">
        <f t="shared" si="1098"/>
        <v>1.9656019656019375E-2</v>
      </c>
    </row>
    <row r="3894" spans="1:25" x14ac:dyDescent="0.25">
      <c r="A3894" s="1">
        <v>41710</v>
      </c>
      <c r="B3894" s="2">
        <v>8684.73</v>
      </c>
      <c r="C3894" s="2">
        <v>83462</v>
      </c>
      <c r="D3894" s="2">
        <v>8662</v>
      </c>
      <c r="E3894" s="2">
        <v>8643</v>
      </c>
      <c r="F3894" s="13">
        <f t="shared" si="1086"/>
        <v>-2.6172373810123828E-3</v>
      </c>
      <c r="G3894" s="2">
        <f t="shared" si="1081"/>
        <v>8524.027666666665</v>
      </c>
      <c r="H3894" s="2">
        <f t="shared" ca="1" si="1087"/>
        <v>99911</v>
      </c>
      <c r="I3894">
        <f t="shared" ca="1" si="1088"/>
        <v>-1</v>
      </c>
      <c r="J3894">
        <f t="shared" si="1089"/>
        <v>-1</v>
      </c>
      <c r="K3894">
        <f t="shared" si="1082"/>
        <v>-17.600000000000364</v>
      </c>
      <c r="L3894">
        <f t="shared" ca="1" si="1083"/>
        <v>17.600000000000364</v>
      </c>
      <c r="M3894" s="14">
        <f t="shared" si="1084"/>
        <v>6923.0300000000498</v>
      </c>
      <c r="N3894">
        <f t="shared" si="1090"/>
        <v>0</v>
      </c>
      <c r="O3894">
        <f t="shared" si="1085"/>
        <v>0</v>
      </c>
      <c r="P3894">
        <f>COUNTIF(作圖資料!$A$3:$A$249,A3894)</f>
        <v>0</v>
      </c>
      <c r="R3894" s="7">
        <f t="shared" si="1091"/>
        <v>-53</v>
      </c>
      <c r="S3894" s="8">
        <f t="shared" ca="1" si="1092"/>
        <v>53</v>
      </c>
      <c r="T3894" s="8">
        <f t="shared" ca="1" si="1093"/>
        <v>8466</v>
      </c>
      <c r="U3894" s="8">
        <f t="shared" ca="1" si="1094"/>
        <v>0</v>
      </c>
      <c r="V3894" s="9">
        <f t="shared" ca="1" si="1095"/>
        <v>0</v>
      </c>
      <c r="W3894" s="3">
        <f t="shared" si="1096"/>
        <v>-3.4988883072306631E-3</v>
      </c>
      <c r="X3894" s="3">
        <f t="shared" si="1097"/>
        <v>1.2559155230086105E-2</v>
      </c>
      <c r="Y3894" s="3">
        <f t="shared" si="1098"/>
        <v>1.3455013455013098E-2</v>
      </c>
    </row>
    <row r="3895" spans="1:25" x14ac:dyDescent="0.25">
      <c r="A3895" s="1">
        <v>41711</v>
      </c>
      <c r="B3895" s="2">
        <v>8747.7900000000009</v>
      </c>
      <c r="C3895" s="2">
        <v>112943</v>
      </c>
      <c r="D3895" s="2">
        <v>8740</v>
      </c>
      <c r="E3895" s="2">
        <v>8724</v>
      </c>
      <c r="F3895" s="13">
        <f t="shared" si="1086"/>
        <v>-8.9051063182821188E-4</v>
      </c>
      <c r="G3895" s="2">
        <f t="shared" si="1081"/>
        <v>8529.0804999999982</v>
      </c>
      <c r="H3895" s="2">
        <f t="shared" ca="1" si="1087"/>
        <v>99110</v>
      </c>
      <c r="I3895">
        <f t="shared" ca="1" si="1088"/>
        <v>1</v>
      </c>
      <c r="J3895">
        <f t="shared" si="1089"/>
        <v>-1</v>
      </c>
      <c r="K3895">
        <f t="shared" si="1082"/>
        <v>63.06000000000131</v>
      </c>
      <c r="L3895">
        <f t="shared" ca="1" si="1083"/>
        <v>-63.06000000000131</v>
      </c>
      <c r="M3895" s="14">
        <f t="shared" si="1084"/>
        <v>6923.0300000000498</v>
      </c>
      <c r="N3895">
        <f t="shared" si="1090"/>
        <v>0</v>
      </c>
      <c r="O3895">
        <f t="shared" si="1085"/>
        <v>0</v>
      </c>
      <c r="P3895">
        <f>COUNTIF(作圖資料!$A$3:$A$249,A3895)</f>
        <v>0</v>
      </c>
      <c r="R3895" s="7">
        <f t="shared" si="1091"/>
        <v>78</v>
      </c>
      <c r="S3895" s="8">
        <f t="shared" ca="1" si="1092"/>
        <v>-78</v>
      </c>
      <c r="T3895" s="8">
        <f t="shared" ca="1" si="1093"/>
        <v>8466</v>
      </c>
      <c r="U3895" s="8">
        <f t="shared" ca="1" si="1094"/>
        <v>0</v>
      </c>
      <c r="V3895" s="9">
        <f t="shared" ca="1" si="1095"/>
        <v>0</v>
      </c>
      <c r="W3895" s="3">
        <f t="shared" si="1096"/>
        <v>-3.4988883072306631E-3</v>
      </c>
      <c r="X3895" s="3">
        <f t="shared" si="1097"/>
        <v>1.9911367714390282E-2</v>
      </c>
      <c r="Y3895" s="3">
        <f t="shared" si="1098"/>
        <v>2.2581022581022125E-2</v>
      </c>
    </row>
    <row r="3896" spans="1:25" x14ac:dyDescent="0.25">
      <c r="A3896" s="1">
        <v>41712</v>
      </c>
      <c r="B3896" s="2">
        <v>8687.6299999999992</v>
      </c>
      <c r="C3896" s="2">
        <v>90810</v>
      </c>
      <c r="D3896" s="2">
        <v>8693</v>
      </c>
      <c r="E3896" s="2">
        <v>8678</v>
      </c>
      <c r="F3896" s="13">
        <f t="shared" si="1086"/>
        <v>6.1812024683383093E-4</v>
      </c>
      <c r="G3896" s="2">
        <f t="shared" si="1081"/>
        <v>8533.1511666666647</v>
      </c>
      <c r="H3896" s="2">
        <f t="shared" ca="1" si="1087"/>
        <v>91285.8</v>
      </c>
      <c r="I3896">
        <f t="shared" ca="1" si="1088"/>
        <v>-1</v>
      </c>
      <c r="J3896">
        <f t="shared" si="1089"/>
        <v>1</v>
      </c>
      <c r="K3896">
        <f t="shared" si="1082"/>
        <v>-60.160000000001673</v>
      </c>
      <c r="L3896">
        <f t="shared" ca="1" si="1083"/>
        <v>-60.160000000001673</v>
      </c>
      <c r="M3896" s="14">
        <f t="shared" si="1084"/>
        <v>6923.0300000000498</v>
      </c>
      <c r="N3896">
        <f t="shared" si="1090"/>
        <v>0</v>
      </c>
      <c r="O3896">
        <f t="shared" si="1085"/>
        <v>0</v>
      </c>
      <c r="P3896">
        <f>COUNTIF(作圖資料!$A$3:$A$249,A3896)</f>
        <v>0</v>
      </c>
      <c r="R3896" s="7">
        <f t="shared" si="1091"/>
        <v>-47</v>
      </c>
      <c r="S3896" s="8">
        <f t="shared" ca="1" si="1092"/>
        <v>-47</v>
      </c>
      <c r="T3896" s="8">
        <f t="shared" ca="1" si="1093"/>
        <v>8466</v>
      </c>
      <c r="U3896" s="8">
        <f t="shared" ca="1" si="1094"/>
        <v>0</v>
      </c>
      <c r="V3896" s="9">
        <f t="shared" ca="1" si="1095"/>
        <v>0</v>
      </c>
      <c r="W3896" s="3">
        <f t="shared" si="1096"/>
        <v>-3.4988883072306631E-3</v>
      </c>
      <c r="X3896" s="3">
        <f t="shared" si="1097"/>
        <v>1.2897268395396511E-2</v>
      </c>
      <c r="Y3896" s="3">
        <f t="shared" si="1098"/>
        <v>1.708201708201651E-2</v>
      </c>
    </row>
    <row r="3897" spans="1:25" x14ac:dyDescent="0.25">
      <c r="A3897" s="1">
        <v>41715</v>
      </c>
      <c r="B3897" s="2">
        <v>8700.1</v>
      </c>
      <c r="C3897" s="2">
        <v>85508</v>
      </c>
      <c r="D3897" s="2">
        <v>8701</v>
      </c>
      <c r="E3897" s="2">
        <v>8687</v>
      </c>
      <c r="F3897" s="13">
        <f t="shared" si="1086"/>
        <v>1.0344708681508941E-4</v>
      </c>
      <c r="G3897" s="2">
        <f t="shared" si="1081"/>
        <v>8537.5899999999965</v>
      </c>
      <c r="H3897" s="2">
        <f t="shared" ca="1" si="1087"/>
        <v>91895.8</v>
      </c>
      <c r="I3897">
        <f t="shared" ca="1" si="1088"/>
        <v>-1</v>
      </c>
      <c r="J3897">
        <f t="shared" si="1089"/>
        <v>1</v>
      </c>
      <c r="K3897">
        <f t="shared" si="1082"/>
        <v>12.470000000001164</v>
      </c>
      <c r="L3897">
        <f t="shared" ca="1" si="1083"/>
        <v>-12.470000000001164</v>
      </c>
      <c r="M3897" s="14">
        <f t="shared" si="1084"/>
        <v>6923.0300000000498</v>
      </c>
      <c r="N3897">
        <f t="shared" si="1090"/>
        <v>0</v>
      </c>
      <c r="O3897">
        <f t="shared" si="1085"/>
        <v>0</v>
      </c>
      <c r="P3897">
        <f>COUNTIF(作圖資料!$A$3:$A$249,A3897)</f>
        <v>0</v>
      </c>
      <c r="R3897" s="7">
        <f t="shared" si="1091"/>
        <v>8</v>
      </c>
      <c r="S3897" s="8">
        <f t="shared" ca="1" si="1092"/>
        <v>-8</v>
      </c>
      <c r="T3897" s="8">
        <f t="shared" ca="1" si="1093"/>
        <v>8466</v>
      </c>
      <c r="U3897" s="8">
        <f t="shared" ca="1" si="1094"/>
        <v>0</v>
      </c>
      <c r="V3897" s="9">
        <f t="shared" ca="1" si="1095"/>
        <v>0</v>
      </c>
      <c r="W3897" s="3">
        <f t="shared" si="1096"/>
        <v>-3.4988883072306631E-3</v>
      </c>
      <c r="X3897" s="3">
        <f t="shared" si="1097"/>
        <v>1.4351155006231853E-2</v>
      </c>
      <c r="Y3897" s="3">
        <f t="shared" si="1098"/>
        <v>1.801801801801739E-2</v>
      </c>
    </row>
    <row r="3898" spans="1:25" x14ac:dyDescent="0.25">
      <c r="A3898" s="1">
        <v>41716</v>
      </c>
      <c r="B3898" s="2">
        <v>8731.94</v>
      </c>
      <c r="C3898" s="2">
        <v>98525</v>
      </c>
      <c r="D3898" s="2">
        <v>8727</v>
      </c>
      <c r="E3898" s="2">
        <v>8718</v>
      </c>
      <c r="F3898" s="13">
        <f t="shared" si="1086"/>
        <v>-5.6573911410295885E-4</v>
      </c>
      <c r="G3898" s="2">
        <f t="shared" si="1081"/>
        <v>8543.7668333333313</v>
      </c>
      <c r="H3898" s="2">
        <f t="shared" ca="1" si="1087"/>
        <v>94249.600000000006</v>
      </c>
      <c r="I3898">
        <f t="shared" ca="1" si="1088"/>
        <v>1</v>
      </c>
      <c r="J3898">
        <f t="shared" si="1089"/>
        <v>-1</v>
      </c>
      <c r="K3898">
        <f t="shared" si="1082"/>
        <v>31.840000000000146</v>
      </c>
      <c r="L3898">
        <f t="shared" ca="1" si="1083"/>
        <v>-31.840000000000146</v>
      </c>
      <c r="M3898" s="14">
        <f t="shared" si="1084"/>
        <v>6923.0300000000498</v>
      </c>
      <c r="N3898">
        <f t="shared" si="1090"/>
        <v>0</v>
      </c>
      <c r="O3898">
        <f t="shared" si="1085"/>
        <v>0</v>
      </c>
      <c r="P3898">
        <f>COUNTIF(作圖資料!$A$3:$A$249,A3898)</f>
        <v>0</v>
      </c>
      <c r="R3898" s="7">
        <f t="shared" si="1091"/>
        <v>26</v>
      </c>
      <c r="S3898" s="8">
        <f t="shared" ca="1" si="1092"/>
        <v>-26</v>
      </c>
      <c r="T3898" s="8">
        <f t="shared" ca="1" si="1093"/>
        <v>8466</v>
      </c>
      <c r="U3898" s="8">
        <f t="shared" ca="1" si="1094"/>
        <v>0</v>
      </c>
      <c r="V3898" s="9">
        <f t="shared" ca="1" si="1095"/>
        <v>0</v>
      </c>
      <c r="W3898" s="3">
        <f t="shared" si="1096"/>
        <v>-3.4988883072306631E-3</v>
      </c>
      <c r="X3898" s="3">
        <f t="shared" si="1097"/>
        <v>1.8063404379847992E-2</v>
      </c>
      <c r="Y3898" s="3">
        <f t="shared" si="1098"/>
        <v>2.1060021060020473E-2</v>
      </c>
    </row>
    <row r="3899" spans="1:25" x14ac:dyDescent="0.25">
      <c r="A3899" s="1">
        <v>41717</v>
      </c>
      <c r="B3899" s="2">
        <v>8689.4599999999991</v>
      </c>
      <c r="C3899" s="2">
        <v>98645</v>
      </c>
      <c r="D3899" s="2">
        <v>8696</v>
      </c>
      <c r="E3899" s="2">
        <v>8674</v>
      </c>
      <c r="F3899" s="13">
        <f t="shared" si="1086"/>
        <v>-1.7791669447813074E-3</v>
      </c>
      <c r="G3899" s="2">
        <f t="shared" si="1081"/>
        <v>8548.9754999999968</v>
      </c>
      <c r="H3899" s="2">
        <f t="shared" ca="1" si="1087"/>
        <v>97286.2</v>
      </c>
      <c r="I3899">
        <f t="shared" ca="1" si="1088"/>
        <v>1</v>
      </c>
      <c r="J3899">
        <f t="shared" si="1089"/>
        <v>-1</v>
      </c>
      <c r="K3899">
        <f t="shared" si="1082"/>
        <v>-42.480000000001382</v>
      </c>
      <c r="L3899">
        <f t="shared" ca="1" si="1083"/>
        <v>-42.480000000001382</v>
      </c>
      <c r="M3899" s="14">
        <f t="shared" si="1084"/>
        <v>6923.0300000000498</v>
      </c>
      <c r="N3899">
        <f t="shared" si="1090"/>
        <v>0</v>
      </c>
      <c r="O3899">
        <f t="shared" si="1085"/>
        <v>0</v>
      </c>
      <c r="P3899">
        <f>COUNTIF(作圖資料!$A$3:$A$249,A3899)</f>
        <v>1</v>
      </c>
      <c r="R3899" s="7">
        <f t="shared" si="1091"/>
        <v>-31</v>
      </c>
      <c r="S3899" s="8">
        <f t="shared" ca="1" si="1092"/>
        <v>-31</v>
      </c>
      <c r="T3899" s="8">
        <f t="shared" ca="1" si="1093"/>
        <v>8466</v>
      </c>
      <c r="U3899" s="8">
        <f t="shared" ca="1" si="1094"/>
        <v>0</v>
      </c>
      <c r="V3899" s="9">
        <f t="shared" ca="1" si="1095"/>
        <v>0</v>
      </c>
      <c r="W3899" s="3">
        <f t="shared" si="1096"/>
        <v>-3.4988883072306631E-3</v>
      </c>
      <c r="X3899" s="3">
        <f t="shared" si="1097"/>
        <v>1.3110629461781986E-2</v>
      </c>
      <c r="Y3899" s="3">
        <f t="shared" si="1098"/>
        <v>1.743301743301684E-2</v>
      </c>
    </row>
    <row r="3900" spans="1:25" x14ac:dyDescent="0.25">
      <c r="A3900" s="1">
        <v>41718</v>
      </c>
      <c r="B3900" s="2">
        <v>8597.33</v>
      </c>
      <c r="C3900" s="2">
        <v>92364</v>
      </c>
      <c r="D3900" s="2">
        <v>8568</v>
      </c>
      <c r="E3900" s="2">
        <v>8553</v>
      </c>
      <c r="F3900" s="13">
        <f t="shared" si="1086"/>
        <v>-3.4115242755599073E-3</v>
      </c>
      <c r="G3900" s="2">
        <f t="shared" si="1081"/>
        <v>8553.6998333333304</v>
      </c>
      <c r="H3900" s="2">
        <f t="shared" ca="1" si="1087"/>
        <v>93170.4</v>
      </c>
      <c r="I3900">
        <f t="shared" ca="1" si="1088"/>
        <v>-1</v>
      </c>
      <c r="J3900">
        <f t="shared" si="1089"/>
        <v>-1</v>
      </c>
      <c r="K3900">
        <f t="shared" si="1082"/>
        <v>-92.1299999999992</v>
      </c>
      <c r="L3900">
        <f t="shared" ca="1" si="1083"/>
        <v>-92.1299999999992</v>
      </c>
      <c r="M3900" s="14">
        <f t="shared" si="1084"/>
        <v>6923.0300000000498</v>
      </c>
      <c r="N3900">
        <f t="shared" si="1090"/>
        <v>0</v>
      </c>
      <c r="O3900">
        <f t="shared" si="1085"/>
        <v>0</v>
      </c>
      <c r="P3900">
        <f>COUNTIF(作圖資料!$A$3:$A$249,A3900)</f>
        <v>0</v>
      </c>
      <c r="R3900" s="7">
        <f t="shared" si="1091"/>
        <v>-106</v>
      </c>
      <c r="S3900" s="8">
        <f t="shared" ca="1" si="1092"/>
        <v>-106</v>
      </c>
      <c r="T3900" s="8">
        <f t="shared" ca="1" si="1093"/>
        <v>8466</v>
      </c>
      <c r="U3900" s="8">
        <f t="shared" ca="1" si="1094"/>
        <v>0</v>
      </c>
      <c r="V3900" s="9">
        <f t="shared" ca="1" si="1095"/>
        <v>0</v>
      </c>
      <c r="W3900" s="3">
        <f t="shared" si="1096"/>
        <v>-1.7791669447813074E-3</v>
      </c>
      <c r="X3900" s="3">
        <f t="shared" si="1097"/>
        <v>-1.0602500040278592E-2</v>
      </c>
      <c r="Y3900" s="3">
        <f t="shared" si="1098"/>
        <v>-1.2220428867881024E-2</v>
      </c>
    </row>
    <row r="3901" spans="1:25" x14ac:dyDescent="0.25">
      <c r="A3901" s="1">
        <v>41719</v>
      </c>
      <c r="B3901" s="2">
        <v>8577.17</v>
      </c>
      <c r="C3901" s="2">
        <v>94518</v>
      </c>
      <c r="D3901" s="2">
        <v>8575</v>
      </c>
      <c r="E3901" s="2">
        <v>8559</v>
      </c>
      <c r="F3901" s="13">
        <f t="shared" si="1086"/>
        <v>-2.5299720070837139E-4</v>
      </c>
      <c r="G3901" s="2">
        <f t="shared" si="1081"/>
        <v>8557.4371666666648</v>
      </c>
      <c r="H3901" s="2">
        <f t="shared" ca="1" si="1087"/>
        <v>93912</v>
      </c>
      <c r="I3901">
        <f t="shared" ca="1" si="1088"/>
        <v>1</v>
      </c>
      <c r="J3901">
        <f t="shared" si="1089"/>
        <v>-1</v>
      </c>
      <c r="K3901">
        <f t="shared" si="1082"/>
        <v>-20.159999999999854</v>
      </c>
      <c r="L3901">
        <f t="shared" ca="1" si="1083"/>
        <v>20.159999999999854</v>
      </c>
      <c r="M3901" s="14">
        <f t="shared" si="1084"/>
        <v>6923.0300000000498</v>
      </c>
      <c r="N3901">
        <f t="shared" si="1090"/>
        <v>0</v>
      </c>
      <c r="O3901">
        <f t="shared" si="1085"/>
        <v>0</v>
      </c>
      <c r="P3901">
        <f>COUNTIF(作圖資料!$A$3:$A$249,A3901)</f>
        <v>0</v>
      </c>
      <c r="R3901" s="7">
        <f t="shared" si="1091"/>
        <v>7</v>
      </c>
      <c r="S3901" s="8">
        <f t="shared" ca="1" si="1092"/>
        <v>-7</v>
      </c>
      <c r="T3901" s="8">
        <f t="shared" ca="1" si="1093"/>
        <v>8466</v>
      </c>
      <c r="U3901" s="8">
        <f t="shared" ca="1" si="1094"/>
        <v>0</v>
      </c>
      <c r="V3901" s="9">
        <f t="shared" ca="1" si="1095"/>
        <v>0</v>
      </c>
      <c r="W3901" s="3">
        <f t="shared" si="1096"/>
        <v>-1.7791669447813074E-3</v>
      </c>
      <c r="X3901" s="3">
        <f t="shared" si="1097"/>
        <v>-1.2922552149385536E-2</v>
      </c>
      <c r="Y3901" s="3">
        <f t="shared" si="1098"/>
        <v>-1.1413419414341708E-2</v>
      </c>
    </row>
    <row r="3902" spans="1:25" x14ac:dyDescent="0.25">
      <c r="A3902" s="1">
        <v>41722</v>
      </c>
      <c r="B3902" s="2">
        <v>8605.3799999999992</v>
      </c>
      <c r="C3902" s="2">
        <v>79023</v>
      </c>
      <c r="D3902" s="2">
        <v>8601</v>
      </c>
      <c r="E3902" s="2">
        <v>8587</v>
      </c>
      <c r="F3902" s="13">
        <f t="shared" si="1086"/>
        <v>-5.0898391471376758E-4</v>
      </c>
      <c r="G3902" s="2">
        <f t="shared" ref="G3902:G3965" si="1099">AVERAGE(B3843:B3902)</f>
        <v>8561.709499999999</v>
      </c>
      <c r="H3902" s="2">
        <f t="shared" ca="1" si="1087"/>
        <v>92615</v>
      </c>
      <c r="I3902">
        <f t="shared" ca="1" si="1088"/>
        <v>-1</v>
      </c>
      <c r="J3902">
        <f t="shared" si="1089"/>
        <v>-1</v>
      </c>
      <c r="K3902">
        <f t="shared" ref="K3902:K3965" si="1100">B3902-B3901</f>
        <v>28.209999999999127</v>
      </c>
      <c r="L3902">
        <f t="shared" ref="L3902:L3965" ca="1" si="1101">I3901*K3902</f>
        <v>28.209999999999127</v>
      </c>
      <c r="M3902" s="14">
        <f t="shared" ref="M3902:M3965" si="1102">M3901+K3902*N3901</f>
        <v>6923.0300000000498</v>
      </c>
      <c r="N3902">
        <f t="shared" si="1090"/>
        <v>0</v>
      </c>
      <c r="O3902">
        <f t="shared" ref="O3902:O3965" si="1103">ABS(N3902-N3901)</f>
        <v>0</v>
      </c>
      <c r="P3902">
        <f>COUNTIF(作圖資料!$A$3:$A$249,A3902)</f>
        <v>0</v>
      </c>
      <c r="R3902" s="7">
        <f t="shared" si="1091"/>
        <v>26</v>
      </c>
      <c r="S3902" s="8">
        <f t="shared" ca="1" si="1092"/>
        <v>26</v>
      </c>
      <c r="T3902" s="8">
        <f t="shared" ca="1" si="1093"/>
        <v>8466</v>
      </c>
      <c r="U3902" s="8">
        <f t="shared" ca="1" si="1094"/>
        <v>0</v>
      </c>
      <c r="V3902" s="9">
        <f t="shared" ca="1" si="1095"/>
        <v>0</v>
      </c>
      <c r="W3902" s="3">
        <f t="shared" si="1096"/>
        <v>-1.7791669447813074E-3</v>
      </c>
      <c r="X3902" s="3">
        <f t="shared" si="1097"/>
        <v>-9.6760903439339074E-3</v>
      </c>
      <c r="Y3902" s="3">
        <f t="shared" si="1098"/>
        <v>-8.4159557297671661E-3</v>
      </c>
    </row>
    <row r="3903" spans="1:25" x14ac:dyDescent="0.25">
      <c r="A3903" s="1">
        <v>41723</v>
      </c>
      <c r="B3903" s="2">
        <v>8689.2999999999993</v>
      </c>
      <c r="C3903" s="2">
        <v>82176</v>
      </c>
      <c r="D3903" s="2">
        <v>8659</v>
      </c>
      <c r="E3903" s="2">
        <v>8644</v>
      </c>
      <c r="F3903" s="13">
        <f t="shared" si="1086"/>
        <v>-3.4870472880438319E-3</v>
      </c>
      <c r="G3903" s="2">
        <f t="shared" si="1099"/>
        <v>8566.4078333333309</v>
      </c>
      <c r="H3903" s="2">
        <f t="shared" ca="1" si="1087"/>
        <v>89345.2</v>
      </c>
      <c r="I3903">
        <f t="shared" ca="1" si="1088"/>
        <v>-1</v>
      </c>
      <c r="J3903">
        <f t="shared" si="1089"/>
        <v>-1</v>
      </c>
      <c r="K3903">
        <f t="shared" si="1100"/>
        <v>83.920000000000073</v>
      </c>
      <c r="L3903">
        <f t="shared" ca="1" si="1101"/>
        <v>-83.920000000000073</v>
      </c>
      <c r="M3903" s="14">
        <f t="shared" si="1102"/>
        <v>6923.0300000000498</v>
      </c>
      <c r="N3903">
        <f t="shared" si="1090"/>
        <v>0</v>
      </c>
      <c r="O3903">
        <f t="shared" si="1103"/>
        <v>0</v>
      </c>
      <c r="P3903">
        <f>COUNTIF(作圖資料!$A$3:$A$249,A3903)</f>
        <v>0</v>
      </c>
      <c r="R3903" s="7">
        <f t="shared" si="1091"/>
        <v>58</v>
      </c>
      <c r="S3903" s="8">
        <f t="shared" ca="1" si="1092"/>
        <v>-58</v>
      </c>
      <c r="T3903" s="8">
        <f t="shared" ca="1" si="1093"/>
        <v>8466</v>
      </c>
      <c r="U3903" s="8">
        <f t="shared" ca="1" si="1094"/>
        <v>0</v>
      </c>
      <c r="V3903" s="9">
        <f t="shared" ca="1" si="1095"/>
        <v>0</v>
      </c>
      <c r="W3903" s="3">
        <f t="shared" si="1096"/>
        <v>-1.7791669447813074E-3</v>
      </c>
      <c r="X3903" s="3">
        <f t="shared" si="1097"/>
        <v>-1.8413111977144681E-5</v>
      </c>
      <c r="Y3903" s="3">
        <f t="shared" si="1098"/>
        <v>-1.7293059718700432E-3</v>
      </c>
    </row>
    <row r="3904" spans="1:25" x14ac:dyDescent="0.25">
      <c r="A3904" s="1">
        <v>41724</v>
      </c>
      <c r="B3904" s="2">
        <v>8737.27</v>
      </c>
      <c r="C3904" s="2">
        <v>92662</v>
      </c>
      <c r="D3904" s="2">
        <v>8711</v>
      </c>
      <c r="E3904" s="2">
        <v>8696</v>
      </c>
      <c r="F3904" s="13">
        <f t="shared" si="1086"/>
        <v>-3.0066599750265821E-3</v>
      </c>
      <c r="G3904" s="2">
        <f t="shared" si="1099"/>
        <v>8571.8868333333321</v>
      </c>
      <c r="H3904" s="2">
        <f t="shared" ca="1" si="1087"/>
        <v>88148.6</v>
      </c>
      <c r="I3904">
        <f t="shared" ca="1" si="1088"/>
        <v>1</v>
      </c>
      <c r="J3904">
        <f t="shared" si="1089"/>
        <v>-1</v>
      </c>
      <c r="K3904">
        <f t="shared" si="1100"/>
        <v>47.970000000001164</v>
      </c>
      <c r="L3904">
        <f t="shared" ca="1" si="1101"/>
        <v>-47.970000000001164</v>
      </c>
      <c r="M3904" s="14">
        <f t="shared" si="1102"/>
        <v>6923.0300000000498</v>
      </c>
      <c r="N3904">
        <f t="shared" si="1090"/>
        <v>0</v>
      </c>
      <c r="O3904">
        <f t="shared" si="1103"/>
        <v>0</v>
      </c>
      <c r="P3904">
        <f>COUNTIF(作圖資料!$A$3:$A$249,A3904)</f>
        <v>0</v>
      </c>
      <c r="R3904" s="7">
        <f t="shared" si="1091"/>
        <v>52</v>
      </c>
      <c r="S3904" s="8">
        <f t="shared" ca="1" si="1092"/>
        <v>-52</v>
      </c>
      <c r="T3904" s="8">
        <f t="shared" ca="1" si="1093"/>
        <v>8466</v>
      </c>
      <c r="U3904" s="8">
        <f t="shared" ca="1" si="1094"/>
        <v>0</v>
      </c>
      <c r="V3904" s="9">
        <f t="shared" ca="1" si="1095"/>
        <v>0</v>
      </c>
      <c r="W3904" s="3">
        <f t="shared" si="1096"/>
        <v>-1.7791669447813074E-3</v>
      </c>
      <c r="X3904" s="3">
        <f t="shared" si="1097"/>
        <v>5.5020680226389729E-3</v>
      </c>
      <c r="Y3904" s="3">
        <f t="shared" si="1098"/>
        <v>4.2656213972791512E-3</v>
      </c>
    </row>
    <row r="3905" spans="1:25" x14ac:dyDescent="0.25">
      <c r="A3905" s="1">
        <v>41725</v>
      </c>
      <c r="B3905" s="2">
        <v>8779.57</v>
      </c>
      <c r="C3905" s="2">
        <v>96558</v>
      </c>
      <c r="D3905" s="2">
        <v>8754</v>
      </c>
      <c r="E3905" s="2">
        <v>8737</v>
      </c>
      <c r="F3905" s="13">
        <f t="shared" si="1086"/>
        <v>-2.9124433201169753E-3</v>
      </c>
      <c r="G3905" s="2">
        <f t="shared" si="1099"/>
        <v>8577.271999999999</v>
      </c>
      <c r="H3905" s="2">
        <f t="shared" ca="1" si="1087"/>
        <v>88987.4</v>
      </c>
      <c r="I3905">
        <f t="shared" ca="1" si="1088"/>
        <v>1</v>
      </c>
      <c r="J3905">
        <f t="shared" si="1089"/>
        <v>-1</v>
      </c>
      <c r="K3905">
        <f t="shared" si="1100"/>
        <v>42.299999999999272</v>
      </c>
      <c r="L3905">
        <f t="shared" ca="1" si="1101"/>
        <v>42.299999999999272</v>
      </c>
      <c r="M3905" s="14">
        <f t="shared" si="1102"/>
        <v>6923.0300000000498</v>
      </c>
      <c r="N3905">
        <f t="shared" si="1090"/>
        <v>0</v>
      </c>
      <c r="O3905">
        <f t="shared" si="1103"/>
        <v>0</v>
      </c>
      <c r="P3905">
        <f>COUNTIF(作圖資料!$A$3:$A$249,A3905)</f>
        <v>0</v>
      </c>
      <c r="R3905" s="7">
        <f t="shared" si="1091"/>
        <v>43</v>
      </c>
      <c r="S3905" s="8">
        <f t="shared" ca="1" si="1092"/>
        <v>43</v>
      </c>
      <c r="T3905" s="8">
        <f t="shared" ca="1" si="1093"/>
        <v>8466</v>
      </c>
      <c r="U3905" s="8">
        <f t="shared" ca="1" si="1094"/>
        <v>0</v>
      </c>
      <c r="V3905" s="9">
        <f t="shared" ca="1" si="1095"/>
        <v>0</v>
      </c>
      <c r="W3905" s="3">
        <f t="shared" si="1096"/>
        <v>-1.7791669447813074E-3</v>
      </c>
      <c r="X3905" s="3">
        <f t="shared" si="1097"/>
        <v>1.0370034501568703E-2</v>
      </c>
      <c r="Y3905" s="3">
        <f t="shared" si="1098"/>
        <v>9.222965183306453E-3</v>
      </c>
    </row>
    <row r="3906" spans="1:25" x14ac:dyDescent="0.25">
      <c r="A3906" s="1">
        <v>41726</v>
      </c>
      <c r="B3906" s="2">
        <v>8774.64</v>
      </c>
      <c r="C3906" s="2">
        <v>96948</v>
      </c>
      <c r="D3906" s="2">
        <v>8735</v>
      </c>
      <c r="E3906" s="2">
        <v>8719</v>
      </c>
      <c r="F3906" s="13">
        <f t="shared" si="1086"/>
        <v>-4.5175642533482607E-3</v>
      </c>
      <c r="G3906" s="2">
        <f t="shared" si="1099"/>
        <v>8582.6744999999992</v>
      </c>
      <c r="H3906" s="2">
        <f t="shared" ca="1" si="1087"/>
        <v>89473.4</v>
      </c>
      <c r="I3906">
        <f t="shared" ca="1" si="1088"/>
        <v>1</v>
      </c>
      <c r="J3906">
        <f t="shared" si="1089"/>
        <v>-1</v>
      </c>
      <c r="K3906">
        <f t="shared" si="1100"/>
        <v>-4.930000000000291</v>
      </c>
      <c r="L3906">
        <f t="shared" ca="1" si="1101"/>
        <v>-4.930000000000291</v>
      </c>
      <c r="M3906" s="14">
        <f t="shared" si="1102"/>
        <v>6923.0300000000498</v>
      </c>
      <c r="N3906">
        <f t="shared" si="1090"/>
        <v>0</v>
      </c>
      <c r="O3906">
        <f t="shared" si="1103"/>
        <v>0</v>
      </c>
      <c r="P3906">
        <f>COUNTIF(作圖資料!$A$3:$A$249,A3906)</f>
        <v>0</v>
      </c>
      <c r="R3906" s="7">
        <f t="shared" si="1091"/>
        <v>-19</v>
      </c>
      <c r="S3906" s="8">
        <f t="shared" ca="1" si="1092"/>
        <v>-19</v>
      </c>
      <c r="T3906" s="8">
        <f t="shared" ca="1" si="1093"/>
        <v>8466</v>
      </c>
      <c r="U3906" s="8">
        <f t="shared" ca="1" si="1094"/>
        <v>0</v>
      </c>
      <c r="V3906" s="9">
        <f t="shared" ca="1" si="1095"/>
        <v>0</v>
      </c>
      <c r="W3906" s="3">
        <f t="shared" si="1096"/>
        <v>-1.7791669447813074E-3</v>
      </c>
      <c r="X3906" s="3">
        <f t="shared" si="1097"/>
        <v>9.8026804887763053E-3</v>
      </c>
      <c r="Y3906" s="3">
        <f t="shared" si="1098"/>
        <v>7.0325109522710871E-3</v>
      </c>
    </row>
    <row r="3907" spans="1:25" x14ac:dyDescent="0.25">
      <c r="A3907" s="1">
        <v>41729</v>
      </c>
      <c r="B3907" s="2">
        <v>8849.2800000000007</v>
      </c>
      <c r="C3907" s="2">
        <v>86312</v>
      </c>
      <c r="D3907" s="2">
        <v>8789</v>
      </c>
      <c r="E3907" s="2">
        <v>8770</v>
      </c>
      <c r="F3907" s="13">
        <f t="shared" ref="F3907:F3970" si="1104">IF(P3907=1,E3907,D3907)/B3907-1</f>
        <v>-6.8118536197295798E-3</v>
      </c>
      <c r="G3907" s="2">
        <f t="shared" si="1099"/>
        <v>8589.0331666666661</v>
      </c>
      <c r="H3907" s="2">
        <f t="shared" ref="H3907:H3970" ca="1" si="1105">IF(ROW()&gt;$H$1,AVERAGE(OFFSET(C3907,-$H$1+1,,$H$1)),"")</f>
        <v>90931.199999999997</v>
      </c>
      <c r="I3907">
        <f t="shared" ref="I3907:I3970" ca="1" si="1106">IF(H3907="",0,SIGN(C3907-H3907))</f>
        <v>-1</v>
      </c>
      <c r="J3907">
        <f t="shared" ref="J3907:J3970" si="1107">SIGN(F3907)</f>
        <v>-1</v>
      </c>
      <c r="K3907">
        <f t="shared" si="1100"/>
        <v>74.640000000001237</v>
      </c>
      <c r="L3907">
        <f t="shared" ca="1" si="1101"/>
        <v>74.640000000001237</v>
      </c>
      <c r="M3907" s="14">
        <f t="shared" si="1102"/>
        <v>6923.0300000000498</v>
      </c>
      <c r="N3907">
        <f t="shared" ref="N3907:N3970" si="1108">INT(M3907*$Q$1/B3907)*CHOOSE($L$1,I3907,J3907)</f>
        <v>0</v>
      </c>
      <c r="O3907">
        <f t="shared" si="1103"/>
        <v>0</v>
      </c>
      <c r="P3907">
        <f>COUNTIF(作圖資料!$A$3:$A$249,A3907)</f>
        <v>0</v>
      </c>
      <c r="R3907" s="7">
        <f t="shared" si="1091"/>
        <v>54</v>
      </c>
      <c r="S3907" s="8">
        <f t="shared" ca="1" si="1092"/>
        <v>54</v>
      </c>
      <c r="T3907" s="8">
        <f t="shared" ca="1" si="1093"/>
        <v>8466</v>
      </c>
      <c r="U3907" s="8">
        <f t="shared" ca="1" si="1094"/>
        <v>0</v>
      </c>
      <c r="V3907" s="9">
        <f t="shared" ca="1" si="1095"/>
        <v>0</v>
      </c>
      <c r="W3907" s="3">
        <f t="shared" si="1096"/>
        <v>-1.7791669447813074E-3</v>
      </c>
      <c r="X3907" s="3">
        <f t="shared" si="1097"/>
        <v>1.8392397226065116E-2</v>
      </c>
      <c r="Y3907" s="3">
        <f t="shared" si="1098"/>
        <v>1.3258012451003109E-2</v>
      </c>
    </row>
    <row r="3908" spans="1:25" x14ac:dyDescent="0.25">
      <c r="A3908" s="1">
        <v>41730</v>
      </c>
      <c r="B3908" s="2">
        <v>8873.15</v>
      </c>
      <c r="C3908" s="2">
        <v>90393</v>
      </c>
      <c r="D3908" s="2">
        <v>8829</v>
      </c>
      <c r="E3908" s="2">
        <v>8806</v>
      </c>
      <c r="F3908" s="13">
        <f t="shared" si="1104"/>
        <v>-4.9756850723812196E-3</v>
      </c>
      <c r="G3908" s="2">
        <f t="shared" si="1099"/>
        <v>8595.4874999999993</v>
      </c>
      <c r="H3908" s="2">
        <f t="shared" ca="1" si="1105"/>
        <v>92574.6</v>
      </c>
      <c r="I3908">
        <f t="shared" ca="1" si="1106"/>
        <v>-1</v>
      </c>
      <c r="J3908">
        <f t="shared" si="1107"/>
        <v>-1</v>
      </c>
      <c r="K3908">
        <f t="shared" si="1100"/>
        <v>23.869999999998981</v>
      </c>
      <c r="L3908">
        <f t="shared" ca="1" si="1101"/>
        <v>-23.869999999998981</v>
      </c>
      <c r="M3908" s="14">
        <f t="shared" si="1102"/>
        <v>6923.0300000000498</v>
      </c>
      <c r="N3908">
        <f t="shared" si="1108"/>
        <v>0</v>
      </c>
      <c r="O3908">
        <f t="shared" si="1103"/>
        <v>0</v>
      </c>
      <c r="P3908">
        <f>COUNTIF(作圖資料!$A$3:$A$249,A3908)</f>
        <v>0</v>
      </c>
      <c r="R3908" s="7">
        <f t="shared" ref="R3908:R3971" si="1109">D3908-IF(P3907=1,E3907,D3907)</f>
        <v>40</v>
      </c>
      <c r="S3908" s="8">
        <f t="shared" ref="S3908:S3971" ca="1" si="1110">I3907*R3908</f>
        <v>-40</v>
      </c>
      <c r="T3908" s="8">
        <f t="shared" ref="T3908:T3971" ca="1" si="1111">T3907+R3908*U3907</f>
        <v>8466</v>
      </c>
      <c r="U3908" s="8">
        <f t="shared" ref="U3908:U3971" ca="1" si="1112">INT(T3908*$Q$1/IF(P3908=1,E3908,D3908))*I3908</f>
        <v>0</v>
      </c>
      <c r="V3908" s="9">
        <f t="shared" ref="V3908:V3971" ca="1" si="1113">IF(P3908=1,ABS(U3908)+ABS(U3907),ABS(U3908-U3907))</f>
        <v>0</v>
      </c>
      <c r="W3908" s="3">
        <f t="shared" ref="W3908:W3971" si="1114">IF(P3907=1,F3907,W3907)</f>
        <v>-1.7791669447813074E-3</v>
      </c>
      <c r="X3908" s="3">
        <f t="shared" ref="X3908:X3971" si="1115">IF(P3907=1,K3908/B3907,(1+K3908/B3907)*(1+X3907)-1)</f>
        <v>2.1139403369139442E-2</v>
      </c>
      <c r="Y3908" s="3">
        <f t="shared" ref="Y3908:Y3971" si="1116">IF(P3907=1,R3908/E3907,(1+R3908/D3907)*(1+Y3907)-1)</f>
        <v>1.7869495042656336E-2</v>
      </c>
    </row>
    <row r="3909" spans="1:25" x14ac:dyDescent="0.25">
      <c r="A3909" s="1">
        <v>41731</v>
      </c>
      <c r="B3909" s="2">
        <v>8905.4500000000007</v>
      </c>
      <c r="C3909" s="2">
        <v>105538</v>
      </c>
      <c r="D3909" s="2">
        <v>8855</v>
      </c>
      <c r="E3909" s="2">
        <v>8836</v>
      </c>
      <c r="F3909" s="13">
        <f t="shared" si="1104"/>
        <v>-5.6650702659608587E-3</v>
      </c>
      <c r="G3909" s="2">
        <f t="shared" si="1099"/>
        <v>8601.6610000000001</v>
      </c>
      <c r="H3909" s="2">
        <f t="shared" ca="1" si="1105"/>
        <v>95149.8</v>
      </c>
      <c r="I3909">
        <f t="shared" ca="1" si="1106"/>
        <v>1</v>
      </c>
      <c r="J3909">
        <f t="shared" si="1107"/>
        <v>-1</v>
      </c>
      <c r="K3909">
        <f t="shared" si="1100"/>
        <v>32.300000000001091</v>
      </c>
      <c r="L3909">
        <f t="shared" ca="1" si="1101"/>
        <v>-32.300000000001091</v>
      </c>
      <c r="M3909" s="14">
        <f t="shared" si="1102"/>
        <v>6923.0300000000498</v>
      </c>
      <c r="N3909">
        <f t="shared" si="1108"/>
        <v>0</v>
      </c>
      <c r="O3909">
        <f t="shared" si="1103"/>
        <v>0</v>
      </c>
      <c r="P3909">
        <f>COUNTIF(作圖資料!$A$3:$A$249,A3909)</f>
        <v>0</v>
      </c>
      <c r="R3909" s="7">
        <f t="shared" si="1109"/>
        <v>26</v>
      </c>
      <c r="S3909" s="8">
        <f t="shared" ca="1" si="1110"/>
        <v>-26</v>
      </c>
      <c r="T3909" s="8">
        <f t="shared" ca="1" si="1111"/>
        <v>8466</v>
      </c>
      <c r="U3909" s="8">
        <f t="shared" ca="1" si="1112"/>
        <v>0</v>
      </c>
      <c r="V3909" s="9">
        <f t="shared" ca="1" si="1113"/>
        <v>0</v>
      </c>
      <c r="W3909" s="3">
        <f t="shared" si="1114"/>
        <v>-1.7791669447813074E-3</v>
      </c>
      <c r="X3909" s="3">
        <f t="shared" si="1115"/>
        <v>2.4856550349504181E-2</v>
      </c>
      <c r="Y3909" s="3">
        <f t="shared" si="1116"/>
        <v>2.0866958727230767E-2</v>
      </c>
    </row>
    <row r="3910" spans="1:25" x14ac:dyDescent="0.25">
      <c r="A3910" s="1">
        <v>41732</v>
      </c>
      <c r="B3910" s="2">
        <v>8888.5400000000009</v>
      </c>
      <c r="C3910" s="2">
        <v>97524</v>
      </c>
      <c r="D3910" s="2">
        <v>8868</v>
      </c>
      <c r="E3910" s="2">
        <v>8848</v>
      </c>
      <c r="F3910" s="13">
        <f t="shared" si="1104"/>
        <v>-2.3108407004975851E-3</v>
      </c>
      <c r="G3910" s="2">
        <f t="shared" si="1099"/>
        <v>8606.0794999999998</v>
      </c>
      <c r="H3910" s="2">
        <f t="shared" ca="1" si="1105"/>
        <v>95343</v>
      </c>
      <c r="I3910">
        <f t="shared" ca="1" si="1106"/>
        <v>1</v>
      </c>
      <c r="J3910">
        <f t="shared" si="1107"/>
        <v>-1</v>
      </c>
      <c r="K3910">
        <f t="shared" si="1100"/>
        <v>-16.909999999999854</v>
      </c>
      <c r="L3910">
        <f t="shared" ca="1" si="1101"/>
        <v>-16.909999999999854</v>
      </c>
      <c r="M3910" s="14">
        <f t="shared" si="1102"/>
        <v>6923.0300000000498</v>
      </c>
      <c r="N3910">
        <f t="shared" si="1108"/>
        <v>0</v>
      </c>
      <c r="O3910">
        <f t="shared" si="1103"/>
        <v>0</v>
      </c>
      <c r="P3910">
        <f>COUNTIF(作圖資料!$A$3:$A$249,A3910)</f>
        <v>0</v>
      </c>
      <c r="R3910" s="7">
        <f t="shared" si="1109"/>
        <v>13</v>
      </c>
      <c r="S3910" s="8">
        <f t="shared" ca="1" si="1110"/>
        <v>13</v>
      </c>
      <c r="T3910" s="8">
        <f t="shared" ca="1" si="1111"/>
        <v>8466</v>
      </c>
      <c r="U3910" s="8">
        <f t="shared" ca="1" si="1112"/>
        <v>0</v>
      </c>
      <c r="V3910" s="9">
        <f t="shared" ca="1" si="1113"/>
        <v>0</v>
      </c>
      <c r="W3910" s="3">
        <f t="shared" si="1114"/>
        <v>-1.7791669447813074E-3</v>
      </c>
      <c r="X3910" s="3">
        <f t="shared" si="1115"/>
        <v>2.2910514577430874E-2</v>
      </c>
      <c r="Y3910" s="3">
        <f t="shared" si="1116"/>
        <v>2.2365690569517982E-2</v>
      </c>
    </row>
    <row r="3911" spans="1:25" x14ac:dyDescent="0.25">
      <c r="A3911" s="1">
        <v>41736</v>
      </c>
      <c r="B3911" s="2">
        <v>8876.44</v>
      </c>
      <c r="C3911" s="2">
        <v>94360</v>
      </c>
      <c r="D3911" s="2">
        <v>8858</v>
      </c>
      <c r="E3911" s="2">
        <v>8843</v>
      </c>
      <c r="F3911" s="13">
        <f t="shared" si="1104"/>
        <v>-2.0774094118813924E-3</v>
      </c>
      <c r="G3911" s="2">
        <f t="shared" si="1099"/>
        <v>8610.4950000000008</v>
      </c>
      <c r="H3911" s="2">
        <f t="shared" ca="1" si="1105"/>
        <v>94825.4</v>
      </c>
      <c r="I3911">
        <f t="shared" ca="1" si="1106"/>
        <v>-1</v>
      </c>
      <c r="J3911">
        <f t="shared" si="1107"/>
        <v>-1</v>
      </c>
      <c r="K3911">
        <f t="shared" si="1100"/>
        <v>-12.100000000000364</v>
      </c>
      <c r="L3911">
        <f t="shared" ca="1" si="1101"/>
        <v>-12.100000000000364</v>
      </c>
      <c r="M3911" s="14">
        <f t="shared" si="1102"/>
        <v>6923.0300000000498</v>
      </c>
      <c r="N3911">
        <f t="shared" si="1108"/>
        <v>0</v>
      </c>
      <c r="O3911">
        <f t="shared" si="1103"/>
        <v>0</v>
      </c>
      <c r="P3911">
        <f>COUNTIF(作圖資料!$A$3:$A$249,A3911)</f>
        <v>0</v>
      </c>
      <c r="R3911" s="7">
        <f t="shared" si="1109"/>
        <v>-10</v>
      </c>
      <c r="S3911" s="8">
        <f t="shared" ca="1" si="1110"/>
        <v>-10</v>
      </c>
      <c r="T3911" s="8">
        <f t="shared" ca="1" si="1111"/>
        <v>8466</v>
      </c>
      <c r="U3911" s="8">
        <f t="shared" ca="1" si="1112"/>
        <v>0</v>
      </c>
      <c r="V3911" s="9">
        <f t="shared" ca="1" si="1113"/>
        <v>0</v>
      </c>
      <c r="W3911" s="3">
        <f t="shared" si="1114"/>
        <v>-1.7791669447813074E-3</v>
      </c>
      <c r="X3911" s="3">
        <f t="shared" si="1115"/>
        <v>2.1518022984167384E-2</v>
      </c>
      <c r="Y3911" s="3">
        <f t="shared" si="1116"/>
        <v>2.121281992160462E-2</v>
      </c>
    </row>
    <row r="3912" spans="1:25" x14ac:dyDescent="0.25">
      <c r="A3912" s="1">
        <v>41737</v>
      </c>
      <c r="B3912" s="2">
        <v>8888.25</v>
      </c>
      <c r="C3912" s="2">
        <v>91175</v>
      </c>
      <c r="D3912" s="2">
        <v>8879</v>
      </c>
      <c r="E3912" s="2">
        <v>8862</v>
      </c>
      <c r="F3912" s="13">
        <f t="shared" si="1104"/>
        <v>-1.0406998002981949E-3</v>
      </c>
      <c r="G3912" s="2">
        <f t="shared" si="1099"/>
        <v>8615.0901666666668</v>
      </c>
      <c r="H3912" s="2">
        <f t="shared" ca="1" si="1105"/>
        <v>95798</v>
      </c>
      <c r="I3912">
        <f t="shared" ca="1" si="1106"/>
        <v>-1</v>
      </c>
      <c r="J3912">
        <f t="shared" si="1107"/>
        <v>-1</v>
      </c>
      <c r="K3912">
        <f t="shared" si="1100"/>
        <v>11.809999999999491</v>
      </c>
      <c r="L3912">
        <f t="shared" ca="1" si="1101"/>
        <v>-11.809999999999491</v>
      </c>
      <c r="M3912" s="14">
        <f t="shared" si="1102"/>
        <v>6923.0300000000498</v>
      </c>
      <c r="N3912">
        <f t="shared" si="1108"/>
        <v>0</v>
      </c>
      <c r="O3912">
        <f t="shared" si="1103"/>
        <v>0</v>
      </c>
      <c r="P3912">
        <f>COUNTIF(作圖資料!$A$3:$A$249,A3912)</f>
        <v>0</v>
      </c>
      <c r="R3912" s="7">
        <f t="shared" si="1109"/>
        <v>21</v>
      </c>
      <c r="S3912" s="8">
        <f t="shared" ca="1" si="1110"/>
        <v>-21</v>
      </c>
      <c r="T3912" s="8">
        <f t="shared" ca="1" si="1111"/>
        <v>8466</v>
      </c>
      <c r="U3912" s="8">
        <f t="shared" ca="1" si="1112"/>
        <v>0</v>
      </c>
      <c r="V3912" s="9">
        <f t="shared" ca="1" si="1113"/>
        <v>0</v>
      </c>
      <c r="W3912" s="3">
        <f t="shared" si="1114"/>
        <v>-1.7791669447813074E-3</v>
      </c>
      <c r="X3912" s="3">
        <f t="shared" si="1115"/>
        <v>2.2877140811972563E-2</v>
      </c>
      <c r="Y3912" s="3">
        <f t="shared" si="1116"/>
        <v>2.363384828222248E-2</v>
      </c>
    </row>
    <row r="3913" spans="1:25" x14ac:dyDescent="0.25">
      <c r="A3913" s="1">
        <v>41738</v>
      </c>
      <c r="B3913" s="2">
        <v>8930.57</v>
      </c>
      <c r="C3913" s="2">
        <v>91630</v>
      </c>
      <c r="D3913" s="2">
        <v>8896</v>
      </c>
      <c r="E3913" s="2">
        <v>8878</v>
      </c>
      <c r="F3913" s="13">
        <f t="shared" si="1104"/>
        <v>-3.8709735212869578E-3</v>
      </c>
      <c r="G3913" s="2">
        <f t="shared" si="1099"/>
        <v>8621.4906666666684</v>
      </c>
      <c r="H3913" s="2">
        <f t="shared" ca="1" si="1105"/>
        <v>96045.4</v>
      </c>
      <c r="I3913">
        <f t="shared" ca="1" si="1106"/>
        <v>-1</v>
      </c>
      <c r="J3913">
        <f t="shared" si="1107"/>
        <v>-1</v>
      </c>
      <c r="K3913">
        <f t="shared" si="1100"/>
        <v>42.319999999999709</v>
      </c>
      <c r="L3913">
        <f t="shared" ca="1" si="1101"/>
        <v>-42.319999999999709</v>
      </c>
      <c r="M3913" s="14">
        <f t="shared" si="1102"/>
        <v>6923.0300000000498</v>
      </c>
      <c r="N3913">
        <f t="shared" si="1108"/>
        <v>0</v>
      </c>
      <c r="O3913">
        <f t="shared" si="1103"/>
        <v>0</v>
      </c>
      <c r="P3913">
        <f>COUNTIF(作圖資料!$A$3:$A$249,A3913)</f>
        <v>0</v>
      </c>
      <c r="R3913" s="7">
        <f t="shared" si="1109"/>
        <v>17</v>
      </c>
      <c r="S3913" s="8">
        <f t="shared" ca="1" si="1110"/>
        <v>-17</v>
      </c>
      <c r="T3913" s="8">
        <f t="shared" ca="1" si="1111"/>
        <v>8466</v>
      </c>
      <c r="U3913" s="8">
        <f t="shared" ca="1" si="1112"/>
        <v>0</v>
      </c>
      <c r="V3913" s="9">
        <f t="shared" ca="1" si="1113"/>
        <v>0</v>
      </c>
      <c r="W3913" s="3">
        <f t="shared" si="1114"/>
        <v>-1.7791669447813074E-3</v>
      </c>
      <c r="X3913" s="3">
        <f t="shared" si="1115"/>
        <v>2.7747408929899242E-2</v>
      </c>
      <c r="Y3913" s="3">
        <f t="shared" si="1116"/>
        <v>2.5593728383675129E-2</v>
      </c>
    </row>
    <row r="3914" spans="1:25" x14ac:dyDescent="0.25">
      <c r="A3914" s="1">
        <v>41739</v>
      </c>
      <c r="B3914" s="2">
        <v>8948.1</v>
      </c>
      <c r="C3914" s="2">
        <v>107030</v>
      </c>
      <c r="D3914" s="2">
        <v>8907</v>
      </c>
      <c r="E3914" s="2">
        <v>8886</v>
      </c>
      <c r="F3914" s="13">
        <f t="shared" si="1104"/>
        <v>-4.5931538538908079E-3</v>
      </c>
      <c r="G3914" s="2">
        <f t="shared" si="1099"/>
        <v>8628.958833333334</v>
      </c>
      <c r="H3914" s="2">
        <f t="shared" ca="1" si="1105"/>
        <v>96343.8</v>
      </c>
      <c r="I3914">
        <f t="shared" ca="1" si="1106"/>
        <v>1</v>
      </c>
      <c r="J3914">
        <f t="shared" si="1107"/>
        <v>-1</v>
      </c>
      <c r="K3914">
        <f t="shared" si="1100"/>
        <v>17.530000000000655</v>
      </c>
      <c r="L3914">
        <f t="shared" ca="1" si="1101"/>
        <v>-17.530000000000655</v>
      </c>
      <c r="M3914" s="14">
        <f t="shared" si="1102"/>
        <v>6923.0300000000498</v>
      </c>
      <c r="N3914">
        <f t="shared" si="1108"/>
        <v>0</v>
      </c>
      <c r="O3914">
        <f t="shared" si="1103"/>
        <v>0</v>
      </c>
      <c r="P3914">
        <f>COUNTIF(作圖資料!$A$3:$A$249,A3914)</f>
        <v>0</v>
      </c>
      <c r="R3914" s="7">
        <f t="shared" si="1109"/>
        <v>11</v>
      </c>
      <c r="S3914" s="8">
        <f t="shared" ca="1" si="1110"/>
        <v>-11</v>
      </c>
      <c r="T3914" s="8">
        <f t="shared" ca="1" si="1111"/>
        <v>8466</v>
      </c>
      <c r="U3914" s="8">
        <f t="shared" ca="1" si="1112"/>
        <v>0</v>
      </c>
      <c r="V3914" s="9">
        <f t="shared" ca="1" si="1113"/>
        <v>0</v>
      </c>
      <c r="W3914" s="3">
        <f t="shared" si="1114"/>
        <v>-1.7791669447813074E-3</v>
      </c>
      <c r="X3914" s="3">
        <f t="shared" si="1115"/>
        <v>2.9764795510883735E-2</v>
      </c>
      <c r="Y3914" s="3">
        <f t="shared" si="1116"/>
        <v>2.686188609637985E-2</v>
      </c>
    </row>
    <row r="3915" spans="1:25" x14ac:dyDescent="0.25">
      <c r="A3915" s="1">
        <v>41740</v>
      </c>
      <c r="B3915" s="2">
        <v>8908.0499999999993</v>
      </c>
      <c r="C3915" s="2">
        <v>96519</v>
      </c>
      <c r="D3915" s="2">
        <v>8870</v>
      </c>
      <c r="E3915" s="2">
        <v>8854</v>
      </c>
      <c r="F3915" s="13">
        <f t="shared" si="1104"/>
        <v>-4.2714174258113857E-3</v>
      </c>
      <c r="G3915" s="2">
        <f t="shared" si="1099"/>
        <v>8635.2705000000005</v>
      </c>
      <c r="H3915" s="2">
        <f t="shared" ca="1" si="1105"/>
        <v>96142.8</v>
      </c>
      <c r="I3915">
        <f t="shared" ca="1" si="1106"/>
        <v>1</v>
      </c>
      <c r="J3915">
        <f t="shared" si="1107"/>
        <v>-1</v>
      </c>
      <c r="K3915">
        <f t="shared" si="1100"/>
        <v>-40.050000000001091</v>
      </c>
      <c r="L3915">
        <f t="shared" ca="1" si="1101"/>
        <v>-40.050000000001091</v>
      </c>
      <c r="M3915" s="14">
        <f t="shared" si="1102"/>
        <v>6923.0300000000498</v>
      </c>
      <c r="N3915">
        <f t="shared" si="1108"/>
        <v>0</v>
      </c>
      <c r="O3915">
        <f t="shared" si="1103"/>
        <v>0</v>
      </c>
      <c r="P3915">
        <f>COUNTIF(作圖資料!$A$3:$A$249,A3915)</f>
        <v>0</v>
      </c>
      <c r="R3915" s="7">
        <f t="shared" si="1109"/>
        <v>-37</v>
      </c>
      <c r="S3915" s="8">
        <f t="shared" ca="1" si="1110"/>
        <v>-37</v>
      </c>
      <c r="T3915" s="8">
        <f t="shared" ca="1" si="1111"/>
        <v>8466</v>
      </c>
      <c r="U3915" s="8">
        <f t="shared" ca="1" si="1112"/>
        <v>0</v>
      </c>
      <c r="V3915" s="9">
        <f t="shared" ca="1" si="1113"/>
        <v>0</v>
      </c>
      <c r="W3915" s="3">
        <f t="shared" si="1114"/>
        <v>-1.7791669447813074E-3</v>
      </c>
      <c r="X3915" s="3">
        <f t="shared" si="1115"/>
        <v>2.5155763419131061E-2</v>
      </c>
      <c r="Y3915" s="3">
        <f t="shared" si="1116"/>
        <v>2.2596264699100477E-2</v>
      </c>
    </row>
    <row r="3916" spans="1:25" x14ac:dyDescent="0.25">
      <c r="A3916" s="1">
        <v>41743</v>
      </c>
      <c r="B3916" s="2">
        <v>8857.42</v>
      </c>
      <c r="C3916" s="2">
        <v>78050</v>
      </c>
      <c r="D3916" s="2">
        <v>8858</v>
      </c>
      <c r="E3916" s="2">
        <v>8842</v>
      </c>
      <c r="F3916" s="13">
        <f t="shared" si="1104"/>
        <v>6.5481822020485581E-5</v>
      </c>
      <c r="G3916" s="2">
        <f t="shared" si="1099"/>
        <v>8640.2939999999999</v>
      </c>
      <c r="H3916" s="2">
        <f t="shared" ca="1" si="1105"/>
        <v>92880.8</v>
      </c>
      <c r="I3916">
        <f t="shared" ca="1" si="1106"/>
        <v>-1</v>
      </c>
      <c r="J3916">
        <f t="shared" si="1107"/>
        <v>1</v>
      </c>
      <c r="K3916">
        <f t="shared" si="1100"/>
        <v>-50.6299999999992</v>
      </c>
      <c r="L3916">
        <f t="shared" ca="1" si="1101"/>
        <v>-50.6299999999992</v>
      </c>
      <c r="M3916" s="14">
        <f t="shared" si="1102"/>
        <v>6923.0300000000498</v>
      </c>
      <c r="N3916">
        <f t="shared" si="1108"/>
        <v>0</v>
      </c>
      <c r="O3916">
        <f t="shared" si="1103"/>
        <v>0</v>
      </c>
      <c r="P3916">
        <f>COUNTIF(作圖資料!$A$3:$A$249,A3916)</f>
        <v>0</v>
      </c>
      <c r="R3916" s="7">
        <f t="shared" si="1109"/>
        <v>-12</v>
      </c>
      <c r="S3916" s="8">
        <f t="shared" ca="1" si="1110"/>
        <v>-12</v>
      </c>
      <c r="T3916" s="8">
        <f t="shared" ca="1" si="1111"/>
        <v>8466</v>
      </c>
      <c r="U3916" s="8">
        <f t="shared" ca="1" si="1112"/>
        <v>0</v>
      </c>
      <c r="V3916" s="9">
        <f t="shared" ca="1" si="1113"/>
        <v>0</v>
      </c>
      <c r="W3916" s="3">
        <f t="shared" si="1114"/>
        <v>-1.7791669447813074E-3</v>
      </c>
      <c r="X3916" s="3">
        <f t="shared" si="1115"/>
        <v>1.9329164297896995E-2</v>
      </c>
      <c r="Y3916" s="3">
        <f t="shared" si="1116"/>
        <v>2.121281992160462E-2</v>
      </c>
    </row>
    <row r="3917" spans="1:25" x14ac:dyDescent="0.25">
      <c r="A3917" s="1">
        <v>41744</v>
      </c>
      <c r="B3917" s="2">
        <v>8916.7099999999991</v>
      </c>
      <c r="C3917" s="2">
        <v>89666</v>
      </c>
      <c r="D3917" s="2">
        <v>8896</v>
      </c>
      <c r="E3917" s="2">
        <v>8878</v>
      </c>
      <c r="F3917" s="13">
        <f t="shared" si="1104"/>
        <v>-2.3226055350010766E-3</v>
      </c>
      <c r="G3917" s="2">
        <f t="shared" si="1099"/>
        <v>8646.9944999999989</v>
      </c>
      <c r="H3917" s="2">
        <f t="shared" ca="1" si="1105"/>
        <v>92579</v>
      </c>
      <c r="I3917">
        <f t="shared" ca="1" si="1106"/>
        <v>-1</v>
      </c>
      <c r="J3917">
        <f t="shared" si="1107"/>
        <v>-1</v>
      </c>
      <c r="K3917">
        <f t="shared" si="1100"/>
        <v>59.289999999999054</v>
      </c>
      <c r="L3917">
        <f t="shared" ca="1" si="1101"/>
        <v>-59.289999999999054</v>
      </c>
      <c r="M3917" s="14">
        <f t="shared" si="1102"/>
        <v>6923.0300000000498</v>
      </c>
      <c r="N3917">
        <f t="shared" si="1108"/>
        <v>0</v>
      </c>
      <c r="O3917">
        <f t="shared" si="1103"/>
        <v>0</v>
      </c>
      <c r="P3917">
        <f>COUNTIF(作圖資料!$A$3:$A$249,A3917)</f>
        <v>0</v>
      </c>
      <c r="R3917" s="7">
        <f t="shared" si="1109"/>
        <v>38</v>
      </c>
      <c r="S3917" s="8">
        <f t="shared" ca="1" si="1110"/>
        <v>-38</v>
      </c>
      <c r="T3917" s="8">
        <f t="shared" ca="1" si="1111"/>
        <v>8466</v>
      </c>
      <c r="U3917" s="8">
        <f t="shared" ca="1" si="1112"/>
        <v>0</v>
      </c>
      <c r="V3917" s="9">
        <f t="shared" ca="1" si="1113"/>
        <v>0</v>
      </c>
      <c r="W3917" s="3">
        <f t="shared" si="1114"/>
        <v>-1.7791669447813074E-3</v>
      </c>
      <c r="X3917" s="3">
        <f t="shared" si="1115"/>
        <v>2.6152373104888271E-2</v>
      </c>
      <c r="Y3917" s="3">
        <f t="shared" si="1116"/>
        <v>2.5593728383675129E-2</v>
      </c>
    </row>
    <row r="3918" spans="1:25" x14ac:dyDescent="0.25">
      <c r="A3918" s="1">
        <v>41745</v>
      </c>
      <c r="B3918" s="2">
        <v>8923.82</v>
      </c>
      <c r="C3918" s="2">
        <v>94126</v>
      </c>
      <c r="D3918" s="2">
        <v>8955</v>
      </c>
      <c r="E3918" s="2">
        <v>8873</v>
      </c>
      <c r="F3918" s="13">
        <f t="shared" si="1104"/>
        <v>-5.6948705823290924E-3</v>
      </c>
      <c r="G3918" s="2">
        <f t="shared" si="1099"/>
        <v>8653.5689999999995</v>
      </c>
      <c r="H3918" s="2">
        <f t="shared" ca="1" si="1105"/>
        <v>93078.2</v>
      </c>
      <c r="I3918">
        <f t="shared" ca="1" si="1106"/>
        <v>1</v>
      </c>
      <c r="J3918">
        <f t="shared" si="1107"/>
        <v>-1</v>
      </c>
      <c r="K3918">
        <f t="shared" si="1100"/>
        <v>7.1100000000005821</v>
      </c>
      <c r="L3918">
        <f t="shared" ca="1" si="1101"/>
        <v>-7.1100000000005821</v>
      </c>
      <c r="M3918" s="14">
        <f t="shared" si="1102"/>
        <v>6923.0300000000498</v>
      </c>
      <c r="N3918">
        <f t="shared" si="1108"/>
        <v>0</v>
      </c>
      <c r="O3918">
        <f t="shared" si="1103"/>
        <v>0</v>
      </c>
      <c r="P3918">
        <f>COUNTIF(作圖資料!$A$3:$A$249,A3918)</f>
        <v>1</v>
      </c>
      <c r="R3918" s="7">
        <f t="shared" si="1109"/>
        <v>59</v>
      </c>
      <c r="S3918" s="8">
        <f t="shared" ca="1" si="1110"/>
        <v>-59</v>
      </c>
      <c r="T3918" s="8">
        <f t="shared" ca="1" si="1111"/>
        <v>8466</v>
      </c>
      <c r="U3918" s="8">
        <f t="shared" ca="1" si="1112"/>
        <v>0</v>
      </c>
      <c r="V3918" s="9">
        <f t="shared" ca="1" si="1113"/>
        <v>0</v>
      </c>
      <c r="W3918" s="3">
        <f t="shared" si="1114"/>
        <v>-1.7791669447813074E-3</v>
      </c>
      <c r="X3918" s="3">
        <f t="shared" si="1115"/>
        <v>2.6970605768368072E-2</v>
      </c>
      <c r="Y3918" s="3">
        <f t="shared" si="1116"/>
        <v>3.2395665206363722E-2</v>
      </c>
    </row>
    <row r="3919" spans="1:25" x14ac:dyDescent="0.25">
      <c r="A3919" s="1">
        <v>41746</v>
      </c>
      <c r="B3919" s="2">
        <v>8944.16</v>
      </c>
      <c r="C3919" s="2">
        <v>94927</v>
      </c>
      <c r="D3919" s="2">
        <v>8897</v>
      </c>
      <c r="E3919" s="2">
        <v>8867</v>
      </c>
      <c r="F3919" s="13">
        <f t="shared" si="1104"/>
        <v>-5.272714262714473E-3</v>
      </c>
      <c r="G3919" s="2">
        <f t="shared" si="1099"/>
        <v>8659.8683333333338</v>
      </c>
      <c r="H3919" s="2">
        <f t="shared" ca="1" si="1105"/>
        <v>90657.600000000006</v>
      </c>
      <c r="I3919">
        <f t="shared" ca="1" si="1106"/>
        <v>1</v>
      </c>
      <c r="J3919">
        <f t="shared" si="1107"/>
        <v>-1</v>
      </c>
      <c r="K3919">
        <f t="shared" si="1100"/>
        <v>20.340000000000146</v>
      </c>
      <c r="L3919">
        <f t="shared" ca="1" si="1101"/>
        <v>20.340000000000146</v>
      </c>
      <c r="M3919" s="14">
        <f t="shared" si="1102"/>
        <v>6923.0300000000498</v>
      </c>
      <c r="N3919">
        <f t="shared" si="1108"/>
        <v>0</v>
      </c>
      <c r="O3919">
        <f t="shared" si="1103"/>
        <v>0</v>
      </c>
      <c r="P3919">
        <f>COUNTIF(作圖資料!$A$3:$A$249,A3919)</f>
        <v>0</v>
      </c>
      <c r="R3919" s="7">
        <f t="shared" si="1109"/>
        <v>24</v>
      </c>
      <c r="S3919" s="8">
        <f t="shared" ca="1" si="1110"/>
        <v>24</v>
      </c>
      <c r="T3919" s="8">
        <f t="shared" ca="1" si="1111"/>
        <v>8466</v>
      </c>
      <c r="U3919" s="8">
        <f t="shared" ca="1" si="1112"/>
        <v>0</v>
      </c>
      <c r="V3919" s="9">
        <f t="shared" ca="1" si="1113"/>
        <v>0</v>
      </c>
      <c r="W3919" s="3">
        <f t="shared" si="1114"/>
        <v>-5.6948705823290924E-3</v>
      </c>
      <c r="X3919" s="3">
        <f t="shared" si="1115"/>
        <v>2.2792929485355089E-3</v>
      </c>
      <c r="Y3919" s="3">
        <f t="shared" si="1116"/>
        <v>2.7048348923701115E-3</v>
      </c>
    </row>
    <row r="3920" spans="1:25" x14ac:dyDescent="0.25">
      <c r="A3920" s="1">
        <v>41747</v>
      </c>
      <c r="B3920" s="2">
        <v>8966.66</v>
      </c>
      <c r="C3920" s="2">
        <v>70256</v>
      </c>
      <c r="D3920" s="2">
        <v>8918</v>
      </c>
      <c r="E3920" s="2">
        <v>8888</v>
      </c>
      <c r="F3920" s="13">
        <f t="shared" si="1104"/>
        <v>-5.4267698340295656E-3</v>
      </c>
      <c r="G3920" s="2">
        <f t="shared" si="1099"/>
        <v>8666.8436666666657</v>
      </c>
      <c r="H3920" s="2">
        <f t="shared" ca="1" si="1105"/>
        <v>85405</v>
      </c>
      <c r="I3920">
        <f t="shared" ca="1" si="1106"/>
        <v>-1</v>
      </c>
      <c r="J3920">
        <f t="shared" si="1107"/>
        <v>-1</v>
      </c>
      <c r="K3920">
        <f t="shared" si="1100"/>
        <v>22.5</v>
      </c>
      <c r="L3920">
        <f t="shared" ca="1" si="1101"/>
        <v>22.5</v>
      </c>
      <c r="M3920" s="14">
        <f t="shared" si="1102"/>
        <v>6923.0300000000498</v>
      </c>
      <c r="N3920">
        <f t="shared" si="1108"/>
        <v>0</v>
      </c>
      <c r="O3920">
        <f t="shared" si="1103"/>
        <v>0</v>
      </c>
      <c r="P3920">
        <f>COUNTIF(作圖資料!$A$3:$A$249,A3920)</f>
        <v>0</v>
      </c>
      <c r="R3920" s="7">
        <f t="shared" si="1109"/>
        <v>21</v>
      </c>
      <c r="S3920" s="8">
        <f t="shared" ca="1" si="1110"/>
        <v>21</v>
      </c>
      <c r="T3920" s="8">
        <f t="shared" ca="1" si="1111"/>
        <v>8466</v>
      </c>
      <c r="U3920" s="8">
        <f t="shared" ca="1" si="1112"/>
        <v>0</v>
      </c>
      <c r="V3920" s="9">
        <f t="shared" ca="1" si="1113"/>
        <v>0</v>
      </c>
      <c r="W3920" s="3">
        <f t="shared" si="1114"/>
        <v>-5.6948705823290924E-3</v>
      </c>
      <c r="X3920" s="3">
        <f t="shared" si="1115"/>
        <v>4.8006347057651944E-3</v>
      </c>
      <c r="Y3920" s="3">
        <f t="shared" si="1116"/>
        <v>5.071565423194091E-3</v>
      </c>
    </row>
    <row r="3921" spans="1:25" x14ac:dyDescent="0.25">
      <c r="A3921" s="1">
        <v>41750</v>
      </c>
      <c r="B3921" s="2">
        <v>8951.19</v>
      </c>
      <c r="C3921" s="2">
        <v>65726</v>
      </c>
      <c r="D3921" s="2">
        <v>8923</v>
      </c>
      <c r="E3921" s="2">
        <v>8892</v>
      </c>
      <c r="F3921" s="13">
        <f t="shared" si="1104"/>
        <v>-3.1493019363906249E-3</v>
      </c>
      <c r="G3921" s="2">
        <f t="shared" si="1099"/>
        <v>8672.654333333332</v>
      </c>
      <c r="H3921" s="2">
        <f t="shared" ca="1" si="1105"/>
        <v>82940.2</v>
      </c>
      <c r="I3921">
        <f t="shared" ca="1" si="1106"/>
        <v>-1</v>
      </c>
      <c r="J3921">
        <f t="shared" si="1107"/>
        <v>-1</v>
      </c>
      <c r="K3921">
        <f t="shared" si="1100"/>
        <v>-15.469999999999345</v>
      </c>
      <c r="L3921">
        <f t="shared" ca="1" si="1101"/>
        <v>15.469999999999345</v>
      </c>
      <c r="M3921" s="14">
        <f t="shared" si="1102"/>
        <v>6923.0300000000498</v>
      </c>
      <c r="N3921">
        <f t="shared" si="1108"/>
        <v>0</v>
      </c>
      <c r="O3921">
        <f t="shared" si="1103"/>
        <v>0</v>
      </c>
      <c r="P3921">
        <f>COUNTIF(作圖資料!$A$3:$A$249,A3921)</f>
        <v>0</v>
      </c>
      <c r="R3921" s="7">
        <f t="shared" si="1109"/>
        <v>5</v>
      </c>
      <c r="S3921" s="8">
        <f t="shared" ca="1" si="1110"/>
        <v>-5</v>
      </c>
      <c r="T3921" s="8">
        <f t="shared" ca="1" si="1111"/>
        <v>8466</v>
      </c>
      <c r="U3921" s="8">
        <f t="shared" ca="1" si="1112"/>
        <v>0</v>
      </c>
      <c r="V3921" s="9">
        <f t="shared" ca="1" si="1113"/>
        <v>0</v>
      </c>
      <c r="W3921" s="3">
        <f t="shared" si="1114"/>
        <v>-5.6948705823290924E-3</v>
      </c>
      <c r="X3921" s="3">
        <f t="shared" si="1115"/>
        <v>3.0670721731278494E-3</v>
      </c>
      <c r="Y3921" s="3">
        <f t="shared" si="1116"/>
        <v>5.6350726924376815E-3</v>
      </c>
    </row>
    <row r="3922" spans="1:25" x14ac:dyDescent="0.25">
      <c r="A3922" s="1">
        <v>41751</v>
      </c>
      <c r="B3922" s="2">
        <v>8974.7099999999991</v>
      </c>
      <c r="C3922" s="2">
        <v>86930</v>
      </c>
      <c r="D3922" s="2">
        <v>8950</v>
      </c>
      <c r="E3922" s="2">
        <v>8922</v>
      </c>
      <c r="F3922" s="13">
        <f t="shared" si="1104"/>
        <v>-2.7532923069379933E-3</v>
      </c>
      <c r="G3922" s="2">
        <f t="shared" si="1099"/>
        <v>8678.6976666666651</v>
      </c>
      <c r="H3922" s="2">
        <f t="shared" ca="1" si="1105"/>
        <v>82393</v>
      </c>
      <c r="I3922">
        <f t="shared" ca="1" si="1106"/>
        <v>1</v>
      </c>
      <c r="J3922">
        <f t="shared" si="1107"/>
        <v>-1</v>
      </c>
      <c r="K3922">
        <f t="shared" si="1100"/>
        <v>23.519999999998618</v>
      </c>
      <c r="L3922">
        <f t="shared" ca="1" si="1101"/>
        <v>-23.519999999998618</v>
      </c>
      <c r="M3922" s="14">
        <f t="shared" si="1102"/>
        <v>6923.0300000000498</v>
      </c>
      <c r="N3922">
        <f t="shared" si="1108"/>
        <v>0</v>
      </c>
      <c r="O3922">
        <f t="shared" si="1103"/>
        <v>0</v>
      </c>
      <c r="P3922">
        <f>COUNTIF(作圖資料!$A$3:$A$249,A3922)</f>
        <v>0</v>
      </c>
      <c r="R3922" s="7">
        <f t="shared" si="1109"/>
        <v>27</v>
      </c>
      <c r="S3922" s="8">
        <f t="shared" ca="1" si="1110"/>
        <v>-27</v>
      </c>
      <c r="T3922" s="8">
        <f t="shared" ca="1" si="1111"/>
        <v>8466</v>
      </c>
      <c r="U3922" s="8">
        <f t="shared" ca="1" si="1112"/>
        <v>0</v>
      </c>
      <c r="V3922" s="9">
        <f t="shared" ca="1" si="1113"/>
        <v>0</v>
      </c>
      <c r="W3922" s="3">
        <f t="shared" si="1114"/>
        <v>-5.6948705823290924E-3</v>
      </c>
      <c r="X3922" s="3">
        <f t="shared" si="1115"/>
        <v>5.7027147566850456E-3</v>
      </c>
      <c r="Y3922" s="3">
        <f t="shared" si="1116"/>
        <v>8.6780119463540917E-3</v>
      </c>
    </row>
    <row r="3923" spans="1:25" x14ac:dyDescent="0.25">
      <c r="A3923" s="1">
        <v>41752</v>
      </c>
      <c r="B3923" s="2">
        <v>8956.92</v>
      </c>
      <c r="C3923" s="2">
        <v>104172</v>
      </c>
      <c r="D3923" s="2">
        <v>8922</v>
      </c>
      <c r="E3923" s="2">
        <v>8894</v>
      </c>
      <c r="F3923" s="13">
        <f t="shared" si="1104"/>
        <v>-3.8986615934941682E-3</v>
      </c>
      <c r="G3923" s="2">
        <f t="shared" si="1099"/>
        <v>8684.7129999999979</v>
      </c>
      <c r="H3923" s="2">
        <f t="shared" ca="1" si="1105"/>
        <v>84402.2</v>
      </c>
      <c r="I3923">
        <f t="shared" ca="1" si="1106"/>
        <v>1</v>
      </c>
      <c r="J3923">
        <f t="shared" si="1107"/>
        <v>-1</v>
      </c>
      <c r="K3923">
        <f t="shared" si="1100"/>
        <v>-17.789999999999054</v>
      </c>
      <c r="L3923">
        <f t="shared" ca="1" si="1101"/>
        <v>-17.789999999999054</v>
      </c>
      <c r="M3923" s="14">
        <f t="shared" si="1102"/>
        <v>6923.0300000000498</v>
      </c>
      <c r="N3923">
        <f t="shared" si="1108"/>
        <v>0</v>
      </c>
      <c r="O3923">
        <f t="shared" si="1103"/>
        <v>0</v>
      </c>
      <c r="P3923">
        <f>COUNTIF(作圖資料!$A$3:$A$249,A3923)</f>
        <v>0</v>
      </c>
      <c r="R3923" s="7">
        <f t="shared" si="1109"/>
        <v>-28</v>
      </c>
      <c r="S3923" s="8">
        <f t="shared" ca="1" si="1110"/>
        <v>-28</v>
      </c>
      <c r="T3923" s="8">
        <f t="shared" ca="1" si="1111"/>
        <v>8466</v>
      </c>
      <c r="U3923" s="8">
        <f t="shared" ca="1" si="1112"/>
        <v>0</v>
      </c>
      <c r="V3923" s="9">
        <f t="shared" ca="1" si="1113"/>
        <v>0</v>
      </c>
      <c r="W3923" s="3">
        <f t="shared" si="1114"/>
        <v>-5.6948705823290924E-3</v>
      </c>
      <c r="X3923" s="3">
        <f t="shared" si="1115"/>
        <v>3.7091738739689628E-3</v>
      </c>
      <c r="Y3923" s="3">
        <f t="shared" si="1116"/>
        <v>5.5223712385890078E-3</v>
      </c>
    </row>
    <row r="3924" spans="1:25" x14ac:dyDescent="0.25">
      <c r="A3924" s="1">
        <v>41753</v>
      </c>
      <c r="B3924" s="2">
        <v>8945.4500000000007</v>
      </c>
      <c r="C3924" s="2">
        <v>94924</v>
      </c>
      <c r="D3924" s="2">
        <v>8937</v>
      </c>
      <c r="E3924" s="2">
        <v>8910</v>
      </c>
      <c r="F3924" s="13">
        <f t="shared" si="1104"/>
        <v>-9.4461430112524614E-4</v>
      </c>
      <c r="G3924" s="2">
        <f t="shared" si="1099"/>
        <v>8690.1111666666657</v>
      </c>
      <c r="H3924" s="2">
        <f t="shared" ca="1" si="1105"/>
        <v>84401.600000000006</v>
      </c>
      <c r="I3924">
        <f t="shared" ca="1" si="1106"/>
        <v>1</v>
      </c>
      <c r="J3924">
        <f t="shared" si="1107"/>
        <v>-1</v>
      </c>
      <c r="K3924">
        <f t="shared" si="1100"/>
        <v>-11.469999999999345</v>
      </c>
      <c r="L3924">
        <f t="shared" ca="1" si="1101"/>
        <v>-11.469999999999345</v>
      </c>
      <c r="M3924" s="14">
        <f t="shared" si="1102"/>
        <v>6923.0300000000498</v>
      </c>
      <c r="N3924">
        <f t="shared" si="1108"/>
        <v>0</v>
      </c>
      <c r="O3924">
        <f t="shared" si="1103"/>
        <v>0</v>
      </c>
      <c r="P3924">
        <f>COUNTIF(作圖資料!$A$3:$A$249,A3924)</f>
        <v>0</v>
      </c>
      <c r="R3924" s="7">
        <f t="shared" si="1109"/>
        <v>15</v>
      </c>
      <c r="S3924" s="8">
        <f t="shared" ca="1" si="1110"/>
        <v>15</v>
      </c>
      <c r="T3924" s="8">
        <f t="shared" ca="1" si="1111"/>
        <v>8466</v>
      </c>
      <c r="U3924" s="8">
        <f t="shared" ca="1" si="1112"/>
        <v>0</v>
      </c>
      <c r="V3924" s="9">
        <f t="shared" ca="1" si="1113"/>
        <v>0</v>
      </c>
      <c r="W3924" s="3">
        <f t="shared" si="1114"/>
        <v>-5.6948705823290924E-3</v>
      </c>
      <c r="X3924" s="3">
        <f t="shared" si="1115"/>
        <v>2.4238498759501237E-3</v>
      </c>
      <c r="Y3924" s="3">
        <f t="shared" si="1116"/>
        <v>7.2128930463202234E-3</v>
      </c>
    </row>
    <row r="3925" spans="1:25" x14ac:dyDescent="0.25">
      <c r="A3925" s="1">
        <v>41754</v>
      </c>
      <c r="B3925" s="2">
        <v>8774.1200000000008</v>
      </c>
      <c r="C3925" s="2">
        <v>134047</v>
      </c>
      <c r="D3925" s="2">
        <v>8750</v>
      </c>
      <c r="E3925" s="2">
        <v>8728</v>
      </c>
      <c r="F3925" s="13">
        <f t="shared" si="1104"/>
        <v>-2.7489936312702357E-3</v>
      </c>
      <c r="G3925" s="2">
        <f t="shared" si="1099"/>
        <v>8693.0148333333327</v>
      </c>
      <c r="H3925" s="2">
        <f t="shared" ca="1" si="1105"/>
        <v>97159.8</v>
      </c>
      <c r="I3925">
        <f t="shared" ca="1" si="1106"/>
        <v>1</v>
      </c>
      <c r="J3925">
        <f t="shared" si="1107"/>
        <v>-1</v>
      </c>
      <c r="K3925">
        <f t="shared" si="1100"/>
        <v>-171.32999999999993</v>
      </c>
      <c r="L3925">
        <f t="shared" ca="1" si="1101"/>
        <v>-171.32999999999993</v>
      </c>
      <c r="M3925" s="14">
        <f t="shared" si="1102"/>
        <v>6923.0300000000498</v>
      </c>
      <c r="N3925">
        <f t="shared" si="1108"/>
        <v>0</v>
      </c>
      <c r="O3925">
        <f t="shared" si="1103"/>
        <v>0</v>
      </c>
      <c r="P3925">
        <f>COUNTIF(作圖資料!$A$3:$A$249,A3925)</f>
        <v>0</v>
      </c>
      <c r="R3925" s="7">
        <f t="shared" si="1109"/>
        <v>-187</v>
      </c>
      <c r="S3925" s="8">
        <f t="shared" ca="1" si="1110"/>
        <v>-187</v>
      </c>
      <c r="T3925" s="8">
        <f t="shared" ca="1" si="1111"/>
        <v>8466</v>
      </c>
      <c r="U3925" s="8">
        <f t="shared" ca="1" si="1112"/>
        <v>0</v>
      </c>
      <c r="V3925" s="9">
        <f t="shared" ca="1" si="1113"/>
        <v>0</v>
      </c>
      <c r="W3925" s="3">
        <f t="shared" si="1114"/>
        <v>-5.6948705823290924E-3</v>
      </c>
      <c r="X3925" s="3">
        <f t="shared" si="1115"/>
        <v>-1.6775327158100373E-2</v>
      </c>
      <c r="Y3925" s="3">
        <f t="shared" si="1116"/>
        <v>-1.3862278823396967E-2</v>
      </c>
    </row>
    <row r="3926" spans="1:25" x14ac:dyDescent="0.25">
      <c r="A3926" s="1">
        <v>41757</v>
      </c>
      <c r="B3926" s="2">
        <v>8809.7099999999991</v>
      </c>
      <c r="C3926" s="2">
        <v>97144</v>
      </c>
      <c r="D3926" s="2">
        <v>8819</v>
      </c>
      <c r="E3926" s="2">
        <v>8797</v>
      </c>
      <c r="F3926" s="13">
        <f t="shared" si="1104"/>
        <v>1.0545182531549457E-3</v>
      </c>
      <c r="G3926" s="2">
        <f t="shared" si="1099"/>
        <v>8696.0883333333331</v>
      </c>
      <c r="H3926" s="2">
        <f t="shared" ca="1" si="1105"/>
        <v>103443.4</v>
      </c>
      <c r="I3926">
        <f t="shared" ca="1" si="1106"/>
        <v>-1</v>
      </c>
      <c r="J3926">
        <f t="shared" si="1107"/>
        <v>1</v>
      </c>
      <c r="K3926">
        <f t="shared" si="1100"/>
        <v>35.589999999998327</v>
      </c>
      <c r="L3926">
        <f t="shared" ca="1" si="1101"/>
        <v>35.589999999998327</v>
      </c>
      <c r="M3926" s="14">
        <f t="shared" si="1102"/>
        <v>6923.0300000000498</v>
      </c>
      <c r="N3926">
        <f t="shared" si="1108"/>
        <v>0</v>
      </c>
      <c r="O3926">
        <f t="shared" si="1103"/>
        <v>0</v>
      </c>
      <c r="P3926">
        <f>COUNTIF(作圖資料!$A$3:$A$249,A3926)</f>
        <v>0</v>
      </c>
      <c r="R3926" s="7">
        <f t="shared" si="1109"/>
        <v>69</v>
      </c>
      <c r="S3926" s="8">
        <f t="shared" ca="1" si="1110"/>
        <v>69</v>
      </c>
      <c r="T3926" s="8">
        <f t="shared" ca="1" si="1111"/>
        <v>8466</v>
      </c>
      <c r="U3926" s="8">
        <f t="shared" ca="1" si="1112"/>
        <v>0</v>
      </c>
      <c r="V3926" s="9">
        <f t="shared" ca="1" si="1113"/>
        <v>0</v>
      </c>
      <c r="W3926" s="3">
        <f t="shared" si="1114"/>
        <v>-5.6948705823290924E-3</v>
      </c>
      <c r="X3926" s="3">
        <f t="shared" si="1115"/>
        <v>-1.2787124796331817E-2</v>
      </c>
      <c r="Y3926" s="3">
        <f t="shared" si="1116"/>
        <v>-6.0858785078329314E-3</v>
      </c>
    </row>
    <row r="3927" spans="1:25" x14ac:dyDescent="0.25">
      <c r="A3927" s="1">
        <v>41758</v>
      </c>
      <c r="B3927" s="2">
        <v>8872.11</v>
      </c>
      <c r="C3927" s="2">
        <v>92000</v>
      </c>
      <c r="D3927" s="2">
        <v>8840</v>
      </c>
      <c r="E3927" s="2">
        <v>8814</v>
      </c>
      <c r="F3927" s="13">
        <f t="shared" si="1104"/>
        <v>-3.6192067050566656E-3</v>
      </c>
      <c r="G3927" s="2">
        <f t="shared" si="1099"/>
        <v>8700.7051666666666</v>
      </c>
      <c r="H3927" s="2">
        <f t="shared" ca="1" si="1105"/>
        <v>104457.4</v>
      </c>
      <c r="I3927">
        <f t="shared" ca="1" si="1106"/>
        <v>-1</v>
      </c>
      <c r="J3927">
        <f t="shared" si="1107"/>
        <v>-1</v>
      </c>
      <c r="K3927">
        <f t="shared" si="1100"/>
        <v>62.400000000001455</v>
      </c>
      <c r="L3927">
        <f t="shared" ca="1" si="1101"/>
        <v>-62.400000000001455</v>
      </c>
      <c r="M3927" s="14">
        <f t="shared" si="1102"/>
        <v>6923.0300000000498</v>
      </c>
      <c r="N3927">
        <f t="shared" si="1108"/>
        <v>0</v>
      </c>
      <c r="O3927">
        <f t="shared" si="1103"/>
        <v>0</v>
      </c>
      <c r="P3927">
        <f>COUNTIF(作圖資料!$A$3:$A$249,A3927)</f>
        <v>0</v>
      </c>
      <c r="R3927" s="7">
        <f t="shared" si="1109"/>
        <v>21</v>
      </c>
      <c r="S3927" s="8">
        <f t="shared" ca="1" si="1110"/>
        <v>-21</v>
      </c>
      <c r="T3927" s="8">
        <f t="shared" ca="1" si="1111"/>
        <v>8466</v>
      </c>
      <c r="U3927" s="8">
        <f t="shared" ca="1" si="1112"/>
        <v>0</v>
      </c>
      <c r="V3927" s="9">
        <f t="shared" ca="1" si="1113"/>
        <v>0</v>
      </c>
      <c r="W3927" s="3">
        <f t="shared" si="1114"/>
        <v>-5.6948705823290924E-3</v>
      </c>
      <c r="X3927" s="3">
        <f t="shared" si="1115"/>
        <v>-5.794603656281816E-3</v>
      </c>
      <c r="Y3927" s="3">
        <f t="shared" si="1116"/>
        <v>-3.7191479770090075E-3</v>
      </c>
    </row>
    <row r="3928" spans="1:25" x14ac:dyDescent="0.25">
      <c r="A3928" s="1">
        <v>41759</v>
      </c>
      <c r="B3928" s="2">
        <v>8791.44</v>
      </c>
      <c r="C3928" s="2">
        <v>107928</v>
      </c>
      <c r="D3928" s="2">
        <v>8758</v>
      </c>
      <c r="E3928" s="2">
        <v>8727</v>
      </c>
      <c r="F3928" s="13">
        <f t="shared" si="1104"/>
        <v>-3.8036999626910317E-3</v>
      </c>
      <c r="G3928" s="2">
        <f t="shared" si="1099"/>
        <v>8703.9240000000009</v>
      </c>
      <c r="H3928" s="2">
        <f t="shared" ca="1" si="1105"/>
        <v>105208.6</v>
      </c>
      <c r="I3928">
        <f t="shared" ca="1" si="1106"/>
        <v>1</v>
      </c>
      <c r="J3928">
        <f t="shared" si="1107"/>
        <v>-1</v>
      </c>
      <c r="K3928">
        <f t="shared" si="1100"/>
        <v>-80.670000000000073</v>
      </c>
      <c r="L3928">
        <f t="shared" ca="1" si="1101"/>
        <v>80.670000000000073</v>
      </c>
      <c r="M3928" s="14">
        <f t="shared" si="1102"/>
        <v>6923.0300000000498</v>
      </c>
      <c r="N3928">
        <f t="shared" si="1108"/>
        <v>0</v>
      </c>
      <c r="O3928">
        <f t="shared" si="1103"/>
        <v>0</v>
      </c>
      <c r="P3928">
        <f>COUNTIF(作圖資料!$A$3:$A$249,A3928)</f>
        <v>0</v>
      </c>
      <c r="R3928" s="7">
        <f t="shared" si="1109"/>
        <v>-82</v>
      </c>
      <c r="S3928" s="8">
        <f t="shared" ca="1" si="1110"/>
        <v>82</v>
      </c>
      <c r="T3928" s="8">
        <f t="shared" ca="1" si="1111"/>
        <v>8466</v>
      </c>
      <c r="U3928" s="8">
        <f t="shared" ca="1" si="1112"/>
        <v>0</v>
      </c>
      <c r="V3928" s="9">
        <f t="shared" ca="1" si="1113"/>
        <v>0</v>
      </c>
      <c r="W3928" s="3">
        <f t="shared" si="1114"/>
        <v>-5.6948705823290924E-3</v>
      </c>
      <c r="X3928" s="3">
        <f t="shared" si="1115"/>
        <v>-1.4834454303202071E-2</v>
      </c>
      <c r="Y3928" s="3">
        <f t="shared" si="1116"/>
        <v>-1.2960667192606801E-2</v>
      </c>
    </row>
    <row r="3929" spans="1:25" x14ac:dyDescent="0.25">
      <c r="A3929" s="1">
        <v>41761</v>
      </c>
      <c r="B3929" s="2">
        <v>8867.32</v>
      </c>
      <c r="C3929" s="2">
        <v>96918</v>
      </c>
      <c r="D3929" s="2">
        <v>8841</v>
      </c>
      <c r="E3929" s="2">
        <v>8810</v>
      </c>
      <c r="F3929" s="13">
        <f t="shared" si="1104"/>
        <v>-2.9682023429852267E-3</v>
      </c>
      <c r="G3929" s="2">
        <f t="shared" si="1099"/>
        <v>8710.6698333333334</v>
      </c>
      <c r="H3929" s="2">
        <f t="shared" ca="1" si="1105"/>
        <v>105607.4</v>
      </c>
      <c r="I3929">
        <f t="shared" ca="1" si="1106"/>
        <v>-1</v>
      </c>
      <c r="J3929">
        <f t="shared" si="1107"/>
        <v>-1</v>
      </c>
      <c r="K3929">
        <f t="shared" si="1100"/>
        <v>75.8799999999992</v>
      </c>
      <c r="L3929">
        <f t="shared" ca="1" si="1101"/>
        <v>75.8799999999992</v>
      </c>
      <c r="M3929" s="14">
        <f t="shared" si="1102"/>
        <v>6923.0300000000498</v>
      </c>
      <c r="N3929">
        <f t="shared" si="1108"/>
        <v>0</v>
      </c>
      <c r="O3929">
        <f t="shared" si="1103"/>
        <v>0</v>
      </c>
      <c r="P3929">
        <f>COUNTIF(作圖資料!$A$3:$A$249,A3929)</f>
        <v>0</v>
      </c>
      <c r="R3929" s="7">
        <f t="shared" si="1109"/>
        <v>83</v>
      </c>
      <c r="S3929" s="8">
        <f t="shared" ca="1" si="1110"/>
        <v>83</v>
      </c>
      <c r="T3929" s="8">
        <f t="shared" ca="1" si="1111"/>
        <v>8466</v>
      </c>
      <c r="U3929" s="8">
        <f t="shared" ca="1" si="1112"/>
        <v>0</v>
      </c>
      <c r="V3929" s="9">
        <f t="shared" ca="1" si="1113"/>
        <v>0</v>
      </c>
      <c r="W3929" s="3">
        <f t="shared" si="1114"/>
        <v>-5.6948705823290924E-3</v>
      </c>
      <c r="X3929" s="3">
        <f t="shared" si="1115"/>
        <v>-6.3313693014875883E-3</v>
      </c>
      <c r="Y3929" s="3">
        <f t="shared" si="1116"/>
        <v>-3.6064465231602227E-3</v>
      </c>
    </row>
    <row r="3930" spans="1:25" x14ac:dyDescent="0.25">
      <c r="A3930" s="1">
        <v>41764</v>
      </c>
      <c r="B3930" s="2">
        <v>8870.43</v>
      </c>
      <c r="C3930" s="2">
        <v>91992</v>
      </c>
      <c r="D3930" s="2">
        <v>8827</v>
      </c>
      <c r="E3930" s="2">
        <v>8798</v>
      </c>
      <c r="F3930" s="13">
        <f t="shared" si="1104"/>
        <v>-4.8960422437244189E-3</v>
      </c>
      <c r="G3930" s="2">
        <f t="shared" si="1099"/>
        <v>8720.7690000000002</v>
      </c>
      <c r="H3930" s="2">
        <f t="shared" ca="1" si="1105"/>
        <v>97196.4</v>
      </c>
      <c r="I3930">
        <f t="shared" ca="1" si="1106"/>
        <v>-1</v>
      </c>
      <c r="J3930">
        <f t="shared" si="1107"/>
        <v>-1</v>
      </c>
      <c r="K3930">
        <f t="shared" si="1100"/>
        <v>3.1100000000005821</v>
      </c>
      <c r="L3930">
        <f t="shared" ca="1" si="1101"/>
        <v>-3.1100000000005821</v>
      </c>
      <c r="M3930" s="14">
        <f t="shared" si="1102"/>
        <v>6923.0300000000498</v>
      </c>
      <c r="N3930">
        <f t="shared" si="1108"/>
        <v>0</v>
      </c>
      <c r="O3930">
        <f t="shared" si="1103"/>
        <v>0</v>
      </c>
      <c r="P3930">
        <f>COUNTIF(作圖資料!$A$3:$A$249,A3930)</f>
        <v>0</v>
      </c>
      <c r="R3930" s="7">
        <f t="shared" si="1109"/>
        <v>-14</v>
      </c>
      <c r="S3930" s="8">
        <f t="shared" ca="1" si="1110"/>
        <v>14</v>
      </c>
      <c r="T3930" s="8">
        <f t="shared" ca="1" si="1111"/>
        <v>8466</v>
      </c>
      <c r="U3930" s="8">
        <f t="shared" ca="1" si="1112"/>
        <v>0</v>
      </c>
      <c r="V3930" s="9">
        <f t="shared" ca="1" si="1113"/>
        <v>0</v>
      </c>
      <c r="W3930" s="3">
        <f t="shared" si="1114"/>
        <v>-5.6948705823290924E-3</v>
      </c>
      <c r="X3930" s="3">
        <f t="shared" si="1115"/>
        <v>-5.982863840821584E-3</v>
      </c>
      <c r="Y3930" s="3">
        <f t="shared" si="1116"/>
        <v>-5.1842668770427647E-3</v>
      </c>
    </row>
    <row r="3931" spans="1:25" x14ac:dyDescent="0.25">
      <c r="A3931" s="1">
        <v>41765</v>
      </c>
      <c r="B3931" s="2">
        <v>8912.39</v>
      </c>
      <c r="C3931" s="2">
        <v>100572</v>
      </c>
      <c r="D3931" s="2">
        <v>8885</v>
      </c>
      <c r="E3931" s="2">
        <v>8852</v>
      </c>
      <c r="F3931" s="13">
        <f t="shared" si="1104"/>
        <v>-3.0732497119178026E-3</v>
      </c>
      <c r="G3931" s="2">
        <f t="shared" si="1099"/>
        <v>8730.7919999999995</v>
      </c>
      <c r="H3931" s="2">
        <f t="shared" ca="1" si="1105"/>
        <v>97882</v>
      </c>
      <c r="I3931">
        <f t="shared" ca="1" si="1106"/>
        <v>1</v>
      </c>
      <c r="J3931">
        <f t="shared" si="1107"/>
        <v>-1</v>
      </c>
      <c r="K3931">
        <f t="shared" si="1100"/>
        <v>41.959999999999127</v>
      </c>
      <c r="L3931">
        <f t="shared" ca="1" si="1101"/>
        <v>-41.959999999999127</v>
      </c>
      <c r="M3931" s="14">
        <f t="shared" si="1102"/>
        <v>6923.0300000000498</v>
      </c>
      <c r="N3931">
        <f t="shared" si="1108"/>
        <v>0</v>
      </c>
      <c r="O3931">
        <f t="shared" si="1103"/>
        <v>0</v>
      </c>
      <c r="P3931">
        <f>COUNTIF(作圖資料!$A$3:$A$249,A3931)</f>
        <v>0</v>
      </c>
      <c r="R3931" s="7">
        <f t="shared" si="1109"/>
        <v>58</v>
      </c>
      <c r="S3931" s="8">
        <f t="shared" ca="1" si="1110"/>
        <v>-58</v>
      </c>
      <c r="T3931" s="8">
        <f t="shared" ca="1" si="1111"/>
        <v>8466</v>
      </c>
      <c r="U3931" s="8">
        <f t="shared" ca="1" si="1112"/>
        <v>0</v>
      </c>
      <c r="V3931" s="9">
        <f t="shared" ca="1" si="1113"/>
        <v>0</v>
      </c>
      <c r="W3931" s="3">
        <f t="shared" si="1114"/>
        <v>-5.6948705823290924E-3</v>
      </c>
      <c r="X3931" s="3">
        <f t="shared" si="1115"/>
        <v>-1.2808416126727229E-3</v>
      </c>
      <c r="Y3931" s="3">
        <f t="shared" si="1116"/>
        <v>1.3524174461849725E-3</v>
      </c>
    </row>
    <row r="3932" spans="1:25" x14ac:dyDescent="0.25">
      <c r="A3932" s="1">
        <v>41766</v>
      </c>
      <c r="B3932" s="2">
        <v>8893.2199999999993</v>
      </c>
      <c r="C3932" s="2">
        <v>99223</v>
      </c>
      <c r="D3932" s="2">
        <v>8840</v>
      </c>
      <c r="E3932" s="2">
        <v>8808</v>
      </c>
      <c r="F3932" s="13">
        <f t="shared" si="1104"/>
        <v>-5.9843341331935473E-3</v>
      </c>
      <c r="G3932" s="2">
        <f t="shared" si="1099"/>
        <v>8739.2231666666667</v>
      </c>
      <c r="H3932" s="2">
        <f t="shared" ca="1" si="1105"/>
        <v>99326.6</v>
      </c>
      <c r="I3932">
        <f t="shared" ca="1" si="1106"/>
        <v>-1</v>
      </c>
      <c r="J3932">
        <f t="shared" si="1107"/>
        <v>-1</v>
      </c>
      <c r="K3932">
        <f t="shared" si="1100"/>
        <v>-19.170000000000073</v>
      </c>
      <c r="L3932">
        <f t="shared" ca="1" si="1101"/>
        <v>-19.170000000000073</v>
      </c>
      <c r="M3932" s="14">
        <f t="shared" si="1102"/>
        <v>6923.0300000000498</v>
      </c>
      <c r="N3932">
        <f t="shared" si="1108"/>
        <v>0</v>
      </c>
      <c r="O3932">
        <f t="shared" si="1103"/>
        <v>0</v>
      </c>
      <c r="P3932">
        <f>COUNTIF(作圖資料!$A$3:$A$249,A3932)</f>
        <v>0</v>
      </c>
      <c r="R3932" s="7">
        <f t="shared" si="1109"/>
        <v>-45</v>
      </c>
      <c r="S3932" s="8">
        <f t="shared" ca="1" si="1110"/>
        <v>-45</v>
      </c>
      <c r="T3932" s="8">
        <f t="shared" ca="1" si="1111"/>
        <v>8466</v>
      </c>
      <c r="U3932" s="8">
        <f t="shared" ca="1" si="1112"/>
        <v>0</v>
      </c>
      <c r="V3932" s="9">
        <f t="shared" ca="1" si="1113"/>
        <v>0</v>
      </c>
      <c r="W3932" s="3">
        <f t="shared" si="1114"/>
        <v>-5.6948705823290924E-3</v>
      </c>
      <c r="X3932" s="3">
        <f t="shared" si="1115"/>
        <v>-3.4290247898322024E-3</v>
      </c>
      <c r="Y3932" s="3">
        <f t="shared" si="1116"/>
        <v>-3.7191479770090075E-3</v>
      </c>
    </row>
    <row r="3933" spans="1:25" x14ac:dyDescent="0.25">
      <c r="A3933" s="1">
        <v>41767</v>
      </c>
      <c r="B3933" s="2">
        <v>8930.9</v>
      </c>
      <c r="C3933" s="2">
        <v>99624</v>
      </c>
      <c r="D3933" s="2">
        <v>8881</v>
      </c>
      <c r="E3933" s="2">
        <v>8848</v>
      </c>
      <c r="F3933" s="13">
        <f t="shared" si="1104"/>
        <v>-5.5873428209922693E-3</v>
      </c>
      <c r="G3933" s="2">
        <f t="shared" si="1099"/>
        <v>8748.2056666666667</v>
      </c>
      <c r="H3933" s="2">
        <f t="shared" ca="1" si="1105"/>
        <v>97665.8</v>
      </c>
      <c r="I3933">
        <f t="shared" ca="1" si="1106"/>
        <v>1</v>
      </c>
      <c r="J3933">
        <f t="shared" si="1107"/>
        <v>-1</v>
      </c>
      <c r="K3933">
        <f t="shared" si="1100"/>
        <v>37.680000000000291</v>
      </c>
      <c r="L3933">
        <f t="shared" ca="1" si="1101"/>
        <v>-37.680000000000291</v>
      </c>
      <c r="M3933" s="14">
        <f t="shared" si="1102"/>
        <v>6923.0300000000498</v>
      </c>
      <c r="N3933">
        <f t="shared" si="1108"/>
        <v>0</v>
      </c>
      <c r="O3933">
        <f t="shared" si="1103"/>
        <v>0</v>
      </c>
      <c r="P3933">
        <f>COUNTIF(作圖資料!$A$3:$A$249,A3933)</f>
        <v>0</v>
      </c>
      <c r="R3933" s="7">
        <f t="shared" si="1109"/>
        <v>41</v>
      </c>
      <c r="S3933" s="8">
        <f t="shared" ca="1" si="1110"/>
        <v>-41</v>
      </c>
      <c r="T3933" s="8">
        <f t="shared" ca="1" si="1111"/>
        <v>8466</v>
      </c>
      <c r="U3933" s="8">
        <f t="shared" ca="1" si="1112"/>
        <v>0</v>
      </c>
      <c r="V3933" s="9">
        <f t="shared" ca="1" si="1113"/>
        <v>0</v>
      </c>
      <c r="W3933" s="3">
        <f t="shared" si="1114"/>
        <v>-5.6948705823290924E-3</v>
      </c>
      <c r="X3933" s="3">
        <f t="shared" si="1115"/>
        <v>7.933822062748952E-4</v>
      </c>
      <c r="Y3933" s="3">
        <f t="shared" si="1116"/>
        <v>9.0161163078983364E-4</v>
      </c>
    </row>
    <row r="3934" spans="1:25" x14ac:dyDescent="0.25">
      <c r="A3934" s="1">
        <v>41768</v>
      </c>
      <c r="B3934" s="2">
        <v>8889.69</v>
      </c>
      <c r="C3934" s="2">
        <v>93644</v>
      </c>
      <c r="D3934" s="2">
        <v>8842</v>
      </c>
      <c r="E3934" s="2">
        <v>8812</v>
      </c>
      <c r="F3934" s="13">
        <f t="shared" si="1104"/>
        <v>-5.3646415116838098E-3</v>
      </c>
      <c r="G3934" s="2">
        <f t="shared" si="1099"/>
        <v>8755.8578333333335</v>
      </c>
      <c r="H3934" s="2">
        <f t="shared" ca="1" si="1105"/>
        <v>97011</v>
      </c>
      <c r="I3934">
        <f t="shared" ca="1" si="1106"/>
        <v>-1</v>
      </c>
      <c r="J3934">
        <f t="shared" si="1107"/>
        <v>-1</v>
      </c>
      <c r="K3934">
        <f t="shared" si="1100"/>
        <v>-41.209999999999127</v>
      </c>
      <c r="L3934">
        <f t="shared" ca="1" si="1101"/>
        <v>-41.209999999999127</v>
      </c>
      <c r="M3934" s="14">
        <f t="shared" si="1102"/>
        <v>6923.0300000000498</v>
      </c>
      <c r="N3934">
        <f t="shared" si="1108"/>
        <v>0</v>
      </c>
      <c r="O3934">
        <f t="shared" si="1103"/>
        <v>0</v>
      </c>
      <c r="P3934">
        <f>COUNTIF(作圖資料!$A$3:$A$249,A3934)</f>
        <v>0</v>
      </c>
      <c r="R3934" s="7">
        <f t="shared" si="1109"/>
        <v>-39</v>
      </c>
      <c r="S3934" s="8">
        <f t="shared" ca="1" si="1110"/>
        <v>-39</v>
      </c>
      <c r="T3934" s="8">
        <f t="shared" ca="1" si="1111"/>
        <v>8466</v>
      </c>
      <c r="U3934" s="8">
        <f t="shared" ca="1" si="1112"/>
        <v>0</v>
      </c>
      <c r="V3934" s="9">
        <f t="shared" ca="1" si="1113"/>
        <v>0</v>
      </c>
      <c r="W3934" s="3">
        <f t="shared" si="1114"/>
        <v>-5.6948705823290924E-3</v>
      </c>
      <c r="X3934" s="3">
        <f t="shared" si="1115"/>
        <v>-3.8245952966329266E-3</v>
      </c>
      <c r="Y3934" s="3">
        <f t="shared" si="1116"/>
        <v>-3.493745069311549E-3</v>
      </c>
    </row>
    <row r="3935" spans="1:25" x14ac:dyDescent="0.25">
      <c r="A3935" s="1">
        <v>41771</v>
      </c>
      <c r="B3935" s="2">
        <v>8808.61</v>
      </c>
      <c r="C3935" s="2">
        <v>83468</v>
      </c>
      <c r="D3935" s="2">
        <v>8821</v>
      </c>
      <c r="E3935" s="2">
        <v>8796</v>
      </c>
      <c r="F3935" s="13">
        <f t="shared" si="1104"/>
        <v>1.4065783364229922E-3</v>
      </c>
      <c r="G3935" s="2">
        <f t="shared" si="1099"/>
        <v>8760.8201666666664</v>
      </c>
      <c r="H3935" s="2">
        <f t="shared" ca="1" si="1105"/>
        <v>95306.2</v>
      </c>
      <c r="I3935">
        <f t="shared" ca="1" si="1106"/>
        <v>-1</v>
      </c>
      <c r="J3935">
        <f t="shared" si="1107"/>
        <v>1</v>
      </c>
      <c r="K3935">
        <f t="shared" si="1100"/>
        <v>-81.079999999999927</v>
      </c>
      <c r="L3935">
        <f t="shared" ca="1" si="1101"/>
        <v>81.079999999999927</v>
      </c>
      <c r="M3935" s="14">
        <f t="shared" si="1102"/>
        <v>6923.0300000000498</v>
      </c>
      <c r="N3935">
        <f t="shared" si="1108"/>
        <v>0</v>
      </c>
      <c r="O3935">
        <f t="shared" si="1103"/>
        <v>0</v>
      </c>
      <c r="P3935">
        <f>COUNTIF(作圖資料!$A$3:$A$249,A3935)</f>
        <v>0</v>
      </c>
      <c r="R3935" s="7">
        <f t="shared" si="1109"/>
        <v>-21</v>
      </c>
      <c r="S3935" s="8">
        <f t="shared" ca="1" si="1110"/>
        <v>21</v>
      </c>
      <c r="T3935" s="8">
        <f t="shared" ca="1" si="1111"/>
        <v>8466</v>
      </c>
      <c r="U3935" s="8">
        <f t="shared" ca="1" si="1112"/>
        <v>0</v>
      </c>
      <c r="V3935" s="9">
        <f t="shared" ca="1" si="1113"/>
        <v>0</v>
      </c>
      <c r="W3935" s="3">
        <f t="shared" si="1114"/>
        <v>-5.6948705823290924E-3</v>
      </c>
      <c r="X3935" s="3">
        <f t="shared" si="1115"/>
        <v>-1.2910390393351623E-2</v>
      </c>
      <c r="Y3935" s="3">
        <f t="shared" si="1116"/>
        <v>-5.860475600135473E-3</v>
      </c>
    </row>
    <row r="3936" spans="1:25" x14ac:dyDescent="0.25">
      <c r="A3936" s="1">
        <v>41772</v>
      </c>
      <c r="B3936" s="2">
        <v>8817.94</v>
      </c>
      <c r="C3936" s="2">
        <v>87450</v>
      </c>
      <c r="D3936" s="2">
        <v>8830</v>
      </c>
      <c r="E3936" s="2">
        <v>8808</v>
      </c>
      <c r="F3936" s="13">
        <f t="shared" si="1104"/>
        <v>1.3676663710571191E-3</v>
      </c>
      <c r="G3936" s="2">
        <f t="shared" si="1099"/>
        <v>8766.6574999999993</v>
      </c>
      <c r="H3936" s="2">
        <f t="shared" ca="1" si="1105"/>
        <v>92681.8</v>
      </c>
      <c r="I3936">
        <f t="shared" ca="1" si="1106"/>
        <v>-1</v>
      </c>
      <c r="J3936">
        <f t="shared" si="1107"/>
        <v>1</v>
      </c>
      <c r="K3936">
        <f t="shared" si="1100"/>
        <v>9.3299999999999272</v>
      </c>
      <c r="L3936">
        <f t="shared" ca="1" si="1101"/>
        <v>-9.3299999999999272</v>
      </c>
      <c r="M3936" s="14">
        <f t="shared" si="1102"/>
        <v>6923.0300000000498</v>
      </c>
      <c r="N3936">
        <f t="shared" si="1108"/>
        <v>0</v>
      </c>
      <c r="O3936">
        <f t="shared" si="1103"/>
        <v>0</v>
      </c>
      <c r="P3936">
        <f>COUNTIF(作圖資料!$A$3:$A$249,A3936)</f>
        <v>0</v>
      </c>
      <c r="R3936" s="7">
        <f t="shared" si="1109"/>
        <v>9</v>
      </c>
      <c r="S3936" s="8">
        <f t="shared" ca="1" si="1110"/>
        <v>-9</v>
      </c>
      <c r="T3936" s="8">
        <f t="shared" ca="1" si="1111"/>
        <v>8466</v>
      </c>
      <c r="U3936" s="8">
        <f t="shared" ca="1" si="1112"/>
        <v>0</v>
      </c>
      <c r="V3936" s="9">
        <f t="shared" ca="1" si="1113"/>
        <v>0</v>
      </c>
      <c r="W3936" s="3">
        <f t="shared" si="1114"/>
        <v>-5.6948705823290924E-3</v>
      </c>
      <c r="X3936" s="3">
        <f t="shared" si="1115"/>
        <v>-1.1864874011353832E-2</v>
      </c>
      <c r="Y3936" s="3">
        <f t="shared" si="1116"/>
        <v>-4.8461625154966326E-3</v>
      </c>
    </row>
    <row r="3937" spans="1:25" x14ac:dyDescent="0.25">
      <c r="A3937" s="1">
        <v>41773</v>
      </c>
      <c r="B3937" s="2">
        <v>8875.16</v>
      </c>
      <c r="C3937" s="2">
        <v>86273</v>
      </c>
      <c r="D3937" s="2">
        <v>8882</v>
      </c>
      <c r="E3937" s="2">
        <v>8860</v>
      </c>
      <c r="F3937" s="13">
        <f t="shared" si="1104"/>
        <v>7.7069033121657249E-4</v>
      </c>
      <c r="G3937" s="2">
        <f t="shared" si="1099"/>
        <v>8772.6821666666656</v>
      </c>
      <c r="H3937" s="2">
        <f t="shared" ca="1" si="1105"/>
        <v>90091.8</v>
      </c>
      <c r="I3937">
        <f t="shared" ca="1" si="1106"/>
        <v>-1</v>
      </c>
      <c r="J3937">
        <f t="shared" si="1107"/>
        <v>1</v>
      </c>
      <c r="K3937">
        <f t="shared" si="1100"/>
        <v>57.219999999999345</v>
      </c>
      <c r="L3937">
        <f t="shared" ca="1" si="1101"/>
        <v>-57.219999999999345</v>
      </c>
      <c r="M3937" s="14">
        <f t="shared" si="1102"/>
        <v>6923.0300000000498</v>
      </c>
      <c r="N3937">
        <f t="shared" si="1108"/>
        <v>0</v>
      </c>
      <c r="O3937">
        <f t="shared" si="1103"/>
        <v>0</v>
      </c>
      <c r="P3937">
        <f>COUNTIF(作圖資料!$A$3:$A$249,A3937)</f>
        <v>0</v>
      </c>
      <c r="R3937" s="7">
        <f t="shared" si="1109"/>
        <v>52</v>
      </c>
      <c r="S3937" s="8">
        <f t="shared" ca="1" si="1110"/>
        <v>-52</v>
      </c>
      <c r="T3937" s="8">
        <f t="shared" ca="1" si="1111"/>
        <v>8466</v>
      </c>
      <c r="U3937" s="8">
        <f t="shared" ca="1" si="1112"/>
        <v>0</v>
      </c>
      <c r="V3937" s="9">
        <f t="shared" ca="1" si="1113"/>
        <v>0</v>
      </c>
      <c r="W3937" s="3">
        <f t="shared" si="1114"/>
        <v>-5.6948705823290924E-3</v>
      </c>
      <c r="X3937" s="3">
        <f t="shared" si="1115"/>
        <v>-5.4528217736350415E-3</v>
      </c>
      <c r="Y3937" s="3">
        <f t="shared" si="1116"/>
        <v>1.0143130846385073E-3</v>
      </c>
    </row>
    <row r="3938" spans="1:25" x14ac:dyDescent="0.25">
      <c r="A3938" s="1">
        <v>41774</v>
      </c>
      <c r="B3938" s="2">
        <v>8880.65</v>
      </c>
      <c r="C3938" s="2">
        <v>71519</v>
      </c>
      <c r="D3938" s="2">
        <v>8877</v>
      </c>
      <c r="E3938" s="2">
        <v>8859</v>
      </c>
      <c r="F3938" s="13">
        <f t="shared" si="1104"/>
        <v>-4.1100595114096361E-4</v>
      </c>
      <c r="G3938" s="2">
        <f t="shared" si="1099"/>
        <v>8778.700499999999</v>
      </c>
      <c r="H3938" s="2">
        <f t="shared" ca="1" si="1105"/>
        <v>84470.8</v>
      </c>
      <c r="I3938">
        <f t="shared" ca="1" si="1106"/>
        <v>-1</v>
      </c>
      <c r="J3938">
        <f t="shared" si="1107"/>
        <v>-1</v>
      </c>
      <c r="K3938">
        <f t="shared" si="1100"/>
        <v>5.4899999999997817</v>
      </c>
      <c r="L3938">
        <f t="shared" ca="1" si="1101"/>
        <v>-5.4899999999997817</v>
      </c>
      <c r="M3938" s="14">
        <f t="shared" si="1102"/>
        <v>6923.0300000000498</v>
      </c>
      <c r="N3938">
        <f t="shared" si="1108"/>
        <v>0</v>
      </c>
      <c r="O3938">
        <f t="shared" si="1103"/>
        <v>0</v>
      </c>
      <c r="P3938">
        <f>COUNTIF(作圖資料!$A$3:$A$249,A3938)</f>
        <v>0</v>
      </c>
      <c r="R3938" s="7">
        <f t="shared" si="1109"/>
        <v>-5</v>
      </c>
      <c r="S3938" s="8">
        <f t="shared" ca="1" si="1110"/>
        <v>5</v>
      </c>
      <c r="T3938" s="8">
        <f t="shared" ca="1" si="1111"/>
        <v>8466</v>
      </c>
      <c r="U3938" s="8">
        <f t="shared" ca="1" si="1112"/>
        <v>0</v>
      </c>
      <c r="V3938" s="9">
        <f t="shared" ca="1" si="1113"/>
        <v>0</v>
      </c>
      <c r="W3938" s="3">
        <f t="shared" si="1114"/>
        <v>-5.6948705823290924E-3</v>
      </c>
      <c r="X3938" s="3">
        <f t="shared" si="1115"/>
        <v>-4.8376143848709585E-3</v>
      </c>
      <c r="Y3938" s="3">
        <f t="shared" si="1116"/>
        <v>4.5080581539469478E-4</v>
      </c>
    </row>
    <row r="3939" spans="1:25" x14ac:dyDescent="0.25">
      <c r="A3939" s="1">
        <v>41775</v>
      </c>
      <c r="B3939" s="2">
        <v>8888.4500000000007</v>
      </c>
      <c r="C3939" s="2">
        <v>75830</v>
      </c>
      <c r="D3939" s="2">
        <v>8876</v>
      </c>
      <c r="E3939" s="2">
        <v>8858</v>
      </c>
      <c r="F3939" s="13">
        <f t="shared" si="1104"/>
        <v>-1.4006941592742406E-3</v>
      </c>
      <c r="G3939" s="2">
        <f t="shared" si="1099"/>
        <v>8784.2374999999975</v>
      </c>
      <c r="H3939" s="2">
        <f t="shared" ca="1" si="1105"/>
        <v>80908</v>
      </c>
      <c r="I3939">
        <f t="shared" ca="1" si="1106"/>
        <v>-1</v>
      </c>
      <c r="J3939">
        <f t="shared" si="1107"/>
        <v>-1</v>
      </c>
      <c r="K3939">
        <f t="shared" si="1100"/>
        <v>7.8000000000010914</v>
      </c>
      <c r="L3939">
        <f t="shared" ca="1" si="1101"/>
        <v>-7.8000000000010914</v>
      </c>
      <c r="M3939" s="14">
        <f t="shared" si="1102"/>
        <v>6923.0300000000498</v>
      </c>
      <c r="N3939">
        <f t="shared" si="1108"/>
        <v>0</v>
      </c>
      <c r="O3939">
        <f t="shared" si="1103"/>
        <v>0</v>
      </c>
      <c r="P3939">
        <f>COUNTIF(作圖資料!$A$3:$A$249,A3939)</f>
        <v>0</v>
      </c>
      <c r="R3939" s="7">
        <f t="shared" si="1109"/>
        <v>-1</v>
      </c>
      <c r="S3939" s="8">
        <f t="shared" ca="1" si="1110"/>
        <v>1</v>
      </c>
      <c r="T3939" s="8">
        <f t="shared" ca="1" si="1111"/>
        <v>8466</v>
      </c>
      <c r="U3939" s="8">
        <f t="shared" ca="1" si="1112"/>
        <v>0</v>
      </c>
      <c r="V3939" s="9">
        <f t="shared" ca="1" si="1113"/>
        <v>0</v>
      </c>
      <c r="W3939" s="3">
        <f t="shared" si="1114"/>
        <v>-5.6948705823290924E-3</v>
      </c>
      <c r="X3939" s="3">
        <f t="shared" si="1115"/>
        <v>-3.963549242364639E-3</v>
      </c>
      <c r="Y3939" s="3">
        <f t="shared" si="1116"/>
        <v>3.3810436154602108E-4</v>
      </c>
    </row>
    <row r="3940" spans="1:25" x14ac:dyDescent="0.25">
      <c r="A3940" s="1">
        <v>41778</v>
      </c>
      <c r="B3940" s="2">
        <v>8899.9</v>
      </c>
      <c r="C3940" s="2">
        <v>71166</v>
      </c>
      <c r="D3940" s="2">
        <v>8888</v>
      </c>
      <c r="E3940" s="2">
        <v>8870</v>
      </c>
      <c r="F3940" s="13">
        <f t="shared" si="1104"/>
        <v>-1.3370936752098439E-3</v>
      </c>
      <c r="G3940" s="2">
        <f t="shared" si="1099"/>
        <v>8789.6189999999988</v>
      </c>
      <c r="H3940" s="2">
        <f t="shared" ca="1" si="1105"/>
        <v>78447.600000000006</v>
      </c>
      <c r="I3940">
        <f t="shared" ca="1" si="1106"/>
        <v>-1</v>
      </c>
      <c r="J3940">
        <f t="shared" si="1107"/>
        <v>-1</v>
      </c>
      <c r="K3940">
        <f t="shared" si="1100"/>
        <v>11.449999999998909</v>
      </c>
      <c r="L3940">
        <f t="shared" ca="1" si="1101"/>
        <v>-11.449999999998909</v>
      </c>
      <c r="M3940" s="14">
        <f t="shared" si="1102"/>
        <v>6923.0300000000498</v>
      </c>
      <c r="N3940">
        <f t="shared" si="1108"/>
        <v>0</v>
      </c>
      <c r="O3940">
        <f t="shared" si="1103"/>
        <v>0</v>
      </c>
      <c r="P3940">
        <f>COUNTIF(作圖資料!$A$3:$A$249,A3940)</f>
        <v>0</v>
      </c>
      <c r="R3940" s="7">
        <f t="shared" si="1109"/>
        <v>12</v>
      </c>
      <c r="S3940" s="8">
        <f t="shared" ca="1" si="1110"/>
        <v>-12</v>
      </c>
      <c r="T3940" s="8">
        <f t="shared" ca="1" si="1111"/>
        <v>8466</v>
      </c>
      <c r="U3940" s="8">
        <f t="shared" ca="1" si="1112"/>
        <v>0</v>
      </c>
      <c r="V3940" s="9">
        <f t="shared" ca="1" si="1113"/>
        <v>0</v>
      </c>
      <c r="W3940" s="3">
        <f t="shared" si="1114"/>
        <v>-5.6948705823290924E-3</v>
      </c>
      <c r="X3940" s="3">
        <f t="shared" si="1115"/>
        <v>-2.6804664370191356E-3</v>
      </c>
      <c r="Y3940" s="3">
        <f t="shared" si="1116"/>
        <v>1.6905218077309936E-3</v>
      </c>
    </row>
    <row r="3941" spans="1:25" x14ac:dyDescent="0.25">
      <c r="A3941" s="1">
        <v>41779</v>
      </c>
      <c r="B3941" s="2">
        <v>8887.7900000000009</v>
      </c>
      <c r="C3941" s="2">
        <v>78219</v>
      </c>
      <c r="D3941" s="2">
        <v>8897</v>
      </c>
      <c r="E3941" s="2">
        <v>8883</v>
      </c>
      <c r="F3941" s="13">
        <f t="shared" si="1104"/>
        <v>1.0362531067902303E-3</v>
      </c>
      <c r="G3941" s="2">
        <f t="shared" si="1099"/>
        <v>8795.671833333332</v>
      </c>
      <c r="H3941" s="2">
        <f t="shared" ca="1" si="1105"/>
        <v>76601.399999999994</v>
      </c>
      <c r="I3941">
        <f t="shared" ca="1" si="1106"/>
        <v>1</v>
      </c>
      <c r="J3941">
        <f t="shared" si="1107"/>
        <v>1</v>
      </c>
      <c r="K3941">
        <f t="shared" si="1100"/>
        <v>-12.109999999998763</v>
      </c>
      <c r="L3941">
        <f t="shared" ca="1" si="1101"/>
        <v>12.109999999998763</v>
      </c>
      <c r="M3941" s="14">
        <f t="shared" si="1102"/>
        <v>6923.0300000000498</v>
      </c>
      <c r="N3941">
        <f t="shared" si="1108"/>
        <v>0</v>
      </c>
      <c r="O3941">
        <f t="shared" si="1103"/>
        <v>0</v>
      </c>
      <c r="P3941">
        <f>COUNTIF(作圖資料!$A$3:$A$249,A3941)</f>
        <v>0</v>
      </c>
      <c r="R3941" s="7">
        <f t="shared" si="1109"/>
        <v>9</v>
      </c>
      <c r="S3941" s="8">
        <f t="shared" ca="1" si="1110"/>
        <v>-9</v>
      </c>
      <c r="T3941" s="8">
        <f t="shared" ca="1" si="1111"/>
        <v>8466</v>
      </c>
      <c r="U3941" s="8">
        <f t="shared" ca="1" si="1112"/>
        <v>0</v>
      </c>
      <c r="V3941" s="9">
        <f t="shared" ca="1" si="1113"/>
        <v>0</v>
      </c>
      <c r="W3941" s="3">
        <f t="shared" si="1114"/>
        <v>-5.6948705823290924E-3</v>
      </c>
      <c r="X3941" s="3">
        <f t="shared" si="1115"/>
        <v>-4.0375086005767225E-3</v>
      </c>
      <c r="Y3941" s="3">
        <f t="shared" si="1116"/>
        <v>2.704834892369723E-3</v>
      </c>
    </row>
    <row r="3942" spans="1:25" x14ac:dyDescent="0.25">
      <c r="A3942" s="1">
        <v>41780</v>
      </c>
      <c r="B3942" s="2">
        <v>8862.42</v>
      </c>
      <c r="C3942" s="2">
        <v>67223</v>
      </c>
      <c r="D3942" s="2">
        <v>8860</v>
      </c>
      <c r="E3942" s="2">
        <v>8843</v>
      </c>
      <c r="F3942" s="13">
        <f t="shared" si="1104"/>
        <v>-2.1912750693376948E-3</v>
      </c>
      <c r="G3942" s="2">
        <f t="shared" si="1099"/>
        <v>8800.0144999999993</v>
      </c>
      <c r="H3942" s="2">
        <f t="shared" ca="1" si="1105"/>
        <v>72791.399999999994</v>
      </c>
      <c r="I3942">
        <f t="shared" ca="1" si="1106"/>
        <v>-1</v>
      </c>
      <c r="J3942">
        <f t="shared" si="1107"/>
        <v>-1</v>
      </c>
      <c r="K3942">
        <f t="shared" si="1100"/>
        <v>-25.3700000000008</v>
      </c>
      <c r="L3942">
        <f t="shared" ca="1" si="1101"/>
        <v>-25.3700000000008</v>
      </c>
      <c r="M3942" s="14">
        <f t="shared" si="1102"/>
        <v>6923.0300000000498</v>
      </c>
      <c r="N3942">
        <f t="shared" si="1108"/>
        <v>0</v>
      </c>
      <c r="O3942">
        <f t="shared" si="1103"/>
        <v>0</v>
      </c>
      <c r="P3942">
        <f>COUNTIF(作圖資料!$A$3:$A$249,A3942)</f>
        <v>1</v>
      </c>
      <c r="R3942" s="7">
        <f t="shared" si="1109"/>
        <v>-37</v>
      </c>
      <c r="S3942" s="8">
        <f t="shared" ca="1" si="1110"/>
        <v>-37</v>
      </c>
      <c r="T3942" s="8">
        <f t="shared" ca="1" si="1111"/>
        <v>8466</v>
      </c>
      <c r="U3942" s="8">
        <f t="shared" ca="1" si="1112"/>
        <v>0</v>
      </c>
      <c r="V3942" s="9">
        <f t="shared" ca="1" si="1113"/>
        <v>0</v>
      </c>
      <c r="W3942" s="3">
        <f t="shared" si="1114"/>
        <v>-5.6948705823290924E-3</v>
      </c>
      <c r="X3942" s="3">
        <f t="shared" si="1115"/>
        <v>-6.8804615063952079E-3</v>
      </c>
      <c r="Y3942" s="3">
        <f t="shared" si="1116"/>
        <v>-1.4651189000342013E-3</v>
      </c>
    </row>
    <row r="3943" spans="1:25" x14ac:dyDescent="0.25">
      <c r="A3943" s="1">
        <v>41781</v>
      </c>
      <c r="B3943" s="2">
        <v>8969.6299999999992</v>
      </c>
      <c r="C3943" s="2">
        <v>86290</v>
      </c>
      <c r="D3943" s="2">
        <v>8959</v>
      </c>
      <c r="E3943" s="2">
        <v>8842</v>
      </c>
      <c r="F3943" s="13">
        <f t="shared" si="1104"/>
        <v>-1.1851101996402935E-3</v>
      </c>
      <c r="G3943" s="2">
        <f t="shared" si="1099"/>
        <v>8806.8315000000002</v>
      </c>
      <c r="H3943" s="2">
        <f t="shared" ca="1" si="1105"/>
        <v>75745.600000000006</v>
      </c>
      <c r="I3943">
        <f t="shared" ca="1" si="1106"/>
        <v>1</v>
      </c>
      <c r="J3943">
        <f t="shared" si="1107"/>
        <v>-1</v>
      </c>
      <c r="K3943">
        <f t="shared" si="1100"/>
        <v>107.20999999999913</v>
      </c>
      <c r="L3943">
        <f t="shared" ca="1" si="1101"/>
        <v>-107.20999999999913</v>
      </c>
      <c r="M3943" s="14">
        <f t="shared" si="1102"/>
        <v>6923.0300000000498</v>
      </c>
      <c r="N3943">
        <f t="shared" si="1108"/>
        <v>0</v>
      </c>
      <c r="O3943">
        <f t="shared" si="1103"/>
        <v>0</v>
      </c>
      <c r="P3943">
        <f>COUNTIF(作圖資料!$A$3:$A$249,A3943)</f>
        <v>0</v>
      </c>
      <c r="R3943" s="7">
        <f t="shared" si="1109"/>
        <v>116</v>
      </c>
      <c r="S3943" s="8">
        <f t="shared" ca="1" si="1110"/>
        <v>-116</v>
      </c>
      <c r="T3943" s="8">
        <f t="shared" ca="1" si="1111"/>
        <v>8466</v>
      </c>
      <c r="U3943" s="8">
        <f t="shared" ca="1" si="1112"/>
        <v>0</v>
      </c>
      <c r="V3943" s="9">
        <f t="shared" ca="1" si="1113"/>
        <v>0</v>
      </c>
      <c r="W3943" s="3">
        <f t="shared" si="1114"/>
        <v>-2.1912750693376948E-3</v>
      </c>
      <c r="X3943" s="3">
        <f t="shared" si="1115"/>
        <v>1.2097147280313856E-2</v>
      </c>
      <c r="Y3943" s="3">
        <f t="shared" si="1116"/>
        <v>1.3117720230690941E-2</v>
      </c>
    </row>
    <row r="3944" spans="1:25" x14ac:dyDescent="0.25">
      <c r="A3944" s="1">
        <v>41782</v>
      </c>
      <c r="B3944" s="2">
        <v>9008.2199999999993</v>
      </c>
      <c r="C3944" s="2">
        <v>96114</v>
      </c>
      <c r="D3944" s="2">
        <v>9013</v>
      </c>
      <c r="E3944" s="2">
        <v>8893</v>
      </c>
      <c r="F3944" s="13">
        <f t="shared" si="1104"/>
        <v>5.3062647226642667E-4</v>
      </c>
      <c r="G3944" s="2">
        <f t="shared" si="1099"/>
        <v>8814.0414999999994</v>
      </c>
      <c r="H3944" s="2">
        <f t="shared" ca="1" si="1105"/>
        <v>79802.399999999994</v>
      </c>
      <c r="I3944">
        <f t="shared" ca="1" si="1106"/>
        <v>1</v>
      </c>
      <c r="J3944">
        <f t="shared" si="1107"/>
        <v>1</v>
      </c>
      <c r="K3944">
        <f t="shared" si="1100"/>
        <v>38.590000000000146</v>
      </c>
      <c r="L3944">
        <f t="shared" ca="1" si="1101"/>
        <v>38.590000000000146</v>
      </c>
      <c r="M3944" s="14">
        <f t="shared" si="1102"/>
        <v>6923.0300000000498</v>
      </c>
      <c r="N3944">
        <f t="shared" si="1108"/>
        <v>0</v>
      </c>
      <c r="O3944">
        <f t="shared" si="1103"/>
        <v>0</v>
      </c>
      <c r="P3944">
        <f>COUNTIF(作圖資料!$A$3:$A$249,A3944)</f>
        <v>0</v>
      </c>
      <c r="R3944" s="7">
        <f t="shared" si="1109"/>
        <v>54</v>
      </c>
      <c r="S3944" s="8">
        <f t="shared" ca="1" si="1110"/>
        <v>54</v>
      </c>
      <c r="T3944" s="8">
        <f t="shared" ca="1" si="1111"/>
        <v>8466</v>
      </c>
      <c r="U3944" s="8">
        <f t="shared" ca="1" si="1112"/>
        <v>0</v>
      </c>
      <c r="V3944" s="9">
        <f t="shared" ca="1" si="1113"/>
        <v>0</v>
      </c>
      <c r="W3944" s="3">
        <f t="shared" si="1114"/>
        <v>-2.1912750693376948E-3</v>
      </c>
      <c r="X3944" s="3">
        <f t="shared" si="1115"/>
        <v>1.6451488419641391E-2</v>
      </c>
      <c r="Y3944" s="3">
        <f t="shared" si="1116"/>
        <v>1.9224245165667675E-2</v>
      </c>
    </row>
    <row r="3945" spans="1:25" x14ac:dyDescent="0.25">
      <c r="A3945" s="1">
        <v>41785</v>
      </c>
      <c r="B3945" s="2">
        <v>9036.1200000000008</v>
      </c>
      <c r="C3945" s="2">
        <v>86439</v>
      </c>
      <c r="D3945" s="2">
        <v>9041</v>
      </c>
      <c r="E3945" s="2">
        <v>8926</v>
      </c>
      <c r="F3945" s="13">
        <f t="shared" si="1104"/>
        <v>5.4005480228225267E-4</v>
      </c>
      <c r="G3945" s="2">
        <f t="shared" si="1099"/>
        <v>8821.2958333333336</v>
      </c>
      <c r="H3945" s="2">
        <f t="shared" ca="1" si="1105"/>
        <v>82857</v>
      </c>
      <c r="I3945">
        <f t="shared" ca="1" si="1106"/>
        <v>1</v>
      </c>
      <c r="J3945">
        <f t="shared" si="1107"/>
        <v>1</v>
      </c>
      <c r="K3945">
        <f t="shared" si="1100"/>
        <v>27.900000000001455</v>
      </c>
      <c r="L3945">
        <f t="shared" ca="1" si="1101"/>
        <v>27.900000000001455</v>
      </c>
      <c r="M3945" s="14">
        <f t="shared" si="1102"/>
        <v>6923.0300000000498</v>
      </c>
      <c r="N3945">
        <f t="shared" si="1108"/>
        <v>0</v>
      </c>
      <c r="O3945">
        <f t="shared" si="1103"/>
        <v>0</v>
      </c>
      <c r="P3945">
        <f>COUNTIF(作圖資料!$A$3:$A$249,A3945)</f>
        <v>0</v>
      </c>
      <c r="R3945" s="7">
        <f t="shared" si="1109"/>
        <v>28</v>
      </c>
      <c r="S3945" s="8">
        <f t="shared" ca="1" si="1110"/>
        <v>28</v>
      </c>
      <c r="T3945" s="8">
        <f t="shared" ca="1" si="1111"/>
        <v>8466</v>
      </c>
      <c r="U3945" s="8">
        <f t="shared" ca="1" si="1112"/>
        <v>0</v>
      </c>
      <c r="V3945" s="9">
        <f t="shared" ca="1" si="1113"/>
        <v>0</v>
      </c>
      <c r="W3945" s="3">
        <f t="shared" si="1114"/>
        <v>-2.1912750693376948E-3</v>
      </c>
      <c r="X3945" s="3">
        <f t="shared" si="1115"/>
        <v>1.9599612746856954E-2</v>
      </c>
      <c r="Y3945" s="3">
        <f t="shared" si="1116"/>
        <v>2.2390591428248285E-2</v>
      </c>
    </row>
    <row r="3946" spans="1:25" x14ac:dyDescent="0.25">
      <c r="A3946" s="1">
        <v>41786</v>
      </c>
      <c r="B3946" s="2">
        <v>9055.2900000000009</v>
      </c>
      <c r="C3946" s="2">
        <v>82605</v>
      </c>
      <c r="D3946" s="2">
        <v>9056</v>
      </c>
      <c r="E3946" s="2">
        <v>8942</v>
      </c>
      <c r="F3946" s="13">
        <f t="shared" si="1104"/>
        <v>7.8407207278807789E-5</v>
      </c>
      <c r="G3946" s="2">
        <f t="shared" si="1099"/>
        <v>8828.2243333333336</v>
      </c>
      <c r="H3946" s="2">
        <f t="shared" ca="1" si="1105"/>
        <v>83734.2</v>
      </c>
      <c r="I3946">
        <f t="shared" ca="1" si="1106"/>
        <v>-1</v>
      </c>
      <c r="J3946">
        <f t="shared" si="1107"/>
        <v>1</v>
      </c>
      <c r="K3946">
        <f t="shared" si="1100"/>
        <v>19.170000000000073</v>
      </c>
      <c r="L3946">
        <f t="shared" ca="1" si="1101"/>
        <v>19.170000000000073</v>
      </c>
      <c r="M3946" s="14">
        <f t="shared" si="1102"/>
        <v>6923.0300000000498</v>
      </c>
      <c r="N3946">
        <f t="shared" si="1108"/>
        <v>0</v>
      </c>
      <c r="O3946">
        <f t="shared" si="1103"/>
        <v>0</v>
      </c>
      <c r="P3946">
        <f>COUNTIF(作圖資料!$A$3:$A$249,A3946)</f>
        <v>0</v>
      </c>
      <c r="R3946" s="7">
        <f t="shared" si="1109"/>
        <v>15</v>
      </c>
      <c r="S3946" s="8">
        <f t="shared" ca="1" si="1110"/>
        <v>15</v>
      </c>
      <c r="T3946" s="8">
        <f t="shared" ca="1" si="1111"/>
        <v>8466</v>
      </c>
      <c r="U3946" s="8">
        <f t="shared" ca="1" si="1112"/>
        <v>0</v>
      </c>
      <c r="V3946" s="9">
        <f t="shared" ca="1" si="1113"/>
        <v>0</v>
      </c>
      <c r="W3946" s="3">
        <f t="shared" si="1114"/>
        <v>-2.1912750693376948E-3</v>
      </c>
      <c r="X3946" s="3">
        <f t="shared" si="1115"/>
        <v>2.1762678816846792E-2</v>
      </c>
      <c r="Y3946" s="3">
        <f t="shared" si="1116"/>
        <v>2.4086848354630819E-2</v>
      </c>
    </row>
    <row r="3947" spans="1:25" x14ac:dyDescent="0.25">
      <c r="A3947" s="1">
        <v>41787</v>
      </c>
      <c r="B3947" s="2">
        <v>9121.7099999999991</v>
      </c>
      <c r="C3947" s="2">
        <v>101254</v>
      </c>
      <c r="D3947" s="2">
        <v>9136</v>
      </c>
      <c r="E3947" s="2">
        <v>9021</v>
      </c>
      <c r="F3947" s="13">
        <f t="shared" si="1104"/>
        <v>1.5665922288694567E-3</v>
      </c>
      <c r="G3947" s="2">
        <f t="shared" si="1099"/>
        <v>8836.8864999999987</v>
      </c>
      <c r="H3947" s="2">
        <f t="shared" ca="1" si="1105"/>
        <v>90540.4</v>
      </c>
      <c r="I3947">
        <f t="shared" ca="1" si="1106"/>
        <v>1</v>
      </c>
      <c r="J3947">
        <f t="shared" si="1107"/>
        <v>1</v>
      </c>
      <c r="K3947">
        <f t="shared" si="1100"/>
        <v>66.419999999998254</v>
      </c>
      <c r="L3947">
        <f t="shared" ca="1" si="1101"/>
        <v>-66.419999999998254</v>
      </c>
      <c r="M3947" s="14">
        <f t="shared" si="1102"/>
        <v>6923.0300000000498</v>
      </c>
      <c r="N3947">
        <f t="shared" si="1108"/>
        <v>0</v>
      </c>
      <c r="O3947">
        <f t="shared" si="1103"/>
        <v>0</v>
      </c>
      <c r="P3947">
        <f>COUNTIF(作圖資料!$A$3:$A$249,A3947)</f>
        <v>0</v>
      </c>
      <c r="R3947" s="7">
        <f t="shared" si="1109"/>
        <v>80</v>
      </c>
      <c r="S3947" s="8">
        <f t="shared" ca="1" si="1110"/>
        <v>-80</v>
      </c>
      <c r="T3947" s="8">
        <f t="shared" ca="1" si="1111"/>
        <v>8466</v>
      </c>
      <c r="U3947" s="8">
        <f t="shared" ca="1" si="1112"/>
        <v>0</v>
      </c>
      <c r="V3947" s="9">
        <f t="shared" ca="1" si="1113"/>
        <v>0</v>
      </c>
      <c r="W3947" s="3">
        <f t="shared" si="1114"/>
        <v>-2.1912750693376948E-3</v>
      </c>
      <c r="X3947" s="3">
        <f t="shared" si="1115"/>
        <v>2.9257245763572248E-2</v>
      </c>
      <c r="Y3947" s="3">
        <f t="shared" si="1116"/>
        <v>3.313355196200396E-2</v>
      </c>
    </row>
    <row r="3948" spans="1:25" x14ac:dyDescent="0.25">
      <c r="A3948" s="1">
        <v>41788</v>
      </c>
      <c r="B3948" s="2">
        <v>9109</v>
      </c>
      <c r="C3948" s="2">
        <v>101716</v>
      </c>
      <c r="D3948" s="2">
        <v>9116</v>
      </c>
      <c r="E3948" s="2">
        <v>9006</v>
      </c>
      <c r="F3948" s="13">
        <f t="shared" si="1104"/>
        <v>7.6847074322095033E-4</v>
      </c>
      <c r="G3948" s="2">
        <f t="shared" si="1099"/>
        <v>8846.1274999999987</v>
      </c>
      <c r="H3948" s="2">
        <f t="shared" ca="1" si="1105"/>
        <v>93625.600000000006</v>
      </c>
      <c r="I3948">
        <f t="shared" ca="1" si="1106"/>
        <v>1</v>
      </c>
      <c r="J3948">
        <f t="shared" si="1107"/>
        <v>1</v>
      </c>
      <c r="K3948">
        <f t="shared" si="1100"/>
        <v>-12.709999999999127</v>
      </c>
      <c r="L3948">
        <f t="shared" ca="1" si="1101"/>
        <v>-12.709999999999127</v>
      </c>
      <c r="M3948" s="14">
        <f t="shared" si="1102"/>
        <v>6923.0300000000498</v>
      </c>
      <c r="N3948">
        <f t="shared" si="1108"/>
        <v>0</v>
      </c>
      <c r="O3948">
        <f t="shared" si="1103"/>
        <v>0</v>
      </c>
      <c r="P3948">
        <f>COUNTIF(作圖資料!$A$3:$A$249,A3948)</f>
        <v>0</v>
      </c>
      <c r="R3948" s="7">
        <f t="shared" si="1109"/>
        <v>-20</v>
      </c>
      <c r="S3948" s="8">
        <f t="shared" ca="1" si="1110"/>
        <v>-20</v>
      </c>
      <c r="T3948" s="8">
        <f t="shared" ca="1" si="1111"/>
        <v>8466</v>
      </c>
      <c r="U3948" s="8">
        <f t="shared" ca="1" si="1112"/>
        <v>0</v>
      </c>
      <c r="V3948" s="9">
        <f t="shared" ca="1" si="1113"/>
        <v>0</v>
      </c>
      <c r="W3948" s="3">
        <f t="shared" si="1114"/>
        <v>-2.1912750693376948E-3</v>
      </c>
      <c r="X3948" s="3">
        <f t="shared" si="1115"/>
        <v>2.7823100236729736E-2</v>
      </c>
      <c r="Y3948" s="3">
        <f t="shared" si="1116"/>
        <v>3.087187606016073E-2</v>
      </c>
    </row>
    <row r="3949" spans="1:25" x14ac:dyDescent="0.25">
      <c r="A3949" s="1">
        <v>41789</v>
      </c>
      <c r="B3949" s="2">
        <v>9075.91</v>
      </c>
      <c r="C3949" s="2">
        <v>135253</v>
      </c>
      <c r="D3949" s="2">
        <v>9091</v>
      </c>
      <c r="E3949" s="2">
        <v>8984</v>
      </c>
      <c r="F3949" s="13">
        <f t="shared" si="1104"/>
        <v>1.6626431950075293E-3</v>
      </c>
      <c r="G3949" s="2">
        <f t="shared" si="1099"/>
        <v>8853.5105000000003</v>
      </c>
      <c r="H3949" s="2">
        <f t="shared" ca="1" si="1105"/>
        <v>101453.4</v>
      </c>
      <c r="I3949">
        <f t="shared" ca="1" si="1106"/>
        <v>1</v>
      </c>
      <c r="J3949">
        <f t="shared" si="1107"/>
        <v>1</v>
      </c>
      <c r="K3949">
        <f t="shared" si="1100"/>
        <v>-33.090000000000146</v>
      </c>
      <c r="L3949">
        <f t="shared" ca="1" si="1101"/>
        <v>-33.090000000000146</v>
      </c>
      <c r="M3949" s="14">
        <f t="shared" si="1102"/>
        <v>6923.0300000000498</v>
      </c>
      <c r="N3949">
        <f t="shared" si="1108"/>
        <v>0</v>
      </c>
      <c r="O3949">
        <f t="shared" si="1103"/>
        <v>0</v>
      </c>
      <c r="P3949">
        <f>COUNTIF(作圖資料!$A$3:$A$249,A3949)</f>
        <v>0</v>
      </c>
      <c r="R3949" s="7">
        <f t="shared" si="1109"/>
        <v>-25</v>
      </c>
      <c r="S3949" s="8">
        <f t="shared" ca="1" si="1110"/>
        <v>-25</v>
      </c>
      <c r="T3949" s="8">
        <f t="shared" ca="1" si="1111"/>
        <v>8466</v>
      </c>
      <c r="U3949" s="8">
        <f t="shared" ca="1" si="1112"/>
        <v>0</v>
      </c>
      <c r="V3949" s="9">
        <f t="shared" ca="1" si="1113"/>
        <v>0</v>
      </c>
      <c r="W3949" s="3">
        <f t="shared" si="1114"/>
        <v>-2.1912750693376948E-3</v>
      </c>
      <c r="X3949" s="3">
        <f t="shared" si="1115"/>
        <v>2.408935708305382E-2</v>
      </c>
      <c r="Y3949" s="3">
        <f t="shared" si="1116"/>
        <v>2.8044781182856582E-2</v>
      </c>
    </row>
    <row r="3950" spans="1:25" x14ac:dyDescent="0.25">
      <c r="A3950" s="1">
        <v>41793</v>
      </c>
      <c r="B3950" s="2">
        <v>9123.4599999999991</v>
      </c>
      <c r="C3950" s="2">
        <v>101608</v>
      </c>
      <c r="D3950" s="2">
        <v>9104</v>
      </c>
      <c r="E3950" s="2">
        <v>8996</v>
      </c>
      <c r="F3950" s="13">
        <f t="shared" si="1104"/>
        <v>-2.1329627137072205E-3</v>
      </c>
      <c r="G3950" s="2">
        <f t="shared" si="1099"/>
        <v>8860.338333333335</v>
      </c>
      <c r="H3950" s="2">
        <f t="shared" ca="1" si="1105"/>
        <v>104487.2</v>
      </c>
      <c r="I3950">
        <f t="shared" ca="1" si="1106"/>
        <v>-1</v>
      </c>
      <c r="J3950">
        <f t="shared" si="1107"/>
        <v>-1</v>
      </c>
      <c r="K3950">
        <f t="shared" si="1100"/>
        <v>47.549999999999272</v>
      </c>
      <c r="L3950">
        <f t="shared" ca="1" si="1101"/>
        <v>47.549999999999272</v>
      </c>
      <c r="M3950" s="14">
        <f t="shared" si="1102"/>
        <v>6923.0300000000498</v>
      </c>
      <c r="N3950">
        <f t="shared" si="1108"/>
        <v>0</v>
      </c>
      <c r="O3950">
        <f t="shared" si="1103"/>
        <v>0</v>
      </c>
      <c r="P3950">
        <f>COUNTIF(作圖資料!$A$3:$A$249,A3950)</f>
        <v>0</v>
      </c>
      <c r="R3950" s="7">
        <f t="shared" si="1109"/>
        <v>13</v>
      </c>
      <c r="S3950" s="8">
        <f t="shared" ca="1" si="1110"/>
        <v>13</v>
      </c>
      <c r="T3950" s="8">
        <f t="shared" ca="1" si="1111"/>
        <v>8466</v>
      </c>
      <c r="U3950" s="8">
        <f t="shared" ca="1" si="1112"/>
        <v>0</v>
      </c>
      <c r="V3950" s="9">
        <f t="shared" ca="1" si="1113"/>
        <v>0</v>
      </c>
      <c r="W3950" s="3">
        <f t="shared" si="1114"/>
        <v>-2.1912750693376948E-3</v>
      </c>
      <c r="X3950" s="3">
        <f t="shared" si="1115"/>
        <v>2.9454708759006687E-2</v>
      </c>
      <c r="Y3950" s="3">
        <f t="shared" si="1116"/>
        <v>2.9514870519054659E-2</v>
      </c>
    </row>
    <row r="3951" spans="1:25" x14ac:dyDescent="0.25">
      <c r="A3951" s="1">
        <v>41794</v>
      </c>
      <c r="B3951" s="2">
        <v>9119.9599999999991</v>
      </c>
      <c r="C3951" s="2">
        <v>97992</v>
      </c>
      <c r="D3951" s="2">
        <v>9102</v>
      </c>
      <c r="E3951" s="2">
        <v>8993</v>
      </c>
      <c r="F3951" s="13">
        <f t="shared" si="1104"/>
        <v>-1.9693068829248483E-3</v>
      </c>
      <c r="G3951" s="2">
        <f t="shared" si="1099"/>
        <v>8867.1050000000014</v>
      </c>
      <c r="H3951" s="2">
        <f t="shared" ca="1" si="1105"/>
        <v>107564.6</v>
      </c>
      <c r="I3951">
        <f t="shared" ca="1" si="1106"/>
        <v>-1</v>
      </c>
      <c r="J3951">
        <f t="shared" si="1107"/>
        <v>-1</v>
      </c>
      <c r="K3951">
        <f t="shared" si="1100"/>
        <v>-3.5</v>
      </c>
      <c r="L3951">
        <f t="shared" ca="1" si="1101"/>
        <v>3.5</v>
      </c>
      <c r="M3951" s="14">
        <f t="shared" si="1102"/>
        <v>6923.0300000000498</v>
      </c>
      <c r="N3951">
        <f t="shared" si="1108"/>
        <v>0</v>
      </c>
      <c r="O3951">
        <f t="shared" si="1103"/>
        <v>0</v>
      </c>
      <c r="P3951">
        <f>COUNTIF(作圖資料!$A$3:$A$249,A3951)</f>
        <v>0</v>
      </c>
      <c r="R3951" s="7">
        <f t="shared" si="1109"/>
        <v>-2</v>
      </c>
      <c r="S3951" s="8">
        <f t="shared" ca="1" si="1110"/>
        <v>2</v>
      </c>
      <c r="T3951" s="8">
        <f t="shared" ca="1" si="1111"/>
        <v>8466</v>
      </c>
      <c r="U3951" s="8">
        <f t="shared" ca="1" si="1112"/>
        <v>0</v>
      </c>
      <c r="V3951" s="9">
        <f t="shared" ca="1" si="1113"/>
        <v>0</v>
      </c>
      <c r="W3951" s="3">
        <f t="shared" si="1114"/>
        <v>-2.1912750693376948E-3</v>
      </c>
      <c r="X3951" s="3">
        <f t="shared" si="1115"/>
        <v>2.9059782768137365E-2</v>
      </c>
      <c r="Y3951" s="3">
        <f t="shared" si="1116"/>
        <v>2.9288702928870425E-2</v>
      </c>
    </row>
    <row r="3952" spans="1:25" x14ac:dyDescent="0.25">
      <c r="A3952" s="1">
        <v>41795</v>
      </c>
      <c r="B3952" s="2">
        <v>9140.7199999999993</v>
      </c>
      <c r="C3952" s="2">
        <v>110414</v>
      </c>
      <c r="D3952" s="2">
        <v>9118</v>
      </c>
      <c r="E3952" s="2">
        <v>9008</v>
      </c>
      <c r="F3952" s="13">
        <f t="shared" si="1104"/>
        <v>-2.4855810045597559E-3</v>
      </c>
      <c r="G3952" s="2">
        <f t="shared" si="1099"/>
        <v>8875.0296666666673</v>
      </c>
      <c r="H3952" s="2">
        <f t="shared" ca="1" si="1105"/>
        <v>109396.6</v>
      </c>
      <c r="I3952">
        <f t="shared" ca="1" si="1106"/>
        <v>1</v>
      </c>
      <c r="J3952">
        <f t="shared" si="1107"/>
        <v>-1</v>
      </c>
      <c r="K3952">
        <f t="shared" si="1100"/>
        <v>20.760000000000218</v>
      </c>
      <c r="L3952">
        <f t="shared" ca="1" si="1101"/>
        <v>-20.760000000000218</v>
      </c>
      <c r="M3952" s="14">
        <f t="shared" si="1102"/>
        <v>6923.0300000000498</v>
      </c>
      <c r="N3952">
        <f t="shared" si="1108"/>
        <v>0</v>
      </c>
      <c r="O3952">
        <f t="shared" si="1103"/>
        <v>0</v>
      </c>
      <c r="P3952">
        <f>COUNTIF(作圖資料!$A$3:$A$249,A3952)</f>
        <v>0</v>
      </c>
      <c r="R3952" s="7">
        <f t="shared" si="1109"/>
        <v>16</v>
      </c>
      <c r="S3952" s="8">
        <f t="shared" ca="1" si="1110"/>
        <v>-16</v>
      </c>
      <c r="T3952" s="8">
        <f t="shared" ca="1" si="1111"/>
        <v>8466</v>
      </c>
      <c r="U3952" s="8">
        <f t="shared" ca="1" si="1112"/>
        <v>0</v>
      </c>
      <c r="V3952" s="9">
        <f t="shared" ca="1" si="1113"/>
        <v>0</v>
      </c>
      <c r="W3952" s="3">
        <f t="shared" si="1114"/>
        <v>-2.1912750693376948E-3</v>
      </c>
      <c r="X3952" s="3">
        <f t="shared" si="1115"/>
        <v>3.140225807397945E-2</v>
      </c>
      <c r="Y3952" s="3">
        <f t="shared" si="1116"/>
        <v>3.1098043650344964E-2</v>
      </c>
    </row>
    <row r="3953" spans="1:25" x14ac:dyDescent="0.25">
      <c r="A3953" s="1">
        <v>41796</v>
      </c>
      <c r="B3953" s="2">
        <v>9134.4599999999991</v>
      </c>
      <c r="C3953" s="2">
        <v>112200</v>
      </c>
      <c r="D3953" s="2">
        <v>9125</v>
      </c>
      <c r="E3953" s="2">
        <v>9018</v>
      </c>
      <c r="F3953" s="13">
        <f t="shared" si="1104"/>
        <v>-1.0356386693902708E-3</v>
      </c>
      <c r="G3953" s="2">
        <f t="shared" si="1099"/>
        <v>8882.2318333333333</v>
      </c>
      <c r="H3953" s="2">
        <f t="shared" ca="1" si="1105"/>
        <v>111493.4</v>
      </c>
      <c r="I3953">
        <f t="shared" ca="1" si="1106"/>
        <v>1</v>
      </c>
      <c r="J3953">
        <f t="shared" si="1107"/>
        <v>-1</v>
      </c>
      <c r="K3953">
        <f t="shared" si="1100"/>
        <v>-6.2600000000002183</v>
      </c>
      <c r="L3953">
        <f t="shared" ca="1" si="1101"/>
        <v>-6.2600000000002183</v>
      </c>
      <c r="M3953" s="14">
        <f t="shared" si="1102"/>
        <v>6923.0300000000498</v>
      </c>
      <c r="N3953">
        <f t="shared" si="1108"/>
        <v>0</v>
      </c>
      <c r="O3953">
        <f t="shared" si="1103"/>
        <v>0</v>
      </c>
      <c r="P3953">
        <f>COUNTIF(作圖資料!$A$3:$A$249,A3953)</f>
        <v>0</v>
      </c>
      <c r="R3953" s="7">
        <f t="shared" si="1109"/>
        <v>7</v>
      </c>
      <c r="S3953" s="8">
        <f t="shared" ca="1" si="1110"/>
        <v>7</v>
      </c>
      <c r="T3953" s="8">
        <f t="shared" ca="1" si="1111"/>
        <v>8466</v>
      </c>
      <c r="U3953" s="8">
        <f t="shared" ca="1" si="1112"/>
        <v>0</v>
      </c>
      <c r="V3953" s="9">
        <f t="shared" ca="1" si="1113"/>
        <v>0</v>
      </c>
      <c r="W3953" s="3">
        <f t="shared" si="1114"/>
        <v>-2.1912750693376948E-3</v>
      </c>
      <c r="X3953" s="3">
        <f t="shared" si="1115"/>
        <v>3.0695904730310364E-2</v>
      </c>
      <c r="Y3953" s="3">
        <f t="shared" si="1116"/>
        <v>3.1889630215990117E-2</v>
      </c>
    </row>
    <row r="3954" spans="1:25" x14ac:dyDescent="0.25">
      <c r="A3954" s="1">
        <v>41799</v>
      </c>
      <c r="B3954" s="2">
        <v>9162.74</v>
      </c>
      <c r="C3954" s="2">
        <v>97919</v>
      </c>
      <c r="D3954" s="2">
        <v>9146</v>
      </c>
      <c r="E3954" s="2">
        <v>9037</v>
      </c>
      <c r="F3954" s="13">
        <f t="shared" si="1104"/>
        <v>-1.8269644233056548E-3</v>
      </c>
      <c r="G3954" s="2">
        <f t="shared" si="1099"/>
        <v>8890.1986666666671</v>
      </c>
      <c r="H3954" s="2">
        <f t="shared" ca="1" si="1105"/>
        <v>104026.6</v>
      </c>
      <c r="I3954">
        <f t="shared" ca="1" si="1106"/>
        <v>-1</v>
      </c>
      <c r="J3954">
        <f t="shared" si="1107"/>
        <v>-1</v>
      </c>
      <c r="K3954">
        <f t="shared" si="1100"/>
        <v>28.280000000000655</v>
      </c>
      <c r="L3954">
        <f t="shared" ca="1" si="1101"/>
        <v>28.280000000000655</v>
      </c>
      <c r="M3954" s="14">
        <f t="shared" si="1102"/>
        <v>6923.0300000000498</v>
      </c>
      <c r="N3954">
        <f t="shared" si="1108"/>
        <v>0</v>
      </c>
      <c r="O3954">
        <f t="shared" si="1103"/>
        <v>0</v>
      </c>
      <c r="P3954">
        <f>COUNTIF(作圖資料!$A$3:$A$249,A3954)</f>
        <v>0</v>
      </c>
      <c r="R3954" s="7">
        <f t="shared" si="1109"/>
        <v>21</v>
      </c>
      <c r="S3954" s="8">
        <f t="shared" ca="1" si="1110"/>
        <v>21</v>
      </c>
      <c r="T3954" s="8">
        <f t="shared" ca="1" si="1111"/>
        <v>8466</v>
      </c>
      <c r="U3954" s="8">
        <f t="shared" ca="1" si="1112"/>
        <v>0</v>
      </c>
      <c r="V3954" s="9">
        <f t="shared" ca="1" si="1113"/>
        <v>0</v>
      </c>
      <c r="W3954" s="3">
        <f t="shared" si="1114"/>
        <v>-2.1912750693376948E-3</v>
      </c>
      <c r="X3954" s="3">
        <f t="shared" si="1115"/>
        <v>3.3886906736534383E-2</v>
      </c>
      <c r="Y3954" s="3">
        <f t="shared" si="1116"/>
        <v>3.4264389912925575E-2</v>
      </c>
    </row>
    <row r="3955" spans="1:25" x14ac:dyDescent="0.25">
      <c r="A3955" s="1">
        <v>41800</v>
      </c>
      <c r="B3955" s="2">
        <v>9222.3700000000008</v>
      </c>
      <c r="C3955" s="2">
        <v>102944</v>
      </c>
      <c r="D3955" s="2">
        <v>9185</v>
      </c>
      <c r="E3955" s="2">
        <v>9078</v>
      </c>
      <c r="F3955" s="13">
        <f t="shared" si="1104"/>
        <v>-4.0521037433979279E-3</v>
      </c>
      <c r="G3955" s="2">
        <f t="shared" si="1099"/>
        <v>8898.1083333333336</v>
      </c>
      <c r="H3955" s="2">
        <f t="shared" ca="1" si="1105"/>
        <v>104293.8</v>
      </c>
      <c r="I3955">
        <f t="shared" ca="1" si="1106"/>
        <v>-1</v>
      </c>
      <c r="J3955">
        <f t="shared" si="1107"/>
        <v>-1</v>
      </c>
      <c r="K3955">
        <f t="shared" si="1100"/>
        <v>59.630000000001019</v>
      </c>
      <c r="L3955">
        <f t="shared" ca="1" si="1101"/>
        <v>-59.630000000001019</v>
      </c>
      <c r="M3955" s="14">
        <f t="shared" si="1102"/>
        <v>6923.0300000000498</v>
      </c>
      <c r="N3955">
        <f t="shared" si="1108"/>
        <v>0</v>
      </c>
      <c r="O3955">
        <f t="shared" si="1103"/>
        <v>0</v>
      </c>
      <c r="P3955">
        <f>COUNTIF(作圖資料!$A$3:$A$249,A3955)</f>
        <v>0</v>
      </c>
      <c r="R3955" s="7">
        <f t="shared" si="1109"/>
        <v>39</v>
      </c>
      <c r="S3955" s="8">
        <f t="shared" ca="1" si="1110"/>
        <v>-39</v>
      </c>
      <c r="T3955" s="8">
        <f t="shared" ca="1" si="1111"/>
        <v>8466</v>
      </c>
      <c r="U3955" s="8">
        <f t="shared" ca="1" si="1112"/>
        <v>0</v>
      </c>
      <c r="V3955" s="9">
        <f t="shared" ca="1" si="1113"/>
        <v>0</v>
      </c>
      <c r="W3955" s="3">
        <f t="shared" si="1114"/>
        <v>-2.1912750693376948E-3</v>
      </c>
      <c r="X3955" s="3">
        <f t="shared" si="1115"/>
        <v>4.061531726097356E-2</v>
      </c>
      <c r="Y3955" s="3">
        <f t="shared" si="1116"/>
        <v>3.8674657921519806E-2</v>
      </c>
    </row>
    <row r="3956" spans="1:25" x14ac:dyDescent="0.25">
      <c r="A3956" s="1">
        <v>41801</v>
      </c>
      <c r="B3956" s="2">
        <v>9229.7999999999993</v>
      </c>
      <c r="C3956" s="2">
        <v>100329</v>
      </c>
      <c r="D3956" s="2">
        <v>9211</v>
      </c>
      <c r="E3956" s="2">
        <v>9100</v>
      </c>
      <c r="F3956" s="13">
        <f t="shared" si="1104"/>
        <v>-2.0368805391232092E-3</v>
      </c>
      <c r="G3956" s="2">
        <f t="shared" si="1099"/>
        <v>8907.1445000000003</v>
      </c>
      <c r="H3956" s="2">
        <f t="shared" ca="1" si="1105"/>
        <v>104761.2</v>
      </c>
      <c r="I3956">
        <f t="shared" ca="1" si="1106"/>
        <v>-1</v>
      </c>
      <c r="J3956">
        <f t="shared" si="1107"/>
        <v>-1</v>
      </c>
      <c r="K3956">
        <f t="shared" si="1100"/>
        <v>7.429999999998472</v>
      </c>
      <c r="L3956">
        <f t="shared" ca="1" si="1101"/>
        <v>-7.429999999998472</v>
      </c>
      <c r="M3956" s="14">
        <f t="shared" si="1102"/>
        <v>6923.0300000000498</v>
      </c>
      <c r="N3956">
        <f t="shared" si="1108"/>
        <v>0</v>
      </c>
      <c r="O3956">
        <f t="shared" si="1103"/>
        <v>0</v>
      </c>
      <c r="P3956">
        <f>COUNTIF(作圖資料!$A$3:$A$249,A3956)</f>
        <v>0</v>
      </c>
      <c r="R3956" s="7">
        <f t="shared" si="1109"/>
        <v>26</v>
      </c>
      <c r="S3956" s="8">
        <f t="shared" ca="1" si="1110"/>
        <v>-26</v>
      </c>
      <c r="T3956" s="8">
        <f t="shared" ca="1" si="1111"/>
        <v>8466</v>
      </c>
      <c r="U3956" s="8">
        <f t="shared" ca="1" si="1112"/>
        <v>0</v>
      </c>
      <c r="V3956" s="9">
        <f t="shared" ca="1" si="1113"/>
        <v>0</v>
      </c>
      <c r="W3956" s="3">
        <f t="shared" si="1114"/>
        <v>-2.1912750693376948E-3</v>
      </c>
      <c r="X3956" s="3">
        <f t="shared" si="1115"/>
        <v>4.1453688721590165E-2</v>
      </c>
      <c r="Y3956" s="3">
        <f t="shared" si="1116"/>
        <v>4.161483659391596E-2</v>
      </c>
    </row>
    <row r="3957" spans="1:25" x14ac:dyDescent="0.25">
      <c r="A3957" s="1">
        <v>41802</v>
      </c>
      <c r="B3957" s="2">
        <v>9204.65</v>
      </c>
      <c r="C3957" s="2">
        <v>99591</v>
      </c>
      <c r="D3957" s="2">
        <v>9204</v>
      </c>
      <c r="E3957" s="2">
        <v>9095</v>
      </c>
      <c r="F3957" s="13">
        <f t="shared" si="1104"/>
        <v>-7.0616481886887073E-5</v>
      </c>
      <c r="G3957" s="2">
        <f t="shared" si="1099"/>
        <v>8915.5536666666685</v>
      </c>
      <c r="H3957" s="2">
        <f t="shared" ca="1" si="1105"/>
        <v>102596.6</v>
      </c>
      <c r="I3957">
        <f t="shared" ca="1" si="1106"/>
        <v>-1</v>
      </c>
      <c r="J3957">
        <f t="shared" si="1107"/>
        <v>-1</v>
      </c>
      <c r="K3957">
        <f t="shared" si="1100"/>
        <v>-25.149999999999636</v>
      </c>
      <c r="L3957">
        <f t="shared" ca="1" si="1101"/>
        <v>25.149999999999636</v>
      </c>
      <c r="M3957" s="14">
        <f t="shared" si="1102"/>
        <v>6923.0300000000498</v>
      </c>
      <c r="N3957">
        <f t="shared" si="1108"/>
        <v>0</v>
      </c>
      <c r="O3957">
        <f t="shared" si="1103"/>
        <v>0</v>
      </c>
      <c r="P3957">
        <f>COUNTIF(作圖資料!$A$3:$A$249,A3957)</f>
        <v>0</v>
      </c>
      <c r="R3957" s="7">
        <f t="shared" si="1109"/>
        <v>-7</v>
      </c>
      <c r="S3957" s="8">
        <f t="shared" ca="1" si="1110"/>
        <v>7</v>
      </c>
      <c r="T3957" s="8">
        <f t="shared" ca="1" si="1111"/>
        <v>8466</v>
      </c>
      <c r="U3957" s="8">
        <f t="shared" ca="1" si="1112"/>
        <v>0</v>
      </c>
      <c r="V3957" s="9">
        <f t="shared" ca="1" si="1113"/>
        <v>0</v>
      </c>
      <c r="W3957" s="3">
        <f t="shared" si="1114"/>
        <v>-2.1912750693376948E-3</v>
      </c>
      <c r="X3957" s="3">
        <f t="shared" si="1115"/>
        <v>3.8615863387200688E-2</v>
      </c>
      <c r="Y3957" s="3">
        <f t="shared" si="1116"/>
        <v>4.0823250028270808E-2</v>
      </c>
    </row>
    <row r="3958" spans="1:25" x14ac:dyDescent="0.25">
      <c r="A3958" s="1">
        <v>41803</v>
      </c>
      <c r="B3958" s="2">
        <v>9196.39</v>
      </c>
      <c r="C3958" s="2">
        <v>90995</v>
      </c>
      <c r="D3958" s="2">
        <v>9198</v>
      </c>
      <c r="E3958" s="2">
        <v>9094</v>
      </c>
      <c r="F3958" s="13">
        <f t="shared" si="1104"/>
        <v>1.7506869543382209E-4</v>
      </c>
      <c r="G3958" s="2">
        <f t="shared" si="1099"/>
        <v>8923.2944999999982</v>
      </c>
      <c r="H3958" s="2">
        <f t="shared" ca="1" si="1105"/>
        <v>98355.6</v>
      </c>
      <c r="I3958">
        <f t="shared" ca="1" si="1106"/>
        <v>-1</v>
      </c>
      <c r="J3958">
        <f t="shared" si="1107"/>
        <v>1</v>
      </c>
      <c r="K3958">
        <f t="shared" si="1100"/>
        <v>-8.2600000000002183</v>
      </c>
      <c r="L3958">
        <f t="shared" ca="1" si="1101"/>
        <v>8.2600000000002183</v>
      </c>
      <c r="M3958" s="14">
        <f t="shared" si="1102"/>
        <v>6923.0300000000498</v>
      </c>
      <c r="N3958">
        <f t="shared" si="1108"/>
        <v>0</v>
      </c>
      <c r="O3958">
        <f t="shared" si="1103"/>
        <v>0</v>
      </c>
      <c r="P3958">
        <f>COUNTIF(作圖資料!$A$3:$A$249,A3958)</f>
        <v>0</v>
      </c>
      <c r="R3958" s="7">
        <f t="shared" si="1109"/>
        <v>-6</v>
      </c>
      <c r="S3958" s="8">
        <f t="shared" ca="1" si="1110"/>
        <v>6</v>
      </c>
      <c r="T3958" s="8">
        <f t="shared" ca="1" si="1111"/>
        <v>8466</v>
      </c>
      <c r="U3958" s="8">
        <f t="shared" ca="1" si="1112"/>
        <v>0</v>
      </c>
      <c r="V3958" s="9">
        <f t="shared" ca="1" si="1113"/>
        <v>0</v>
      </c>
      <c r="W3958" s="3">
        <f t="shared" si="1114"/>
        <v>-2.1912750693376948E-3</v>
      </c>
      <c r="X3958" s="3">
        <f t="shared" si="1115"/>
        <v>3.7683838048748974E-2</v>
      </c>
      <c r="Y3958" s="3">
        <f t="shared" si="1116"/>
        <v>4.0144747257717883E-2</v>
      </c>
    </row>
    <row r="3959" spans="1:25" x14ac:dyDescent="0.25">
      <c r="A3959" s="1">
        <v>41806</v>
      </c>
      <c r="B3959" s="2">
        <v>9202.93</v>
      </c>
      <c r="C3959" s="2">
        <v>92008</v>
      </c>
      <c r="D3959" s="2">
        <v>9200</v>
      </c>
      <c r="E3959" s="2">
        <v>9113</v>
      </c>
      <c r="F3959" s="13">
        <f t="shared" si="1104"/>
        <v>-3.1837686475943983E-4</v>
      </c>
      <c r="G3959" s="2">
        <f t="shared" si="1099"/>
        <v>8931.8523333333342</v>
      </c>
      <c r="H3959" s="2">
        <f t="shared" ca="1" si="1105"/>
        <v>97173.4</v>
      </c>
      <c r="I3959">
        <f t="shared" ca="1" si="1106"/>
        <v>-1</v>
      </c>
      <c r="J3959">
        <f t="shared" si="1107"/>
        <v>-1</v>
      </c>
      <c r="K3959">
        <f t="shared" si="1100"/>
        <v>6.5400000000008731</v>
      </c>
      <c r="L3959">
        <f t="shared" ca="1" si="1101"/>
        <v>-6.5400000000008731</v>
      </c>
      <c r="M3959" s="14">
        <f t="shared" si="1102"/>
        <v>6923.0300000000498</v>
      </c>
      <c r="N3959">
        <f t="shared" si="1108"/>
        <v>0</v>
      </c>
      <c r="O3959">
        <f t="shared" si="1103"/>
        <v>0</v>
      </c>
      <c r="P3959">
        <f>COUNTIF(作圖資料!$A$3:$A$249,A3959)</f>
        <v>0</v>
      </c>
      <c r="R3959" s="7">
        <f t="shared" si="1109"/>
        <v>2</v>
      </c>
      <c r="S3959" s="8">
        <f t="shared" ca="1" si="1110"/>
        <v>-2</v>
      </c>
      <c r="T3959" s="8">
        <f t="shared" ca="1" si="1111"/>
        <v>8466</v>
      </c>
      <c r="U3959" s="8">
        <f t="shared" ca="1" si="1112"/>
        <v>0</v>
      </c>
      <c r="V3959" s="9">
        <f t="shared" ca="1" si="1113"/>
        <v>0</v>
      </c>
      <c r="W3959" s="3">
        <f t="shared" si="1114"/>
        <v>-2.1912750693376948E-3</v>
      </c>
      <c r="X3959" s="3">
        <f t="shared" si="1115"/>
        <v>3.8421785471687731E-2</v>
      </c>
      <c r="Y3959" s="3">
        <f t="shared" si="1116"/>
        <v>4.0370914847902117E-2</v>
      </c>
    </row>
    <row r="3960" spans="1:25" x14ac:dyDescent="0.25">
      <c r="A3960" s="1">
        <v>41807</v>
      </c>
      <c r="B3960" s="2">
        <v>9240.6</v>
      </c>
      <c r="C3960" s="2">
        <v>100540</v>
      </c>
      <c r="D3960" s="2">
        <v>9241</v>
      </c>
      <c r="E3960" s="2">
        <v>9160</v>
      </c>
      <c r="F3960" s="13">
        <f t="shared" si="1104"/>
        <v>4.3287232430744282E-5</v>
      </c>
      <c r="G3960" s="2">
        <f t="shared" si="1099"/>
        <v>8942.5735000000004</v>
      </c>
      <c r="H3960" s="2">
        <f t="shared" ca="1" si="1105"/>
        <v>96692.6</v>
      </c>
      <c r="I3960">
        <f t="shared" ca="1" si="1106"/>
        <v>1</v>
      </c>
      <c r="J3960">
        <f t="shared" si="1107"/>
        <v>1</v>
      </c>
      <c r="K3960">
        <f t="shared" si="1100"/>
        <v>37.670000000000073</v>
      </c>
      <c r="L3960">
        <f t="shared" ca="1" si="1101"/>
        <v>-37.670000000000073</v>
      </c>
      <c r="M3960" s="14">
        <f t="shared" si="1102"/>
        <v>6923.0300000000498</v>
      </c>
      <c r="N3960">
        <f t="shared" si="1108"/>
        <v>0</v>
      </c>
      <c r="O3960">
        <f t="shared" si="1103"/>
        <v>0</v>
      </c>
      <c r="P3960">
        <f>COUNTIF(作圖資料!$A$3:$A$249,A3960)</f>
        <v>0</v>
      </c>
      <c r="R3960" s="7">
        <f t="shared" si="1109"/>
        <v>41</v>
      </c>
      <c r="S3960" s="8">
        <f t="shared" ca="1" si="1110"/>
        <v>-41</v>
      </c>
      <c r="T3960" s="8">
        <f t="shared" ca="1" si="1111"/>
        <v>8466</v>
      </c>
      <c r="U3960" s="8">
        <f t="shared" ca="1" si="1112"/>
        <v>0</v>
      </c>
      <c r="V3960" s="9">
        <f t="shared" ca="1" si="1113"/>
        <v>0</v>
      </c>
      <c r="W3960" s="3">
        <f t="shared" si="1114"/>
        <v>-2.1912750693376948E-3</v>
      </c>
      <c r="X3960" s="3">
        <f t="shared" si="1115"/>
        <v>4.2672317493415379E-2</v>
      </c>
      <c r="Y3960" s="3">
        <f t="shared" si="1116"/>
        <v>4.5007350446680805E-2</v>
      </c>
    </row>
    <row r="3961" spans="1:25" x14ac:dyDescent="0.25">
      <c r="A3961" s="1">
        <v>41808</v>
      </c>
      <c r="B3961" s="2">
        <v>9279.93</v>
      </c>
      <c r="C3961" s="2">
        <v>127927</v>
      </c>
      <c r="D3961" s="2">
        <v>9302</v>
      </c>
      <c r="E3961" s="2">
        <v>9178</v>
      </c>
      <c r="F3961" s="13">
        <f t="shared" si="1104"/>
        <v>-1.0983919059734282E-2</v>
      </c>
      <c r="G3961" s="2">
        <f t="shared" si="1099"/>
        <v>8954.2861666666668</v>
      </c>
      <c r="H3961" s="2">
        <f t="shared" ca="1" si="1105"/>
        <v>102212.2</v>
      </c>
      <c r="I3961">
        <f t="shared" ca="1" si="1106"/>
        <v>1</v>
      </c>
      <c r="J3961">
        <f t="shared" si="1107"/>
        <v>-1</v>
      </c>
      <c r="K3961">
        <f t="shared" si="1100"/>
        <v>39.329999999999927</v>
      </c>
      <c r="L3961">
        <f t="shared" ca="1" si="1101"/>
        <v>39.329999999999927</v>
      </c>
      <c r="M3961" s="14">
        <f t="shared" si="1102"/>
        <v>6923.0300000000498</v>
      </c>
      <c r="N3961">
        <f t="shared" si="1108"/>
        <v>0</v>
      </c>
      <c r="O3961">
        <f t="shared" si="1103"/>
        <v>0</v>
      </c>
      <c r="P3961">
        <f>COUNTIF(作圖資料!$A$3:$A$249,A3961)</f>
        <v>1</v>
      </c>
      <c r="R3961" s="7">
        <f t="shared" si="1109"/>
        <v>61</v>
      </c>
      <c r="S3961" s="8">
        <f t="shared" ca="1" si="1110"/>
        <v>61</v>
      </c>
      <c r="T3961" s="8">
        <f t="shared" ca="1" si="1111"/>
        <v>8466</v>
      </c>
      <c r="U3961" s="8">
        <f t="shared" ca="1" si="1112"/>
        <v>0</v>
      </c>
      <c r="V3961" s="9">
        <f t="shared" ca="1" si="1113"/>
        <v>0</v>
      </c>
      <c r="W3961" s="3">
        <f t="shared" si="1114"/>
        <v>-2.1912750693376948E-3</v>
      </c>
      <c r="X3961" s="3">
        <f t="shared" si="1115"/>
        <v>4.711015727081258E-2</v>
      </c>
      <c r="Y3961" s="3">
        <f t="shared" si="1116"/>
        <v>5.1905461947302722E-2</v>
      </c>
    </row>
    <row r="3962" spans="1:25" x14ac:dyDescent="0.25">
      <c r="A3962" s="1">
        <v>41809</v>
      </c>
      <c r="B3962" s="2">
        <v>9316.81</v>
      </c>
      <c r="C3962" s="2">
        <v>90271</v>
      </c>
      <c r="D3962" s="2">
        <v>9225</v>
      </c>
      <c r="E3962" s="2">
        <v>9119</v>
      </c>
      <c r="F3962" s="13">
        <f t="shared" si="1104"/>
        <v>-9.8542312229185081E-3</v>
      </c>
      <c r="G3962" s="2">
        <f t="shared" si="1099"/>
        <v>8966.1433333333352</v>
      </c>
      <c r="H3962" s="2">
        <f t="shared" ca="1" si="1105"/>
        <v>100348.2</v>
      </c>
      <c r="I3962">
        <f t="shared" ca="1" si="1106"/>
        <v>-1</v>
      </c>
      <c r="J3962">
        <f t="shared" si="1107"/>
        <v>-1</v>
      </c>
      <c r="K3962">
        <f t="shared" si="1100"/>
        <v>36.8799999999992</v>
      </c>
      <c r="L3962">
        <f t="shared" ca="1" si="1101"/>
        <v>36.8799999999992</v>
      </c>
      <c r="M3962" s="14">
        <f t="shared" si="1102"/>
        <v>6923.0300000000498</v>
      </c>
      <c r="N3962">
        <f t="shared" si="1108"/>
        <v>0</v>
      </c>
      <c r="O3962">
        <f t="shared" si="1103"/>
        <v>0</v>
      </c>
      <c r="P3962">
        <f>COUNTIF(作圖資料!$A$3:$A$249,A3962)</f>
        <v>0</v>
      </c>
      <c r="R3962" s="7">
        <f t="shared" si="1109"/>
        <v>47</v>
      </c>
      <c r="S3962" s="8">
        <f t="shared" ca="1" si="1110"/>
        <v>47</v>
      </c>
      <c r="T3962" s="8">
        <f t="shared" ca="1" si="1111"/>
        <v>8466</v>
      </c>
      <c r="U3962" s="8">
        <f t="shared" ca="1" si="1112"/>
        <v>0</v>
      </c>
      <c r="V3962" s="9">
        <f t="shared" ca="1" si="1113"/>
        <v>0</v>
      </c>
      <c r="W3962" s="3">
        <f t="shared" si="1114"/>
        <v>-1.0983919059734282E-2</v>
      </c>
      <c r="X3962" s="3">
        <f t="shared" si="1115"/>
        <v>3.9741679085940514E-3</v>
      </c>
      <c r="Y3962" s="3">
        <f t="shared" si="1116"/>
        <v>5.120941381564611E-3</v>
      </c>
    </row>
    <row r="3963" spans="1:25" x14ac:dyDescent="0.25">
      <c r="A3963" s="1">
        <v>41810</v>
      </c>
      <c r="B3963" s="2">
        <v>9273.7900000000009</v>
      </c>
      <c r="C3963" s="2">
        <v>96348</v>
      </c>
      <c r="D3963" s="2">
        <v>9180</v>
      </c>
      <c r="E3963" s="2">
        <v>9075</v>
      </c>
      <c r="F3963" s="13">
        <f t="shared" si="1104"/>
        <v>-1.0113448762588018E-2</v>
      </c>
      <c r="G3963" s="2">
        <f t="shared" si="1099"/>
        <v>8975.8848333333353</v>
      </c>
      <c r="H3963" s="2">
        <f t="shared" ca="1" si="1105"/>
        <v>101418.8</v>
      </c>
      <c r="I3963">
        <f t="shared" ca="1" si="1106"/>
        <v>-1</v>
      </c>
      <c r="J3963">
        <f t="shared" si="1107"/>
        <v>-1</v>
      </c>
      <c r="K3963">
        <f t="shared" si="1100"/>
        <v>-43.019999999998618</v>
      </c>
      <c r="L3963">
        <f t="shared" ca="1" si="1101"/>
        <v>43.019999999998618</v>
      </c>
      <c r="M3963" s="14">
        <f t="shared" si="1102"/>
        <v>6923.0300000000498</v>
      </c>
      <c r="N3963">
        <f t="shared" si="1108"/>
        <v>0</v>
      </c>
      <c r="O3963">
        <f t="shared" si="1103"/>
        <v>0</v>
      </c>
      <c r="P3963">
        <f>COUNTIF(作圖資料!$A$3:$A$249,A3963)</f>
        <v>0</v>
      </c>
      <c r="R3963" s="7">
        <f t="shared" si="1109"/>
        <v>-45</v>
      </c>
      <c r="S3963" s="8">
        <f t="shared" ca="1" si="1110"/>
        <v>45</v>
      </c>
      <c r="T3963" s="8">
        <f t="shared" ca="1" si="1111"/>
        <v>8466</v>
      </c>
      <c r="U3963" s="8">
        <f t="shared" ca="1" si="1112"/>
        <v>0</v>
      </c>
      <c r="V3963" s="9">
        <f t="shared" ca="1" si="1113"/>
        <v>0</v>
      </c>
      <c r="W3963" s="3">
        <f t="shared" si="1114"/>
        <v>-1.0983919059734282E-2</v>
      </c>
      <c r="X3963" s="3">
        <f t="shared" si="1115"/>
        <v>-6.6164292187542717E-4</v>
      </c>
      <c r="Y3963" s="3">
        <f t="shared" si="1116"/>
        <v>2.1791239921564731E-4</v>
      </c>
    </row>
    <row r="3964" spans="1:25" x14ac:dyDescent="0.25">
      <c r="A3964" s="1">
        <v>41813</v>
      </c>
      <c r="B3964" s="2">
        <v>9228.35</v>
      </c>
      <c r="C3964" s="2">
        <v>110335</v>
      </c>
      <c r="D3964" s="2">
        <v>9166</v>
      </c>
      <c r="E3964" s="2">
        <v>9059</v>
      </c>
      <c r="F3964" s="13">
        <f t="shared" si="1104"/>
        <v>-6.7563540611268458E-3</v>
      </c>
      <c r="G3964" s="2">
        <f t="shared" si="1099"/>
        <v>8984.0694999999996</v>
      </c>
      <c r="H3964" s="2">
        <f t="shared" ca="1" si="1105"/>
        <v>105084.2</v>
      </c>
      <c r="I3964">
        <f t="shared" ca="1" si="1106"/>
        <v>1</v>
      </c>
      <c r="J3964">
        <f t="shared" si="1107"/>
        <v>-1</v>
      </c>
      <c r="K3964">
        <f t="shared" si="1100"/>
        <v>-45.440000000000509</v>
      </c>
      <c r="L3964">
        <f t="shared" ca="1" si="1101"/>
        <v>45.440000000000509</v>
      </c>
      <c r="M3964" s="14">
        <f t="shared" si="1102"/>
        <v>6923.0300000000498</v>
      </c>
      <c r="N3964">
        <f t="shared" si="1108"/>
        <v>0</v>
      </c>
      <c r="O3964">
        <f t="shared" si="1103"/>
        <v>0</v>
      </c>
      <c r="P3964">
        <f>COUNTIF(作圖資料!$A$3:$A$249,A3964)</f>
        <v>0</v>
      </c>
      <c r="R3964" s="7">
        <f t="shared" si="1109"/>
        <v>-14</v>
      </c>
      <c r="S3964" s="8">
        <f t="shared" ca="1" si="1110"/>
        <v>14</v>
      </c>
      <c r="T3964" s="8">
        <f t="shared" ca="1" si="1111"/>
        <v>8466</v>
      </c>
      <c r="U3964" s="8">
        <f t="shared" ca="1" si="1112"/>
        <v>0</v>
      </c>
      <c r="V3964" s="9">
        <f t="shared" ca="1" si="1113"/>
        <v>0</v>
      </c>
      <c r="W3964" s="3">
        <f t="shared" si="1114"/>
        <v>-1.0983919059734282E-2</v>
      </c>
      <c r="X3964" s="3">
        <f t="shared" si="1115"/>
        <v>-5.558231581488271E-3</v>
      </c>
      <c r="Y3964" s="3">
        <f t="shared" si="1116"/>
        <v>-1.3074743952929957E-3</v>
      </c>
    </row>
    <row r="3965" spans="1:25" x14ac:dyDescent="0.25">
      <c r="A3965" s="1">
        <v>41814</v>
      </c>
      <c r="B3965" s="2">
        <v>9246.2000000000007</v>
      </c>
      <c r="C3965" s="2">
        <v>88672</v>
      </c>
      <c r="D3965" s="2">
        <v>9172</v>
      </c>
      <c r="E3965" s="2">
        <v>9060</v>
      </c>
      <c r="F3965" s="13">
        <f t="shared" si="1104"/>
        <v>-8.0249183448336536E-3</v>
      </c>
      <c r="G3965" s="2">
        <f t="shared" si="1099"/>
        <v>8991.8466666666664</v>
      </c>
      <c r="H3965" s="2">
        <f t="shared" ca="1" si="1105"/>
        <v>102710.6</v>
      </c>
      <c r="I3965">
        <f t="shared" ca="1" si="1106"/>
        <v>-1</v>
      </c>
      <c r="J3965">
        <f t="shared" si="1107"/>
        <v>-1</v>
      </c>
      <c r="K3965">
        <f t="shared" si="1100"/>
        <v>17.850000000000364</v>
      </c>
      <c r="L3965">
        <f t="shared" ca="1" si="1101"/>
        <v>17.850000000000364</v>
      </c>
      <c r="M3965" s="14">
        <f t="shared" si="1102"/>
        <v>6923.0300000000498</v>
      </c>
      <c r="N3965">
        <f t="shared" si="1108"/>
        <v>0</v>
      </c>
      <c r="O3965">
        <f t="shared" si="1103"/>
        <v>0</v>
      </c>
      <c r="P3965">
        <f>COUNTIF(作圖資料!$A$3:$A$249,A3965)</f>
        <v>0</v>
      </c>
      <c r="R3965" s="7">
        <f t="shared" si="1109"/>
        <v>6</v>
      </c>
      <c r="S3965" s="8">
        <f t="shared" ca="1" si="1110"/>
        <v>6</v>
      </c>
      <c r="T3965" s="8">
        <f t="shared" ca="1" si="1111"/>
        <v>8466</v>
      </c>
      <c r="U3965" s="8">
        <f t="shared" ca="1" si="1112"/>
        <v>0</v>
      </c>
      <c r="V3965" s="9">
        <f t="shared" ca="1" si="1113"/>
        <v>0</v>
      </c>
      <c r="W3965" s="3">
        <f t="shared" si="1114"/>
        <v>-1.0983919059734282E-2</v>
      </c>
      <c r="X3965" s="3">
        <f t="shared" si="1115"/>
        <v>-3.6347256929739613E-3</v>
      </c>
      <c r="Y3965" s="3">
        <f t="shared" si="1116"/>
        <v>-6.5373719764649785E-4</v>
      </c>
    </row>
    <row r="3966" spans="1:25" x14ac:dyDescent="0.25">
      <c r="A3966" s="1">
        <v>41815</v>
      </c>
      <c r="B3966" s="2">
        <v>9242.16</v>
      </c>
      <c r="C3966" s="2">
        <v>85791</v>
      </c>
      <c r="D3966" s="2">
        <v>9157</v>
      </c>
      <c r="E3966" s="2">
        <v>9048</v>
      </c>
      <c r="F3966" s="13">
        <f t="shared" si="1104"/>
        <v>-9.2142962251248184E-3</v>
      </c>
      <c r="G3966" s="2">
        <f t="shared" ref="G3966:G4029" si="1117">AVERAGE(B3907:B3966)</f>
        <v>8999.6386666666658</v>
      </c>
      <c r="H3966" s="2">
        <f t="shared" ca="1" si="1105"/>
        <v>94283.4</v>
      </c>
      <c r="I3966">
        <f t="shared" ca="1" si="1106"/>
        <v>-1</v>
      </c>
      <c r="J3966">
        <f t="shared" si="1107"/>
        <v>-1</v>
      </c>
      <c r="K3966">
        <f t="shared" ref="K3966:K4029" si="1118">B3966-B3965</f>
        <v>-4.0400000000008731</v>
      </c>
      <c r="L3966">
        <f t="shared" ref="L3966:L4029" ca="1" si="1119">I3965*K3966</f>
        <v>4.0400000000008731</v>
      </c>
      <c r="M3966" s="14">
        <f t="shared" ref="M3966:M4029" si="1120">M3965+K3966*N3965</f>
        <v>6923.0300000000498</v>
      </c>
      <c r="N3966">
        <f t="shared" si="1108"/>
        <v>0</v>
      </c>
      <c r="O3966">
        <f t="shared" ref="O3966:O4029" si="1121">ABS(N3966-N3965)</f>
        <v>0</v>
      </c>
      <c r="P3966">
        <f>COUNTIF(作圖資料!$A$3:$A$249,A3966)</f>
        <v>0</v>
      </c>
      <c r="R3966" s="7">
        <f t="shared" si="1109"/>
        <v>-15</v>
      </c>
      <c r="S3966" s="8">
        <f t="shared" ca="1" si="1110"/>
        <v>15</v>
      </c>
      <c r="T3966" s="8">
        <f t="shared" ca="1" si="1111"/>
        <v>8466</v>
      </c>
      <c r="U3966" s="8">
        <f t="shared" ca="1" si="1112"/>
        <v>0</v>
      </c>
      <c r="V3966" s="9">
        <f t="shared" ca="1" si="1113"/>
        <v>0</v>
      </c>
      <c r="W3966" s="3">
        <f t="shared" si="1114"/>
        <v>-1.0983919059734282E-2</v>
      </c>
      <c r="X3966" s="3">
        <f t="shared" si="1115"/>
        <v>-4.0700738044361362E-3</v>
      </c>
      <c r="Y3966" s="3">
        <f t="shared" si="1116"/>
        <v>-2.2880801917628535E-3</v>
      </c>
    </row>
    <row r="3967" spans="1:25" x14ac:dyDescent="0.25">
      <c r="A3967" s="1">
        <v>41816</v>
      </c>
      <c r="B3967" s="2">
        <v>9320.94</v>
      </c>
      <c r="C3967" s="2">
        <v>96959</v>
      </c>
      <c r="D3967" s="2">
        <v>9233</v>
      </c>
      <c r="E3967" s="2">
        <v>9121</v>
      </c>
      <c r="F3967" s="13">
        <f t="shared" si="1104"/>
        <v>-9.4346707520915896E-3</v>
      </c>
      <c r="G3967" s="2">
        <f t="shared" si="1117"/>
        <v>9007.4996666666648</v>
      </c>
      <c r="H3967" s="2">
        <f t="shared" ca="1" si="1105"/>
        <v>95621</v>
      </c>
      <c r="I3967">
        <f t="shared" ca="1" si="1106"/>
        <v>1</v>
      </c>
      <c r="J3967">
        <f t="shared" si="1107"/>
        <v>-1</v>
      </c>
      <c r="K3967">
        <f t="shared" si="1118"/>
        <v>78.780000000000655</v>
      </c>
      <c r="L3967">
        <f t="shared" ca="1" si="1119"/>
        <v>-78.780000000000655</v>
      </c>
      <c r="M3967" s="14">
        <f t="shared" si="1120"/>
        <v>6923.0300000000498</v>
      </c>
      <c r="N3967">
        <f t="shared" si="1108"/>
        <v>0</v>
      </c>
      <c r="O3967">
        <f t="shared" si="1121"/>
        <v>0</v>
      </c>
      <c r="P3967">
        <f>COUNTIF(作圖資料!$A$3:$A$249,A3967)</f>
        <v>0</v>
      </c>
      <c r="R3967" s="7">
        <f t="shared" si="1109"/>
        <v>76</v>
      </c>
      <c r="S3967" s="8">
        <f t="shared" ca="1" si="1110"/>
        <v>-76</v>
      </c>
      <c r="T3967" s="8">
        <f t="shared" ca="1" si="1111"/>
        <v>8466</v>
      </c>
      <c r="U3967" s="8">
        <f t="shared" ca="1" si="1112"/>
        <v>0</v>
      </c>
      <c r="V3967" s="9">
        <f t="shared" ca="1" si="1113"/>
        <v>0</v>
      </c>
      <c r="W3967" s="3">
        <f t="shared" si="1114"/>
        <v>-1.0983919059734282E-2</v>
      </c>
      <c r="X3967" s="3">
        <f t="shared" si="1115"/>
        <v>4.4192143690739982E-3</v>
      </c>
      <c r="Y3967" s="3">
        <f t="shared" si="1116"/>
        <v>5.9925909784266373E-3</v>
      </c>
    </row>
    <row r="3968" spans="1:25" x14ac:dyDescent="0.25">
      <c r="A3968" s="1">
        <v>41817</v>
      </c>
      <c r="B3968" s="2">
        <v>9306.83</v>
      </c>
      <c r="C3968" s="2">
        <v>93593</v>
      </c>
      <c r="D3968" s="2">
        <v>9209</v>
      </c>
      <c r="E3968" s="2">
        <v>9097</v>
      </c>
      <c r="F3968" s="13">
        <f t="shared" si="1104"/>
        <v>-1.0511635003540354E-2</v>
      </c>
      <c r="G3968" s="2">
        <f t="shared" si="1117"/>
        <v>9014.7276666666639</v>
      </c>
      <c r="H3968" s="2">
        <f t="shared" ca="1" si="1105"/>
        <v>95070</v>
      </c>
      <c r="I3968">
        <f t="shared" ca="1" si="1106"/>
        <v>-1</v>
      </c>
      <c r="J3968">
        <f t="shared" si="1107"/>
        <v>-1</v>
      </c>
      <c r="K3968">
        <f t="shared" si="1118"/>
        <v>-14.110000000000582</v>
      </c>
      <c r="L3968">
        <f t="shared" ca="1" si="1119"/>
        <v>-14.110000000000582</v>
      </c>
      <c r="M3968" s="14">
        <f t="shared" si="1120"/>
        <v>6923.0300000000498</v>
      </c>
      <c r="N3968">
        <f t="shared" si="1108"/>
        <v>0</v>
      </c>
      <c r="O3968">
        <f t="shared" si="1121"/>
        <v>0</v>
      </c>
      <c r="P3968">
        <f>COUNTIF(作圖資料!$A$3:$A$249,A3968)</f>
        <v>0</v>
      </c>
      <c r="R3968" s="7">
        <f t="shared" si="1109"/>
        <v>-24</v>
      </c>
      <c r="S3968" s="8">
        <f t="shared" ca="1" si="1110"/>
        <v>-24</v>
      </c>
      <c r="T3968" s="8">
        <f t="shared" ca="1" si="1111"/>
        <v>8466</v>
      </c>
      <c r="U3968" s="8">
        <f t="shared" ca="1" si="1112"/>
        <v>0</v>
      </c>
      <c r="V3968" s="9">
        <f t="shared" ca="1" si="1113"/>
        <v>0</v>
      </c>
      <c r="W3968" s="3">
        <f t="shared" si="1114"/>
        <v>-1.0983919059734282E-2</v>
      </c>
      <c r="X3968" s="3">
        <f t="shared" si="1115"/>
        <v>2.8987287619626212E-3</v>
      </c>
      <c r="Y3968" s="3">
        <f t="shared" si="1116"/>
        <v>3.3776421878404239E-3</v>
      </c>
    </row>
    <row r="3969" spans="1:25" x14ac:dyDescent="0.25">
      <c r="A3969" s="1">
        <v>41820</v>
      </c>
      <c r="B3969" s="2">
        <v>9393.07</v>
      </c>
      <c r="C3969" s="2">
        <v>101043</v>
      </c>
      <c r="D3969" s="2">
        <v>9290</v>
      </c>
      <c r="E3969" s="2">
        <v>9183</v>
      </c>
      <c r="F3969" s="13">
        <f t="shared" si="1104"/>
        <v>-1.097298327383911E-2</v>
      </c>
      <c r="G3969" s="2">
        <f t="shared" si="1117"/>
        <v>9022.8546666666625</v>
      </c>
      <c r="H3969" s="2">
        <f t="shared" ca="1" si="1105"/>
        <v>93211.6</v>
      </c>
      <c r="I3969">
        <f t="shared" ca="1" si="1106"/>
        <v>1</v>
      </c>
      <c r="J3969">
        <f t="shared" si="1107"/>
        <v>-1</v>
      </c>
      <c r="K3969">
        <f t="shared" si="1118"/>
        <v>86.239999999999782</v>
      </c>
      <c r="L3969">
        <f t="shared" ca="1" si="1119"/>
        <v>-86.239999999999782</v>
      </c>
      <c r="M3969" s="14">
        <f t="shared" si="1120"/>
        <v>6923.0300000000498</v>
      </c>
      <c r="N3969">
        <f t="shared" si="1108"/>
        <v>0</v>
      </c>
      <c r="O3969">
        <f t="shared" si="1121"/>
        <v>0</v>
      </c>
      <c r="P3969">
        <f>COUNTIF(作圖資料!$A$3:$A$249,A3969)</f>
        <v>0</v>
      </c>
      <c r="R3969" s="7">
        <f t="shared" si="1109"/>
        <v>81</v>
      </c>
      <c r="S3969" s="8">
        <f t="shared" ca="1" si="1110"/>
        <v>-81</v>
      </c>
      <c r="T3969" s="8">
        <f t="shared" ca="1" si="1111"/>
        <v>8466</v>
      </c>
      <c r="U3969" s="8">
        <f t="shared" ca="1" si="1112"/>
        <v>0</v>
      </c>
      <c r="V3969" s="9">
        <f t="shared" ca="1" si="1113"/>
        <v>0</v>
      </c>
      <c r="W3969" s="3">
        <f t="shared" si="1114"/>
        <v>-1.0983919059734282E-2</v>
      </c>
      <c r="X3969" s="3">
        <f t="shared" si="1115"/>
        <v>1.2191902309607761E-2</v>
      </c>
      <c r="Y3969" s="3">
        <f t="shared" si="1116"/>
        <v>1.22030943560687E-2</v>
      </c>
    </row>
    <row r="3970" spans="1:25" x14ac:dyDescent="0.25">
      <c r="A3970" s="1">
        <v>41821</v>
      </c>
      <c r="B3970" s="2">
        <v>9441.92</v>
      </c>
      <c r="C3970" s="2">
        <v>114421</v>
      </c>
      <c r="D3970" s="2">
        <v>9384</v>
      </c>
      <c r="E3970" s="2">
        <v>9286</v>
      </c>
      <c r="F3970" s="13">
        <f t="shared" si="1104"/>
        <v>-6.1343455568358962E-3</v>
      </c>
      <c r="G3970" s="2">
        <f t="shared" si="1117"/>
        <v>9032.0776666666661</v>
      </c>
      <c r="H3970" s="2">
        <f t="shared" ca="1" si="1105"/>
        <v>98361.4</v>
      </c>
      <c r="I3970">
        <f t="shared" ca="1" si="1106"/>
        <v>1</v>
      </c>
      <c r="J3970">
        <f t="shared" si="1107"/>
        <v>-1</v>
      </c>
      <c r="K3970">
        <f t="shared" si="1118"/>
        <v>48.850000000000364</v>
      </c>
      <c r="L3970">
        <f t="shared" ca="1" si="1119"/>
        <v>48.850000000000364</v>
      </c>
      <c r="M3970" s="14">
        <f t="shared" si="1120"/>
        <v>6923.0300000000498</v>
      </c>
      <c r="N3970">
        <f t="shared" si="1108"/>
        <v>0</v>
      </c>
      <c r="O3970">
        <f t="shared" si="1121"/>
        <v>0</v>
      </c>
      <c r="P3970">
        <f>COUNTIF(作圖資料!$A$3:$A$249,A3970)</f>
        <v>0</v>
      </c>
      <c r="R3970" s="7">
        <f t="shared" si="1109"/>
        <v>94</v>
      </c>
      <c r="S3970" s="8">
        <f t="shared" ca="1" si="1110"/>
        <v>94</v>
      </c>
      <c r="T3970" s="8">
        <f t="shared" ca="1" si="1111"/>
        <v>8466</v>
      </c>
      <c r="U3970" s="8">
        <f t="shared" ca="1" si="1112"/>
        <v>0</v>
      </c>
      <c r="V3970" s="9">
        <f t="shared" ca="1" si="1113"/>
        <v>0</v>
      </c>
      <c r="W3970" s="3">
        <f t="shared" si="1114"/>
        <v>-1.0983919059734282E-2</v>
      </c>
      <c r="X3970" s="3">
        <f t="shared" si="1115"/>
        <v>1.745595063755867E-2</v>
      </c>
      <c r="Y3970" s="3">
        <f t="shared" si="1116"/>
        <v>2.2444977119197906E-2</v>
      </c>
    </row>
    <row r="3971" spans="1:25" x14ac:dyDescent="0.25">
      <c r="A3971" s="1">
        <v>41822</v>
      </c>
      <c r="B3971" s="2">
        <v>9484.9599999999991</v>
      </c>
      <c r="C3971" s="2">
        <v>150848</v>
      </c>
      <c r="D3971" s="2">
        <v>9402</v>
      </c>
      <c r="E3971" s="2">
        <v>9303</v>
      </c>
      <c r="F3971" s="13">
        <f t="shared" ref="F3971:F4034" si="1122">IF(P3971=1,E3971,D3971)/B3971-1</f>
        <v>-8.7464786356504787E-3</v>
      </c>
      <c r="G3971" s="2">
        <f t="shared" si="1117"/>
        <v>9042.2196666666659</v>
      </c>
      <c r="H3971" s="2">
        <f t="shared" ref="H3971:H4034" ca="1" si="1123">IF(ROW()&gt;$H$1,AVERAGE(OFFSET(C3971,-$H$1+1,,$H$1)),"")</f>
        <v>111372.8</v>
      </c>
      <c r="I3971">
        <f t="shared" ref="I3971:I4034" ca="1" si="1124">IF(H3971="",0,SIGN(C3971-H3971))</f>
        <v>1</v>
      </c>
      <c r="J3971">
        <f t="shared" ref="J3971:J4034" si="1125">SIGN(F3971)</f>
        <v>-1</v>
      </c>
      <c r="K3971">
        <f t="shared" si="1118"/>
        <v>43.039999999999054</v>
      </c>
      <c r="L3971">
        <f t="shared" ca="1" si="1119"/>
        <v>43.039999999999054</v>
      </c>
      <c r="M3971" s="14">
        <f t="shared" si="1120"/>
        <v>6923.0300000000498</v>
      </c>
      <c r="N3971">
        <f t="shared" ref="N3971:N4034" si="1126">INT(M3971*$Q$1/B3971)*CHOOSE($L$1,I3971,J3971)</f>
        <v>0</v>
      </c>
      <c r="O3971">
        <f t="shared" si="1121"/>
        <v>0</v>
      </c>
      <c r="P3971">
        <f>COUNTIF(作圖資料!$A$3:$A$249,A3971)</f>
        <v>0</v>
      </c>
      <c r="R3971" s="7">
        <f t="shared" si="1109"/>
        <v>18</v>
      </c>
      <c r="S3971" s="8">
        <f t="shared" ca="1" si="1110"/>
        <v>18</v>
      </c>
      <c r="T3971" s="8">
        <f t="shared" ca="1" si="1111"/>
        <v>8466</v>
      </c>
      <c r="U3971" s="8">
        <f t="shared" ca="1" si="1112"/>
        <v>0</v>
      </c>
      <c r="V3971" s="9">
        <f t="shared" ca="1" si="1113"/>
        <v>0</v>
      </c>
      <c r="W3971" s="3">
        <f t="shared" si="1114"/>
        <v>-1.0983919059734282E-2</v>
      </c>
      <c r="X3971" s="3">
        <f t="shared" si="1115"/>
        <v>2.2093916656698687E-2</v>
      </c>
      <c r="Y3971" s="3">
        <f t="shared" si="1116"/>
        <v>2.4406188712137622E-2</v>
      </c>
    </row>
    <row r="3972" spans="1:25" x14ac:dyDescent="0.25">
      <c r="A3972" s="1">
        <v>41823</v>
      </c>
      <c r="B3972" s="2">
        <v>9526.23</v>
      </c>
      <c r="C3972" s="2">
        <v>120288</v>
      </c>
      <c r="D3972" s="2">
        <v>9455</v>
      </c>
      <c r="E3972" s="2">
        <v>9353</v>
      </c>
      <c r="F3972" s="13">
        <f t="shared" si="1122"/>
        <v>-7.477249656999585E-3</v>
      </c>
      <c r="G3972" s="2">
        <f t="shared" si="1117"/>
        <v>9052.8526666666658</v>
      </c>
      <c r="H3972" s="2">
        <f t="shared" ca="1" si="1123"/>
        <v>116038.6</v>
      </c>
      <c r="I3972">
        <f t="shared" ca="1" si="1124"/>
        <v>1</v>
      </c>
      <c r="J3972">
        <f t="shared" si="1125"/>
        <v>-1</v>
      </c>
      <c r="K3972">
        <f t="shared" si="1118"/>
        <v>41.270000000000437</v>
      </c>
      <c r="L3972">
        <f t="shared" ca="1" si="1119"/>
        <v>41.270000000000437</v>
      </c>
      <c r="M3972" s="14">
        <f t="shared" si="1120"/>
        <v>6923.0300000000498</v>
      </c>
      <c r="N3972">
        <f t="shared" si="1126"/>
        <v>0</v>
      </c>
      <c r="O3972">
        <f t="shared" si="1121"/>
        <v>0</v>
      </c>
      <c r="P3972">
        <f>COUNTIF(作圖資料!$A$3:$A$249,A3972)</f>
        <v>0</v>
      </c>
      <c r="R3972" s="7">
        <f t="shared" ref="R3972:R4035" si="1127">D3972-IF(P3971=1,E3971,D3971)</f>
        <v>53</v>
      </c>
      <c r="S3972" s="8">
        <f t="shared" ref="S3972:S4035" ca="1" si="1128">I3971*R3972</f>
        <v>53</v>
      </c>
      <c r="T3972" s="8">
        <f t="shared" ref="T3972:T4035" ca="1" si="1129">T3971+R3972*U3971</f>
        <v>8466</v>
      </c>
      <c r="U3972" s="8">
        <f t="shared" ref="U3972:U4035" ca="1" si="1130">INT(T3972*$Q$1/IF(P3972=1,E3972,D3972))*I3972</f>
        <v>0</v>
      </c>
      <c r="V3972" s="9">
        <f t="shared" ref="V3972:V4035" ca="1" si="1131">IF(P3972=1,ABS(U3972)+ABS(U3971),ABS(U3972-U3971))</f>
        <v>0</v>
      </c>
      <c r="W3972" s="3">
        <f t="shared" ref="W3972:W4035" si="1132">IF(P3971=1,F3971,W3971)</f>
        <v>-1.0983919059734282E-2</v>
      </c>
      <c r="X3972" s="3">
        <f t="shared" ref="X3972:X4035" si="1133">IF(P3971=1,K3972/B3971,(1+K3972/B3971)*(1+X3971)-1)</f>
        <v>2.6541148478490539E-2</v>
      </c>
      <c r="Y3972" s="3">
        <f t="shared" ref="Y3972:Y4035" si="1134">IF(P3971=1,R3972/E3971,(1+R3972/D3971)*(1+Y3971)-1)</f>
        <v>3.0180867291348612E-2</v>
      </c>
    </row>
    <row r="3973" spans="1:25" x14ac:dyDescent="0.25">
      <c r="A3973" s="1">
        <v>41824</v>
      </c>
      <c r="B3973" s="2">
        <v>9510.0499999999993</v>
      </c>
      <c r="C3973" s="2">
        <v>115613</v>
      </c>
      <c r="D3973" s="2">
        <v>9453</v>
      </c>
      <c r="E3973" s="2">
        <v>9354</v>
      </c>
      <c r="F3973" s="13">
        <f t="shared" si="1122"/>
        <v>-5.9989169352421268E-3</v>
      </c>
      <c r="G3973" s="2">
        <f t="shared" si="1117"/>
        <v>9062.5106666666652</v>
      </c>
      <c r="H3973" s="2">
        <f t="shared" ca="1" si="1123"/>
        <v>120442.6</v>
      </c>
      <c r="I3973">
        <f t="shared" ca="1" si="1124"/>
        <v>-1</v>
      </c>
      <c r="J3973">
        <f t="shared" si="1125"/>
        <v>-1</v>
      </c>
      <c r="K3973">
        <f t="shared" si="1118"/>
        <v>-16.180000000000291</v>
      </c>
      <c r="L3973">
        <f t="shared" ca="1" si="1119"/>
        <v>-16.180000000000291</v>
      </c>
      <c r="M3973" s="14">
        <f t="shared" si="1120"/>
        <v>6923.0300000000498</v>
      </c>
      <c r="N3973">
        <f t="shared" si="1126"/>
        <v>0</v>
      </c>
      <c r="O3973">
        <f t="shared" si="1121"/>
        <v>0</v>
      </c>
      <c r="P3973">
        <f>COUNTIF(作圖資料!$A$3:$A$249,A3973)</f>
        <v>0</v>
      </c>
      <c r="R3973" s="7">
        <f t="shared" si="1127"/>
        <v>-2</v>
      </c>
      <c r="S3973" s="8">
        <f t="shared" ca="1" si="1128"/>
        <v>-2</v>
      </c>
      <c r="T3973" s="8">
        <f t="shared" ca="1" si="1129"/>
        <v>8466</v>
      </c>
      <c r="U3973" s="8">
        <f t="shared" ca="1" si="1130"/>
        <v>0</v>
      </c>
      <c r="V3973" s="9">
        <f t="shared" ca="1" si="1131"/>
        <v>0</v>
      </c>
      <c r="W3973" s="3">
        <f t="shared" si="1132"/>
        <v>-1.0983919059734282E-2</v>
      </c>
      <c r="X3973" s="3">
        <f t="shared" si="1133"/>
        <v>2.4797600843971646E-2</v>
      </c>
      <c r="Y3973" s="3">
        <f t="shared" si="1134"/>
        <v>2.9962954892132965E-2</v>
      </c>
    </row>
    <row r="3974" spans="1:25" x14ac:dyDescent="0.25">
      <c r="A3974" s="1">
        <v>41827</v>
      </c>
      <c r="B3974" s="2">
        <v>9520.2000000000007</v>
      </c>
      <c r="C3974" s="2">
        <v>106312</v>
      </c>
      <c r="D3974" s="2">
        <v>9451</v>
      </c>
      <c r="E3974" s="2">
        <v>9344</v>
      </c>
      <c r="F3974" s="13">
        <f t="shared" si="1122"/>
        <v>-7.2687548580913086E-3</v>
      </c>
      <c r="G3974" s="2">
        <f t="shared" si="1117"/>
        <v>9072.0456666666669</v>
      </c>
      <c r="H3974" s="2">
        <f t="shared" ca="1" si="1123"/>
        <v>121496.4</v>
      </c>
      <c r="I3974">
        <f t="shared" ca="1" si="1124"/>
        <v>-1</v>
      </c>
      <c r="J3974">
        <f t="shared" si="1125"/>
        <v>-1</v>
      </c>
      <c r="K3974">
        <f t="shared" si="1118"/>
        <v>10.150000000001455</v>
      </c>
      <c r="L3974">
        <f t="shared" ca="1" si="1119"/>
        <v>-10.150000000001455</v>
      </c>
      <c r="M3974" s="14">
        <f t="shared" si="1120"/>
        <v>6923.0300000000498</v>
      </c>
      <c r="N3974">
        <f t="shared" si="1126"/>
        <v>0</v>
      </c>
      <c r="O3974">
        <f t="shared" si="1121"/>
        <v>0</v>
      </c>
      <c r="P3974">
        <f>COUNTIF(作圖資料!$A$3:$A$249,A3974)</f>
        <v>0</v>
      </c>
      <c r="R3974" s="7">
        <f t="shared" si="1127"/>
        <v>-2</v>
      </c>
      <c r="S3974" s="8">
        <f t="shared" ca="1" si="1128"/>
        <v>2</v>
      </c>
      <c r="T3974" s="8">
        <f t="shared" ca="1" si="1129"/>
        <v>8466</v>
      </c>
      <c r="U3974" s="8">
        <f t="shared" ca="1" si="1130"/>
        <v>0</v>
      </c>
      <c r="V3974" s="9">
        <f t="shared" ca="1" si="1131"/>
        <v>0</v>
      </c>
      <c r="W3974" s="3">
        <f t="shared" si="1132"/>
        <v>-1.0983919059734282E-2</v>
      </c>
      <c r="X3974" s="3">
        <f t="shared" si="1133"/>
        <v>2.589135909430329E-2</v>
      </c>
      <c r="Y3974" s="3">
        <f t="shared" si="1134"/>
        <v>2.9745042492917539E-2</v>
      </c>
    </row>
    <row r="3975" spans="1:25" x14ac:dyDescent="0.25">
      <c r="A3975" s="1">
        <v>41828</v>
      </c>
      <c r="B3975" s="2">
        <v>9530.98</v>
      </c>
      <c r="C3975" s="2">
        <v>100329</v>
      </c>
      <c r="D3975" s="2">
        <v>9477</v>
      </c>
      <c r="E3975" s="2">
        <v>9372</v>
      </c>
      <c r="F3975" s="13">
        <f t="shared" si="1122"/>
        <v>-5.6636358485695482E-3</v>
      </c>
      <c r="G3975" s="2">
        <f t="shared" si="1117"/>
        <v>9082.4278333333314</v>
      </c>
      <c r="H3975" s="2">
        <f t="shared" ca="1" si="1123"/>
        <v>118678</v>
      </c>
      <c r="I3975">
        <f t="shared" ca="1" si="1124"/>
        <v>-1</v>
      </c>
      <c r="J3975">
        <f t="shared" si="1125"/>
        <v>-1</v>
      </c>
      <c r="K3975">
        <f t="shared" si="1118"/>
        <v>10.779999999998836</v>
      </c>
      <c r="L3975">
        <f t="shared" ca="1" si="1119"/>
        <v>-10.779999999998836</v>
      </c>
      <c r="M3975" s="14">
        <f t="shared" si="1120"/>
        <v>6923.0300000000498</v>
      </c>
      <c r="N3975">
        <f t="shared" si="1126"/>
        <v>0</v>
      </c>
      <c r="O3975">
        <f t="shared" si="1121"/>
        <v>0</v>
      </c>
      <c r="P3975">
        <f>COUNTIF(作圖資料!$A$3:$A$249,A3975)</f>
        <v>0</v>
      </c>
      <c r="R3975" s="7">
        <f t="shared" si="1127"/>
        <v>26</v>
      </c>
      <c r="S3975" s="8">
        <f t="shared" ca="1" si="1128"/>
        <v>-26</v>
      </c>
      <c r="T3975" s="8">
        <f t="shared" ca="1" si="1129"/>
        <v>8466</v>
      </c>
      <c r="U3975" s="8">
        <f t="shared" ca="1" si="1130"/>
        <v>0</v>
      </c>
      <c r="V3975" s="9">
        <f t="shared" ca="1" si="1131"/>
        <v>0</v>
      </c>
      <c r="W3975" s="3">
        <f t="shared" si="1132"/>
        <v>-1.0983919059734282E-2</v>
      </c>
      <c r="X3975" s="3">
        <f t="shared" si="1133"/>
        <v>2.705300578775871E-2</v>
      </c>
      <c r="Y3975" s="3">
        <f t="shared" si="1134"/>
        <v>3.2577903682719178E-2</v>
      </c>
    </row>
    <row r="3976" spans="1:25" x14ac:dyDescent="0.25">
      <c r="A3976" s="1">
        <v>41829</v>
      </c>
      <c r="B3976" s="2">
        <v>9489.98</v>
      </c>
      <c r="C3976" s="2">
        <v>100179</v>
      </c>
      <c r="D3976" s="2">
        <v>9465</v>
      </c>
      <c r="E3976" s="2">
        <v>9360</v>
      </c>
      <c r="F3976" s="13">
        <f t="shared" si="1122"/>
        <v>-2.632250015279225E-3</v>
      </c>
      <c r="G3976" s="2">
        <f t="shared" si="1117"/>
        <v>9092.9704999999976</v>
      </c>
      <c r="H3976" s="2">
        <f t="shared" ca="1" si="1123"/>
        <v>108544.2</v>
      </c>
      <c r="I3976">
        <f t="shared" ca="1" si="1124"/>
        <v>-1</v>
      </c>
      <c r="J3976">
        <f t="shared" si="1125"/>
        <v>-1</v>
      </c>
      <c r="K3976">
        <f t="shared" si="1118"/>
        <v>-41</v>
      </c>
      <c r="L3976">
        <f t="shared" ca="1" si="1119"/>
        <v>41</v>
      </c>
      <c r="M3976" s="14">
        <f t="shared" si="1120"/>
        <v>6923.0300000000498</v>
      </c>
      <c r="N3976">
        <f t="shared" si="1126"/>
        <v>0</v>
      </c>
      <c r="O3976">
        <f t="shared" si="1121"/>
        <v>0</v>
      </c>
      <c r="P3976">
        <f>COUNTIF(作圖資料!$A$3:$A$249,A3976)</f>
        <v>0</v>
      </c>
      <c r="R3976" s="7">
        <f t="shared" si="1127"/>
        <v>-12</v>
      </c>
      <c r="S3976" s="8">
        <f t="shared" ca="1" si="1128"/>
        <v>12</v>
      </c>
      <c r="T3976" s="8">
        <f t="shared" ca="1" si="1129"/>
        <v>8466</v>
      </c>
      <c r="U3976" s="8">
        <f t="shared" ca="1" si="1130"/>
        <v>0</v>
      </c>
      <c r="V3976" s="9">
        <f t="shared" ca="1" si="1131"/>
        <v>0</v>
      </c>
      <c r="W3976" s="3">
        <f t="shared" si="1132"/>
        <v>-1.0983919059734282E-2</v>
      </c>
      <c r="X3976" s="3">
        <f t="shared" si="1133"/>
        <v>2.2634869013020031E-2</v>
      </c>
      <c r="Y3976" s="3">
        <f t="shared" si="1134"/>
        <v>3.127042928742596E-2</v>
      </c>
    </row>
    <row r="3977" spans="1:25" x14ac:dyDescent="0.25">
      <c r="A3977" s="1">
        <v>41830</v>
      </c>
      <c r="B3977" s="2">
        <v>9565.1200000000008</v>
      </c>
      <c r="C3977" s="2">
        <v>124079</v>
      </c>
      <c r="D3977" s="2">
        <v>9553</v>
      </c>
      <c r="E3977" s="2">
        <v>9449</v>
      </c>
      <c r="F3977" s="13">
        <f t="shared" si="1122"/>
        <v>-1.2671038105116494E-3</v>
      </c>
      <c r="G3977" s="2">
        <f t="shared" si="1117"/>
        <v>9103.7773333333316</v>
      </c>
      <c r="H3977" s="2">
        <f t="shared" ca="1" si="1123"/>
        <v>109302.39999999999</v>
      </c>
      <c r="I3977">
        <f t="shared" ca="1" si="1124"/>
        <v>1</v>
      </c>
      <c r="J3977">
        <f t="shared" si="1125"/>
        <v>-1</v>
      </c>
      <c r="K3977">
        <f t="shared" si="1118"/>
        <v>75.140000000001237</v>
      </c>
      <c r="L3977">
        <f t="shared" ca="1" si="1119"/>
        <v>-75.140000000001237</v>
      </c>
      <c r="M3977" s="14">
        <f t="shared" si="1120"/>
        <v>6923.0300000000498</v>
      </c>
      <c r="N3977">
        <f t="shared" si="1126"/>
        <v>0</v>
      </c>
      <c r="O3977">
        <f t="shared" si="1121"/>
        <v>0</v>
      </c>
      <c r="P3977">
        <f>COUNTIF(作圖資料!$A$3:$A$249,A3977)</f>
        <v>0</v>
      </c>
      <c r="R3977" s="7">
        <f t="shared" si="1127"/>
        <v>88</v>
      </c>
      <c r="S3977" s="8">
        <f t="shared" ca="1" si="1128"/>
        <v>-88</v>
      </c>
      <c r="T3977" s="8">
        <f t="shared" ca="1" si="1129"/>
        <v>8466</v>
      </c>
      <c r="U3977" s="8">
        <f t="shared" ca="1" si="1130"/>
        <v>0</v>
      </c>
      <c r="V3977" s="9">
        <f t="shared" ca="1" si="1131"/>
        <v>0</v>
      </c>
      <c r="W3977" s="3">
        <f t="shared" si="1132"/>
        <v>-1.0983919059734282E-2</v>
      </c>
      <c r="X3977" s="3">
        <f t="shared" si="1133"/>
        <v>3.0731912848480203E-2</v>
      </c>
      <c r="Y3977" s="3">
        <f t="shared" si="1134"/>
        <v>4.0858574852908669E-2</v>
      </c>
    </row>
    <row r="3978" spans="1:25" x14ac:dyDescent="0.25">
      <c r="A3978" s="1">
        <v>41831</v>
      </c>
      <c r="B3978" s="2">
        <v>9495.84</v>
      </c>
      <c r="C3978" s="2">
        <v>132825</v>
      </c>
      <c r="D3978" s="2">
        <v>9487</v>
      </c>
      <c r="E3978" s="2">
        <v>9391</v>
      </c>
      <c r="F3978" s="13">
        <f t="shared" si="1122"/>
        <v>-9.3093396687393692E-4</v>
      </c>
      <c r="G3978" s="2">
        <f t="shared" si="1117"/>
        <v>9113.3109999999979</v>
      </c>
      <c r="H3978" s="2">
        <f t="shared" ca="1" si="1123"/>
        <v>112744.8</v>
      </c>
      <c r="I3978">
        <f t="shared" ca="1" si="1124"/>
        <v>1</v>
      </c>
      <c r="J3978">
        <f t="shared" si="1125"/>
        <v>-1</v>
      </c>
      <c r="K3978">
        <f t="shared" si="1118"/>
        <v>-69.280000000000655</v>
      </c>
      <c r="L3978">
        <f t="shared" ca="1" si="1119"/>
        <v>-69.280000000000655</v>
      </c>
      <c r="M3978" s="14">
        <f t="shared" si="1120"/>
        <v>6923.0300000000498</v>
      </c>
      <c r="N3978">
        <f t="shared" si="1126"/>
        <v>0</v>
      </c>
      <c r="O3978">
        <f t="shared" si="1121"/>
        <v>0</v>
      </c>
      <c r="P3978">
        <f>COUNTIF(作圖資料!$A$3:$A$249,A3978)</f>
        <v>0</v>
      </c>
      <c r="R3978" s="7">
        <f t="shared" si="1127"/>
        <v>-66</v>
      </c>
      <c r="S3978" s="8">
        <f t="shared" ca="1" si="1128"/>
        <v>-66</v>
      </c>
      <c r="T3978" s="8">
        <f t="shared" ca="1" si="1129"/>
        <v>8466</v>
      </c>
      <c r="U3978" s="8">
        <f t="shared" ca="1" si="1130"/>
        <v>0</v>
      </c>
      <c r="V3978" s="9">
        <f t="shared" ca="1" si="1131"/>
        <v>0</v>
      </c>
      <c r="W3978" s="3">
        <f t="shared" si="1132"/>
        <v>-1.0983919059734282E-2</v>
      </c>
      <c r="X3978" s="3">
        <f t="shared" si="1133"/>
        <v>2.3266339293507299E-2</v>
      </c>
      <c r="Y3978" s="3">
        <f t="shared" si="1134"/>
        <v>3.3667465678796749E-2</v>
      </c>
    </row>
    <row r="3979" spans="1:25" x14ac:dyDescent="0.25">
      <c r="A3979" s="1">
        <v>41834</v>
      </c>
      <c r="B3979" s="2">
        <v>9520.2999999999993</v>
      </c>
      <c r="C3979" s="2">
        <v>109888</v>
      </c>
      <c r="D3979" s="2">
        <v>9525</v>
      </c>
      <c r="E3979" s="2">
        <v>9434</v>
      </c>
      <c r="F3979" s="13">
        <f t="shared" si="1122"/>
        <v>4.936819217882249E-4</v>
      </c>
      <c r="G3979" s="2">
        <f t="shared" si="1117"/>
        <v>9122.913333333332</v>
      </c>
      <c r="H3979" s="2">
        <f t="shared" ca="1" si="1123"/>
        <v>113460</v>
      </c>
      <c r="I3979">
        <f t="shared" ca="1" si="1124"/>
        <v>-1</v>
      </c>
      <c r="J3979">
        <f t="shared" si="1125"/>
        <v>1</v>
      </c>
      <c r="K3979">
        <f t="shared" si="1118"/>
        <v>24.459999999999127</v>
      </c>
      <c r="L3979">
        <f t="shared" ca="1" si="1119"/>
        <v>24.459999999999127</v>
      </c>
      <c r="M3979" s="14">
        <f t="shared" si="1120"/>
        <v>6923.0300000000498</v>
      </c>
      <c r="N3979">
        <f t="shared" si="1126"/>
        <v>0</v>
      </c>
      <c r="O3979">
        <f t="shared" si="1121"/>
        <v>0</v>
      </c>
      <c r="P3979">
        <f>COUNTIF(作圖資料!$A$3:$A$249,A3979)</f>
        <v>0</v>
      </c>
      <c r="R3979" s="7">
        <f t="shared" si="1127"/>
        <v>38</v>
      </c>
      <c r="S3979" s="8">
        <f t="shared" ca="1" si="1128"/>
        <v>38</v>
      </c>
      <c r="T3979" s="8">
        <f t="shared" ca="1" si="1129"/>
        <v>8466</v>
      </c>
      <c r="U3979" s="8">
        <f t="shared" ca="1" si="1130"/>
        <v>0</v>
      </c>
      <c r="V3979" s="9">
        <f t="shared" ca="1" si="1131"/>
        <v>0</v>
      </c>
      <c r="W3979" s="3">
        <f t="shared" si="1132"/>
        <v>-1.0983919059734282E-2</v>
      </c>
      <c r="X3979" s="3">
        <f t="shared" si="1133"/>
        <v>2.590213503765626E-2</v>
      </c>
      <c r="Y3979" s="3">
        <f t="shared" si="1134"/>
        <v>3.7807801263891605E-2</v>
      </c>
    </row>
    <row r="3980" spans="1:25" x14ac:dyDescent="0.25">
      <c r="A3980" s="1">
        <v>41835</v>
      </c>
      <c r="B3980" s="2">
        <v>9569.17</v>
      </c>
      <c r="C3980" s="2">
        <v>112664</v>
      </c>
      <c r="D3980" s="2">
        <v>9561</v>
      </c>
      <c r="E3980" s="2">
        <v>9465</v>
      </c>
      <c r="F3980" s="13">
        <f t="shared" si="1122"/>
        <v>-8.5378355698562114E-4</v>
      </c>
      <c r="G3980" s="2">
        <f t="shared" si="1117"/>
        <v>9132.9551666666684</v>
      </c>
      <c r="H3980" s="2">
        <f t="shared" ca="1" si="1123"/>
        <v>115927</v>
      </c>
      <c r="I3980">
        <f t="shared" ca="1" si="1124"/>
        <v>-1</v>
      </c>
      <c r="J3980">
        <f t="shared" si="1125"/>
        <v>-1</v>
      </c>
      <c r="K3980">
        <f t="shared" si="1118"/>
        <v>48.8700000000008</v>
      </c>
      <c r="L3980">
        <f t="shared" ca="1" si="1119"/>
        <v>-48.8700000000008</v>
      </c>
      <c r="M3980" s="14">
        <f t="shared" si="1120"/>
        <v>6923.0300000000498</v>
      </c>
      <c r="N3980">
        <f t="shared" si="1126"/>
        <v>0</v>
      </c>
      <c r="O3980">
        <f t="shared" si="1121"/>
        <v>0</v>
      </c>
      <c r="P3980">
        <f>COUNTIF(作圖資料!$A$3:$A$249,A3980)</f>
        <v>0</v>
      </c>
      <c r="R3980" s="7">
        <f t="shared" si="1127"/>
        <v>36</v>
      </c>
      <c r="S3980" s="8">
        <f t="shared" ca="1" si="1128"/>
        <v>-36</v>
      </c>
      <c r="T3980" s="8">
        <f t="shared" ca="1" si="1129"/>
        <v>8466</v>
      </c>
      <c r="U3980" s="8">
        <f t="shared" ca="1" si="1130"/>
        <v>0</v>
      </c>
      <c r="V3980" s="9">
        <f t="shared" ca="1" si="1131"/>
        <v>0</v>
      </c>
      <c r="W3980" s="3">
        <f t="shared" si="1132"/>
        <v>-1.0983919059734282E-2</v>
      </c>
      <c r="X3980" s="3">
        <f t="shared" si="1133"/>
        <v>3.1168338554277808E-2</v>
      </c>
      <c r="Y3980" s="3">
        <f t="shared" si="1134"/>
        <v>4.1730224449770814E-2</v>
      </c>
    </row>
    <row r="3981" spans="1:25" x14ac:dyDescent="0.25">
      <c r="A3981" s="1">
        <v>41836</v>
      </c>
      <c r="B3981" s="2">
        <v>9484.73</v>
      </c>
      <c r="C3981" s="2">
        <v>114868</v>
      </c>
      <c r="D3981" s="2">
        <v>9483</v>
      </c>
      <c r="E3981" s="2">
        <v>9413</v>
      </c>
      <c r="F3981" s="13">
        <f t="shared" si="1122"/>
        <v>-7.5626823325491976E-3</v>
      </c>
      <c r="G3981" s="2">
        <f t="shared" si="1117"/>
        <v>9141.8474999999999</v>
      </c>
      <c r="H3981" s="2">
        <f t="shared" ca="1" si="1123"/>
        <v>118864.8</v>
      </c>
      <c r="I3981">
        <f t="shared" ca="1" si="1124"/>
        <v>-1</v>
      </c>
      <c r="J3981">
        <f t="shared" si="1125"/>
        <v>-1</v>
      </c>
      <c r="K3981">
        <f t="shared" si="1118"/>
        <v>-84.440000000000509</v>
      </c>
      <c r="L3981">
        <f t="shared" ca="1" si="1119"/>
        <v>84.440000000000509</v>
      </c>
      <c r="M3981" s="14">
        <f t="shared" si="1120"/>
        <v>6923.0300000000498</v>
      </c>
      <c r="N3981">
        <f t="shared" si="1126"/>
        <v>0</v>
      </c>
      <c r="O3981">
        <f t="shared" si="1121"/>
        <v>0</v>
      </c>
      <c r="P3981">
        <f>COUNTIF(作圖資料!$A$3:$A$249,A3981)</f>
        <v>1</v>
      </c>
      <c r="R3981" s="7">
        <f t="shared" si="1127"/>
        <v>-78</v>
      </c>
      <c r="S3981" s="8">
        <f t="shared" ca="1" si="1128"/>
        <v>78</v>
      </c>
      <c r="T3981" s="8">
        <f t="shared" ca="1" si="1129"/>
        <v>8466</v>
      </c>
      <c r="U3981" s="8">
        <f t="shared" ca="1" si="1130"/>
        <v>0</v>
      </c>
      <c r="V3981" s="9">
        <f t="shared" ca="1" si="1131"/>
        <v>0</v>
      </c>
      <c r="W3981" s="3">
        <f t="shared" si="1132"/>
        <v>-1.0983919059734282E-2</v>
      </c>
      <c r="X3981" s="3">
        <f t="shared" si="1133"/>
        <v>2.206913198698679E-2</v>
      </c>
      <c r="Y3981" s="3">
        <f t="shared" si="1134"/>
        <v>3.3231640880365676E-2</v>
      </c>
    </row>
    <row r="3982" spans="1:25" x14ac:dyDescent="0.25">
      <c r="A3982" s="1">
        <v>41837</v>
      </c>
      <c r="B3982" s="2">
        <v>9408.24</v>
      </c>
      <c r="C3982" s="2">
        <v>124185</v>
      </c>
      <c r="D3982" s="2">
        <v>9356</v>
      </c>
      <c r="E3982" s="2">
        <v>9339</v>
      </c>
      <c r="F3982" s="13">
        <f t="shared" si="1122"/>
        <v>-5.5525794410006268E-3</v>
      </c>
      <c r="G3982" s="2">
        <f t="shared" si="1117"/>
        <v>9149.0729999999985</v>
      </c>
      <c r="H3982" s="2">
        <f t="shared" ca="1" si="1123"/>
        <v>118886</v>
      </c>
      <c r="I3982">
        <f t="shared" ca="1" si="1124"/>
        <v>1</v>
      </c>
      <c r="J3982">
        <f t="shared" si="1125"/>
        <v>-1</v>
      </c>
      <c r="K3982">
        <f t="shared" si="1118"/>
        <v>-76.489999999999782</v>
      </c>
      <c r="L3982">
        <f t="shared" ca="1" si="1119"/>
        <v>76.489999999999782</v>
      </c>
      <c r="M3982" s="14">
        <f t="shared" si="1120"/>
        <v>6923.0300000000498</v>
      </c>
      <c r="N3982">
        <f t="shared" si="1126"/>
        <v>0</v>
      </c>
      <c r="O3982">
        <f t="shared" si="1121"/>
        <v>0</v>
      </c>
      <c r="P3982">
        <f>COUNTIF(作圖資料!$A$3:$A$249,A3982)</f>
        <v>0</v>
      </c>
      <c r="R3982" s="7">
        <f t="shared" si="1127"/>
        <v>-57</v>
      </c>
      <c r="S3982" s="8">
        <f t="shared" ca="1" si="1128"/>
        <v>57</v>
      </c>
      <c r="T3982" s="8">
        <f t="shared" ca="1" si="1129"/>
        <v>8466</v>
      </c>
      <c r="U3982" s="8">
        <f t="shared" ca="1" si="1130"/>
        <v>0</v>
      </c>
      <c r="V3982" s="9">
        <f t="shared" ca="1" si="1131"/>
        <v>0</v>
      </c>
      <c r="W3982" s="3">
        <f t="shared" si="1132"/>
        <v>-7.5626823325491976E-3</v>
      </c>
      <c r="X3982" s="3">
        <f t="shared" si="1133"/>
        <v>-8.0645416369258573E-3</v>
      </c>
      <c r="Y3982" s="3">
        <f t="shared" si="1134"/>
        <v>-6.0554552215021781E-3</v>
      </c>
    </row>
    <row r="3983" spans="1:25" x14ac:dyDescent="0.25">
      <c r="A3983" s="1">
        <v>41838</v>
      </c>
      <c r="B3983" s="2">
        <v>9400.9699999999993</v>
      </c>
      <c r="C3983" s="2">
        <v>100970</v>
      </c>
      <c r="D3983" s="2">
        <v>9339</v>
      </c>
      <c r="E3983" s="2">
        <v>9322</v>
      </c>
      <c r="F3983" s="13">
        <f t="shared" si="1122"/>
        <v>-6.5918729663002607E-3</v>
      </c>
      <c r="G3983" s="2">
        <f t="shared" si="1117"/>
        <v>9156.4738333333316</v>
      </c>
      <c r="H3983" s="2">
        <f t="shared" ca="1" si="1123"/>
        <v>112515</v>
      </c>
      <c r="I3983">
        <f t="shared" ca="1" si="1124"/>
        <v>-1</v>
      </c>
      <c r="J3983">
        <f t="shared" si="1125"/>
        <v>-1</v>
      </c>
      <c r="K3983">
        <f t="shared" si="1118"/>
        <v>-7.2700000000004366</v>
      </c>
      <c r="L3983">
        <f t="shared" ca="1" si="1119"/>
        <v>-7.2700000000004366</v>
      </c>
      <c r="M3983" s="14">
        <f t="shared" si="1120"/>
        <v>6923.0300000000498</v>
      </c>
      <c r="N3983">
        <f t="shared" si="1126"/>
        <v>0</v>
      </c>
      <c r="O3983">
        <f t="shared" si="1121"/>
        <v>0</v>
      </c>
      <c r="P3983">
        <f>COUNTIF(作圖資料!$A$3:$A$249,A3983)</f>
        <v>0</v>
      </c>
      <c r="R3983" s="7">
        <f t="shared" si="1127"/>
        <v>-17</v>
      </c>
      <c r="S3983" s="8">
        <f t="shared" ca="1" si="1128"/>
        <v>-17</v>
      </c>
      <c r="T3983" s="8">
        <f t="shared" ca="1" si="1129"/>
        <v>8466</v>
      </c>
      <c r="U3983" s="8">
        <f t="shared" ca="1" si="1130"/>
        <v>0</v>
      </c>
      <c r="V3983" s="9">
        <f t="shared" ca="1" si="1131"/>
        <v>0</v>
      </c>
      <c r="W3983" s="3">
        <f t="shared" si="1132"/>
        <v>-7.5626823325491976E-3</v>
      </c>
      <c r="X3983" s="3">
        <f t="shared" si="1133"/>
        <v>-8.8310368349969748E-3</v>
      </c>
      <c r="Y3983" s="3">
        <f t="shared" si="1134"/>
        <v>-7.8614681823010457E-3</v>
      </c>
    </row>
    <row r="3984" spans="1:25" x14ac:dyDescent="0.25">
      <c r="A3984" s="1">
        <v>41841</v>
      </c>
      <c r="B3984" s="2">
        <v>9440.9699999999993</v>
      </c>
      <c r="C3984" s="2">
        <v>90301</v>
      </c>
      <c r="D3984" s="2">
        <v>9364</v>
      </c>
      <c r="E3984" s="2">
        <v>9343</v>
      </c>
      <c r="F3984" s="13">
        <f t="shared" si="1122"/>
        <v>-8.1527639638723226E-3</v>
      </c>
      <c r="G3984" s="2">
        <f t="shared" si="1117"/>
        <v>9164.7324999999964</v>
      </c>
      <c r="H3984" s="2">
        <f t="shared" ca="1" si="1123"/>
        <v>108597.6</v>
      </c>
      <c r="I3984">
        <f t="shared" ca="1" si="1124"/>
        <v>-1</v>
      </c>
      <c r="J3984">
        <f t="shared" si="1125"/>
        <v>-1</v>
      </c>
      <c r="K3984">
        <f t="shared" si="1118"/>
        <v>40</v>
      </c>
      <c r="L3984">
        <f t="shared" ca="1" si="1119"/>
        <v>-40</v>
      </c>
      <c r="M3984" s="14">
        <f t="shared" si="1120"/>
        <v>6923.0300000000498</v>
      </c>
      <c r="N3984">
        <f t="shared" si="1126"/>
        <v>0</v>
      </c>
      <c r="O3984">
        <f t="shared" si="1121"/>
        <v>0</v>
      </c>
      <c r="P3984">
        <f>COUNTIF(作圖資料!$A$3:$A$249,A3984)</f>
        <v>0</v>
      </c>
      <c r="R3984" s="7">
        <f t="shared" si="1127"/>
        <v>25</v>
      </c>
      <c r="S3984" s="8">
        <f t="shared" ca="1" si="1128"/>
        <v>-25</v>
      </c>
      <c r="T3984" s="8">
        <f t="shared" ca="1" si="1129"/>
        <v>8466</v>
      </c>
      <c r="U3984" s="8">
        <f t="shared" ca="1" si="1130"/>
        <v>0</v>
      </c>
      <c r="V3984" s="9">
        <f t="shared" ca="1" si="1131"/>
        <v>0</v>
      </c>
      <c r="W3984" s="3">
        <f t="shared" si="1132"/>
        <v>-7.5626823325491976E-3</v>
      </c>
      <c r="X3984" s="3">
        <f t="shared" si="1133"/>
        <v>-4.6137317562019442E-3</v>
      </c>
      <c r="Y3984" s="3">
        <f t="shared" si="1134"/>
        <v>-5.2055667693614582E-3</v>
      </c>
    </row>
    <row r="3985" spans="1:25" x14ac:dyDescent="0.25">
      <c r="A3985" s="1">
        <v>41842</v>
      </c>
      <c r="B3985" s="2">
        <v>9499.36</v>
      </c>
      <c r="C3985" s="2">
        <v>94725</v>
      </c>
      <c r="D3985" s="2">
        <v>9433</v>
      </c>
      <c r="E3985" s="2">
        <v>9408</v>
      </c>
      <c r="F3985" s="13">
        <f t="shared" si="1122"/>
        <v>-6.9857337757491811E-3</v>
      </c>
      <c r="G3985" s="2">
        <f t="shared" si="1117"/>
        <v>9176.8198333333312</v>
      </c>
      <c r="H3985" s="2">
        <f t="shared" ca="1" si="1123"/>
        <v>105009.8</v>
      </c>
      <c r="I3985">
        <f t="shared" ca="1" si="1124"/>
        <v>-1</v>
      </c>
      <c r="J3985">
        <f t="shared" si="1125"/>
        <v>-1</v>
      </c>
      <c r="K3985">
        <f t="shared" si="1118"/>
        <v>58.390000000001237</v>
      </c>
      <c r="L3985">
        <f t="shared" ca="1" si="1119"/>
        <v>-58.390000000001237</v>
      </c>
      <c r="M3985" s="14">
        <f t="shared" si="1120"/>
        <v>6923.0300000000498</v>
      </c>
      <c r="N3985">
        <f t="shared" si="1126"/>
        <v>0</v>
      </c>
      <c r="O3985">
        <f t="shared" si="1121"/>
        <v>0</v>
      </c>
      <c r="P3985">
        <f>COUNTIF(作圖資料!$A$3:$A$249,A3985)</f>
        <v>0</v>
      </c>
      <c r="R3985" s="7">
        <f t="shared" si="1127"/>
        <v>69</v>
      </c>
      <c r="S3985" s="8">
        <f t="shared" ca="1" si="1128"/>
        <v>-69</v>
      </c>
      <c r="T3985" s="8">
        <f t="shared" ca="1" si="1129"/>
        <v>8466</v>
      </c>
      <c r="U3985" s="8">
        <f t="shared" ca="1" si="1130"/>
        <v>0</v>
      </c>
      <c r="V3985" s="9">
        <f t="shared" ca="1" si="1131"/>
        <v>0</v>
      </c>
      <c r="W3985" s="3">
        <f t="shared" si="1132"/>
        <v>-7.5626823325491976E-3</v>
      </c>
      <c r="X3985" s="3">
        <f t="shared" si="1133"/>
        <v>1.5424793325693464E-3</v>
      </c>
      <c r="Y3985" s="3">
        <f t="shared" si="1134"/>
        <v>2.12472113035167E-3</v>
      </c>
    </row>
    <row r="3986" spans="1:25" x14ac:dyDescent="0.25">
      <c r="A3986" s="1">
        <v>41844</v>
      </c>
      <c r="B3986" s="2">
        <v>9527.5400000000009</v>
      </c>
      <c r="C3986" s="2">
        <v>115913</v>
      </c>
      <c r="D3986" s="2">
        <v>9469</v>
      </c>
      <c r="E3986" s="2">
        <v>9446</v>
      </c>
      <c r="F3986" s="13">
        <f t="shared" si="1122"/>
        <v>-6.1442932803221773E-3</v>
      </c>
      <c r="G3986" s="2">
        <f t="shared" si="1117"/>
        <v>9188.7836666666644</v>
      </c>
      <c r="H3986" s="2">
        <f t="shared" ca="1" si="1123"/>
        <v>105218.8</v>
      </c>
      <c r="I3986">
        <f t="shared" ca="1" si="1124"/>
        <v>1</v>
      </c>
      <c r="J3986">
        <f t="shared" si="1125"/>
        <v>-1</v>
      </c>
      <c r="K3986">
        <f t="shared" si="1118"/>
        <v>28.180000000000291</v>
      </c>
      <c r="L3986">
        <f t="shared" ca="1" si="1119"/>
        <v>-28.180000000000291</v>
      </c>
      <c r="M3986" s="14">
        <f t="shared" si="1120"/>
        <v>6923.0300000000498</v>
      </c>
      <c r="N3986">
        <f t="shared" si="1126"/>
        <v>0</v>
      </c>
      <c r="O3986">
        <f t="shared" si="1121"/>
        <v>0</v>
      </c>
      <c r="P3986">
        <f>COUNTIF(作圖資料!$A$3:$A$249,A3986)</f>
        <v>0</v>
      </c>
      <c r="R3986" s="7">
        <f t="shared" si="1127"/>
        <v>36</v>
      </c>
      <c r="S3986" s="8">
        <f t="shared" ca="1" si="1128"/>
        <v>-36</v>
      </c>
      <c r="T3986" s="8">
        <f t="shared" ca="1" si="1129"/>
        <v>8466</v>
      </c>
      <c r="U3986" s="8">
        <f t="shared" ca="1" si="1130"/>
        <v>0</v>
      </c>
      <c r="V3986" s="9">
        <f t="shared" ca="1" si="1131"/>
        <v>0</v>
      </c>
      <c r="W3986" s="3">
        <f t="shared" si="1132"/>
        <v>-7.5626823325491976E-3</v>
      </c>
      <c r="X3986" s="3">
        <f t="shared" si="1133"/>
        <v>4.5135707605803432E-3</v>
      </c>
      <c r="Y3986" s="3">
        <f t="shared" si="1134"/>
        <v>5.9492191649848092E-3</v>
      </c>
    </row>
    <row r="3987" spans="1:25" x14ac:dyDescent="0.25">
      <c r="A3987" s="1">
        <v>41845</v>
      </c>
      <c r="B3987" s="2">
        <v>9439.2900000000009</v>
      </c>
      <c r="C3987" s="2">
        <v>106164</v>
      </c>
      <c r="D3987" s="2">
        <v>9390</v>
      </c>
      <c r="E3987" s="2">
        <v>9369</v>
      </c>
      <c r="F3987" s="13">
        <f t="shared" si="1122"/>
        <v>-5.221791045724955E-3</v>
      </c>
      <c r="G3987" s="2">
        <f t="shared" si="1117"/>
        <v>9198.236666666664</v>
      </c>
      <c r="H3987" s="2">
        <f t="shared" ca="1" si="1123"/>
        <v>101614.6</v>
      </c>
      <c r="I3987">
        <f t="shared" ca="1" si="1124"/>
        <v>1</v>
      </c>
      <c r="J3987">
        <f t="shared" si="1125"/>
        <v>-1</v>
      </c>
      <c r="K3987">
        <f t="shared" si="1118"/>
        <v>-88.25</v>
      </c>
      <c r="L3987">
        <f t="shared" ca="1" si="1119"/>
        <v>-88.25</v>
      </c>
      <c r="M3987" s="14">
        <f t="shared" si="1120"/>
        <v>6923.0300000000498</v>
      </c>
      <c r="N3987">
        <f t="shared" si="1126"/>
        <v>0</v>
      </c>
      <c r="O3987">
        <f t="shared" si="1121"/>
        <v>0</v>
      </c>
      <c r="P3987">
        <f>COUNTIF(作圖資料!$A$3:$A$249,A3987)</f>
        <v>0</v>
      </c>
      <c r="R3987" s="7">
        <f t="shared" si="1127"/>
        <v>-79</v>
      </c>
      <c r="S3987" s="8">
        <f t="shared" ca="1" si="1128"/>
        <v>-79</v>
      </c>
      <c r="T3987" s="8">
        <f t="shared" ca="1" si="1129"/>
        <v>8466</v>
      </c>
      <c r="U3987" s="8">
        <f t="shared" ca="1" si="1130"/>
        <v>0</v>
      </c>
      <c r="V3987" s="9">
        <f t="shared" ca="1" si="1131"/>
        <v>0</v>
      </c>
      <c r="W3987" s="3">
        <f t="shared" si="1132"/>
        <v>-7.5626823325491976E-3</v>
      </c>
      <c r="X3987" s="3">
        <f t="shared" si="1133"/>
        <v>-4.7908585695112249E-3</v>
      </c>
      <c r="Y3987" s="3">
        <f t="shared" si="1134"/>
        <v>-2.4434292999042651E-3</v>
      </c>
    </row>
    <row r="3988" spans="1:25" x14ac:dyDescent="0.25">
      <c r="A3988" s="1">
        <v>41848</v>
      </c>
      <c r="B3988" s="2">
        <v>9420.18</v>
      </c>
      <c r="C3988" s="2">
        <v>107175</v>
      </c>
      <c r="D3988" s="2">
        <v>9387</v>
      </c>
      <c r="E3988" s="2">
        <v>9367</v>
      </c>
      <c r="F3988" s="13">
        <f t="shared" si="1122"/>
        <v>-3.522225689954972E-3</v>
      </c>
      <c r="G3988" s="2">
        <f t="shared" si="1117"/>
        <v>9208.7156666666633</v>
      </c>
      <c r="H3988" s="2">
        <f t="shared" ca="1" si="1123"/>
        <v>102855.6</v>
      </c>
      <c r="I3988">
        <f t="shared" ca="1" si="1124"/>
        <v>1</v>
      </c>
      <c r="J3988">
        <f t="shared" si="1125"/>
        <v>-1</v>
      </c>
      <c r="K3988">
        <f t="shared" si="1118"/>
        <v>-19.110000000000582</v>
      </c>
      <c r="L3988">
        <f t="shared" ca="1" si="1119"/>
        <v>-19.110000000000582</v>
      </c>
      <c r="M3988" s="14">
        <f t="shared" si="1120"/>
        <v>6923.0300000000498</v>
      </c>
      <c r="N3988">
        <f t="shared" si="1126"/>
        <v>0</v>
      </c>
      <c r="O3988">
        <f t="shared" si="1121"/>
        <v>0</v>
      </c>
      <c r="P3988">
        <f>COUNTIF(作圖資料!$A$3:$A$249,A3988)</f>
        <v>0</v>
      </c>
      <c r="R3988" s="7">
        <f t="shared" si="1127"/>
        <v>-3</v>
      </c>
      <c r="S3988" s="8">
        <f t="shared" ca="1" si="1128"/>
        <v>-3</v>
      </c>
      <c r="T3988" s="8">
        <f t="shared" ca="1" si="1129"/>
        <v>8466</v>
      </c>
      <c r="U3988" s="8">
        <f t="shared" ca="1" si="1130"/>
        <v>0</v>
      </c>
      <c r="V3988" s="9">
        <f t="shared" ca="1" si="1131"/>
        <v>0</v>
      </c>
      <c r="W3988" s="3">
        <f t="shared" si="1132"/>
        <v>-7.5626823325491976E-3</v>
      </c>
      <c r="X3988" s="3">
        <f t="shared" si="1133"/>
        <v>-6.805676070905653E-3</v>
      </c>
      <c r="Y3988" s="3">
        <f t="shared" si="1134"/>
        <v>-2.7621374694569711E-3</v>
      </c>
    </row>
    <row r="3989" spans="1:25" x14ac:dyDescent="0.25">
      <c r="A3989" s="1">
        <v>41849</v>
      </c>
      <c r="B3989" s="2">
        <v>9391.8799999999992</v>
      </c>
      <c r="C3989" s="2">
        <v>132954</v>
      </c>
      <c r="D3989" s="2">
        <v>9361</v>
      </c>
      <c r="E3989" s="2">
        <v>9341</v>
      </c>
      <c r="F3989" s="13">
        <f t="shared" si="1122"/>
        <v>-3.287946609198511E-3</v>
      </c>
      <c r="G3989" s="2">
        <f t="shared" si="1117"/>
        <v>9217.4583333333303</v>
      </c>
      <c r="H3989" s="2">
        <f t="shared" ca="1" si="1123"/>
        <v>111386.2</v>
      </c>
      <c r="I3989">
        <f t="shared" ca="1" si="1124"/>
        <v>1</v>
      </c>
      <c r="J3989">
        <f t="shared" si="1125"/>
        <v>-1</v>
      </c>
      <c r="K3989">
        <f t="shared" si="1118"/>
        <v>-28.300000000001091</v>
      </c>
      <c r="L3989">
        <f t="shared" ca="1" si="1119"/>
        <v>-28.300000000001091</v>
      </c>
      <c r="M3989" s="14">
        <f t="shared" si="1120"/>
        <v>6923.0300000000498</v>
      </c>
      <c r="N3989">
        <f t="shared" si="1126"/>
        <v>0</v>
      </c>
      <c r="O3989">
        <f t="shared" si="1121"/>
        <v>0</v>
      </c>
      <c r="P3989">
        <f>COUNTIF(作圖資料!$A$3:$A$249,A3989)</f>
        <v>0</v>
      </c>
      <c r="R3989" s="7">
        <f t="shared" si="1127"/>
        <v>-26</v>
      </c>
      <c r="S3989" s="8">
        <f t="shared" ca="1" si="1128"/>
        <v>-26</v>
      </c>
      <c r="T3989" s="8">
        <f t="shared" ca="1" si="1129"/>
        <v>8466</v>
      </c>
      <c r="U3989" s="8">
        <f t="shared" ca="1" si="1130"/>
        <v>0</v>
      </c>
      <c r="V3989" s="9">
        <f t="shared" ca="1" si="1131"/>
        <v>0</v>
      </c>
      <c r="W3989" s="3">
        <f t="shared" si="1132"/>
        <v>-7.5626823325491976E-3</v>
      </c>
      <c r="X3989" s="3">
        <f t="shared" si="1133"/>
        <v>-9.7894194141533442E-3</v>
      </c>
      <c r="Y3989" s="3">
        <f t="shared" si="1134"/>
        <v>-5.5242749389140533E-3</v>
      </c>
    </row>
    <row r="3990" spans="1:25" x14ac:dyDescent="0.25">
      <c r="A3990" s="1">
        <v>41850</v>
      </c>
      <c r="B3990" s="2">
        <v>9447.02</v>
      </c>
      <c r="C3990" s="2">
        <v>104647</v>
      </c>
      <c r="D3990" s="2">
        <v>9416</v>
      </c>
      <c r="E3990" s="2">
        <v>9394</v>
      </c>
      <c r="F3990" s="13">
        <f t="shared" si="1122"/>
        <v>-3.2835751379800548E-3</v>
      </c>
      <c r="G3990" s="2">
        <f t="shared" si="1117"/>
        <v>9227.0681666666624</v>
      </c>
      <c r="H3990" s="2">
        <f t="shared" ca="1" si="1123"/>
        <v>113370.6</v>
      </c>
      <c r="I3990">
        <f t="shared" ca="1" si="1124"/>
        <v>-1</v>
      </c>
      <c r="J3990">
        <f t="shared" si="1125"/>
        <v>-1</v>
      </c>
      <c r="K3990">
        <f t="shared" si="1118"/>
        <v>55.140000000001237</v>
      </c>
      <c r="L3990">
        <f t="shared" ca="1" si="1119"/>
        <v>55.140000000001237</v>
      </c>
      <c r="M3990" s="14">
        <f t="shared" si="1120"/>
        <v>6923.0300000000498</v>
      </c>
      <c r="N3990">
        <f t="shared" si="1126"/>
        <v>0</v>
      </c>
      <c r="O3990">
        <f t="shared" si="1121"/>
        <v>0</v>
      </c>
      <c r="P3990">
        <f>COUNTIF(作圖資料!$A$3:$A$249,A3990)</f>
        <v>0</v>
      </c>
      <c r="R3990" s="7">
        <f t="shared" si="1127"/>
        <v>55</v>
      </c>
      <c r="S3990" s="8">
        <f t="shared" ca="1" si="1128"/>
        <v>55</v>
      </c>
      <c r="T3990" s="8">
        <f t="shared" ca="1" si="1129"/>
        <v>8466</v>
      </c>
      <c r="U3990" s="8">
        <f t="shared" ca="1" si="1130"/>
        <v>0</v>
      </c>
      <c r="V3990" s="9">
        <f t="shared" ca="1" si="1131"/>
        <v>0</v>
      </c>
      <c r="W3990" s="3">
        <f t="shared" si="1132"/>
        <v>-7.5626823325491976E-3</v>
      </c>
      <c r="X3990" s="3">
        <f t="shared" si="1133"/>
        <v>-3.9758643630342094E-3</v>
      </c>
      <c r="Y3990" s="3">
        <f t="shared" si="1134"/>
        <v>3.1870816955303916E-4</v>
      </c>
    </row>
    <row r="3991" spans="1:25" x14ac:dyDescent="0.25">
      <c r="A3991" s="1">
        <v>41851</v>
      </c>
      <c r="B3991" s="2">
        <v>9315.85</v>
      </c>
      <c r="C3991" s="2">
        <v>105485</v>
      </c>
      <c r="D3991" s="2">
        <v>9290</v>
      </c>
      <c r="E3991" s="2">
        <v>9273</v>
      </c>
      <c r="F3991" s="13">
        <f t="shared" si="1122"/>
        <v>-2.7748407284360344E-3</v>
      </c>
      <c r="G3991" s="2">
        <f t="shared" si="1117"/>
        <v>9233.7924999999941</v>
      </c>
      <c r="H3991" s="2">
        <f t="shared" ca="1" si="1123"/>
        <v>111285</v>
      </c>
      <c r="I3991">
        <f t="shared" ca="1" si="1124"/>
        <v>-1</v>
      </c>
      <c r="J3991">
        <f t="shared" si="1125"/>
        <v>-1</v>
      </c>
      <c r="K3991">
        <f t="shared" si="1118"/>
        <v>-131.17000000000007</v>
      </c>
      <c r="L3991">
        <f t="shared" ca="1" si="1119"/>
        <v>131.17000000000007</v>
      </c>
      <c r="M3991" s="14">
        <f t="shared" si="1120"/>
        <v>6923.0300000000498</v>
      </c>
      <c r="N3991">
        <f t="shared" si="1126"/>
        <v>0</v>
      </c>
      <c r="O3991">
        <f t="shared" si="1121"/>
        <v>0</v>
      </c>
      <c r="P3991">
        <f>COUNTIF(作圖資料!$A$3:$A$249,A3991)</f>
        <v>0</v>
      </c>
      <c r="R3991" s="7">
        <f t="shared" si="1127"/>
        <v>-126</v>
      </c>
      <c r="S3991" s="8">
        <f t="shared" ca="1" si="1128"/>
        <v>126</v>
      </c>
      <c r="T3991" s="8">
        <f t="shared" ca="1" si="1129"/>
        <v>8466</v>
      </c>
      <c r="U3991" s="8">
        <f t="shared" ca="1" si="1130"/>
        <v>0</v>
      </c>
      <c r="V3991" s="9">
        <f t="shared" ca="1" si="1131"/>
        <v>0</v>
      </c>
      <c r="W3991" s="3">
        <f t="shared" si="1132"/>
        <v>-7.5626823325491976E-3</v>
      </c>
      <c r="X3991" s="3">
        <f t="shared" si="1133"/>
        <v>-1.780546204267297E-2</v>
      </c>
      <c r="Y3991" s="3">
        <f t="shared" si="1134"/>
        <v>-1.3067034951662282E-2</v>
      </c>
    </row>
    <row r="3992" spans="1:25" x14ac:dyDescent="0.25">
      <c r="A3992" s="1">
        <v>41852</v>
      </c>
      <c r="B3992" s="2">
        <v>9266.51</v>
      </c>
      <c r="C3992" s="2">
        <v>98727</v>
      </c>
      <c r="D3992" s="2">
        <v>9253</v>
      </c>
      <c r="E3992" s="2">
        <v>9232</v>
      </c>
      <c r="F3992" s="13">
        <f t="shared" si="1122"/>
        <v>-1.4579383176622773E-3</v>
      </c>
      <c r="G3992" s="2">
        <f t="shared" si="1117"/>
        <v>9240.0139999999956</v>
      </c>
      <c r="H3992" s="2">
        <f t="shared" ca="1" si="1123"/>
        <v>109797.6</v>
      </c>
      <c r="I3992">
        <f t="shared" ca="1" si="1124"/>
        <v>-1</v>
      </c>
      <c r="J3992">
        <f t="shared" si="1125"/>
        <v>-1</v>
      </c>
      <c r="K3992">
        <f t="shared" si="1118"/>
        <v>-49.340000000000146</v>
      </c>
      <c r="L3992">
        <f t="shared" ca="1" si="1119"/>
        <v>49.340000000000146</v>
      </c>
      <c r="M3992" s="14">
        <f t="shared" si="1120"/>
        <v>6923.0300000000498</v>
      </c>
      <c r="N3992">
        <f t="shared" si="1126"/>
        <v>0</v>
      </c>
      <c r="O3992">
        <f t="shared" si="1121"/>
        <v>0</v>
      </c>
      <c r="P3992">
        <f>COUNTIF(作圖資料!$A$3:$A$249,A3992)</f>
        <v>0</v>
      </c>
      <c r="R3992" s="7">
        <f t="shared" si="1127"/>
        <v>-37</v>
      </c>
      <c r="S3992" s="8">
        <f t="shared" ca="1" si="1128"/>
        <v>37</v>
      </c>
      <c r="T3992" s="8">
        <f t="shared" ca="1" si="1129"/>
        <v>8466</v>
      </c>
      <c r="U3992" s="8">
        <f t="shared" ca="1" si="1130"/>
        <v>0</v>
      </c>
      <c r="V3992" s="9">
        <f t="shared" ca="1" si="1131"/>
        <v>0</v>
      </c>
      <c r="W3992" s="3">
        <f t="shared" si="1132"/>
        <v>-7.5626823325491976E-3</v>
      </c>
      <c r="X3992" s="3">
        <f t="shared" si="1133"/>
        <v>-2.3007507857366716E-2</v>
      </c>
      <c r="Y3992" s="3">
        <f t="shared" si="1134"/>
        <v>-1.6997769042812805E-2</v>
      </c>
    </row>
    <row r="3993" spans="1:25" x14ac:dyDescent="0.25">
      <c r="A3993" s="1">
        <v>41855</v>
      </c>
      <c r="B3993" s="2">
        <v>9330.19</v>
      </c>
      <c r="C3993" s="2">
        <v>87537</v>
      </c>
      <c r="D3993" s="2">
        <v>9286</v>
      </c>
      <c r="E3993" s="2">
        <v>9263</v>
      </c>
      <c r="F3993" s="13">
        <f t="shared" si="1122"/>
        <v>-4.7362379544254596E-3</v>
      </c>
      <c r="G3993" s="2">
        <f t="shared" si="1117"/>
        <v>9246.6688333333277</v>
      </c>
      <c r="H3993" s="2">
        <f t="shared" ca="1" si="1123"/>
        <v>105870</v>
      </c>
      <c r="I3993">
        <f t="shared" ca="1" si="1124"/>
        <v>-1</v>
      </c>
      <c r="J3993">
        <f t="shared" si="1125"/>
        <v>-1</v>
      </c>
      <c r="K3993">
        <f t="shared" si="1118"/>
        <v>63.680000000000291</v>
      </c>
      <c r="L3993">
        <f t="shared" ca="1" si="1119"/>
        <v>-63.680000000000291</v>
      </c>
      <c r="M3993" s="14">
        <f t="shared" si="1120"/>
        <v>6923.0300000000498</v>
      </c>
      <c r="N3993">
        <f t="shared" si="1126"/>
        <v>0</v>
      </c>
      <c r="O3993">
        <f t="shared" si="1121"/>
        <v>0</v>
      </c>
      <c r="P3993">
        <f>COUNTIF(作圖資料!$A$3:$A$249,A3993)</f>
        <v>0</v>
      </c>
      <c r="R3993" s="7">
        <f t="shared" si="1127"/>
        <v>33</v>
      </c>
      <c r="S3993" s="8">
        <f t="shared" ca="1" si="1128"/>
        <v>-33</v>
      </c>
      <c r="T3993" s="8">
        <f t="shared" ca="1" si="1129"/>
        <v>8466</v>
      </c>
      <c r="U3993" s="8">
        <f t="shared" ca="1" si="1130"/>
        <v>0</v>
      </c>
      <c r="V3993" s="9">
        <f t="shared" ca="1" si="1131"/>
        <v>0</v>
      </c>
      <c r="W3993" s="3">
        <f t="shared" si="1132"/>
        <v>-7.5626823325491976E-3</v>
      </c>
      <c r="X3993" s="3">
        <f t="shared" si="1133"/>
        <v>-1.6293558171925016E-2</v>
      </c>
      <c r="Y3993" s="3">
        <f t="shared" si="1134"/>
        <v>-1.3491979177732705E-2</v>
      </c>
    </row>
    <row r="3994" spans="1:25" x14ac:dyDescent="0.25">
      <c r="A3994" s="1">
        <v>41856</v>
      </c>
      <c r="B3994" s="2">
        <v>9141.44</v>
      </c>
      <c r="C3994" s="2">
        <v>107082</v>
      </c>
      <c r="D3994" s="2">
        <v>9095</v>
      </c>
      <c r="E3994" s="2">
        <v>9072</v>
      </c>
      <c r="F3994" s="13">
        <f t="shared" si="1122"/>
        <v>-5.0801624251759492E-3</v>
      </c>
      <c r="G3994" s="2">
        <f t="shared" si="1117"/>
        <v>9250.8646666666609</v>
      </c>
      <c r="H3994" s="2">
        <f t="shared" ca="1" si="1123"/>
        <v>100695.6</v>
      </c>
      <c r="I3994">
        <f t="shared" ca="1" si="1124"/>
        <v>1</v>
      </c>
      <c r="J3994">
        <f t="shared" si="1125"/>
        <v>-1</v>
      </c>
      <c r="K3994">
        <f t="shared" si="1118"/>
        <v>-188.75</v>
      </c>
      <c r="L3994">
        <f t="shared" ca="1" si="1119"/>
        <v>188.75</v>
      </c>
      <c r="M3994" s="14">
        <f t="shared" si="1120"/>
        <v>6923.0300000000498</v>
      </c>
      <c r="N3994">
        <f t="shared" si="1126"/>
        <v>0</v>
      </c>
      <c r="O3994">
        <f t="shared" si="1121"/>
        <v>0</v>
      </c>
      <c r="P3994">
        <f>COUNTIF(作圖資料!$A$3:$A$249,A3994)</f>
        <v>0</v>
      </c>
      <c r="R3994" s="7">
        <f t="shared" si="1127"/>
        <v>-191</v>
      </c>
      <c r="S3994" s="8">
        <f t="shared" ca="1" si="1128"/>
        <v>191</v>
      </c>
      <c r="T3994" s="8">
        <f t="shared" ca="1" si="1129"/>
        <v>8466</v>
      </c>
      <c r="U3994" s="8">
        <f t="shared" ca="1" si="1130"/>
        <v>0</v>
      </c>
      <c r="V3994" s="9">
        <f t="shared" ca="1" si="1131"/>
        <v>0</v>
      </c>
      <c r="W3994" s="3">
        <f t="shared" si="1132"/>
        <v>-7.5626823325491976E-3</v>
      </c>
      <c r="X3994" s="3">
        <f t="shared" si="1133"/>
        <v>-3.6193966512489295E-2</v>
      </c>
      <c r="Y3994" s="3">
        <f t="shared" si="1134"/>
        <v>-3.3783065972590953E-2</v>
      </c>
    </row>
    <row r="3995" spans="1:25" x14ac:dyDescent="0.25">
      <c r="A3995" s="1">
        <v>41857</v>
      </c>
      <c r="B3995" s="2">
        <v>9143.9699999999993</v>
      </c>
      <c r="C3995" s="2">
        <v>105530</v>
      </c>
      <c r="D3995" s="2">
        <v>9098</v>
      </c>
      <c r="E3995" s="2">
        <v>9069</v>
      </c>
      <c r="F3995" s="13">
        <f t="shared" si="1122"/>
        <v>-5.0273568264112001E-3</v>
      </c>
      <c r="G3995" s="2">
        <f t="shared" si="1117"/>
        <v>9256.4539999999924</v>
      </c>
      <c r="H3995" s="2">
        <f t="shared" ca="1" si="1123"/>
        <v>100872.2</v>
      </c>
      <c r="I3995">
        <f t="shared" ca="1" si="1124"/>
        <v>1</v>
      </c>
      <c r="J3995">
        <f t="shared" si="1125"/>
        <v>-1</v>
      </c>
      <c r="K3995">
        <f t="shared" si="1118"/>
        <v>2.5299999999988358</v>
      </c>
      <c r="L3995">
        <f t="shared" ca="1" si="1119"/>
        <v>2.5299999999988358</v>
      </c>
      <c r="M3995" s="14">
        <f t="shared" si="1120"/>
        <v>6923.0300000000498</v>
      </c>
      <c r="N3995">
        <f t="shared" si="1126"/>
        <v>0</v>
      </c>
      <c r="O3995">
        <f t="shared" si="1121"/>
        <v>0</v>
      </c>
      <c r="P3995">
        <f>COUNTIF(作圖資料!$A$3:$A$249,A3995)</f>
        <v>0</v>
      </c>
      <c r="R3995" s="7">
        <f t="shared" si="1127"/>
        <v>3</v>
      </c>
      <c r="S3995" s="8">
        <f t="shared" ca="1" si="1128"/>
        <v>3</v>
      </c>
      <c r="T3995" s="8">
        <f t="shared" ca="1" si="1129"/>
        <v>8466</v>
      </c>
      <c r="U3995" s="8">
        <f t="shared" ca="1" si="1130"/>
        <v>0</v>
      </c>
      <c r="V3995" s="9">
        <f t="shared" ca="1" si="1131"/>
        <v>0</v>
      </c>
      <c r="W3995" s="3">
        <f t="shared" si="1132"/>
        <v>-7.5626823325491976E-3</v>
      </c>
      <c r="X3995" s="3">
        <f t="shared" si="1133"/>
        <v>-3.5927221966255751E-2</v>
      </c>
      <c r="Y3995" s="3">
        <f t="shared" si="1134"/>
        <v>-3.3464357803038247E-2</v>
      </c>
    </row>
    <row r="3996" spans="1:25" x14ac:dyDescent="0.25">
      <c r="A3996" s="1">
        <v>41858</v>
      </c>
      <c r="B3996" s="2">
        <v>9131.44</v>
      </c>
      <c r="C3996" s="2">
        <v>80573</v>
      </c>
      <c r="D3996" s="2">
        <v>9092</v>
      </c>
      <c r="E3996" s="2">
        <v>9060</v>
      </c>
      <c r="F3996" s="13">
        <f t="shared" si="1122"/>
        <v>-4.3191435304837933E-3</v>
      </c>
      <c r="G3996" s="2">
        <f t="shared" si="1117"/>
        <v>9261.6789999999928</v>
      </c>
      <c r="H3996" s="2">
        <f t="shared" ca="1" si="1123"/>
        <v>95889.8</v>
      </c>
      <c r="I3996">
        <f t="shared" ca="1" si="1124"/>
        <v>-1</v>
      </c>
      <c r="J3996">
        <f t="shared" si="1125"/>
        <v>-1</v>
      </c>
      <c r="K3996">
        <f t="shared" si="1118"/>
        <v>-12.529999999998836</v>
      </c>
      <c r="L3996">
        <f t="shared" ca="1" si="1119"/>
        <v>-12.529999999998836</v>
      </c>
      <c r="M3996" s="14">
        <f t="shared" si="1120"/>
        <v>6923.0300000000498</v>
      </c>
      <c r="N3996">
        <f t="shared" si="1126"/>
        <v>0</v>
      </c>
      <c r="O3996">
        <f t="shared" si="1121"/>
        <v>0</v>
      </c>
      <c r="P3996">
        <f>COUNTIF(作圖資料!$A$3:$A$249,A3996)</f>
        <v>0</v>
      </c>
      <c r="R3996" s="7">
        <f t="shared" si="1127"/>
        <v>-6</v>
      </c>
      <c r="S3996" s="8">
        <f t="shared" ca="1" si="1128"/>
        <v>-6</v>
      </c>
      <c r="T3996" s="8">
        <f t="shared" ca="1" si="1129"/>
        <v>8466</v>
      </c>
      <c r="U3996" s="8">
        <f t="shared" ca="1" si="1130"/>
        <v>0</v>
      </c>
      <c r="V3996" s="9">
        <f t="shared" ca="1" si="1131"/>
        <v>0</v>
      </c>
      <c r="W3996" s="3">
        <f t="shared" si="1132"/>
        <v>-7.5626823325491976E-3</v>
      </c>
      <c r="X3996" s="3">
        <f t="shared" si="1133"/>
        <v>-3.7248292782188219E-2</v>
      </c>
      <c r="Y3996" s="3">
        <f t="shared" si="1134"/>
        <v>-3.410177414214377E-2</v>
      </c>
    </row>
    <row r="3997" spans="1:25" x14ac:dyDescent="0.25">
      <c r="A3997" s="1">
        <v>41859</v>
      </c>
      <c r="B3997" s="2">
        <v>9085.9599999999991</v>
      </c>
      <c r="C3997" s="2">
        <v>85309</v>
      </c>
      <c r="D3997" s="2">
        <v>9090</v>
      </c>
      <c r="E3997" s="2">
        <v>9057</v>
      </c>
      <c r="F3997" s="13">
        <f t="shared" si="1122"/>
        <v>4.4464206313921117E-4</v>
      </c>
      <c r="G3997" s="2">
        <f t="shared" si="1117"/>
        <v>9265.1923333333289</v>
      </c>
      <c r="H3997" s="2">
        <f t="shared" ca="1" si="1123"/>
        <v>93206.2</v>
      </c>
      <c r="I3997">
        <f t="shared" ca="1" si="1124"/>
        <v>-1</v>
      </c>
      <c r="J3997">
        <f t="shared" si="1125"/>
        <v>1</v>
      </c>
      <c r="K3997">
        <f t="shared" si="1118"/>
        <v>-45.480000000001382</v>
      </c>
      <c r="L3997">
        <f t="shared" ca="1" si="1119"/>
        <v>45.480000000001382</v>
      </c>
      <c r="M3997" s="14">
        <f t="shared" si="1120"/>
        <v>6923.0300000000498</v>
      </c>
      <c r="N3997">
        <f t="shared" si="1126"/>
        <v>0</v>
      </c>
      <c r="O3997">
        <f t="shared" si="1121"/>
        <v>0</v>
      </c>
      <c r="P3997">
        <f>COUNTIF(作圖資料!$A$3:$A$249,A3997)</f>
        <v>0</v>
      </c>
      <c r="R3997" s="7">
        <f t="shared" si="1127"/>
        <v>-2</v>
      </c>
      <c r="S3997" s="8">
        <f t="shared" ca="1" si="1128"/>
        <v>2</v>
      </c>
      <c r="T3997" s="8">
        <f t="shared" ca="1" si="1129"/>
        <v>8466</v>
      </c>
      <c r="U3997" s="8">
        <f t="shared" ca="1" si="1130"/>
        <v>0</v>
      </c>
      <c r="V3997" s="9">
        <f t="shared" ca="1" si="1131"/>
        <v>0</v>
      </c>
      <c r="W3997" s="3">
        <f t="shared" si="1132"/>
        <v>-7.5626823325491976E-3</v>
      </c>
      <c r="X3997" s="3">
        <f t="shared" si="1133"/>
        <v>-4.2043368656778379E-2</v>
      </c>
      <c r="Y3997" s="3">
        <f t="shared" si="1134"/>
        <v>-3.4314246255178982E-2</v>
      </c>
    </row>
    <row r="3998" spans="1:25" x14ac:dyDescent="0.25">
      <c r="A3998" s="1">
        <v>41862</v>
      </c>
      <c r="B3998" s="2">
        <v>9172.91</v>
      </c>
      <c r="C3998" s="2">
        <v>82873</v>
      </c>
      <c r="D3998" s="2">
        <v>9141</v>
      </c>
      <c r="E3998" s="2">
        <v>9114</v>
      </c>
      <c r="F3998" s="13">
        <f t="shared" si="1122"/>
        <v>-3.478721583445199E-3</v>
      </c>
      <c r="G3998" s="2">
        <f t="shared" si="1117"/>
        <v>9270.063333333328</v>
      </c>
      <c r="H3998" s="2">
        <f t="shared" ca="1" si="1123"/>
        <v>92273.4</v>
      </c>
      <c r="I3998">
        <f t="shared" ca="1" si="1124"/>
        <v>-1</v>
      </c>
      <c r="J3998">
        <f t="shared" si="1125"/>
        <v>-1</v>
      </c>
      <c r="K3998">
        <f t="shared" si="1118"/>
        <v>86.950000000000728</v>
      </c>
      <c r="L3998">
        <f t="shared" ca="1" si="1119"/>
        <v>-86.950000000000728</v>
      </c>
      <c r="M3998" s="14">
        <f t="shared" si="1120"/>
        <v>6923.0300000000498</v>
      </c>
      <c r="N3998">
        <f t="shared" si="1126"/>
        <v>0</v>
      </c>
      <c r="O3998">
        <f t="shared" si="1121"/>
        <v>0</v>
      </c>
      <c r="P3998">
        <f>COUNTIF(作圖資料!$A$3:$A$249,A3998)</f>
        <v>0</v>
      </c>
      <c r="R3998" s="7">
        <f t="shared" si="1127"/>
        <v>51</v>
      </c>
      <c r="S3998" s="8">
        <f t="shared" ca="1" si="1128"/>
        <v>-51</v>
      </c>
      <c r="T3998" s="8">
        <f t="shared" ca="1" si="1129"/>
        <v>8466</v>
      </c>
      <c r="U3998" s="8">
        <f t="shared" ca="1" si="1130"/>
        <v>0</v>
      </c>
      <c r="V3998" s="9">
        <f t="shared" ca="1" si="1131"/>
        <v>0</v>
      </c>
      <c r="W3998" s="3">
        <f t="shared" si="1132"/>
        <v>-7.5626823325491976E-3</v>
      </c>
      <c r="X3998" s="3">
        <f t="shared" si="1133"/>
        <v>-3.2876001741747429E-2</v>
      </c>
      <c r="Y3998" s="3">
        <f t="shared" si="1134"/>
        <v>-2.8896207372782201E-2</v>
      </c>
    </row>
    <row r="3999" spans="1:25" x14ac:dyDescent="0.25">
      <c r="A3999" s="1">
        <v>41863</v>
      </c>
      <c r="B3999" s="2">
        <v>9163.1200000000008</v>
      </c>
      <c r="C3999" s="2">
        <v>87961</v>
      </c>
      <c r="D3999" s="2">
        <v>9121</v>
      </c>
      <c r="E3999" s="2">
        <v>9089</v>
      </c>
      <c r="F3999" s="13">
        <f t="shared" si="1122"/>
        <v>-4.5966875911263028E-3</v>
      </c>
      <c r="G3999" s="2">
        <f t="shared" si="1117"/>
        <v>9274.6411666666627</v>
      </c>
      <c r="H3999" s="2">
        <f t="shared" ca="1" si="1123"/>
        <v>88449.2</v>
      </c>
      <c r="I3999">
        <f t="shared" ca="1" si="1124"/>
        <v>-1</v>
      </c>
      <c r="J3999">
        <f t="shared" si="1125"/>
        <v>-1</v>
      </c>
      <c r="K3999">
        <f t="shared" si="1118"/>
        <v>-9.7899999999990541</v>
      </c>
      <c r="L3999">
        <f t="shared" ca="1" si="1119"/>
        <v>9.7899999999990541</v>
      </c>
      <c r="M3999" s="14">
        <f t="shared" si="1120"/>
        <v>6923.0300000000498</v>
      </c>
      <c r="N3999">
        <f t="shared" si="1126"/>
        <v>0</v>
      </c>
      <c r="O3999">
        <f t="shared" si="1121"/>
        <v>0</v>
      </c>
      <c r="P3999">
        <f>COUNTIF(作圖資料!$A$3:$A$249,A3999)</f>
        <v>0</v>
      </c>
      <c r="R3999" s="7">
        <f t="shared" si="1127"/>
        <v>-20</v>
      </c>
      <c r="S3999" s="8">
        <f t="shared" ca="1" si="1128"/>
        <v>20</v>
      </c>
      <c r="T3999" s="8">
        <f t="shared" ca="1" si="1129"/>
        <v>8466</v>
      </c>
      <c r="U3999" s="8">
        <f t="shared" ca="1" si="1130"/>
        <v>0</v>
      </c>
      <c r="V3999" s="9">
        <f t="shared" ca="1" si="1131"/>
        <v>0</v>
      </c>
      <c r="W3999" s="3">
        <f t="shared" si="1132"/>
        <v>-7.5626823325491976E-3</v>
      </c>
      <c r="X3999" s="3">
        <f t="shared" si="1133"/>
        <v>-3.3908187159782388E-2</v>
      </c>
      <c r="Y3999" s="3">
        <f t="shared" si="1134"/>
        <v>-3.1020928503133871E-2</v>
      </c>
    </row>
    <row r="4000" spans="1:25" x14ac:dyDescent="0.25">
      <c r="A4000" s="1">
        <v>41864</v>
      </c>
      <c r="B4000" s="2">
        <v>9231.31</v>
      </c>
      <c r="C4000" s="2">
        <v>84517</v>
      </c>
      <c r="D4000" s="2">
        <v>9199</v>
      </c>
      <c r="E4000" s="2">
        <v>9163</v>
      </c>
      <c r="F4000" s="13">
        <f t="shared" si="1122"/>
        <v>-3.500044955699666E-3</v>
      </c>
      <c r="G4000" s="2">
        <f t="shared" si="1117"/>
        <v>9280.164666666662</v>
      </c>
      <c r="H4000" s="2">
        <f t="shared" ca="1" si="1123"/>
        <v>84246.6</v>
      </c>
      <c r="I4000">
        <f t="shared" ca="1" si="1124"/>
        <v>1</v>
      </c>
      <c r="J4000">
        <f t="shared" si="1125"/>
        <v>-1</v>
      </c>
      <c r="K4000">
        <f t="shared" si="1118"/>
        <v>68.18999999999869</v>
      </c>
      <c r="L4000">
        <f t="shared" ca="1" si="1119"/>
        <v>-68.18999999999869</v>
      </c>
      <c r="M4000" s="14">
        <f t="shared" si="1120"/>
        <v>6923.0300000000498</v>
      </c>
      <c r="N4000">
        <f t="shared" si="1126"/>
        <v>0</v>
      </c>
      <c r="O4000">
        <f t="shared" si="1121"/>
        <v>0</v>
      </c>
      <c r="P4000">
        <f>COUNTIF(作圖資料!$A$3:$A$249,A4000)</f>
        <v>0</v>
      </c>
      <c r="R4000" s="7">
        <f t="shared" si="1127"/>
        <v>78</v>
      </c>
      <c r="S4000" s="8">
        <f t="shared" ca="1" si="1128"/>
        <v>-78</v>
      </c>
      <c r="T4000" s="8">
        <f t="shared" ca="1" si="1129"/>
        <v>8466</v>
      </c>
      <c r="U4000" s="8">
        <f t="shared" ca="1" si="1130"/>
        <v>0</v>
      </c>
      <c r="V4000" s="9">
        <f t="shared" ca="1" si="1131"/>
        <v>0</v>
      </c>
      <c r="W4000" s="3">
        <f t="shared" si="1132"/>
        <v>-7.5626823325491976E-3</v>
      </c>
      <c r="X4000" s="3">
        <f t="shared" si="1133"/>
        <v>-2.6718736326706627E-2</v>
      </c>
      <c r="Y4000" s="3">
        <f t="shared" si="1134"/>
        <v>-2.2734516094762403E-2</v>
      </c>
    </row>
    <row r="4001" spans="1:25" x14ac:dyDescent="0.25">
      <c r="A4001" s="1">
        <v>41865</v>
      </c>
      <c r="B4001" s="2">
        <v>9230.61</v>
      </c>
      <c r="C4001" s="2">
        <v>89108</v>
      </c>
      <c r="D4001" s="2">
        <v>9218</v>
      </c>
      <c r="E4001" s="2">
        <v>9184</v>
      </c>
      <c r="F4001" s="13">
        <f t="shared" si="1122"/>
        <v>-1.3661068986774438E-3</v>
      </c>
      <c r="G4001" s="2">
        <f t="shared" si="1117"/>
        <v>9285.8783333333304</v>
      </c>
      <c r="H4001" s="2">
        <f t="shared" ca="1" si="1123"/>
        <v>85953.600000000006</v>
      </c>
      <c r="I4001">
        <f t="shared" ca="1" si="1124"/>
        <v>1</v>
      </c>
      <c r="J4001">
        <f t="shared" si="1125"/>
        <v>-1</v>
      </c>
      <c r="K4001">
        <f t="shared" si="1118"/>
        <v>-0.69999999999890861</v>
      </c>
      <c r="L4001">
        <f t="shared" ca="1" si="1119"/>
        <v>-0.69999999999890861</v>
      </c>
      <c r="M4001" s="14">
        <f t="shared" si="1120"/>
        <v>6923.0300000000498</v>
      </c>
      <c r="N4001">
        <f t="shared" si="1126"/>
        <v>0</v>
      </c>
      <c r="O4001">
        <f t="shared" si="1121"/>
        <v>0</v>
      </c>
      <c r="P4001">
        <f>COUNTIF(作圖資料!$A$3:$A$249,A4001)</f>
        <v>0</v>
      </c>
      <c r="R4001" s="7">
        <f t="shared" si="1127"/>
        <v>19</v>
      </c>
      <c r="S4001" s="8">
        <f t="shared" ca="1" si="1128"/>
        <v>19</v>
      </c>
      <c r="T4001" s="8">
        <f t="shared" ca="1" si="1129"/>
        <v>8466</v>
      </c>
      <c r="U4001" s="8">
        <f t="shared" ca="1" si="1130"/>
        <v>0</v>
      </c>
      <c r="V4001" s="9">
        <f t="shared" ca="1" si="1131"/>
        <v>0</v>
      </c>
      <c r="W4001" s="3">
        <f t="shared" si="1132"/>
        <v>-7.5626823325491976E-3</v>
      </c>
      <c r="X4001" s="3">
        <f t="shared" si="1133"/>
        <v>-2.6792539165585438E-2</v>
      </c>
      <c r="Y4001" s="3">
        <f t="shared" si="1134"/>
        <v>-2.0716031020928227E-2</v>
      </c>
    </row>
    <row r="4002" spans="1:25" x14ac:dyDescent="0.25">
      <c r="A4002" s="1">
        <v>41866</v>
      </c>
      <c r="B4002" s="2">
        <v>9206.81</v>
      </c>
      <c r="C4002" s="2">
        <v>70669</v>
      </c>
      <c r="D4002" s="2">
        <v>9203</v>
      </c>
      <c r="E4002" s="2">
        <v>9169</v>
      </c>
      <c r="F4002" s="13">
        <f t="shared" si="1122"/>
        <v>-4.1382411497570271E-4</v>
      </c>
      <c r="G4002" s="2">
        <f t="shared" si="1117"/>
        <v>9291.6181666666653</v>
      </c>
      <c r="H4002" s="2">
        <f t="shared" ca="1" si="1123"/>
        <v>83025.600000000006</v>
      </c>
      <c r="I4002">
        <f t="shared" ca="1" si="1124"/>
        <v>-1</v>
      </c>
      <c r="J4002">
        <f t="shared" si="1125"/>
        <v>-1</v>
      </c>
      <c r="K4002">
        <f t="shared" si="1118"/>
        <v>-23.800000000001091</v>
      </c>
      <c r="L4002">
        <f t="shared" ca="1" si="1119"/>
        <v>-23.800000000001091</v>
      </c>
      <c r="M4002" s="14">
        <f t="shared" si="1120"/>
        <v>6923.0300000000498</v>
      </c>
      <c r="N4002">
        <f t="shared" si="1126"/>
        <v>0</v>
      </c>
      <c r="O4002">
        <f t="shared" si="1121"/>
        <v>0</v>
      </c>
      <c r="P4002">
        <f>COUNTIF(作圖資料!$A$3:$A$249,A4002)</f>
        <v>0</v>
      </c>
      <c r="R4002" s="7">
        <f t="shared" si="1127"/>
        <v>-15</v>
      </c>
      <c r="S4002" s="8">
        <f t="shared" ca="1" si="1128"/>
        <v>-15</v>
      </c>
      <c r="T4002" s="8">
        <f t="shared" ca="1" si="1129"/>
        <v>8466</v>
      </c>
      <c r="U4002" s="8">
        <f t="shared" ca="1" si="1130"/>
        <v>0</v>
      </c>
      <c r="V4002" s="9">
        <f t="shared" ca="1" si="1131"/>
        <v>0</v>
      </c>
      <c r="W4002" s="3">
        <f t="shared" si="1132"/>
        <v>-7.5626823325491976E-3</v>
      </c>
      <c r="X4002" s="3">
        <f t="shared" si="1133"/>
        <v>-2.930183568746858E-2</v>
      </c>
      <c r="Y4002" s="3">
        <f t="shared" si="1134"/>
        <v>-2.230957186869198E-2</v>
      </c>
    </row>
    <row r="4003" spans="1:25" x14ac:dyDescent="0.25">
      <c r="A4003" s="1">
        <v>41869</v>
      </c>
      <c r="B4003" s="2">
        <v>9141.31</v>
      </c>
      <c r="C4003" s="2">
        <v>71366</v>
      </c>
      <c r="D4003" s="2">
        <v>9141</v>
      </c>
      <c r="E4003" s="2">
        <v>9117</v>
      </c>
      <c r="F4003" s="13">
        <f t="shared" si="1122"/>
        <v>-3.3911988544299554E-5</v>
      </c>
      <c r="G4003" s="2">
        <f t="shared" si="1117"/>
        <v>9294.4794999999976</v>
      </c>
      <c r="H4003" s="2">
        <f t="shared" ca="1" si="1123"/>
        <v>80724.2</v>
      </c>
      <c r="I4003">
        <f t="shared" ca="1" si="1124"/>
        <v>-1</v>
      </c>
      <c r="J4003">
        <f t="shared" si="1125"/>
        <v>-1</v>
      </c>
      <c r="K4003">
        <f t="shared" si="1118"/>
        <v>-65.5</v>
      </c>
      <c r="L4003">
        <f t="shared" ca="1" si="1119"/>
        <v>65.5</v>
      </c>
      <c r="M4003" s="14">
        <f t="shared" si="1120"/>
        <v>6923.0300000000498</v>
      </c>
      <c r="N4003">
        <f t="shared" si="1126"/>
        <v>0</v>
      </c>
      <c r="O4003">
        <f t="shared" si="1121"/>
        <v>0</v>
      </c>
      <c r="P4003">
        <f>COUNTIF(作圖資料!$A$3:$A$249,A4003)</f>
        <v>0</v>
      </c>
      <c r="R4003" s="7">
        <f t="shared" si="1127"/>
        <v>-62</v>
      </c>
      <c r="S4003" s="8">
        <f t="shared" ca="1" si="1128"/>
        <v>62</v>
      </c>
      <c r="T4003" s="8">
        <f t="shared" ca="1" si="1129"/>
        <v>8466</v>
      </c>
      <c r="U4003" s="8">
        <f t="shared" ca="1" si="1130"/>
        <v>0</v>
      </c>
      <c r="V4003" s="9">
        <f t="shared" ca="1" si="1131"/>
        <v>0</v>
      </c>
      <c r="W4003" s="3">
        <f t="shared" si="1132"/>
        <v>-7.5626823325491976E-3</v>
      </c>
      <c r="X4003" s="3">
        <f t="shared" si="1133"/>
        <v>-3.6207672753995501E-2</v>
      </c>
      <c r="Y4003" s="3">
        <f t="shared" si="1134"/>
        <v>-2.889620737278209E-2</v>
      </c>
    </row>
    <row r="4004" spans="1:25" x14ac:dyDescent="0.25">
      <c r="A4004" s="1">
        <v>41870</v>
      </c>
      <c r="B4004" s="2">
        <v>9243.7800000000007</v>
      </c>
      <c r="C4004" s="2">
        <v>86367</v>
      </c>
      <c r="D4004" s="2">
        <v>9239</v>
      </c>
      <c r="E4004" s="2">
        <v>9218</v>
      </c>
      <c r="F4004" s="13">
        <f t="shared" si="1122"/>
        <v>-5.1710447457653519E-4</v>
      </c>
      <c r="G4004" s="2">
        <f t="shared" si="1117"/>
        <v>9298.4054999999989</v>
      </c>
      <c r="H4004" s="2">
        <f t="shared" ca="1" si="1123"/>
        <v>80405.399999999994</v>
      </c>
      <c r="I4004">
        <f t="shared" ca="1" si="1124"/>
        <v>1</v>
      </c>
      <c r="J4004">
        <f t="shared" si="1125"/>
        <v>-1</v>
      </c>
      <c r="K4004">
        <f t="shared" si="1118"/>
        <v>102.47000000000116</v>
      </c>
      <c r="L4004">
        <f t="shared" ca="1" si="1119"/>
        <v>-102.47000000000116</v>
      </c>
      <c r="M4004" s="14">
        <f t="shared" si="1120"/>
        <v>6923.0300000000498</v>
      </c>
      <c r="N4004">
        <f t="shared" si="1126"/>
        <v>0</v>
      </c>
      <c r="O4004">
        <f t="shared" si="1121"/>
        <v>0</v>
      </c>
      <c r="P4004">
        <f>COUNTIF(作圖資料!$A$3:$A$249,A4004)</f>
        <v>0</v>
      </c>
      <c r="R4004" s="7">
        <f t="shared" si="1127"/>
        <v>98</v>
      </c>
      <c r="S4004" s="8">
        <f t="shared" ca="1" si="1128"/>
        <v>-98</v>
      </c>
      <c r="T4004" s="8">
        <f t="shared" ca="1" si="1129"/>
        <v>8466</v>
      </c>
      <c r="U4004" s="8">
        <f t="shared" ca="1" si="1130"/>
        <v>0</v>
      </c>
      <c r="V4004" s="9">
        <f t="shared" ca="1" si="1131"/>
        <v>0</v>
      </c>
      <c r="W4004" s="3">
        <f t="shared" si="1132"/>
        <v>-7.5626823325491976E-3</v>
      </c>
      <c r="X4004" s="3">
        <f t="shared" si="1133"/>
        <v>-2.5403991468392118E-2</v>
      </c>
      <c r="Y4004" s="3">
        <f t="shared" si="1134"/>
        <v>-1.8485073834058952E-2</v>
      </c>
    </row>
    <row r="4005" spans="1:25" x14ac:dyDescent="0.25">
      <c r="A4005" s="1">
        <v>41871</v>
      </c>
      <c r="B4005" s="2">
        <v>9288.0499999999993</v>
      </c>
      <c r="C4005" s="2">
        <v>88463</v>
      </c>
      <c r="D4005" s="2">
        <v>9275</v>
      </c>
      <c r="E4005" s="2">
        <v>9259</v>
      </c>
      <c r="F4005" s="13">
        <f t="shared" si="1122"/>
        <v>-3.1276748079520633E-3</v>
      </c>
      <c r="G4005" s="2">
        <f t="shared" si="1117"/>
        <v>9302.6043333333328</v>
      </c>
      <c r="H4005" s="2">
        <f t="shared" ca="1" si="1123"/>
        <v>81194.600000000006</v>
      </c>
      <c r="I4005">
        <f t="shared" ca="1" si="1124"/>
        <v>1</v>
      </c>
      <c r="J4005">
        <f t="shared" si="1125"/>
        <v>-1</v>
      </c>
      <c r="K4005">
        <f t="shared" si="1118"/>
        <v>44.269999999998618</v>
      </c>
      <c r="L4005">
        <f t="shared" ca="1" si="1119"/>
        <v>44.269999999998618</v>
      </c>
      <c r="M4005" s="14">
        <f t="shared" si="1120"/>
        <v>6923.0300000000498</v>
      </c>
      <c r="N4005">
        <f t="shared" si="1126"/>
        <v>0</v>
      </c>
      <c r="O4005">
        <f t="shared" si="1121"/>
        <v>0</v>
      </c>
      <c r="P4005">
        <f>COUNTIF(作圖資料!$A$3:$A$249,A4005)</f>
        <v>1</v>
      </c>
      <c r="R4005" s="7">
        <f t="shared" si="1127"/>
        <v>36</v>
      </c>
      <c r="S4005" s="8">
        <f t="shared" ca="1" si="1128"/>
        <v>36</v>
      </c>
      <c r="T4005" s="8">
        <f t="shared" ca="1" si="1129"/>
        <v>8466</v>
      </c>
      <c r="U4005" s="8">
        <f t="shared" ca="1" si="1130"/>
        <v>0</v>
      </c>
      <c r="V4005" s="9">
        <f t="shared" ca="1" si="1131"/>
        <v>0</v>
      </c>
      <c r="W4005" s="3">
        <f t="shared" si="1132"/>
        <v>-7.5626823325491976E-3</v>
      </c>
      <c r="X4005" s="3">
        <f t="shared" si="1133"/>
        <v>-2.0736489072435749E-2</v>
      </c>
      <c r="Y4005" s="3">
        <f t="shared" si="1134"/>
        <v>-1.4660575799426034E-2</v>
      </c>
    </row>
    <row r="4006" spans="1:25" x14ac:dyDescent="0.25">
      <c r="A4006" s="1">
        <v>41872</v>
      </c>
      <c r="B4006" s="2">
        <v>9253.3799999999992</v>
      </c>
      <c r="C4006" s="2">
        <v>80084</v>
      </c>
      <c r="D4006" s="2">
        <v>9231</v>
      </c>
      <c r="E4006" s="2">
        <v>9225</v>
      </c>
      <c r="F4006" s="13">
        <f t="shared" si="1122"/>
        <v>-2.4185756988256424E-3</v>
      </c>
      <c r="G4006" s="2">
        <f t="shared" si="1117"/>
        <v>9305.9058333333323</v>
      </c>
      <c r="H4006" s="2">
        <f t="shared" ca="1" si="1123"/>
        <v>79389.8</v>
      </c>
      <c r="I4006">
        <f t="shared" ca="1" si="1124"/>
        <v>1</v>
      </c>
      <c r="J4006">
        <f t="shared" si="1125"/>
        <v>-1</v>
      </c>
      <c r="K4006">
        <f t="shared" si="1118"/>
        <v>-34.670000000000073</v>
      </c>
      <c r="L4006">
        <f t="shared" ca="1" si="1119"/>
        <v>-34.670000000000073</v>
      </c>
      <c r="M4006" s="14">
        <f t="shared" si="1120"/>
        <v>6923.0300000000498</v>
      </c>
      <c r="N4006">
        <f t="shared" si="1126"/>
        <v>0</v>
      </c>
      <c r="O4006">
        <f t="shared" si="1121"/>
        <v>0</v>
      </c>
      <c r="P4006">
        <f>COUNTIF(作圖資料!$A$3:$A$249,A4006)</f>
        <v>0</v>
      </c>
      <c r="R4006" s="7">
        <f t="shared" si="1127"/>
        <v>-28</v>
      </c>
      <c r="S4006" s="8">
        <f t="shared" ca="1" si="1128"/>
        <v>-28</v>
      </c>
      <c r="T4006" s="8">
        <f t="shared" ca="1" si="1129"/>
        <v>8466</v>
      </c>
      <c r="U4006" s="8">
        <f t="shared" ca="1" si="1130"/>
        <v>0</v>
      </c>
      <c r="V4006" s="9">
        <f t="shared" ca="1" si="1131"/>
        <v>0</v>
      </c>
      <c r="W4006" s="3">
        <f t="shared" si="1132"/>
        <v>-3.1276748079520633E-3</v>
      </c>
      <c r="X4006" s="3">
        <f t="shared" si="1133"/>
        <v>-3.7327533766506505E-3</v>
      </c>
      <c r="Y4006" s="3">
        <f t="shared" si="1134"/>
        <v>-3.0240846743708823E-3</v>
      </c>
    </row>
    <row r="4007" spans="1:25" x14ac:dyDescent="0.25">
      <c r="A4007" s="1">
        <v>41873</v>
      </c>
      <c r="B4007" s="2">
        <v>9380.1</v>
      </c>
      <c r="C4007" s="2">
        <v>100704</v>
      </c>
      <c r="D4007" s="2">
        <v>9378</v>
      </c>
      <c r="E4007" s="2">
        <v>9373</v>
      </c>
      <c r="F4007" s="13">
        <f t="shared" si="1122"/>
        <v>-2.2387821025371402E-4</v>
      </c>
      <c r="G4007" s="2">
        <f t="shared" si="1117"/>
        <v>9310.2123333333311</v>
      </c>
      <c r="H4007" s="2">
        <f t="shared" ca="1" si="1123"/>
        <v>85396.800000000003</v>
      </c>
      <c r="I4007">
        <f t="shared" ca="1" si="1124"/>
        <v>1</v>
      </c>
      <c r="J4007">
        <f t="shared" si="1125"/>
        <v>-1</v>
      </c>
      <c r="K4007">
        <f t="shared" si="1118"/>
        <v>126.72000000000116</v>
      </c>
      <c r="L4007">
        <f t="shared" ca="1" si="1119"/>
        <v>126.72000000000116</v>
      </c>
      <c r="M4007" s="14">
        <f t="shared" si="1120"/>
        <v>6923.0300000000498</v>
      </c>
      <c r="N4007">
        <f t="shared" si="1126"/>
        <v>0</v>
      </c>
      <c r="O4007">
        <f t="shared" si="1121"/>
        <v>0</v>
      </c>
      <c r="P4007">
        <f>COUNTIF(作圖資料!$A$3:$A$249,A4007)</f>
        <v>0</v>
      </c>
      <c r="R4007" s="7">
        <f t="shared" si="1127"/>
        <v>147</v>
      </c>
      <c r="S4007" s="8">
        <f t="shared" ca="1" si="1128"/>
        <v>147</v>
      </c>
      <c r="T4007" s="8">
        <f t="shared" ca="1" si="1129"/>
        <v>8466</v>
      </c>
      <c r="U4007" s="8">
        <f t="shared" ca="1" si="1130"/>
        <v>0</v>
      </c>
      <c r="V4007" s="9">
        <f t="shared" ca="1" si="1131"/>
        <v>0</v>
      </c>
      <c r="W4007" s="3">
        <f t="shared" si="1132"/>
        <v>-3.1276748079520633E-3</v>
      </c>
      <c r="X4007" s="3">
        <f t="shared" si="1133"/>
        <v>9.9105840300171E-3</v>
      </c>
      <c r="Y4007" s="3">
        <f t="shared" si="1134"/>
        <v>1.2852359866076135E-2</v>
      </c>
    </row>
    <row r="4008" spans="1:25" x14ac:dyDescent="0.25">
      <c r="A4008" s="1">
        <v>41876</v>
      </c>
      <c r="B4008" s="2">
        <v>9390.6200000000008</v>
      </c>
      <c r="C4008" s="2">
        <v>75474</v>
      </c>
      <c r="D4008" s="2">
        <v>9391</v>
      </c>
      <c r="E4008" s="2">
        <v>9387</v>
      </c>
      <c r="F4008" s="13">
        <f t="shared" si="1122"/>
        <v>4.0465911728793102E-5</v>
      </c>
      <c r="G4008" s="2">
        <f t="shared" si="1117"/>
        <v>9314.9059999999972</v>
      </c>
      <c r="H4008" s="2">
        <f t="shared" ca="1" si="1123"/>
        <v>86218.4</v>
      </c>
      <c r="I4008">
        <f t="shared" ca="1" si="1124"/>
        <v>-1</v>
      </c>
      <c r="J4008">
        <f t="shared" si="1125"/>
        <v>1</v>
      </c>
      <c r="K4008">
        <f t="shared" si="1118"/>
        <v>10.520000000000437</v>
      </c>
      <c r="L4008">
        <f t="shared" ca="1" si="1119"/>
        <v>10.520000000000437</v>
      </c>
      <c r="M4008" s="14">
        <f t="shared" si="1120"/>
        <v>6923.0300000000498</v>
      </c>
      <c r="N4008">
        <f t="shared" si="1126"/>
        <v>0</v>
      </c>
      <c r="O4008">
        <f t="shared" si="1121"/>
        <v>0</v>
      </c>
      <c r="P4008">
        <f>COUNTIF(作圖資料!$A$3:$A$249,A4008)</f>
        <v>0</v>
      </c>
      <c r="R4008" s="7">
        <f t="shared" si="1127"/>
        <v>13</v>
      </c>
      <c r="S4008" s="8">
        <f t="shared" ca="1" si="1128"/>
        <v>13</v>
      </c>
      <c r="T4008" s="8">
        <f t="shared" ca="1" si="1129"/>
        <v>8466</v>
      </c>
      <c r="U4008" s="8">
        <f t="shared" ca="1" si="1130"/>
        <v>0</v>
      </c>
      <c r="V4008" s="9">
        <f t="shared" ca="1" si="1131"/>
        <v>0</v>
      </c>
      <c r="W4008" s="3">
        <f t="shared" si="1132"/>
        <v>-3.1276748079520633E-3</v>
      </c>
      <c r="X4008" s="3">
        <f t="shared" si="1133"/>
        <v>1.1043222204876191E-2</v>
      </c>
      <c r="Y4008" s="3">
        <f t="shared" si="1134"/>
        <v>1.4256399179176871E-2</v>
      </c>
    </row>
    <row r="4009" spans="1:25" x14ac:dyDescent="0.25">
      <c r="A4009" s="1">
        <v>41877</v>
      </c>
      <c r="B4009" s="2">
        <v>9393.9599999999991</v>
      </c>
      <c r="C4009" s="2">
        <v>89561</v>
      </c>
      <c r="D4009" s="2">
        <v>9390</v>
      </c>
      <c r="E4009" s="2">
        <v>9385</v>
      </c>
      <c r="F4009" s="13">
        <f t="shared" si="1122"/>
        <v>-4.2154746241196417E-4</v>
      </c>
      <c r="G4009" s="2">
        <f t="shared" si="1117"/>
        <v>9320.20683333333</v>
      </c>
      <c r="H4009" s="2">
        <f t="shared" ca="1" si="1123"/>
        <v>86857.2</v>
      </c>
      <c r="I4009">
        <f t="shared" ca="1" si="1124"/>
        <v>1</v>
      </c>
      <c r="J4009">
        <f t="shared" si="1125"/>
        <v>-1</v>
      </c>
      <c r="K4009">
        <f t="shared" si="1118"/>
        <v>3.3399999999983265</v>
      </c>
      <c r="L4009">
        <f t="shared" ca="1" si="1119"/>
        <v>-3.3399999999983265</v>
      </c>
      <c r="M4009" s="14">
        <f t="shared" si="1120"/>
        <v>6923.0300000000498</v>
      </c>
      <c r="N4009">
        <f t="shared" si="1126"/>
        <v>0</v>
      </c>
      <c r="O4009">
        <f t="shared" si="1121"/>
        <v>0</v>
      </c>
      <c r="P4009">
        <f>COUNTIF(作圖資料!$A$3:$A$249,A4009)</f>
        <v>0</v>
      </c>
      <c r="R4009" s="7">
        <f t="shared" si="1127"/>
        <v>-1</v>
      </c>
      <c r="S4009" s="8">
        <f t="shared" ca="1" si="1128"/>
        <v>1</v>
      </c>
      <c r="T4009" s="8">
        <f t="shared" ca="1" si="1129"/>
        <v>8466</v>
      </c>
      <c r="U4009" s="8">
        <f t="shared" ca="1" si="1130"/>
        <v>0</v>
      </c>
      <c r="V4009" s="9">
        <f t="shared" ca="1" si="1131"/>
        <v>0</v>
      </c>
      <c r="W4009" s="3">
        <f t="shared" si="1132"/>
        <v>-3.1276748079520633E-3</v>
      </c>
      <c r="X4009" s="3">
        <f t="shared" si="1133"/>
        <v>1.1402824058871275E-2</v>
      </c>
      <c r="Y4009" s="3">
        <f t="shared" si="1134"/>
        <v>1.4148396155092113E-2</v>
      </c>
    </row>
    <row r="4010" spans="1:25" x14ac:dyDescent="0.25">
      <c r="A4010" s="1">
        <v>41878</v>
      </c>
      <c r="B4010" s="2">
        <v>9485.59</v>
      </c>
      <c r="C4010" s="2">
        <v>115235</v>
      </c>
      <c r="D4010" s="2">
        <v>9477</v>
      </c>
      <c r="E4010" s="2">
        <v>9470</v>
      </c>
      <c r="F4010" s="13">
        <f t="shared" si="1122"/>
        <v>-9.0558415449115692E-4</v>
      </c>
      <c r="G4010" s="2">
        <f t="shared" si="1117"/>
        <v>9326.24233333333</v>
      </c>
      <c r="H4010" s="2">
        <f t="shared" ca="1" si="1123"/>
        <v>92211.6</v>
      </c>
      <c r="I4010">
        <f t="shared" ca="1" si="1124"/>
        <v>1</v>
      </c>
      <c r="J4010">
        <f t="shared" si="1125"/>
        <v>-1</v>
      </c>
      <c r="K4010">
        <f t="shared" si="1118"/>
        <v>91.630000000001019</v>
      </c>
      <c r="L4010">
        <f t="shared" ca="1" si="1119"/>
        <v>91.630000000001019</v>
      </c>
      <c r="M4010" s="14">
        <f t="shared" si="1120"/>
        <v>6923.0300000000498</v>
      </c>
      <c r="N4010">
        <f t="shared" si="1126"/>
        <v>0</v>
      </c>
      <c r="O4010">
        <f t="shared" si="1121"/>
        <v>0</v>
      </c>
      <c r="P4010">
        <f>COUNTIF(作圖資料!$A$3:$A$249,A4010)</f>
        <v>0</v>
      </c>
      <c r="R4010" s="7">
        <f t="shared" si="1127"/>
        <v>87</v>
      </c>
      <c r="S4010" s="8">
        <f t="shared" ca="1" si="1128"/>
        <v>87</v>
      </c>
      <c r="T4010" s="8">
        <f t="shared" ca="1" si="1129"/>
        <v>8466</v>
      </c>
      <c r="U4010" s="8">
        <f t="shared" ca="1" si="1130"/>
        <v>0</v>
      </c>
      <c r="V4010" s="9">
        <f t="shared" ca="1" si="1131"/>
        <v>0</v>
      </c>
      <c r="W4010" s="3">
        <f t="shared" si="1132"/>
        <v>-3.1276748079520633E-3</v>
      </c>
      <c r="X4010" s="3">
        <f t="shared" si="1133"/>
        <v>2.1268188694074652E-2</v>
      </c>
      <c r="Y4010" s="3">
        <f t="shared" si="1134"/>
        <v>2.3544659250458677E-2</v>
      </c>
    </row>
    <row r="4011" spans="1:25" x14ac:dyDescent="0.25">
      <c r="A4011" s="1">
        <v>41879</v>
      </c>
      <c r="B4011" s="2">
        <v>9478.3700000000008</v>
      </c>
      <c r="C4011" s="2">
        <v>99799</v>
      </c>
      <c r="D4011" s="2">
        <v>9479</v>
      </c>
      <c r="E4011" s="2">
        <v>9475</v>
      </c>
      <c r="F4011" s="13">
        <f t="shared" si="1122"/>
        <v>6.64671246215498E-5</v>
      </c>
      <c r="G4011" s="2">
        <f t="shared" si="1117"/>
        <v>9332.2158333333282</v>
      </c>
      <c r="H4011" s="2">
        <f t="shared" ca="1" si="1123"/>
        <v>96154.6</v>
      </c>
      <c r="I4011">
        <f t="shared" ca="1" si="1124"/>
        <v>1</v>
      </c>
      <c r="J4011">
        <f t="shared" si="1125"/>
        <v>1</v>
      </c>
      <c r="K4011">
        <f t="shared" si="1118"/>
        <v>-7.2199999999993452</v>
      </c>
      <c r="L4011">
        <f t="shared" ca="1" si="1119"/>
        <v>-7.2199999999993452</v>
      </c>
      <c r="M4011" s="14">
        <f t="shared" si="1120"/>
        <v>6923.0300000000498</v>
      </c>
      <c r="N4011">
        <f t="shared" si="1126"/>
        <v>0</v>
      </c>
      <c r="O4011">
        <f t="shared" si="1121"/>
        <v>0</v>
      </c>
      <c r="P4011">
        <f>COUNTIF(作圖資料!$A$3:$A$249,A4011)</f>
        <v>0</v>
      </c>
      <c r="R4011" s="7">
        <f t="shared" si="1127"/>
        <v>2</v>
      </c>
      <c r="S4011" s="8">
        <f t="shared" ca="1" si="1128"/>
        <v>2</v>
      </c>
      <c r="T4011" s="8">
        <f t="shared" ca="1" si="1129"/>
        <v>8466</v>
      </c>
      <c r="U4011" s="8">
        <f t="shared" ca="1" si="1130"/>
        <v>0</v>
      </c>
      <c r="V4011" s="9">
        <f t="shared" ca="1" si="1131"/>
        <v>0</v>
      </c>
      <c r="W4011" s="3">
        <f t="shared" si="1132"/>
        <v>-3.1276748079520633E-3</v>
      </c>
      <c r="X4011" s="3">
        <f t="shared" si="1133"/>
        <v>2.0490845764181032E-2</v>
      </c>
      <c r="Y4011" s="3">
        <f t="shared" si="1134"/>
        <v>2.3760665298628192E-2</v>
      </c>
    </row>
    <row r="4012" spans="1:25" x14ac:dyDescent="0.25">
      <c r="A4012" s="1">
        <v>41880</v>
      </c>
      <c r="B4012" s="2">
        <v>9436.27</v>
      </c>
      <c r="C4012" s="2">
        <v>88823</v>
      </c>
      <c r="D4012" s="2">
        <v>9473</v>
      </c>
      <c r="E4012" s="2">
        <v>9467</v>
      </c>
      <c r="F4012" s="13">
        <f t="shared" si="1122"/>
        <v>3.8924278343031027E-3</v>
      </c>
      <c r="G4012" s="2">
        <f t="shared" si="1117"/>
        <v>9337.1416666666628</v>
      </c>
      <c r="H4012" s="2">
        <f t="shared" ca="1" si="1123"/>
        <v>93778.4</v>
      </c>
      <c r="I4012">
        <f t="shared" ca="1" si="1124"/>
        <v>-1</v>
      </c>
      <c r="J4012">
        <f t="shared" si="1125"/>
        <v>1</v>
      </c>
      <c r="K4012">
        <f t="shared" si="1118"/>
        <v>-42.100000000000364</v>
      </c>
      <c r="L4012">
        <f t="shared" ca="1" si="1119"/>
        <v>-42.100000000000364</v>
      </c>
      <c r="M4012" s="14">
        <f t="shared" si="1120"/>
        <v>6923.0300000000498</v>
      </c>
      <c r="N4012">
        <f t="shared" si="1126"/>
        <v>0</v>
      </c>
      <c r="O4012">
        <f t="shared" si="1121"/>
        <v>0</v>
      </c>
      <c r="P4012">
        <f>COUNTIF(作圖資料!$A$3:$A$249,A4012)</f>
        <v>0</v>
      </c>
      <c r="R4012" s="7">
        <f t="shared" si="1127"/>
        <v>-6</v>
      </c>
      <c r="S4012" s="8">
        <f t="shared" ca="1" si="1128"/>
        <v>-6</v>
      </c>
      <c r="T4012" s="8">
        <f t="shared" ca="1" si="1129"/>
        <v>8466</v>
      </c>
      <c r="U4012" s="8">
        <f t="shared" ca="1" si="1130"/>
        <v>0</v>
      </c>
      <c r="V4012" s="9">
        <f t="shared" ca="1" si="1131"/>
        <v>0</v>
      </c>
      <c r="W4012" s="3">
        <f t="shared" si="1132"/>
        <v>-3.1276748079520633E-3</v>
      </c>
      <c r="X4012" s="3">
        <f t="shared" si="1133"/>
        <v>1.595813976022975E-2</v>
      </c>
      <c r="Y4012" s="3">
        <f t="shared" si="1134"/>
        <v>2.3112647154120092E-2</v>
      </c>
    </row>
    <row r="4013" spans="1:25" x14ac:dyDescent="0.25">
      <c r="A4013" s="1">
        <v>41883</v>
      </c>
      <c r="B4013" s="2">
        <v>9513.06</v>
      </c>
      <c r="C4013" s="2">
        <v>86565</v>
      </c>
      <c r="D4013" s="2">
        <v>9528</v>
      </c>
      <c r="E4013" s="2">
        <v>9526</v>
      </c>
      <c r="F4013" s="13">
        <f t="shared" si="1122"/>
        <v>1.5704725924150509E-3</v>
      </c>
      <c r="G4013" s="2">
        <f t="shared" si="1117"/>
        <v>9343.4516666666659</v>
      </c>
      <c r="H4013" s="2">
        <f t="shared" ca="1" si="1123"/>
        <v>95996.6</v>
      </c>
      <c r="I4013">
        <f t="shared" ca="1" si="1124"/>
        <v>-1</v>
      </c>
      <c r="J4013">
        <f t="shared" si="1125"/>
        <v>1</v>
      </c>
      <c r="K4013">
        <f t="shared" si="1118"/>
        <v>76.789999999999054</v>
      </c>
      <c r="L4013">
        <f t="shared" ca="1" si="1119"/>
        <v>-76.789999999999054</v>
      </c>
      <c r="M4013" s="14">
        <f t="shared" si="1120"/>
        <v>6923.0300000000498</v>
      </c>
      <c r="N4013">
        <f t="shared" si="1126"/>
        <v>0</v>
      </c>
      <c r="O4013">
        <f t="shared" si="1121"/>
        <v>0</v>
      </c>
      <c r="P4013">
        <f>COUNTIF(作圖資料!$A$3:$A$249,A4013)</f>
        <v>0</v>
      </c>
      <c r="R4013" s="7">
        <f t="shared" si="1127"/>
        <v>55</v>
      </c>
      <c r="S4013" s="8">
        <f t="shared" ca="1" si="1128"/>
        <v>-55</v>
      </c>
      <c r="T4013" s="8">
        <f t="shared" ca="1" si="1129"/>
        <v>8466</v>
      </c>
      <c r="U4013" s="8">
        <f t="shared" ca="1" si="1130"/>
        <v>0</v>
      </c>
      <c r="V4013" s="9">
        <f t="shared" ca="1" si="1131"/>
        <v>0</v>
      </c>
      <c r="W4013" s="3">
        <f t="shared" si="1132"/>
        <v>-3.1276748079520633E-3</v>
      </c>
      <c r="X4013" s="3">
        <f t="shared" si="1133"/>
        <v>2.4225752445346416E-2</v>
      </c>
      <c r="Y4013" s="3">
        <f t="shared" si="1134"/>
        <v>2.9052813478777306E-2</v>
      </c>
    </row>
    <row r="4014" spans="1:25" x14ac:dyDescent="0.25">
      <c r="A4014" s="1">
        <v>41884</v>
      </c>
      <c r="B4014" s="2">
        <v>9399.7199999999993</v>
      </c>
      <c r="C4014" s="2">
        <v>87829</v>
      </c>
      <c r="D4014" s="2">
        <v>9410</v>
      </c>
      <c r="E4014" s="2">
        <v>9406</v>
      </c>
      <c r="F4014" s="13">
        <f t="shared" si="1122"/>
        <v>1.0936495980731209E-3</v>
      </c>
      <c r="G4014" s="2">
        <f t="shared" si="1117"/>
        <v>9347.4013333333332</v>
      </c>
      <c r="H4014" s="2">
        <f t="shared" ca="1" si="1123"/>
        <v>95650.2</v>
      </c>
      <c r="I4014">
        <f t="shared" ca="1" si="1124"/>
        <v>-1</v>
      </c>
      <c r="J4014">
        <f t="shared" si="1125"/>
        <v>1</v>
      </c>
      <c r="K4014">
        <f t="shared" si="1118"/>
        <v>-113.34000000000015</v>
      </c>
      <c r="L4014">
        <f t="shared" ca="1" si="1119"/>
        <v>113.34000000000015</v>
      </c>
      <c r="M4014" s="14">
        <f t="shared" si="1120"/>
        <v>6923.0300000000498</v>
      </c>
      <c r="N4014">
        <f t="shared" si="1126"/>
        <v>0</v>
      </c>
      <c r="O4014">
        <f t="shared" si="1121"/>
        <v>0</v>
      </c>
      <c r="P4014">
        <f>COUNTIF(作圖資料!$A$3:$A$249,A4014)</f>
        <v>0</v>
      </c>
      <c r="R4014" s="7">
        <f t="shared" si="1127"/>
        <v>-118</v>
      </c>
      <c r="S4014" s="8">
        <f t="shared" ca="1" si="1128"/>
        <v>118</v>
      </c>
      <c r="T4014" s="8">
        <f t="shared" ca="1" si="1129"/>
        <v>8466</v>
      </c>
      <c r="U4014" s="8">
        <f t="shared" ca="1" si="1130"/>
        <v>0</v>
      </c>
      <c r="V4014" s="9">
        <f t="shared" ca="1" si="1131"/>
        <v>0</v>
      </c>
      <c r="W4014" s="3">
        <f t="shared" si="1132"/>
        <v>-3.1276748079520633E-3</v>
      </c>
      <c r="X4014" s="3">
        <f t="shared" si="1133"/>
        <v>1.2022975759174326E-2</v>
      </c>
      <c r="Y4014" s="3">
        <f t="shared" si="1134"/>
        <v>1.6308456636785706E-2</v>
      </c>
    </row>
    <row r="4015" spans="1:25" x14ac:dyDescent="0.25">
      <c r="A4015" s="1">
        <v>41885</v>
      </c>
      <c r="B4015" s="2">
        <v>9450.35</v>
      </c>
      <c r="C4015" s="2">
        <v>88421</v>
      </c>
      <c r="D4015" s="2">
        <v>9451</v>
      </c>
      <c r="E4015" s="2">
        <v>9446</v>
      </c>
      <c r="F4015" s="13">
        <f t="shared" si="1122"/>
        <v>6.878052135639301E-5</v>
      </c>
      <c r="G4015" s="2">
        <f t="shared" si="1117"/>
        <v>9351.2009999999991</v>
      </c>
      <c r="H4015" s="2">
        <f t="shared" ca="1" si="1123"/>
        <v>90287.4</v>
      </c>
      <c r="I4015">
        <f t="shared" ca="1" si="1124"/>
        <v>-1</v>
      </c>
      <c r="J4015">
        <f t="shared" si="1125"/>
        <v>1</v>
      </c>
      <c r="K4015">
        <f t="shared" si="1118"/>
        <v>50.630000000001019</v>
      </c>
      <c r="L4015">
        <f t="shared" ca="1" si="1119"/>
        <v>-50.630000000001019</v>
      </c>
      <c r="M4015" s="14">
        <f t="shared" si="1120"/>
        <v>6923.0300000000498</v>
      </c>
      <c r="N4015">
        <f t="shared" si="1126"/>
        <v>0</v>
      </c>
      <c r="O4015">
        <f t="shared" si="1121"/>
        <v>0</v>
      </c>
      <c r="P4015">
        <f>COUNTIF(作圖資料!$A$3:$A$249,A4015)</f>
        <v>0</v>
      </c>
      <c r="R4015" s="7">
        <f t="shared" si="1127"/>
        <v>41</v>
      </c>
      <c r="S4015" s="8">
        <f t="shared" ca="1" si="1128"/>
        <v>-41</v>
      </c>
      <c r="T4015" s="8">
        <f t="shared" ca="1" si="1129"/>
        <v>8466</v>
      </c>
      <c r="U4015" s="8">
        <f t="shared" ca="1" si="1130"/>
        <v>0</v>
      </c>
      <c r="V4015" s="9">
        <f t="shared" ca="1" si="1131"/>
        <v>0</v>
      </c>
      <c r="W4015" s="3">
        <f t="shared" si="1132"/>
        <v>-3.1276748079520633E-3</v>
      </c>
      <c r="X4015" s="3">
        <f t="shared" si="1133"/>
        <v>1.7474066138748245E-2</v>
      </c>
      <c r="Y4015" s="3">
        <f t="shared" si="1134"/>
        <v>2.0736580624257428E-2</v>
      </c>
    </row>
    <row r="4016" spans="1:25" x14ac:dyDescent="0.25">
      <c r="A4016" s="1">
        <v>41886</v>
      </c>
      <c r="B4016" s="2">
        <v>9428.89</v>
      </c>
      <c r="C4016" s="2">
        <v>73168</v>
      </c>
      <c r="D4016" s="2">
        <v>9425</v>
      </c>
      <c r="E4016" s="2">
        <v>9421</v>
      </c>
      <c r="F4016" s="13">
        <f t="shared" si="1122"/>
        <v>-4.1256181798698943E-4</v>
      </c>
      <c r="G4016" s="2">
        <f t="shared" si="1117"/>
        <v>9354.5191666666651</v>
      </c>
      <c r="H4016" s="2">
        <f t="shared" ca="1" si="1123"/>
        <v>84961.2</v>
      </c>
      <c r="I4016">
        <f t="shared" ca="1" si="1124"/>
        <v>-1</v>
      </c>
      <c r="J4016">
        <f t="shared" si="1125"/>
        <v>-1</v>
      </c>
      <c r="K4016">
        <f t="shared" si="1118"/>
        <v>-21.460000000000946</v>
      </c>
      <c r="L4016">
        <f t="shared" ca="1" si="1119"/>
        <v>21.460000000000946</v>
      </c>
      <c r="M4016" s="14">
        <f t="shared" si="1120"/>
        <v>6923.0300000000498</v>
      </c>
      <c r="N4016">
        <f t="shared" si="1126"/>
        <v>0</v>
      </c>
      <c r="O4016">
        <f t="shared" si="1121"/>
        <v>0</v>
      </c>
      <c r="P4016">
        <f>COUNTIF(作圖資料!$A$3:$A$249,A4016)</f>
        <v>0</v>
      </c>
      <c r="R4016" s="7">
        <f t="shared" si="1127"/>
        <v>-26</v>
      </c>
      <c r="S4016" s="8">
        <f t="shared" ca="1" si="1128"/>
        <v>26</v>
      </c>
      <c r="T4016" s="8">
        <f t="shared" ca="1" si="1129"/>
        <v>8466</v>
      </c>
      <c r="U4016" s="8">
        <f t="shared" ca="1" si="1130"/>
        <v>0</v>
      </c>
      <c r="V4016" s="9">
        <f t="shared" ca="1" si="1131"/>
        <v>0</v>
      </c>
      <c r="W4016" s="3">
        <f t="shared" si="1132"/>
        <v>-3.1276748079520633E-3</v>
      </c>
      <c r="X4016" s="3">
        <f t="shared" si="1133"/>
        <v>1.5163570394216119E-2</v>
      </c>
      <c r="Y4016" s="3">
        <f t="shared" si="1134"/>
        <v>1.7928501998055957E-2</v>
      </c>
    </row>
    <row r="4017" spans="1:25" x14ac:dyDescent="0.25">
      <c r="A4017" s="1">
        <v>41887</v>
      </c>
      <c r="B4017" s="2">
        <v>9407.94</v>
      </c>
      <c r="C4017" s="2">
        <v>70525</v>
      </c>
      <c r="D4017" s="2">
        <v>9407</v>
      </c>
      <c r="E4017" s="2">
        <v>9404</v>
      </c>
      <c r="F4017" s="13">
        <f t="shared" si="1122"/>
        <v>-9.9915603203326597E-5</v>
      </c>
      <c r="G4017" s="2">
        <f t="shared" si="1117"/>
        <v>9357.9073333333326</v>
      </c>
      <c r="H4017" s="2">
        <f t="shared" ca="1" si="1123"/>
        <v>81301.600000000006</v>
      </c>
      <c r="I4017">
        <f t="shared" ca="1" si="1124"/>
        <v>-1</v>
      </c>
      <c r="J4017">
        <f t="shared" si="1125"/>
        <v>-1</v>
      </c>
      <c r="K4017">
        <f t="shared" si="1118"/>
        <v>-20.949999999998909</v>
      </c>
      <c r="L4017">
        <f t="shared" ca="1" si="1119"/>
        <v>20.949999999998909</v>
      </c>
      <c r="M4017" s="14">
        <f t="shared" si="1120"/>
        <v>6923.0300000000498</v>
      </c>
      <c r="N4017">
        <f t="shared" si="1126"/>
        <v>0</v>
      </c>
      <c r="O4017">
        <f t="shared" si="1121"/>
        <v>0</v>
      </c>
      <c r="P4017">
        <f>COUNTIF(作圖資料!$A$3:$A$249,A4017)</f>
        <v>0</v>
      </c>
      <c r="R4017" s="7">
        <f t="shared" si="1127"/>
        <v>-18</v>
      </c>
      <c r="S4017" s="8">
        <f t="shared" ca="1" si="1128"/>
        <v>18</v>
      </c>
      <c r="T4017" s="8">
        <f t="shared" ca="1" si="1129"/>
        <v>8466</v>
      </c>
      <c r="U4017" s="8">
        <f t="shared" ca="1" si="1130"/>
        <v>0</v>
      </c>
      <c r="V4017" s="9">
        <f t="shared" ca="1" si="1131"/>
        <v>0</v>
      </c>
      <c r="W4017" s="3">
        <f t="shared" si="1132"/>
        <v>-3.1276748079520633E-3</v>
      </c>
      <c r="X4017" s="3">
        <f t="shared" si="1133"/>
        <v>1.290798391481518E-2</v>
      </c>
      <c r="Y4017" s="3">
        <f t="shared" si="1134"/>
        <v>1.5984447564531878E-2</v>
      </c>
    </row>
    <row r="4018" spans="1:25" x14ac:dyDescent="0.25">
      <c r="A4018" s="1">
        <v>41891</v>
      </c>
      <c r="B4018" s="2">
        <v>9434.77</v>
      </c>
      <c r="C4018" s="2">
        <v>78829</v>
      </c>
      <c r="D4018" s="2">
        <v>9428</v>
      </c>
      <c r="E4018" s="2">
        <v>9429</v>
      </c>
      <c r="F4018" s="13">
        <f t="shared" si="1122"/>
        <v>-7.1755856263588935E-4</v>
      </c>
      <c r="G4018" s="2">
        <f t="shared" si="1117"/>
        <v>9361.8803333333326</v>
      </c>
      <c r="H4018" s="2">
        <f t="shared" ca="1" si="1123"/>
        <v>79754.399999999994</v>
      </c>
      <c r="I4018">
        <f t="shared" ca="1" si="1124"/>
        <v>-1</v>
      </c>
      <c r="J4018">
        <f t="shared" si="1125"/>
        <v>-1</v>
      </c>
      <c r="K4018">
        <f t="shared" si="1118"/>
        <v>26.829999999999927</v>
      </c>
      <c r="L4018">
        <f t="shared" ca="1" si="1119"/>
        <v>-26.829999999999927</v>
      </c>
      <c r="M4018" s="14">
        <f t="shared" si="1120"/>
        <v>6923.0300000000498</v>
      </c>
      <c r="N4018">
        <f t="shared" si="1126"/>
        <v>0</v>
      </c>
      <c r="O4018">
        <f t="shared" si="1121"/>
        <v>0</v>
      </c>
      <c r="P4018">
        <f>COUNTIF(作圖資料!$A$3:$A$249,A4018)</f>
        <v>0</v>
      </c>
      <c r="R4018" s="7">
        <f t="shared" si="1127"/>
        <v>21</v>
      </c>
      <c r="S4018" s="8">
        <f t="shared" ca="1" si="1128"/>
        <v>-21</v>
      </c>
      <c r="T4018" s="8">
        <f t="shared" ca="1" si="1129"/>
        <v>8466</v>
      </c>
      <c r="U4018" s="8">
        <f t="shared" ca="1" si="1130"/>
        <v>0</v>
      </c>
      <c r="V4018" s="9">
        <f t="shared" ca="1" si="1131"/>
        <v>0</v>
      </c>
      <c r="W4018" s="3">
        <f t="shared" si="1132"/>
        <v>-3.1276748079520633E-3</v>
      </c>
      <c r="X4018" s="3">
        <f t="shared" si="1133"/>
        <v>1.57966419216089E-2</v>
      </c>
      <c r="Y4018" s="3">
        <f t="shared" si="1134"/>
        <v>1.8252511070310007E-2</v>
      </c>
    </row>
    <row r="4019" spans="1:25" x14ac:dyDescent="0.25">
      <c r="A4019" s="1">
        <v>41892</v>
      </c>
      <c r="B4019" s="2">
        <v>9357.61</v>
      </c>
      <c r="C4019" s="2">
        <v>77587</v>
      </c>
      <c r="D4019" s="2">
        <v>9347</v>
      </c>
      <c r="E4019" s="2">
        <v>9344</v>
      </c>
      <c r="F4019" s="13">
        <f t="shared" si="1122"/>
        <v>-1.1338365244972781E-3</v>
      </c>
      <c r="G4019" s="2">
        <f t="shared" si="1117"/>
        <v>9364.4583333333321</v>
      </c>
      <c r="H4019" s="2">
        <f t="shared" ca="1" si="1123"/>
        <v>77706</v>
      </c>
      <c r="I4019">
        <f t="shared" ca="1" si="1124"/>
        <v>-1</v>
      </c>
      <c r="J4019">
        <f t="shared" si="1125"/>
        <v>-1</v>
      </c>
      <c r="K4019">
        <f t="shared" si="1118"/>
        <v>-77.159999999999854</v>
      </c>
      <c r="L4019">
        <f t="shared" ca="1" si="1119"/>
        <v>77.159999999999854</v>
      </c>
      <c r="M4019" s="14">
        <f t="shared" si="1120"/>
        <v>6923.0300000000498</v>
      </c>
      <c r="N4019">
        <f t="shared" si="1126"/>
        <v>0</v>
      </c>
      <c r="O4019">
        <f t="shared" si="1121"/>
        <v>0</v>
      </c>
      <c r="P4019">
        <f>COUNTIF(作圖資料!$A$3:$A$249,A4019)</f>
        <v>0</v>
      </c>
      <c r="R4019" s="7">
        <f t="shared" si="1127"/>
        <v>-81</v>
      </c>
      <c r="S4019" s="8">
        <f t="shared" ca="1" si="1128"/>
        <v>81</v>
      </c>
      <c r="T4019" s="8">
        <f t="shared" ca="1" si="1129"/>
        <v>8466</v>
      </c>
      <c r="U4019" s="8">
        <f t="shared" ca="1" si="1130"/>
        <v>0</v>
      </c>
      <c r="V4019" s="9">
        <f t="shared" ca="1" si="1131"/>
        <v>0</v>
      </c>
      <c r="W4019" s="3">
        <f t="shared" si="1132"/>
        <v>-3.1276748079520633E-3</v>
      </c>
      <c r="X4019" s="3">
        <f t="shared" si="1133"/>
        <v>7.4891931029656966E-3</v>
      </c>
      <c r="Y4019" s="3">
        <f t="shared" si="1134"/>
        <v>9.5042661194513212E-3</v>
      </c>
    </row>
    <row r="4020" spans="1:25" x14ac:dyDescent="0.25">
      <c r="A4020" s="1">
        <v>41893</v>
      </c>
      <c r="B4020" s="2">
        <v>9322.9500000000007</v>
      </c>
      <c r="C4020" s="2">
        <v>71192</v>
      </c>
      <c r="D4020" s="2">
        <v>9302</v>
      </c>
      <c r="E4020" s="2">
        <v>9296</v>
      </c>
      <c r="F4020" s="13">
        <f t="shared" si="1122"/>
        <v>-2.2471428035117924E-3</v>
      </c>
      <c r="G4020" s="2">
        <f t="shared" si="1117"/>
        <v>9365.8308333333316</v>
      </c>
      <c r="H4020" s="2">
        <f t="shared" ca="1" si="1123"/>
        <v>74260.2</v>
      </c>
      <c r="I4020">
        <f t="shared" ca="1" si="1124"/>
        <v>-1</v>
      </c>
      <c r="J4020">
        <f t="shared" si="1125"/>
        <v>-1</v>
      </c>
      <c r="K4020">
        <f t="shared" si="1118"/>
        <v>-34.659999999999854</v>
      </c>
      <c r="L4020">
        <f t="shared" ca="1" si="1119"/>
        <v>34.659999999999854</v>
      </c>
      <c r="M4020" s="14">
        <f t="shared" si="1120"/>
        <v>6923.0300000000498</v>
      </c>
      <c r="N4020">
        <f t="shared" si="1126"/>
        <v>0</v>
      </c>
      <c r="O4020">
        <f t="shared" si="1121"/>
        <v>0</v>
      </c>
      <c r="P4020">
        <f>COUNTIF(作圖資料!$A$3:$A$249,A4020)</f>
        <v>0</v>
      </c>
      <c r="R4020" s="7">
        <f t="shared" si="1127"/>
        <v>-45</v>
      </c>
      <c r="S4020" s="8">
        <f t="shared" ca="1" si="1128"/>
        <v>45</v>
      </c>
      <c r="T4020" s="8">
        <f t="shared" ca="1" si="1129"/>
        <v>8466</v>
      </c>
      <c r="U4020" s="8">
        <f t="shared" ca="1" si="1130"/>
        <v>0</v>
      </c>
      <c r="V4020" s="9">
        <f t="shared" ca="1" si="1131"/>
        <v>0</v>
      </c>
      <c r="W4020" s="3">
        <f t="shared" si="1132"/>
        <v>-3.1276748079520633E-3</v>
      </c>
      <c r="X4020" s="3">
        <f t="shared" si="1133"/>
        <v>3.7575163785725785E-3</v>
      </c>
      <c r="Y4020" s="3">
        <f t="shared" si="1134"/>
        <v>4.6441300356410142E-3</v>
      </c>
    </row>
    <row r="4021" spans="1:25" x14ac:dyDescent="0.25">
      <c r="A4021" s="1">
        <v>41894</v>
      </c>
      <c r="B4021" s="2">
        <v>9223.18</v>
      </c>
      <c r="C4021" s="2">
        <v>80218</v>
      </c>
      <c r="D4021" s="2">
        <v>9245</v>
      </c>
      <c r="E4021" s="2">
        <v>9245</v>
      </c>
      <c r="F4021" s="13">
        <f t="shared" si="1122"/>
        <v>2.3657783974724289E-3</v>
      </c>
      <c r="G4021" s="2">
        <f t="shared" si="1117"/>
        <v>9364.8850000000002</v>
      </c>
      <c r="H4021" s="2">
        <f t="shared" ca="1" si="1123"/>
        <v>75670.2</v>
      </c>
      <c r="I4021">
        <f t="shared" ca="1" si="1124"/>
        <v>1</v>
      </c>
      <c r="J4021">
        <f t="shared" si="1125"/>
        <v>1</v>
      </c>
      <c r="K4021">
        <f t="shared" si="1118"/>
        <v>-99.770000000000437</v>
      </c>
      <c r="L4021">
        <f t="shared" ca="1" si="1119"/>
        <v>99.770000000000437</v>
      </c>
      <c r="M4021" s="14">
        <f t="shared" si="1120"/>
        <v>6923.0300000000498</v>
      </c>
      <c r="N4021">
        <f t="shared" si="1126"/>
        <v>0</v>
      </c>
      <c r="O4021">
        <f t="shared" si="1121"/>
        <v>0</v>
      </c>
      <c r="P4021">
        <f>COUNTIF(作圖資料!$A$3:$A$249,A4021)</f>
        <v>0</v>
      </c>
      <c r="R4021" s="7">
        <f t="shared" si="1127"/>
        <v>-57</v>
      </c>
      <c r="S4021" s="8">
        <f t="shared" ca="1" si="1128"/>
        <v>57</v>
      </c>
      <c r="T4021" s="8">
        <f t="shared" ca="1" si="1129"/>
        <v>8466</v>
      </c>
      <c r="U4021" s="8">
        <f t="shared" ca="1" si="1130"/>
        <v>0</v>
      </c>
      <c r="V4021" s="9">
        <f t="shared" ca="1" si="1131"/>
        <v>0</v>
      </c>
      <c r="W4021" s="3">
        <f t="shared" si="1132"/>
        <v>-3.1276748079520633E-3</v>
      </c>
      <c r="X4021" s="3">
        <f t="shared" si="1133"/>
        <v>-6.9842431942118699E-3</v>
      </c>
      <c r="Y4021" s="3">
        <f t="shared" si="1134"/>
        <v>-1.512042337185493E-3</v>
      </c>
    </row>
    <row r="4022" spans="1:25" x14ac:dyDescent="0.25">
      <c r="A4022" s="1">
        <v>41897</v>
      </c>
      <c r="B4022" s="2">
        <v>9217.4599999999991</v>
      </c>
      <c r="C4022" s="2">
        <v>66040</v>
      </c>
      <c r="D4022" s="2">
        <v>9218</v>
      </c>
      <c r="E4022" s="2">
        <v>9224</v>
      </c>
      <c r="F4022" s="13">
        <f t="shared" si="1122"/>
        <v>5.8584469040390275E-5</v>
      </c>
      <c r="G4022" s="2">
        <f t="shared" si="1117"/>
        <v>9363.2291666666642</v>
      </c>
      <c r="H4022" s="2">
        <f t="shared" ca="1" si="1123"/>
        <v>74773.2</v>
      </c>
      <c r="I4022">
        <f t="shared" ca="1" si="1124"/>
        <v>-1</v>
      </c>
      <c r="J4022">
        <f t="shared" si="1125"/>
        <v>1</v>
      </c>
      <c r="K4022">
        <f t="shared" si="1118"/>
        <v>-5.7200000000011642</v>
      </c>
      <c r="L4022">
        <f t="shared" ca="1" si="1119"/>
        <v>-5.7200000000011642</v>
      </c>
      <c r="M4022" s="14">
        <f t="shared" si="1120"/>
        <v>6923.0300000000498</v>
      </c>
      <c r="N4022">
        <f t="shared" si="1126"/>
        <v>0</v>
      </c>
      <c r="O4022">
        <f t="shared" si="1121"/>
        <v>0</v>
      </c>
      <c r="P4022">
        <f>COUNTIF(作圖資料!$A$3:$A$249,A4022)</f>
        <v>0</v>
      </c>
      <c r="R4022" s="7">
        <f t="shared" si="1127"/>
        <v>-27</v>
      </c>
      <c r="S4022" s="8">
        <f t="shared" ca="1" si="1128"/>
        <v>-27</v>
      </c>
      <c r="T4022" s="8">
        <f t="shared" ca="1" si="1129"/>
        <v>8466</v>
      </c>
      <c r="U4022" s="8">
        <f t="shared" ca="1" si="1130"/>
        <v>0</v>
      </c>
      <c r="V4022" s="9">
        <f t="shared" ca="1" si="1131"/>
        <v>0</v>
      </c>
      <c r="W4022" s="3">
        <f t="shared" si="1132"/>
        <v>-3.1276748079520633E-3</v>
      </c>
      <c r="X4022" s="3">
        <f t="shared" si="1133"/>
        <v>-7.6000882854851959E-3</v>
      </c>
      <c r="Y4022" s="3">
        <f t="shared" si="1134"/>
        <v>-4.4281239874717215E-3</v>
      </c>
    </row>
    <row r="4023" spans="1:25" x14ac:dyDescent="0.25">
      <c r="A4023" s="1">
        <v>41898</v>
      </c>
      <c r="B4023" s="2">
        <v>9133.4</v>
      </c>
      <c r="C4023" s="2">
        <v>68528</v>
      </c>
      <c r="D4023" s="2">
        <v>9154</v>
      </c>
      <c r="E4023" s="2">
        <v>9162</v>
      </c>
      <c r="F4023" s="13">
        <f t="shared" si="1122"/>
        <v>2.2554579893578897E-3</v>
      </c>
      <c r="G4023" s="2">
        <f t="shared" si="1117"/>
        <v>9360.8893333333326</v>
      </c>
      <c r="H4023" s="2">
        <f t="shared" ca="1" si="1123"/>
        <v>72713</v>
      </c>
      <c r="I4023">
        <f t="shared" ca="1" si="1124"/>
        <v>-1</v>
      </c>
      <c r="J4023">
        <f t="shared" si="1125"/>
        <v>1</v>
      </c>
      <c r="K4023">
        <f t="shared" si="1118"/>
        <v>-84.059999999999491</v>
      </c>
      <c r="L4023">
        <f t="shared" ca="1" si="1119"/>
        <v>84.059999999999491</v>
      </c>
      <c r="M4023" s="14">
        <f t="shared" si="1120"/>
        <v>6923.0300000000498</v>
      </c>
      <c r="N4023">
        <f t="shared" si="1126"/>
        <v>0</v>
      </c>
      <c r="O4023">
        <f t="shared" si="1121"/>
        <v>0</v>
      </c>
      <c r="P4023">
        <f>COUNTIF(作圖資料!$A$3:$A$249,A4023)</f>
        <v>0</v>
      </c>
      <c r="R4023" s="7">
        <f t="shared" si="1127"/>
        <v>-64</v>
      </c>
      <c r="S4023" s="8">
        <f t="shared" ca="1" si="1128"/>
        <v>64</v>
      </c>
      <c r="T4023" s="8">
        <f t="shared" ca="1" si="1129"/>
        <v>8466</v>
      </c>
      <c r="U4023" s="8">
        <f t="shared" ca="1" si="1130"/>
        <v>0</v>
      </c>
      <c r="V4023" s="9">
        <f t="shared" ca="1" si="1131"/>
        <v>0</v>
      </c>
      <c r="W4023" s="3">
        <f t="shared" si="1132"/>
        <v>-3.1276748079520633E-3</v>
      </c>
      <c r="X4023" s="3">
        <f t="shared" si="1133"/>
        <v>-1.6650427161783221E-2</v>
      </c>
      <c r="Y4023" s="3">
        <f t="shared" si="1134"/>
        <v>-1.1340317528890864E-2</v>
      </c>
    </row>
    <row r="4024" spans="1:25" x14ac:dyDescent="0.25">
      <c r="A4024" s="1">
        <v>41899</v>
      </c>
      <c r="B4024" s="2">
        <v>9195.17</v>
      </c>
      <c r="C4024" s="2">
        <v>81482</v>
      </c>
      <c r="D4024" s="2">
        <v>9172</v>
      </c>
      <c r="E4024" s="2">
        <v>9239</v>
      </c>
      <c r="F4024" s="13">
        <f t="shared" si="1122"/>
        <v>4.7666329170641397E-3</v>
      </c>
      <c r="G4024" s="2">
        <f t="shared" si="1117"/>
        <v>9360.3363333333346</v>
      </c>
      <c r="H4024" s="2">
        <f t="shared" ca="1" si="1123"/>
        <v>73492</v>
      </c>
      <c r="I4024">
        <f t="shared" ca="1" si="1124"/>
        <v>1</v>
      </c>
      <c r="J4024">
        <f t="shared" si="1125"/>
        <v>1</v>
      </c>
      <c r="K4024">
        <f t="shared" si="1118"/>
        <v>61.770000000000437</v>
      </c>
      <c r="L4024">
        <f t="shared" ca="1" si="1119"/>
        <v>-61.770000000000437</v>
      </c>
      <c r="M4024" s="14">
        <f t="shared" si="1120"/>
        <v>6923.0300000000498</v>
      </c>
      <c r="N4024">
        <f t="shared" si="1126"/>
        <v>0</v>
      </c>
      <c r="O4024">
        <f t="shared" si="1121"/>
        <v>0</v>
      </c>
      <c r="P4024">
        <f>COUNTIF(作圖資料!$A$3:$A$249,A4024)</f>
        <v>1</v>
      </c>
      <c r="R4024" s="7">
        <f t="shared" si="1127"/>
        <v>18</v>
      </c>
      <c r="S4024" s="8">
        <f t="shared" ca="1" si="1128"/>
        <v>-18</v>
      </c>
      <c r="T4024" s="8">
        <f t="shared" ca="1" si="1129"/>
        <v>8466</v>
      </c>
      <c r="U4024" s="8">
        <f t="shared" ca="1" si="1130"/>
        <v>0</v>
      </c>
      <c r="V4024" s="9">
        <f t="shared" ca="1" si="1131"/>
        <v>0</v>
      </c>
      <c r="W4024" s="3">
        <f t="shared" si="1132"/>
        <v>-3.1276748079520633E-3</v>
      </c>
      <c r="X4024" s="3">
        <f t="shared" si="1133"/>
        <v>-9.999946167387197E-3</v>
      </c>
      <c r="Y4024" s="3">
        <f t="shared" si="1134"/>
        <v>-9.3962630953666748E-3</v>
      </c>
    </row>
    <row r="4025" spans="1:25" x14ac:dyDescent="0.25">
      <c r="A4025" s="1">
        <v>41900</v>
      </c>
      <c r="B4025" s="2">
        <v>9237.0300000000007</v>
      </c>
      <c r="C4025" s="2">
        <v>69035</v>
      </c>
      <c r="D4025" s="2">
        <v>9243</v>
      </c>
      <c r="E4025" s="2">
        <v>9243</v>
      </c>
      <c r="F4025" s="13">
        <f t="shared" si="1122"/>
        <v>6.4631163913064782E-4</v>
      </c>
      <c r="G4025" s="2">
        <f t="shared" si="1117"/>
        <v>9360.1835000000028</v>
      </c>
      <c r="H4025" s="2">
        <f t="shared" ca="1" si="1123"/>
        <v>73060.600000000006</v>
      </c>
      <c r="I4025">
        <f t="shared" ca="1" si="1124"/>
        <v>-1</v>
      </c>
      <c r="J4025">
        <f t="shared" si="1125"/>
        <v>1</v>
      </c>
      <c r="K4025">
        <f t="shared" si="1118"/>
        <v>41.860000000000582</v>
      </c>
      <c r="L4025">
        <f t="shared" ca="1" si="1119"/>
        <v>41.860000000000582</v>
      </c>
      <c r="M4025" s="14">
        <f t="shared" si="1120"/>
        <v>6923.0300000000498</v>
      </c>
      <c r="N4025">
        <f t="shared" si="1126"/>
        <v>0</v>
      </c>
      <c r="O4025">
        <f t="shared" si="1121"/>
        <v>0</v>
      </c>
      <c r="P4025">
        <f>COUNTIF(作圖資料!$A$3:$A$249,A4025)</f>
        <v>0</v>
      </c>
      <c r="R4025" s="7">
        <f t="shared" si="1127"/>
        <v>4</v>
      </c>
      <c r="S4025" s="8">
        <f t="shared" ca="1" si="1128"/>
        <v>4</v>
      </c>
      <c r="T4025" s="8">
        <f t="shared" ca="1" si="1129"/>
        <v>8466</v>
      </c>
      <c r="U4025" s="8">
        <f t="shared" ca="1" si="1130"/>
        <v>0</v>
      </c>
      <c r="V4025" s="9">
        <f t="shared" ca="1" si="1131"/>
        <v>0</v>
      </c>
      <c r="W4025" s="3">
        <f t="shared" si="1132"/>
        <v>4.7666329170641397E-3</v>
      </c>
      <c r="X4025" s="3">
        <f t="shared" si="1133"/>
        <v>4.5523900047525585E-3</v>
      </c>
      <c r="Y4025" s="3">
        <f t="shared" si="1134"/>
        <v>4.3294728866760473E-4</v>
      </c>
    </row>
    <row r="4026" spans="1:25" x14ac:dyDescent="0.25">
      <c r="A4026" s="1">
        <v>41901</v>
      </c>
      <c r="B4026" s="2">
        <v>9240.4500000000007</v>
      </c>
      <c r="C4026" s="2">
        <v>78931</v>
      </c>
      <c r="D4026" s="2">
        <v>9265</v>
      </c>
      <c r="E4026" s="2">
        <v>9262</v>
      </c>
      <c r="F4026" s="13">
        <f t="shared" si="1122"/>
        <v>2.6567970174611322E-3</v>
      </c>
      <c r="G4026" s="2">
        <f t="shared" si="1117"/>
        <v>9360.1550000000007</v>
      </c>
      <c r="H4026" s="2">
        <f t="shared" ca="1" si="1123"/>
        <v>72803.199999999997</v>
      </c>
      <c r="I4026">
        <f t="shared" ca="1" si="1124"/>
        <v>1</v>
      </c>
      <c r="J4026">
        <f t="shared" si="1125"/>
        <v>1</v>
      </c>
      <c r="K4026">
        <f t="shared" si="1118"/>
        <v>3.4200000000000728</v>
      </c>
      <c r="L4026">
        <f t="shared" ca="1" si="1119"/>
        <v>-3.4200000000000728</v>
      </c>
      <c r="M4026" s="14">
        <f t="shared" si="1120"/>
        <v>6923.0300000000498</v>
      </c>
      <c r="N4026">
        <f t="shared" si="1126"/>
        <v>0</v>
      </c>
      <c r="O4026">
        <f t="shared" si="1121"/>
        <v>0</v>
      </c>
      <c r="P4026">
        <f>COUNTIF(作圖資料!$A$3:$A$249,A4026)</f>
        <v>0</v>
      </c>
      <c r="R4026" s="7">
        <f t="shared" si="1127"/>
        <v>22</v>
      </c>
      <c r="S4026" s="8">
        <f t="shared" ca="1" si="1128"/>
        <v>-22</v>
      </c>
      <c r="T4026" s="8">
        <f t="shared" ca="1" si="1129"/>
        <v>8466</v>
      </c>
      <c r="U4026" s="8">
        <f t="shared" ca="1" si="1130"/>
        <v>0</v>
      </c>
      <c r="V4026" s="9">
        <f t="shared" ca="1" si="1131"/>
        <v>0</v>
      </c>
      <c r="W4026" s="3">
        <f t="shared" si="1132"/>
        <v>4.7666329170641397E-3</v>
      </c>
      <c r="X4026" s="3">
        <f t="shared" si="1133"/>
        <v>4.9243244007453058E-3</v>
      </c>
      <c r="Y4026" s="3">
        <f t="shared" si="1134"/>
        <v>2.8141573763393879E-3</v>
      </c>
    </row>
    <row r="4027" spans="1:25" x14ac:dyDescent="0.25">
      <c r="A4027" s="1">
        <v>41904</v>
      </c>
      <c r="B4027" s="2">
        <v>9134.65</v>
      </c>
      <c r="C4027" s="2">
        <v>77075</v>
      </c>
      <c r="D4027" s="2">
        <v>9128</v>
      </c>
      <c r="E4027" s="2">
        <v>9127</v>
      </c>
      <c r="F4027" s="13">
        <f t="shared" si="1122"/>
        <v>-7.2799724127359244E-4</v>
      </c>
      <c r="G4027" s="2">
        <f t="shared" si="1117"/>
        <v>9357.050166666666</v>
      </c>
      <c r="H4027" s="2">
        <f t="shared" ca="1" si="1123"/>
        <v>75010.2</v>
      </c>
      <c r="I4027">
        <f t="shared" ca="1" si="1124"/>
        <v>1</v>
      </c>
      <c r="J4027">
        <f t="shared" si="1125"/>
        <v>-1</v>
      </c>
      <c r="K4027">
        <f t="shared" si="1118"/>
        <v>-105.80000000000109</v>
      </c>
      <c r="L4027">
        <f t="shared" ca="1" si="1119"/>
        <v>-105.80000000000109</v>
      </c>
      <c r="M4027" s="14">
        <f t="shared" si="1120"/>
        <v>6923.0300000000498</v>
      </c>
      <c r="N4027">
        <f t="shared" si="1126"/>
        <v>0</v>
      </c>
      <c r="O4027">
        <f t="shared" si="1121"/>
        <v>0</v>
      </c>
      <c r="P4027">
        <f>COUNTIF(作圖資料!$A$3:$A$249,A4027)</f>
        <v>0</v>
      </c>
      <c r="R4027" s="7">
        <f t="shared" si="1127"/>
        <v>-137</v>
      </c>
      <c r="S4027" s="8">
        <f t="shared" ca="1" si="1128"/>
        <v>-137</v>
      </c>
      <c r="T4027" s="8">
        <f t="shared" ca="1" si="1129"/>
        <v>8466</v>
      </c>
      <c r="U4027" s="8">
        <f t="shared" ca="1" si="1130"/>
        <v>0</v>
      </c>
      <c r="V4027" s="9">
        <f t="shared" ca="1" si="1131"/>
        <v>0</v>
      </c>
      <c r="W4027" s="3">
        <f t="shared" si="1132"/>
        <v>4.7666329170641397E-3</v>
      </c>
      <c r="X4027" s="3">
        <f t="shared" si="1133"/>
        <v>-6.5817162706072185E-3</v>
      </c>
      <c r="Y4027" s="3">
        <f t="shared" si="1134"/>
        <v>-1.2014287260526113E-2</v>
      </c>
    </row>
    <row r="4028" spans="1:25" x14ac:dyDescent="0.25">
      <c r="A4028" s="1">
        <v>41905</v>
      </c>
      <c r="B4028" s="2">
        <v>9084.9</v>
      </c>
      <c r="C4028" s="2">
        <v>73185</v>
      </c>
      <c r="D4028" s="2">
        <v>9117</v>
      </c>
      <c r="E4028" s="2">
        <v>9110</v>
      </c>
      <c r="F4028" s="13">
        <f t="shared" si="1122"/>
        <v>3.5333355347886286E-3</v>
      </c>
      <c r="G4028" s="2">
        <f t="shared" si="1117"/>
        <v>9353.351333333334</v>
      </c>
      <c r="H4028" s="2">
        <f t="shared" ca="1" si="1123"/>
        <v>75941.600000000006</v>
      </c>
      <c r="I4028">
        <f t="shared" ca="1" si="1124"/>
        <v>-1</v>
      </c>
      <c r="J4028">
        <f t="shared" si="1125"/>
        <v>1</v>
      </c>
      <c r="K4028">
        <f t="shared" si="1118"/>
        <v>-49.75</v>
      </c>
      <c r="L4028">
        <f t="shared" ca="1" si="1119"/>
        <v>-49.75</v>
      </c>
      <c r="M4028" s="14">
        <f t="shared" si="1120"/>
        <v>6923.0300000000498</v>
      </c>
      <c r="N4028">
        <f t="shared" si="1126"/>
        <v>0</v>
      </c>
      <c r="O4028">
        <f t="shared" si="1121"/>
        <v>0</v>
      </c>
      <c r="P4028">
        <f>COUNTIF(作圖資料!$A$3:$A$249,A4028)</f>
        <v>0</v>
      </c>
      <c r="R4028" s="7">
        <f t="shared" si="1127"/>
        <v>-11</v>
      </c>
      <c r="S4028" s="8">
        <f t="shared" ca="1" si="1128"/>
        <v>-11</v>
      </c>
      <c r="T4028" s="8">
        <f t="shared" ca="1" si="1129"/>
        <v>8466</v>
      </c>
      <c r="U4028" s="8">
        <f t="shared" ca="1" si="1130"/>
        <v>0</v>
      </c>
      <c r="V4028" s="9">
        <f t="shared" ca="1" si="1131"/>
        <v>0</v>
      </c>
      <c r="W4028" s="3">
        <f t="shared" si="1132"/>
        <v>4.7666329170641397E-3</v>
      </c>
      <c r="X4028" s="3">
        <f t="shared" si="1133"/>
        <v>-1.1992165452079706E-2</v>
      </c>
      <c r="Y4028" s="3">
        <f t="shared" si="1134"/>
        <v>-1.3204892304362059E-2</v>
      </c>
    </row>
    <row r="4029" spans="1:25" x14ac:dyDescent="0.25">
      <c r="A4029" s="1">
        <v>41906</v>
      </c>
      <c r="B4029" s="2">
        <v>9098.49</v>
      </c>
      <c r="C4029" s="2">
        <v>76656</v>
      </c>
      <c r="D4029" s="2">
        <v>9127</v>
      </c>
      <c r="E4029" s="2">
        <v>9125</v>
      </c>
      <c r="F4029" s="13">
        <f t="shared" si="1122"/>
        <v>3.1334869852031044E-3</v>
      </c>
      <c r="G4029" s="2">
        <f t="shared" si="1117"/>
        <v>9348.4416666666675</v>
      </c>
      <c r="H4029" s="2">
        <f t="shared" ca="1" si="1123"/>
        <v>74976.399999999994</v>
      </c>
      <c r="I4029">
        <f t="shared" ca="1" si="1124"/>
        <v>1</v>
      </c>
      <c r="J4029">
        <f t="shared" si="1125"/>
        <v>1</v>
      </c>
      <c r="K4029">
        <f t="shared" si="1118"/>
        <v>13.590000000000146</v>
      </c>
      <c r="L4029">
        <f t="shared" ca="1" si="1119"/>
        <v>-13.590000000000146</v>
      </c>
      <c r="M4029" s="14">
        <f t="shared" si="1120"/>
        <v>6923.0300000000498</v>
      </c>
      <c r="N4029">
        <f t="shared" si="1126"/>
        <v>0</v>
      </c>
      <c r="O4029">
        <f t="shared" si="1121"/>
        <v>0</v>
      </c>
      <c r="P4029">
        <f>COUNTIF(作圖資料!$A$3:$A$249,A4029)</f>
        <v>0</v>
      </c>
      <c r="R4029" s="7">
        <f t="shared" si="1127"/>
        <v>10</v>
      </c>
      <c r="S4029" s="8">
        <f t="shared" ca="1" si="1128"/>
        <v>-10</v>
      </c>
      <c r="T4029" s="8">
        <f t="shared" ca="1" si="1129"/>
        <v>8466</v>
      </c>
      <c r="U4029" s="8">
        <f t="shared" ca="1" si="1130"/>
        <v>0</v>
      </c>
      <c r="V4029" s="9">
        <f t="shared" ca="1" si="1131"/>
        <v>0</v>
      </c>
      <c r="W4029" s="3">
        <f t="shared" si="1132"/>
        <v>4.7666329170641397E-3</v>
      </c>
      <c r="X4029" s="3">
        <f t="shared" si="1133"/>
        <v>-1.0514215615372025E-2</v>
      </c>
      <c r="Y4029" s="3">
        <f t="shared" si="1134"/>
        <v>-1.2122524082692987E-2</v>
      </c>
    </row>
    <row r="4030" spans="1:25" x14ac:dyDescent="0.25">
      <c r="A4030" s="1">
        <v>41907</v>
      </c>
      <c r="B4030" s="2">
        <v>9011.59</v>
      </c>
      <c r="C4030" s="2">
        <v>90734</v>
      </c>
      <c r="D4030" s="2">
        <v>9028</v>
      </c>
      <c r="E4030" s="2">
        <v>9024</v>
      </c>
      <c r="F4030" s="13">
        <f t="shared" si="1122"/>
        <v>1.8209883050603892E-3</v>
      </c>
      <c r="G4030" s="2">
        <f t="shared" ref="G4030:G4093" si="1135">AVERAGE(B3971:B4030)</f>
        <v>9341.2695000000003</v>
      </c>
      <c r="H4030" s="2">
        <f t="shared" ca="1" si="1123"/>
        <v>79316.2</v>
      </c>
      <c r="I4030">
        <f t="shared" ca="1" si="1124"/>
        <v>1</v>
      </c>
      <c r="J4030">
        <f t="shared" si="1125"/>
        <v>1</v>
      </c>
      <c r="K4030">
        <f t="shared" ref="K4030:K4093" si="1136">B4030-B4029</f>
        <v>-86.899999999999636</v>
      </c>
      <c r="L4030">
        <f t="shared" ref="L4030:L4093" ca="1" si="1137">I4029*K4030</f>
        <v>-86.899999999999636</v>
      </c>
      <c r="M4030" s="14">
        <f t="shared" ref="M4030:M4093" si="1138">M4029+K4030*N4029</f>
        <v>6923.0300000000498</v>
      </c>
      <c r="N4030">
        <f t="shared" si="1126"/>
        <v>0</v>
      </c>
      <c r="O4030">
        <f t="shared" ref="O4030:O4093" si="1139">ABS(N4030-N4029)</f>
        <v>0</v>
      </c>
      <c r="P4030">
        <f>COUNTIF(作圖資料!$A$3:$A$249,A4030)</f>
        <v>0</v>
      </c>
      <c r="R4030" s="7">
        <f t="shared" si="1127"/>
        <v>-99</v>
      </c>
      <c r="S4030" s="8">
        <f t="shared" ca="1" si="1128"/>
        <v>-99</v>
      </c>
      <c r="T4030" s="8">
        <f t="shared" ca="1" si="1129"/>
        <v>8466</v>
      </c>
      <c r="U4030" s="8">
        <f t="shared" ca="1" si="1130"/>
        <v>0</v>
      </c>
      <c r="V4030" s="9">
        <f t="shared" ca="1" si="1131"/>
        <v>0</v>
      </c>
      <c r="W4030" s="3">
        <f t="shared" si="1132"/>
        <v>4.7666329170641397E-3</v>
      </c>
      <c r="X4030" s="3">
        <f t="shared" si="1133"/>
        <v>-1.9964829361501679E-2</v>
      </c>
      <c r="Y4030" s="3">
        <f t="shared" si="1134"/>
        <v>-2.283796947721628E-2</v>
      </c>
    </row>
    <row r="4031" spans="1:25" x14ac:dyDescent="0.25">
      <c r="A4031" s="1">
        <v>41908</v>
      </c>
      <c r="B4031" s="2">
        <v>8989.82</v>
      </c>
      <c r="C4031" s="2">
        <v>82042</v>
      </c>
      <c r="D4031" s="2">
        <v>8980</v>
      </c>
      <c r="E4031" s="2">
        <v>8977</v>
      </c>
      <c r="F4031" s="13">
        <f t="shared" si="1122"/>
        <v>-1.0923466765740963E-3</v>
      </c>
      <c r="G4031" s="2">
        <f t="shared" si="1135"/>
        <v>9333.0171666666665</v>
      </c>
      <c r="H4031" s="2">
        <f t="shared" ca="1" si="1123"/>
        <v>79938.399999999994</v>
      </c>
      <c r="I4031">
        <f t="shared" ca="1" si="1124"/>
        <v>1</v>
      </c>
      <c r="J4031">
        <f t="shared" si="1125"/>
        <v>-1</v>
      </c>
      <c r="K4031">
        <f t="shared" si="1136"/>
        <v>-21.770000000000437</v>
      </c>
      <c r="L4031">
        <f t="shared" ca="1" si="1137"/>
        <v>-21.770000000000437</v>
      </c>
      <c r="M4031" s="14">
        <f t="shared" si="1138"/>
        <v>6923.0300000000498</v>
      </c>
      <c r="N4031">
        <f t="shared" si="1126"/>
        <v>0</v>
      </c>
      <c r="O4031">
        <f t="shared" si="1139"/>
        <v>0</v>
      </c>
      <c r="P4031">
        <f>COUNTIF(作圖資料!$A$3:$A$249,A4031)</f>
        <v>0</v>
      </c>
      <c r="R4031" s="7">
        <f t="shared" si="1127"/>
        <v>-48</v>
      </c>
      <c r="S4031" s="8">
        <f t="shared" ca="1" si="1128"/>
        <v>-48</v>
      </c>
      <c r="T4031" s="8">
        <f t="shared" ca="1" si="1129"/>
        <v>8466</v>
      </c>
      <c r="U4031" s="8">
        <f t="shared" ca="1" si="1130"/>
        <v>0</v>
      </c>
      <c r="V4031" s="9">
        <f t="shared" ca="1" si="1131"/>
        <v>0</v>
      </c>
      <c r="W4031" s="3">
        <f t="shared" si="1132"/>
        <v>4.7666329170641397E-3</v>
      </c>
      <c r="X4031" s="3">
        <f t="shared" si="1133"/>
        <v>-2.2332376671665655E-2</v>
      </c>
      <c r="Y4031" s="3">
        <f t="shared" si="1134"/>
        <v>-2.8033336941227449E-2</v>
      </c>
    </row>
    <row r="4032" spans="1:25" x14ac:dyDescent="0.25">
      <c r="A4032" s="1">
        <v>41911</v>
      </c>
      <c r="B4032" s="2">
        <v>8960.76</v>
      </c>
      <c r="C4032" s="2">
        <v>83355</v>
      </c>
      <c r="D4032" s="2">
        <v>8982</v>
      </c>
      <c r="E4032" s="2">
        <v>8976</v>
      </c>
      <c r="F4032" s="13">
        <f t="shared" si="1122"/>
        <v>2.3703346591137375E-3</v>
      </c>
      <c r="G4032" s="2">
        <f t="shared" si="1135"/>
        <v>9323.5926666666674</v>
      </c>
      <c r="H4032" s="2">
        <f t="shared" ca="1" si="1123"/>
        <v>81194.399999999994</v>
      </c>
      <c r="I4032">
        <f t="shared" ca="1" si="1124"/>
        <v>1</v>
      </c>
      <c r="J4032">
        <f t="shared" si="1125"/>
        <v>1</v>
      </c>
      <c r="K4032">
        <f t="shared" si="1136"/>
        <v>-29.059999999999491</v>
      </c>
      <c r="L4032">
        <f t="shared" ca="1" si="1137"/>
        <v>-29.059999999999491</v>
      </c>
      <c r="M4032" s="14">
        <f t="shared" si="1138"/>
        <v>6923.0300000000498</v>
      </c>
      <c r="N4032">
        <f t="shared" si="1126"/>
        <v>0</v>
      </c>
      <c r="O4032">
        <f t="shared" si="1139"/>
        <v>0</v>
      </c>
      <c r="P4032">
        <f>COUNTIF(作圖資料!$A$3:$A$249,A4032)</f>
        <v>0</v>
      </c>
      <c r="R4032" s="7">
        <f t="shared" si="1127"/>
        <v>2</v>
      </c>
      <c r="S4032" s="8">
        <f t="shared" ca="1" si="1128"/>
        <v>2</v>
      </c>
      <c r="T4032" s="8">
        <f t="shared" ca="1" si="1129"/>
        <v>8466</v>
      </c>
      <c r="U4032" s="8">
        <f t="shared" ca="1" si="1130"/>
        <v>0</v>
      </c>
      <c r="V4032" s="9">
        <f t="shared" ca="1" si="1131"/>
        <v>0</v>
      </c>
      <c r="W4032" s="3">
        <f t="shared" si="1132"/>
        <v>4.7666329170641397E-3</v>
      </c>
      <c r="X4032" s="3">
        <f t="shared" si="1133"/>
        <v>-2.5492731510129651E-2</v>
      </c>
      <c r="Y4032" s="3">
        <f t="shared" si="1134"/>
        <v>-2.7816863296893701E-2</v>
      </c>
    </row>
    <row r="4033" spans="1:25" x14ac:dyDescent="0.25">
      <c r="A4033" s="1">
        <v>41912</v>
      </c>
      <c r="B4033" s="2">
        <v>8966.92</v>
      </c>
      <c r="C4033" s="2">
        <v>100230</v>
      </c>
      <c r="D4033" s="2">
        <v>8991</v>
      </c>
      <c r="E4033" s="2">
        <v>8985</v>
      </c>
      <c r="F4033" s="13">
        <f t="shared" si="1122"/>
        <v>2.6854259879647291E-3</v>
      </c>
      <c r="G4033" s="2">
        <f t="shared" si="1135"/>
        <v>9314.5405000000028</v>
      </c>
      <c r="H4033" s="2">
        <f t="shared" ca="1" si="1123"/>
        <v>86603.4</v>
      </c>
      <c r="I4033">
        <f t="shared" ca="1" si="1124"/>
        <v>1</v>
      </c>
      <c r="J4033">
        <f t="shared" si="1125"/>
        <v>1</v>
      </c>
      <c r="K4033">
        <f t="shared" si="1136"/>
        <v>6.1599999999998545</v>
      </c>
      <c r="L4033">
        <f t="shared" ca="1" si="1137"/>
        <v>6.1599999999998545</v>
      </c>
      <c r="M4033" s="14">
        <f t="shared" si="1138"/>
        <v>6923.0300000000498</v>
      </c>
      <c r="N4033">
        <f t="shared" si="1126"/>
        <v>0</v>
      </c>
      <c r="O4033">
        <f t="shared" si="1139"/>
        <v>0</v>
      </c>
      <c r="P4033">
        <f>COUNTIF(作圖資料!$A$3:$A$249,A4033)</f>
        <v>0</v>
      </c>
      <c r="R4033" s="7">
        <f t="shared" si="1127"/>
        <v>9</v>
      </c>
      <c r="S4033" s="8">
        <f t="shared" ca="1" si="1128"/>
        <v>9</v>
      </c>
      <c r="T4033" s="8">
        <f t="shared" ca="1" si="1129"/>
        <v>8466</v>
      </c>
      <c r="U4033" s="8">
        <f t="shared" ca="1" si="1130"/>
        <v>0</v>
      </c>
      <c r="V4033" s="9">
        <f t="shared" ca="1" si="1131"/>
        <v>0</v>
      </c>
      <c r="W4033" s="3">
        <f t="shared" si="1132"/>
        <v>4.7666329170641397E-3</v>
      </c>
      <c r="X4033" s="3">
        <f t="shared" si="1133"/>
        <v>-2.482281458635327E-2</v>
      </c>
      <c r="Y4033" s="3">
        <f t="shared" si="1134"/>
        <v>-2.6842731897391503E-2</v>
      </c>
    </row>
    <row r="4034" spans="1:25" x14ac:dyDescent="0.25">
      <c r="A4034" s="1">
        <v>41913</v>
      </c>
      <c r="B4034" s="2">
        <v>8990.26</v>
      </c>
      <c r="C4034" s="2">
        <v>77879</v>
      </c>
      <c r="D4034" s="2">
        <v>8980</v>
      </c>
      <c r="E4034" s="2">
        <v>8977</v>
      </c>
      <c r="F4034" s="13">
        <f t="shared" si="1122"/>
        <v>-1.1412350699535612E-3</v>
      </c>
      <c r="G4034" s="2">
        <f t="shared" si="1135"/>
        <v>9305.7081666666709</v>
      </c>
      <c r="H4034" s="2">
        <f t="shared" ca="1" si="1123"/>
        <v>86848</v>
      </c>
      <c r="I4034">
        <f t="shared" ca="1" si="1124"/>
        <v>-1</v>
      </c>
      <c r="J4034">
        <f t="shared" si="1125"/>
        <v>-1</v>
      </c>
      <c r="K4034">
        <f t="shared" si="1136"/>
        <v>23.340000000000146</v>
      </c>
      <c r="L4034">
        <f t="shared" ca="1" si="1137"/>
        <v>23.340000000000146</v>
      </c>
      <c r="M4034" s="14">
        <f t="shared" si="1138"/>
        <v>6923.0300000000498</v>
      </c>
      <c r="N4034">
        <f t="shared" si="1126"/>
        <v>0</v>
      </c>
      <c r="O4034">
        <f t="shared" si="1139"/>
        <v>0</v>
      </c>
      <c r="P4034">
        <f>COUNTIF(作圖資料!$A$3:$A$249,A4034)</f>
        <v>0</v>
      </c>
      <c r="R4034" s="7">
        <f t="shared" si="1127"/>
        <v>-11</v>
      </c>
      <c r="S4034" s="8">
        <f t="shared" ca="1" si="1128"/>
        <v>-11</v>
      </c>
      <c r="T4034" s="8">
        <f t="shared" ca="1" si="1129"/>
        <v>8466</v>
      </c>
      <c r="U4034" s="8">
        <f t="shared" ca="1" si="1130"/>
        <v>0</v>
      </c>
      <c r="V4034" s="9">
        <f t="shared" ca="1" si="1131"/>
        <v>0</v>
      </c>
      <c r="W4034" s="3">
        <f t="shared" si="1132"/>
        <v>4.7666329170641397E-3</v>
      </c>
      <c r="X4034" s="3">
        <f t="shared" si="1133"/>
        <v>-2.2284525462824223E-2</v>
      </c>
      <c r="Y4034" s="3">
        <f t="shared" si="1134"/>
        <v>-2.8033336941227449E-2</v>
      </c>
    </row>
    <row r="4035" spans="1:25" x14ac:dyDescent="0.25">
      <c r="A4035" s="1">
        <v>41914</v>
      </c>
      <c r="B4035" s="2">
        <v>8975.19</v>
      </c>
      <c r="C4035" s="2">
        <v>75444</v>
      </c>
      <c r="D4035" s="2">
        <v>8993</v>
      </c>
      <c r="E4035" s="2">
        <v>8990</v>
      </c>
      <c r="F4035" s="13">
        <f t="shared" ref="F4035:F4098" si="1140">IF(P4035=1,E4035,D4035)/B4035-1</f>
        <v>1.9843591054895526E-3</v>
      </c>
      <c r="G4035" s="2">
        <f t="shared" si="1135"/>
        <v>9296.4450000000033</v>
      </c>
      <c r="H4035" s="2">
        <f t="shared" ref="H4035:H4098" ca="1" si="1141">IF(ROW()&gt;$H$1,AVERAGE(OFFSET(C4035,-$H$1+1,,$H$1)),"")</f>
        <v>83790</v>
      </c>
      <c r="I4035">
        <f t="shared" ref="I4035:I4098" ca="1" si="1142">IF(H4035="",0,SIGN(C4035-H4035))</f>
        <v>-1</v>
      </c>
      <c r="J4035">
        <f t="shared" ref="J4035:J4098" si="1143">SIGN(F4035)</f>
        <v>1</v>
      </c>
      <c r="K4035">
        <f t="shared" si="1136"/>
        <v>-15.069999999999709</v>
      </c>
      <c r="L4035">
        <f t="shared" ca="1" si="1137"/>
        <v>15.069999999999709</v>
      </c>
      <c r="M4035" s="14">
        <f t="shared" si="1138"/>
        <v>6923.0300000000498</v>
      </c>
      <c r="N4035">
        <f t="shared" ref="N4035:N4098" si="1144">INT(M4035*$Q$1/B4035)*CHOOSE($L$1,I4035,J4035)</f>
        <v>0</v>
      </c>
      <c r="O4035">
        <f t="shared" si="1139"/>
        <v>0</v>
      </c>
      <c r="P4035">
        <f>COUNTIF(作圖資料!$A$3:$A$249,A4035)</f>
        <v>0</v>
      </c>
      <c r="R4035" s="7">
        <f t="shared" si="1127"/>
        <v>13</v>
      </c>
      <c r="S4035" s="8">
        <f t="shared" ca="1" si="1128"/>
        <v>-13</v>
      </c>
      <c r="T4035" s="8">
        <f t="shared" ca="1" si="1129"/>
        <v>8466</v>
      </c>
      <c r="U4035" s="8">
        <f t="shared" ca="1" si="1130"/>
        <v>0</v>
      </c>
      <c r="V4035" s="9">
        <f t="shared" ca="1" si="1131"/>
        <v>0</v>
      </c>
      <c r="W4035" s="3">
        <f t="shared" si="1132"/>
        <v>4.7666329170641397E-3</v>
      </c>
      <c r="X4035" s="3">
        <f t="shared" si="1133"/>
        <v>-2.3923429365634075E-2</v>
      </c>
      <c r="Y4035" s="3">
        <f t="shared" si="1134"/>
        <v>-2.6626258253057644E-2</v>
      </c>
    </row>
    <row r="4036" spans="1:25" x14ac:dyDescent="0.25">
      <c r="A4036" s="1">
        <v>41915</v>
      </c>
      <c r="B4036" s="2">
        <v>9106.2800000000007</v>
      </c>
      <c r="C4036" s="2">
        <v>81866</v>
      </c>
      <c r="D4036" s="2">
        <v>9101</v>
      </c>
      <c r="E4036" s="2">
        <v>9095</v>
      </c>
      <c r="F4036" s="13">
        <f t="shared" si="1140"/>
        <v>-5.7981964095110694E-4</v>
      </c>
      <c r="G4036" s="2">
        <f t="shared" si="1135"/>
        <v>9290.0500000000011</v>
      </c>
      <c r="H4036" s="2">
        <f t="shared" ca="1" si="1141"/>
        <v>83754.8</v>
      </c>
      <c r="I4036">
        <f t="shared" ca="1" si="1142"/>
        <v>-1</v>
      </c>
      <c r="J4036">
        <f t="shared" si="1143"/>
        <v>-1</v>
      </c>
      <c r="K4036">
        <f t="shared" si="1136"/>
        <v>131.09000000000015</v>
      </c>
      <c r="L4036">
        <f t="shared" ca="1" si="1137"/>
        <v>-131.09000000000015</v>
      </c>
      <c r="M4036" s="14">
        <f t="shared" si="1138"/>
        <v>6923.0300000000498</v>
      </c>
      <c r="N4036">
        <f t="shared" si="1144"/>
        <v>0</v>
      </c>
      <c r="O4036">
        <f t="shared" si="1139"/>
        <v>0</v>
      </c>
      <c r="P4036">
        <f>COUNTIF(作圖資料!$A$3:$A$249,A4036)</f>
        <v>0</v>
      </c>
      <c r="R4036" s="7">
        <f t="shared" ref="R4036:R4099" si="1145">D4036-IF(P4035=1,E4035,D4035)</f>
        <v>108</v>
      </c>
      <c r="S4036" s="8">
        <f t="shared" ref="S4036:S4099" ca="1" si="1146">I4035*R4036</f>
        <v>-108</v>
      </c>
      <c r="T4036" s="8">
        <f t="shared" ref="T4036:T4099" ca="1" si="1147">T4035+R4036*U4035</f>
        <v>8466</v>
      </c>
      <c r="U4036" s="8">
        <f t="shared" ref="U4036:U4099" ca="1" si="1148">INT(T4036*$Q$1/IF(P4036=1,E4036,D4036))*I4036</f>
        <v>0</v>
      </c>
      <c r="V4036" s="9">
        <f t="shared" ref="V4036:V4099" ca="1" si="1149">IF(P4036=1,ABS(U4036)+ABS(U4035),ABS(U4036-U4035))</f>
        <v>0</v>
      </c>
      <c r="W4036" s="3">
        <f t="shared" ref="W4036:W4099" si="1150">IF(P4035=1,F4035,W4035)</f>
        <v>4.7666329170641397E-3</v>
      </c>
      <c r="X4036" s="3">
        <f t="shared" ref="X4036:X4099" si="1151">IF(P4035=1,K4036/B4035,(1+K4036/B4035)*(1+X4035)-1)</f>
        <v>-9.667031713388452E-3</v>
      </c>
      <c r="Y4036" s="3">
        <f t="shared" ref="Y4036:Y4099" si="1152">IF(P4035=1,R4036/E4035,(1+R4036/D4035)*(1+Y4035)-1)</f>
        <v>-1.4936681459032264E-2</v>
      </c>
    </row>
    <row r="4037" spans="1:25" x14ac:dyDescent="0.25">
      <c r="A4037" s="1">
        <v>41918</v>
      </c>
      <c r="B4037" s="2">
        <v>9095.14</v>
      </c>
      <c r="C4037" s="2">
        <v>76056</v>
      </c>
      <c r="D4037" s="2">
        <v>9084</v>
      </c>
      <c r="E4037" s="2">
        <v>9081</v>
      </c>
      <c r="F4037" s="13">
        <f t="shared" si="1140"/>
        <v>-1.2248299641346438E-3</v>
      </c>
      <c r="G4037" s="2">
        <f t="shared" si="1135"/>
        <v>9282.2170000000006</v>
      </c>
      <c r="H4037" s="2">
        <f t="shared" ca="1" si="1141"/>
        <v>82295</v>
      </c>
      <c r="I4037">
        <f t="shared" ca="1" si="1142"/>
        <v>-1</v>
      </c>
      <c r="J4037">
        <f t="shared" si="1143"/>
        <v>-1</v>
      </c>
      <c r="K4037">
        <f t="shared" si="1136"/>
        <v>-11.140000000001237</v>
      </c>
      <c r="L4037">
        <f t="shared" ca="1" si="1137"/>
        <v>11.140000000001237</v>
      </c>
      <c r="M4037" s="14">
        <f t="shared" si="1138"/>
        <v>6923.0300000000498</v>
      </c>
      <c r="N4037">
        <f t="shared" si="1144"/>
        <v>0</v>
      </c>
      <c r="O4037">
        <f t="shared" si="1139"/>
        <v>0</v>
      </c>
      <c r="P4037">
        <f>COUNTIF(作圖資料!$A$3:$A$249,A4037)</f>
        <v>0</v>
      </c>
      <c r="R4037" s="7">
        <f t="shared" si="1145"/>
        <v>-17</v>
      </c>
      <c r="S4037" s="8">
        <f t="shared" ca="1" si="1146"/>
        <v>17</v>
      </c>
      <c r="T4037" s="8">
        <f t="shared" ca="1" si="1147"/>
        <v>8466</v>
      </c>
      <c r="U4037" s="8">
        <f t="shared" ca="1" si="1148"/>
        <v>0</v>
      </c>
      <c r="V4037" s="9">
        <f t="shared" ca="1" si="1149"/>
        <v>0</v>
      </c>
      <c r="W4037" s="3">
        <f t="shared" si="1150"/>
        <v>4.7666329170641397E-3</v>
      </c>
      <c r="X4037" s="3">
        <f t="shared" si="1151"/>
        <v>-1.0878537319048864E-2</v>
      </c>
      <c r="Y4037" s="3">
        <f t="shared" si="1152"/>
        <v>-1.6776707435869564E-2</v>
      </c>
    </row>
    <row r="4038" spans="1:25" x14ac:dyDescent="0.25">
      <c r="A4038" s="1">
        <v>41919</v>
      </c>
      <c r="B4038" s="2">
        <v>9040.81</v>
      </c>
      <c r="C4038" s="2">
        <v>74684</v>
      </c>
      <c r="D4038" s="2">
        <v>9017</v>
      </c>
      <c r="E4038" s="2">
        <v>9010</v>
      </c>
      <c r="F4038" s="13">
        <f t="shared" si="1140"/>
        <v>-2.6336135810839378E-3</v>
      </c>
      <c r="G4038" s="2">
        <f t="shared" si="1135"/>
        <v>9274.6331666666701</v>
      </c>
      <c r="H4038" s="2">
        <f t="shared" ca="1" si="1141"/>
        <v>77185.8</v>
      </c>
      <c r="I4038">
        <f t="shared" ca="1" si="1142"/>
        <v>-1</v>
      </c>
      <c r="J4038">
        <f t="shared" si="1143"/>
        <v>-1</v>
      </c>
      <c r="K4038">
        <f t="shared" si="1136"/>
        <v>-54.329999999999927</v>
      </c>
      <c r="L4038">
        <f t="shared" ca="1" si="1137"/>
        <v>54.329999999999927</v>
      </c>
      <c r="M4038" s="14">
        <f t="shared" si="1138"/>
        <v>6923.0300000000498</v>
      </c>
      <c r="N4038">
        <f t="shared" si="1144"/>
        <v>0</v>
      </c>
      <c r="O4038">
        <f t="shared" si="1139"/>
        <v>0</v>
      </c>
      <c r="P4038">
        <f>COUNTIF(作圖資料!$A$3:$A$249,A4038)</f>
        <v>0</v>
      </c>
      <c r="R4038" s="7">
        <f t="shared" si="1145"/>
        <v>-67</v>
      </c>
      <c r="S4038" s="8">
        <f t="shared" ca="1" si="1146"/>
        <v>67</v>
      </c>
      <c r="T4038" s="8">
        <f t="shared" ca="1" si="1147"/>
        <v>8466</v>
      </c>
      <c r="U4038" s="8">
        <f t="shared" ca="1" si="1148"/>
        <v>0</v>
      </c>
      <c r="V4038" s="9">
        <f t="shared" ca="1" si="1149"/>
        <v>0</v>
      </c>
      <c r="W4038" s="3">
        <f t="shared" si="1150"/>
        <v>4.7666329170641397E-3</v>
      </c>
      <c r="X4038" s="3">
        <f t="shared" si="1151"/>
        <v>-1.6787074083458919E-2</v>
      </c>
      <c r="Y4038" s="3">
        <f t="shared" si="1152"/>
        <v>-2.4028574521051893E-2</v>
      </c>
    </row>
    <row r="4039" spans="1:25" x14ac:dyDescent="0.25">
      <c r="A4039" s="1">
        <v>41920</v>
      </c>
      <c r="B4039" s="2">
        <v>8955.18</v>
      </c>
      <c r="C4039" s="2">
        <v>69376</v>
      </c>
      <c r="D4039" s="2">
        <v>8933</v>
      </c>
      <c r="E4039" s="2">
        <v>8922</v>
      </c>
      <c r="F4039" s="13">
        <f t="shared" si="1140"/>
        <v>-2.4767788028828841E-3</v>
      </c>
      <c r="G4039" s="2">
        <f t="shared" si="1135"/>
        <v>9265.2145000000055</v>
      </c>
      <c r="H4039" s="2">
        <f t="shared" ca="1" si="1141"/>
        <v>75485.2</v>
      </c>
      <c r="I4039">
        <f t="shared" ca="1" si="1142"/>
        <v>-1</v>
      </c>
      <c r="J4039">
        <f t="shared" si="1143"/>
        <v>-1</v>
      </c>
      <c r="K4039">
        <f t="shared" si="1136"/>
        <v>-85.6299999999992</v>
      </c>
      <c r="L4039">
        <f t="shared" ca="1" si="1137"/>
        <v>85.6299999999992</v>
      </c>
      <c r="M4039" s="14">
        <f t="shared" si="1138"/>
        <v>6923.0300000000498</v>
      </c>
      <c r="N4039">
        <f t="shared" si="1144"/>
        <v>0</v>
      </c>
      <c r="O4039">
        <f t="shared" si="1139"/>
        <v>0</v>
      </c>
      <c r="P4039">
        <f>COUNTIF(作圖資料!$A$3:$A$249,A4039)</f>
        <v>0</v>
      </c>
      <c r="R4039" s="7">
        <f t="shared" si="1145"/>
        <v>-84</v>
      </c>
      <c r="S4039" s="8">
        <f t="shared" ca="1" si="1146"/>
        <v>84</v>
      </c>
      <c r="T4039" s="8">
        <f t="shared" ca="1" si="1147"/>
        <v>8466</v>
      </c>
      <c r="U4039" s="8">
        <f t="shared" ca="1" si="1148"/>
        <v>0</v>
      </c>
      <c r="V4039" s="9">
        <f t="shared" ca="1" si="1149"/>
        <v>0</v>
      </c>
      <c r="W4039" s="3">
        <f t="shared" si="1150"/>
        <v>4.7666329170641397E-3</v>
      </c>
      <c r="X4039" s="3">
        <f t="shared" si="1151"/>
        <v>-2.6099571840433433E-2</v>
      </c>
      <c r="Y4039" s="3">
        <f t="shared" si="1152"/>
        <v>-3.3120467583071633E-2</v>
      </c>
    </row>
    <row r="4040" spans="1:25" x14ac:dyDescent="0.25">
      <c r="A4040" s="1">
        <v>41921</v>
      </c>
      <c r="B4040" s="2">
        <v>8966.44</v>
      </c>
      <c r="C4040" s="2">
        <v>82935</v>
      </c>
      <c r="D4040" s="2">
        <v>8981</v>
      </c>
      <c r="E4040" s="2">
        <v>8976</v>
      </c>
      <c r="F4040" s="13">
        <f t="shared" si="1140"/>
        <v>1.6238328701245752E-3</v>
      </c>
      <c r="G4040" s="2">
        <f t="shared" si="1135"/>
        <v>9255.1690000000035</v>
      </c>
      <c r="H4040" s="2">
        <f t="shared" ca="1" si="1141"/>
        <v>76983.399999999994</v>
      </c>
      <c r="I4040">
        <f t="shared" ca="1" si="1142"/>
        <v>1</v>
      </c>
      <c r="J4040">
        <f t="shared" si="1143"/>
        <v>1</v>
      </c>
      <c r="K4040">
        <f t="shared" si="1136"/>
        <v>11.260000000000218</v>
      </c>
      <c r="L4040">
        <f t="shared" ca="1" si="1137"/>
        <v>-11.260000000000218</v>
      </c>
      <c r="M4040" s="14">
        <f t="shared" si="1138"/>
        <v>6923.0300000000498</v>
      </c>
      <c r="N4040">
        <f t="shared" si="1144"/>
        <v>0</v>
      </c>
      <c r="O4040">
        <f t="shared" si="1139"/>
        <v>0</v>
      </c>
      <c r="P4040">
        <f>COUNTIF(作圖資料!$A$3:$A$249,A4040)</f>
        <v>0</v>
      </c>
      <c r="R4040" s="7">
        <f t="shared" si="1145"/>
        <v>48</v>
      </c>
      <c r="S4040" s="8">
        <f t="shared" ca="1" si="1146"/>
        <v>-48</v>
      </c>
      <c r="T4040" s="8">
        <f t="shared" ca="1" si="1147"/>
        <v>8466</v>
      </c>
      <c r="U4040" s="8">
        <f t="shared" ca="1" si="1148"/>
        <v>0</v>
      </c>
      <c r="V4040" s="9">
        <f t="shared" ca="1" si="1149"/>
        <v>0</v>
      </c>
      <c r="W4040" s="3">
        <f t="shared" si="1150"/>
        <v>4.7666329170641397E-3</v>
      </c>
      <c r="X4040" s="3">
        <f t="shared" si="1151"/>
        <v>-2.4875015905089004E-2</v>
      </c>
      <c r="Y4040" s="3">
        <f t="shared" si="1152"/>
        <v>-2.7925100119060353E-2</v>
      </c>
    </row>
    <row r="4041" spans="1:25" x14ac:dyDescent="0.25">
      <c r="A4041" s="1">
        <v>41925</v>
      </c>
      <c r="B4041" s="2">
        <v>8711.39</v>
      </c>
      <c r="C4041" s="2">
        <v>99986</v>
      </c>
      <c r="D4041" s="2">
        <v>8712</v>
      </c>
      <c r="E4041" s="2">
        <v>8707</v>
      </c>
      <c r="F4041" s="13">
        <f t="shared" si="1140"/>
        <v>7.0023268387675586E-5</v>
      </c>
      <c r="G4041" s="2">
        <f t="shared" si="1135"/>
        <v>9242.2800000000025</v>
      </c>
      <c r="H4041" s="2">
        <f t="shared" ca="1" si="1141"/>
        <v>80607.399999999994</v>
      </c>
      <c r="I4041">
        <f t="shared" ca="1" si="1142"/>
        <v>1</v>
      </c>
      <c r="J4041">
        <f t="shared" si="1143"/>
        <v>1</v>
      </c>
      <c r="K4041">
        <f t="shared" si="1136"/>
        <v>-255.05000000000109</v>
      </c>
      <c r="L4041">
        <f t="shared" ca="1" si="1137"/>
        <v>-255.05000000000109</v>
      </c>
      <c r="M4041" s="14">
        <f t="shared" si="1138"/>
        <v>6923.0300000000498</v>
      </c>
      <c r="N4041">
        <f t="shared" si="1144"/>
        <v>0</v>
      </c>
      <c r="O4041">
        <f t="shared" si="1139"/>
        <v>0</v>
      </c>
      <c r="P4041">
        <f>COUNTIF(作圖資料!$A$3:$A$249,A4041)</f>
        <v>0</v>
      </c>
      <c r="R4041" s="7">
        <f t="shared" si="1145"/>
        <v>-269</v>
      </c>
      <c r="S4041" s="8">
        <f t="shared" ca="1" si="1146"/>
        <v>-269</v>
      </c>
      <c r="T4041" s="8">
        <f t="shared" ca="1" si="1147"/>
        <v>8466</v>
      </c>
      <c r="U4041" s="8">
        <f t="shared" ca="1" si="1148"/>
        <v>0</v>
      </c>
      <c r="V4041" s="9">
        <f t="shared" ca="1" si="1149"/>
        <v>0</v>
      </c>
      <c r="W4041" s="3">
        <f t="shared" si="1150"/>
        <v>4.7666329170641397E-3</v>
      </c>
      <c r="X4041" s="3">
        <f t="shared" si="1151"/>
        <v>-5.2612404120858991E-2</v>
      </c>
      <c r="Y4041" s="3">
        <f t="shared" si="1152"/>
        <v>-5.7040805281956763E-2</v>
      </c>
    </row>
    <row r="4042" spans="1:25" x14ac:dyDescent="0.25">
      <c r="A4042" s="1">
        <v>41926</v>
      </c>
      <c r="B4042" s="2">
        <v>8768.39</v>
      </c>
      <c r="C4042" s="2">
        <v>73697</v>
      </c>
      <c r="D4042" s="2">
        <v>8745</v>
      </c>
      <c r="E4042" s="2">
        <v>8736</v>
      </c>
      <c r="F4042" s="13">
        <f t="shared" si="1140"/>
        <v>-2.6675364576620453E-3</v>
      </c>
      <c r="G4042" s="2">
        <f t="shared" si="1135"/>
        <v>9231.6158333333369</v>
      </c>
      <c r="H4042" s="2">
        <f t="shared" ca="1" si="1141"/>
        <v>80135.600000000006</v>
      </c>
      <c r="I4042">
        <f t="shared" ca="1" si="1142"/>
        <v>-1</v>
      </c>
      <c r="J4042">
        <f t="shared" si="1143"/>
        <v>-1</v>
      </c>
      <c r="K4042">
        <f t="shared" si="1136"/>
        <v>57</v>
      </c>
      <c r="L4042">
        <f t="shared" ca="1" si="1137"/>
        <v>57</v>
      </c>
      <c r="M4042" s="14">
        <f t="shared" si="1138"/>
        <v>6923.0300000000498</v>
      </c>
      <c r="N4042">
        <f t="shared" si="1144"/>
        <v>0</v>
      </c>
      <c r="O4042">
        <f t="shared" si="1139"/>
        <v>0</v>
      </c>
      <c r="P4042">
        <f>COUNTIF(作圖資料!$A$3:$A$249,A4042)</f>
        <v>0</v>
      </c>
      <c r="R4042" s="7">
        <f t="shared" si="1145"/>
        <v>33</v>
      </c>
      <c r="S4042" s="8">
        <f t="shared" ca="1" si="1146"/>
        <v>33</v>
      </c>
      <c r="T4042" s="8">
        <f t="shared" ca="1" si="1147"/>
        <v>8466</v>
      </c>
      <c r="U4042" s="8">
        <f t="shared" ca="1" si="1148"/>
        <v>0</v>
      </c>
      <c r="V4042" s="9">
        <f t="shared" ca="1" si="1149"/>
        <v>0</v>
      </c>
      <c r="W4042" s="3">
        <f t="shared" si="1150"/>
        <v>4.7666329170641397E-3</v>
      </c>
      <c r="X4042" s="3">
        <f t="shared" si="1151"/>
        <v>-4.6413497520981006E-2</v>
      </c>
      <c r="Y4042" s="3">
        <f t="shared" si="1152"/>
        <v>-5.3468990150448925E-2</v>
      </c>
    </row>
    <row r="4043" spans="1:25" x14ac:dyDescent="0.25">
      <c r="A4043" s="1">
        <v>41927</v>
      </c>
      <c r="B4043" s="2">
        <v>8655.51</v>
      </c>
      <c r="C4043" s="2">
        <v>101694</v>
      </c>
      <c r="D4043" s="2">
        <v>8646</v>
      </c>
      <c r="E4043" s="2">
        <v>8652</v>
      </c>
      <c r="F4043" s="13">
        <f t="shared" si="1140"/>
        <v>-4.0552203163068956E-4</v>
      </c>
      <c r="G4043" s="2">
        <f t="shared" si="1135"/>
        <v>9219.1915000000026</v>
      </c>
      <c r="H4043" s="2">
        <f t="shared" ca="1" si="1141"/>
        <v>85537.600000000006</v>
      </c>
      <c r="I4043">
        <f t="shared" ca="1" si="1142"/>
        <v>1</v>
      </c>
      <c r="J4043">
        <f t="shared" si="1143"/>
        <v>-1</v>
      </c>
      <c r="K4043">
        <f t="shared" si="1136"/>
        <v>-112.8799999999992</v>
      </c>
      <c r="L4043">
        <f t="shared" ca="1" si="1137"/>
        <v>112.8799999999992</v>
      </c>
      <c r="M4043" s="14">
        <f t="shared" si="1138"/>
        <v>6923.0300000000498</v>
      </c>
      <c r="N4043">
        <f t="shared" si="1144"/>
        <v>0</v>
      </c>
      <c r="O4043">
        <f t="shared" si="1139"/>
        <v>0</v>
      </c>
      <c r="P4043">
        <f>COUNTIF(作圖資料!$A$3:$A$249,A4043)</f>
        <v>1</v>
      </c>
      <c r="R4043" s="7">
        <f t="shared" si="1145"/>
        <v>-99</v>
      </c>
      <c r="S4043" s="8">
        <f t="shared" ca="1" si="1146"/>
        <v>99</v>
      </c>
      <c r="T4043" s="8">
        <f t="shared" ca="1" si="1147"/>
        <v>8466</v>
      </c>
      <c r="U4043" s="8">
        <f t="shared" ca="1" si="1148"/>
        <v>0</v>
      </c>
      <c r="V4043" s="9">
        <f t="shared" ca="1" si="1149"/>
        <v>0</v>
      </c>
      <c r="W4043" s="3">
        <f t="shared" si="1150"/>
        <v>4.7666329170641397E-3</v>
      </c>
      <c r="X4043" s="3">
        <f t="shared" si="1151"/>
        <v>-5.8689507643686634E-2</v>
      </c>
      <c r="Y4043" s="3">
        <f t="shared" si="1152"/>
        <v>-6.4184435544972107E-2</v>
      </c>
    </row>
    <row r="4044" spans="1:25" x14ac:dyDescent="0.25">
      <c r="A4044" s="1">
        <v>41928</v>
      </c>
      <c r="B4044" s="2">
        <v>8633.69</v>
      </c>
      <c r="C4044" s="2">
        <v>107035</v>
      </c>
      <c r="D4044" s="2">
        <v>8632</v>
      </c>
      <c r="E4044" s="2">
        <v>8619</v>
      </c>
      <c r="F4044" s="13">
        <f t="shared" si="1140"/>
        <v>-1.9574480899831048E-4</v>
      </c>
      <c r="G4044" s="2">
        <f t="shared" si="1135"/>
        <v>9205.7368333333343</v>
      </c>
      <c r="H4044" s="2">
        <f t="shared" ca="1" si="1141"/>
        <v>93069.4</v>
      </c>
      <c r="I4044">
        <f t="shared" ca="1" si="1142"/>
        <v>1</v>
      </c>
      <c r="J4044">
        <f t="shared" si="1143"/>
        <v>-1</v>
      </c>
      <c r="K4044">
        <f t="shared" si="1136"/>
        <v>-21.819999999999709</v>
      </c>
      <c r="L4044">
        <f t="shared" ca="1" si="1137"/>
        <v>-21.819999999999709</v>
      </c>
      <c r="M4044" s="14">
        <f t="shared" si="1138"/>
        <v>6923.0300000000498</v>
      </c>
      <c r="N4044">
        <f t="shared" si="1144"/>
        <v>0</v>
      </c>
      <c r="O4044">
        <f t="shared" si="1139"/>
        <v>0</v>
      </c>
      <c r="P4044">
        <f>COUNTIF(作圖資料!$A$3:$A$249,A4044)</f>
        <v>0</v>
      </c>
      <c r="R4044" s="7">
        <f t="shared" si="1145"/>
        <v>-20</v>
      </c>
      <c r="S4044" s="8">
        <f t="shared" ca="1" si="1146"/>
        <v>-20</v>
      </c>
      <c r="T4044" s="8">
        <f t="shared" ca="1" si="1147"/>
        <v>8466</v>
      </c>
      <c r="U4044" s="8">
        <f t="shared" ca="1" si="1148"/>
        <v>0</v>
      </c>
      <c r="V4044" s="9">
        <f t="shared" ca="1" si="1149"/>
        <v>0</v>
      </c>
      <c r="W4044" s="3">
        <f t="shared" si="1150"/>
        <v>-4.0552203163068956E-4</v>
      </c>
      <c r="X4044" s="3">
        <f t="shared" si="1151"/>
        <v>-2.5209375299664271E-3</v>
      </c>
      <c r="Y4044" s="3">
        <f t="shared" si="1152"/>
        <v>-2.3116042533518262E-3</v>
      </c>
    </row>
    <row r="4045" spans="1:25" x14ac:dyDescent="0.25">
      <c r="A4045" s="1">
        <v>41929</v>
      </c>
      <c r="B4045" s="2">
        <v>8512.8799999999992</v>
      </c>
      <c r="C4045" s="2">
        <v>121747</v>
      </c>
      <c r="D4045" s="2">
        <v>8500</v>
      </c>
      <c r="E4045" s="2">
        <v>8488</v>
      </c>
      <c r="F4045" s="13">
        <f t="shared" si="1140"/>
        <v>-1.5130014754113352E-3</v>
      </c>
      <c r="G4045" s="2">
        <f t="shared" si="1135"/>
        <v>9189.295500000002</v>
      </c>
      <c r="H4045" s="2">
        <f t="shared" ca="1" si="1141"/>
        <v>100831.8</v>
      </c>
      <c r="I4045">
        <f t="shared" ca="1" si="1142"/>
        <v>1</v>
      </c>
      <c r="J4045">
        <f t="shared" si="1143"/>
        <v>-1</v>
      </c>
      <c r="K4045">
        <f t="shared" si="1136"/>
        <v>-120.81000000000131</v>
      </c>
      <c r="L4045">
        <f t="shared" ca="1" si="1137"/>
        <v>-120.81000000000131</v>
      </c>
      <c r="M4045" s="14">
        <f t="shared" si="1138"/>
        <v>6923.0300000000498</v>
      </c>
      <c r="N4045">
        <f t="shared" si="1144"/>
        <v>0</v>
      </c>
      <c r="O4045">
        <f t="shared" si="1139"/>
        <v>0</v>
      </c>
      <c r="P4045">
        <f>COUNTIF(作圖資料!$A$3:$A$249,A4045)</f>
        <v>0</v>
      </c>
      <c r="R4045" s="7">
        <f t="shared" si="1145"/>
        <v>-132</v>
      </c>
      <c r="S4045" s="8">
        <f t="shared" ca="1" si="1146"/>
        <v>-132</v>
      </c>
      <c r="T4045" s="8">
        <f t="shared" ca="1" si="1147"/>
        <v>8466</v>
      </c>
      <c r="U4045" s="8">
        <f t="shared" ca="1" si="1148"/>
        <v>0</v>
      </c>
      <c r="V4045" s="9">
        <f t="shared" ca="1" si="1149"/>
        <v>0</v>
      </c>
      <c r="W4045" s="3">
        <f t="shared" si="1150"/>
        <v>-4.0552203163068956E-4</v>
      </c>
      <c r="X4045" s="3">
        <f t="shared" si="1151"/>
        <v>-1.6478520618658066E-2</v>
      </c>
      <c r="Y4045" s="3">
        <f t="shared" si="1152"/>
        <v>-1.7568192325473908E-2</v>
      </c>
    </row>
    <row r="4046" spans="1:25" x14ac:dyDescent="0.25">
      <c r="A4046" s="1">
        <v>41932</v>
      </c>
      <c r="B4046" s="2">
        <v>8663.14</v>
      </c>
      <c r="C4046" s="2">
        <v>78033</v>
      </c>
      <c r="D4046" s="2">
        <v>8661</v>
      </c>
      <c r="E4046" s="2">
        <v>8651</v>
      </c>
      <c r="F4046" s="13">
        <f t="shared" si="1140"/>
        <v>-2.4702359652495343E-4</v>
      </c>
      <c r="G4046" s="2">
        <f t="shared" si="1135"/>
        <v>9174.8888333333343</v>
      </c>
      <c r="H4046" s="2">
        <f t="shared" ca="1" si="1141"/>
        <v>96441.2</v>
      </c>
      <c r="I4046">
        <f t="shared" ca="1" si="1142"/>
        <v>-1</v>
      </c>
      <c r="J4046">
        <f t="shared" si="1143"/>
        <v>-1</v>
      </c>
      <c r="K4046">
        <f t="shared" si="1136"/>
        <v>150.26000000000022</v>
      </c>
      <c r="L4046">
        <f t="shared" ca="1" si="1137"/>
        <v>150.26000000000022</v>
      </c>
      <c r="M4046" s="14">
        <f t="shared" si="1138"/>
        <v>6923.0300000000498</v>
      </c>
      <c r="N4046">
        <f t="shared" si="1144"/>
        <v>0</v>
      </c>
      <c r="O4046">
        <f t="shared" si="1139"/>
        <v>0</v>
      </c>
      <c r="P4046">
        <f>COUNTIF(作圖資料!$A$3:$A$249,A4046)</f>
        <v>0</v>
      </c>
      <c r="R4046" s="7">
        <f t="shared" si="1145"/>
        <v>161</v>
      </c>
      <c r="S4046" s="8">
        <f t="shared" ca="1" si="1146"/>
        <v>161</v>
      </c>
      <c r="T4046" s="8">
        <f t="shared" ca="1" si="1147"/>
        <v>8466</v>
      </c>
      <c r="U4046" s="8">
        <f t="shared" ca="1" si="1148"/>
        <v>0</v>
      </c>
      <c r="V4046" s="9">
        <f t="shared" ca="1" si="1149"/>
        <v>0</v>
      </c>
      <c r="W4046" s="3">
        <f t="shared" si="1150"/>
        <v>-4.0552203163068956E-4</v>
      </c>
      <c r="X4046" s="3">
        <f t="shared" si="1151"/>
        <v>8.8151940209169055E-4</v>
      </c>
      <c r="Y4046" s="3">
        <f t="shared" si="1152"/>
        <v>1.0402219140082103E-3</v>
      </c>
    </row>
    <row r="4047" spans="1:25" x14ac:dyDescent="0.25">
      <c r="A4047" s="1">
        <v>41933</v>
      </c>
      <c r="B4047" s="2">
        <v>8654.64</v>
      </c>
      <c r="C4047" s="2">
        <v>63352</v>
      </c>
      <c r="D4047" s="2">
        <v>8636</v>
      </c>
      <c r="E4047" s="2">
        <v>8626</v>
      </c>
      <c r="F4047" s="13">
        <f t="shared" si="1140"/>
        <v>-2.1537579841564014E-3</v>
      </c>
      <c r="G4047" s="2">
        <f t="shared" si="1135"/>
        <v>9161.8113333333367</v>
      </c>
      <c r="H4047" s="2">
        <f t="shared" ca="1" si="1141"/>
        <v>94372.2</v>
      </c>
      <c r="I4047">
        <f t="shared" ca="1" si="1142"/>
        <v>-1</v>
      </c>
      <c r="J4047">
        <f t="shared" si="1143"/>
        <v>-1</v>
      </c>
      <c r="K4047">
        <f t="shared" si="1136"/>
        <v>-8.5</v>
      </c>
      <c r="L4047">
        <f t="shared" ca="1" si="1137"/>
        <v>8.5</v>
      </c>
      <c r="M4047" s="14">
        <f t="shared" si="1138"/>
        <v>6923.0300000000498</v>
      </c>
      <c r="N4047">
        <f t="shared" si="1144"/>
        <v>0</v>
      </c>
      <c r="O4047">
        <f t="shared" si="1139"/>
        <v>0</v>
      </c>
      <c r="P4047">
        <f>COUNTIF(作圖資料!$A$3:$A$249,A4047)</f>
        <v>0</v>
      </c>
      <c r="R4047" s="7">
        <f t="shared" si="1145"/>
        <v>-25</v>
      </c>
      <c r="S4047" s="8">
        <f t="shared" ca="1" si="1146"/>
        <v>25</v>
      </c>
      <c r="T4047" s="8">
        <f t="shared" ca="1" si="1147"/>
        <v>8466</v>
      </c>
      <c r="U4047" s="8">
        <f t="shared" ca="1" si="1148"/>
        <v>0</v>
      </c>
      <c r="V4047" s="9">
        <f t="shared" ca="1" si="1149"/>
        <v>0</v>
      </c>
      <c r="W4047" s="3">
        <f t="shared" si="1150"/>
        <v>-4.0552203163068956E-4</v>
      </c>
      <c r="X4047" s="3">
        <f t="shared" si="1151"/>
        <v>-1.0051400784016895E-4</v>
      </c>
      <c r="Y4047" s="3">
        <f t="shared" si="1152"/>
        <v>-1.8492834026816451E-3</v>
      </c>
    </row>
    <row r="4048" spans="1:25" x14ac:dyDescent="0.25">
      <c r="A4048" s="1">
        <v>41934</v>
      </c>
      <c r="B4048" s="2">
        <v>8748.83</v>
      </c>
      <c r="C4048" s="2">
        <v>81583</v>
      </c>
      <c r="D4048" s="2">
        <v>8744</v>
      </c>
      <c r="E4048" s="2">
        <v>8737</v>
      </c>
      <c r="F4048" s="13">
        <f t="shared" si="1140"/>
        <v>-5.5207382015654005E-4</v>
      </c>
      <c r="G4048" s="2">
        <f t="shared" si="1135"/>
        <v>9150.6221666666697</v>
      </c>
      <c r="H4048" s="2">
        <f t="shared" ca="1" si="1141"/>
        <v>90350</v>
      </c>
      <c r="I4048">
        <f t="shared" ca="1" si="1142"/>
        <v>-1</v>
      </c>
      <c r="J4048">
        <f t="shared" si="1143"/>
        <v>-1</v>
      </c>
      <c r="K4048">
        <f t="shared" si="1136"/>
        <v>94.190000000000509</v>
      </c>
      <c r="L4048">
        <f t="shared" ca="1" si="1137"/>
        <v>-94.190000000000509</v>
      </c>
      <c r="M4048" s="14">
        <f t="shared" si="1138"/>
        <v>6923.0300000000498</v>
      </c>
      <c r="N4048">
        <f t="shared" si="1144"/>
        <v>0</v>
      </c>
      <c r="O4048">
        <f t="shared" si="1139"/>
        <v>0</v>
      </c>
      <c r="P4048">
        <f>COUNTIF(作圖資料!$A$3:$A$249,A4048)</f>
        <v>0</v>
      </c>
      <c r="R4048" s="7">
        <f t="shared" si="1145"/>
        <v>108</v>
      </c>
      <c r="S4048" s="8">
        <f t="shared" ca="1" si="1146"/>
        <v>-108</v>
      </c>
      <c r="T4048" s="8">
        <f t="shared" ca="1" si="1147"/>
        <v>8466</v>
      </c>
      <c r="U4048" s="8">
        <f t="shared" ca="1" si="1148"/>
        <v>0</v>
      </c>
      <c r="V4048" s="9">
        <f t="shared" ca="1" si="1149"/>
        <v>0</v>
      </c>
      <c r="W4048" s="3">
        <f t="shared" si="1150"/>
        <v>-4.0552203163068956E-4</v>
      </c>
      <c r="X4048" s="3">
        <f t="shared" si="1151"/>
        <v>1.0781571507629373E-2</v>
      </c>
      <c r="Y4048" s="3">
        <f t="shared" si="1152"/>
        <v>1.0633379565418322E-2</v>
      </c>
    </row>
    <row r="4049" spans="1:25" x14ac:dyDescent="0.25">
      <c r="A4049" s="1">
        <v>41935</v>
      </c>
      <c r="B4049" s="2">
        <v>8731.07</v>
      </c>
      <c r="C4049" s="2">
        <v>61702</v>
      </c>
      <c r="D4049" s="2">
        <v>8721</v>
      </c>
      <c r="E4049" s="2">
        <v>8716</v>
      </c>
      <c r="F4049" s="13">
        <f t="shared" si="1140"/>
        <v>-1.1533523382586397E-3</v>
      </c>
      <c r="G4049" s="2">
        <f t="shared" si="1135"/>
        <v>9139.6086666666688</v>
      </c>
      <c r="H4049" s="2">
        <f t="shared" ca="1" si="1141"/>
        <v>81283.399999999994</v>
      </c>
      <c r="I4049">
        <f t="shared" ca="1" si="1142"/>
        <v>-1</v>
      </c>
      <c r="J4049">
        <f t="shared" si="1143"/>
        <v>-1</v>
      </c>
      <c r="K4049">
        <f t="shared" si="1136"/>
        <v>-17.760000000000218</v>
      </c>
      <c r="L4049">
        <f t="shared" ca="1" si="1137"/>
        <v>17.760000000000218</v>
      </c>
      <c r="M4049" s="14">
        <f t="shared" si="1138"/>
        <v>6923.0300000000498</v>
      </c>
      <c r="N4049">
        <f t="shared" si="1144"/>
        <v>0</v>
      </c>
      <c r="O4049">
        <f t="shared" si="1139"/>
        <v>0</v>
      </c>
      <c r="P4049">
        <f>COUNTIF(作圖資料!$A$3:$A$249,A4049)</f>
        <v>0</v>
      </c>
      <c r="R4049" s="7">
        <f t="shared" si="1145"/>
        <v>-23</v>
      </c>
      <c r="S4049" s="8">
        <f t="shared" ca="1" si="1146"/>
        <v>23</v>
      </c>
      <c r="T4049" s="8">
        <f t="shared" ca="1" si="1147"/>
        <v>8466</v>
      </c>
      <c r="U4049" s="8">
        <f t="shared" ca="1" si="1148"/>
        <v>0</v>
      </c>
      <c r="V4049" s="9">
        <f t="shared" ca="1" si="1149"/>
        <v>0</v>
      </c>
      <c r="W4049" s="3">
        <f t="shared" si="1150"/>
        <v>-4.0552203163068956E-4</v>
      </c>
      <c r="X4049" s="3">
        <f t="shared" si="1151"/>
        <v>8.7296993475833862E-3</v>
      </c>
      <c r="Y4049" s="3">
        <f t="shared" si="1152"/>
        <v>7.9750346740636857E-3</v>
      </c>
    </row>
    <row r="4050" spans="1:25" x14ac:dyDescent="0.25">
      <c r="A4050" s="1">
        <v>41936</v>
      </c>
      <c r="B4050" s="2">
        <v>8646.01</v>
      </c>
      <c r="C4050" s="2">
        <v>66717</v>
      </c>
      <c r="D4050" s="2">
        <v>8642</v>
      </c>
      <c r="E4050" s="2">
        <v>8631</v>
      </c>
      <c r="F4050" s="13">
        <f t="shared" si="1140"/>
        <v>-4.6379775179539173E-4</v>
      </c>
      <c r="G4050" s="2">
        <f t="shared" si="1135"/>
        <v>9126.2585000000017</v>
      </c>
      <c r="H4050" s="2">
        <f t="shared" ca="1" si="1141"/>
        <v>70277.399999999994</v>
      </c>
      <c r="I4050">
        <f t="shared" ca="1" si="1142"/>
        <v>-1</v>
      </c>
      <c r="J4050">
        <f t="shared" si="1143"/>
        <v>-1</v>
      </c>
      <c r="K4050">
        <f t="shared" si="1136"/>
        <v>-85.059999999999491</v>
      </c>
      <c r="L4050">
        <f t="shared" ca="1" si="1137"/>
        <v>85.059999999999491</v>
      </c>
      <c r="M4050" s="14">
        <f t="shared" si="1138"/>
        <v>6923.0300000000498</v>
      </c>
      <c r="N4050">
        <f t="shared" si="1144"/>
        <v>0</v>
      </c>
      <c r="O4050">
        <f t="shared" si="1139"/>
        <v>0</v>
      </c>
      <c r="P4050">
        <f>COUNTIF(作圖資料!$A$3:$A$249,A4050)</f>
        <v>0</v>
      </c>
      <c r="R4050" s="7">
        <f t="shared" si="1145"/>
        <v>-79</v>
      </c>
      <c r="S4050" s="8">
        <f t="shared" ca="1" si="1146"/>
        <v>79</v>
      </c>
      <c r="T4050" s="8">
        <f t="shared" ca="1" si="1147"/>
        <v>8466</v>
      </c>
      <c r="U4050" s="8">
        <f t="shared" ca="1" si="1148"/>
        <v>0</v>
      </c>
      <c r="V4050" s="9">
        <f t="shared" ca="1" si="1149"/>
        <v>0</v>
      </c>
      <c r="W4050" s="3">
        <f t="shared" si="1150"/>
        <v>-4.0552203163068956E-4</v>
      </c>
      <c r="X4050" s="3">
        <f t="shared" si="1151"/>
        <v>-1.0975667522765686E-3</v>
      </c>
      <c r="Y4050" s="3">
        <f t="shared" si="1152"/>
        <v>-1.1558021266760976E-3</v>
      </c>
    </row>
    <row r="4051" spans="1:25" x14ac:dyDescent="0.25">
      <c r="A4051" s="1">
        <v>41939</v>
      </c>
      <c r="B4051" s="2">
        <v>8627.7800000000007</v>
      </c>
      <c r="C4051" s="2">
        <v>65801</v>
      </c>
      <c r="D4051" s="2">
        <v>8642</v>
      </c>
      <c r="E4051" s="2">
        <v>8636</v>
      </c>
      <c r="F4051" s="13">
        <f t="shared" si="1140"/>
        <v>1.6481644177295252E-3</v>
      </c>
      <c r="G4051" s="2">
        <f t="shared" si="1135"/>
        <v>9114.7906666666713</v>
      </c>
      <c r="H4051" s="2">
        <f t="shared" ca="1" si="1141"/>
        <v>67831</v>
      </c>
      <c r="I4051">
        <f t="shared" ca="1" si="1142"/>
        <v>-1</v>
      </c>
      <c r="J4051">
        <f t="shared" si="1143"/>
        <v>1</v>
      </c>
      <c r="K4051">
        <f t="shared" si="1136"/>
        <v>-18.229999999999563</v>
      </c>
      <c r="L4051">
        <f t="shared" ca="1" si="1137"/>
        <v>18.229999999999563</v>
      </c>
      <c r="M4051" s="14">
        <f t="shared" si="1138"/>
        <v>6923.0300000000498</v>
      </c>
      <c r="N4051">
        <f t="shared" si="1144"/>
        <v>0</v>
      </c>
      <c r="O4051">
        <f t="shared" si="1139"/>
        <v>0</v>
      </c>
      <c r="P4051">
        <f>COUNTIF(作圖資料!$A$3:$A$249,A4051)</f>
        <v>0</v>
      </c>
      <c r="R4051" s="7">
        <f t="shared" si="1145"/>
        <v>0</v>
      </c>
      <c r="S4051" s="8">
        <f t="shared" ca="1" si="1146"/>
        <v>0</v>
      </c>
      <c r="T4051" s="8">
        <f t="shared" ca="1" si="1147"/>
        <v>8466</v>
      </c>
      <c r="U4051" s="8">
        <f t="shared" ca="1" si="1148"/>
        <v>0</v>
      </c>
      <c r="V4051" s="9">
        <f t="shared" ca="1" si="1149"/>
        <v>0</v>
      </c>
      <c r="W4051" s="3">
        <f t="shared" si="1150"/>
        <v>-4.0552203163068956E-4</v>
      </c>
      <c r="X4051" s="3">
        <f t="shared" si="1151"/>
        <v>-3.2037395832247295E-3</v>
      </c>
      <c r="Y4051" s="3">
        <f t="shared" si="1152"/>
        <v>-1.1558021266760976E-3</v>
      </c>
    </row>
    <row r="4052" spans="1:25" x14ac:dyDescent="0.25">
      <c r="A4052" s="1">
        <v>41940</v>
      </c>
      <c r="B4052" s="2">
        <v>8773.5499999999993</v>
      </c>
      <c r="C4052" s="2">
        <v>84052</v>
      </c>
      <c r="D4052" s="2">
        <v>8793</v>
      </c>
      <c r="E4052" s="2">
        <v>8789</v>
      </c>
      <c r="F4052" s="13">
        <f t="shared" si="1140"/>
        <v>2.2168905403172623E-3</v>
      </c>
      <c r="G4052" s="2">
        <f t="shared" si="1135"/>
        <v>9106.5746666666728</v>
      </c>
      <c r="H4052" s="2">
        <f t="shared" ca="1" si="1141"/>
        <v>71971</v>
      </c>
      <c r="I4052">
        <f t="shared" ca="1" si="1142"/>
        <v>1</v>
      </c>
      <c r="J4052">
        <f t="shared" si="1143"/>
        <v>1</v>
      </c>
      <c r="K4052">
        <f t="shared" si="1136"/>
        <v>145.76999999999862</v>
      </c>
      <c r="L4052">
        <f t="shared" ca="1" si="1137"/>
        <v>-145.76999999999862</v>
      </c>
      <c r="M4052" s="14">
        <f t="shared" si="1138"/>
        <v>6923.0300000000498</v>
      </c>
      <c r="N4052">
        <f t="shared" si="1144"/>
        <v>0</v>
      </c>
      <c r="O4052">
        <f t="shared" si="1139"/>
        <v>0</v>
      </c>
      <c r="P4052">
        <f>COUNTIF(作圖資料!$A$3:$A$249,A4052)</f>
        <v>0</v>
      </c>
      <c r="R4052" s="7">
        <f t="shared" si="1145"/>
        <v>151</v>
      </c>
      <c r="S4052" s="8">
        <f t="shared" ca="1" si="1146"/>
        <v>-151</v>
      </c>
      <c r="T4052" s="8">
        <f t="shared" ca="1" si="1147"/>
        <v>8466</v>
      </c>
      <c r="U4052" s="8">
        <f t="shared" ca="1" si="1148"/>
        <v>0</v>
      </c>
      <c r="V4052" s="9">
        <f t="shared" ca="1" si="1149"/>
        <v>0</v>
      </c>
      <c r="W4052" s="3">
        <f t="shared" si="1150"/>
        <v>-4.0552203163068956E-4</v>
      </c>
      <c r="X4052" s="3">
        <f t="shared" si="1151"/>
        <v>1.3637555730396045E-2</v>
      </c>
      <c r="Y4052" s="3">
        <f t="shared" si="1152"/>
        <v>1.6296809986130256E-2</v>
      </c>
    </row>
    <row r="4053" spans="1:25" x14ac:dyDescent="0.25">
      <c r="A4053" s="1">
        <v>41941</v>
      </c>
      <c r="B4053" s="2">
        <v>8903.68</v>
      </c>
      <c r="C4053" s="2">
        <v>93888</v>
      </c>
      <c r="D4053" s="2">
        <v>8879</v>
      </c>
      <c r="E4053" s="2">
        <v>8874</v>
      </c>
      <c r="F4053" s="13">
        <f t="shared" si="1140"/>
        <v>-2.7718875790684327E-3</v>
      </c>
      <c r="G4053" s="2">
        <f t="shared" si="1135"/>
        <v>9099.4661666666743</v>
      </c>
      <c r="H4053" s="2">
        <f t="shared" ca="1" si="1141"/>
        <v>74432</v>
      </c>
      <c r="I4053">
        <f t="shared" ca="1" si="1142"/>
        <v>1</v>
      </c>
      <c r="J4053">
        <f t="shared" si="1143"/>
        <v>-1</v>
      </c>
      <c r="K4053">
        <f t="shared" si="1136"/>
        <v>130.13000000000102</v>
      </c>
      <c r="L4053">
        <f t="shared" ca="1" si="1137"/>
        <v>130.13000000000102</v>
      </c>
      <c r="M4053" s="14">
        <f t="shared" si="1138"/>
        <v>6923.0300000000498</v>
      </c>
      <c r="N4053">
        <f t="shared" si="1144"/>
        <v>0</v>
      </c>
      <c r="O4053">
        <f t="shared" si="1139"/>
        <v>0</v>
      </c>
      <c r="P4053">
        <f>COUNTIF(作圖資料!$A$3:$A$249,A4053)</f>
        <v>0</v>
      </c>
      <c r="R4053" s="7">
        <f t="shared" si="1145"/>
        <v>86</v>
      </c>
      <c r="S4053" s="8">
        <f t="shared" ca="1" si="1146"/>
        <v>86</v>
      </c>
      <c r="T4053" s="8">
        <f t="shared" ca="1" si="1147"/>
        <v>8466</v>
      </c>
      <c r="U4053" s="8">
        <f t="shared" ca="1" si="1148"/>
        <v>0</v>
      </c>
      <c r="V4053" s="9">
        <f t="shared" ca="1" si="1149"/>
        <v>0</v>
      </c>
      <c r="W4053" s="3">
        <f t="shared" si="1150"/>
        <v>-4.0552203163068956E-4</v>
      </c>
      <c r="X4053" s="3">
        <f t="shared" si="1151"/>
        <v>2.8671909569742526E-2</v>
      </c>
      <c r="Y4053" s="3">
        <f t="shared" si="1152"/>
        <v>2.6236708275543252E-2</v>
      </c>
    </row>
    <row r="4054" spans="1:25" x14ac:dyDescent="0.25">
      <c r="A4054" s="1">
        <v>41942</v>
      </c>
      <c r="B4054" s="2">
        <v>8888.07</v>
      </c>
      <c r="C4054" s="2">
        <v>79998</v>
      </c>
      <c r="D4054" s="2">
        <v>8881</v>
      </c>
      <c r="E4054" s="2">
        <v>8874</v>
      </c>
      <c r="F4054" s="13">
        <f t="shared" si="1140"/>
        <v>-7.9544828067279472E-4</v>
      </c>
      <c r="G4054" s="2">
        <f t="shared" si="1135"/>
        <v>9095.2433333333393</v>
      </c>
      <c r="H4054" s="2">
        <f t="shared" ca="1" si="1141"/>
        <v>78091.199999999997</v>
      </c>
      <c r="I4054">
        <f t="shared" ca="1" si="1142"/>
        <v>1</v>
      </c>
      <c r="J4054">
        <f t="shared" si="1143"/>
        <v>-1</v>
      </c>
      <c r="K4054">
        <f t="shared" si="1136"/>
        <v>-15.610000000000582</v>
      </c>
      <c r="L4054">
        <f t="shared" ca="1" si="1137"/>
        <v>-15.610000000000582</v>
      </c>
      <c r="M4054" s="14">
        <f t="shared" si="1138"/>
        <v>6923.0300000000498</v>
      </c>
      <c r="N4054">
        <f t="shared" si="1144"/>
        <v>0</v>
      </c>
      <c r="O4054">
        <f t="shared" si="1139"/>
        <v>0</v>
      </c>
      <c r="P4054">
        <f>COUNTIF(作圖資料!$A$3:$A$249,A4054)</f>
        <v>0</v>
      </c>
      <c r="R4054" s="7">
        <f t="shared" si="1145"/>
        <v>2</v>
      </c>
      <c r="S4054" s="8">
        <f t="shared" ca="1" si="1146"/>
        <v>2</v>
      </c>
      <c r="T4054" s="8">
        <f t="shared" ca="1" si="1147"/>
        <v>8466</v>
      </c>
      <c r="U4054" s="8">
        <f t="shared" ca="1" si="1148"/>
        <v>0</v>
      </c>
      <c r="V4054" s="9">
        <f t="shared" ca="1" si="1149"/>
        <v>0</v>
      </c>
      <c r="W4054" s="3">
        <f t="shared" si="1150"/>
        <v>-4.0552203163068956E-4</v>
      </c>
      <c r="X4054" s="3">
        <f t="shared" si="1151"/>
        <v>2.6868434095737914E-2</v>
      </c>
      <c r="Y4054" s="3">
        <f t="shared" si="1152"/>
        <v>2.6467868700878361E-2</v>
      </c>
    </row>
    <row r="4055" spans="1:25" x14ac:dyDescent="0.25">
      <c r="A4055" s="1">
        <v>41943</v>
      </c>
      <c r="B4055" s="2">
        <v>8974.76</v>
      </c>
      <c r="C4055" s="2">
        <v>85145</v>
      </c>
      <c r="D4055" s="2">
        <v>8978</v>
      </c>
      <c r="E4055" s="2">
        <v>8970</v>
      </c>
      <c r="F4055" s="13">
        <f t="shared" si="1140"/>
        <v>3.6101243932984417E-4</v>
      </c>
      <c r="G4055" s="2">
        <f t="shared" si="1135"/>
        <v>9092.423166666671</v>
      </c>
      <c r="H4055" s="2">
        <f t="shared" ca="1" si="1141"/>
        <v>81776.800000000003</v>
      </c>
      <c r="I4055">
        <f t="shared" ca="1" si="1142"/>
        <v>1</v>
      </c>
      <c r="J4055">
        <f t="shared" si="1143"/>
        <v>1</v>
      </c>
      <c r="K4055">
        <f t="shared" si="1136"/>
        <v>86.690000000000509</v>
      </c>
      <c r="L4055">
        <f t="shared" ca="1" si="1137"/>
        <v>86.690000000000509</v>
      </c>
      <c r="M4055" s="14">
        <f t="shared" si="1138"/>
        <v>6923.0300000000498</v>
      </c>
      <c r="N4055">
        <f t="shared" si="1144"/>
        <v>0</v>
      </c>
      <c r="O4055">
        <f t="shared" si="1139"/>
        <v>0</v>
      </c>
      <c r="P4055">
        <f>COUNTIF(作圖資料!$A$3:$A$249,A4055)</f>
        <v>0</v>
      </c>
      <c r="R4055" s="7">
        <f t="shared" si="1145"/>
        <v>97</v>
      </c>
      <c r="S4055" s="8">
        <f t="shared" ca="1" si="1146"/>
        <v>97</v>
      </c>
      <c r="T4055" s="8">
        <f t="shared" ca="1" si="1147"/>
        <v>8466</v>
      </c>
      <c r="U4055" s="8">
        <f t="shared" ca="1" si="1148"/>
        <v>0</v>
      </c>
      <c r="V4055" s="9">
        <f t="shared" ca="1" si="1149"/>
        <v>0</v>
      </c>
      <c r="W4055" s="3">
        <f t="shared" si="1150"/>
        <v>-4.0552203163068956E-4</v>
      </c>
      <c r="X4055" s="3">
        <f t="shared" si="1151"/>
        <v>3.6884019543620417E-2</v>
      </c>
      <c r="Y4055" s="3">
        <f t="shared" si="1152"/>
        <v>3.7679149329634676E-2</v>
      </c>
    </row>
    <row r="4056" spans="1:25" x14ac:dyDescent="0.25">
      <c r="A4056" s="1">
        <v>41946</v>
      </c>
      <c r="B4056" s="2">
        <v>9004.86</v>
      </c>
      <c r="C4056" s="2">
        <v>89348</v>
      </c>
      <c r="D4056" s="2">
        <v>8982</v>
      </c>
      <c r="E4056" s="2">
        <v>8977</v>
      </c>
      <c r="F4056" s="13">
        <f t="shared" si="1140"/>
        <v>-2.5386291402643701E-3</v>
      </c>
      <c r="G4056" s="2">
        <f t="shared" si="1135"/>
        <v>9090.313500000002</v>
      </c>
      <c r="H4056" s="2">
        <f t="shared" ca="1" si="1141"/>
        <v>86486.2</v>
      </c>
      <c r="I4056">
        <f t="shared" ca="1" si="1142"/>
        <v>1</v>
      </c>
      <c r="J4056">
        <f t="shared" si="1143"/>
        <v>-1</v>
      </c>
      <c r="K4056">
        <f t="shared" si="1136"/>
        <v>30.100000000000364</v>
      </c>
      <c r="L4056">
        <f t="shared" ca="1" si="1137"/>
        <v>30.100000000000364</v>
      </c>
      <c r="M4056" s="14">
        <f t="shared" si="1138"/>
        <v>6923.0300000000498</v>
      </c>
      <c r="N4056">
        <f t="shared" si="1144"/>
        <v>0</v>
      </c>
      <c r="O4056">
        <f t="shared" si="1139"/>
        <v>0</v>
      </c>
      <c r="P4056">
        <f>COUNTIF(作圖資料!$A$3:$A$249,A4056)</f>
        <v>0</v>
      </c>
      <c r="R4056" s="7">
        <f t="shared" si="1145"/>
        <v>4</v>
      </c>
      <c r="S4056" s="8">
        <f t="shared" ca="1" si="1146"/>
        <v>4</v>
      </c>
      <c r="T4056" s="8">
        <f t="shared" ca="1" si="1147"/>
        <v>8466</v>
      </c>
      <c r="U4056" s="8">
        <f t="shared" ca="1" si="1148"/>
        <v>0</v>
      </c>
      <c r="V4056" s="9">
        <f t="shared" ca="1" si="1149"/>
        <v>0</v>
      </c>
      <c r="W4056" s="3">
        <f t="shared" si="1150"/>
        <v>-4.0552203163068956E-4</v>
      </c>
      <c r="X4056" s="3">
        <f t="shared" si="1151"/>
        <v>4.0361573148202767E-2</v>
      </c>
      <c r="Y4056" s="3">
        <f t="shared" si="1152"/>
        <v>3.8141470180304893E-2</v>
      </c>
    </row>
    <row r="4057" spans="1:25" x14ac:dyDescent="0.25">
      <c r="A4057" s="1">
        <v>41947</v>
      </c>
      <c r="B4057" s="2">
        <v>8989.18</v>
      </c>
      <c r="C4057" s="2">
        <v>74847</v>
      </c>
      <c r="D4057" s="2">
        <v>8992</v>
      </c>
      <c r="E4057" s="2">
        <v>8989</v>
      </c>
      <c r="F4057" s="13">
        <f t="shared" si="1140"/>
        <v>3.1371048304729143E-4</v>
      </c>
      <c r="G4057" s="2">
        <f t="shared" si="1135"/>
        <v>9088.7005000000045</v>
      </c>
      <c r="H4057" s="2">
        <f t="shared" ca="1" si="1141"/>
        <v>84645.2</v>
      </c>
      <c r="I4057">
        <f t="shared" ca="1" si="1142"/>
        <v>-1</v>
      </c>
      <c r="J4057">
        <f t="shared" si="1143"/>
        <v>1</v>
      </c>
      <c r="K4057">
        <f t="shared" si="1136"/>
        <v>-15.680000000000291</v>
      </c>
      <c r="L4057">
        <f t="shared" ca="1" si="1137"/>
        <v>-15.680000000000291</v>
      </c>
      <c r="M4057" s="14">
        <f t="shared" si="1138"/>
        <v>6923.0300000000498</v>
      </c>
      <c r="N4057">
        <f t="shared" si="1144"/>
        <v>0</v>
      </c>
      <c r="O4057">
        <f t="shared" si="1139"/>
        <v>0</v>
      </c>
      <c r="P4057">
        <f>COUNTIF(作圖資料!$A$3:$A$249,A4057)</f>
        <v>0</v>
      </c>
      <c r="R4057" s="7">
        <f t="shared" si="1145"/>
        <v>10</v>
      </c>
      <c r="S4057" s="8">
        <f t="shared" ca="1" si="1146"/>
        <v>10</v>
      </c>
      <c r="T4057" s="8">
        <f t="shared" ca="1" si="1147"/>
        <v>8466</v>
      </c>
      <c r="U4057" s="8">
        <f t="shared" ca="1" si="1148"/>
        <v>0</v>
      </c>
      <c r="V4057" s="9">
        <f t="shared" ca="1" si="1149"/>
        <v>0</v>
      </c>
      <c r="W4057" s="3">
        <f t="shared" si="1150"/>
        <v>-4.0552203163068956E-4</v>
      </c>
      <c r="X4057" s="3">
        <f t="shared" si="1151"/>
        <v>3.8550010340234309E-2</v>
      </c>
      <c r="Y4057" s="3">
        <f t="shared" si="1152"/>
        <v>3.9297272306980879E-2</v>
      </c>
    </row>
    <row r="4058" spans="1:25" x14ac:dyDescent="0.25">
      <c r="A4058" s="1">
        <v>41948</v>
      </c>
      <c r="B4058" s="2">
        <v>8962.6</v>
      </c>
      <c r="C4058" s="2">
        <v>69777</v>
      </c>
      <c r="D4058" s="2">
        <v>8984</v>
      </c>
      <c r="E4058" s="2">
        <v>8984</v>
      </c>
      <c r="F4058" s="13">
        <f t="shared" si="1140"/>
        <v>2.3876999977685553E-3</v>
      </c>
      <c r="G4058" s="2">
        <f t="shared" si="1135"/>
        <v>9085.1953333333386</v>
      </c>
      <c r="H4058" s="2">
        <f t="shared" ca="1" si="1141"/>
        <v>79823</v>
      </c>
      <c r="I4058">
        <f t="shared" ca="1" si="1142"/>
        <v>-1</v>
      </c>
      <c r="J4058">
        <f t="shared" si="1143"/>
        <v>1</v>
      </c>
      <c r="K4058">
        <f t="shared" si="1136"/>
        <v>-26.579999999999927</v>
      </c>
      <c r="L4058">
        <f t="shared" ca="1" si="1137"/>
        <v>26.579999999999927</v>
      </c>
      <c r="M4058" s="14">
        <f t="shared" si="1138"/>
        <v>6923.0300000000498</v>
      </c>
      <c r="N4058">
        <f t="shared" si="1144"/>
        <v>0</v>
      </c>
      <c r="O4058">
        <f t="shared" si="1139"/>
        <v>0</v>
      </c>
      <c r="P4058">
        <f>COUNTIF(作圖資料!$A$3:$A$249,A4058)</f>
        <v>0</v>
      </c>
      <c r="R4058" s="7">
        <f t="shared" si="1145"/>
        <v>-8</v>
      </c>
      <c r="S4058" s="8">
        <f t="shared" ca="1" si="1146"/>
        <v>8</v>
      </c>
      <c r="T4058" s="8">
        <f t="shared" ca="1" si="1147"/>
        <v>8466</v>
      </c>
      <c r="U4058" s="8">
        <f t="shared" ca="1" si="1148"/>
        <v>0</v>
      </c>
      <c r="V4058" s="9">
        <f t="shared" ca="1" si="1149"/>
        <v>0</v>
      </c>
      <c r="W4058" s="3">
        <f t="shared" si="1150"/>
        <v>-4.0552203163068956E-4</v>
      </c>
      <c r="X4058" s="3">
        <f t="shared" si="1151"/>
        <v>3.5479134100705911E-2</v>
      </c>
      <c r="Y4058" s="3">
        <f t="shared" si="1152"/>
        <v>3.8372630605640223E-2</v>
      </c>
    </row>
    <row r="4059" spans="1:25" x14ac:dyDescent="0.25">
      <c r="A4059" s="1">
        <v>41949</v>
      </c>
      <c r="B4059" s="2">
        <v>8891.02</v>
      </c>
      <c r="C4059" s="2">
        <v>70766</v>
      </c>
      <c r="D4059" s="2">
        <v>8902</v>
      </c>
      <c r="E4059" s="2">
        <v>8902</v>
      </c>
      <c r="F4059" s="13">
        <f t="shared" si="1140"/>
        <v>1.2349539197977766E-3</v>
      </c>
      <c r="G4059" s="2">
        <f t="shared" si="1135"/>
        <v>9080.6603333333369</v>
      </c>
      <c r="H4059" s="2">
        <f t="shared" ca="1" si="1141"/>
        <v>77976.600000000006</v>
      </c>
      <c r="I4059">
        <f t="shared" ca="1" si="1142"/>
        <v>-1</v>
      </c>
      <c r="J4059">
        <f t="shared" si="1143"/>
        <v>1</v>
      </c>
      <c r="K4059">
        <f t="shared" si="1136"/>
        <v>-71.579999999999927</v>
      </c>
      <c r="L4059">
        <f t="shared" ca="1" si="1137"/>
        <v>71.579999999999927</v>
      </c>
      <c r="M4059" s="14">
        <f t="shared" si="1138"/>
        <v>6923.0300000000498</v>
      </c>
      <c r="N4059">
        <f t="shared" si="1144"/>
        <v>0</v>
      </c>
      <c r="O4059">
        <f t="shared" si="1139"/>
        <v>0</v>
      </c>
      <c r="P4059">
        <f>COUNTIF(作圖資料!$A$3:$A$249,A4059)</f>
        <v>0</v>
      </c>
      <c r="R4059" s="7">
        <f t="shared" si="1145"/>
        <v>-82</v>
      </c>
      <c r="S4059" s="8">
        <f t="shared" ca="1" si="1146"/>
        <v>82</v>
      </c>
      <c r="T4059" s="8">
        <f t="shared" ca="1" si="1147"/>
        <v>8466</v>
      </c>
      <c r="U4059" s="8">
        <f t="shared" ca="1" si="1148"/>
        <v>0</v>
      </c>
      <c r="V4059" s="9">
        <f t="shared" ca="1" si="1149"/>
        <v>0</v>
      </c>
      <c r="W4059" s="3">
        <f t="shared" si="1150"/>
        <v>-4.0552203163068956E-4</v>
      </c>
      <c r="X4059" s="3">
        <f t="shared" si="1151"/>
        <v>2.72092574556555E-2</v>
      </c>
      <c r="Y4059" s="3">
        <f t="shared" si="1152"/>
        <v>2.8895053166897666E-2</v>
      </c>
    </row>
    <row r="4060" spans="1:25" x14ac:dyDescent="0.25">
      <c r="A4060" s="1">
        <v>41950</v>
      </c>
      <c r="B4060" s="2">
        <v>8912.6200000000008</v>
      </c>
      <c r="C4060" s="2">
        <v>67669</v>
      </c>
      <c r="D4060" s="2">
        <v>8939</v>
      </c>
      <c r="E4060" s="2">
        <v>8936</v>
      </c>
      <c r="F4060" s="13">
        <f t="shared" si="1140"/>
        <v>2.9598479459462812E-3</v>
      </c>
      <c r="G4060" s="2">
        <f t="shared" si="1135"/>
        <v>9075.3488333333353</v>
      </c>
      <c r="H4060" s="2">
        <f t="shared" ca="1" si="1141"/>
        <v>74481.399999999994</v>
      </c>
      <c r="I4060">
        <f t="shared" ca="1" si="1142"/>
        <v>-1</v>
      </c>
      <c r="J4060">
        <f t="shared" si="1143"/>
        <v>1</v>
      </c>
      <c r="K4060">
        <f t="shared" si="1136"/>
        <v>21.600000000000364</v>
      </c>
      <c r="L4060">
        <f t="shared" ca="1" si="1137"/>
        <v>-21.600000000000364</v>
      </c>
      <c r="M4060" s="14">
        <f t="shared" si="1138"/>
        <v>6923.0300000000498</v>
      </c>
      <c r="N4060">
        <f t="shared" si="1144"/>
        <v>0</v>
      </c>
      <c r="O4060">
        <f t="shared" si="1139"/>
        <v>0</v>
      </c>
      <c r="P4060">
        <f>COUNTIF(作圖資料!$A$3:$A$249,A4060)</f>
        <v>0</v>
      </c>
      <c r="R4060" s="7">
        <f t="shared" si="1145"/>
        <v>37</v>
      </c>
      <c r="S4060" s="8">
        <f t="shared" ca="1" si="1146"/>
        <v>-37</v>
      </c>
      <c r="T4060" s="8">
        <f t="shared" ca="1" si="1147"/>
        <v>8466</v>
      </c>
      <c r="U4060" s="8">
        <f t="shared" ca="1" si="1148"/>
        <v>0</v>
      </c>
      <c r="V4060" s="9">
        <f t="shared" ca="1" si="1149"/>
        <v>0</v>
      </c>
      <c r="W4060" s="3">
        <f t="shared" si="1150"/>
        <v>-4.0552203163068956E-4</v>
      </c>
      <c r="X4060" s="3">
        <f t="shared" si="1151"/>
        <v>2.9704777650306102E-2</v>
      </c>
      <c r="Y4060" s="3">
        <f t="shared" si="1152"/>
        <v>3.3171521035598506E-2</v>
      </c>
    </row>
    <row r="4061" spans="1:25" x14ac:dyDescent="0.25">
      <c r="A4061" s="1">
        <v>41953</v>
      </c>
      <c r="B4061" s="2">
        <v>9049.98</v>
      </c>
      <c r="C4061" s="2">
        <v>84684</v>
      </c>
      <c r="D4061" s="2">
        <v>9074</v>
      </c>
      <c r="E4061" s="2">
        <v>9072</v>
      </c>
      <c r="F4061" s="13">
        <f t="shared" si="1140"/>
        <v>2.6541495119327685E-3</v>
      </c>
      <c r="G4061" s="2">
        <f t="shared" si="1135"/>
        <v>9072.3383333333368</v>
      </c>
      <c r="H4061" s="2">
        <f t="shared" ca="1" si="1141"/>
        <v>73548.600000000006</v>
      </c>
      <c r="I4061">
        <f t="shared" ca="1" si="1142"/>
        <v>1</v>
      </c>
      <c r="J4061">
        <f t="shared" si="1143"/>
        <v>1</v>
      </c>
      <c r="K4061">
        <f t="shared" si="1136"/>
        <v>137.35999999999876</v>
      </c>
      <c r="L4061">
        <f t="shared" ca="1" si="1137"/>
        <v>-137.35999999999876</v>
      </c>
      <c r="M4061" s="14">
        <f t="shared" si="1138"/>
        <v>6923.0300000000498</v>
      </c>
      <c r="N4061">
        <f t="shared" si="1144"/>
        <v>0</v>
      </c>
      <c r="O4061">
        <f t="shared" si="1139"/>
        <v>0</v>
      </c>
      <c r="P4061">
        <f>COUNTIF(作圖資料!$A$3:$A$249,A4061)</f>
        <v>0</v>
      </c>
      <c r="R4061" s="7">
        <f t="shared" si="1145"/>
        <v>135</v>
      </c>
      <c r="S4061" s="8">
        <f t="shared" ca="1" si="1146"/>
        <v>-135</v>
      </c>
      <c r="T4061" s="8">
        <f t="shared" ca="1" si="1147"/>
        <v>8466</v>
      </c>
      <c r="U4061" s="8">
        <f t="shared" ca="1" si="1148"/>
        <v>0</v>
      </c>
      <c r="V4061" s="9">
        <f t="shared" ca="1" si="1149"/>
        <v>0</v>
      </c>
      <c r="W4061" s="3">
        <f t="shared" si="1150"/>
        <v>-4.0552203163068956E-4</v>
      </c>
      <c r="X4061" s="3">
        <f t="shared" si="1151"/>
        <v>4.5574437554806169E-2</v>
      </c>
      <c r="Y4061" s="3">
        <f t="shared" si="1152"/>
        <v>4.8774849745723214E-2</v>
      </c>
    </row>
    <row r="4062" spans="1:25" x14ac:dyDescent="0.25">
      <c r="A4062" s="1">
        <v>41954</v>
      </c>
      <c r="B4062" s="2">
        <v>9034.14</v>
      </c>
      <c r="C4062" s="2">
        <v>76161</v>
      </c>
      <c r="D4062" s="2">
        <v>9063</v>
      </c>
      <c r="E4062" s="2">
        <v>9065</v>
      </c>
      <c r="F4062" s="13">
        <f t="shared" si="1140"/>
        <v>3.1945486786788546E-3</v>
      </c>
      <c r="G4062" s="2">
        <f t="shared" si="1135"/>
        <v>9069.4605000000029</v>
      </c>
      <c r="H4062" s="2">
        <f t="shared" ca="1" si="1141"/>
        <v>73811.399999999994</v>
      </c>
      <c r="I4062">
        <f t="shared" ca="1" si="1142"/>
        <v>1</v>
      </c>
      <c r="J4062">
        <f t="shared" si="1143"/>
        <v>1</v>
      </c>
      <c r="K4062">
        <f t="shared" si="1136"/>
        <v>-15.840000000000146</v>
      </c>
      <c r="L4062">
        <f t="shared" ca="1" si="1137"/>
        <v>-15.840000000000146</v>
      </c>
      <c r="M4062" s="14">
        <f t="shared" si="1138"/>
        <v>6923.0300000000498</v>
      </c>
      <c r="N4062">
        <f t="shared" si="1144"/>
        <v>0</v>
      </c>
      <c r="O4062">
        <f t="shared" si="1139"/>
        <v>0</v>
      </c>
      <c r="P4062">
        <f>COUNTIF(作圖資料!$A$3:$A$249,A4062)</f>
        <v>0</v>
      </c>
      <c r="R4062" s="7">
        <f t="shared" si="1145"/>
        <v>-11</v>
      </c>
      <c r="S4062" s="8">
        <f t="shared" ca="1" si="1146"/>
        <v>-11</v>
      </c>
      <c r="T4062" s="8">
        <f t="shared" ca="1" si="1147"/>
        <v>8466</v>
      </c>
      <c r="U4062" s="8">
        <f t="shared" ca="1" si="1148"/>
        <v>0</v>
      </c>
      <c r="V4062" s="9">
        <f t="shared" ca="1" si="1149"/>
        <v>0</v>
      </c>
      <c r="W4062" s="3">
        <f t="shared" si="1150"/>
        <v>-4.0552203163068956E-4</v>
      </c>
      <c r="X4062" s="3">
        <f t="shared" si="1151"/>
        <v>4.3744389412062379E-2</v>
      </c>
      <c r="Y4062" s="3">
        <f t="shared" si="1152"/>
        <v>4.7503467406379674E-2</v>
      </c>
    </row>
    <row r="4063" spans="1:25" x14ac:dyDescent="0.25">
      <c r="A4063" s="1">
        <v>41955</v>
      </c>
      <c r="B4063" s="2">
        <v>8918.9500000000007</v>
      </c>
      <c r="C4063" s="2">
        <v>78088</v>
      </c>
      <c r="D4063" s="2">
        <v>8905</v>
      </c>
      <c r="E4063" s="2">
        <v>8905</v>
      </c>
      <c r="F4063" s="13">
        <f t="shared" si="1140"/>
        <v>-1.5640854584901831E-3</v>
      </c>
      <c r="G4063" s="2">
        <f t="shared" si="1135"/>
        <v>9065.7545000000009</v>
      </c>
      <c r="H4063" s="2">
        <f t="shared" ca="1" si="1141"/>
        <v>75473.600000000006</v>
      </c>
      <c r="I4063">
        <f t="shared" ca="1" si="1142"/>
        <v>1</v>
      </c>
      <c r="J4063">
        <f t="shared" si="1143"/>
        <v>-1</v>
      </c>
      <c r="K4063">
        <f t="shared" si="1136"/>
        <v>-115.18999999999869</v>
      </c>
      <c r="L4063">
        <f t="shared" ca="1" si="1137"/>
        <v>-115.18999999999869</v>
      </c>
      <c r="M4063" s="14">
        <f t="shared" si="1138"/>
        <v>6923.0300000000498</v>
      </c>
      <c r="N4063">
        <f t="shared" si="1144"/>
        <v>0</v>
      </c>
      <c r="O4063">
        <f t="shared" si="1139"/>
        <v>0</v>
      </c>
      <c r="P4063">
        <f>COUNTIF(作圖資料!$A$3:$A$249,A4063)</f>
        <v>0</v>
      </c>
      <c r="R4063" s="7">
        <f t="shared" si="1145"/>
        <v>-158</v>
      </c>
      <c r="S4063" s="8">
        <f t="shared" ca="1" si="1146"/>
        <v>-158</v>
      </c>
      <c r="T4063" s="8">
        <f t="shared" ca="1" si="1147"/>
        <v>8466</v>
      </c>
      <c r="U4063" s="8">
        <f t="shared" ca="1" si="1148"/>
        <v>0</v>
      </c>
      <c r="V4063" s="9">
        <f t="shared" ca="1" si="1149"/>
        <v>0</v>
      </c>
      <c r="W4063" s="3">
        <f t="shared" si="1150"/>
        <v>-4.0552203163068956E-4</v>
      </c>
      <c r="X4063" s="3">
        <f t="shared" si="1151"/>
        <v>3.0436103707349504E-2</v>
      </c>
      <c r="Y4063" s="3">
        <f t="shared" si="1152"/>
        <v>2.9241793804900107E-2</v>
      </c>
    </row>
    <row r="4064" spans="1:25" x14ac:dyDescent="0.25">
      <c r="A4064" s="1">
        <v>41956</v>
      </c>
      <c r="B4064" s="2">
        <v>8980.67</v>
      </c>
      <c r="C4064" s="2">
        <v>68742</v>
      </c>
      <c r="D4064" s="2">
        <v>8959</v>
      </c>
      <c r="E4064" s="2">
        <v>8955</v>
      </c>
      <c r="F4064" s="13">
        <f t="shared" si="1140"/>
        <v>-2.4129602802464012E-3</v>
      </c>
      <c r="G4064" s="2">
        <f t="shared" si="1135"/>
        <v>9061.3693333333358</v>
      </c>
      <c r="H4064" s="2">
        <f t="shared" ca="1" si="1141"/>
        <v>75068.800000000003</v>
      </c>
      <c r="I4064">
        <f t="shared" ca="1" si="1142"/>
        <v>-1</v>
      </c>
      <c r="J4064">
        <f t="shared" si="1143"/>
        <v>-1</v>
      </c>
      <c r="K4064">
        <f t="shared" si="1136"/>
        <v>61.719999999999345</v>
      </c>
      <c r="L4064">
        <f t="shared" ca="1" si="1137"/>
        <v>61.719999999999345</v>
      </c>
      <c r="M4064" s="14">
        <f t="shared" si="1138"/>
        <v>6923.0300000000498</v>
      </c>
      <c r="N4064">
        <f t="shared" si="1144"/>
        <v>0</v>
      </c>
      <c r="O4064">
        <f t="shared" si="1139"/>
        <v>0</v>
      </c>
      <c r="P4064">
        <f>COUNTIF(作圖資料!$A$3:$A$249,A4064)</f>
        <v>0</v>
      </c>
      <c r="R4064" s="7">
        <f t="shared" si="1145"/>
        <v>54</v>
      </c>
      <c r="S4064" s="8">
        <f t="shared" ca="1" si="1146"/>
        <v>54</v>
      </c>
      <c r="T4064" s="8">
        <f t="shared" ca="1" si="1147"/>
        <v>8466</v>
      </c>
      <c r="U4064" s="8">
        <f t="shared" ca="1" si="1148"/>
        <v>0</v>
      </c>
      <c r="V4064" s="9">
        <f t="shared" ca="1" si="1149"/>
        <v>0</v>
      </c>
      <c r="W4064" s="3">
        <f t="shared" si="1150"/>
        <v>-4.0552203163068956E-4</v>
      </c>
      <c r="X4064" s="3">
        <f t="shared" si="1151"/>
        <v>3.7566821596878741E-2</v>
      </c>
      <c r="Y4064" s="3">
        <f t="shared" si="1152"/>
        <v>3.5483125288950035E-2</v>
      </c>
    </row>
    <row r="4065" spans="1:25" x14ac:dyDescent="0.25">
      <c r="A4065" s="1">
        <v>41957</v>
      </c>
      <c r="B4065" s="2">
        <v>8982.8799999999992</v>
      </c>
      <c r="C4065" s="2">
        <v>73602</v>
      </c>
      <c r="D4065" s="2">
        <v>8962</v>
      </c>
      <c r="E4065" s="2">
        <v>8960</v>
      </c>
      <c r="F4065" s="13">
        <f t="shared" si="1140"/>
        <v>-2.3244215663572598E-3</v>
      </c>
      <c r="G4065" s="2">
        <f t="shared" si="1135"/>
        <v>9056.2831666666698</v>
      </c>
      <c r="H4065" s="2">
        <f t="shared" ca="1" si="1141"/>
        <v>76255.399999999994</v>
      </c>
      <c r="I4065">
        <f t="shared" ca="1" si="1142"/>
        <v>-1</v>
      </c>
      <c r="J4065">
        <f t="shared" si="1143"/>
        <v>-1</v>
      </c>
      <c r="K4065">
        <f t="shared" si="1136"/>
        <v>2.2099999999991269</v>
      </c>
      <c r="L4065">
        <f t="shared" ca="1" si="1137"/>
        <v>-2.2099999999991269</v>
      </c>
      <c r="M4065" s="14">
        <f t="shared" si="1138"/>
        <v>6923.0300000000498</v>
      </c>
      <c r="N4065">
        <f t="shared" si="1144"/>
        <v>0</v>
      </c>
      <c r="O4065">
        <f t="shared" si="1139"/>
        <v>0</v>
      </c>
      <c r="P4065">
        <f>COUNTIF(作圖資料!$A$3:$A$249,A4065)</f>
        <v>0</v>
      </c>
      <c r="R4065" s="7">
        <f t="shared" si="1145"/>
        <v>3</v>
      </c>
      <c r="S4065" s="8">
        <f t="shared" ca="1" si="1146"/>
        <v>-3</v>
      </c>
      <c r="T4065" s="8">
        <f t="shared" ca="1" si="1147"/>
        <v>8466</v>
      </c>
      <c r="U4065" s="8">
        <f t="shared" ca="1" si="1148"/>
        <v>0</v>
      </c>
      <c r="V4065" s="9">
        <f t="shared" ca="1" si="1149"/>
        <v>0</v>
      </c>
      <c r="W4065" s="3">
        <f t="shared" si="1150"/>
        <v>-4.0552203163068956E-4</v>
      </c>
      <c r="X4065" s="3">
        <f t="shared" si="1151"/>
        <v>3.7822150283461031E-2</v>
      </c>
      <c r="Y4065" s="3">
        <f t="shared" si="1152"/>
        <v>3.582986592695292E-2</v>
      </c>
    </row>
    <row r="4066" spans="1:25" x14ac:dyDescent="0.25">
      <c r="A4066" s="1">
        <v>41960</v>
      </c>
      <c r="B4066" s="2">
        <v>8884.39</v>
      </c>
      <c r="C4066" s="2">
        <v>72479</v>
      </c>
      <c r="D4066" s="2">
        <v>8900</v>
      </c>
      <c r="E4066" s="2">
        <v>8898</v>
      </c>
      <c r="F4066" s="13">
        <f t="shared" si="1140"/>
        <v>1.7570142688467794E-3</v>
      </c>
      <c r="G4066" s="2">
        <f t="shared" si="1135"/>
        <v>9050.1333333333369</v>
      </c>
      <c r="H4066" s="2">
        <f t="shared" ca="1" si="1141"/>
        <v>73814.399999999994</v>
      </c>
      <c r="I4066">
        <f t="shared" ca="1" si="1142"/>
        <v>-1</v>
      </c>
      <c r="J4066">
        <f t="shared" si="1143"/>
        <v>1</v>
      </c>
      <c r="K4066">
        <f t="shared" si="1136"/>
        <v>-98.489999999999782</v>
      </c>
      <c r="L4066">
        <f t="shared" ca="1" si="1137"/>
        <v>98.489999999999782</v>
      </c>
      <c r="M4066" s="14">
        <f t="shared" si="1138"/>
        <v>6923.0300000000498</v>
      </c>
      <c r="N4066">
        <f t="shared" si="1144"/>
        <v>0</v>
      </c>
      <c r="O4066">
        <f t="shared" si="1139"/>
        <v>0</v>
      </c>
      <c r="P4066">
        <f>COUNTIF(作圖資料!$A$3:$A$249,A4066)</f>
        <v>0</v>
      </c>
      <c r="R4066" s="7">
        <f t="shared" si="1145"/>
        <v>-62</v>
      </c>
      <c r="S4066" s="8">
        <f t="shared" ca="1" si="1146"/>
        <v>62</v>
      </c>
      <c r="T4066" s="8">
        <f t="shared" ca="1" si="1147"/>
        <v>8466</v>
      </c>
      <c r="U4066" s="8">
        <f t="shared" ca="1" si="1148"/>
        <v>0</v>
      </c>
      <c r="V4066" s="9">
        <f t="shared" ca="1" si="1149"/>
        <v>0</v>
      </c>
      <c r="W4066" s="3">
        <f t="shared" si="1150"/>
        <v>-4.0552203163068956E-4</v>
      </c>
      <c r="X4066" s="3">
        <f t="shared" si="1151"/>
        <v>2.6443271395908408E-2</v>
      </c>
      <c r="Y4066" s="3">
        <f t="shared" si="1152"/>
        <v>2.8663892741562336E-2</v>
      </c>
    </row>
    <row r="4067" spans="1:25" x14ac:dyDescent="0.25">
      <c r="A4067" s="1">
        <v>41961</v>
      </c>
      <c r="B4067" s="2">
        <v>8859.07</v>
      </c>
      <c r="C4067" s="2">
        <v>78716</v>
      </c>
      <c r="D4067" s="2">
        <v>8872</v>
      </c>
      <c r="E4067" s="2">
        <v>8883</v>
      </c>
      <c r="F4067" s="13">
        <f t="shared" si="1140"/>
        <v>1.4595211461247981E-3</v>
      </c>
      <c r="G4067" s="2">
        <f t="shared" si="1135"/>
        <v>9041.4495000000006</v>
      </c>
      <c r="H4067" s="2">
        <f t="shared" ca="1" si="1141"/>
        <v>74325.399999999994</v>
      </c>
      <c r="I4067">
        <f t="shared" ca="1" si="1142"/>
        <v>1</v>
      </c>
      <c r="J4067">
        <f t="shared" si="1143"/>
        <v>1</v>
      </c>
      <c r="K4067">
        <f t="shared" si="1136"/>
        <v>-25.319999999999709</v>
      </c>
      <c r="L4067">
        <f t="shared" ca="1" si="1137"/>
        <v>25.319999999999709</v>
      </c>
      <c r="M4067" s="14">
        <f t="shared" si="1138"/>
        <v>6923.0300000000498</v>
      </c>
      <c r="N4067">
        <f t="shared" si="1144"/>
        <v>0</v>
      </c>
      <c r="O4067">
        <f t="shared" si="1139"/>
        <v>0</v>
      </c>
      <c r="P4067">
        <f>COUNTIF(作圖資料!$A$3:$A$249,A4067)</f>
        <v>0</v>
      </c>
      <c r="R4067" s="7">
        <f t="shared" si="1145"/>
        <v>-28</v>
      </c>
      <c r="S4067" s="8">
        <f t="shared" ca="1" si="1146"/>
        <v>28</v>
      </c>
      <c r="T4067" s="8">
        <f t="shared" ca="1" si="1147"/>
        <v>8466</v>
      </c>
      <c r="U4067" s="8">
        <f t="shared" ca="1" si="1148"/>
        <v>0</v>
      </c>
      <c r="V4067" s="9">
        <f t="shared" ca="1" si="1149"/>
        <v>0</v>
      </c>
      <c r="W4067" s="3">
        <f t="shared" si="1150"/>
        <v>-4.0552203163068956E-4</v>
      </c>
      <c r="X4067" s="3">
        <f t="shared" si="1151"/>
        <v>2.3517967167734799E-2</v>
      </c>
      <c r="Y4067" s="3">
        <f t="shared" si="1152"/>
        <v>2.5427646786869706E-2</v>
      </c>
    </row>
    <row r="4068" spans="1:25" x14ac:dyDescent="0.25">
      <c r="A4068" s="1">
        <v>41962</v>
      </c>
      <c r="B4068" s="2">
        <v>8963.24</v>
      </c>
      <c r="C4068" s="2">
        <v>91229</v>
      </c>
      <c r="D4068" s="2">
        <v>8953</v>
      </c>
      <c r="E4068" s="2">
        <v>8991</v>
      </c>
      <c r="F4068" s="13">
        <f t="shared" si="1140"/>
        <v>3.0970943542736329E-3</v>
      </c>
      <c r="G4068" s="2">
        <f t="shared" si="1135"/>
        <v>9034.326500000001</v>
      </c>
      <c r="H4068" s="2">
        <f t="shared" ca="1" si="1141"/>
        <v>76953.600000000006</v>
      </c>
      <c r="I4068">
        <f t="shared" ca="1" si="1142"/>
        <v>1</v>
      </c>
      <c r="J4068">
        <f t="shared" si="1143"/>
        <v>1</v>
      </c>
      <c r="K4068">
        <f t="shared" si="1136"/>
        <v>104.17000000000007</v>
      </c>
      <c r="L4068">
        <f t="shared" ca="1" si="1137"/>
        <v>104.17000000000007</v>
      </c>
      <c r="M4068" s="14">
        <f t="shared" si="1138"/>
        <v>6923.0300000000498</v>
      </c>
      <c r="N4068">
        <f t="shared" si="1144"/>
        <v>0</v>
      </c>
      <c r="O4068">
        <f t="shared" si="1139"/>
        <v>0</v>
      </c>
      <c r="P4068">
        <f>COUNTIF(作圖資料!$A$3:$A$249,A4068)</f>
        <v>1</v>
      </c>
      <c r="R4068" s="7">
        <f t="shared" si="1145"/>
        <v>81</v>
      </c>
      <c r="S4068" s="8">
        <f t="shared" ca="1" si="1146"/>
        <v>81</v>
      </c>
      <c r="T4068" s="8">
        <f t="shared" ca="1" si="1147"/>
        <v>8466</v>
      </c>
      <c r="U4068" s="8">
        <f t="shared" ca="1" si="1148"/>
        <v>0</v>
      </c>
      <c r="V4068" s="9">
        <f t="shared" ca="1" si="1149"/>
        <v>0</v>
      </c>
      <c r="W4068" s="3">
        <f t="shared" si="1150"/>
        <v>-4.0552203163068956E-4</v>
      </c>
      <c r="X4068" s="3">
        <f t="shared" si="1151"/>
        <v>3.555307543980657E-2</v>
      </c>
      <c r="Y4068" s="3">
        <f t="shared" si="1152"/>
        <v>3.4789644012944487E-2</v>
      </c>
    </row>
    <row r="4069" spans="1:25" x14ac:dyDescent="0.25">
      <c r="A4069" s="1">
        <v>41963</v>
      </c>
      <c r="B4069" s="2">
        <v>9078.8700000000008</v>
      </c>
      <c r="C4069" s="2">
        <v>90417</v>
      </c>
      <c r="D4069" s="2">
        <v>9093</v>
      </c>
      <c r="E4069" s="2">
        <v>9090</v>
      </c>
      <c r="F4069" s="13">
        <f t="shared" si="1140"/>
        <v>1.5563610889901547E-3</v>
      </c>
      <c r="G4069" s="2">
        <f t="shared" si="1135"/>
        <v>9029.0750000000025</v>
      </c>
      <c r="H4069" s="2">
        <f t="shared" ca="1" si="1141"/>
        <v>81288.600000000006</v>
      </c>
      <c r="I4069">
        <f t="shared" ca="1" si="1142"/>
        <v>1</v>
      </c>
      <c r="J4069">
        <f t="shared" si="1143"/>
        <v>1</v>
      </c>
      <c r="K4069">
        <f t="shared" si="1136"/>
        <v>115.63000000000102</v>
      </c>
      <c r="L4069">
        <f t="shared" ca="1" si="1137"/>
        <v>115.63000000000102</v>
      </c>
      <c r="M4069" s="14">
        <f t="shared" si="1138"/>
        <v>6923.0300000000498</v>
      </c>
      <c r="N4069">
        <f t="shared" si="1144"/>
        <v>0</v>
      </c>
      <c r="O4069">
        <f t="shared" si="1139"/>
        <v>0</v>
      </c>
      <c r="P4069">
        <f>COUNTIF(作圖資料!$A$3:$A$249,A4069)</f>
        <v>0</v>
      </c>
      <c r="R4069" s="7">
        <f t="shared" si="1145"/>
        <v>102</v>
      </c>
      <c r="S4069" s="8">
        <f t="shared" ca="1" si="1146"/>
        <v>102</v>
      </c>
      <c r="T4069" s="8">
        <f t="shared" ca="1" si="1147"/>
        <v>8466</v>
      </c>
      <c r="U4069" s="8">
        <f t="shared" ca="1" si="1148"/>
        <v>0</v>
      </c>
      <c r="V4069" s="9">
        <f t="shared" ca="1" si="1149"/>
        <v>0</v>
      </c>
      <c r="W4069" s="3">
        <f t="shared" si="1150"/>
        <v>3.0970943542736329E-3</v>
      </c>
      <c r="X4069" s="3">
        <f t="shared" si="1151"/>
        <v>1.2900469026825236E-2</v>
      </c>
      <c r="Y4069" s="3">
        <f t="shared" si="1152"/>
        <v>1.1344678011344677E-2</v>
      </c>
    </row>
    <row r="4070" spans="1:25" x14ac:dyDescent="0.25">
      <c r="A4070" s="1">
        <v>41964</v>
      </c>
      <c r="B4070" s="2">
        <v>9091.5300000000007</v>
      </c>
      <c r="C4070" s="2">
        <v>78850</v>
      </c>
      <c r="D4070" s="2">
        <v>9103</v>
      </c>
      <c r="E4070" s="2">
        <v>9100</v>
      </c>
      <c r="F4070" s="13">
        <f t="shared" si="1140"/>
        <v>1.2616138317751435E-3</v>
      </c>
      <c r="G4070" s="2">
        <f t="shared" si="1135"/>
        <v>9022.5073333333366</v>
      </c>
      <c r="H4070" s="2">
        <f t="shared" ca="1" si="1141"/>
        <v>82338.2</v>
      </c>
      <c r="I4070">
        <f t="shared" ca="1" si="1142"/>
        <v>-1</v>
      </c>
      <c r="J4070">
        <f t="shared" si="1143"/>
        <v>1</v>
      </c>
      <c r="K4070">
        <f t="shared" si="1136"/>
        <v>12.659999999999854</v>
      </c>
      <c r="L4070">
        <f t="shared" ca="1" si="1137"/>
        <v>12.659999999999854</v>
      </c>
      <c r="M4070" s="14">
        <f t="shared" si="1138"/>
        <v>6923.0300000000498</v>
      </c>
      <c r="N4070">
        <f t="shared" si="1144"/>
        <v>0</v>
      </c>
      <c r="O4070">
        <f t="shared" si="1139"/>
        <v>0</v>
      </c>
      <c r="P4070">
        <f>COUNTIF(作圖資料!$A$3:$A$249,A4070)</f>
        <v>0</v>
      </c>
      <c r="R4070" s="7">
        <f t="shared" si="1145"/>
        <v>10</v>
      </c>
      <c r="S4070" s="8">
        <f t="shared" ca="1" si="1146"/>
        <v>10</v>
      </c>
      <c r="T4070" s="8">
        <f t="shared" ca="1" si="1147"/>
        <v>8466</v>
      </c>
      <c r="U4070" s="8">
        <f t="shared" ca="1" si="1148"/>
        <v>0</v>
      </c>
      <c r="V4070" s="9">
        <f t="shared" ca="1" si="1149"/>
        <v>0</v>
      </c>
      <c r="W4070" s="3">
        <f t="shared" si="1150"/>
        <v>3.0970943542736329E-3</v>
      </c>
      <c r="X4070" s="3">
        <f t="shared" si="1151"/>
        <v>1.4312904708565277E-2</v>
      </c>
      <c r="Y4070" s="3">
        <f t="shared" si="1152"/>
        <v>1.245690134579025E-2</v>
      </c>
    </row>
    <row r="4071" spans="1:25" x14ac:dyDescent="0.25">
      <c r="A4071" s="1">
        <v>41967</v>
      </c>
      <c r="B4071" s="2">
        <v>9122.33</v>
      </c>
      <c r="C4071" s="2">
        <v>76128</v>
      </c>
      <c r="D4071" s="2">
        <v>9130</v>
      </c>
      <c r="E4071" s="2">
        <v>9127</v>
      </c>
      <c r="F4071" s="13">
        <f t="shared" si="1140"/>
        <v>8.407939638228612E-4</v>
      </c>
      <c r="G4071" s="2">
        <f t="shared" si="1135"/>
        <v>9016.5733333333337</v>
      </c>
      <c r="H4071" s="2">
        <f t="shared" ca="1" si="1141"/>
        <v>83068</v>
      </c>
      <c r="I4071">
        <f t="shared" ca="1" si="1142"/>
        <v>-1</v>
      </c>
      <c r="J4071">
        <f t="shared" si="1143"/>
        <v>1</v>
      </c>
      <c r="K4071">
        <f t="shared" si="1136"/>
        <v>30.799999999999272</v>
      </c>
      <c r="L4071">
        <f t="shared" ca="1" si="1137"/>
        <v>-30.799999999999272</v>
      </c>
      <c r="M4071" s="14">
        <f t="shared" si="1138"/>
        <v>6923.0300000000498</v>
      </c>
      <c r="N4071">
        <f t="shared" si="1144"/>
        <v>0</v>
      </c>
      <c r="O4071">
        <f t="shared" si="1139"/>
        <v>0</v>
      </c>
      <c r="P4071">
        <f>COUNTIF(作圖資料!$A$3:$A$249,A4071)</f>
        <v>0</v>
      </c>
      <c r="R4071" s="7">
        <f t="shared" si="1145"/>
        <v>27</v>
      </c>
      <c r="S4071" s="8">
        <f t="shared" ca="1" si="1146"/>
        <v>-27</v>
      </c>
      <c r="T4071" s="8">
        <f t="shared" ca="1" si="1147"/>
        <v>8466</v>
      </c>
      <c r="U4071" s="8">
        <f t="shared" ca="1" si="1148"/>
        <v>0</v>
      </c>
      <c r="V4071" s="9">
        <f t="shared" ca="1" si="1149"/>
        <v>0</v>
      </c>
      <c r="W4071" s="3">
        <f t="shared" si="1150"/>
        <v>3.0970943542736329E-3</v>
      </c>
      <c r="X4071" s="3">
        <f t="shared" si="1151"/>
        <v>1.7749162133335883E-2</v>
      </c>
      <c r="Y4071" s="3">
        <f t="shared" si="1152"/>
        <v>1.5459904348793296E-2</v>
      </c>
    </row>
    <row r="4072" spans="1:25" x14ac:dyDescent="0.25">
      <c r="A4072" s="1">
        <v>41968</v>
      </c>
      <c r="B4072" s="2">
        <v>9116.24</v>
      </c>
      <c r="C4072" s="2">
        <v>87325</v>
      </c>
      <c r="D4072" s="2">
        <v>9107</v>
      </c>
      <c r="E4072" s="2">
        <v>9106</v>
      </c>
      <c r="F4072" s="13">
        <f t="shared" si="1140"/>
        <v>-1.0135757724675232E-3</v>
      </c>
      <c r="G4072" s="2">
        <f t="shared" si="1135"/>
        <v>9011.2395000000015</v>
      </c>
      <c r="H4072" s="2">
        <f t="shared" ca="1" si="1141"/>
        <v>84789.8</v>
      </c>
      <c r="I4072">
        <f t="shared" ca="1" si="1142"/>
        <v>1</v>
      </c>
      <c r="J4072">
        <f t="shared" si="1143"/>
        <v>-1</v>
      </c>
      <c r="K4072">
        <f t="shared" si="1136"/>
        <v>-6.0900000000001455</v>
      </c>
      <c r="L4072">
        <f t="shared" ca="1" si="1137"/>
        <v>6.0900000000001455</v>
      </c>
      <c r="M4072" s="14">
        <f t="shared" si="1138"/>
        <v>6923.0300000000498</v>
      </c>
      <c r="N4072">
        <f t="shared" si="1144"/>
        <v>0</v>
      </c>
      <c r="O4072">
        <f t="shared" si="1139"/>
        <v>0</v>
      </c>
      <c r="P4072">
        <f>COUNTIF(作圖資料!$A$3:$A$249,A4072)</f>
        <v>0</v>
      </c>
      <c r="R4072" s="7">
        <f t="shared" si="1145"/>
        <v>-23</v>
      </c>
      <c r="S4072" s="8">
        <f t="shared" ca="1" si="1146"/>
        <v>23</v>
      </c>
      <c r="T4072" s="8">
        <f t="shared" ca="1" si="1147"/>
        <v>8466</v>
      </c>
      <c r="U4072" s="8">
        <f t="shared" ca="1" si="1148"/>
        <v>0</v>
      </c>
      <c r="V4072" s="9">
        <f t="shared" ca="1" si="1149"/>
        <v>0</v>
      </c>
      <c r="W4072" s="3">
        <f t="shared" si="1150"/>
        <v>3.0970943542736329E-3</v>
      </c>
      <c r="X4072" s="3">
        <f t="shared" si="1151"/>
        <v>1.706972032434706E-2</v>
      </c>
      <c r="Y4072" s="3">
        <f t="shared" si="1152"/>
        <v>1.2901790679568537E-2</v>
      </c>
    </row>
    <row r="4073" spans="1:25" x14ac:dyDescent="0.25">
      <c r="A4073" s="1">
        <v>41969</v>
      </c>
      <c r="B4073" s="2">
        <v>9122.39</v>
      </c>
      <c r="C4073" s="2">
        <v>74629</v>
      </c>
      <c r="D4073" s="2">
        <v>9123</v>
      </c>
      <c r="E4073" s="2">
        <v>9117</v>
      </c>
      <c r="F4073" s="13">
        <f t="shared" si="1140"/>
        <v>6.686844127479219E-5</v>
      </c>
      <c r="G4073" s="2">
        <f t="shared" si="1135"/>
        <v>9004.7283333333362</v>
      </c>
      <c r="H4073" s="2">
        <f t="shared" ca="1" si="1141"/>
        <v>81469.8</v>
      </c>
      <c r="I4073">
        <f t="shared" ca="1" si="1142"/>
        <v>-1</v>
      </c>
      <c r="J4073">
        <f t="shared" si="1143"/>
        <v>1</v>
      </c>
      <c r="K4073">
        <f t="shared" si="1136"/>
        <v>6.1499999999996362</v>
      </c>
      <c r="L4073">
        <f t="shared" ca="1" si="1137"/>
        <v>6.1499999999996362</v>
      </c>
      <c r="M4073" s="14">
        <f t="shared" si="1138"/>
        <v>6923.0300000000498</v>
      </c>
      <c r="N4073">
        <f t="shared" si="1144"/>
        <v>0</v>
      </c>
      <c r="O4073">
        <f t="shared" si="1139"/>
        <v>0</v>
      </c>
      <c r="P4073">
        <f>COUNTIF(作圖資料!$A$3:$A$249,A4073)</f>
        <v>0</v>
      </c>
      <c r="R4073" s="7">
        <f t="shared" si="1145"/>
        <v>16</v>
      </c>
      <c r="S4073" s="8">
        <f t="shared" ca="1" si="1146"/>
        <v>16</v>
      </c>
      <c r="T4073" s="8">
        <f t="shared" ca="1" si="1147"/>
        <v>8466</v>
      </c>
      <c r="U4073" s="8">
        <f t="shared" ca="1" si="1148"/>
        <v>0</v>
      </c>
      <c r="V4073" s="9">
        <f t="shared" ca="1" si="1149"/>
        <v>0</v>
      </c>
      <c r="W4073" s="3">
        <f t="shared" si="1150"/>
        <v>3.0970943542736329E-3</v>
      </c>
      <c r="X4073" s="3">
        <f t="shared" si="1151"/>
        <v>1.7755856141306037E-2</v>
      </c>
      <c r="Y4073" s="3">
        <f t="shared" si="1152"/>
        <v>1.4681348014681461E-2</v>
      </c>
    </row>
    <row r="4074" spans="1:25" x14ac:dyDescent="0.25">
      <c r="A4074" s="1">
        <v>41970</v>
      </c>
      <c r="B4074" s="2">
        <v>9165.31</v>
      </c>
      <c r="C4074" s="2">
        <v>82710</v>
      </c>
      <c r="D4074" s="2">
        <v>9176</v>
      </c>
      <c r="E4074" s="2">
        <v>9178</v>
      </c>
      <c r="F4074" s="13">
        <f t="shared" si="1140"/>
        <v>1.1663544386388836E-3</v>
      </c>
      <c r="G4074" s="2">
        <f t="shared" si="1135"/>
        <v>9000.8215000000018</v>
      </c>
      <c r="H4074" s="2">
        <f t="shared" ca="1" si="1141"/>
        <v>79928.399999999994</v>
      </c>
      <c r="I4074">
        <f t="shared" ca="1" si="1142"/>
        <v>1</v>
      </c>
      <c r="J4074">
        <f t="shared" si="1143"/>
        <v>1</v>
      </c>
      <c r="K4074">
        <f t="shared" si="1136"/>
        <v>42.920000000000073</v>
      </c>
      <c r="L4074">
        <f t="shared" ca="1" si="1137"/>
        <v>-42.920000000000073</v>
      </c>
      <c r="M4074" s="14">
        <f t="shared" si="1138"/>
        <v>6923.0300000000498</v>
      </c>
      <c r="N4074">
        <f t="shared" si="1144"/>
        <v>0</v>
      </c>
      <c r="O4074">
        <f t="shared" si="1139"/>
        <v>0</v>
      </c>
      <c r="P4074">
        <f>COUNTIF(作圖資料!$A$3:$A$249,A4074)</f>
        <v>0</v>
      </c>
      <c r="R4074" s="7">
        <f t="shared" si="1145"/>
        <v>53</v>
      </c>
      <c r="S4074" s="8">
        <f t="shared" ca="1" si="1146"/>
        <v>-53</v>
      </c>
      <c r="T4074" s="8">
        <f t="shared" ca="1" si="1147"/>
        <v>8466</v>
      </c>
      <c r="U4074" s="8">
        <f t="shared" ca="1" si="1148"/>
        <v>0</v>
      </c>
      <c r="V4074" s="9">
        <f t="shared" ca="1" si="1149"/>
        <v>0</v>
      </c>
      <c r="W4074" s="3">
        <f t="shared" si="1150"/>
        <v>3.0970943542736329E-3</v>
      </c>
      <c r="X4074" s="3">
        <f t="shared" si="1151"/>
        <v>2.2544303176083691E-2</v>
      </c>
      <c r="Y4074" s="3">
        <f t="shared" si="1152"/>
        <v>2.0576131687243038E-2</v>
      </c>
    </row>
    <row r="4075" spans="1:25" x14ac:dyDescent="0.25">
      <c r="A4075" s="1">
        <v>41971</v>
      </c>
      <c r="B4075" s="2">
        <v>9187.15</v>
      </c>
      <c r="C4075" s="2">
        <v>70603</v>
      </c>
      <c r="D4075" s="2">
        <v>9181</v>
      </c>
      <c r="E4075" s="2">
        <v>9178</v>
      </c>
      <c r="F4075" s="13">
        <f t="shared" si="1140"/>
        <v>-6.6941325655944794E-4</v>
      </c>
      <c r="G4075" s="2">
        <f t="shared" si="1135"/>
        <v>8996.4348333333364</v>
      </c>
      <c r="H4075" s="2">
        <f t="shared" ca="1" si="1141"/>
        <v>78279</v>
      </c>
      <c r="I4075">
        <f t="shared" ca="1" si="1142"/>
        <v>-1</v>
      </c>
      <c r="J4075">
        <f t="shared" si="1143"/>
        <v>-1</v>
      </c>
      <c r="K4075">
        <f t="shared" si="1136"/>
        <v>21.840000000000146</v>
      </c>
      <c r="L4075">
        <f t="shared" ca="1" si="1137"/>
        <v>21.840000000000146</v>
      </c>
      <c r="M4075" s="14">
        <f t="shared" si="1138"/>
        <v>6923.0300000000498</v>
      </c>
      <c r="N4075">
        <f t="shared" si="1144"/>
        <v>0</v>
      </c>
      <c r="O4075">
        <f t="shared" si="1139"/>
        <v>0</v>
      </c>
      <c r="P4075">
        <f>COUNTIF(作圖資料!$A$3:$A$249,A4075)</f>
        <v>0</v>
      </c>
      <c r="R4075" s="7">
        <f t="shared" si="1145"/>
        <v>5</v>
      </c>
      <c r="S4075" s="8">
        <f t="shared" ca="1" si="1146"/>
        <v>5</v>
      </c>
      <c r="T4075" s="8">
        <f t="shared" ca="1" si="1147"/>
        <v>8466</v>
      </c>
      <c r="U4075" s="8">
        <f t="shared" ca="1" si="1148"/>
        <v>0</v>
      </c>
      <c r="V4075" s="9">
        <f t="shared" ca="1" si="1149"/>
        <v>0</v>
      </c>
      <c r="W4075" s="3">
        <f t="shared" si="1150"/>
        <v>3.0970943542736329E-3</v>
      </c>
      <c r="X4075" s="3">
        <f t="shared" si="1151"/>
        <v>2.4980922077284529E-2</v>
      </c>
      <c r="Y4075" s="3">
        <f t="shared" si="1152"/>
        <v>2.1132243354465841E-2</v>
      </c>
    </row>
    <row r="4076" spans="1:25" x14ac:dyDescent="0.25">
      <c r="A4076" s="1">
        <v>41974</v>
      </c>
      <c r="B4076" s="2">
        <v>9117.7099999999991</v>
      </c>
      <c r="C4076" s="2">
        <v>87999</v>
      </c>
      <c r="D4076" s="2">
        <v>9119</v>
      </c>
      <c r="E4076" s="2">
        <v>9120</v>
      </c>
      <c r="F4076" s="13">
        <f t="shared" si="1140"/>
        <v>1.4148289427939886E-4</v>
      </c>
      <c r="G4076" s="2">
        <f t="shared" si="1135"/>
        <v>8991.2485000000033</v>
      </c>
      <c r="H4076" s="2">
        <f t="shared" ca="1" si="1141"/>
        <v>80653.2</v>
      </c>
      <c r="I4076">
        <f t="shared" ca="1" si="1142"/>
        <v>1</v>
      </c>
      <c r="J4076">
        <f t="shared" si="1143"/>
        <v>1</v>
      </c>
      <c r="K4076">
        <f t="shared" si="1136"/>
        <v>-69.440000000000509</v>
      </c>
      <c r="L4076">
        <f t="shared" ca="1" si="1137"/>
        <v>69.440000000000509</v>
      </c>
      <c r="M4076" s="14">
        <f t="shared" si="1138"/>
        <v>6923.0300000000498</v>
      </c>
      <c r="N4076">
        <f t="shared" si="1144"/>
        <v>0</v>
      </c>
      <c r="O4076">
        <f t="shared" si="1139"/>
        <v>0</v>
      </c>
      <c r="P4076">
        <f>COUNTIF(作圖資料!$A$3:$A$249,A4076)</f>
        <v>0</v>
      </c>
      <c r="R4076" s="7">
        <f t="shared" si="1145"/>
        <v>-62</v>
      </c>
      <c r="S4076" s="8">
        <f t="shared" ca="1" si="1146"/>
        <v>62</v>
      </c>
      <c r="T4076" s="8">
        <f t="shared" ca="1" si="1147"/>
        <v>8466</v>
      </c>
      <c r="U4076" s="8">
        <f t="shared" ca="1" si="1148"/>
        <v>0</v>
      </c>
      <c r="V4076" s="9">
        <f t="shared" ca="1" si="1149"/>
        <v>0</v>
      </c>
      <c r="W4076" s="3">
        <f t="shared" si="1150"/>
        <v>3.0970943542736329E-3</v>
      </c>
      <c r="X4076" s="3">
        <f t="shared" si="1151"/>
        <v>1.7233723519620048E-2</v>
      </c>
      <c r="Y4076" s="3">
        <f t="shared" si="1152"/>
        <v>1.4236458680903397E-2</v>
      </c>
    </row>
    <row r="4077" spans="1:25" x14ac:dyDescent="0.25">
      <c r="A4077" s="1">
        <v>41975</v>
      </c>
      <c r="B4077" s="2">
        <v>9034.7900000000009</v>
      </c>
      <c r="C4077" s="2">
        <v>94980</v>
      </c>
      <c r="D4077" s="2">
        <v>9031</v>
      </c>
      <c r="E4077" s="2">
        <v>9031</v>
      </c>
      <c r="F4077" s="13">
        <f t="shared" si="1140"/>
        <v>-4.1948955094706086E-4</v>
      </c>
      <c r="G4077" s="2">
        <f t="shared" si="1135"/>
        <v>8985.0293333333375</v>
      </c>
      <c r="H4077" s="2">
        <f t="shared" ca="1" si="1141"/>
        <v>82184.2</v>
      </c>
      <c r="I4077">
        <f t="shared" ca="1" si="1142"/>
        <v>1</v>
      </c>
      <c r="J4077">
        <f t="shared" si="1143"/>
        <v>-1</v>
      </c>
      <c r="K4077">
        <f t="shared" si="1136"/>
        <v>-82.919999999998254</v>
      </c>
      <c r="L4077">
        <f t="shared" ca="1" si="1137"/>
        <v>-82.919999999998254</v>
      </c>
      <c r="M4077" s="14">
        <f t="shared" si="1138"/>
        <v>6923.0300000000498</v>
      </c>
      <c r="N4077">
        <f t="shared" si="1144"/>
        <v>0</v>
      </c>
      <c r="O4077">
        <f t="shared" si="1139"/>
        <v>0</v>
      </c>
      <c r="P4077">
        <f>COUNTIF(作圖資料!$A$3:$A$249,A4077)</f>
        <v>0</v>
      </c>
      <c r="R4077" s="7">
        <f t="shared" si="1145"/>
        <v>-88</v>
      </c>
      <c r="S4077" s="8">
        <f t="shared" ca="1" si="1146"/>
        <v>-88</v>
      </c>
      <c r="T4077" s="8">
        <f t="shared" ca="1" si="1147"/>
        <v>8466</v>
      </c>
      <c r="U4077" s="8">
        <f t="shared" ca="1" si="1148"/>
        <v>0</v>
      </c>
      <c r="V4077" s="9">
        <f t="shared" ca="1" si="1149"/>
        <v>0</v>
      </c>
      <c r="W4077" s="3">
        <f t="shared" si="1150"/>
        <v>3.0970943542736329E-3</v>
      </c>
      <c r="X4077" s="3">
        <f t="shared" si="1151"/>
        <v>7.9826045046211824E-3</v>
      </c>
      <c r="Y4077" s="3">
        <f t="shared" si="1152"/>
        <v>4.4488933377824225E-3</v>
      </c>
    </row>
    <row r="4078" spans="1:25" x14ac:dyDescent="0.25">
      <c r="A4078" s="1">
        <v>41976</v>
      </c>
      <c r="B4078" s="2">
        <v>9175.26</v>
      </c>
      <c r="C4078" s="2">
        <v>114430</v>
      </c>
      <c r="D4078" s="2">
        <v>9211</v>
      </c>
      <c r="E4078" s="2">
        <v>9213</v>
      </c>
      <c r="F4078" s="13">
        <f t="shared" si="1140"/>
        <v>3.8952574640935822E-3</v>
      </c>
      <c r="G4078" s="2">
        <f t="shared" si="1135"/>
        <v>8980.7041666666701</v>
      </c>
      <c r="H4078" s="2">
        <f t="shared" ca="1" si="1141"/>
        <v>90144.4</v>
      </c>
      <c r="I4078">
        <f t="shared" ca="1" si="1142"/>
        <v>1</v>
      </c>
      <c r="J4078">
        <f t="shared" si="1143"/>
        <v>1</v>
      </c>
      <c r="K4078">
        <f t="shared" si="1136"/>
        <v>140.46999999999935</v>
      </c>
      <c r="L4078">
        <f t="shared" ca="1" si="1137"/>
        <v>140.46999999999935</v>
      </c>
      <c r="M4078" s="14">
        <f t="shared" si="1138"/>
        <v>6923.0300000000498</v>
      </c>
      <c r="N4078">
        <f t="shared" si="1144"/>
        <v>0</v>
      </c>
      <c r="O4078">
        <f t="shared" si="1139"/>
        <v>0</v>
      </c>
      <c r="P4078">
        <f>COUNTIF(作圖資料!$A$3:$A$249,A4078)</f>
        <v>0</v>
      </c>
      <c r="R4078" s="7">
        <f t="shared" si="1145"/>
        <v>180</v>
      </c>
      <c r="S4078" s="8">
        <f t="shared" ca="1" si="1146"/>
        <v>180</v>
      </c>
      <c r="T4078" s="8">
        <f t="shared" ca="1" si="1147"/>
        <v>8466</v>
      </c>
      <c r="U4078" s="8">
        <f t="shared" ca="1" si="1148"/>
        <v>0</v>
      </c>
      <c r="V4078" s="9">
        <f t="shared" ca="1" si="1149"/>
        <v>0</v>
      </c>
      <c r="W4078" s="3">
        <f t="shared" si="1150"/>
        <v>3.0970943542736329E-3</v>
      </c>
      <c r="X4078" s="3">
        <f t="shared" si="1151"/>
        <v>2.3654392831163662E-2</v>
      </c>
      <c r="Y4078" s="3">
        <f t="shared" si="1152"/>
        <v>2.4468913357802435E-2</v>
      </c>
    </row>
    <row r="4079" spans="1:25" x14ac:dyDescent="0.25">
      <c r="A4079" s="1">
        <v>41977</v>
      </c>
      <c r="B4079" s="2">
        <v>9225.11</v>
      </c>
      <c r="C4079" s="2">
        <v>103456</v>
      </c>
      <c r="D4079" s="2">
        <v>9220</v>
      </c>
      <c r="E4079" s="2">
        <v>9222</v>
      </c>
      <c r="F4079" s="13">
        <f t="shared" si="1140"/>
        <v>-5.5392293425238215E-4</v>
      </c>
      <c r="G4079" s="2">
        <f t="shared" si="1135"/>
        <v>8978.4958333333361</v>
      </c>
      <c r="H4079" s="2">
        <f t="shared" ca="1" si="1141"/>
        <v>94293.6</v>
      </c>
      <c r="I4079">
        <f t="shared" ca="1" si="1142"/>
        <v>1</v>
      </c>
      <c r="J4079">
        <f t="shared" si="1143"/>
        <v>-1</v>
      </c>
      <c r="K4079">
        <f t="shared" si="1136"/>
        <v>49.850000000000364</v>
      </c>
      <c r="L4079">
        <f t="shared" ca="1" si="1137"/>
        <v>49.850000000000364</v>
      </c>
      <c r="M4079" s="14">
        <f t="shared" si="1138"/>
        <v>6923.0300000000498</v>
      </c>
      <c r="N4079">
        <f t="shared" si="1144"/>
        <v>0</v>
      </c>
      <c r="O4079">
        <f t="shared" si="1139"/>
        <v>0</v>
      </c>
      <c r="P4079">
        <f>COUNTIF(作圖資料!$A$3:$A$249,A4079)</f>
        <v>0</v>
      </c>
      <c r="R4079" s="7">
        <f t="shared" si="1145"/>
        <v>9</v>
      </c>
      <c r="S4079" s="8">
        <f t="shared" ca="1" si="1146"/>
        <v>9</v>
      </c>
      <c r="T4079" s="8">
        <f t="shared" ca="1" si="1147"/>
        <v>8466</v>
      </c>
      <c r="U4079" s="8">
        <f t="shared" ca="1" si="1148"/>
        <v>0</v>
      </c>
      <c r="V4079" s="9">
        <f t="shared" ca="1" si="1149"/>
        <v>0</v>
      </c>
      <c r="W4079" s="3">
        <f t="shared" si="1150"/>
        <v>3.0970943542736329E-3</v>
      </c>
      <c r="X4079" s="3">
        <f t="shared" si="1151"/>
        <v>2.9215997786514736E-2</v>
      </c>
      <c r="Y4079" s="3">
        <f t="shared" si="1152"/>
        <v>2.5469914358803303E-2</v>
      </c>
    </row>
    <row r="4080" spans="1:25" x14ac:dyDescent="0.25">
      <c r="A4080" s="1">
        <v>41978</v>
      </c>
      <c r="B4080" s="2">
        <v>9206.57</v>
      </c>
      <c r="C4080" s="2">
        <v>97770</v>
      </c>
      <c r="D4080" s="2">
        <v>9216</v>
      </c>
      <c r="E4080" s="2">
        <v>9213</v>
      </c>
      <c r="F4080" s="13">
        <f t="shared" si="1140"/>
        <v>1.02426853866322E-3</v>
      </c>
      <c r="G4080" s="2">
        <f t="shared" si="1135"/>
        <v>8976.556166666669</v>
      </c>
      <c r="H4080" s="2">
        <f t="shared" ca="1" si="1141"/>
        <v>99727</v>
      </c>
      <c r="I4080">
        <f t="shared" ca="1" si="1142"/>
        <v>-1</v>
      </c>
      <c r="J4080">
        <f t="shared" si="1143"/>
        <v>1</v>
      </c>
      <c r="K4080">
        <f t="shared" si="1136"/>
        <v>-18.540000000000873</v>
      </c>
      <c r="L4080">
        <f t="shared" ca="1" si="1137"/>
        <v>-18.540000000000873</v>
      </c>
      <c r="M4080" s="14">
        <f t="shared" si="1138"/>
        <v>6923.0300000000498</v>
      </c>
      <c r="N4080">
        <f t="shared" si="1144"/>
        <v>0</v>
      </c>
      <c r="O4080">
        <f t="shared" si="1139"/>
        <v>0</v>
      </c>
      <c r="P4080">
        <f>COUNTIF(作圖資料!$A$3:$A$249,A4080)</f>
        <v>0</v>
      </c>
      <c r="R4080" s="7">
        <f t="shared" si="1145"/>
        <v>-4</v>
      </c>
      <c r="S4080" s="8">
        <f t="shared" ca="1" si="1146"/>
        <v>-4</v>
      </c>
      <c r="T4080" s="8">
        <f t="shared" ca="1" si="1147"/>
        <v>8466</v>
      </c>
      <c r="U4080" s="8">
        <f t="shared" ca="1" si="1148"/>
        <v>0</v>
      </c>
      <c r="V4080" s="9">
        <f t="shared" ca="1" si="1149"/>
        <v>0</v>
      </c>
      <c r="W4080" s="3">
        <f t="shared" si="1150"/>
        <v>3.0970943542736329E-3</v>
      </c>
      <c r="X4080" s="3">
        <f t="shared" si="1151"/>
        <v>2.7147549323681908E-2</v>
      </c>
      <c r="Y4080" s="3">
        <f t="shared" si="1152"/>
        <v>2.5025025025025238E-2</v>
      </c>
    </row>
    <row r="4081" spans="1:25" x14ac:dyDescent="0.25">
      <c r="A4081" s="1">
        <v>41981</v>
      </c>
      <c r="B4081" s="2">
        <v>9187.2900000000009</v>
      </c>
      <c r="C4081" s="2">
        <v>92107</v>
      </c>
      <c r="D4081" s="2">
        <v>9185</v>
      </c>
      <c r="E4081" s="2">
        <v>9188</v>
      </c>
      <c r="F4081" s="13">
        <f t="shared" si="1140"/>
        <v>-2.492573979923085E-4</v>
      </c>
      <c r="G4081" s="2">
        <f t="shared" si="1135"/>
        <v>8975.9580000000024</v>
      </c>
      <c r="H4081" s="2">
        <f t="shared" ca="1" si="1141"/>
        <v>100548.6</v>
      </c>
      <c r="I4081">
        <f t="shared" ca="1" si="1142"/>
        <v>-1</v>
      </c>
      <c r="J4081">
        <f t="shared" si="1143"/>
        <v>-1</v>
      </c>
      <c r="K4081">
        <f t="shared" si="1136"/>
        <v>-19.279999999998836</v>
      </c>
      <c r="L4081">
        <f t="shared" ca="1" si="1137"/>
        <v>19.279999999998836</v>
      </c>
      <c r="M4081" s="14">
        <f t="shared" si="1138"/>
        <v>6923.0300000000498</v>
      </c>
      <c r="N4081">
        <f t="shared" si="1144"/>
        <v>0</v>
      </c>
      <c r="O4081">
        <f t="shared" si="1139"/>
        <v>0</v>
      </c>
      <c r="P4081">
        <f>COUNTIF(作圖資料!$A$3:$A$249,A4081)</f>
        <v>0</v>
      </c>
      <c r="R4081" s="7">
        <f t="shared" si="1145"/>
        <v>-31</v>
      </c>
      <c r="S4081" s="8">
        <f t="shared" ca="1" si="1146"/>
        <v>31</v>
      </c>
      <c r="T4081" s="8">
        <f t="shared" ca="1" si="1147"/>
        <v>8466</v>
      </c>
      <c r="U4081" s="8">
        <f t="shared" ca="1" si="1148"/>
        <v>0</v>
      </c>
      <c r="V4081" s="9">
        <f t="shared" ca="1" si="1149"/>
        <v>0</v>
      </c>
      <c r="W4081" s="3">
        <f t="shared" si="1150"/>
        <v>3.0970943542736329E-3</v>
      </c>
      <c r="X4081" s="3">
        <f t="shared" si="1151"/>
        <v>2.4996541429215258E-2</v>
      </c>
      <c r="Y4081" s="3">
        <f t="shared" si="1152"/>
        <v>2.1577132688243905E-2</v>
      </c>
    </row>
    <row r="4082" spans="1:25" x14ac:dyDescent="0.25">
      <c r="A4082" s="1">
        <v>41982</v>
      </c>
      <c r="B4082" s="2">
        <v>9128.9</v>
      </c>
      <c r="C4082" s="2">
        <v>87573</v>
      </c>
      <c r="D4082" s="2">
        <v>9132</v>
      </c>
      <c r="E4082" s="2">
        <v>9134</v>
      </c>
      <c r="F4082" s="13">
        <f t="shared" si="1140"/>
        <v>3.3958089145458281E-4</v>
      </c>
      <c r="G4082" s="2">
        <f t="shared" si="1135"/>
        <v>8974.4820000000018</v>
      </c>
      <c r="H4082" s="2">
        <f t="shared" ca="1" si="1141"/>
        <v>99067.199999999997</v>
      </c>
      <c r="I4082">
        <f t="shared" ca="1" si="1142"/>
        <v>-1</v>
      </c>
      <c r="J4082">
        <f t="shared" si="1143"/>
        <v>1</v>
      </c>
      <c r="K4082">
        <f t="shared" si="1136"/>
        <v>-58.390000000001237</v>
      </c>
      <c r="L4082">
        <f t="shared" ca="1" si="1137"/>
        <v>58.390000000001237</v>
      </c>
      <c r="M4082" s="14">
        <f t="shared" si="1138"/>
        <v>6923.0300000000498</v>
      </c>
      <c r="N4082">
        <f t="shared" si="1144"/>
        <v>0</v>
      </c>
      <c r="O4082">
        <f t="shared" si="1139"/>
        <v>0</v>
      </c>
      <c r="P4082">
        <f>COUNTIF(作圖資料!$A$3:$A$249,A4082)</f>
        <v>0</v>
      </c>
      <c r="R4082" s="7">
        <f t="shared" si="1145"/>
        <v>-53</v>
      </c>
      <c r="S4082" s="8">
        <f t="shared" ca="1" si="1146"/>
        <v>53</v>
      </c>
      <c r="T4082" s="8">
        <f t="shared" ca="1" si="1147"/>
        <v>8466</v>
      </c>
      <c r="U4082" s="8">
        <f t="shared" ca="1" si="1148"/>
        <v>0</v>
      </c>
      <c r="V4082" s="9">
        <f t="shared" ca="1" si="1149"/>
        <v>0</v>
      </c>
      <c r="W4082" s="3">
        <f t="shared" si="1150"/>
        <v>3.0970943542736329E-3</v>
      </c>
      <c r="X4082" s="3">
        <f t="shared" si="1151"/>
        <v>1.8482156006086825E-2</v>
      </c>
      <c r="Y4082" s="3">
        <f t="shared" si="1152"/>
        <v>1.5682349015682551E-2</v>
      </c>
    </row>
    <row r="4083" spans="1:25" x14ac:dyDescent="0.25">
      <c r="A4083" s="1">
        <v>41983</v>
      </c>
      <c r="B4083" s="2">
        <v>9032.16</v>
      </c>
      <c r="C4083" s="2">
        <v>91859</v>
      </c>
      <c r="D4083" s="2">
        <v>9046</v>
      </c>
      <c r="E4083" s="2">
        <v>9050</v>
      </c>
      <c r="F4083" s="13">
        <f t="shared" si="1140"/>
        <v>1.5323023507112232E-3</v>
      </c>
      <c r="G4083" s="2">
        <f t="shared" si="1135"/>
        <v>8972.7946666666667</v>
      </c>
      <c r="H4083" s="2">
        <f t="shared" ca="1" si="1141"/>
        <v>94553</v>
      </c>
      <c r="I4083">
        <f t="shared" ca="1" si="1142"/>
        <v>-1</v>
      </c>
      <c r="J4083">
        <f t="shared" si="1143"/>
        <v>1</v>
      </c>
      <c r="K4083">
        <f t="shared" si="1136"/>
        <v>-96.739999999999782</v>
      </c>
      <c r="L4083">
        <f t="shared" ca="1" si="1137"/>
        <v>96.739999999999782</v>
      </c>
      <c r="M4083" s="14">
        <f t="shared" si="1138"/>
        <v>6923.0300000000498</v>
      </c>
      <c r="N4083">
        <f t="shared" si="1144"/>
        <v>0</v>
      </c>
      <c r="O4083">
        <f t="shared" si="1139"/>
        <v>0</v>
      </c>
      <c r="P4083">
        <f>COUNTIF(作圖資料!$A$3:$A$249,A4083)</f>
        <v>0</v>
      </c>
      <c r="R4083" s="7">
        <f t="shared" si="1145"/>
        <v>-86</v>
      </c>
      <c r="S4083" s="8">
        <f t="shared" ca="1" si="1146"/>
        <v>86</v>
      </c>
      <c r="T4083" s="8">
        <f t="shared" ca="1" si="1147"/>
        <v>8466</v>
      </c>
      <c r="U4083" s="8">
        <f t="shared" ca="1" si="1148"/>
        <v>0</v>
      </c>
      <c r="V4083" s="9">
        <f t="shared" ca="1" si="1149"/>
        <v>0</v>
      </c>
      <c r="W4083" s="3">
        <f t="shared" si="1150"/>
        <v>3.0970943542736329E-3</v>
      </c>
      <c r="X4083" s="3">
        <f t="shared" si="1151"/>
        <v>7.6891838219212971E-3</v>
      </c>
      <c r="Y4083" s="3">
        <f t="shared" si="1152"/>
        <v>6.1172283394506088E-3</v>
      </c>
    </row>
    <row r="4084" spans="1:25" x14ac:dyDescent="0.25">
      <c r="A4084" s="1">
        <v>41984</v>
      </c>
      <c r="B4084" s="2">
        <v>9013.07</v>
      </c>
      <c r="C4084" s="2">
        <v>78630</v>
      </c>
      <c r="D4084" s="2">
        <v>9010</v>
      </c>
      <c r="E4084" s="2">
        <v>9012</v>
      </c>
      <c r="F4084" s="13">
        <f t="shared" si="1140"/>
        <v>-3.4061646031813275E-4</v>
      </c>
      <c r="G4084" s="2">
        <f t="shared" si="1135"/>
        <v>8969.7596666666686</v>
      </c>
      <c r="H4084" s="2">
        <f t="shared" ca="1" si="1141"/>
        <v>89587.8</v>
      </c>
      <c r="I4084">
        <f t="shared" ca="1" si="1142"/>
        <v>-1</v>
      </c>
      <c r="J4084">
        <f t="shared" si="1143"/>
        <v>-1</v>
      </c>
      <c r="K4084">
        <f t="shared" si="1136"/>
        <v>-19.090000000000146</v>
      </c>
      <c r="L4084">
        <f t="shared" ca="1" si="1137"/>
        <v>19.090000000000146</v>
      </c>
      <c r="M4084" s="14">
        <f t="shared" si="1138"/>
        <v>6923.0300000000498</v>
      </c>
      <c r="N4084">
        <f t="shared" si="1144"/>
        <v>0</v>
      </c>
      <c r="O4084">
        <f t="shared" si="1139"/>
        <v>0</v>
      </c>
      <c r="P4084">
        <f>COUNTIF(作圖資料!$A$3:$A$249,A4084)</f>
        <v>0</v>
      </c>
      <c r="R4084" s="7">
        <f t="shared" si="1145"/>
        <v>-36</v>
      </c>
      <c r="S4084" s="8">
        <f t="shared" ca="1" si="1146"/>
        <v>36</v>
      </c>
      <c r="T4084" s="8">
        <f t="shared" ca="1" si="1147"/>
        <v>8466</v>
      </c>
      <c r="U4084" s="8">
        <f t="shared" ca="1" si="1148"/>
        <v>0</v>
      </c>
      <c r="V4084" s="9">
        <f t="shared" ca="1" si="1149"/>
        <v>0</v>
      </c>
      <c r="W4084" s="3">
        <f t="shared" si="1150"/>
        <v>3.0970943542736329E-3</v>
      </c>
      <c r="X4084" s="3">
        <f t="shared" si="1151"/>
        <v>5.5593736193606524E-3</v>
      </c>
      <c r="Y4084" s="3">
        <f t="shared" si="1152"/>
        <v>2.113224335446473E-3</v>
      </c>
    </row>
    <row r="4085" spans="1:25" x14ac:dyDescent="0.25">
      <c r="A4085" s="1">
        <v>41985</v>
      </c>
      <c r="B4085" s="2">
        <v>9027.33</v>
      </c>
      <c r="C4085" s="2">
        <v>76531</v>
      </c>
      <c r="D4085" s="2">
        <v>9006</v>
      </c>
      <c r="E4085" s="2">
        <v>9013</v>
      </c>
      <c r="F4085" s="13">
        <f t="shared" si="1140"/>
        <v>-2.3628248884220993E-3</v>
      </c>
      <c r="G4085" s="2">
        <f t="shared" si="1135"/>
        <v>8966.264666666666</v>
      </c>
      <c r="H4085" s="2">
        <f t="shared" ca="1" si="1141"/>
        <v>85340</v>
      </c>
      <c r="I4085">
        <f t="shared" ca="1" si="1142"/>
        <v>-1</v>
      </c>
      <c r="J4085">
        <f t="shared" si="1143"/>
        <v>-1</v>
      </c>
      <c r="K4085">
        <f t="shared" si="1136"/>
        <v>14.260000000000218</v>
      </c>
      <c r="L4085">
        <f t="shared" ca="1" si="1137"/>
        <v>-14.260000000000218</v>
      </c>
      <c r="M4085" s="14">
        <f t="shared" si="1138"/>
        <v>6923.0300000000498</v>
      </c>
      <c r="N4085">
        <f t="shared" si="1144"/>
        <v>0</v>
      </c>
      <c r="O4085">
        <f t="shared" si="1139"/>
        <v>0</v>
      </c>
      <c r="P4085">
        <f>COUNTIF(作圖資料!$A$3:$A$249,A4085)</f>
        <v>0</v>
      </c>
      <c r="R4085" s="7">
        <f t="shared" si="1145"/>
        <v>-4</v>
      </c>
      <c r="S4085" s="8">
        <f t="shared" ca="1" si="1146"/>
        <v>4</v>
      </c>
      <c r="T4085" s="8">
        <f t="shared" ca="1" si="1147"/>
        <v>8466</v>
      </c>
      <c r="U4085" s="8">
        <f t="shared" ca="1" si="1148"/>
        <v>0</v>
      </c>
      <c r="V4085" s="9">
        <f t="shared" ca="1" si="1149"/>
        <v>0</v>
      </c>
      <c r="W4085" s="3">
        <f t="shared" si="1150"/>
        <v>3.0970943542736329E-3</v>
      </c>
      <c r="X4085" s="3">
        <f t="shared" si="1151"/>
        <v>7.1503161803097015E-3</v>
      </c>
      <c r="Y4085" s="3">
        <f t="shared" si="1152"/>
        <v>1.6683350016681864E-3</v>
      </c>
    </row>
    <row r="4086" spans="1:25" x14ac:dyDescent="0.25">
      <c r="A4086" s="1">
        <v>41988</v>
      </c>
      <c r="B4086" s="2">
        <v>8985.6299999999992</v>
      </c>
      <c r="C4086" s="2">
        <v>75949</v>
      </c>
      <c r="D4086" s="2">
        <v>9036</v>
      </c>
      <c r="E4086" s="2">
        <v>9043</v>
      </c>
      <c r="F4086" s="13">
        <f t="shared" si="1140"/>
        <v>5.6056169684264301E-3</v>
      </c>
      <c r="G4086" s="2">
        <f t="shared" si="1135"/>
        <v>8962.0176666666684</v>
      </c>
      <c r="H4086" s="2">
        <f t="shared" ca="1" si="1141"/>
        <v>82108.399999999994</v>
      </c>
      <c r="I4086">
        <f t="shared" ca="1" si="1142"/>
        <v>-1</v>
      </c>
      <c r="J4086">
        <f t="shared" si="1143"/>
        <v>1</v>
      </c>
      <c r="K4086">
        <f t="shared" si="1136"/>
        <v>-41.700000000000728</v>
      </c>
      <c r="L4086">
        <f t="shared" ca="1" si="1137"/>
        <v>41.700000000000728</v>
      </c>
      <c r="M4086" s="14">
        <f t="shared" si="1138"/>
        <v>6923.0300000000498</v>
      </c>
      <c r="N4086">
        <f t="shared" si="1144"/>
        <v>0</v>
      </c>
      <c r="O4086">
        <f t="shared" si="1139"/>
        <v>0</v>
      </c>
      <c r="P4086">
        <f>COUNTIF(作圖資料!$A$3:$A$249,A4086)</f>
        <v>0</v>
      </c>
      <c r="R4086" s="7">
        <f t="shared" si="1145"/>
        <v>30</v>
      </c>
      <c r="S4086" s="8">
        <f t="shared" ca="1" si="1146"/>
        <v>-30</v>
      </c>
      <c r="T4086" s="8">
        <f t="shared" ca="1" si="1147"/>
        <v>8466</v>
      </c>
      <c r="U4086" s="8">
        <f t="shared" ca="1" si="1148"/>
        <v>0</v>
      </c>
      <c r="V4086" s="9">
        <f t="shared" ca="1" si="1149"/>
        <v>0</v>
      </c>
      <c r="W4086" s="3">
        <f t="shared" si="1150"/>
        <v>3.0970943542736329E-3</v>
      </c>
      <c r="X4086" s="3">
        <f t="shared" si="1151"/>
        <v>2.4979806409286542E-3</v>
      </c>
      <c r="Y4086" s="3">
        <f t="shared" si="1152"/>
        <v>5.0050050050047812E-3</v>
      </c>
    </row>
    <row r="4087" spans="1:25" x14ac:dyDescent="0.25">
      <c r="A4087" s="1">
        <v>41989</v>
      </c>
      <c r="B4087" s="2">
        <v>8950.91</v>
      </c>
      <c r="C4087" s="2">
        <v>86546</v>
      </c>
      <c r="D4087" s="2">
        <v>8981</v>
      </c>
      <c r="E4087" s="2">
        <v>8986</v>
      </c>
      <c r="F4087" s="13">
        <f t="shared" si="1140"/>
        <v>3.3616693721643109E-3</v>
      </c>
      <c r="G4087" s="2">
        <f t="shared" si="1135"/>
        <v>8958.9553333333351</v>
      </c>
      <c r="H4087" s="2">
        <f t="shared" ca="1" si="1141"/>
        <v>81903</v>
      </c>
      <c r="I4087">
        <f t="shared" ca="1" si="1142"/>
        <v>1</v>
      </c>
      <c r="J4087">
        <f t="shared" si="1143"/>
        <v>1</v>
      </c>
      <c r="K4087">
        <f t="shared" si="1136"/>
        <v>-34.719999999999345</v>
      </c>
      <c r="L4087">
        <f t="shared" ca="1" si="1137"/>
        <v>34.719999999999345</v>
      </c>
      <c r="M4087" s="14">
        <f t="shared" si="1138"/>
        <v>6923.0300000000498</v>
      </c>
      <c r="N4087">
        <f t="shared" si="1144"/>
        <v>0</v>
      </c>
      <c r="O4087">
        <f t="shared" si="1139"/>
        <v>0</v>
      </c>
      <c r="P4087">
        <f>COUNTIF(作圖資料!$A$3:$A$249,A4087)</f>
        <v>0</v>
      </c>
      <c r="R4087" s="7">
        <f t="shared" si="1145"/>
        <v>-55</v>
      </c>
      <c r="S4087" s="8">
        <f t="shared" ca="1" si="1146"/>
        <v>55</v>
      </c>
      <c r="T4087" s="8">
        <f t="shared" ca="1" si="1147"/>
        <v>8466</v>
      </c>
      <c r="U4087" s="8">
        <f t="shared" ca="1" si="1148"/>
        <v>0</v>
      </c>
      <c r="V4087" s="9">
        <f t="shared" ca="1" si="1149"/>
        <v>0</v>
      </c>
      <c r="W4087" s="3">
        <f t="shared" si="1150"/>
        <v>3.0970943542736329E-3</v>
      </c>
      <c r="X4087" s="3">
        <f t="shared" si="1151"/>
        <v>-1.3756186379034752E-3</v>
      </c>
      <c r="Y4087" s="3">
        <f t="shared" si="1152"/>
        <v>-1.1122233344457166E-3</v>
      </c>
    </row>
    <row r="4088" spans="1:25" x14ac:dyDescent="0.25">
      <c r="A4088" s="1">
        <v>41990</v>
      </c>
      <c r="B4088" s="2">
        <v>8828.36</v>
      </c>
      <c r="C4088" s="2">
        <v>105728</v>
      </c>
      <c r="D4088" s="2">
        <v>8844</v>
      </c>
      <c r="E4088" s="2">
        <v>8861</v>
      </c>
      <c r="F4088" s="13">
        <f t="shared" si="1140"/>
        <v>3.6971759194233123E-3</v>
      </c>
      <c r="G4088" s="2">
        <f t="shared" si="1135"/>
        <v>8954.6796666666669</v>
      </c>
      <c r="H4088" s="2">
        <f t="shared" ca="1" si="1141"/>
        <v>84676.800000000003</v>
      </c>
      <c r="I4088">
        <f t="shared" ca="1" si="1142"/>
        <v>1</v>
      </c>
      <c r="J4088">
        <f t="shared" si="1143"/>
        <v>1</v>
      </c>
      <c r="K4088">
        <f t="shared" si="1136"/>
        <v>-122.54999999999927</v>
      </c>
      <c r="L4088">
        <f t="shared" ca="1" si="1137"/>
        <v>-122.54999999999927</v>
      </c>
      <c r="M4088" s="14">
        <f t="shared" si="1138"/>
        <v>6923.0300000000498</v>
      </c>
      <c r="N4088">
        <f t="shared" si="1144"/>
        <v>0</v>
      </c>
      <c r="O4088">
        <f t="shared" si="1139"/>
        <v>0</v>
      </c>
      <c r="P4088">
        <f>COUNTIF(作圖資料!$A$3:$A$249,A4088)</f>
        <v>1</v>
      </c>
      <c r="R4088" s="7">
        <f t="shared" si="1145"/>
        <v>-137</v>
      </c>
      <c r="S4088" s="8">
        <f t="shared" ca="1" si="1146"/>
        <v>-137</v>
      </c>
      <c r="T4088" s="8">
        <f t="shared" ca="1" si="1147"/>
        <v>8466</v>
      </c>
      <c r="U4088" s="8">
        <f t="shared" ca="1" si="1148"/>
        <v>0</v>
      </c>
      <c r="V4088" s="9">
        <f t="shared" ca="1" si="1149"/>
        <v>0</v>
      </c>
      <c r="W4088" s="3">
        <f t="shared" si="1150"/>
        <v>3.0970943542736329E-3</v>
      </c>
      <c r="X4088" s="3">
        <f t="shared" si="1151"/>
        <v>-1.5048129917306863E-2</v>
      </c>
      <c r="Y4088" s="3">
        <f t="shared" si="1152"/>
        <v>-1.634968301634987E-2</v>
      </c>
    </row>
    <row r="4089" spans="1:25" x14ac:dyDescent="0.25">
      <c r="A4089" s="1">
        <v>41991</v>
      </c>
      <c r="B4089" s="2">
        <v>8878.6299999999992</v>
      </c>
      <c r="C4089" s="2">
        <v>87701</v>
      </c>
      <c r="D4089" s="2">
        <v>8857</v>
      </c>
      <c r="E4089" s="2">
        <v>8858</v>
      </c>
      <c r="F4089" s="13">
        <f t="shared" si="1140"/>
        <v>-2.4361866639334151E-3</v>
      </c>
      <c r="G4089" s="2">
        <f t="shared" si="1135"/>
        <v>8951.0153333333346</v>
      </c>
      <c r="H4089" s="2">
        <f t="shared" ca="1" si="1141"/>
        <v>86491</v>
      </c>
      <c r="I4089">
        <f t="shared" ca="1" si="1142"/>
        <v>1</v>
      </c>
      <c r="J4089">
        <f t="shared" si="1143"/>
        <v>-1</v>
      </c>
      <c r="K4089">
        <f t="shared" si="1136"/>
        <v>50.269999999998618</v>
      </c>
      <c r="L4089">
        <f t="shared" ca="1" si="1137"/>
        <v>50.269999999998618</v>
      </c>
      <c r="M4089" s="14">
        <f t="shared" si="1138"/>
        <v>6923.0300000000498</v>
      </c>
      <c r="N4089">
        <f t="shared" si="1144"/>
        <v>0</v>
      </c>
      <c r="O4089">
        <f t="shared" si="1139"/>
        <v>0</v>
      </c>
      <c r="P4089">
        <f>COUNTIF(作圖資料!$A$3:$A$249,A4089)</f>
        <v>0</v>
      </c>
      <c r="R4089" s="7">
        <f t="shared" si="1145"/>
        <v>-4</v>
      </c>
      <c r="S4089" s="8">
        <f t="shared" ca="1" si="1146"/>
        <v>-4</v>
      </c>
      <c r="T4089" s="8">
        <f t="shared" ca="1" si="1147"/>
        <v>8466</v>
      </c>
      <c r="U4089" s="8">
        <f t="shared" ca="1" si="1148"/>
        <v>0</v>
      </c>
      <c r="V4089" s="9">
        <f t="shared" ca="1" si="1149"/>
        <v>0</v>
      </c>
      <c r="W4089" s="3">
        <f t="shared" si="1150"/>
        <v>3.6971759194233123E-3</v>
      </c>
      <c r="X4089" s="3">
        <f t="shared" si="1151"/>
        <v>5.6941493097244127E-3</v>
      </c>
      <c r="Y4089" s="3">
        <f t="shared" si="1152"/>
        <v>-4.51416318699921E-4</v>
      </c>
    </row>
    <row r="4090" spans="1:25" x14ac:dyDescent="0.25">
      <c r="A4090" s="1">
        <v>41992</v>
      </c>
      <c r="B4090" s="2">
        <v>8999.52</v>
      </c>
      <c r="C4090" s="2">
        <v>108886</v>
      </c>
      <c r="D4090" s="2">
        <v>9019</v>
      </c>
      <c r="E4090" s="2">
        <v>9019</v>
      </c>
      <c r="F4090" s="13">
        <f t="shared" si="1140"/>
        <v>2.1645598876383065E-3</v>
      </c>
      <c r="G4090" s="2">
        <f t="shared" si="1135"/>
        <v>8950.814166666667</v>
      </c>
      <c r="H4090" s="2">
        <f t="shared" ca="1" si="1141"/>
        <v>92962</v>
      </c>
      <c r="I4090">
        <f t="shared" ca="1" si="1142"/>
        <v>1</v>
      </c>
      <c r="J4090">
        <f t="shared" si="1143"/>
        <v>1</v>
      </c>
      <c r="K4090">
        <f t="shared" si="1136"/>
        <v>120.89000000000124</v>
      </c>
      <c r="L4090">
        <f t="shared" ca="1" si="1137"/>
        <v>120.89000000000124</v>
      </c>
      <c r="M4090" s="14">
        <f t="shared" si="1138"/>
        <v>6923.0300000000498</v>
      </c>
      <c r="N4090">
        <f t="shared" si="1144"/>
        <v>0</v>
      </c>
      <c r="O4090">
        <f t="shared" si="1139"/>
        <v>0</v>
      </c>
      <c r="P4090">
        <f>COUNTIF(作圖資料!$A$3:$A$249,A4090)</f>
        <v>0</v>
      </c>
      <c r="R4090" s="7">
        <f t="shared" si="1145"/>
        <v>162</v>
      </c>
      <c r="S4090" s="8">
        <f t="shared" ca="1" si="1146"/>
        <v>162</v>
      </c>
      <c r="T4090" s="8">
        <f t="shared" ca="1" si="1147"/>
        <v>8466</v>
      </c>
      <c r="U4090" s="8">
        <f t="shared" ca="1" si="1148"/>
        <v>0</v>
      </c>
      <c r="V4090" s="9">
        <f t="shared" ca="1" si="1149"/>
        <v>0</v>
      </c>
      <c r="W4090" s="3">
        <f t="shared" si="1150"/>
        <v>3.6971759194233123E-3</v>
      </c>
      <c r="X4090" s="3">
        <f t="shared" si="1151"/>
        <v>1.9387519312760393E-2</v>
      </c>
      <c r="Y4090" s="3">
        <f t="shared" si="1152"/>
        <v>1.7830944588646869E-2</v>
      </c>
    </row>
    <row r="4091" spans="1:25" x14ac:dyDescent="0.25">
      <c r="A4091" s="1">
        <v>41995</v>
      </c>
      <c r="B4091" s="2">
        <v>9095</v>
      </c>
      <c r="C4091" s="2">
        <v>80257</v>
      </c>
      <c r="D4091" s="2">
        <v>9096</v>
      </c>
      <c r="E4091" s="2">
        <v>9095</v>
      </c>
      <c r="F4091" s="13">
        <f t="shared" si="1140"/>
        <v>1.0995052226503432E-4</v>
      </c>
      <c r="G4091" s="2">
        <f t="shared" si="1135"/>
        <v>8952.5671666666676</v>
      </c>
      <c r="H4091" s="2">
        <f t="shared" ca="1" si="1141"/>
        <v>93823.6</v>
      </c>
      <c r="I4091">
        <f t="shared" ca="1" si="1142"/>
        <v>-1</v>
      </c>
      <c r="J4091">
        <f t="shared" si="1143"/>
        <v>1</v>
      </c>
      <c r="K4091">
        <f t="shared" si="1136"/>
        <v>95.479999999999563</v>
      </c>
      <c r="L4091">
        <f t="shared" ca="1" si="1137"/>
        <v>95.479999999999563</v>
      </c>
      <c r="M4091" s="14">
        <f t="shared" si="1138"/>
        <v>6923.0300000000498</v>
      </c>
      <c r="N4091">
        <f t="shared" si="1144"/>
        <v>0</v>
      </c>
      <c r="O4091">
        <f t="shared" si="1139"/>
        <v>0</v>
      </c>
      <c r="P4091">
        <f>COUNTIF(作圖資料!$A$3:$A$249,A4091)</f>
        <v>0</v>
      </c>
      <c r="R4091" s="7">
        <f t="shared" si="1145"/>
        <v>77</v>
      </c>
      <c r="S4091" s="8">
        <f t="shared" ca="1" si="1146"/>
        <v>77</v>
      </c>
      <c r="T4091" s="8">
        <f t="shared" ca="1" si="1147"/>
        <v>8466</v>
      </c>
      <c r="U4091" s="8">
        <f t="shared" ca="1" si="1148"/>
        <v>0</v>
      </c>
      <c r="V4091" s="9">
        <f t="shared" ca="1" si="1149"/>
        <v>0</v>
      </c>
      <c r="W4091" s="3">
        <f t="shared" si="1150"/>
        <v>3.6971759194233123E-3</v>
      </c>
      <c r="X4091" s="3">
        <f t="shared" si="1151"/>
        <v>3.020266504764213E-2</v>
      </c>
      <c r="Y4091" s="3">
        <f t="shared" si="1152"/>
        <v>2.6520708723620556E-2</v>
      </c>
    </row>
    <row r="4092" spans="1:25" x14ac:dyDescent="0.25">
      <c r="A4092" s="1">
        <v>41996</v>
      </c>
      <c r="B4092" s="2">
        <v>9097.7099999999991</v>
      </c>
      <c r="C4092" s="2">
        <v>69276</v>
      </c>
      <c r="D4092" s="2">
        <v>9115</v>
      </c>
      <c r="E4092" s="2">
        <v>9115</v>
      </c>
      <c r="F4092" s="13">
        <f t="shared" si="1140"/>
        <v>1.9004782522196173E-3</v>
      </c>
      <c r="G4092" s="2">
        <f t="shared" si="1135"/>
        <v>8954.849666666667</v>
      </c>
      <c r="H4092" s="2">
        <f t="shared" ca="1" si="1141"/>
        <v>90369.600000000006</v>
      </c>
      <c r="I4092">
        <f t="shared" ca="1" si="1142"/>
        <v>-1</v>
      </c>
      <c r="J4092">
        <f t="shared" si="1143"/>
        <v>1</v>
      </c>
      <c r="K4092">
        <f t="shared" si="1136"/>
        <v>2.7099999999991269</v>
      </c>
      <c r="L4092">
        <f t="shared" ca="1" si="1137"/>
        <v>-2.7099999999991269</v>
      </c>
      <c r="M4092" s="14">
        <f t="shared" si="1138"/>
        <v>6923.0300000000498</v>
      </c>
      <c r="N4092">
        <f t="shared" si="1144"/>
        <v>0</v>
      </c>
      <c r="O4092">
        <f t="shared" si="1139"/>
        <v>0</v>
      </c>
      <c r="P4092">
        <f>COUNTIF(作圖資料!$A$3:$A$249,A4092)</f>
        <v>0</v>
      </c>
      <c r="R4092" s="7">
        <f t="shared" si="1145"/>
        <v>19</v>
      </c>
      <c r="S4092" s="8">
        <f t="shared" ca="1" si="1146"/>
        <v>-19</v>
      </c>
      <c r="T4092" s="8">
        <f t="shared" ca="1" si="1147"/>
        <v>8466</v>
      </c>
      <c r="U4092" s="8">
        <f t="shared" ca="1" si="1148"/>
        <v>0</v>
      </c>
      <c r="V4092" s="9">
        <f t="shared" ca="1" si="1149"/>
        <v>0</v>
      </c>
      <c r="W4092" s="3">
        <f t="shared" si="1150"/>
        <v>3.6971759194233123E-3</v>
      </c>
      <c r="X4092" s="3">
        <f t="shared" si="1151"/>
        <v>3.0509630327716586E-2</v>
      </c>
      <c r="Y4092" s="3">
        <f t="shared" si="1152"/>
        <v>2.8664936237445149E-2</v>
      </c>
    </row>
    <row r="4093" spans="1:25" x14ac:dyDescent="0.25">
      <c r="A4093" s="1">
        <v>41997</v>
      </c>
      <c r="B4093" s="2">
        <v>9186.18</v>
      </c>
      <c r="C4093" s="2">
        <v>83577</v>
      </c>
      <c r="D4093" s="2">
        <v>9176</v>
      </c>
      <c r="E4093" s="2">
        <v>9176</v>
      </c>
      <c r="F4093" s="13">
        <f t="shared" si="1140"/>
        <v>-1.1081864278732478E-3</v>
      </c>
      <c r="G4093" s="2">
        <f t="shared" si="1135"/>
        <v>8958.5040000000026</v>
      </c>
      <c r="H4093" s="2">
        <f t="shared" ca="1" si="1141"/>
        <v>85939.4</v>
      </c>
      <c r="I4093">
        <f t="shared" ca="1" si="1142"/>
        <v>-1</v>
      </c>
      <c r="J4093">
        <f t="shared" si="1143"/>
        <v>-1</v>
      </c>
      <c r="K4093">
        <f t="shared" si="1136"/>
        <v>88.470000000001164</v>
      </c>
      <c r="L4093">
        <f t="shared" ca="1" si="1137"/>
        <v>-88.470000000001164</v>
      </c>
      <c r="M4093" s="14">
        <f t="shared" si="1138"/>
        <v>6923.0300000000498</v>
      </c>
      <c r="N4093">
        <f t="shared" si="1144"/>
        <v>0</v>
      </c>
      <c r="O4093">
        <f t="shared" si="1139"/>
        <v>0</v>
      </c>
      <c r="P4093">
        <f>COUNTIF(作圖資料!$A$3:$A$249,A4093)</f>
        <v>0</v>
      </c>
      <c r="R4093" s="7">
        <f t="shared" si="1145"/>
        <v>61</v>
      </c>
      <c r="S4093" s="8">
        <f t="shared" ca="1" si="1146"/>
        <v>-61</v>
      </c>
      <c r="T4093" s="8">
        <f t="shared" ca="1" si="1147"/>
        <v>8466</v>
      </c>
      <c r="U4093" s="8">
        <f t="shared" ca="1" si="1148"/>
        <v>0</v>
      </c>
      <c r="V4093" s="9">
        <f t="shared" ca="1" si="1149"/>
        <v>0</v>
      </c>
      <c r="W4093" s="3">
        <f t="shared" si="1150"/>
        <v>3.6971759194233123E-3</v>
      </c>
      <c r="X4093" s="3">
        <f t="shared" si="1151"/>
        <v>4.0530744101962446E-2</v>
      </c>
      <c r="Y4093" s="3">
        <f t="shared" si="1152"/>
        <v>3.5549035097619086E-2</v>
      </c>
    </row>
    <row r="4094" spans="1:25" x14ac:dyDescent="0.25">
      <c r="A4094" s="1">
        <v>41998</v>
      </c>
      <c r="B4094" s="2">
        <v>9158.7000000000007</v>
      </c>
      <c r="C4094" s="2">
        <v>55391</v>
      </c>
      <c r="D4094" s="2">
        <v>9183</v>
      </c>
      <c r="E4094" s="2">
        <v>9182</v>
      </c>
      <c r="F4094" s="13">
        <f t="shared" si="1140"/>
        <v>2.6532149759244117E-3</v>
      </c>
      <c r="G4094" s="2">
        <f t="shared" ref="G4094:G4157" si="1153">AVERAGE(B4035:B4094)</f>
        <v>8961.3113333333349</v>
      </c>
      <c r="H4094" s="2">
        <f t="shared" ca="1" si="1141"/>
        <v>79477.399999999994</v>
      </c>
      <c r="I4094">
        <f t="shared" ca="1" si="1142"/>
        <v>-1</v>
      </c>
      <c r="J4094">
        <f t="shared" si="1143"/>
        <v>1</v>
      </c>
      <c r="K4094">
        <f t="shared" ref="K4094:K4157" si="1154">B4094-B4093</f>
        <v>-27.479999999999563</v>
      </c>
      <c r="L4094">
        <f t="shared" ref="L4094:L4157" ca="1" si="1155">I4093*K4094</f>
        <v>27.479999999999563</v>
      </c>
      <c r="M4094" s="14">
        <f t="shared" ref="M4094:M4157" si="1156">M4093+K4094*N4093</f>
        <v>6923.0300000000498</v>
      </c>
      <c r="N4094">
        <f t="shared" si="1144"/>
        <v>0</v>
      </c>
      <c r="O4094">
        <f t="shared" ref="O4094:O4157" si="1157">ABS(N4094-N4093)</f>
        <v>0</v>
      </c>
      <c r="P4094">
        <f>COUNTIF(作圖資料!$A$3:$A$249,A4094)</f>
        <v>0</v>
      </c>
      <c r="R4094" s="7">
        <f t="shared" si="1145"/>
        <v>7</v>
      </c>
      <c r="S4094" s="8">
        <f t="shared" ca="1" si="1146"/>
        <v>-7</v>
      </c>
      <c r="T4094" s="8">
        <f t="shared" ca="1" si="1147"/>
        <v>8466</v>
      </c>
      <c r="U4094" s="8">
        <f t="shared" ca="1" si="1148"/>
        <v>0</v>
      </c>
      <c r="V4094" s="9">
        <f t="shared" ca="1" si="1149"/>
        <v>0</v>
      </c>
      <c r="W4094" s="3">
        <f t="shared" si="1150"/>
        <v>3.6971759194233123E-3</v>
      </c>
      <c r="X4094" s="3">
        <f t="shared" si="1151"/>
        <v>3.7418048199212794E-2</v>
      </c>
      <c r="Y4094" s="3">
        <f t="shared" si="1152"/>
        <v>3.6339013655343866E-2</v>
      </c>
    </row>
    <row r="4095" spans="1:25" x14ac:dyDescent="0.25">
      <c r="A4095" s="1">
        <v>41999</v>
      </c>
      <c r="B4095" s="2">
        <v>9214.07</v>
      </c>
      <c r="C4095" s="2">
        <v>55520</v>
      </c>
      <c r="D4095" s="2">
        <v>9226</v>
      </c>
      <c r="E4095" s="2">
        <v>9226</v>
      </c>
      <c r="F4095" s="13">
        <f t="shared" si="1140"/>
        <v>1.2947589935827786E-3</v>
      </c>
      <c r="G4095" s="2">
        <f t="shared" si="1153"/>
        <v>8965.2926666666681</v>
      </c>
      <c r="H4095" s="2">
        <f t="shared" ca="1" si="1141"/>
        <v>68804.2</v>
      </c>
      <c r="I4095">
        <f t="shared" ca="1" si="1142"/>
        <v>-1</v>
      </c>
      <c r="J4095">
        <f t="shared" si="1143"/>
        <v>1</v>
      </c>
      <c r="K4095">
        <f t="shared" si="1154"/>
        <v>55.369999999998981</v>
      </c>
      <c r="L4095">
        <f t="shared" ca="1" si="1155"/>
        <v>-55.369999999998981</v>
      </c>
      <c r="M4095" s="14">
        <f t="shared" si="1156"/>
        <v>6923.0300000000498</v>
      </c>
      <c r="N4095">
        <f t="shared" si="1144"/>
        <v>0</v>
      </c>
      <c r="O4095">
        <f t="shared" si="1157"/>
        <v>0</v>
      </c>
      <c r="P4095">
        <f>COUNTIF(作圖資料!$A$3:$A$249,A4095)</f>
        <v>0</v>
      </c>
      <c r="R4095" s="7">
        <f t="shared" si="1145"/>
        <v>43</v>
      </c>
      <c r="S4095" s="8">
        <f t="shared" ca="1" si="1146"/>
        <v>-43</v>
      </c>
      <c r="T4095" s="8">
        <f t="shared" ca="1" si="1147"/>
        <v>8466</v>
      </c>
      <c r="U4095" s="8">
        <f t="shared" ca="1" si="1148"/>
        <v>0</v>
      </c>
      <c r="V4095" s="9">
        <f t="shared" ca="1" si="1149"/>
        <v>0</v>
      </c>
      <c r="W4095" s="3">
        <f t="shared" si="1150"/>
        <v>3.6971759194233123E-3</v>
      </c>
      <c r="X4095" s="3">
        <f t="shared" si="1151"/>
        <v>4.3689881246347317E-2</v>
      </c>
      <c r="Y4095" s="3">
        <f t="shared" si="1152"/>
        <v>4.1191739081368084E-2</v>
      </c>
    </row>
    <row r="4096" spans="1:25" x14ac:dyDescent="0.25">
      <c r="A4096" s="1">
        <v>42000</v>
      </c>
      <c r="B4096" s="2">
        <v>9218.5</v>
      </c>
      <c r="C4096" s="2">
        <v>38967</v>
      </c>
      <c r="D4096" s="2">
        <v>9256</v>
      </c>
      <c r="E4096" s="2">
        <v>9254</v>
      </c>
      <c r="F4096" s="13">
        <f t="shared" si="1140"/>
        <v>4.0679069262894441E-3</v>
      </c>
      <c r="G4096" s="2">
        <f t="shared" si="1153"/>
        <v>8967.1630000000005</v>
      </c>
      <c r="H4096" s="2">
        <f t="shared" ca="1" si="1141"/>
        <v>60546.2</v>
      </c>
      <c r="I4096">
        <f t="shared" ca="1" si="1142"/>
        <v>-1</v>
      </c>
      <c r="J4096">
        <f t="shared" si="1143"/>
        <v>1</v>
      </c>
      <c r="K4096">
        <f t="shared" si="1154"/>
        <v>4.430000000000291</v>
      </c>
      <c r="L4096">
        <f t="shared" ca="1" si="1155"/>
        <v>-4.430000000000291</v>
      </c>
      <c r="M4096" s="14">
        <f t="shared" si="1156"/>
        <v>6923.0300000000498</v>
      </c>
      <c r="N4096">
        <f t="shared" si="1144"/>
        <v>0</v>
      </c>
      <c r="O4096">
        <f t="shared" si="1157"/>
        <v>0</v>
      </c>
      <c r="P4096">
        <f>COUNTIF(作圖資料!$A$3:$A$249,A4096)</f>
        <v>0</v>
      </c>
      <c r="R4096" s="7">
        <f t="shared" si="1145"/>
        <v>30</v>
      </c>
      <c r="S4096" s="8">
        <f t="shared" ca="1" si="1146"/>
        <v>-30</v>
      </c>
      <c r="T4096" s="8">
        <f t="shared" ca="1" si="1147"/>
        <v>8466</v>
      </c>
      <c r="U4096" s="8">
        <f t="shared" ca="1" si="1148"/>
        <v>0</v>
      </c>
      <c r="V4096" s="9">
        <f t="shared" ca="1" si="1149"/>
        <v>0</v>
      </c>
      <c r="W4096" s="3">
        <f t="shared" si="1150"/>
        <v>3.6971759194233123E-3</v>
      </c>
      <c r="X4096" s="3">
        <f t="shared" si="1151"/>
        <v>4.4191673198646475E-2</v>
      </c>
      <c r="Y4096" s="3">
        <f t="shared" si="1152"/>
        <v>4.4577361471617616E-2</v>
      </c>
    </row>
    <row r="4097" spans="1:25" x14ac:dyDescent="0.25">
      <c r="A4097" s="1">
        <v>42002</v>
      </c>
      <c r="B4097" s="2">
        <v>9286.2800000000007</v>
      </c>
      <c r="C4097" s="2">
        <v>81524</v>
      </c>
      <c r="D4097" s="2">
        <v>9314</v>
      </c>
      <c r="E4097" s="2">
        <v>9313</v>
      </c>
      <c r="F4097" s="13">
        <f t="shared" si="1140"/>
        <v>2.9850489108662615E-3</v>
      </c>
      <c r="G4097" s="2">
        <f t="shared" si="1153"/>
        <v>8970.3486666666686</v>
      </c>
      <c r="H4097" s="2">
        <f t="shared" ca="1" si="1141"/>
        <v>62995.8</v>
      </c>
      <c r="I4097">
        <f t="shared" ca="1" si="1142"/>
        <v>1</v>
      </c>
      <c r="J4097">
        <f t="shared" si="1143"/>
        <v>1</v>
      </c>
      <c r="K4097">
        <f t="shared" si="1154"/>
        <v>67.780000000000655</v>
      </c>
      <c r="L4097">
        <f t="shared" ca="1" si="1155"/>
        <v>-67.780000000000655</v>
      </c>
      <c r="M4097" s="14">
        <f t="shared" si="1156"/>
        <v>6923.0300000000498</v>
      </c>
      <c r="N4097">
        <f t="shared" si="1144"/>
        <v>0</v>
      </c>
      <c r="O4097">
        <f t="shared" si="1157"/>
        <v>0</v>
      </c>
      <c r="P4097">
        <f>COUNTIF(作圖資料!$A$3:$A$249,A4097)</f>
        <v>0</v>
      </c>
      <c r="R4097" s="7">
        <f t="shared" si="1145"/>
        <v>58</v>
      </c>
      <c r="S4097" s="8">
        <f t="shared" ca="1" si="1146"/>
        <v>-58</v>
      </c>
      <c r="T4097" s="8">
        <f t="shared" ca="1" si="1147"/>
        <v>8466</v>
      </c>
      <c r="U4097" s="8">
        <f t="shared" ca="1" si="1148"/>
        <v>0</v>
      </c>
      <c r="V4097" s="9">
        <f t="shared" ca="1" si="1149"/>
        <v>0</v>
      </c>
      <c r="W4097" s="3">
        <f t="shared" si="1150"/>
        <v>3.6971759194233123E-3</v>
      </c>
      <c r="X4097" s="3">
        <f t="shared" si="1151"/>
        <v>5.1869203340145109E-2</v>
      </c>
      <c r="Y4097" s="3">
        <f t="shared" si="1152"/>
        <v>5.1122898092766489E-2</v>
      </c>
    </row>
    <row r="4098" spans="1:25" x14ac:dyDescent="0.25">
      <c r="A4098" s="1">
        <v>42003</v>
      </c>
      <c r="B4098" s="2">
        <v>9268.43</v>
      </c>
      <c r="C4098" s="2">
        <v>71240</v>
      </c>
      <c r="D4098" s="2">
        <v>9286</v>
      </c>
      <c r="E4098" s="2">
        <v>9286</v>
      </c>
      <c r="F4098" s="13">
        <f t="shared" si="1140"/>
        <v>1.895682440283819E-3</v>
      </c>
      <c r="G4098" s="2">
        <f t="shared" si="1153"/>
        <v>8974.142333333335</v>
      </c>
      <c r="H4098" s="2">
        <f t="shared" ca="1" si="1141"/>
        <v>60528.4</v>
      </c>
      <c r="I4098">
        <f t="shared" ca="1" si="1142"/>
        <v>1</v>
      </c>
      <c r="J4098">
        <f t="shared" si="1143"/>
        <v>1</v>
      </c>
      <c r="K4098">
        <f t="shared" si="1154"/>
        <v>-17.850000000000364</v>
      </c>
      <c r="L4098">
        <f t="shared" ca="1" si="1155"/>
        <v>-17.850000000000364</v>
      </c>
      <c r="M4098" s="14">
        <f t="shared" si="1156"/>
        <v>6923.0300000000498</v>
      </c>
      <c r="N4098">
        <f t="shared" si="1144"/>
        <v>0</v>
      </c>
      <c r="O4098">
        <f t="shared" si="1157"/>
        <v>0</v>
      </c>
      <c r="P4098">
        <f>COUNTIF(作圖資料!$A$3:$A$249,A4098)</f>
        <v>0</v>
      </c>
      <c r="R4098" s="7">
        <f t="shared" si="1145"/>
        <v>-28</v>
      </c>
      <c r="S4098" s="8">
        <f t="shared" ca="1" si="1146"/>
        <v>-28</v>
      </c>
      <c r="T4098" s="8">
        <f t="shared" ca="1" si="1147"/>
        <v>8466</v>
      </c>
      <c r="U4098" s="8">
        <f t="shared" ca="1" si="1148"/>
        <v>0</v>
      </c>
      <c r="V4098" s="9">
        <f t="shared" ca="1" si="1149"/>
        <v>0</v>
      </c>
      <c r="W4098" s="3">
        <f t="shared" si="1150"/>
        <v>3.6971759194233123E-3</v>
      </c>
      <c r="X4098" s="3">
        <f t="shared" si="1151"/>
        <v>4.984731025921052E-2</v>
      </c>
      <c r="Y4098" s="3">
        <f t="shared" si="1152"/>
        <v>4.7962983861867148E-2</v>
      </c>
    </row>
    <row r="4099" spans="1:25" x14ac:dyDescent="0.25">
      <c r="A4099" s="1">
        <v>42004</v>
      </c>
      <c r="B4099" s="2">
        <v>9307.26</v>
      </c>
      <c r="C4099" s="2">
        <v>59146</v>
      </c>
      <c r="D4099" s="2">
        <v>9283</v>
      </c>
      <c r="E4099" s="2">
        <v>9281</v>
      </c>
      <c r="F4099" s="13">
        <f t="shared" ref="F4099:F4162" si="1158">IF(P4099=1,E4099,D4099)/B4099-1</f>
        <v>-2.6065673463511185E-3</v>
      </c>
      <c r="G4099" s="2">
        <f t="shared" si="1153"/>
        <v>8980.0103333333354</v>
      </c>
      <c r="H4099" s="2">
        <f t="shared" ref="H4099:H4162" ca="1" si="1159">IF(ROW()&gt;$H$1,AVERAGE(OFFSET(C4099,-$H$1+1,,$H$1)),"")</f>
        <v>61279.4</v>
      </c>
      <c r="I4099">
        <f t="shared" ref="I4099:I4162" ca="1" si="1160">IF(H4099="",0,SIGN(C4099-H4099))</f>
        <v>-1</v>
      </c>
      <c r="J4099">
        <f t="shared" ref="J4099:J4162" si="1161">SIGN(F4099)</f>
        <v>-1</v>
      </c>
      <c r="K4099">
        <f t="shared" si="1154"/>
        <v>38.829999999999927</v>
      </c>
      <c r="L4099">
        <f t="shared" ca="1" si="1155"/>
        <v>38.829999999999927</v>
      </c>
      <c r="M4099" s="14">
        <f t="shared" si="1156"/>
        <v>6923.0300000000498</v>
      </c>
      <c r="N4099">
        <f t="shared" ref="N4099:N4162" si="1162">INT(M4099*$Q$1/B4099)*CHOOSE($L$1,I4099,J4099)</f>
        <v>0</v>
      </c>
      <c r="O4099">
        <f t="shared" si="1157"/>
        <v>0</v>
      </c>
      <c r="P4099">
        <f>COUNTIF(作圖資料!$A$3:$A$249,A4099)</f>
        <v>0</v>
      </c>
      <c r="R4099" s="7">
        <f t="shared" si="1145"/>
        <v>-3</v>
      </c>
      <c r="S4099" s="8">
        <f t="shared" ca="1" si="1146"/>
        <v>-3</v>
      </c>
      <c r="T4099" s="8">
        <f t="shared" ca="1" si="1147"/>
        <v>8466</v>
      </c>
      <c r="U4099" s="8">
        <f t="shared" ca="1" si="1148"/>
        <v>0</v>
      </c>
      <c r="V4099" s="9">
        <f t="shared" ca="1" si="1149"/>
        <v>0</v>
      </c>
      <c r="W4099" s="3">
        <f t="shared" si="1150"/>
        <v>3.6971759194233123E-3</v>
      </c>
      <c r="X4099" s="3">
        <f t="shared" si="1151"/>
        <v>5.4245635655999935E-2</v>
      </c>
      <c r="Y4099" s="3">
        <f t="shared" si="1152"/>
        <v>4.7624421622842306E-2</v>
      </c>
    </row>
    <row r="4100" spans="1:25" x14ac:dyDescent="0.25">
      <c r="A4100" s="1">
        <v>42009</v>
      </c>
      <c r="B4100" s="2">
        <v>9274.11</v>
      </c>
      <c r="C4100" s="2">
        <v>80751</v>
      </c>
      <c r="D4100" s="2">
        <v>9252</v>
      </c>
      <c r="E4100" s="2">
        <v>9246</v>
      </c>
      <c r="F4100" s="13">
        <f t="shared" si="1158"/>
        <v>-2.3840562598460568E-3</v>
      </c>
      <c r="G4100" s="2">
        <f t="shared" si="1153"/>
        <v>8985.1381666666675</v>
      </c>
      <c r="H4100" s="2">
        <f t="shared" ca="1" si="1159"/>
        <v>66325.600000000006</v>
      </c>
      <c r="I4100">
        <f t="shared" ca="1" si="1160"/>
        <v>1</v>
      </c>
      <c r="J4100">
        <f t="shared" si="1161"/>
        <v>-1</v>
      </c>
      <c r="K4100">
        <f t="shared" si="1154"/>
        <v>-33.149999999999636</v>
      </c>
      <c r="L4100">
        <f t="shared" ca="1" si="1155"/>
        <v>33.149999999999636</v>
      </c>
      <c r="M4100" s="14">
        <f t="shared" si="1156"/>
        <v>6923.0300000000498</v>
      </c>
      <c r="N4100">
        <f t="shared" si="1162"/>
        <v>0</v>
      </c>
      <c r="O4100">
        <f t="shared" si="1157"/>
        <v>0</v>
      </c>
      <c r="P4100">
        <f>COUNTIF(作圖資料!$A$3:$A$249,A4100)</f>
        <v>0</v>
      </c>
      <c r="R4100" s="7">
        <f t="shared" ref="R4100:R4163" si="1163">D4100-IF(P4099=1,E4099,D4099)</f>
        <v>-31</v>
      </c>
      <c r="S4100" s="8">
        <f t="shared" ref="S4100:S4163" ca="1" si="1164">I4099*R4100</f>
        <v>31</v>
      </c>
      <c r="T4100" s="8">
        <f t="shared" ref="T4100:T4163" ca="1" si="1165">T4099+R4100*U4099</f>
        <v>8466</v>
      </c>
      <c r="U4100" s="8">
        <f t="shared" ref="U4100:U4163" ca="1" si="1166">INT(T4100*$Q$1/IF(P4100=1,E4100,D4100))*I4100</f>
        <v>0</v>
      </c>
      <c r="V4100" s="9">
        <f t="shared" ref="V4100:V4163" ca="1" si="1167">IF(P4100=1,ABS(U4100)+ABS(U4099),ABS(U4100-U4099))</f>
        <v>0</v>
      </c>
      <c r="W4100" s="3">
        <f t="shared" ref="W4100:W4163" si="1168">IF(P4099=1,F4099,W4099)</f>
        <v>3.6971759194233123E-3</v>
      </c>
      <c r="X4100" s="3">
        <f t="shared" ref="X4100:X4163" si="1169">IF(P4099=1,K4100/B4099,(1+K4100/B4099)*(1+X4099)-1)</f>
        <v>5.0490691362835793E-2</v>
      </c>
      <c r="Y4100" s="3">
        <f t="shared" ref="Y4100:Y4163" si="1170">IF(P4099=1,R4100/E4099,(1+R4100/D4099)*(1+Y4099)-1)</f>
        <v>4.41259451529179E-2</v>
      </c>
    </row>
    <row r="4101" spans="1:25" x14ac:dyDescent="0.25">
      <c r="A4101" s="1">
        <v>42010</v>
      </c>
      <c r="B4101" s="2">
        <v>9048.34</v>
      </c>
      <c r="C4101" s="2">
        <v>110448</v>
      </c>
      <c r="D4101" s="2">
        <v>9058</v>
      </c>
      <c r="E4101" s="2">
        <v>9054</v>
      </c>
      <c r="F4101" s="13">
        <f t="shared" si="1158"/>
        <v>1.0675991397317564E-3</v>
      </c>
      <c r="G4101" s="2">
        <f t="shared" si="1153"/>
        <v>8990.753999999999</v>
      </c>
      <c r="H4101" s="2">
        <f t="shared" ca="1" si="1159"/>
        <v>80621.8</v>
      </c>
      <c r="I4101">
        <f t="shared" ca="1" si="1160"/>
        <v>1</v>
      </c>
      <c r="J4101">
        <f t="shared" si="1161"/>
        <v>1</v>
      </c>
      <c r="K4101">
        <f t="shared" si="1154"/>
        <v>-225.77000000000044</v>
      </c>
      <c r="L4101">
        <f t="shared" ca="1" si="1155"/>
        <v>-225.77000000000044</v>
      </c>
      <c r="M4101" s="14">
        <f t="shared" si="1156"/>
        <v>6923.0300000000498</v>
      </c>
      <c r="N4101">
        <f t="shared" si="1162"/>
        <v>0</v>
      </c>
      <c r="O4101">
        <f t="shared" si="1157"/>
        <v>0</v>
      </c>
      <c r="P4101">
        <f>COUNTIF(作圖資料!$A$3:$A$249,A4101)</f>
        <v>0</v>
      </c>
      <c r="R4101" s="7">
        <f t="shared" si="1163"/>
        <v>-194</v>
      </c>
      <c r="S4101" s="8">
        <f t="shared" ca="1" si="1164"/>
        <v>-194</v>
      </c>
      <c r="T4101" s="8">
        <f t="shared" ca="1" si="1165"/>
        <v>8466</v>
      </c>
      <c r="U4101" s="8">
        <f t="shared" ca="1" si="1166"/>
        <v>0</v>
      </c>
      <c r="V4101" s="9">
        <f t="shared" ca="1" si="1167"/>
        <v>0</v>
      </c>
      <c r="W4101" s="3">
        <f t="shared" si="1168"/>
        <v>3.6971759194233123E-3</v>
      </c>
      <c r="X4101" s="3">
        <f t="shared" si="1169"/>
        <v>2.4917425206947064E-2</v>
      </c>
      <c r="Y4101" s="3">
        <f t="shared" si="1170"/>
        <v>2.2232253695971593E-2</v>
      </c>
    </row>
    <row r="4102" spans="1:25" x14ac:dyDescent="0.25">
      <c r="A4102" s="1">
        <v>42011</v>
      </c>
      <c r="B4102" s="2">
        <v>9080.09</v>
      </c>
      <c r="C4102" s="2">
        <v>96055</v>
      </c>
      <c r="D4102" s="2">
        <v>9045</v>
      </c>
      <c r="E4102" s="2">
        <v>9040</v>
      </c>
      <c r="F4102" s="13">
        <f t="shared" si="1158"/>
        <v>-3.8644991404270801E-3</v>
      </c>
      <c r="G4102" s="2">
        <f t="shared" si="1153"/>
        <v>8995.9490000000005</v>
      </c>
      <c r="H4102" s="2">
        <f t="shared" ca="1" si="1159"/>
        <v>83528</v>
      </c>
      <c r="I4102">
        <f t="shared" ca="1" si="1160"/>
        <v>1</v>
      </c>
      <c r="J4102">
        <f t="shared" si="1161"/>
        <v>-1</v>
      </c>
      <c r="K4102">
        <f t="shared" si="1154"/>
        <v>31.75</v>
      </c>
      <c r="L4102">
        <f t="shared" ca="1" si="1155"/>
        <v>31.75</v>
      </c>
      <c r="M4102" s="14">
        <f t="shared" si="1156"/>
        <v>6923.0300000000498</v>
      </c>
      <c r="N4102">
        <f t="shared" si="1162"/>
        <v>0</v>
      </c>
      <c r="O4102">
        <f t="shared" si="1157"/>
        <v>0</v>
      </c>
      <c r="P4102">
        <f>COUNTIF(作圖資料!$A$3:$A$249,A4102)</f>
        <v>0</v>
      </c>
      <c r="R4102" s="7">
        <f t="shared" si="1163"/>
        <v>-13</v>
      </c>
      <c r="S4102" s="8">
        <f t="shared" ca="1" si="1164"/>
        <v>-13</v>
      </c>
      <c r="T4102" s="8">
        <f t="shared" ca="1" si="1165"/>
        <v>8466</v>
      </c>
      <c r="U4102" s="8">
        <f t="shared" ca="1" si="1166"/>
        <v>0</v>
      </c>
      <c r="V4102" s="9">
        <f t="shared" ca="1" si="1167"/>
        <v>0</v>
      </c>
      <c r="W4102" s="3">
        <f t="shared" si="1168"/>
        <v>3.6971759194233123E-3</v>
      </c>
      <c r="X4102" s="3">
        <f t="shared" si="1169"/>
        <v>2.8513789650626231E-2</v>
      </c>
      <c r="Y4102" s="3">
        <f t="shared" si="1170"/>
        <v>2.0765150660196907E-2</v>
      </c>
    </row>
    <row r="4103" spans="1:25" x14ac:dyDescent="0.25">
      <c r="A4103" s="1">
        <v>42012</v>
      </c>
      <c r="B4103" s="2">
        <v>9238.0300000000007</v>
      </c>
      <c r="C4103" s="2">
        <v>107298</v>
      </c>
      <c r="D4103" s="2">
        <v>9257</v>
      </c>
      <c r="E4103" s="2">
        <v>9254</v>
      </c>
      <c r="F4103" s="13">
        <f t="shared" si="1158"/>
        <v>2.0534681095427665E-3</v>
      </c>
      <c r="G4103" s="2">
        <f t="shared" si="1153"/>
        <v>9005.6576666666679</v>
      </c>
      <c r="H4103" s="2">
        <f t="shared" ca="1" si="1159"/>
        <v>90739.6</v>
      </c>
      <c r="I4103">
        <f t="shared" ca="1" si="1160"/>
        <v>1</v>
      </c>
      <c r="J4103">
        <f t="shared" si="1161"/>
        <v>1</v>
      </c>
      <c r="K4103">
        <f t="shared" si="1154"/>
        <v>157.94000000000051</v>
      </c>
      <c r="L4103">
        <f t="shared" ca="1" si="1155"/>
        <v>157.94000000000051</v>
      </c>
      <c r="M4103" s="14">
        <f t="shared" si="1156"/>
        <v>6923.0300000000498</v>
      </c>
      <c r="N4103">
        <f t="shared" si="1162"/>
        <v>0</v>
      </c>
      <c r="O4103">
        <f t="shared" si="1157"/>
        <v>0</v>
      </c>
      <c r="P4103">
        <f>COUNTIF(作圖資料!$A$3:$A$249,A4103)</f>
        <v>0</v>
      </c>
      <c r="R4103" s="7">
        <f t="shared" si="1163"/>
        <v>212</v>
      </c>
      <c r="S4103" s="8">
        <f t="shared" ca="1" si="1164"/>
        <v>212</v>
      </c>
      <c r="T4103" s="8">
        <f t="shared" ca="1" si="1165"/>
        <v>8466</v>
      </c>
      <c r="U4103" s="8">
        <f t="shared" ca="1" si="1166"/>
        <v>0</v>
      </c>
      <c r="V4103" s="9">
        <f t="shared" ca="1" si="1167"/>
        <v>0</v>
      </c>
      <c r="W4103" s="3">
        <f t="shared" si="1168"/>
        <v>3.6971759194233123E-3</v>
      </c>
      <c r="X4103" s="3">
        <f t="shared" si="1169"/>
        <v>4.6403862098963078E-2</v>
      </c>
      <c r="Y4103" s="3">
        <f t="shared" si="1170"/>
        <v>4.4690215551292711E-2</v>
      </c>
    </row>
    <row r="4104" spans="1:25" x14ac:dyDescent="0.25">
      <c r="A4104" s="1">
        <v>42013</v>
      </c>
      <c r="B4104" s="2">
        <v>9215.58</v>
      </c>
      <c r="C4104" s="2">
        <v>97135</v>
      </c>
      <c r="D4104" s="2">
        <v>9230</v>
      </c>
      <c r="E4104" s="2">
        <v>9230</v>
      </c>
      <c r="F4104" s="13">
        <f t="shared" si="1158"/>
        <v>1.5647414487205413E-3</v>
      </c>
      <c r="G4104" s="2">
        <f t="shared" si="1153"/>
        <v>9015.3558333333349</v>
      </c>
      <c r="H4104" s="2">
        <f t="shared" ca="1" si="1159"/>
        <v>98337.4</v>
      </c>
      <c r="I4104">
        <f t="shared" ca="1" si="1160"/>
        <v>-1</v>
      </c>
      <c r="J4104">
        <f t="shared" si="1161"/>
        <v>1</v>
      </c>
      <c r="K4104">
        <f t="shared" si="1154"/>
        <v>-22.450000000000728</v>
      </c>
      <c r="L4104">
        <f t="shared" ca="1" si="1155"/>
        <v>-22.450000000000728</v>
      </c>
      <c r="M4104" s="14">
        <f t="shared" si="1156"/>
        <v>6923.0300000000498</v>
      </c>
      <c r="N4104">
        <f t="shared" si="1162"/>
        <v>0</v>
      </c>
      <c r="O4104">
        <f t="shared" si="1157"/>
        <v>0</v>
      </c>
      <c r="P4104">
        <f>COUNTIF(作圖資料!$A$3:$A$249,A4104)</f>
        <v>0</v>
      </c>
      <c r="R4104" s="7">
        <f t="shared" si="1163"/>
        <v>-27</v>
      </c>
      <c r="S4104" s="8">
        <f t="shared" ca="1" si="1164"/>
        <v>-27</v>
      </c>
      <c r="T4104" s="8">
        <f t="shared" ca="1" si="1165"/>
        <v>8466</v>
      </c>
      <c r="U4104" s="8">
        <f t="shared" ca="1" si="1166"/>
        <v>0</v>
      </c>
      <c r="V4104" s="9">
        <f t="shared" ca="1" si="1167"/>
        <v>0</v>
      </c>
      <c r="W4104" s="3">
        <f t="shared" si="1168"/>
        <v>3.6971759194233123E-3</v>
      </c>
      <c r="X4104" s="3">
        <f t="shared" si="1169"/>
        <v>4.3860920941148906E-2</v>
      </c>
      <c r="Y4104" s="3">
        <f t="shared" si="1170"/>
        <v>4.1643155400068244E-2</v>
      </c>
    </row>
    <row r="4105" spans="1:25" x14ac:dyDescent="0.25">
      <c r="A4105" s="1">
        <v>42016</v>
      </c>
      <c r="B4105" s="2">
        <v>9178.2999999999993</v>
      </c>
      <c r="C4105" s="2">
        <v>83806</v>
      </c>
      <c r="D4105" s="2">
        <v>9185</v>
      </c>
      <c r="E4105" s="2">
        <v>9183</v>
      </c>
      <c r="F4105" s="13">
        <f t="shared" si="1158"/>
        <v>7.2998267653057169E-4</v>
      </c>
      <c r="G4105" s="2">
        <f t="shared" si="1153"/>
        <v>9026.4461666666703</v>
      </c>
      <c r="H4105" s="2">
        <f t="shared" ca="1" si="1159"/>
        <v>98948.4</v>
      </c>
      <c r="I4105">
        <f t="shared" ca="1" si="1160"/>
        <v>-1</v>
      </c>
      <c r="J4105">
        <f t="shared" si="1161"/>
        <v>1</v>
      </c>
      <c r="K4105">
        <f t="shared" si="1154"/>
        <v>-37.280000000000655</v>
      </c>
      <c r="L4105">
        <f t="shared" ca="1" si="1155"/>
        <v>37.280000000000655</v>
      </c>
      <c r="M4105" s="14">
        <f t="shared" si="1156"/>
        <v>6923.0300000000498</v>
      </c>
      <c r="N4105">
        <f t="shared" si="1162"/>
        <v>0</v>
      </c>
      <c r="O4105">
        <f t="shared" si="1157"/>
        <v>0</v>
      </c>
      <c r="P4105">
        <f>COUNTIF(作圖資料!$A$3:$A$249,A4105)</f>
        <v>0</v>
      </c>
      <c r="R4105" s="7">
        <f t="shared" si="1163"/>
        <v>-45</v>
      </c>
      <c r="S4105" s="8">
        <f t="shared" ca="1" si="1164"/>
        <v>45</v>
      </c>
      <c r="T4105" s="8">
        <f t="shared" ca="1" si="1165"/>
        <v>8466</v>
      </c>
      <c r="U4105" s="8">
        <f t="shared" ca="1" si="1166"/>
        <v>0</v>
      </c>
      <c r="V4105" s="9">
        <f t="shared" ca="1" si="1167"/>
        <v>0</v>
      </c>
      <c r="W4105" s="3">
        <f t="shared" si="1168"/>
        <v>3.6971759194233123E-3</v>
      </c>
      <c r="X4105" s="3">
        <f t="shared" si="1169"/>
        <v>3.9638166092003546E-2</v>
      </c>
      <c r="Y4105" s="3">
        <f t="shared" si="1170"/>
        <v>3.6564721814694057E-2</v>
      </c>
    </row>
    <row r="4106" spans="1:25" x14ac:dyDescent="0.25">
      <c r="A4106" s="1">
        <v>42017</v>
      </c>
      <c r="B4106" s="2">
        <v>9231.7999999999993</v>
      </c>
      <c r="C4106" s="2">
        <v>91435</v>
      </c>
      <c r="D4106" s="2">
        <v>9249</v>
      </c>
      <c r="E4106" s="2">
        <v>9250</v>
      </c>
      <c r="F4106" s="13">
        <f t="shared" si="1158"/>
        <v>1.8631252843432922E-3</v>
      </c>
      <c r="G4106" s="2">
        <f t="shared" si="1153"/>
        <v>9035.923833333336</v>
      </c>
      <c r="H4106" s="2">
        <f t="shared" ca="1" si="1159"/>
        <v>95145.8</v>
      </c>
      <c r="I4106">
        <f t="shared" ca="1" si="1160"/>
        <v>-1</v>
      </c>
      <c r="J4106">
        <f t="shared" si="1161"/>
        <v>1</v>
      </c>
      <c r="K4106">
        <f t="shared" si="1154"/>
        <v>53.5</v>
      </c>
      <c r="L4106">
        <f t="shared" ca="1" si="1155"/>
        <v>-53.5</v>
      </c>
      <c r="M4106" s="14">
        <f t="shared" si="1156"/>
        <v>6923.0300000000498</v>
      </c>
      <c r="N4106">
        <f t="shared" si="1162"/>
        <v>0</v>
      </c>
      <c r="O4106">
        <f t="shared" si="1157"/>
        <v>0</v>
      </c>
      <c r="P4106">
        <f>COUNTIF(作圖資料!$A$3:$A$249,A4106)</f>
        <v>0</v>
      </c>
      <c r="R4106" s="7">
        <f t="shared" si="1163"/>
        <v>64</v>
      </c>
      <c r="S4106" s="8">
        <f t="shared" ca="1" si="1164"/>
        <v>-64</v>
      </c>
      <c r="T4106" s="8">
        <f t="shared" ca="1" si="1165"/>
        <v>8466</v>
      </c>
      <c r="U4106" s="8">
        <f t="shared" ca="1" si="1166"/>
        <v>0</v>
      </c>
      <c r="V4106" s="9">
        <f t="shared" ca="1" si="1167"/>
        <v>0</v>
      </c>
      <c r="W4106" s="3">
        <f t="shared" si="1168"/>
        <v>3.6971759194233123E-3</v>
      </c>
      <c r="X4106" s="3">
        <f t="shared" si="1169"/>
        <v>4.5698181768754287E-2</v>
      </c>
      <c r="Y4106" s="3">
        <f t="shared" si="1170"/>
        <v>4.3787382913892836E-2</v>
      </c>
    </row>
    <row r="4107" spans="1:25" x14ac:dyDescent="0.25">
      <c r="A4107" s="1">
        <v>42018</v>
      </c>
      <c r="B4107" s="2">
        <v>9180.23</v>
      </c>
      <c r="C4107" s="2">
        <v>91997</v>
      </c>
      <c r="D4107" s="2">
        <v>9171</v>
      </c>
      <c r="E4107" s="2">
        <v>9172</v>
      </c>
      <c r="F4107" s="13">
        <f t="shared" si="1158"/>
        <v>-1.0054214327962496E-3</v>
      </c>
      <c r="G4107" s="2">
        <f t="shared" si="1153"/>
        <v>9044.6836666666695</v>
      </c>
      <c r="H4107" s="2">
        <f t="shared" ca="1" si="1159"/>
        <v>94334.2</v>
      </c>
      <c r="I4107">
        <f t="shared" ca="1" si="1160"/>
        <v>-1</v>
      </c>
      <c r="J4107">
        <f t="shared" si="1161"/>
        <v>-1</v>
      </c>
      <c r="K4107">
        <f t="shared" si="1154"/>
        <v>-51.569999999999709</v>
      </c>
      <c r="L4107">
        <f t="shared" ca="1" si="1155"/>
        <v>51.569999999999709</v>
      </c>
      <c r="M4107" s="14">
        <f t="shared" si="1156"/>
        <v>6923.0300000000498</v>
      </c>
      <c r="N4107">
        <f t="shared" si="1162"/>
        <v>0</v>
      </c>
      <c r="O4107">
        <f t="shared" si="1157"/>
        <v>0</v>
      </c>
      <c r="P4107">
        <f>COUNTIF(作圖資料!$A$3:$A$249,A4107)</f>
        <v>0</v>
      </c>
      <c r="R4107" s="7">
        <f t="shared" si="1163"/>
        <v>-78</v>
      </c>
      <c r="S4107" s="8">
        <f t="shared" ca="1" si="1164"/>
        <v>78</v>
      </c>
      <c r="T4107" s="8">
        <f t="shared" ca="1" si="1165"/>
        <v>8466</v>
      </c>
      <c r="U4107" s="8">
        <f t="shared" ca="1" si="1166"/>
        <v>0</v>
      </c>
      <c r="V4107" s="9">
        <f t="shared" ca="1" si="1167"/>
        <v>0</v>
      </c>
      <c r="W4107" s="3">
        <f t="shared" si="1168"/>
        <v>3.6971759194233123E-3</v>
      </c>
      <c r="X4107" s="3">
        <f t="shared" si="1169"/>
        <v>3.9856779741650694E-2</v>
      </c>
      <c r="Y4107" s="3">
        <f t="shared" si="1170"/>
        <v>3.4984764699244275E-2</v>
      </c>
    </row>
    <row r="4108" spans="1:25" x14ac:dyDescent="0.25">
      <c r="A4108" s="1">
        <v>42019</v>
      </c>
      <c r="B4108" s="2">
        <v>9165.09</v>
      </c>
      <c r="C4108" s="2">
        <v>88491</v>
      </c>
      <c r="D4108" s="2">
        <v>9195</v>
      </c>
      <c r="E4108" s="2">
        <v>9200</v>
      </c>
      <c r="F4108" s="13">
        <f t="shared" si="1158"/>
        <v>3.2634704078191579E-3</v>
      </c>
      <c r="G4108" s="2">
        <f t="shared" si="1153"/>
        <v>9051.6213333333344</v>
      </c>
      <c r="H4108" s="2">
        <f t="shared" ca="1" si="1159"/>
        <v>90572.800000000003</v>
      </c>
      <c r="I4108">
        <f t="shared" ca="1" si="1160"/>
        <v>-1</v>
      </c>
      <c r="J4108">
        <f t="shared" si="1161"/>
        <v>1</v>
      </c>
      <c r="K4108">
        <f t="shared" si="1154"/>
        <v>-15.139999999999418</v>
      </c>
      <c r="L4108">
        <f t="shared" ca="1" si="1155"/>
        <v>15.139999999999418</v>
      </c>
      <c r="M4108" s="14">
        <f t="shared" si="1156"/>
        <v>6923.0300000000498</v>
      </c>
      <c r="N4108">
        <f t="shared" si="1162"/>
        <v>0</v>
      </c>
      <c r="O4108">
        <f t="shared" si="1157"/>
        <v>0</v>
      </c>
      <c r="P4108">
        <f>COUNTIF(作圖資料!$A$3:$A$249,A4108)</f>
        <v>0</v>
      </c>
      <c r="R4108" s="7">
        <f t="shared" si="1163"/>
        <v>24</v>
      </c>
      <c r="S4108" s="8">
        <f t="shared" ca="1" si="1164"/>
        <v>-24</v>
      </c>
      <c r="T4108" s="8">
        <f t="shared" ca="1" si="1165"/>
        <v>8466</v>
      </c>
      <c r="U4108" s="8">
        <f t="shared" ca="1" si="1166"/>
        <v>0</v>
      </c>
      <c r="V4108" s="9">
        <f t="shared" ca="1" si="1167"/>
        <v>0</v>
      </c>
      <c r="W4108" s="3">
        <f t="shared" si="1168"/>
        <v>3.6971759194233123E-3</v>
      </c>
      <c r="X4108" s="3">
        <f t="shared" si="1169"/>
        <v>3.8141851940790783E-2</v>
      </c>
      <c r="Y4108" s="3">
        <f t="shared" si="1170"/>
        <v>3.7693262611443679E-2</v>
      </c>
    </row>
    <row r="4109" spans="1:25" x14ac:dyDescent="0.25">
      <c r="A4109" s="1">
        <v>42020</v>
      </c>
      <c r="B4109" s="2">
        <v>9138.2900000000009</v>
      </c>
      <c r="C4109" s="2">
        <v>113961</v>
      </c>
      <c r="D4109" s="2">
        <v>9115</v>
      </c>
      <c r="E4109" s="2">
        <v>9122</v>
      </c>
      <c r="F4109" s="13">
        <f t="shared" si="1158"/>
        <v>-2.5486168637678386E-3</v>
      </c>
      <c r="G4109" s="2">
        <f t="shared" si="1153"/>
        <v>9058.4083333333347</v>
      </c>
      <c r="H4109" s="2">
        <f t="shared" ca="1" si="1159"/>
        <v>93938</v>
      </c>
      <c r="I4109">
        <f t="shared" ca="1" si="1160"/>
        <v>1</v>
      </c>
      <c r="J4109">
        <f t="shared" si="1161"/>
        <v>-1</v>
      </c>
      <c r="K4109">
        <f t="shared" si="1154"/>
        <v>-26.799999999999272</v>
      </c>
      <c r="L4109">
        <f t="shared" ca="1" si="1155"/>
        <v>26.799999999999272</v>
      </c>
      <c r="M4109" s="14">
        <f t="shared" si="1156"/>
        <v>6923.0300000000498</v>
      </c>
      <c r="N4109">
        <f t="shared" si="1162"/>
        <v>0</v>
      </c>
      <c r="O4109">
        <f t="shared" si="1157"/>
        <v>0</v>
      </c>
      <c r="P4109">
        <f>COUNTIF(作圖資料!$A$3:$A$249,A4109)</f>
        <v>0</v>
      </c>
      <c r="R4109" s="7">
        <f t="shared" si="1163"/>
        <v>-80</v>
      </c>
      <c r="S4109" s="8">
        <f t="shared" ca="1" si="1164"/>
        <v>80</v>
      </c>
      <c r="T4109" s="8">
        <f t="shared" ca="1" si="1165"/>
        <v>8466</v>
      </c>
      <c r="U4109" s="8">
        <f t="shared" ca="1" si="1166"/>
        <v>0</v>
      </c>
      <c r="V4109" s="9">
        <f t="shared" ca="1" si="1167"/>
        <v>0</v>
      </c>
      <c r="W4109" s="3">
        <f t="shared" si="1168"/>
        <v>3.6971759194233123E-3</v>
      </c>
      <c r="X4109" s="3">
        <f t="shared" si="1169"/>
        <v>3.5106180536362386E-2</v>
      </c>
      <c r="Y4109" s="3">
        <f t="shared" si="1170"/>
        <v>2.8664936237445371E-2</v>
      </c>
    </row>
    <row r="4110" spans="1:25" x14ac:dyDescent="0.25">
      <c r="A4110" s="1">
        <v>42023</v>
      </c>
      <c r="B4110" s="2">
        <v>9174.06</v>
      </c>
      <c r="C4110" s="2">
        <v>89070</v>
      </c>
      <c r="D4110" s="2">
        <v>9181</v>
      </c>
      <c r="E4110" s="2">
        <v>9185</v>
      </c>
      <c r="F4110" s="13">
        <f t="shared" si="1158"/>
        <v>7.5648077296208704E-4</v>
      </c>
      <c r="G4110" s="2">
        <f t="shared" si="1153"/>
        <v>9067.2091666666693</v>
      </c>
      <c r="H4110" s="2">
        <f t="shared" ca="1" si="1159"/>
        <v>94990.8</v>
      </c>
      <c r="I4110">
        <f t="shared" ca="1" si="1160"/>
        <v>-1</v>
      </c>
      <c r="J4110">
        <f t="shared" si="1161"/>
        <v>1</v>
      </c>
      <c r="K4110">
        <f t="shared" si="1154"/>
        <v>35.769999999998618</v>
      </c>
      <c r="L4110">
        <f t="shared" ca="1" si="1155"/>
        <v>35.769999999998618</v>
      </c>
      <c r="M4110" s="14">
        <f t="shared" si="1156"/>
        <v>6923.0300000000498</v>
      </c>
      <c r="N4110">
        <f t="shared" si="1162"/>
        <v>0</v>
      </c>
      <c r="O4110">
        <f t="shared" si="1157"/>
        <v>0</v>
      </c>
      <c r="P4110">
        <f>COUNTIF(作圖資料!$A$3:$A$249,A4110)</f>
        <v>0</v>
      </c>
      <c r="R4110" s="7">
        <f t="shared" si="1163"/>
        <v>66</v>
      </c>
      <c r="S4110" s="8">
        <f t="shared" ca="1" si="1164"/>
        <v>66</v>
      </c>
      <c r="T4110" s="8">
        <f t="shared" ca="1" si="1165"/>
        <v>8466</v>
      </c>
      <c r="U4110" s="8">
        <f t="shared" ca="1" si="1166"/>
        <v>0</v>
      </c>
      <c r="V4110" s="9">
        <f t="shared" ca="1" si="1167"/>
        <v>0</v>
      </c>
      <c r="W4110" s="3">
        <f t="shared" si="1168"/>
        <v>3.6971759194233123E-3</v>
      </c>
      <c r="X4110" s="3">
        <f t="shared" si="1169"/>
        <v>3.9157895690705713E-2</v>
      </c>
      <c r="Y4110" s="3">
        <f t="shared" si="1170"/>
        <v>3.6113305495994119E-2</v>
      </c>
    </row>
    <row r="4111" spans="1:25" x14ac:dyDescent="0.25">
      <c r="A4111" s="1">
        <v>42024</v>
      </c>
      <c r="B4111" s="2">
        <v>9251.69</v>
      </c>
      <c r="C4111" s="2">
        <v>86062</v>
      </c>
      <c r="D4111" s="2">
        <v>9268</v>
      </c>
      <c r="E4111" s="2">
        <v>9275</v>
      </c>
      <c r="F4111" s="13">
        <f t="shared" si="1158"/>
        <v>1.7629211527838695E-3</v>
      </c>
      <c r="G4111" s="2">
        <f t="shared" si="1153"/>
        <v>9077.6076666666686</v>
      </c>
      <c r="H4111" s="2">
        <f t="shared" ca="1" si="1159"/>
        <v>93916.2</v>
      </c>
      <c r="I4111">
        <f t="shared" ca="1" si="1160"/>
        <v>-1</v>
      </c>
      <c r="J4111">
        <f t="shared" si="1161"/>
        <v>1</v>
      </c>
      <c r="K4111">
        <f t="shared" si="1154"/>
        <v>77.630000000001019</v>
      </c>
      <c r="L4111">
        <f t="shared" ca="1" si="1155"/>
        <v>-77.630000000001019</v>
      </c>
      <c r="M4111" s="14">
        <f t="shared" si="1156"/>
        <v>6923.0300000000498</v>
      </c>
      <c r="N4111">
        <f t="shared" si="1162"/>
        <v>0</v>
      </c>
      <c r="O4111">
        <f t="shared" si="1157"/>
        <v>0</v>
      </c>
      <c r="P4111">
        <f>COUNTIF(作圖資料!$A$3:$A$249,A4111)</f>
        <v>0</v>
      </c>
      <c r="R4111" s="7">
        <f t="shared" si="1163"/>
        <v>87</v>
      </c>
      <c r="S4111" s="8">
        <f t="shared" ca="1" si="1164"/>
        <v>-87</v>
      </c>
      <c r="T4111" s="8">
        <f t="shared" ca="1" si="1165"/>
        <v>8466</v>
      </c>
      <c r="U4111" s="8">
        <f t="shared" ca="1" si="1166"/>
        <v>0</v>
      </c>
      <c r="V4111" s="9">
        <f t="shared" ca="1" si="1167"/>
        <v>0</v>
      </c>
      <c r="W4111" s="3">
        <f t="shared" si="1168"/>
        <v>3.6971759194233123E-3</v>
      </c>
      <c r="X4111" s="3">
        <f t="shared" si="1169"/>
        <v>4.7951148344652861E-2</v>
      </c>
      <c r="Y4111" s="3">
        <f t="shared" si="1170"/>
        <v>4.5931610427717429E-2</v>
      </c>
    </row>
    <row r="4112" spans="1:25" x14ac:dyDescent="0.25">
      <c r="A4112" s="1">
        <v>42025</v>
      </c>
      <c r="B4112" s="2">
        <v>9319.7099999999991</v>
      </c>
      <c r="C4112" s="2">
        <v>96701</v>
      </c>
      <c r="D4112" s="2">
        <v>9308</v>
      </c>
      <c r="E4112" s="2">
        <v>9313</v>
      </c>
      <c r="F4112" s="13">
        <f t="shared" si="1158"/>
        <v>-7.1997948434010528E-4</v>
      </c>
      <c r="G4112" s="2">
        <f t="shared" si="1153"/>
        <v>9086.7103333333325</v>
      </c>
      <c r="H4112" s="2">
        <f t="shared" ca="1" si="1159"/>
        <v>94857</v>
      </c>
      <c r="I4112">
        <f t="shared" ca="1" si="1160"/>
        <v>1</v>
      </c>
      <c r="J4112">
        <f t="shared" si="1161"/>
        <v>-1</v>
      </c>
      <c r="K4112">
        <f t="shared" si="1154"/>
        <v>68.019999999998618</v>
      </c>
      <c r="L4112">
        <f t="shared" ca="1" si="1155"/>
        <v>-68.019999999998618</v>
      </c>
      <c r="M4112" s="14">
        <f t="shared" si="1156"/>
        <v>6923.0300000000498</v>
      </c>
      <c r="N4112">
        <f t="shared" si="1162"/>
        <v>0</v>
      </c>
      <c r="O4112">
        <f t="shared" si="1157"/>
        <v>0</v>
      </c>
      <c r="P4112">
        <f>COUNTIF(作圖資料!$A$3:$A$249,A4112)</f>
        <v>1</v>
      </c>
      <c r="R4112" s="7">
        <f t="shared" si="1163"/>
        <v>40</v>
      </c>
      <c r="S4112" s="8">
        <f t="shared" ca="1" si="1164"/>
        <v>-40</v>
      </c>
      <c r="T4112" s="8">
        <f t="shared" ca="1" si="1165"/>
        <v>8466</v>
      </c>
      <c r="U4112" s="8">
        <f t="shared" ca="1" si="1166"/>
        <v>0</v>
      </c>
      <c r="V4112" s="9">
        <f t="shared" ca="1" si="1167"/>
        <v>0</v>
      </c>
      <c r="W4112" s="3">
        <f t="shared" si="1168"/>
        <v>3.6971759194233123E-3</v>
      </c>
      <c r="X4112" s="3">
        <f t="shared" si="1169"/>
        <v>5.5655863603205846E-2</v>
      </c>
      <c r="Y4112" s="3">
        <f t="shared" si="1170"/>
        <v>5.0445773614716583E-2</v>
      </c>
    </row>
    <row r="4113" spans="1:25" x14ac:dyDescent="0.25">
      <c r="A4113" s="1">
        <v>42026</v>
      </c>
      <c r="B4113" s="2">
        <v>9369.51</v>
      </c>
      <c r="C4113" s="2">
        <v>97825</v>
      </c>
      <c r="D4113" s="2">
        <v>9388</v>
      </c>
      <c r="E4113" s="2">
        <v>9387</v>
      </c>
      <c r="F4113" s="13">
        <f t="shared" si="1158"/>
        <v>1.9734223027672027E-3</v>
      </c>
      <c r="G4113" s="2">
        <f t="shared" si="1153"/>
        <v>9094.4741666666687</v>
      </c>
      <c r="H4113" s="2">
        <f t="shared" ca="1" si="1159"/>
        <v>96723.8</v>
      </c>
      <c r="I4113">
        <f t="shared" ca="1" si="1160"/>
        <v>1</v>
      </c>
      <c r="J4113">
        <f t="shared" si="1161"/>
        <v>1</v>
      </c>
      <c r="K4113">
        <f t="shared" si="1154"/>
        <v>49.800000000001091</v>
      </c>
      <c r="L4113">
        <f t="shared" ca="1" si="1155"/>
        <v>49.800000000001091</v>
      </c>
      <c r="M4113" s="14">
        <f t="shared" si="1156"/>
        <v>6923.0300000000498</v>
      </c>
      <c r="N4113">
        <f t="shared" si="1162"/>
        <v>0</v>
      </c>
      <c r="O4113">
        <f t="shared" si="1157"/>
        <v>0</v>
      </c>
      <c r="P4113">
        <f>COUNTIF(作圖資料!$A$3:$A$249,A4113)</f>
        <v>0</v>
      </c>
      <c r="R4113" s="7">
        <f t="shared" si="1163"/>
        <v>75</v>
      </c>
      <c r="S4113" s="8">
        <f t="shared" ca="1" si="1164"/>
        <v>75</v>
      </c>
      <c r="T4113" s="8">
        <f t="shared" ca="1" si="1165"/>
        <v>8466</v>
      </c>
      <c r="U4113" s="8">
        <f t="shared" ca="1" si="1166"/>
        <v>0</v>
      </c>
      <c r="V4113" s="9">
        <f t="shared" ca="1" si="1167"/>
        <v>0</v>
      </c>
      <c r="W4113" s="3">
        <f t="shared" si="1168"/>
        <v>-7.1997948434010528E-4</v>
      </c>
      <c r="X4113" s="3">
        <f t="shared" si="1169"/>
        <v>5.3435139076217063E-3</v>
      </c>
      <c r="Y4113" s="3">
        <f t="shared" si="1170"/>
        <v>8.0532588854289704E-3</v>
      </c>
    </row>
    <row r="4114" spans="1:25" x14ac:dyDescent="0.25">
      <c r="A4114" s="1">
        <v>42027</v>
      </c>
      <c r="B4114" s="2">
        <v>9470.94</v>
      </c>
      <c r="C4114" s="2">
        <v>118761</v>
      </c>
      <c r="D4114" s="2">
        <v>9461</v>
      </c>
      <c r="E4114" s="2">
        <v>9463</v>
      </c>
      <c r="F4114" s="13">
        <f t="shared" si="1158"/>
        <v>-1.0495262349883294E-3</v>
      </c>
      <c r="G4114" s="2">
        <f t="shared" si="1153"/>
        <v>9104.1886666666669</v>
      </c>
      <c r="H4114" s="2">
        <f t="shared" ca="1" si="1159"/>
        <v>97683.8</v>
      </c>
      <c r="I4114">
        <f t="shared" ca="1" si="1160"/>
        <v>1</v>
      </c>
      <c r="J4114">
        <f t="shared" si="1161"/>
        <v>-1</v>
      </c>
      <c r="K4114">
        <f t="shared" si="1154"/>
        <v>101.43000000000029</v>
      </c>
      <c r="L4114">
        <f t="shared" ca="1" si="1155"/>
        <v>101.43000000000029</v>
      </c>
      <c r="M4114" s="14">
        <f t="shared" si="1156"/>
        <v>6923.0300000000498</v>
      </c>
      <c r="N4114">
        <f t="shared" si="1162"/>
        <v>0</v>
      </c>
      <c r="O4114">
        <f t="shared" si="1157"/>
        <v>0</v>
      </c>
      <c r="P4114">
        <f>COUNTIF(作圖資料!$A$3:$A$249,A4114)</f>
        <v>0</v>
      </c>
      <c r="R4114" s="7">
        <f t="shared" si="1163"/>
        <v>73</v>
      </c>
      <c r="S4114" s="8">
        <f t="shared" ca="1" si="1164"/>
        <v>73</v>
      </c>
      <c r="T4114" s="8">
        <f t="shared" ca="1" si="1165"/>
        <v>8466</v>
      </c>
      <c r="U4114" s="8">
        <f t="shared" ca="1" si="1166"/>
        <v>0</v>
      </c>
      <c r="V4114" s="9">
        <f t="shared" ca="1" si="1167"/>
        <v>0</v>
      </c>
      <c r="W4114" s="3">
        <f t="shared" si="1168"/>
        <v>-7.1997948434010528E-4</v>
      </c>
      <c r="X4114" s="3">
        <f t="shared" si="1169"/>
        <v>1.6226899764048452E-2</v>
      </c>
      <c r="Y4114" s="3">
        <f t="shared" si="1170"/>
        <v>1.5891764200579805E-2</v>
      </c>
    </row>
    <row r="4115" spans="1:25" x14ac:dyDescent="0.25">
      <c r="A4115" s="1">
        <v>42030</v>
      </c>
      <c r="B4115" s="2">
        <v>9477.67</v>
      </c>
      <c r="C4115" s="2">
        <v>89684</v>
      </c>
      <c r="D4115" s="2">
        <v>9466</v>
      </c>
      <c r="E4115" s="2">
        <v>9466</v>
      </c>
      <c r="F4115" s="13">
        <f t="shared" si="1158"/>
        <v>-1.231315291627566E-3</v>
      </c>
      <c r="G4115" s="2">
        <f t="shared" si="1153"/>
        <v>9112.5705000000016</v>
      </c>
      <c r="H4115" s="2">
        <f t="shared" ca="1" si="1159"/>
        <v>97806.6</v>
      </c>
      <c r="I4115">
        <f t="shared" ca="1" si="1160"/>
        <v>-1</v>
      </c>
      <c r="J4115">
        <f t="shared" si="1161"/>
        <v>-1</v>
      </c>
      <c r="K4115">
        <f t="shared" si="1154"/>
        <v>6.7299999999995634</v>
      </c>
      <c r="L4115">
        <f t="shared" ca="1" si="1155"/>
        <v>6.7299999999995634</v>
      </c>
      <c r="M4115" s="14">
        <f t="shared" si="1156"/>
        <v>6923.0300000000498</v>
      </c>
      <c r="N4115">
        <f t="shared" si="1162"/>
        <v>0</v>
      </c>
      <c r="O4115">
        <f t="shared" si="1157"/>
        <v>0</v>
      </c>
      <c r="P4115">
        <f>COUNTIF(作圖資料!$A$3:$A$249,A4115)</f>
        <v>0</v>
      </c>
      <c r="R4115" s="7">
        <f t="shared" si="1163"/>
        <v>5</v>
      </c>
      <c r="S4115" s="8">
        <f t="shared" ca="1" si="1164"/>
        <v>5</v>
      </c>
      <c r="T4115" s="8">
        <f t="shared" ca="1" si="1165"/>
        <v>8466</v>
      </c>
      <c r="U4115" s="8">
        <f t="shared" ca="1" si="1166"/>
        <v>0</v>
      </c>
      <c r="V4115" s="9">
        <f t="shared" ca="1" si="1167"/>
        <v>0</v>
      </c>
      <c r="W4115" s="3">
        <f t="shared" si="1168"/>
        <v>-7.1997948434010528E-4</v>
      </c>
      <c r="X4115" s="3">
        <f t="shared" si="1169"/>
        <v>1.6949025237909865E-2</v>
      </c>
      <c r="Y4115" s="3">
        <f t="shared" si="1170"/>
        <v>1.6428648126274981E-2</v>
      </c>
    </row>
    <row r="4116" spans="1:25" x14ac:dyDescent="0.25">
      <c r="A4116" s="1">
        <v>42031</v>
      </c>
      <c r="B4116" s="2">
        <v>9521.59</v>
      </c>
      <c r="C4116" s="2">
        <v>90256</v>
      </c>
      <c r="D4116" s="2">
        <v>9523</v>
      </c>
      <c r="E4116" s="2">
        <v>9523</v>
      </c>
      <c r="F4116" s="13">
        <f t="shared" si="1158"/>
        <v>1.4808451109526999E-4</v>
      </c>
      <c r="G4116" s="2">
        <f t="shared" si="1153"/>
        <v>9121.1826666666675</v>
      </c>
      <c r="H4116" s="2">
        <f t="shared" ca="1" si="1159"/>
        <v>98645.4</v>
      </c>
      <c r="I4116">
        <f t="shared" ca="1" si="1160"/>
        <v>-1</v>
      </c>
      <c r="J4116">
        <f t="shared" si="1161"/>
        <v>1</v>
      </c>
      <c r="K4116">
        <f t="shared" si="1154"/>
        <v>43.920000000000073</v>
      </c>
      <c r="L4116">
        <f t="shared" ca="1" si="1155"/>
        <v>-43.920000000000073</v>
      </c>
      <c r="M4116" s="14">
        <f t="shared" si="1156"/>
        <v>6923.0300000000498</v>
      </c>
      <c r="N4116">
        <f t="shared" si="1162"/>
        <v>0</v>
      </c>
      <c r="O4116">
        <f t="shared" si="1157"/>
        <v>0</v>
      </c>
      <c r="P4116">
        <f>COUNTIF(作圖資料!$A$3:$A$249,A4116)</f>
        <v>0</v>
      </c>
      <c r="R4116" s="7">
        <f t="shared" si="1163"/>
        <v>57</v>
      </c>
      <c r="S4116" s="8">
        <f t="shared" ca="1" si="1164"/>
        <v>-57</v>
      </c>
      <c r="T4116" s="8">
        <f t="shared" ca="1" si="1165"/>
        <v>8466</v>
      </c>
      <c r="U4116" s="8">
        <f t="shared" ca="1" si="1166"/>
        <v>0</v>
      </c>
      <c r="V4116" s="9">
        <f t="shared" ca="1" si="1167"/>
        <v>0</v>
      </c>
      <c r="W4116" s="3">
        <f t="shared" si="1168"/>
        <v>-7.1997948434010528E-4</v>
      </c>
      <c r="X4116" s="3">
        <f t="shared" si="1169"/>
        <v>2.1661618226318291E-2</v>
      </c>
      <c r="Y4116" s="3">
        <f t="shared" si="1170"/>
        <v>2.254912487920091E-2</v>
      </c>
    </row>
    <row r="4117" spans="1:25" x14ac:dyDescent="0.25">
      <c r="A4117" s="1">
        <v>42032</v>
      </c>
      <c r="B4117" s="2">
        <v>9510.92</v>
      </c>
      <c r="C4117" s="2">
        <v>81776</v>
      </c>
      <c r="D4117" s="2">
        <v>9526</v>
      </c>
      <c r="E4117" s="2">
        <v>9529</v>
      </c>
      <c r="F4117" s="13">
        <f t="shared" si="1158"/>
        <v>1.585545877790917E-3</v>
      </c>
      <c r="G4117" s="2">
        <f t="shared" si="1153"/>
        <v>9129.8783333333358</v>
      </c>
      <c r="H4117" s="2">
        <f t="shared" ca="1" si="1159"/>
        <v>95660.4</v>
      </c>
      <c r="I4117">
        <f t="shared" ca="1" si="1160"/>
        <v>-1</v>
      </c>
      <c r="J4117">
        <f t="shared" si="1161"/>
        <v>1</v>
      </c>
      <c r="K4117">
        <f t="shared" si="1154"/>
        <v>-10.670000000000073</v>
      </c>
      <c r="L4117">
        <f t="shared" ca="1" si="1155"/>
        <v>10.670000000000073</v>
      </c>
      <c r="M4117" s="14">
        <f t="shared" si="1156"/>
        <v>6923.0300000000498</v>
      </c>
      <c r="N4117">
        <f t="shared" si="1162"/>
        <v>0</v>
      </c>
      <c r="O4117">
        <f t="shared" si="1157"/>
        <v>0</v>
      </c>
      <c r="P4117">
        <f>COUNTIF(作圖資料!$A$3:$A$249,A4117)</f>
        <v>0</v>
      </c>
      <c r="R4117" s="7">
        <f t="shared" si="1163"/>
        <v>3</v>
      </c>
      <c r="S4117" s="8">
        <f t="shared" ca="1" si="1164"/>
        <v>-3</v>
      </c>
      <c r="T4117" s="8">
        <f t="shared" ca="1" si="1165"/>
        <v>8466</v>
      </c>
      <c r="U4117" s="8">
        <f t="shared" ca="1" si="1166"/>
        <v>0</v>
      </c>
      <c r="V4117" s="9">
        <f t="shared" ca="1" si="1167"/>
        <v>0</v>
      </c>
      <c r="W4117" s="3">
        <f t="shared" si="1168"/>
        <v>-7.1997948434010528E-4</v>
      </c>
      <c r="X4117" s="3">
        <f t="shared" si="1169"/>
        <v>2.0516732816793892E-2</v>
      </c>
      <c r="Y4117" s="3">
        <f t="shared" si="1170"/>
        <v>2.2871255234617971E-2</v>
      </c>
    </row>
    <row r="4118" spans="1:25" x14ac:dyDescent="0.25">
      <c r="A4118" s="1">
        <v>42033</v>
      </c>
      <c r="B4118" s="2">
        <v>9426.9</v>
      </c>
      <c r="C4118" s="2">
        <v>82296</v>
      </c>
      <c r="D4118" s="2">
        <v>9428</v>
      </c>
      <c r="E4118" s="2">
        <v>9432</v>
      </c>
      <c r="F4118" s="13">
        <f t="shared" si="1158"/>
        <v>1.1668735215186743E-4</v>
      </c>
      <c r="G4118" s="2">
        <f t="shared" si="1153"/>
        <v>9137.6166666666704</v>
      </c>
      <c r="H4118" s="2">
        <f t="shared" ca="1" si="1159"/>
        <v>92554.6</v>
      </c>
      <c r="I4118">
        <f t="shared" ca="1" si="1160"/>
        <v>-1</v>
      </c>
      <c r="J4118">
        <f t="shared" si="1161"/>
        <v>1</v>
      </c>
      <c r="K4118">
        <f t="shared" si="1154"/>
        <v>-84.020000000000437</v>
      </c>
      <c r="L4118">
        <f t="shared" ca="1" si="1155"/>
        <v>84.020000000000437</v>
      </c>
      <c r="M4118" s="14">
        <f t="shared" si="1156"/>
        <v>6923.0300000000498</v>
      </c>
      <c r="N4118">
        <f t="shared" si="1162"/>
        <v>0</v>
      </c>
      <c r="O4118">
        <f t="shared" si="1157"/>
        <v>0</v>
      </c>
      <c r="P4118">
        <f>COUNTIF(作圖資料!$A$3:$A$249,A4118)</f>
        <v>0</v>
      </c>
      <c r="R4118" s="7">
        <f t="shared" si="1163"/>
        <v>-98</v>
      </c>
      <c r="S4118" s="8">
        <f t="shared" ca="1" si="1164"/>
        <v>98</v>
      </c>
      <c r="T4118" s="8">
        <f t="shared" ca="1" si="1165"/>
        <v>8466</v>
      </c>
      <c r="U4118" s="8">
        <f t="shared" ca="1" si="1166"/>
        <v>0</v>
      </c>
      <c r="V4118" s="9">
        <f t="shared" ca="1" si="1167"/>
        <v>0</v>
      </c>
      <c r="W4118" s="3">
        <f t="shared" si="1168"/>
        <v>-7.1997948434010528E-4</v>
      </c>
      <c r="X4118" s="3">
        <f t="shared" si="1169"/>
        <v>1.1501430838513516E-2</v>
      </c>
      <c r="Y4118" s="3">
        <f t="shared" si="1170"/>
        <v>1.2348330290990805E-2</v>
      </c>
    </row>
    <row r="4119" spans="1:25" x14ac:dyDescent="0.25">
      <c r="A4119" s="1">
        <v>42034</v>
      </c>
      <c r="B4119" s="2">
        <v>9361.91</v>
      </c>
      <c r="C4119" s="2">
        <v>85128</v>
      </c>
      <c r="D4119" s="2">
        <v>9400</v>
      </c>
      <c r="E4119" s="2">
        <v>9404</v>
      </c>
      <c r="F4119" s="13">
        <f t="shared" si="1158"/>
        <v>4.0686142037256179E-3</v>
      </c>
      <c r="G4119" s="2">
        <f t="shared" si="1153"/>
        <v>9145.4648333333371</v>
      </c>
      <c r="H4119" s="2">
        <f t="shared" ca="1" si="1159"/>
        <v>85828</v>
      </c>
      <c r="I4119">
        <f t="shared" ca="1" si="1160"/>
        <v>-1</v>
      </c>
      <c r="J4119">
        <f t="shared" si="1161"/>
        <v>1</v>
      </c>
      <c r="K4119">
        <f t="shared" si="1154"/>
        <v>-64.989999999999782</v>
      </c>
      <c r="L4119">
        <f t="shared" ca="1" si="1155"/>
        <v>64.989999999999782</v>
      </c>
      <c r="M4119" s="14">
        <f t="shared" si="1156"/>
        <v>6923.0300000000498</v>
      </c>
      <c r="N4119">
        <f t="shared" si="1162"/>
        <v>0</v>
      </c>
      <c r="O4119">
        <f t="shared" si="1157"/>
        <v>0</v>
      </c>
      <c r="P4119">
        <f>COUNTIF(作圖資料!$A$3:$A$249,A4119)</f>
        <v>0</v>
      </c>
      <c r="R4119" s="7">
        <f t="shared" si="1163"/>
        <v>-28</v>
      </c>
      <c r="S4119" s="8">
        <f t="shared" ca="1" si="1164"/>
        <v>28</v>
      </c>
      <c r="T4119" s="8">
        <f t="shared" ca="1" si="1165"/>
        <v>8466</v>
      </c>
      <c r="U4119" s="8">
        <f t="shared" ca="1" si="1166"/>
        <v>0</v>
      </c>
      <c r="V4119" s="9">
        <f t="shared" ca="1" si="1167"/>
        <v>0</v>
      </c>
      <c r="W4119" s="3">
        <f t="shared" si="1168"/>
        <v>-7.1997948434010528E-4</v>
      </c>
      <c r="X4119" s="3">
        <f t="shared" si="1169"/>
        <v>4.5280378895913298E-3</v>
      </c>
      <c r="Y4119" s="3">
        <f t="shared" si="1170"/>
        <v>9.3417803070972028E-3</v>
      </c>
    </row>
    <row r="4120" spans="1:25" x14ac:dyDescent="0.25">
      <c r="A4120" s="1">
        <v>42037</v>
      </c>
      <c r="B4120" s="2">
        <v>9386.99</v>
      </c>
      <c r="C4120" s="2">
        <v>71184</v>
      </c>
      <c r="D4120" s="2">
        <v>9419</v>
      </c>
      <c r="E4120" s="2">
        <v>9424</v>
      </c>
      <c r="F4120" s="13">
        <f t="shared" si="1158"/>
        <v>3.4100387877264993E-3</v>
      </c>
      <c r="G4120" s="2">
        <f t="shared" si="1153"/>
        <v>9153.3710000000046</v>
      </c>
      <c r="H4120" s="2">
        <f t="shared" ca="1" si="1159"/>
        <v>82128</v>
      </c>
      <c r="I4120">
        <f t="shared" ca="1" si="1160"/>
        <v>-1</v>
      </c>
      <c r="J4120">
        <f t="shared" si="1161"/>
        <v>1</v>
      </c>
      <c r="K4120">
        <f t="shared" si="1154"/>
        <v>25.079999999999927</v>
      </c>
      <c r="L4120">
        <f t="shared" ca="1" si="1155"/>
        <v>-25.079999999999927</v>
      </c>
      <c r="M4120" s="14">
        <f t="shared" si="1156"/>
        <v>6923.0300000000498</v>
      </c>
      <c r="N4120">
        <f t="shared" si="1162"/>
        <v>0</v>
      </c>
      <c r="O4120">
        <f t="shared" si="1157"/>
        <v>0</v>
      </c>
      <c r="P4120">
        <f>COUNTIF(作圖資料!$A$3:$A$249,A4120)</f>
        <v>0</v>
      </c>
      <c r="R4120" s="7">
        <f t="shared" si="1163"/>
        <v>19</v>
      </c>
      <c r="S4120" s="8">
        <f t="shared" ca="1" si="1164"/>
        <v>-19</v>
      </c>
      <c r="T4120" s="8">
        <f t="shared" ca="1" si="1165"/>
        <v>8466</v>
      </c>
      <c r="U4120" s="8">
        <f t="shared" ca="1" si="1166"/>
        <v>0</v>
      </c>
      <c r="V4120" s="9">
        <f t="shared" ca="1" si="1167"/>
        <v>0</v>
      </c>
      <c r="W4120" s="3">
        <f t="shared" si="1168"/>
        <v>-7.1997948434010528E-4</v>
      </c>
      <c r="X4120" s="3">
        <f t="shared" si="1169"/>
        <v>7.2191087490922623E-3</v>
      </c>
      <c r="Y4120" s="3">
        <f t="shared" si="1170"/>
        <v>1.1381939224739179E-2</v>
      </c>
    </row>
    <row r="4121" spans="1:25" x14ac:dyDescent="0.25">
      <c r="A4121" s="1">
        <v>42038</v>
      </c>
      <c r="B4121" s="2">
        <v>9448.73</v>
      </c>
      <c r="C4121" s="2">
        <v>75723</v>
      </c>
      <c r="D4121" s="2">
        <v>9464</v>
      </c>
      <c r="E4121" s="2">
        <v>9468</v>
      </c>
      <c r="F4121" s="13">
        <f t="shared" si="1158"/>
        <v>1.6160902047153147E-3</v>
      </c>
      <c r="G4121" s="2">
        <f t="shared" si="1153"/>
        <v>9160.0168333333368</v>
      </c>
      <c r="H4121" s="2">
        <f t="shared" ca="1" si="1159"/>
        <v>79221.399999999994</v>
      </c>
      <c r="I4121">
        <f t="shared" ca="1" si="1160"/>
        <v>-1</v>
      </c>
      <c r="J4121">
        <f t="shared" si="1161"/>
        <v>1</v>
      </c>
      <c r="K4121">
        <f t="shared" si="1154"/>
        <v>61.739999999999782</v>
      </c>
      <c r="L4121">
        <f t="shared" ca="1" si="1155"/>
        <v>-61.739999999999782</v>
      </c>
      <c r="M4121" s="14">
        <f t="shared" si="1156"/>
        <v>6923.0300000000498</v>
      </c>
      <c r="N4121">
        <f t="shared" si="1162"/>
        <v>0</v>
      </c>
      <c r="O4121">
        <f t="shared" si="1157"/>
        <v>0</v>
      </c>
      <c r="P4121">
        <f>COUNTIF(作圖資料!$A$3:$A$249,A4121)</f>
        <v>0</v>
      </c>
      <c r="R4121" s="7">
        <f t="shared" si="1163"/>
        <v>45</v>
      </c>
      <c r="S4121" s="8">
        <f t="shared" ca="1" si="1164"/>
        <v>-45</v>
      </c>
      <c r="T4121" s="8">
        <f t="shared" ca="1" si="1165"/>
        <v>8466</v>
      </c>
      <c r="U4121" s="8">
        <f t="shared" ca="1" si="1166"/>
        <v>0</v>
      </c>
      <c r="V4121" s="9">
        <f t="shared" ca="1" si="1167"/>
        <v>0</v>
      </c>
      <c r="W4121" s="3">
        <f t="shared" si="1168"/>
        <v>-7.1997948434010528E-4</v>
      </c>
      <c r="X4121" s="3">
        <f t="shared" si="1169"/>
        <v>1.3843778400830287E-2</v>
      </c>
      <c r="Y4121" s="3">
        <f t="shared" si="1170"/>
        <v>1.6213894555996644E-2</v>
      </c>
    </row>
    <row r="4122" spans="1:25" x14ac:dyDescent="0.25">
      <c r="A4122" s="1">
        <v>42039</v>
      </c>
      <c r="B4122" s="2">
        <v>9513.92</v>
      </c>
      <c r="C4122" s="2">
        <v>95641</v>
      </c>
      <c r="D4122" s="2">
        <v>9521</v>
      </c>
      <c r="E4122" s="2">
        <v>9526</v>
      </c>
      <c r="F4122" s="13">
        <f t="shared" si="1158"/>
        <v>7.4417274898253005E-4</v>
      </c>
      <c r="G4122" s="2">
        <f t="shared" si="1153"/>
        <v>9168.0131666666693</v>
      </c>
      <c r="H4122" s="2">
        <f t="shared" ca="1" si="1159"/>
        <v>81994.399999999994</v>
      </c>
      <c r="I4122">
        <f t="shared" ca="1" si="1160"/>
        <v>1</v>
      </c>
      <c r="J4122">
        <f t="shared" si="1161"/>
        <v>1</v>
      </c>
      <c r="K4122">
        <f t="shared" si="1154"/>
        <v>65.190000000000509</v>
      </c>
      <c r="L4122">
        <f t="shared" ca="1" si="1155"/>
        <v>-65.190000000000509</v>
      </c>
      <c r="M4122" s="14">
        <f t="shared" si="1156"/>
        <v>6923.0300000000498</v>
      </c>
      <c r="N4122">
        <f t="shared" si="1162"/>
        <v>0</v>
      </c>
      <c r="O4122">
        <f t="shared" si="1157"/>
        <v>0</v>
      </c>
      <c r="P4122">
        <f>COUNTIF(作圖資料!$A$3:$A$249,A4122)</f>
        <v>0</v>
      </c>
      <c r="R4122" s="7">
        <f t="shared" si="1163"/>
        <v>57</v>
      </c>
      <c r="S4122" s="8">
        <f t="shared" ca="1" si="1164"/>
        <v>-57</v>
      </c>
      <c r="T4122" s="8">
        <f t="shared" ca="1" si="1165"/>
        <v>8466</v>
      </c>
      <c r="U4122" s="8">
        <f t="shared" ca="1" si="1166"/>
        <v>0</v>
      </c>
      <c r="V4122" s="9">
        <f t="shared" ca="1" si="1167"/>
        <v>0</v>
      </c>
      <c r="W4122" s="3">
        <f t="shared" si="1168"/>
        <v>-7.1997948434010528E-4</v>
      </c>
      <c r="X4122" s="3">
        <f t="shared" si="1169"/>
        <v>2.083863124496399E-2</v>
      </c>
      <c r="Y4122" s="3">
        <f t="shared" si="1170"/>
        <v>2.2334371308922796E-2</v>
      </c>
    </row>
    <row r="4123" spans="1:25" x14ac:dyDescent="0.25">
      <c r="A4123" s="1">
        <v>42040</v>
      </c>
      <c r="B4123" s="2">
        <v>9512.0499999999993</v>
      </c>
      <c r="C4123" s="2">
        <v>73146</v>
      </c>
      <c r="D4123" s="2">
        <v>9514</v>
      </c>
      <c r="E4123" s="2">
        <v>9520</v>
      </c>
      <c r="F4123" s="13">
        <f t="shared" si="1158"/>
        <v>2.0500312761195794E-4</v>
      </c>
      <c r="G4123" s="2">
        <f t="shared" si="1153"/>
        <v>9177.8981666666714</v>
      </c>
      <c r="H4123" s="2">
        <f t="shared" ca="1" si="1159"/>
        <v>80164.399999999994</v>
      </c>
      <c r="I4123">
        <f t="shared" ca="1" si="1160"/>
        <v>-1</v>
      </c>
      <c r="J4123">
        <f t="shared" si="1161"/>
        <v>1</v>
      </c>
      <c r="K4123">
        <f t="shared" si="1154"/>
        <v>-1.8700000000008004</v>
      </c>
      <c r="L4123">
        <f t="shared" ca="1" si="1155"/>
        <v>-1.8700000000008004</v>
      </c>
      <c r="M4123" s="14">
        <f t="shared" si="1156"/>
        <v>6923.0300000000498</v>
      </c>
      <c r="N4123">
        <f t="shared" si="1162"/>
        <v>0</v>
      </c>
      <c r="O4123">
        <f t="shared" si="1157"/>
        <v>0</v>
      </c>
      <c r="P4123">
        <f>COUNTIF(作圖資料!$A$3:$A$249,A4123)</f>
        <v>0</v>
      </c>
      <c r="R4123" s="7">
        <f t="shared" si="1163"/>
        <v>-7</v>
      </c>
      <c r="S4123" s="8">
        <f t="shared" ca="1" si="1164"/>
        <v>-7</v>
      </c>
      <c r="T4123" s="8">
        <f t="shared" ca="1" si="1165"/>
        <v>8466</v>
      </c>
      <c r="U4123" s="8">
        <f t="shared" ca="1" si="1166"/>
        <v>0</v>
      </c>
      <c r="V4123" s="9">
        <f t="shared" ca="1" si="1167"/>
        <v>0</v>
      </c>
      <c r="W4123" s="3">
        <f t="shared" si="1168"/>
        <v>-7.1997948434010528E-4</v>
      </c>
      <c r="X4123" s="3">
        <f t="shared" si="1169"/>
        <v>2.0637981224737922E-2</v>
      </c>
      <c r="Y4123" s="3">
        <f t="shared" si="1170"/>
        <v>2.1582733812949506E-2</v>
      </c>
    </row>
    <row r="4124" spans="1:25" x14ac:dyDescent="0.25">
      <c r="A4124" s="1">
        <v>42041</v>
      </c>
      <c r="B4124" s="2">
        <v>9456.18</v>
      </c>
      <c r="C4124" s="2">
        <v>71769</v>
      </c>
      <c r="D4124" s="2">
        <v>9469</v>
      </c>
      <c r="E4124" s="2">
        <v>9476</v>
      </c>
      <c r="F4124" s="13">
        <f t="shared" si="1158"/>
        <v>1.3557271540938221E-3</v>
      </c>
      <c r="G4124" s="2">
        <f t="shared" si="1153"/>
        <v>9185.8233333333355</v>
      </c>
      <c r="H4124" s="2">
        <f t="shared" ca="1" si="1159"/>
        <v>77492.600000000006</v>
      </c>
      <c r="I4124">
        <f t="shared" ca="1" si="1160"/>
        <v>-1</v>
      </c>
      <c r="J4124">
        <f t="shared" si="1161"/>
        <v>1</v>
      </c>
      <c r="K4124">
        <f t="shared" si="1154"/>
        <v>-55.869999999998981</v>
      </c>
      <c r="L4124">
        <f t="shared" ca="1" si="1155"/>
        <v>55.869999999998981</v>
      </c>
      <c r="M4124" s="14">
        <f t="shared" si="1156"/>
        <v>6923.0300000000498</v>
      </c>
      <c r="N4124">
        <f t="shared" si="1162"/>
        <v>0</v>
      </c>
      <c r="O4124">
        <f t="shared" si="1157"/>
        <v>0</v>
      </c>
      <c r="P4124">
        <f>COUNTIF(作圖資料!$A$3:$A$249,A4124)</f>
        <v>0</v>
      </c>
      <c r="R4124" s="7">
        <f t="shared" si="1163"/>
        <v>-45</v>
      </c>
      <c r="S4124" s="8">
        <f t="shared" ca="1" si="1164"/>
        <v>45</v>
      </c>
      <c r="T4124" s="8">
        <f t="shared" ca="1" si="1165"/>
        <v>8466</v>
      </c>
      <c r="U4124" s="8">
        <f t="shared" ca="1" si="1166"/>
        <v>0</v>
      </c>
      <c r="V4124" s="9">
        <f t="shared" ca="1" si="1167"/>
        <v>0</v>
      </c>
      <c r="W4124" s="3">
        <f t="shared" si="1168"/>
        <v>-7.1997948434010528E-4</v>
      </c>
      <c r="X4124" s="3">
        <f t="shared" si="1169"/>
        <v>1.464315949745254E-2</v>
      </c>
      <c r="Y4124" s="3">
        <f t="shared" si="1170"/>
        <v>1.6750778481692041E-2</v>
      </c>
    </row>
    <row r="4125" spans="1:25" x14ac:dyDescent="0.25">
      <c r="A4125" s="1">
        <v>42044</v>
      </c>
      <c r="B4125" s="2">
        <v>9421.5</v>
      </c>
      <c r="C4125" s="2">
        <v>65399</v>
      </c>
      <c r="D4125" s="2">
        <v>9450</v>
      </c>
      <c r="E4125" s="2">
        <v>9461</v>
      </c>
      <c r="F4125" s="13">
        <f t="shared" si="1158"/>
        <v>3.0249960197421544E-3</v>
      </c>
      <c r="G4125" s="2">
        <f t="shared" si="1153"/>
        <v>9193.1336666666684</v>
      </c>
      <c r="H4125" s="2">
        <f t="shared" ca="1" si="1159"/>
        <v>76335.600000000006</v>
      </c>
      <c r="I4125">
        <f t="shared" ca="1" si="1160"/>
        <v>-1</v>
      </c>
      <c r="J4125">
        <f t="shared" si="1161"/>
        <v>1</v>
      </c>
      <c r="K4125">
        <f t="shared" si="1154"/>
        <v>-34.680000000000291</v>
      </c>
      <c r="L4125">
        <f t="shared" ca="1" si="1155"/>
        <v>34.680000000000291</v>
      </c>
      <c r="M4125" s="14">
        <f t="shared" si="1156"/>
        <v>6923.0300000000498</v>
      </c>
      <c r="N4125">
        <f t="shared" si="1162"/>
        <v>0</v>
      </c>
      <c r="O4125">
        <f t="shared" si="1157"/>
        <v>0</v>
      </c>
      <c r="P4125">
        <f>COUNTIF(作圖資料!$A$3:$A$249,A4125)</f>
        <v>0</v>
      </c>
      <c r="R4125" s="7">
        <f t="shared" si="1163"/>
        <v>-19</v>
      </c>
      <c r="S4125" s="8">
        <f t="shared" ca="1" si="1164"/>
        <v>19</v>
      </c>
      <c r="T4125" s="8">
        <f t="shared" ca="1" si="1165"/>
        <v>8466</v>
      </c>
      <c r="U4125" s="8">
        <f t="shared" ca="1" si="1166"/>
        <v>0</v>
      </c>
      <c r="V4125" s="9">
        <f t="shared" ca="1" si="1167"/>
        <v>0</v>
      </c>
      <c r="W4125" s="3">
        <f t="shared" si="1168"/>
        <v>-7.1997948434010528E-4</v>
      </c>
      <c r="X4125" s="3">
        <f t="shared" si="1169"/>
        <v>1.0922013667807651E-2</v>
      </c>
      <c r="Y4125" s="3">
        <f t="shared" si="1170"/>
        <v>1.4710619564050065E-2</v>
      </c>
    </row>
    <row r="4126" spans="1:25" x14ac:dyDescent="0.25">
      <c r="A4126" s="1">
        <v>42045</v>
      </c>
      <c r="B4126" s="2">
        <v>9393.7000000000007</v>
      </c>
      <c r="C4126" s="2">
        <v>74799</v>
      </c>
      <c r="D4126" s="2">
        <v>9432</v>
      </c>
      <c r="E4126" s="2">
        <v>9442</v>
      </c>
      <c r="F4126" s="13">
        <f t="shared" si="1158"/>
        <v>4.0772006770495306E-3</v>
      </c>
      <c r="G4126" s="2">
        <f t="shared" si="1153"/>
        <v>9201.6221666666679</v>
      </c>
      <c r="H4126" s="2">
        <f t="shared" ca="1" si="1159"/>
        <v>76150.8</v>
      </c>
      <c r="I4126">
        <f t="shared" ca="1" si="1160"/>
        <v>-1</v>
      </c>
      <c r="J4126">
        <f t="shared" si="1161"/>
        <v>1</v>
      </c>
      <c r="K4126">
        <f t="shared" si="1154"/>
        <v>-27.799999999999272</v>
      </c>
      <c r="L4126">
        <f t="shared" ca="1" si="1155"/>
        <v>27.799999999999272</v>
      </c>
      <c r="M4126" s="14">
        <f t="shared" si="1156"/>
        <v>6923.0300000000498</v>
      </c>
      <c r="N4126">
        <f t="shared" si="1162"/>
        <v>0</v>
      </c>
      <c r="O4126">
        <f t="shared" si="1157"/>
        <v>0</v>
      </c>
      <c r="P4126">
        <f>COUNTIF(作圖資料!$A$3:$A$249,A4126)</f>
        <v>0</v>
      </c>
      <c r="R4126" s="7">
        <f t="shared" si="1163"/>
        <v>-18</v>
      </c>
      <c r="S4126" s="8">
        <f t="shared" ca="1" si="1164"/>
        <v>18</v>
      </c>
      <c r="T4126" s="8">
        <f t="shared" ca="1" si="1165"/>
        <v>8466</v>
      </c>
      <c r="U4126" s="8">
        <f t="shared" ca="1" si="1166"/>
        <v>0</v>
      </c>
      <c r="V4126" s="9">
        <f t="shared" ca="1" si="1167"/>
        <v>0</v>
      </c>
      <c r="W4126" s="3">
        <f t="shared" si="1168"/>
        <v>-7.1997948434010528E-4</v>
      </c>
      <c r="X4126" s="3">
        <f t="shared" si="1169"/>
        <v>7.9390882334324786E-3</v>
      </c>
      <c r="Y4126" s="3">
        <f t="shared" si="1170"/>
        <v>1.2777837431547256E-2</v>
      </c>
    </row>
    <row r="4127" spans="1:25" x14ac:dyDescent="0.25">
      <c r="A4127" s="1">
        <v>42046</v>
      </c>
      <c r="B4127" s="2">
        <v>9462.2199999999993</v>
      </c>
      <c r="C4127" s="2">
        <v>96551</v>
      </c>
      <c r="D4127" s="2">
        <v>9480</v>
      </c>
      <c r="E4127" s="2">
        <v>9487</v>
      </c>
      <c r="F4127" s="13">
        <f t="shared" si="1158"/>
        <v>1.87905163904456E-3</v>
      </c>
      <c r="G4127" s="2">
        <f t="shared" si="1153"/>
        <v>9211.6746666666659</v>
      </c>
      <c r="H4127" s="2">
        <f t="shared" ca="1" si="1159"/>
        <v>76332.800000000003</v>
      </c>
      <c r="I4127">
        <f t="shared" ca="1" si="1160"/>
        <v>1</v>
      </c>
      <c r="J4127">
        <f t="shared" si="1161"/>
        <v>1</v>
      </c>
      <c r="K4127">
        <f t="shared" si="1154"/>
        <v>68.519999999998618</v>
      </c>
      <c r="L4127">
        <f t="shared" ca="1" si="1155"/>
        <v>-68.519999999998618</v>
      </c>
      <c r="M4127" s="14">
        <f t="shared" si="1156"/>
        <v>6923.0300000000498</v>
      </c>
      <c r="N4127">
        <f t="shared" si="1162"/>
        <v>0</v>
      </c>
      <c r="O4127">
        <f t="shared" si="1157"/>
        <v>0</v>
      </c>
      <c r="P4127">
        <f>COUNTIF(作圖資料!$A$3:$A$249,A4127)</f>
        <v>0</v>
      </c>
      <c r="R4127" s="7">
        <f t="shared" si="1163"/>
        <v>48</v>
      </c>
      <c r="S4127" s="8">
        <f t="shared" ca="1" si="1164"/>
        <v>-48</v>
      </c>
      <c r="T4127" s="8">
        <f t="shared" ca="1" si="1165"/>
        <v>8466</v>
      </c>
      <c r="U4127" s="8">
        <f t="shared" ca="1" si="1166"/>
        <v>0</v>
      </c>
      <c r="V4127" s="9">
        <f t="shared" ca="1" si="1167"/>
        <v>0</v>
      </c>
      <c r="W4127" s="3">
        <f t="shared" si="1168"/>
        <v>-7.1997948434010528E-4</v>
      </c>
      <c r="X4127" s="3">
        <f t="shared" si="1169"/>
        <v>1.5291248332834462E-2</v>
      </c>
      <c r="Y4127" s="3">
        <f t="shared" si="1170"/>
        <v>1.7931923118221782E-2</v>
      </c>
    </row>
    <row r="4128" spans="1:25" x14ac:dyDescent="0.25">
      <c r="A4128" s="1">
        <v>42047</v>
      </c>
      <c r="B4128" s="2">
        <v>9496.31</v>
      </c>
      <c r="C4128" s="2">
        <v>75298</v>
      </c>
      <c r="D4128" s="2">
        <v>9480</v>
      </c>
      <c r="E4128" s="2">
        <v>9502</v>
      </c>
      <c r="F4128" s="13">
        <f t="shared" si="1158"/>
        <v>-1.7175092220029775E-3</v>
      </c>
      <c r="G4128" s="2">
        <f t="shared" si="1153"/>
        <v>9220.5591666666678</v>
      </c>
      <c r="H4128" s="2">
        <f t="shared" ca="1" si="1159"/>
        <v>76763.199999999997</v>
      </c>
      <c r="I4128">
        <f t="shared" ca="1" si="1160"/>
        <v>-1</v>
      </c>
      <c r="J4128">
        <f t="shared" si="1161"/>
        <v>-1</v>
      </c>
      <c r="K4128">
        <f t="shared" si="1154"/>
        <v>34.090000000000146</v>
      </c>
      <c r="L4128">
        <f t="shared" ca="1" si="1155"/>
        <v>34.090000000000146</v>
      </c>
      <c r="M4128" s="14">
        <f t="shared" si="1156"/>
        <v>6923.0300000000498</v>
      </c>
      <c r="N4128">
        <f t="shared" si="1162"/>
        <v>0</v>
      </c>
      <c r="O4128">
        <f t="shared" si="1157"/>
        <v>0</v>
      </c>
      <c r="P4128">
        <f>COUNTIF(作圖資料!$A$3:$A$249,A4128)</f>
        <v>0</v>
      </c>
      <c r="R4128" s="7">
        <f t="shared" si="1163"/>
        <v>0</v>
      </c>
      <c r="S4128" s="8">
        <f t="shared" ca="1" si="1164"/>
        <v>0</v>
      </c>
      <c r="T4128" s="8">
        <f t="shared" ca="1" si="1165"/>
        <v>8466</v>
      </c>
      <c r="U4128" s="8">
        <f t="shared" ca="1" si="1166"/>
        <v>0</v>
      </c>
      <c r="V4128" s="9">
        <f t="shared" ca="1" si="1167"/>
        <v>0</v>
      </c>
      <c r="W4128" s="3">
        <f t="shared" si="1168"/>
        <v>-7.1997948434010528E-4</v>
      </c>
      <c r="X4128" s="3">
        <f t="shared" si="1169"/>
        <v>1.8949087471606063E-2</v>
      </c>
      <c r="Y4128" s="3">
        <f t="shared" si="1170"/>
        <v>1.7931923118221782E-2</v>
      </c>
    </row>
    <row r="4129" spans="1:25" x14ac:dyDescent="0.25">
      <c r="A4129" s="1">
        <v>42048</v>
      </c>
      <c r="B4129" s="2">
        <v>9529.51</v>
      </c>
      <c r="C4129" s="2">
        <v>76131</v>
      </c>
      <c r="D4129" s="2">
        <v>9514</v>
      </c>
      <c r="E4129" s="2">
        <v>9537</v>
      </c>
      <c r="F4129" s="13">
        <f t="shared" si="1158"/>
        <v>-1.6275758144962404E-3</v>
      </c>
      <c r="G4129" s="2">
        <f t="shared" si="1153"/>
        <v>9228.0698333333348</v>
      </c>
      <c r="H4129" s="2">
        <f t="shared" ca="1" si="1159"/>
        <v>77635.600000000006</v>
      </c>
      <c r="I4129">
        <f t="shared" ca="1" si="1160"/>
        <v>-1</v>
      </c>
      <c r="J4129">
        <f t="shared" si="1161"/>
        <v>-1</v>
      </c>
      <c r="K4129">
        <f t="shared" si="1154"/>
        <v>33.200000000000728</v>
      </c>
      <c r="L4129">
        <f t="shared" ca="1" si="1155"/>
        <v>-33.200000000000728</v>
      </c>
      <c r="M4129" s="14">
        <f t="shared" si="1156"/>
        <v>6923.0300000000498</v>
      </c>
      <c r="N4129">
        <f t="shared" si="1162"/>
        <v>0</v>
      </c>
      <c r="O4129">
        <f t="shared" si="1157"/>
        <v>0</v>
      </c>
      <c r="P4129">
        <f>COUNTIF(作圖資料!$A$3:$A$249,A4129)</f>
        <v>0</v>
      </c>
      <c r="R4129" s="7">
        <f t="shared" si="1163"/>
        <v>34</v>
      </c>
      <c r="S4129" s="8">
        <f t="shared" ca="1" si="1164"/>
        <v>-34</v>
      </c>
      <c r="T4129" s="8">
        <f t="shared" ca="1" si="1165"/>
        <v>8466</v>
      </c>
      <c r="U4129" s="8">
        <f t="shared" ca="1" si="1166"/>
        <v>0</v>
      </c>
      <c r="V4129" s="9">
        <f t="shared" ca="1" si="1167"/>
        <v>0</v>
      </c>
      <c r="W4129" s="3">
        <f t="shared" si="1168"/>
        <v>-7.1997948434010528E-4</v>
      </c>
      <c r="X4129" s="3">
        <f t="shared" si="1169"/>
        <v>2.2511430076687322E-2</v>
      </c>
      <c r="Y4129" s="3">
        <f t="shared" si="1170"/>
        <v>2.1582733812949506E-2</v>
      </c>
    </row>
    <row r="4130" spans="1:25" x14ac:dyDescent="0.25">
      <c r="A4130" s="1">
        <v>42059</v>
      </c>
      <c r="B4130" s="2">
        <v>9629.3700000000008</v>
      </c>
      <c r="C4130" s="2">
        <v>109036</v>
      </c>
      <c r="D4130" s="2">
        <v>9649</v>
      </c>
      <c r="E4130" s="2">
        <v>9650</v>
      </c>
      <c r="F4130" s="13">
        <f t="shared" si="1158"/>
        <v>2.1424039163515651E-3</v>
      </c>
      <c r="G4130" s="2">
        <f t="shared" si="1153"/>
        <v>9237.033833333333</v>
      </c>
      <c r="H4130" s="2">
        <f t="shared" ca="1" si="1159"/>
        <v>86363</v>
      </c>
      <c r="I4130">
        <f t="shared" ca="1" si="1160"/>
        <v>1</v>
      </c>
      <c r="J4130">
        <f t="shared" si="1161"/>
        <v>1</v>
      </c>
      <c r="K4130">
        <f t="shared" si="1154"/>
        <v>99.860000000000582</v>
      </c>
      <c r="L4130">
        <f t="shared" ca="1" si="1155"/>
        <v>-99.860000000000582</v>
      </c>
      <c r="M4130" s="14">
        <f t="shared" si="1156"/>
        <v>6923.0300000000498</v>
      </c>
      <c r="N4130">
        <f t="shared" si="1162"/>
        <v>0</v>
      </c>
      <c r="O4130">
        <f t="shared" si="1157"/>
        <v>0</v>
      </c>
      <c r="P4130">
        <f>COUNTIF(作圖資料!$A$3:$A$249,A4130)</f>
        <v>1</v>
      </c>
      <c r="R4130" s="7">
        <f t="shared" si="1163"/>
        <v>135</v>
      </c>
      <c r="S4130" s="8">
        <f t="shared" ca="1" si="1164"/>
        <v>-135</v>
      </c>
      <c r="T4130" s="8">
        <f t="shared" ca="1" si="1165"/>
        <v>8466</v>
      </c>
      <c r="U4130" s="8">
        <f t="shared" ca="1" si="1166"/>
        <v>0</v>
      </c>
      <c r="V4130" s="9">
        <f t="shared" ca="1" si="1167"/>
        <v>0</v>
      </c>
      <c r="W4130" s="3">
        <f t="shared" si="1168"/>
        <v>-7.1997948434010528E-4</v>
      </c>
      <c r="X4130" s="3">
        <f t="shared" si="1169"/>
        <v>3.3226355755705317E-2</v>
      </c>
      <c r="Y4130" s="3">
        <f t="shared" si="1170"/>
        <v>3.6078599806721678E-2</v>
      </c>
    </row>
    <row r="4131" spans="1:25" x14ac:dyDescent="0.25">
      <c r="A4131" s="1">
        <v>42060</v>
      </c>
      <c r="B4131" s="2">
        <v>9699.5400000000009</v>
      </c>
      <c r="C4131" s="2">
        <v>96141</v>
      </c>
      <c r="D4131" s="2">
        <v>9684</v>
      </c>
      <c r="E4131" s="2">
        <v>9685</v>
      </c>
      <c r="F4131" s="13">
        <f t="shared" si="1158"/>
        <v>-1.6021378333406222E-3</v>
      </c>
      <c r="G4131" s="2">
        <f t="shared" si="1153"/>
        <v>9246.6540000000023</v>
      </c>
      <c r="H4131" s="2">
        <f t="shared" ca="1" si="1159"/>
        <v>90631.4</v>
      </c>
      <c r="I4131">
        <f t="shared" ca="1" si="1160"/>
        <v>1</v>
      </c>
      <c r="J4131">
        <f t="shared" si="1161"/>
        <v>-1</v>
      </c>
      <c r="K4131">
        <f t="shared" si="1154"/>
        <v>70.170000000000073</v>
      </c>
      <c r="L4131">
        <f t="shared" ca="1" si="1155"/>
        <v>70.170000000000073</v>
      </c>
      <c r="M4131" s="14">
        <f t="shared" si="1156"/>
        <v>6923.0300000000498</v>
      </c>
      <c r="N4131">
        <f t="shared" si="1162"/>
        <v>0</v>
      </c>
      <c r="O4131">
        <f t="shared" si="1157"/>
        <v>0</v>
      </c>
      <c r="P4131">
        <f>COUNTIF(作圖資料!$A$3:$A$249,A4131)</f>
        <v>0</v>
      </c>
      <c r="R4131" s="7">
        <f t="shared" si="1163"/>
        <v>34</v>
      </c>
      <c r="S4131" s="8">
        <f t="shared" ca="1" si="1164"/>
        <v>34</v>
      </c>
      <c r="T4131" s="8">
        <f t="shared" ca="1" si="1165"/>
        <v>8466</v>
      </c>
      <c r="U4131" s="8">
        <f t="shared" ca="1" si="1166"/>
        <v>0</v>
      </c>
      <c r="V4131" s="9">
        <f t="shared" ca="1" si="1167"/>
        <v>0</v>
      </c>
      <c r="W4131" s="3">
        <f t="shared" si="1168"/>
        <v>2.1424039163515651E-3</v>
      </c>
      <c r="X4131" s="3">
        <f t="shared" si="1169"/>
        <v>7.287081086301603E-3</v>
      </c>
      <c r="Y4131" s="3">
        <f t="shared" si="1170"/>
        <v>3.523316062176166E-3</v>
      </c>
    </row>
    <row r="4132" spans="1:25" x14ac:dyDescent="0.25">
      <c r="A4132" s="1">
        <v>42061</v>
      </c>
      <c r="B4132" s="2">
        <v>9622.1</v>
      </c>
      <c r="C4132" s="2">
        <v>94539</v>
      </c>
      <c r="D4132" s="2">
        <v>9649</v>
      </c>
      <c r="E4132" s="2">
        <v>9653</v>
      </c>
      <c r="F4132" s="13">
        <f t="shared" si="1158"/>
        <v>2.7956475197721264E-3</v>
      </c>
      <c r="G4132" s="2">
        <f t="shared" si="1153"/>
        <v>9255.0849999999991</v>
      </c>
      <c r="H4132" s="2">
        <f t="shared" ca="1" si="1159"/>
        <v>90229</v>
      </c>
      <c r="I4132">
        <f t="shared" ca="1" si="1160"/>
        <v>1</v>
      </c>
      <c r="J4132">
        <f t="shared" si="1161"/>
        <v>1</v>
      </c>
      <c r="K4132">
        <f t="shared" si="1154"/>
        <v>-77.440000000000509</v>
      </c>
      <c r="L4132">
        <f t="shared" ca="1" si="1155"/>
        <v>-77.440000000000509</v>
      </c>
      <c r="M4132" s="14">
        <f t="shared" si="1156"/>
        <v>6923.0300000000498</v>
      </c>
      <c r="N4132">
        <f t="shared" si="1162"/>
        <v>0</v>
      </c>
      <c r="O4132">
        <f t="shared" si="1157"/>
        <v>0</v>
      </c>
      <c r="P4132">
        <f>COUNTIF(作圖資料!$A$3:$A$249,A4132)</f>
        <v>0</v>
      </c>
      <c r="R4132" s="7">
        <f t="shared" si="1163"/>
        <v>-35</v>
      </c>
      <c r="S4132" s="8">
        <f t="shared" ca="1" si="1164"/>
        <v>-35</v>
      </c>
      <c r="T4132" s="8">
        <f t="shared" ca="1" si="1165"/>
        <v>8466</v>
      </c>
      <c r="U4132" s="8">
        <f t="shared" ca="1" si="1166"/>
        <v>0</v>
      </c>
      <c r="V4132" s="9">
        <f t="shared" ca="1" si="1167"/>
        <v>0</v>
      </c>
      <c r="W4132" s="3">
        <f t="shared" si="1168"/>
        <v>2.1424039163515651E-3</v>
      </c>
      <c r="X4132" s="3">
        <f t="shared" si="1169"/>
        <v>-7.5498189393508053E-4</v>
      </c>
      <c r="Y4132" s="3">
        <f t="shared" si="1170"/>
        <v>-1.0362694300514175E-4</v>
      </c>
    </row>
    <row r="4133" spans="1:25" x14ac:dyDescent="0.25">
      <c r="A4133" s="1">
        <v>42065</v>
      </c>
      <c r="B4133" s="2">
        <v>9601.36</v>
      </c>
      <c r="C4133" s="2">
        <v>91114</v>
      </c>
      <c r="D4133" s="2">
        <v>9631</v>
      </c>
      <c r="E4133" s="2">
        <v>9638</v>
      </c>
      <c r="F4133" s="13">
        <f t="shared" si="1158"/>
        <v>3.0870626661221312E-3</v>
      </c>
      <c r="G4133" s="2">
        <f t="shared" si="1153"/>
        <v>9263.0678333333326</v>
      </c>
      <c r="H4133" s="2">
        <f t="shared" ca="1" si="1159"/>
        <v>93392.2</v>
      </c>
      <c r="I4133">
        <f t="shared" ca="1" si="1160"/>
        <v>-1</v>
      </c>
      <c r="J4133">
        <f t="shared" si="1161"/>
        <v>1</v>
      </c>
      <c r="K4133">
        <f t="shared" si="1154"/>
        <v>-20.739999999999782</v>
      </c>
      <c r="L4133">
        <f t="shared" ca="1" si="1155"/>
        <v>-20.739999999999782</v>
      </c>
      <c r="M4133" s="14">
        <f t="shared" si="1156"/>
        <v>6923.0300000000498</v>
      </c>
      <c r="N4133">
        <f t="shared" si="1162"/>
        <v>0</v>
      </c>
      <c r="O4133">
        <f t="shared" si="1157"/>
        <v>0</v>
      </c>
      <c r="P4133">
        <f>COUNTIF(作圖資料!$A$3:$A$249,A4133)</f>
        <v>0</v>
      </c>
      <c r="R4133" s="7">
        <f t="shared" si="1163"/>
        <v>-18</v>
      </c>
      <c r="S4133" s="8">
        <f t="shared" ca="1" si="1164"/>
        <v>-18</v>
      </c>
      <c r="T4133" s="8">
        <f t="shared" ca="1" si="1165"/>
        <v>8466</v>
      </c>
      <c r="U4133" s="8">
        <f t="shared" ca="1" si="1166"/>
        <v>0</v>
      </c>
      <c r="V4133" s="9">
        <f t="shared" ca="1" si="1167"/>
        <v>0</v>
      </c>
      <c r="W4133" s="3">
        <f t="shared" si="1168"/>
        <v>2.1424039163515651E-3</v>
      </c>
      <c r="X4133" s="3">
        <f t="shared" si="1169"/>
        <v>-2.9088091952018669E-3</v>
      </c>
      <c r="Y4133" s="3">
        <f t="shared" si="1170"/>
        <v>-1.9689119170984704E-3</v>
      </c>
    </row>
    <row r="4134" spans="1:25" x14ac:dyDescent="0.25">
      <c r="A4134" s="1">
        <v>42066</v>
      </c>
      <c r="B4134" s="2">
        <v>9605.77</v>
      </c>
      <c r="C4134" s="2">
        <v>84348</v>
      </c>
      <c r="D4134" s="2">
        <v>9614</v>
      </c>
      <c r="E4134" s="2">
        <v>9623</v>
      </c>
      <c r="F4134" s="13">
        <f t="shared" si="1158"/>
        <v>8.5677670816597384E-4</v>
      </c>
      <c r="G4134" s="2">
        <f t="shared" si="1153"/>
        <v>9270.4088333333311</v>
      </c>
      <c r="H4134" s="2">
        <f t="shared" ca="1" si="1159"/>
        <v>95035.6</v>
      </c>
      <c r="I4134">
        <f t="shared" ca="1" si="1160"/>
        <v>-1</v>
      </c>
      <c r="J4134">
        <f t="shared" si="1161"/>
        <v>1</v>
      </c>
      <c r="K4134">
        <f t="shared" si="1154"/>
        <v>4.4099999999998545</v>
      </c>
      <c r="L4134">
        <f t="shared" ca="1" si="1155"/>
        <v>-4.4099999999998545</v>
      </c>
      <c r="M4134" s="14">
        <f t="shared" si="1156"/>
        <v>6923.0300000000498</v>
      </c>
      <c r="N4134">
        <f t="shared" si="1162"/>
        <v>0</v>
      </c>
      <c r="O4134">
        <f t="shared" si="1157"/>
        <v>0</v>
      </c>
      <c r="P4134">
        <f>COUNTIF(作圖資料!$A$3:$A$249,A4134)</f>
        <v>0</v>
      </c>
      <c r="R4134" s="7">
        <f t="shared" si="1163"/>
        <v>-17</v>
      </c>
      <c r="S4134" s="8">
        <f t="shared" ca="1" si="1164"/>
        <v>17</v>
      </c>
      <c r="T4134" s="8">
        <f t="shared" ca="1" si="1165"/>
        <v>8466</v>
      </c>
      <c r="U4134" s="8">
        <f t="shared" ca="1" si="1166"/>
        <v>0</v>
      </c>
      <c r="V4134" s="9">
        <f t="shared" ca="1" si="1167"/>
        <v>0</v>
      </c>
      <c r="W4134" s="3">
        <f t="shared" si="1168"/>
        <v>2.1424039163515651E-3</v>
      </c>
      <c r="X4134" s="3">
        <f t="shared" si="1169"/>
        <v>-2.4508353090598733E-3</v>
      </c>
      <c r="Y4134" s="3">
        <f t="shared" si="1170"/>
        <v>-3.7305699481865462E-3</v>
      </c>
    </row>
    <row r="4135" spans="1:25" x14ac:dyDescent="0.25">
      <c r="A4135" s="1">
        <v>42067</v>
      </c>
      <c r="B4135" s="2">
        <v>9621.73</v>
      </c>
      <c r="C4135" s="2">
        <v>84225</v>
      </c>
      <c r="D4135" s="2">
        <v>9622</v>
      </c>
      <c r="E4135" s="2">
        <v>9630</v>
      </c>
      <c r="F4135" s="13">
        <f t="shared" si="1158"/>
        <v>2.8061481667007726E-5</v>
      </c>
      <c r="G4135" s="2">
        <f t="shared" si="1153"/>
        <v>9277.6518333333315</v>
      </c>
      <c r="H4135" s="2">
        <f t="shared" ca="1" si="1159"/>
        <v>90073.4</v>
      </c>
      <c r="I4135">
        <f t="shared" ca="1" si="1160"/>
        <v>-1</v>
      </c>
      <c r="J4135">
        <f t="shared" si="1161"/>
        <v>1</v>
      </c>
      <c r="K4135">
        <f t="shared" si="1154"/>
        <v>15.959999999999127</v>
      </c>
      <c r="L4135">
        <f t="shared" ca="1" si="1155"/>
        <v>-15.959999999999127</v>
      </c>
      <c r="M4135" s="14">
        <f t="shared" si="1156"/>
        <v>6923.0300000000498</v>
      </c>
      <c r="N4135">
        <f t="shared" si="1162"/>
        <v>0</v>
      </c>
      <c r="O4135">
        <f t="shared" si="1157"/>
        <v>0</v>
      </c>
      <c r="P4135">
        <f>COUNTIF(作圖資料!$A$3:$A$249,A4135)</f>
        <v>0</v>
      </c>
      <c r="R4135" s="7">
        <f t="shared" si="1163"/>
        <v>8</v>
      </c>
      <c r="S4135" s="8">
        <f t="shared" ca="1" si="1164"/>
        <v>-8</v>
      </c>
      <c r="T4135" s="8">
        <f t="shared" ca="1" si="1165"/>
        <v>8466</v>
      </c>
      <c r="U4135" s="8">
        <f t="shared" ca="1" si="1166"/>
        <v>0</v>
      </c>
      <c r="V4135" s="9">
        <f t="shared" ca="1" si="1167"/>
        <v>0</v>
      </c>
      <c r="W4135" s="3">
        <f t="shared" si="1168"/>
        <v>2.1424039163515651E-3</v>
      </c>
      <c r="X4135" s="3">
        <f t="shared" si="1169"/>
        <v>-7.9340600683153184E-4</v>
      </c>
      <c r="Y4135" s="3">
        <f t="shared" si="1170"/>
        <v>-2.9015544041451902E-3</v>
      </c>
    </row>
    <row r="4136" spans="1:25" x14ac:dyDescent="0.25">
      <c r="A4136" s="1">
        <v>42068</v>
      </c>
      <c r="B4136" s="2">
        <v>9595.09</v>
      </c>
      <c r="C4136" s="2">
        <v>84478</v>
      </c>
      <c r="D4136" s="2">
        <v>9589</v>
      </c>
      <c r="E4136" s="2">
        <v>9594</v>
      </c>
      <c r="F4136" s="13">
        <f t="shared" si="1158"/>
        <v>-6.3469962241102795E-4</v>
      </c>
      <c r="G4136" s="2">
        <f t="shared" si="1153"/>
        <v>9285.6081666666651</v>
      </c>
      <c r="H4136" s="2">
        <f t="shared" ca="1" si="1159"/>
        <v>87740.800000000003</v>
      </c>
      <c r="I4136">
        <f t="shared" ca="1" si="1160"/>
        <v>-1</v>
      </c>
      <c r="J4136">
        <f t="shared" si="1161"/>
        <v>-1</v>
      </c>
      <c r="K4136">
        <f t="shared" si="1154"/>
        <v>-26.639999999999418</v>
      </c>
      <c r="L4136">
        <f t="shared" ca="1" si="1155"/>
        <v>26.639999999999418</v>
      </c>
      <c r="M4136" s="14">
        <f t="shared" si="1156"/>
        <v>6923.0300000000498</v>
      </c>
      <c r="N4136">
        <f t="shared" si="1162"/>
        <v>0</v>
      </c>
      <c r="O4136">
        <f t="shared" si="1157"/>
        <v>0</v>
      </c>
      <c r="P4136">
        <f>COUNTIF(作圖資料!$A$3:$A$249,A4136)</f>
        <v>0</v>
      </c>
      <c r="R4136" s="7">
        <f t="shared" si="1163"/>
        <v>-33</v>
      </c>
      <c r="S4136" s="8">
        <f t="shared" ca="1" si="1164"/>
        <v>33</v>
      </c>
      <c r="T4136" s="8">
        <f t="shared" ca="1" si="1165"/>
        <v>8466</v>
      </c>
      <c r="U4136" s="8">
        <f t="shared" ca="1" si="1166"/>
        <v>0</v>
      </c>
      <c r="V4136" s="9">
        <f t="shared" ca="1" si="1167"/>
        <v>0</v>
      </c>
      <c r="W4136" s="3">
        <f t="shared" si="1168"/>
        <v>2.1424039163515651E-3</v>
      </c>
      <c r="X4136" s="3">
        <f t="shared" si="1169"/>
        <v>-3.5599421353632588E-3</v>
      </c>
      <c r="Y4136" s="3">
        <f t="shared" si="1170"/>
        <v>-6.3212435233162001E-3</v>
      </c>
    </row>
    <row r="4137" spans="1:25" x14ac:dyDescent="0.25">
      <c r="A4137" s="1">
        <v>42069</v>
      </c>
      <c r="B4137" s="2">
        <v>9645.77</v>
      </c>
      <c r="C4137" s="2">
        <v>93811</v>
      </c>
      <c r="D4137" s="2">
        <v>9638</v>
      </c>
      <c r="E4137" s="2">
        <v>9645</v>
      </c>
      <c r="F4137" s="13">
        <f t="shared" si="1158"/>
        <v>-8.055344467057246E-4</v>
      </c>
      <c r="G4137" s="2">
        <f t="shared" si="1153"/>
        <v>9295.7911666666641</v>
      </c>
      <c r="H4137" s="2">
        <f t="shared" ca="1" si="1159"/>
        <v>87595.199999999997</v>
      </c>
      <c r="I4137">
        <f t="shared" ca="1" si="1160"/>
        <v>1</v>
      </c>
      <c r="J4137">
        <f t="shared" si="1161"/>
        <v>-1</v>
      </c>
      <c r="K4137">
        <f t="shared" si="1154"/>
        <v>50.680000000000291</v>
      </c>
      <c r="L4137">
        <f t="shared" ca="1" si="1155"/>
        <v>-50.680000000000291</v>
      </c>
      <c r="M4137" s="14">
        <f t="shared" si="1156"/>
        <v>6923.0300000000498</v>
      </c>
      <c r="N4137">
        <f t="shared" si="1162"/>
        <v>0</v>
      </c>
      <c r="O4137">
        <f t="shared" si="1157"/>
        <v>0</v>
      </c>
      <c r="P4137">
        <f>COUNTIF(作圖資料!$A$3:$A$249,A4137)</f>
        <v>0</v>
      </c>
      <c r="R4137" s="7">
        <f t="shared" si="1163"/>
        <v>49</v>
      </c>
      <c r="S4137" s="8">
        <f t="shared" ca="1" si="1164"/>
        <v>-49</v>
      </c>
      <c r="T4137" s="8">
        <f t="shared" ca="1" si="1165"/>
        <v>8466</v>
      </c>
      <c r="U4137" s="8">
        <f t="shared" ca="1" si="1166"/>
        <v>0</v>
      </c>
      <c r="V4137" s="9">
        <f t="shared" ca="1" si="1167"/>
        <v>0</v>
      </c>
      <c r="W4137" s="3">
        <f t="shared" si="1168"/>
        <v>2.1424039163515651E-3</v>
      </c>
      <c r="X4137" s="3">
        <f t="shared" si="1169"/>
        <v>1.7031228418886712E-3</v>
      </c>
      <c r="Y4137" s="3">
        <f t="shared" si="1170"/>
        <v>-1.2435233160622561E-3</v>
      </c>
    </row>
    <row r="4138" spans="1:25" x14ac:dyDescent="0.25">
      <c r="A4138" s="1">
        <v>42072</v>
      </c>
      <c r="B4138" s="2">
        <v>9562.98</v>
      </c>
      <c r="C4138" s="2">
        <v>84242</v>
      </c>
      <c r="D4138" s="2">
        <v>9576</v>
      </c>
      <c r="E4138" s="2">
        <v>9583</v>
      </c>
      <c r="F4138" s="13">
        <f t="shared" si="1158"/>
        <v>1.3615002854758806E-3</v>
      </c>
      <c r="G4138" s="2">
        <f t="shared" si="1153"/>
        <v>9302.2531666666637</v>
      </c>
      <c r="H4138" s="2">
        <f t="shared" ca="1" si="1159"/>
        <v>86220.800000000003</v>
      </c>
      <c r="I4138">
        <f t="shared" ca="1" si="1160"/>
        <v>-1</v>
      </c>
      <c r="J4138">
        <f t="shared" si="1161"/>
        <v>1</v>
      </c>
      <c r="K4138">
        <f t="shared" si="1154"/>
        <v>-82.790000000000873</v>
      </c>
      <c r="L4138">
        <f t="shared" ca="1" si="1155"/>
        <v>-82.790000000000873</v>
      </c>
      <c r="M4138" s="14">
        <f t="shared" si="1156"/>
        <v>6923.0300000000498</v>
      </c>
      <c r="N4138">
        <f t="shared" si="1162"/>
        <v>0</v>
      </c>
      <c r="O4138">
        <f t="shared" si="1157"/>
        <v>0</v>
      </c>
      <c r="P4138">
        <f>COUNTIF(作圖資料!$A$3:$A$249,A4138)</f>
        <v>0</v>
      </c>
      <c r="R4138" s="7">
        <f t="shared" si="1163"/>
        <v>-62</v>
      </c>
      <c r="S4138" s="8">
        <f t="shared" ca="1" si="1164"/>
        <v>-62</v>
      </c>
      <c r="T4138" s="8">
        <f t="shared" ca="1" si="1165"/>
        <v>8466</v>
      </c>
      <c r="U4138" s="8">
        <f t="shared" ca="1" si="1166"/>
        <v>0</v>
      </c>
      <c r="V4138" s="9">
        <f t="shared" ca="1" si="1167"/>
        <v>0</v>
      </c>
      <c r="W4138" s="3">
        <f t="shared" si="1168"/>
        <v>2.1424039163515651E-3</v>
      </c>
      <c r="X4138" s="3">
        <f t="shared" si="1169"/>
        <v>-6.8945320410372934E-3</v>
      </c>
      <c r="Y4138" s="3">
        <f t="shared" si="1170"/>
        <v>-7.6683937823834869E-3</v>
      </c>
    </row>
    <row r="4139" spans="1:25" x14ac:dyDescent="0.25">
      <c r="A4139" s="1">
        <v>42073</v>
      </c>
      <c r="B4139" s="2">
        <v>9536.5300000000007</v>
      </c>
      <c r="C4139" s="2">
        <v>91895</v>
      </c>
      <c r="D4139" s="2">
        <v>9528</v>
      </c>
      <c r="E4139" s="2">
        <v>9535</v>
      </c>
      <c r="F4139" s="13">
        <f t="shared" si="1158"/>
        <v>-8.9445532075094203E-4</v>
      </c>
      <c r="G4139" s="2">
        <f t="shared" si="1153"/>
        <v>9307.4434999999976</v>
      </c>
      <c r="H4139" s="2">
        <f t="shared" ca="1" si="1159"/>
        <v>87730.2</v>
      </c>
      <c r="I4139">
        <f t="shared" ca="1" si="1160"/>
        <v>1</v>
      </c>
      <c r="J4139">
        <f t="shared" si="1161"/>
        <v>-1</v>
      </c>
      <c r="K4139">
        <f t="shared" si="1154"/>
        <v>-26.449999999998909</v>
      </c>
      <c r="L4139">
        <f t="shared" ca="1" si="1155"/>
        <v>26.449999999998909</v>
      </c>
      <c r="M4139" s="14">
        <f t="shared" si="1156"/>
        <v>6923.0300000000498</v>
      </c>
      <c r="N4139">
        <f t="shared" si="1162"/>
        <v>0</v>
      </c>
      <c r="O4139">
        <f t="shared" si="1157"/>
        <v>0</v>
      </c>
      <c r="P4139">
        <f>COUNTIF(作圖資料!$A$3:$A$249,A4139)</f>
        <v>0</v>
      </c>
      <c r="R4139" s="7">
        <f t="shared" si="1163"/>
        <v>-48</v>
      </c>
      <c r="S4139" s="8">
        <f t="shared" ca="1" si="1164"/>
        <v>48</v>
      </c>
      <c r="T4139" s="8">
        <f t="shared" ca="1" si="1165"/>
        <v>8466</v>
      </c>
      <c r="U4139" s="8">
        <f t="shared" ca="1" si="1166"/>
        <v>0</v>
      </c>
      <c r="V4139" s="9">
        <f t="shared" ca="1" si="1167"/>
        <v>0</v>
      </c>
      <c r="W4139" s="3">
        <f t="shared" si="1168"/>
        <v>2.1424039163515651E-3</v>
      </c>
      <c r="X4139" s="3">
        <f t="shared" si="1169"/>
        <v>-9.6413368683520018E-3</v>
      </c>
      <c r="Y4139" s="3">
        <f t="shared" si="1170"/>
        <v>-1.2642487046632178E-2</v>
      </c>
    </row>
    <row r="4140" spans="1:25" x14ac:dyDescent="0.25">
      <c r="A4140" s="1">
        <v>42074</v>
      </c>
      <c r="B4140" s="2">
        <v>9523.18</v>
      </c>
      <c r="C4140" s="2">
        <v>96005</v>
      </c>
      <c r="D4140" s="2">
        <v>9519</v>
      </c>
      <c r="E4140" s="2">
        <v>9528</v>
      </c>
      <c r="F4140" s="13">
        <f t="shared" si="1158"/>
        <v>-4.3892901320785604E-4</v>
      </c>
      <c r="G4140" s="2">
        <f t="shared" si="1153"/>
        <v>9312.7203333333309</v>
      </c>
      <c r="H4140" s="2">
        <f t="shared" ca="1" si="1159"/>
        <v>90086.2</v>
      </c>
      <c r="I4140">
        <f t="shared" ca="1" si="1160"/>
        <v>1</v>
      </c>
      <c r="J4140">
        <f t="shared" si="1161"/>
        <v>-1</v>
      </c>
      <c r="K4140">
        <f t="shared" si="1154"/>
        <v>-13.350000000000364</v>
      </c>
      <c r="L4140">
        <f t="shared" ca="1" si="1155"/>
        <v>-13.350000000000364</v>
      </c>
      <c r="M4140" s="14">
        <f t="shared" si="1156"/>
        <v>6923.0300000000498</v>
      </c>
      <c r="N4140">
        <f t="shared" si="1162"/>
        <v>0</v>
      </c>
      <c r="O4140">
        <f t="shared" si="1157"/>
        <v>0</v>
      </c>
      <c r="P4140">
        <f>COUNTIF(作圖資料!$A$3:$A$249,A4140)</f>
        <v>0</v>
      </c>
      <c r="R4140" s="7">
        <f t="shared" si="1163"/>
        <v>-9</v>
      </c>
      <c r="S4140" s="8">
        <f t="shared" ca="1" si="1164"/>
        <v>-9</v>
      </c>
      <c r="T4140" s="8">
        <f t="shared" ca="1" si="1165"/>
        <v>8466</v>
      </c>
      <c r="U4140" s="8">
        <f t="shared" ca="1" si="1166"/>
        <v>0</v>
      </c>
      <c r="V4140" s="9">
        <f t="shared" ca="1" si="1167"/>
        <v>0</v>
      </c>
      <c r="W4140" s="3">
        <f t="shared" si="1168"/>
        <v>2.1424039163515651E-3</v>
      </c>
      <c r="X4140" s="3">
        <f t="shared" si="1169"/>
        <v>-1.1027720401231123E-2</v>
      </c>
      <c r="Y4140" s="3">
        <f t="shared" si="1170"/>
        <v>-1.3575129533678787E-2</v>
      </c>
    </row>
    <row r="4141" spans="1:25" x14ac:dyDescent="0.25">
      <c r="A4141" s="1">
        <v>42075</v>
      </c>
      <c r="B4141" s="2">
        <v>9596</v>
      </c>
      <c r="C4141" s="2">
        <v>95772</v>
      </c>
      <c r="D4141" s="2">
        <v>9607</v>
      </c>
      <c r="E4141" s="2">
        <v>9617</v>
      </c>
      <c r="F4141" s="13">
        <f t="shared" si="1158"/>
        <v>1.146310962901298E-3</v>
      </c>
      <c r="G4141" s="2">
        <f t="shared" si="1153"/>
        <v>9319.5321666666678</v>
      </c>
      <c r="H4141" s="2">
        <f t="shared" ca="1" si="1159"/>
        <v>92345</v>
      </c>
      <c r="I4141">
        <f t="shared" ca="1" si="1160"/>
        <v>1</v>
      </c>
      <c r="J4141">
        <f t="shared" si="1161"/>
        <v>1</v>
      </c>
      <c r="K4141">
        <f t="shared" si="1154"/>
        <v>72.819999999999709</v>
      </c>
      <c r="L4141">
        <f t="shared" ca="1" si="1155"/>
        <v>72.819999999999709</v>
      </c>
      <c r="M4141" s="14">
        <f t="shared" si="1156"/>
        <v>6923.0300000000498</v>
      </c>
      <c r="N4141">
        <f t="shared" si="1162"/>
        <v>0</v>
      </c>
      <c r="O4141">
        <f t="shared" si="1157"/>
        <v>0</v>
      </c>
      <c r="P4141">
        <f>COUNTIF(作圖資料!$A$3:$A$249,A4141)</f>
        <v>0</v>
      </c>
      <c r="R4141" s="7">
        <f t="shared" si="1163"/>
        <v>88</v>
      </c>
      <c r="S4141" s="8">
        <f t="shared" ca="1" si="1164"/>
        <v>88</v>
      </c>
      <c r="T4141" s="8">
        <f t="shared" ca="1" si="1165"/>
        <v>8466</v>
      </c>
      <c r="U4141" s="8">
        <f t="shared" ca="1" si="1166"/>
        <v>0</v>
      </c>
      <c r="V4141" s="9">
        <f t="shared" ca="1" si="1167"/>
        <v>0</v>
      </c>
      <c r="W4141" s="3">
        <f t="shared" si="1168"/>
        <v>2.1424039163515651E-3</v>
      </c>
      <c r="X4141" s="3">
        <f t="shared" si="1169"/>
        <v>-3.4654395874291755E-3</v>
      </c>
      <c r="Y4141" s="3">
        <f t="shared" si="1170"/>
        <v>-4.4559585492228715E-3</v>
      </c>
    </row>
    <row r="4142" spans="1:25" x14ac:dyDescent="0.25">
      <c r="A4142" s="1">
        <v>42076</v>
      </c>
      <c r="B4142" s="2">
        <v>9579.35</v>
      </c>
      <c r="C4142" s="2">
        <v>85489</v>
      </c>
      <c r="D4142" s="2">
        <v>9598</v>
      </c>
      <c r="E4142" s="2">
        <v>9614</v>
      </c>
      <c r="F4142" s="13">
        <f t="shared" si="1158"/>
        <v>1.9468961881548008E-3</v>
      </c>
      <c r="G4142" s="2">
        <f t="shared" si="1153"/>
        <v>9327.0396666666657</v>
      </c>
      <c r="H4142" s="2">
        <f t="shared" ca="1" si="1159"/>
        <v>90680.6</v>
      </c>
      <c r="I4142">
        <f t="shared" ca="1" si="1160"/>
        <v>-1</v>
      </c>
      <c r="J4142">
        <f t="shared" si="1161"/>
        <v>1</v>
      </c>
      <c r="K4142">
        <f t="shared" si="1154"/>
        <v>-16.649999999999636</v>
      </c>
      <c r="L4142">
        <f t="shared" ca="1" si="1155"/>
        <v>-16.649999999999636</v>
      </c>
      <c r="M4142" s="14">
        <f t="shared" si="1156"/>
        <v>6923.0300000000498</v>
      </c>
      <c r="N4142">
        <f t="shared" si="1162"/>
        <v>0</v>
      </c>
      <c r="O4142">
        <f t="shared" si="1157"/>
        <v>0</v>
      </c>
      <c r="P4142">
        <f>COUNTIF(作圖資料!$A$3:$A$249,A4142)</f>
        <v>0</v>
      </c>
      <c r="R4142" s="7">
        <f t="shared" si="1163"/>
        <v>-9</v>
      </c>
      <c r="S4142" s="8">
        <f t="shared" ca="1" si="1164"/>
        <v>-9</v>
      </c>
      <c r="T4142" s="8">
        <f t="shared" ca="1" si="1165"/>
        <v>8466</v>
      </c>
      <c r="U4142" s="8">
        <f t="shared" ca="1" si="1166"/>
        <v>0</v>
      </c>
      <c r="V4142" s="9">
        <f t="shared" ca="1" si="1167"/>
        <v>0</v>
      </c>
      <c r="W4142" s="3">
        <f t="shared" si="1168"/>
        <v>2.1424039163515651E-3</v>
      </c>
      <c r="X4142" s="3">
        <f t="shared" si="1169"/>
        <v>-5.1945246677614909E-3</v>
      </c>
      <c r="Y4142" s="3">
        <f t="shared" si="1170"/>
        <v>-5.3886010362694803E-3</v>
      </c>
    </row>
    <row r="4143" spans="1:25" x14ac:dyDescent="0.25">
      <c r="A4143" s="1">
        <v>42079</v>
      </c>
      <c r="B4143" s="2">
        <v>9512.91</v>
      </c>
      <c r="C4143" s="2">
        <v>81069</v>
      </c>
      <c r="D4143" s="2">
        <v>9546</v>
      </c>
      <c r="E4143" s="2">
        <v>9566</v>
      </c>
      <c r="F4143" s="13">
        <f t="shared" si="1158"/>
        <v>3.4784308902322536E-3</v>
      </c>
      <c r="G4143" s="2">
        <f t="shared" si="1153"/>
        <v>9335.0521666666646</v>
      </c>
      <c r="H4143" s="2">
        <f t="shared" ca="1" si="1159"/>
        <v>90046</v>
      </c>
      <c r="I4143">
        <f t="shared" ca="1" si="1160"/>
        <v>-1</v>
      </c>
      <c r="J4143">
        <f t="shared" si="1161"/>
        <v>1</v>
      </c>
      <c r="K4143">
        <f t="shared" si="1154"/>
        <v>-66.440000000000509</v>
      </c>
      <c r="L4143">
        <f t="shared" ca="1" si="1155"/>
        <v>66.440000000000509</v>
      </c>
      <c r="M4143" s="14">
        <f t="shared" si="1156"/>
        <v>6923.0300000000498</v>
      </c>
      <c r="N4143">
        <f t="shared" si="1162"/>
        <v>0</v>
      </c>
      <c r="O4143">
        <f t="shared" si="1157"/>
        <v>0</v>
      </c>
      <c r="P4143">
        <f>COUNTIF(作圖資料!$A$3:$A$249,A4143)</f>
        <v>0</v>
      </c>
      <c r="R4143" s="7">
        <f t="shared" si="1163"/>
        <v>-52</v>
      </c>
      <c r="S4143" s="8">
        <f t="shared" ca="1" si="1164"/>
        <v>52</v>
      </c>
      <c r="T4143" s="8">
        <f t="shared" ca="1" si="1165"/>
        <v>8466</v>
      </c>
      <c r="U4143" s="8">
        <f t="shared" ca="1" si="1166"/>
        <v>0</v>
      </c>
      <c r="V4143" s="9">
        <f t="shared" ca="1" si="1167"/>
        <v>0</v>
      </c>
      <c r="W4143" s="3">
        <f t="shared" si="1168"/>
        <v>2.1424039163515651E-3</v>
      </c>
      <c r="X4143" s="3">
        <f t="shared" si="1169"/>
        <v>-1.2094249156487158E-2</v>
      </c>
      <c r="Y4143" s="3">
        <f t="shared" si="1170"/>
        <v>-1.0777202072538961E-2</v>
      </c>
    </row>
    <row r="4144" spans="1:25" x14ac:dyDescent="0.25">
      <c r="A4144" s="1">
        <v>42080</v>
      </c>
      <c r="B4144" s="2">
        <v>9539.44</v>
      </c>
      <c r="C4144" s="2">
        <v>97094</v>
      </c>
      <c r="D4144" s="2">
        <v>9554</v>
      </c>
      <c r="E4144" s="2">
        <v>9568</v>
      </c>
      <c r="F4144" s="13">
        <f t="shared" si="1158"/>
        <v>1.5262950445726897E-3</v>
      </c>
      <c r="G4144" s="2">
        <f t="shared" si="1153"/>
        <v>9343.8249999999953</v>
      </c>
      <c r="H4144" s="2">
        <f t="shared" ca="1" si="1159"/>
        <v>91085.8</v>
      </c>
      <c r="I4144">
        <f t="shared" ca="1" si="1160"/>
        <v>1</v>
      </c>
      <c r="J4144">
        <f t="shared" si="1161"/>
        <v>1</v>
      </c>
      <c r="K4144">
        <f t="shared" si="1154"/>
        <v>26.530000000000655</v>
      </c>
      <c r="L4144">
        <f t="shared" ca="1" si="1155"/>
        <v>-26.530000000000655</v>
      </c>
      <c r="M4144" s="14">
        <f t="shared" si="1156"/>
        <v>6923.0300000000498</v>
      </c>
      <c r="N4144">
        <f t="shared" si="1162"/>
        <v>0</v>
      </c>
      <c r="O4144">
        <f t="shared" si="1157"/>
        <v>0</v>
      </c>
      <c r="P4144">
        <f>COUNTIF(作圖資料!$A$3:$A$249,A4144)</f>
        <v>0</v>
      </c>
      <c r="R4144" s="7">
        <f t="shared" si="1163"/>
        <v>8</v>
      </c>
      <c r="S4144" s="8">
        <f t="shared" ca="1" si="1164"/>
        <v>-8</v>
      </c>
      <c r="T4144" s="8">
        <f t="shared" ca="1" si="1165"/>
        <v>8466</v>
      </c>
      <c r="U4144" s="8">
        <f t="shared" ca="1" si="1166"/>
        <v>0</v>
      </c>
      <c r="V4144" s="9">
        <f t="shared" ca="1" si="1167"/>
        <v>0</v>
      </c>
      <c r="W4144" s="3">
        <f t="shared" si="1168"/>
        <v>2.1424039163515651E-3</v>
      </c>
      <c r="X4144" s="3">
        <f t="shared" si="1169"/>
        <v>-9.3391364128704302E-3</v>
      </c>
      <c r="Y4144" s="3">
        <f t="shared" si="1170"/>
        <v>-9.9481865284976045E-3</v>
      </c>
    </row>
    <row r="4145" spans="1:25" x14ac:dyDescent="0.25">
      <c r="A4145" s="1">
        <v>42081</v>
      </c>
      <c r="B4145" s="2">
        <v>9653.43</v>
      </c>
      <c r="C4145" s="2">
        <v>104766</v>
      </c>
      <c r="D4145" s="2">
        <v>9633</v>
      </c>
      <c r="E4145" s="2">
        <v>9675</v>
      </c>
      <c r="F4145" s="13">
        <f t="shared" si="1158"/>
        <v>2.2344389507149565E-3</v>
      </c>
      <c r="G4145" s="2">
        <f t="shared" si="1153"/>
        <v>9354.2599999999984</v>
      </c>
      <c r="H4145" s="2">
        <f t="shared" ca="1" si="1159"/>
        <v>92838</v>
      </c>
      <c r="I4145">
        <f t="shared" ca="1" si="1160"/>
        <v>1</v>
      </c>
      <c r="J4145">
        <f t="shared" si="1161"/>
        <v>1</v>
      </c>
      <c r="K4145">
        <f t="shared" si="1154"/>
        <v>113.98999999999978</v>
      </c>
      <c r="L4145">
        <f t="shared" ca="1" si="1155"/>
        <v>113.98999999999978</v>
      </c>
      <c r="M4145" s="14">
        <f t="shared" si="1156"/>
        <v>6923.0300000000498</v>
      </c>
      <c r="N4145">
        <f t="shared" si="1162"/>
        <v>0</v>
      </c>
      <c r="O4145">
        <f t="shared" si="1157"/>
        <v>0</v>
      </c>
      <c r="P4145">
        <f>COUNTIF(作圖資料!$A$3:$A$249,A4145)</f>
        <v>1</v>
      </c>
      <c r="R4145" s="7">
        <f t="shared" si="1163"/>
        <v>79</v>
      </c>
      <c r="S4145" s="8">
        <f t="shared" ca="1" si="1164"/>
        <v>79</v>
      </c>
      <c r="T4145" s="8">
        <f t="shared" ca="1" si="1165"/>
        <v>8466</v>
      </c>
      <c r="U4145" s="8">
        <f t="shared" ca="1" si="1166"/>
        <v>0</v>
      </c>
      <c r="V4145" s="9">
        <f t="shared" ca="1" si="1167"/>
        <v>0</v>
      </c>
      <c r="W4145" s="3">
        <f t="shared" si="1168"/>
        <v>2.1424039163515651E-3</v>
      </c>
      <c r="X4145" s="3">
        <f t="shared" si="1169"/>
        <v>2.4986058277951528E-3</v>
      </c>
      <c r="Y4145" s="3">
        <f t="shared" si="1170"/>
        <v>-1.7616580310882979E-3</v>
      </c>
    </row>
    <row r="4146" spans="1:25" x14ac:dyDescent="0.25">
      <c r="A4146" s="1">
        <v>42082</v>
      </c>
      <c r="B4146" s="2">
        <v>9736.73</v>
      </c>
      <c r="C4146" s="2">
        <v>116745</v>
      </c>
      <c r="D4146" s="2">
        <v>9766</v>
      </c>
      <c r="E4146" s="2">
        <v>9772</v>
      </c>
      <c r="F4146" s="13">
        <f t="shared" si="1158"/>
        <v>3.0061427193730506E-3</v>
      </c>
      <c r="G4146" s="2">
        <f t="shared" si="1153"/>
        <v>9366.77833333333</v>
      </c>
      <c r="H4146" s="2">
        <f t="shared" ca="1" si="1159"/>
        <v>97032.6</v>
      </c>
      <c r="I4146">
        <f t="shared" ca="1" si="1160"/>
        <v>1</v>
      </c>
      <c r="J4146">
        <f t="shared" si="1161"/>
        <v>1</v>
      </c>
      <c r="K4146">
        <f t="shared" si="1154"/>
        <v>83.299999999999272</v>
      </c>
      <c r="L4146">
        <f t="shared" ca="1" si="1155"/>
        <v>83.299999999999272</v>
      </c>
      <c r="M4146" s="14">
        <f t="shared" si="1156"/>
        <v>6923.0300000000498</v>
      </c>
      <c r="N4146">
        <f t="shared" si="1162"/>
        <v>0</v>
      </c>
      <c r="O4146">
        <f t="shared" si="1157"/>
        <v>0</v>
      </c>
      <c r="P4146">
        <f>COUNTIF(作圖資料!$A$3:$A$249,A4146)</f>
        <v>0</v>
      </c>
      <c r="R4146" s="7">
        <f t="shared" si="1163"/>
        <v>91</v>
      </c>
      <c r="S4146" s="8">
        <f t="shared" ca="1" si="1164"/>
        <v>91</v>
      </c>
      <c r="T4146" s="8">
        <f t="shared" ca="1" si="1165"/>
        <v>8466</v>
      </c>
      <c r="U4146" s="8">
        <f t="shared" ca="1" si="1166"/>
        <v>0</v>
      </c>
      <c r="V4146" s="9">
        <f t="shared" ca="1" si="1167"/>
        <v>0</v>
      </c>
      <c r="W4146" s="3">
        <f t="shared" si="1168"/>
        <v>2.2344389507149565E-3</v>
      </c>
      <c r="X4146" s="3">
        <f t="shared" si="1169"/>
        <v>8.6290572366505246E-3</v>
      </c>
      <c r="Y4146" s="3">
        <f t="shared" si="1170"/>
        <v>9.4056847545219632E-3</v>
      </c>
    </row>
    <row r="4147" spans="1:25" x14ac:dyDescent="0.25">
      <c r="A4147" s="1">
        <v>42083</v>
      </c>
      <c r="B4147" s="2">
        <v>9749.69</v>
      </c>
      <c r="C4147" s="2">
        <v>121204</v>
      </c>
      <c r="D4147" s="2">
        <v>9757</v>
      </c>
      <c r="E4147" s="2">
        <v>9766</v>
      </c>
      <c r="F4147" s="13">
        <f t="shared" si="1158"/>
        <v>7.497674285028566E-4</v>
      </c>
      <c r="G4147" s="2">
        <f t="shared" si="1153"/>
        <v>9380.0913333333283</v>
      </c>
      <c r="H4147" s="2">
        <f t="shared" ca="1" si="1159"/>
        <v>104175.6</v>
      </c>
      <c r="I4147">
        <f t="shared" ca="1" si="1160"/>
        <v>1</v>
      </c>
      <c r="J4147">
        <f t="shared" si="1161"/>
        <v>1</v>
      </c>
      <c r="K4147">
        <f t="shared" si="1154"/>
        <v>12.960000000000946</v>
      </c>
      <c r="L4147">
        <f t="shared" ca="1" si="1155"/>
        <v>12.960000000000946</v>
      </c>
      <c r="M4147" s="14">
        <f t="shared" si="1156"/>
        <v>6923.0300000000498</v>
      </c>
      <c r="N4147">
        <f t="shared" si="1162"/>
        <v>0</v>
      </c>
      <c r="O4147">
        <f t="shared" si="1157"/>
        <v>0</v>
      </c>
      <c r="P4147">
        <f>COUNTIF(作圖資料!$A$3:$A$249,A4147)</f>
        <v>0</v>
      </c>
      <c r="R4147" s="7">
        <f t="shared" si="1163"/>
        <v>-9</v>
      </c>
      <c r="S4147" s="8">
        <f t="shared" ca="1" si="1164"/>
        <v>-9</v>
      </c>
      <c r="T4147" s="8">
        <f t="shared" ca="1" si="1165"/>
        <v>8466</v>
      </c>
      <c r="U4147" s="8">
        <f t="shared" ca="1" si="1166"/>
        <v>0</v>
      </c>
      <c r="V4147" s="9">
        <f t="shared" ca="1" si="1167"/>
        <v>0</v>
      </c>
      <c r="W4147" s="3">
        <f t="shared" si="1168"/>
        <v>2.2344389507149565E-3</v>
      </c>
      <c r="X4147" s="3">
        <f t="shared" si="1169"/>
        <v>9.9715852292916463E-3</v>
      </c>
      <c r="Y4147" s="3">
        <f t="shared" si="1170"/>
        <v>8.4754521963823493E-3</v>
      </c>
    </row>
    <row r="4148" spans="1:25" x14ac:dyDescent="0.25">
      <c r="A4148" s="1">
        <v>42086</v>
      </c>
      <c r="B4148" s="2">
        <v>9758.09</v>
      </c>
      <c r="C4148" s="2">
        <v>103891</v>
      </c>
      <c r="D4148" s="2">
        <v>9749</v>
      </c>
      <c r="E4148" s="2">
        <v>9760</v>
      </c>
      <c r="F4148" s="13">
        <f t="shared" si="1158"/>
        <v>-9.3153475731422297E-4</v>
      </c>
      <c r="G4148" s="2">
        <f t="shared" si="1153"/>
        <v>9395.5868333333292</v>
      </c>
      <c r="H4148" s="2">
        <f t="shared" ca="1" si="1159"/>
        <v>108740</v>
      </c>
      <c r="I4148">
        <f t="shared" ca="1" si="1160"/>
        <v>-1</v>
      </c>
      <c r="J4148">
        <f t="shared" si="1161"/>
        <v>-1</v>
      </c>
      <c r="K4148">
        <f t="shared" si="1154"/>
        <v>8.3999999999996362</v>
      </c>
      <c r="L4148">
        <f t="shared" ca="1" si="1155"/>
        <v>8.3999999999996362</v>
      </c>
      <c r="M4148" s="14">
        <f t="shared" si="1156"/>
        <v>6923.0300000000498</v>
      </c>
      <c r="N4148">
        <f t="shared" si="1162"/>
        <v>0</v>
      </c>
      <c r="O4148">
        <f t="shared" si="1157"/>
        <v>0</v>
      </c>
      <c r="P4148">
        <f>COUNTIF(作圖資料!$A$3:$A$249,A4148)</f>
        <v>0</v>
      </c>
      <c r="R4148" s="7">
        <f t="shared" si="1163"/>
        <v>-8</v>
      </c>
      <c r="S4148" s="8">
        <f t="shared" ca="1" si="1164"/>
        <v>-8</v>
      </c>
      <c r="T4148" s="8">
        <f t="shared" ca="1" si="1165"/>
        <v>8466</v>
      </c>
      <c r="U4148" s="8">
        <f t="shared" ca="1" si="1166"/>
        <v>0</v>
      </c>
      <c r="V4148" s="9">
        <f t="shared" ca="1" si="1167"/>
        <v>0</v>
      </c>
      <c r="W4148" s="3">
        <f t="shared" si="1168"/>
        <v>2.2344389507149565E-3</v>
      </c>
      <c r="X4148" s="3">
        <f t="shared" si="1169"/>
        <v>1.0841742261558762E-2</v>
      </c>
      <c r="Y4148" s="3">
        <f t="shared" si="1170"/>
        <v>7.6485788113693776E-3</v>
      </c>
    </row>
    <row r="4149" spans="1:25" x14ac:dyDescent="0.25">
      <c r="A4149" s="1">
        <v>42087</v>
      </c>
      <c r="B4149" s="2">
        <v>9731.66</v>
      </c>
      <c r="C4149" s="2">
        <v>95236</v>
      </c>
      <c r="D4149" s="2">
        <v>9721</v>
      </c>
      <c r="E4149" s="2">
        <v>9730</v>
      </c>
      <c r="F4149" s="13">
        <f t="shared" si="1158"/>
        <v>-1.0953937971527328E-3</v>
      </c>
      <c r="G4149" s="2">
        <f t="shared" si="1153"/>
        <v>9409.8039999999964</v>
      </c>
      <c r="H4149" s="2">
        <f t="shared" ca="1" si="1159"/>
        <v>108368.4</v>
      </c>
      <c r="I4149">
        <f t="shared" ca="1" si="1160"/>
        <v>-1</v>
      </c>
      <c r="J4149">
        <f t="shared" si="1161"/>
        <v>-1</v>
      </c>
      <c r="K4149">
        <f t="shared" si="1154"/>
        <v>-26.430000000000291</v>
      </c>
      <c r="L4149">
        <f t="shared" ca="1" si="1155"/>
        <v>26.430000000000291</v>
      </c>
      <c r="M4149" s="14">
        <f t="shared" si="1156"/>
        <v>6923.0300000000498</v>
      </c>
      <c r="N4149">
        <f t="shared" si="1162"/>
        <v>0</v>
      </c>
      <c r="O4149">
        <f t="shared" si="1157"/>
        <v>0</v>
      </c>
      <c r="P4149">
        <f>COUNTIF(作圖資料!$A$3:$A$249,A4149)</f>
        <v>0</v>
      </c>
      <c r="R4149" s="7">
        <f t="shared" si="1163"/>
        <v>-28</v>
      </c>
      <c r="S4149" s="8">
        <f t="shared" ca="1" si="1164"/>
        <v>28</v>
      </c>
      <c r="T4149" s="8">
        <f t="shared" ca="1" si="1165"/>
        <v>8466</v>
      </c>
      <c r="U4149" s="8">
        <f t="shared" ca="1" si="1166"/>
        <v>0</v>
      </c>
      <c r="V4149" s="9">
        <f t="shared" ca="1" si="1167"/>
        <v>0</v>
      </c>
      <c r="W4149" s="3">
        <f t="shared" si="1168"/>
        <v>2.2344389507149565E-3</v>
      </c>
      <c r="X4149" s="3">
        <f t="shared" si="1169"/>
        <v>8.1038553136034697E-3</v>
      </c>
      <c r="Y4149" s="3">
        <f t="shared" si="1170"/>
        <v>4.7545219638240876E-3</v>
      </c>
    </row>
    <row r="4150" spans="1:25" x14ac:dyDescent="0.25">
      <c r="A4150" s="1">
        <v>42088</v>
      </c>
      <c r="B4150" s="2">
        <v>9667.83</v>
      </c>
      <c r="C4150" s="2">
        <v>94643</v>
      </c>
      <c r="D4150" s="2">
        <v>9689</v>
      </c>
      <c r="E4150" s="2">
        <v>9696</v>
      </c>
      <c r="F4150" s="13">
        <f t="shared" si="1158"/>
        <v>2.1897364765413041E-3</v>
      </c>
      <c r="G4150" s="2">
        <f t="shared" si="1153"/>
        <v>9420.9424999999974</v>
      </c>
      <c r="H4150" s="2">
        <f t="shared" ca="1" si="1159"/>
        <v>106343.8</v>
      </c>
      <c r="I4150">
        <f t="shared" ca="1" si="1160"/>
        <v>-1</v>
      </c>
      <c r="J4150">
        <f t="shared" si="1161"/>
        <v>1</v>
      </c>
      <c r="K4150">
        <f t="shared" si="1154"/>
        <v>-63.829999999999927</v>
      </c>
      <c r="L4150">
        <f t="shared" ca="1" si="1155"/>
        <v>63.829999999999927</v>
      </c>
      <c r="M4150" s="14">
        <f t="shared" si="1156"/>
        <v>6923.0300000000498</v>
      </c>
      <c r="N4150">
        <f t="shared" si="1162"/>
        <v>0</v>
      </c>
      <c r="O4150">
        <f t="shared" si="1157"/>
        <v>0</v>
      </c>
      <c r="P4150">
        <f>COUNTIF(作圖資料!$A$3:$A$249,A4150)</f>
        <v>0</v>
      </c>
      <c r="R4150" s="7">
        <f t="shared" si="1163"/>
        <v>-32</v>
      </c>
      <c r="S4150" s="8">
        <f t="shared" ca="1" si="1164"/>
        <v>32</v>
      </c>
      <c r="T4150" s="8">
        <f t="shared" ca="1" si="1165"/>
        <v>8466</v>
      </c>
      <c r="U4150" s="8">
        <f t="shared" ca="1" si="1166"/>
        <v>0</v>
      </c>
      <c r="V4150" s="9">
        <f t="shared" ca="1" si="1167"/>
        <v>0</v>
      </c>
      <c r="W4150" s="3">
        <f t="shared" si="1168"/>
        <v>2.2344389507149565E-3</v>
      </c>
      <c r="X4150" s="3">
        <f t="shared" si="1169"/>
        <v>1.4916977696008971E-3</v>
      </c>
      <c r="Y4150" s="3">
        <f t="shared" si="1170"/>
        <v>1.4470284237724229E-3</v>
      </c>
    </row>
    <row r="4151" spans="1:25" x14ac:dyDescent="0.25">
      <c r="A4151" s="1">
        <v>42089</v>
      </c>
      <c r="B4151" s="2">
        <v>9619.1200000000008</v>
      </c>
      <c r="C4151" s="2">
        <v>115179</v>
      </c>
      <c r="D4151" s="2">
        <v>9609</v>
      </c>
      <c r="E4151" s="2">
        <v>9619</v>
      </c>
      <c r="F4151" s="13">
        <f t="shared" si="1158"/>
        <v>-1.0520712913447694E-3</v>
      </c>
      <c r="G4151" s="2">
        <f t="shared" si="1153"/>
        <v>9429.6778333333295</v>
      </c>
      <c r="H4151" s="2">
        <f t="shared" ca="1" si="1159"/>
        <v>106030.6</v>
      </c>
      <c r="I4151">
        <f t="shared" ca="1" si="1160"/>
        <v>1</v>
      </c>
      <c r="J4151">
        <f t="shared" si="1161"/>
        <v>-1</v>
      </c>
      <c r="K4151">
        <f t="shared" si="1154"/>
        <v>-48.709999999999127</v>
      </c>
      <c r="L4151">
        <f t="shared" ca="1" si="1155"/>
        <v>48.709999999999127</v>
      </c>
      <c r="M4151" s="14">
        <f t="shared" si="1156"/>
        <v>6923.0300000000498</v>
      </c>
      <c r="N4151">
        <f t="shared" si="1162"/>
        <v>0</v>
      </c>
      <c r="O4151">
        <f t="shared" si="1157"/>
        <v>0</v>
      </c>
      <c r="P4151">
        <f>COUNTIF(作圖資料!$A$3:$A$249,A4151)</f>
        <v>0</v>
      </c>
      <c r="R4151" s="7">
        <f t="shared" si="1163"/>
        <v>-80</v>
      </c>
      <c r="S4151" s="8">
        <f t="shared" ca="1" si="1164"/>
        <v>80</v>
      </c>
      <c r="T4151" s="8">
        <f t="shared" ca="1" si="1165"/>
        <v>8466</v>
      </c>
      <c r="U4151" s="8">
        <f t="shared" ca="1" si="1166"/>
        <v>0</v>
      </c>
      <c r="V4151" s="9">
        <f t="shared" ca="1" si="1167"/>
        <v>0</v>
      </c>
      <c r="W4151" s="3">
        <f t="shared" si="1168"/>
        <v>2.2344389507149565E-3</v>
      </c>
      <c r="X4151" s="3">
        <f t="shared" si="1169"/>
        <v>-3.554177116320445E-3</v>
      </c>
      <c r="Y4151" s="3">
        <f t="shared" si="1170"/>
        <v>-6.8217054263567389E-3</v>
      </c>
    </row>
    <row r="4152" spans="1:25" x14ac:dyDescent="0.25">
      <c r="A4152" s="1">
        <v>42090</v>
      </c>
      <c r="B4152" s="2">
        <v>9503.7199999999993</v>
      </c>
      <c r="C4152" s="2">
        <v>111352</v>
      </c>
      <c r="D4152" s="2">
        <v>9541</v>
      </c>
      <c r="E4152" s="2">
        <v>9551</v>
      </c>
      <c r="F4152" s="13">
        <f t="shared" si="1158"/>
        <v>3.9226744895684007E-3</v>
      </c>
      <c r="G4152" s="2">
        <f t="shared" si="1153"/>
        <v>9436.4446666666645</v>
      </c>
      <c r="H4152" s="2">
        <f t="shared" ca="1" si="1159"/>
        <v>104060.2</v>
      </c>
      <c r="I4152">
        <f t="shared" ca="1" si="1160"/>
        <v>1</v>
      </c>
      <c r="J4152">
        <f t="shared" si="1161"/>
        <v>1</v>
      </c>
      <c r="K4152">
        <f t="shared" si="1154"/>
        <v>-115.40000000000146</v>
      </c>
      <c r="L4152">
        <f t="shared" ca="1" si="1155"/>
        <v>-115.40000000000146</v>
      </c>
      <c r="M4152" s="14">
        <f t="shared" si="1156"/>
        <v>6923.0300000000498</v>
      </c>
      <c r="N4152">
        <f t="shared" si="1162"/>
        <v>0</v>
      </c>
      <c r="O4152">
        <f t="shared" si="1157"/>
        <v>0</v>
      </c>
      <c r="P4152">
        <f>COUNTIF(作圖資料!$A$3:$A$249,A4152)</f>
        <v>0</v>
      </c>
      <c r="R4152" s="7">
        <f t="shared" si="1163"/>
        <v>-68</v>
      </c>
      <c r="S4152" s="8">
        <f t="shared" ca="1" si="1164"/>
        <v>-68</v>
      </c>
      <c r="T4152" s="8">
        <f t="shared" ca="1" si="1165"/>
        <v>8466</v>
      </c>
      <c r="U4152" s="8">
        <f t="shared" ca="1" si="1166"/>
        <v>0</v>
      </c>
      <c r="V4152" s="9">
        <f t="shared" ca="1" si="1167"/>
        <v>0</v>
      </c>
      <c r="W4152" s="3">
        <f t="shared" si="1168"/>
        <v>2.2344389507149565E-3</v>
      </c>
      <c r="X4152" s="3">
        <f t="shared" si="1169"/>
        <v>-1.550847729770688E-2</v>
      </c>
      <c r="Y4152" s="3">
        <f t="shared" si="1170"/>
        <v>-1.3850129198966554E-2</v>
      </c>
    </row>
    <row r="4153" spans="1:25" x14ac:dyDescent="0.25">
      <c r="A4153" s="1">
        <v>42093</v>
      </c>
      <c r="B4153" s="2">
        <v>9521.8700000000008</v>
      </c>
      <c r="C4153" s="2">
        <v>90155</v>
      </c>
      <c r="D4153" s="2">
        <v>9552</v>
      </c>
      <c r="E4153" s="2">
        <v>9561</v>
      </c>
      <c r="F4153" s="13">
        <f t="shared" si="1158"/>
        <v>3.1642944085561453E-3</v>
      </c>
      <c r="G4153" s="2">
        <f t="shared" si="1153"/>
        <v>9442.0394999999971</v>
      </c>
      <c r="H4153" s="2">
        <f t="shared" ca="1" si="1159"/>
        <v>101313</v>
      </c>
      <c r="I4153">
        <f t="shared" ca="1" si="1160"/>
        <v>-1</v>
      </c>
      <c r="J4153">
        <f t="shared" si="1161"/>
        <v>1</v>
      </c>
      <c r="K4153">
        <f t="shared" si="1154"/>
        <v>18.150000000001455</v>
      </c>
      <c r="L4153">
        <f t="shared" ca="1" si="1155"/>
        <v>18.150000000001455</v>
      </c>
      <c r="M4153" s="14">
        <f t="shared" si="1156"/>
        <v>6923.0300000000498</v>
      </c>
      <c r="N4153">
        <f t="shared" si="1162"/>
        <v>0</v>
      </c>
      <c r="O4153">
        <f t="shared" si="1157"/>
        <v>0</v>
      </c>
      <c r="P4153">
        <f>COUNTIF(作圖資料!$A$3:$A$249,A4153)</f>
        <v>0</v>
      </c>
      <c r="R4153" s="7">
        <f t="shared" si="1163"/>
        <v>11</v>
      </c>
      <c r="S4153" s="8">
        <f t="shared" ca="1" si="1164"/>
        <v>11</v>
      </c>
      <c r="T4153" s="8">
        <f t="shared" ca="1" si="1165"/>
        <v>8466</v>
      </c>
      <c r="U4153" s="8">
        <f t="shared" ca="1" si="1166"/>
        <v>0</v>
      </c>
      <c r="V4153" s="9">
        <f t="shared" ca="1" si="1167"/>
        <v>0</v>
      </c>
      <c r="W4153" s="3">
        <f t="shared" si="1168"/>
        <v>2.2344389507149565E-3</v>
      </c>
      <c r="X4153" s="3">
        <f t="shared" si="1169"/>
        <v>-1.3628316567272036E-2</v>
      </c>
      <c r="Y4153" s="3">
        <f t="shared" si="1170"/>
        <v>-1.2713178294573746E-2</v>
      </c>
    </row>
    <row r="4154" spans="1:25" x14ac:dyDescent="0.25">
      <c r="A4154" s="1">
        <v>42094</v>
      </c>
      <c r="B4154" s="2">
        <v>9586.44</v>
      </c>
      <c r="C4154" s="2">
        <v>105352</v>
      </c>
      <c r="D4154" s="2">
        <v>9582</v>
      </c>
      <c r="E4154" s="2">
        <v>9588</v>
      </c>
      <c r="F4154" s="13">
        <f t="shared" si="1158"/>
        <v>-4.631542053150639E-4</v>
      </c>
      <c r="G4154" s="2">
        <f t="shared" si="1153"/>
        <v>9449.1684999999979</v>
      </c>
      <c r="H4154" s="2">
        <f t="shared" ca="1" si="1159"/>
        <v>103336.2</v>
      </c>
      <c r="I4154">
        <f t="shared" ca="1" si="1160"/>
        <v>1</v>
      </c>
      <c r="J4154">
        <f t="shared" si="1161"/>
        <v>-1</v>
      </c>
      <c r="K4154">
        <f t="shared" si="1154"/>
        <v>64.569999999999709</v>
      </c>
      <c r="L4154">
        <f t="shared" ca="1" si="1155"/>
        <v>-64.569999999999709</v>
      </c>
      <c r="M4154" s="14">
        <f t="shared" si="1156"/>
        <v>6923.0300000000498</v>
      </c>
      <c r="N4154">
        <f t="shared" si="1162"/>
        <v>0</v>
      </c>
      <c r="O4154">
        <f t="shared" si="1157"/>
        <v>0</v>
      </c>
      <c r="P4154">
        <f>COUNTIF(作圖資料!$A$3:$A$249,A4154)</f>
        <v>0</v>
      </c>
      <c r="R4154" s="7">
        <f t="shared" si="1163"/>
        <v>30</v>
      </c>
      <c r="S4154" s="8">
        <f t="shared" ca="1" si="1164"/>
        <v>-30</v>
      </c>
      <c r="T4154" s="8">
        <f t="shared" ca="1" si="1165"/>
        <v>8466</v>
      </c>
      <c r="U4154" s="8">
        <f t="shared" ca="1" si="1166"/>
        <v>0</v>
      </c>
      <c r="V4154" s="9">
        <f t="shared" ca="1" si="1167"/>
        <v>0</v>
      </c>
      <c r="W4154" s="3">
        <f t="shared" si="1168"/>
        <v>2.2344389507149565E-3</v>
      </c>
      <c r="X4154" s="3">
        <f t="shared" si="1169"/>
        <v>-6.9395023323317595E-3</v>
      </c>
      <c r="Y4154" s="3">
        <f t="shared" si="1170"/>
        <v>-9.6124031007753796E-3</v>
      </c>
    </row>
    <row r="4155" spans="1:25" x14ac:dyDescent="0.25">
      <c r="A4155" s="1">
        <v>42095</v>
      </c>
      <c r="B4155" s="2">
        <v>9507.66</v>
      </c>
      <c r="C4155" s="2">
        <v>85667</v>
      </c>
      <c r="D4155" s="2">
        <v>9507</v>
      </c>
      <c r="E4155" s="2">
        <v>9514</v>
      </c>
      <c r="F4155" s="13">
        <f t="shared" si="1158"/>
        <v>-6.9417711613617428E-5</v>
      </c>
      <c r="G4155" s="2">
        <f t="shared" si="1153"/>
        <v>9454.0616666666665</v>
      </c>
      <c r="H4155" s="2">
        <f t="shared" ca="1" si="1159"/>
        <v>101541</v>
      </c>
      <c r="I4155">
        <f t="shared" ca="1" si="1160"/>
        <v>-1</v>
      </c>
      <c r="J4155">
        <f t="shared" si="1161"/>
        <v>-1</v>
      </c>
      <c r="K4155">
        <f t="shared" si="1154"/>
        <v>-78.780000000000655</v>
      </c>
      <c r="L4155">
        <f t="shared" ca="1" si="1155"/>
        <v>-78.780000000000655</v>
      </c>
      <c r="M4155" s="14">
        <f t="shared" si="1156"/>
        <v>6923.0300000000498</v>
      </c>
      <c r="N4155">
        <f t="shared" si="1162"/>
        <v>0</v>
      </c>
      <c r="O4155">
        <f t="shared" si="1157"/>
        <v>0</v>
      </c>
      <c r="P4155">
        <f>COUNTIF(作圖資料!$A$3:$A$249,A4155)</f>
        <v>0</v>
      </c>
      <c r="R4155" s="7">
        <f t="shared" si="1163"/>
        <v>-75</v>
      </c>
      <c r="S4155" s="8">
        <f t="shared" ca="1" si="1164"/>
        <v>-75</v>
      </c>
      <c r="T4155" s="8">
        <f t="shared" ca="1" si="1165"/>
        <v>8466</v>
      </c>
      <c r="U4155" s="8">
        <f t="shared" ca="1" si="1166"/>
        <v>0</v>
      </c>
      <c r="V4155" s="9">
        <f t="shared" ca="1" si="1167"/>
        <v>0</v>
      </c>
      <c r="W4155" s="3">
        <f t="shared" si="1168"/>
        <v>2.2344389507149565E-3</v>
      </c>
      <c r="X4155" s="3">
        <f t="shared" si="1169"/>
        <v>-1.5100332213524359E-2</v>
      </c>
      <c r="Y4155" s="3">
        <f t="shared" si="1170"/>
        <v>-1.7364341085271517E-2</v>
      </c>
    </row>
    <row r="4156" spans="1:25" x14ac:dyDescent="0.25">
      <c r="A4156" s="1">
        <v>42096</v>
      </c>
      <c r="B4156" s="2">
        <v>9600.32</v>
      </c>
      <c r="C4156" s="2">
        <v>92425</v>
      </c>
      <c r="D4156" s="2">
        <v>9613</v>
      </c>
      <c r="E4156" s="2">
        <v>9623</v>
      </c>
      <c r="F4156" s="13">
        <f t="shared" si="1158"/>
        <v>1.3207893070230625E-3</v>
      </c>
      <c r="G4156" s="2">
        <f t="shared" si="1153"/>
        <v>9460.425333333329</v>
      </c>
      <c r="H4156" s="2">
        <f t="shared" ca="1" si="1159"/>
        <v>96990.2</v>
      </c>
      <c r="I4156">
        <f t="shared" ca="1" si="1160"/>
        <v>-1</v>
      </c>
      <c r="J4156">
        <f t="shared" si="1161"/>
        <v>1</v>
      </c>
      <c r="K4156">
        <f t="shared" si="1154"/>
        <v>92.659999999999854</v>
      </c>
      <c r="L4156">
        <f t="shared" ca="1" si="1155"/>
        <v>-92.659999999999854</v>
      </c>
      <c r="M4156" s="14">
        <f t="shared" si="1156"/>
        <v>6923.0300000000498</v>
      </c>
      <c r="N4156">
        <f t="shared" si="1162"/>
        <v>0</v>
      </c>
      <c r="O4156">
        <f t="shared" si="1157"/>
        <v>0</v>
      </c>
      <c r="P4156">
        <f>COUNTIF(作圖資料!$A$3:$A$249,A4156)</f>
        <v>0</v>
      </c>
      <c r="R4156" s="7">
        <f t="shared" si="1163"/>
        <v>106</v>
      </c>
      <c r="S4156" s="8">
        <f t="shared" ca="1" si="1164"/>
        <v>-106</v>
      </c>
      <c r="T4156" s="8">
        <f t="shared" ca="1" si="1165"/>
        <v>8466</v>
      </c>
      <c r="U4156" s="8">
        <f t="shared" ca="1" si="1166"/>
        <v>0</v>
      </c>
      <c r="V4156" s="9">
        <f t="shared" ca="1" si="1167"/>
        <v>0</v>
      </c>
      <c r="W4156" s="3">
        <f t="shared" si="1168"/>
        <v>2.2344389507149565E-3</v>
      </c>
      <c r="X4156" s="3">
        <f t="shared" si="1169"/>
        <v>-5.501671426633159E-3</v>
      </c>
      <c r="Y4156" s="3">
        <f t="shared" si="1170"/>
        <v>-6.4082687338503641E-3</v>
      </c>
    </row>
    <row r="4157" spans="1:25" x14ac:dyDescent="0.25">
      <c r="A4157" s="1">
        <v>42101</v>
      </c>
      <c r="B4157" s="2">
        <v>9641.9</v>
      </c>
      <c r="C4157" s="2">
        <v>90581</v>
      </c>
      <c r="D4157" s="2">
        <v>9629</v>
      </c>
      <c r="E4157" s="2">
        <v>9636</v>
      </c>
      <c r="F4157" s="13">
        <f t="shared" si="1158"/>
        <v>-1.3379105777906464E-3</v>
      </c>
      <c r="G4157" s="2">
        <f t="shared" si="1153"/>
        <v>9466.3523333333324</v>
      </c>
      <c r="H4157" s="2">
        <f t="shared" ca="1" si="1159"/>
        <v>92836</v>
      </c>
      <c r="I4157">
        <f t="shared" ca="1" si="1160"/>
        <v>-1</v>
      </c>
      <c r="J4157">
        <f t="shared" si="1161"/>
        <v>-1</v>
      </c>
      <c r="K4157">
        <f t="shared" si="1154"/>
        <v>41.579999999999927</v>
      </c>
      <c r="L4157">
        <f t="shared" ca="1" si="1155"/>
        <v>-41.579999999999927</v>
      </c>
      <c r="M4157" s="14">
        <f t="shared" si="1156"/>
        <v>6923.0300000000498</v>
      </c>
      <c r="N4157">
        <f t="shared" si="1162"/>
        <v>0</v>
      </c>
      <c r="O4157">
        <f t="shared" si="1157"/>
        <v>0</v>
      </c>
      <c r="P4157">
        <f>COUNTIF(作圖資料!$A$3:$A$249,A4157)</f>
        <v>0</v>
      </c>
      <c r="R4157" s="7">
        <f t="shared" si="1163"/>
        <v>16</v>
      </c>
      <c r="S4157" s="8">
        <f t="shared" ca="1" si="1164"/>
        <v>-16</v>
      </c>
      <c r="T4157" s="8">
        <f t="shared" ca="1" si="1165"/>
        <v>8466</v>
      </c>
      <c r="U4157" s="8">
        <f t="shared" ca="1" si="1166"/>
        <v>0</v>
      </c>
      <c r="V4157" s="9">
        <f t="shared" ca="1" si="1167"/>
        <v>0</v>
      </c>
      <c r="W4157" s="3">
        <f t="shared" si="1168"/>
        <v>2.2344389507149565E-3</v>
      </c>
      <c r="X4157" s="3">
        <f t="shared" si="1169"/>
        <v>-1.1943941169101358E-3</v>
      </c>
      <c r="Y4157" s="3">
        <f t="shared" si="1170"/>
        <v>-4.7545219638244207E-3</v>
      </c>
    </row>
    <row r="4158" spans="1:25" x14ac:dyDescent="0.25">
      <c r="A4158" s="1">
        <v>42102</v>
      </c>
      <c r="B4158" s="2">
        <v>9571.9699999999993</v>
      </c>
      <c r="C4158" s="2">
        <v>91985</v>
      </c>
      <c r="D4158" s="2">
        <v>9570</v>
      </c>
      <c r="E4158" s="2">
        <v>9579</v>
      </c>
      <c r="F4158" s="13">
        <f t="shared" si="1158"/>
        <v>-2.0580925347646328E-4</v>
      </c>
      <c r="G4158" s="2">
        <f t="shared" ref="G4158:G4221" si="1171">AVERAGE(B4099:B4158)</f>
        <v>9471.4113333333298</v>
      </c>
      <c r="H4158" s="2">
        <f t="shared" ca="1" si="1159"/>
        <v>93202</v>
      </c>
      <c r="I4158">
        <f t="shared" ca="1" si="1160"/>
        <v>-1</v>
      </c>
      <c r="J4158">
        <f t="shared" si="1161"/>
        <v>-1</v>
      </c>
      <c r="K4158">
        <f t="shared" ref="K4158:K4221" si="1172">B4158-B4157</f>
        <v>-69.930000000000291</v>
      </c>
      <c r="L4158">
        <f t="shared" ref="L4158:L4221" ca="1" si="1173">I4157*K4158</f>
        <v>69.930000000000291</v>
      </c>
      <c r="M4158" s="14">
        <f t="shared" ref="M4158:M4221" si="1174">M4157+K4158*N4157</f>
        <v>6923.0300000000498</v>
      </c>
      <c r="N4158">
        <f t="shared" si="1162"/>
        <v>0</v>
      </c>
      <c r="O4158">
        <f t="shared" ref="O4158:O4221" si="1175">ABS(N4158-N4157)</f>
        <v>0</v>
      </c>
      <c r="P4158">
        <f>COUNTIF(作圖資料!$A$3:$A$249,A4158)</f>
        <v>0</v>
      </c>
      <c r="R4158" s="7">
        <f t="shared" si="1163"/>
        <v>-59</v>
      </c>
      <c r="S4158" s="8">
        <f t="shared" ca="1" si="1164"/>
        <v>59</v>
      </c>
      <c r="T4158" s="8">
        <f t="shared" ca="1" si="1165"/>
        <v>8466</v>
      </c>
      <c r="U4158" s="8">
        <f t="shared" ca="1" si="1166"/>
        <v>0</v>
      </c>
      <c r="V4158" s="9">
        <f t="shared" ca="1" si="1167"/>
        <v>0</v>
      </c>
      <c r="W4158" s="3">
        <f t="shared" si="1168"/>
        <v>2.2344389507149565E-3</v>
      </c>
      <c r="X4158" s="3">
        <f t="shared" si="1169"/>
        <v>-8.4384514105353414E-3</v>
      </c>
      <c r="Y4158" s="3">
        <f t="shared" si="1170"/>
        <v>-1.0852713178294726E-2</v>
      </c>
    </row>
    <row r="4159" spans="1:25" x14ac:dyDescent="0.25">
      <c r="A4159" s="1">
        <v>42103</v>
      </c>
      <c r="B4159" s="2">
        <v>9568.0400000000009</v>
      </c>
      <c r="C4159" s="2">
        <v>100056</v>
      </c>
      <c r="D4159" s="2">
        <v>9572</v>
      </c>
      <c r="E4159" s="2">
        <v>9580</v>
      </c>
      <c r="F4159" s="13">
        <f t="shared" si="1158"/>
        <v>4.138778684035227E-4</v>
      </c>
      <c r="G4159" s="2">
        <f t="shared" si="1171"/>
        <v>9475.7576666666646</v>
      </c>
      <c r="H4159" s="2">
        <f t="shared" ca="1" si="1159"/>
        <v>92142.8</v>
      </c>
      <c r="I4159">
        <f t="shared" ca="1" si="1160"/>
        <v>1</v>
      </c>
      <c r="J4159">
        <f t="shared" si="1161"/>
        <v>1</v>
      </c>
      <c r="K4159">
        <f t="shared" si="1172"/>
        <v>-3.929999999998472</v>
      </c>
      <c r="L4159">
        <f t="shared" ca="1" si="1173"/>
        <v>3.929999999998472</v>
      </c>
      <c r="M4159" s="14">
        <f t="shared" si="1174"/>
        <v>6923.0300000000498</v>
      </c>
      <c r="N4159">
        <f t="shared" si="1162"/>
        <v>0</v>
      </c>
      <c r="O4159">
        <f t="shared" si="1175"/>
        <v>0</v>
      </c>
      <c r="P4159">
        <f>COUNTIF(作圖資料!$A$3:$A$249,A4159)</f>
        <v>0</v>
      </c>
      <c r="R4159" s="7">
        <f t="shared" si="1163"/>
        <v>2</v>
      </c>
      <c r="S4159" s="8">
        <f t="shared" ca="1" si="1164"/>
        <v>-2</v>
      </c>
      <c r="T4159" s="8">
        <f t="shared" ca="1" si="1165"/>
        <v>8466</v>
      </c>
      <c r="U4159" s="8">
        <f t="shared" ca="1" si="1166"/>
        <v>0</v>
      </c>
      <c r="V4159" s="9">
        <f t="shared" ca="1" si="1167"/>
        <v>0</v>
      </c>
      <c r="W4159" s="3">
        <f t="shared" si="1168"/>
        <v>2.2344389507149565E-3</v>
      </c>
      <c r="X4159" s="3">
        <f t="shared" si="1169"/>
        <v>-8.8455605934888437E-3</v>
      </c>
      <c r="Y4159" s="3">
        <f t="shared" si="1170"/>
        <v>-1.0645994832041539E-2</v>
      </c>
    </row>
    <row r="4160" spans="1:25" x14ac:dyDescent="0.25">
      <c r="A4160" s="1">
        <v>42104</v>
      </c>
      <c r="B4160" s="2">
        <v>9617.7000000000007</v>
      </c>
      <c r="C4160" s="2">
        <v>91178</v>
      </c>
      <c r="D4160" s="2">
        <v>9631</v>
      </c>
      <c r="E4160" s="2">
        <v>9647</v>
      </c>
      <c r="F4160" s="13">
        <f t="shared" si="1158"/>
        <v>1.3828670056250658E-3</v>
      </c>
      <c r="G4160" s="2">
        <f t="shared" si="1171"/>
        <v>9481.4841666666634</v>
      </c>
      <c r="H4160" s="2">
        <f t="shared" ca="1" si="1159"/>
        <v>93245</v>
      </c>
      <c r="I4160">
        <f t="shared" ca="1" si="1160"/>
        <v>-1</v>
      </c>
      <c r="J4160">
        <f t="shared" si="1161"/>
        <v>1</v>
      </c>
      <c r="K4160">
        <f t="shared" si="1172"/>
        <v>49.659999999999854</v>
      </c>
      <c r="L4160">
        <f t="shared" ca="1" si="1173"/>
        <v>49.659999999999854</v>
      </c>
      <c r="M4160" s="14">
        <f t="shared" si="1174"/>
        <v>6923.0300000000498</v>
      </c>
      <c r="N4160">
        <f t="shared" si="1162"/>
        <v>0</v>
      </c>
      <c r="O4160">
        <f t="shared" si="1175"/>
        <v>0</v>
      </c>
      <c r="P4160">
        <f>COUNTIF(作圖資料!$A$3:$A$249,A4160)</f>
        <v>0</v>
      </c>
      <c r="R4160" s="7">
        <f t="shared" si="1163"/>
        <v>59</v>
      </c>
      <c r="S4160" s="8">
        <f t="shared" ca="1" si="1164"/>
        <v>59</v>
      </c>
      <c r="T4160" s="8">
        <f t="shared" ca="1" si="1165"/>
        <v>8466</v>
      </c>
      <c r="U4160" s="8">
        <f t="shared" ca="1" si="1166"/>
        <v>0</v>
      </c>
      <c r="V4160" s="9">
        <f t="shared" ca="1" si="1167"/>
        <v>0</v>
      </c>
      <c r="W4160" s="3">
        <f t="shared" si="1168"/>
        <v>2.2344389507149565E-3</v>
      </c>
      <c r="X4160" s="3">
        <f t="shared" si="1169"/>
        <v>-3.7012750908230752E-3</v>
      </c>
      <c r="Y4160" s="3">
        <f t="shared" si="1170"/>
        <v>-4.5478036175712333E-3</v>
      </c>
    </row>
    <row r="4161" spans="1:25" x14ac:dyDescent="0.25">
      <c r="A4161" s="1">
        <v>42107</v>
      </c>
      <c r="B4161" s="2">
        <v>9666.52</v>
      </c>
      <c r="C4161" s="2">
        <v>82546</v>
      </c>
      <c r="D4161" s="2">
        <v>9658</v>
      </c>
      <c r="E4161" s="2">
        <v>9674</v>
      </c>
      <c r="F4161" s="13">
        <f t="shared" si="1158"/>
        <v>-8.8139268319942232E-4</v>
      </c>
      <c r="G4161" s="2">
        <f t="shared" si="1171"/>
        <v>9491.7871666666651</v>
      </c>
      <c r="H4161" s="2">
        <f t="shared" ca="1" si="1159"/>
        <v>91269.2</v>
      </c>
      <c r="I4161">
        <f t="shared" ca="1" si="1160"/>
        <v>-1</v>
      </c>
      <c r="J4161">
        <f t="shared" si="1161"/>
        <v>-1</v>
      </c>
      <c r="K4161">
        <f t="shared" si="1172"/>
        <v>48.819999999999709</v>
      </c>
      <c r="L4161">
        <f t="shared" ca="1" si="1173"/>
        <v>-48.819999999999709</v>
      </c>
      <c r="M4161" s="14">
        <f t="shared" si="1174"/>
        <v>6923.0300000000498</v>
      </c>
      <c r="N4161">
        <f t="shared" si="1162"/>
        <v>0</v>
      </c>
      <c r="O4161">
        <f t="shared" si="1175"/>
        <v>0</v>
      </c>
      <c r="P4161">
        <f>COUNTIF(作圖資料!$A$3:$A$249,A4161)</f>
        <v>0</v>
      </c>
      <c r="R4161" s="7">
        <f t="shared" si="1163"/>
        <v>27</v>
      </c>
      <c r="S4161" s="8">
        <f t="shared" ca="1" si="1164"/>
        <v>-27</v>
      </c>
      <c r="T4161" s="8">
        <f t="shared" ca="1" si="1165"/>
        <v>8466</v>
      </c>
      <c r="U4161" s="8">
        <f t="shared" ca="1" si="1166"/>
        <v>0</v>
      </c>
      <c r="V4161" s="9">
        <f t="shared" ca="1" si="1167"/>
        <v>0</v>
      </c>
      <c r="W4161" s="3">
        <f t="shared" si="1168"/>
        <v>2.2344389507149565E-3</v>
      </c>
      <c r="X4161" s="3">
        <f t="shared" si="1169"/>
        <v>1.3559947086159152E-3</v>
      </c>
      <c r="Y4161" s="3">
        <f t="shared" si="1170"/>
        <v>-1.7571059431525926E-3</v>
      </c>
    </row>
    <row r="4162" spans="1:25" x14ac:dyDescent="0.25">
      <c r="A4162" s="1">
        <v>42108</v>
      </c>
      <c r="B4162" s="2">
        <v>9642.2199999999993</v>
      </c>
      <c r="C4162" s="2">
        <v>90777</v>
      </c>
      <c r="D4162" s="2">
        <v>9645</v>
      </c>
      <c r="E4162" s="2">
        <v>9652</v>
      </c>
      <c r="F4162" s="13">
        <f t="shared" si="1158"/>
        <v>2.8831534646589496E-4</v>
      </c>
      <c r="G4162" s="2">
        <f t="shared" si="1171"/>
        <v>9501.1559999999972</v>
      </c>
      <c r="H4162" s="2">
        <f t="shared" ca="1" si="1159"/>
        <v>91308.4</v>
      </c>
      <c r="I4162">
        <f t="shared" ca="1" si="1160"/>
        <v>-1</v>
      </c>
      <c r="J4162">
        <f t="shared" si="1161"/>
        <v>1</v>
      </c>
      <c r="K4162">
        <f t="shared" si="1172"/>
        <v>-24.300000000001091</v>
      </c>
      <c r="L4162">
        <f t="shared" ca="1" si="1173"/>
        <v>24.300000000001091</v>
      </c>
      <c r="M4162" s="14">
        <f t="shared" si="1174"/>
        <v>6923.0300000000498</v>
      </c>
      <c r="N4162">
        <f t="shared" si="1162"/>
        <v>0</v>
      </c>
      <c r="O4162">
        <f t="shared" si="1175"/>
        <v>0</v>
      </c>
      <c r="P4162">
        <f>COUNTIF(作圖資料!$A$3:$A$249,A4162)</f>
        <v>0</v>
      </c>
      <c r="R4162" s="7">
        <f t="shared" si="1163"/>
        <v>-13</v>
      </c>
      <c r="S4162" s="8">
        <f t="shared" ca="1" si="1164"/>
        <v>13</v>
      </c>
      <c r="T4162" s="8">
        <f t="shared" ca="1" si="1165"/>
        <v>8466</v>
      </c>
      <c r="U4162" s="8">
        <f t="shared" ca="1" si="1166"/>
        <v>0</v>
      </c>
      <c r="V4162" s="9">
        <f t="shared" ca="1" si="1167"/>
        <v>0</v>
      </c>
      <c r="W4162" s="3">
        <f t="shared" si="1168"/>
        <v>2.2344389507149565E-3</v>
      </c>
      <c r="X4162" s="3">
        <f t="shared" si="1169"/>
        <v>-1.1612452775859872E-3</v>
      </c>
      <c r="Y4162" s="3">
        <f t="shared" si="1170"/>
        <v>-3.1007751937985883E-3</v>
      </c>
    </row>
    <row r="4163" spans="1:25" x14ac:dyDescent="0.25">
      <c r="A4163" s="1">
        <v>42109</v>
      </c>
      <c r="B4163" s="2">
        <v>9540.06</v>
      </c>
      <c r="C4163" s="2">
        <v>113154</v>
      </c>
      <c r="D4163" s="2">
        <v>9519</v>
      </c>
      <c r="E4163" s="2">
        <v>9536</v>
      </c>
      <c r="F4163" s="13">
        <f t="shared" ref="F4163:F4226" si="1176">IF(P4163=1,E4163,D4163)/B4163-1</f>
        <v>-4.2557384335106807E-4</v>
      </c>
      <c r="G4163" s="2">
        <f t="shared" si="1171"/>
        <v>9506.189833333332</v>
      </c>
      <c r="H4163" s="2">
        <f t="shared" ref="H4163:H4226" ca="1" si="1177">IF(ROW()&gt;$H$1,AVERAGE(OFFSET(C4163,-$H$1+1,,$H$1)),"")</f>
        <v>95542.2</v>
      </c>
      <c r="I4163">
        <f t="shared" ref="I4163:I4226" ca="1" si="1178">IF(H4163="",0,SIGN(C4163-H4163))</f>
        <v>1</v>
      </c>
      <c r="J4163">
        <f t="shared" ref="J4163:J4226" si="1179">SIGN(F4163)</f>
        <v>-1</v>
      </c>
      <c r="K4163">
        <f t="shared" si="1172"/>
        <v>-102.15999999999985</v>
      </c>
      <c r="L4163">
        <f t="shared" ca="1" si="1173"/>
        <v>102.15999999999985</v>
      </c>
      <c r="M4163" s="14">
        <f t="shared" si="1174"/>
        <v>6923.0300000000498</v>
      </c>
      <c r="N4163">
        <f t="shared" ref="N4163:N4226" si="1180">INT(M4163*$Q$1/B4163)*CHOOSE($L$1,I4163,J4163)</f>
        <v>0</v>
      </c>
      <c r="O4163">
        <f t="shared" si="1175"/>
        <v>0</v>
      </c>
      <c r="P4163">
        <f>COUNTIF(作圖資料!$A$3:$A$249,A4163)</f>
        <v>1</v>
      </c>
      <c r="R4163" s="7">
        <f t="shared" si="1163"/>
        <v>-126</v>
      </c>
      <c r="S4163" s="8">
        <f t="shared" ca="1" si="1164"/>
        <v>126</v>
      </c>
      <c r="T4163" s="8">
        <f t="shared" ca="1" si="1165"/>
        <v>8466</v>
      </c>
      <c r="U4163" s="8">
        <f t="shared" ca="1" si="1166"/>
        <v>0</v>
      </c>
      <c r="V4163" s="9">
        <f t="shared" ca="1" si="1167"/>
        <v>0</v>
      </c>
      <c r="W4163" s="3">
        <f t="shared" si="1168"/>
        <v>2.2344389507149565E-3</v>
      </c>
      <c r="X4163" s="3">
        <f t="shared" si="1169"/>
        <v>-1.1744012231922452E-2</v>
      </c>
      <c r="Y4163" s="3">
        <f t="shared" si="1170"/>
        <v>-1.6124031007752171E-2</v>
      </c>
    </row>
    <row r="4164" spans="1:25" x14ac:dyDescent="0.25">
      <c r="A4164" s="1">
        <v>42110</v>
      </c>
      <c r="B4164" s="2">
        <v>9656.8700000000008</v>
      </c>
      <c r="C4164" s="2">
        <v>100552</v>
      </c>
      <c r="D4164" s="2">
        <v>9647</v>
      </c>
      <c r="E4164" s="2">
        <v>9644</v>
      </c>
      <c r="F4164" s="13">
        <f t="shared" si="1176"/>
        <v>-1.0220702981401653E-3</v>
      </c>
      <c r="G4164" s="2">
        <f t="shared" si="1171"/>
        <v>9513.5446666666649</v>
      </c>
      <c r="H4164" s="2">
        <f t="shared" ca="1" si="1177"/>
        <v>95641.4</v>
      </c>
      <c r="I4164">
        <f t="shared" ca="1" si="1178"/>
        <v>1</v>
      </c>
      <c r="J4164">
        <f t="shared" si="1179"/>
        <v>-1</v>
      </c>
      <c r="K4164">
        <f t="shared" si="1172"/>
        <v>116.81000000000131</v>
      </c>
      <c r="L4164">
        <f t="shared" ca="1" si="1173"/>
        <v>116.81000000000131</v>
      </c>
      <c r="M4164" s="14">
        <f t="shared" si="1174"/>
        <v>6923.0300000000498</v>
      </c>
      <c r="N4164">
        <f t="shared" si="1180"/>
        <v>0</v>
      </c>
      <c r="O4164">
        <f t="shared" si="1175"/>
        <v>0</v>
      </c>
      <c r="P4164">
        <f>COUNTIF(作圖資料!$A$3:$A$249,A4164)</f>
        <v>0</v>
      </c>
      <c r="R4164" s="7">
        <f t="shared" ref="R4164:R4227" si="1181">D4164-IF(P4163=1,E4163,D4163)</f>
        <v>111</v>
      </c>
      <c r="S4164" s="8">
        <f t="shared" ref="S4164:S4227" ca="1" si="1182">I4163*R4164</f>
        <v>111</v>
      </c>
      <c r="T4164" s="8">
        <f t="shared" ref="T4164:T4227" ca="1" si="1183">T4163+R4164*U4163</f>
        <v>8466</v>
      </c>
      <c r="U4164" s="8">
        <f t="shared" ref="U4164:U4227" ca="1" si="1184">INT(T4164*$Q$1/IF(P4164=1,E4164,D4164))*I4164</f>
        <v>0</v>
      </c>
      <c r="V4164" s="9">
        <f t="shared" ref="V4164:V4227" ca="1" si="1185">IF(P4164=1,ABS(U4164)+ABS(U4163),ABS(U4164-U4163))</f>
        <v>0</v>
      </c>
      <c r="W4164" s="3">
        <f t="shared" ref="W4164:W4227" si="1186">IF(P4163=1,F4163,W4163)</f>
        <v>-4.2557384335106807E-4</v>
      </c>
      <c r="X4164" s="3">
        <f t="shared" ref="X4164:X4227" si="1187">IF(P4163=1,K4164/B4163,(1+K4164/B4163)*(1+X4163)-1)</f>
        <v>1.2244157793556991E-2</v>
      </c>
      <c r="Y4164" s="3">
        <f t="shared" ref="Y4164:Y4227" si="1188">IF(P4163=1,R4164/E4163,(1+R4164/D4163)*(1+Y4163)-1)</f>
        <v>1.164010067114094E-2</v>
      </c>
    </row>
    <row r="4165" spans="1:25" x14ac:dyDescent="0.25">
      <c r="A4165" s="1">
        <v>42111</v>
      </c>
      <c r="B4165" s="2">
        <v>9570.93</v>
      </c>
      <c r="C4165" s="2">
        <v>97702</v>
      </c>
      <c r="D4165" s="2">
        <v>9584</v>
      </c>
      <c r="E4165" s="2">
        <v>9586</v>
      </c>
      <c r="F4165" s="13">
        <f t="shared" si="1176"/>
        <v>1.3655935212146808E-3</v>
      </c>
      <c r="G4165" s="2">
        <f t="shared" si="1171"/>
        <v>9520.0885000000017</v>
      </c>
      <c r="H4165" s="2">
        <f t="shared" ca="1" si="1177"/>
        <v>96946.2</v>
      </c>
      <c r="I4165">
        <f t="shared" ca="1" si="1178"/>
        <v>1</v>
      </c>
      <c r="J4165">
        <f t="shared" si="1179"/>
        <v>1</v>
      </c>
      <c r="K4165">
        <f t="shared" si="1172"/>
        <v>-85.940000000000509</v>
      </c>
      <c r="L4165">
        <f t="shared" ca="1" si="1173"/>
        <v>-85.940000000000509</v>
      </c>
      <c r="M4165" s="14">
        <f t="shared" si="1174"/>
        <v>6923.0300000000498</v>
      </c>
      <c r="N4165">
        <f t="shared" si="1180"/>
        <v>0</v>
      </c>
      <c r="O4165">
        <f t="shared" si="1175"/>
        <v>0</v>
      </c>
      <c r="P4165">
        <f>COUNTIF(作圖資料!$A$3:$A$249,A4165)</f>
        <v>0</v>
      </c>
      <c r="R4165" s="7">
        <f t="shared" si="1181"/>
        <v>-63</v>
      </c>
      <c r="S4165" s="8">
        <f t="shared" ca="1" si="1182"/>
        <v>-63</v>
      </c>
      <c r="T4165" s="8">
        <f t="shared" ca="1" si="1183"/>
        <v>8466</v>
      </c>
      <c r="U4165" s="8">
        <f t="shared" ca="1" si="1184"/>
        <v>0</v>
      </c>
      <c r="V4165" s="9">
        <f t="shared" ca="1" si="1185"/>
        <v>0</v>
      </c>
      <c r="W4165" s="3">
        <f t="shared" si="1186"/>
        <v>-4.2557384335106807E-4</v>
      </c>
      <c r="X4165" s="3">
        <f t="shared" si="1187"/>
        <v>3.2358287054798929E-3</v>
      </c>
      <c r="Y4165" s="3">
        <f t="shared" si="1188"/>
        <v>5.0335570469797197E-3</v>
      </c>
    </row>
    <row r="4166" spans="1:25" x14ac:dyDescent="0.25">
      <c r="A4166" s="1">
        <v>42114</v>
      </c>
      <c r="B4166" s="2">
        <v>9552.85</v>
      </c>
      <c r="C4166" s="2">
        <v>86024</v>
      </c>
      <c r="D4166" s="2">
        <v>9561</v>
      </c>
      <c r="E4166" s="2">
        <v>9567</v>
      </c>
      <c r="F4166" s="13">
        <f t="shared" si="1176"/>
        <v>8.5314853682394443E-4</v>
      </c>
      <c r="G4166" s="2">
        <f t="shared" si="1171"/>
        <v>9525.4393333333355</v>
      </c>
      <c r="H4166" s="2">
        <f t="shared" ca="1" si="1177"/>
        <v>97641.8</v>
      </c>
      <c r="I4166">
        <f t="shared" ca="1" si="1178"/>
        <v>-1</v>
      </c>
      <c r="J4166">
        <f t="shared" si="1179"/>
        <v>1</v>
      </c>
      <c r="K4166">
        <f t="shared" si="1172"/>
        <v>-18.079999999999927</v>
      </c>
      <c r="L4166">
        <f t="shared" ca="1" si="1173"/>
        <v>-18.079999999999927</v>
      </c>
      <c r="M4166" s="14">
        <f t="shared" si="1174"/>
        <v>6923.0300000000498</v>
      </c>
      <c r="N4166">
        <f t="shared" si="1180"/>
        <v>0</v>
      </c>
      <c r="O4166">
        <f t="shared" si="1175"/>
        <v>0</v>
      </c>
      <c r="P4166">
        <f>COUNTIF(作圖資料!$A$3:$A$249,A4166)</f>
        <v>0</v>
      </c>
      <c r="R4166" s="7">
        <f t="shared" si="1181"/>
        <v>-23</v>
      </c>
      <c r="S4166" s="8">
        <f t="shared" ca="1" si="1182"/>
        <v>-23</v>
      </c>
      <c r="T4166" s="8">
        <f t="shared" ca="1" si="1183"/>
        <v>8466</v>
      </c>
      <c r="U4166" s="8">
        <f t="shared" ca="1" si="1184"/>
        <v>0</v>
      </c>
      <c r="V4166" s="9">
        <f t="shared" ca="1" si="1185"/>
        <v>0</v>
      </c>
      <c r="W4166" s="3">
        <f t="shared" si="1186"/>
        <v>-4.2557384335106807E-4</v>
      </c>
      <c r="X4166" s="3">
        <f t="shared" si="1187"/>
        <v>1.3406624276997015E-3</v>
      </c>
      <c r="Y4166" s="3">
        <f t="shared" si="1188"/>
        <v>2.6216442953017616E-3</v>
      </c>
    </row>
    <row r="4167" spans="1:25" x14ac:dyDescent="0.25">
      <c r="A4167" s="1">
        <v>42115</v>
      </c>
      <c r="B4167" s="2">
        <v>9533.98</v>
      </c>
      <c r="C4167" s="2">
        <v>92123</v>
      </c>
      <c r="D4167" s="2">
        <v>9556</v>
      </c>
      <c r="E4167" s="2">
        <v>9560</v>
      </c>
      <c r="F4167" s="13">
        <f t="shared" si="1176"/>
        <v>2.3096335423402614E-3</v>
      </c>
      <c r="G4167" s="2">
        <f t="shared" si="1171"/>
        <v>9531.3351666666658</v>
      </c>
      <c r="H4167" s="2">
        <f t="shared" ca="1" si="1177"/>
        <v>97911</v>
      </c>
      <c r="I4167">
        <f t="shared" ca="1" si="1178"/>
        <v>-1</v>
      </c>
      <c r="J4167">
        <f t="shared" si="1179"/>
        <v>1</v>
      </c>
      <c r="K4167">
        <f t="shared" si="1172"/>
        <v>-18.8700000000008</v>
      </c>
      <c r="L4167">
        <f t="shared" ca="1" si="1173"/>
        <v>18.8700000000008</v>
      </c>
      <c r="M4167" s="14">
        <f t="shared" si="1174"/>
        <v>6923.0300000000498</v>
      </c>
      <c r="N4167">
        <f t="shared" si="1180"/>
        <v>0</v>
      </c>
      <c r="O4167">
        <f t="shared" si="1175"/>
        <v>0</v>
      </c>
      <c r="P4167">
        <f>COUNTIF(作圖資料!$A$3:$A$249,A4167)</f>
        <v>0</v>
      </c>
      <c r="R4167" s="7">
        <f t="shared" si="1181"/>
        <v>-5</v>
      </c>
      <c r="S4167" s="8">
        <f t="shared" ca="1" si="1182"/>
        <v>5</v>
      </c>
      <c r="T4167" s="8">
        <f t="shared" ca="1" si="1183"/>
        <v>8466</v>
      </c>
      <c r="U4167" s="8">
        <f t="shared" ca="1" si="1184"/>
        <v>0</v>
      </c>
      <c r="V4167" s="9">
        <f t="shared" ca="1" si="1185"/>
        <v>0</v>
      </c>
      <c r="W4167" s="3">
        <f t="shared" si="1186"/>
        <v>-4.2557384335106807E-4</v>
      </c>
      <c r="X4167" s="3">
        <f t="shared" si="1187"/>
        <v>-6.3731255358978611E-4</v>
      </c>
      <c r="Y4167" s="3">
        <f t="shared" si="1188"/>
        <v>2.0973154362413648E-3</v>
      </c>
    </row>
    <row r="4168" spans="1:25" x14ac:dyDescent="0.25">
      <c r="A4168" s="1">
        <v>42116</v>
      </c>
      <c r="B4168" s="2">
        <v>9613</v>
      </c>
      <c r="C4168" s="2">
        <v>102393</v>
      </c>
      <c r="D4168" s="2">
        <v>9613</v>
      </c>
      <c r="E4168" s="2">
        <v>9620</v>
      </c>
      <c r="F4168" s="13">
        <f t="shared" si="1176"/>
        <v>0</v>
      </c>
      <c r="G4168" s="2">
        <f t="shared" si="1171"/>
        <v>9538.8003333333345</v>
      </c>
      <c r="H4168" s="2">
        <f t="shared" ca="1" si="1177"/>
        <v>95758.8</v>
      </c>
      <c r="I4168">
        <f t="shared" ca="1" si="1178"/>
        <v>1</v>
      </c>
      <c r="J4168">
        <f t="shared" si="1179"/>
        <v>0</v>
      </c>
      <c r="K4168">
        <f t="shared" si="1172"/>
        <v>79.020000000000437</v>
      </c>
      <c r="L4168">
        <f t="shared" ca="1" si="1173"/>
        <v>-79.020000000000437</v>
      </c>
      <c r="M4168" s="14">
        <f t="shared" si="1174"/>
        <v>6923.0300000000498</v>
      </c>
      <c r="N4168">
        <f t="shared" si="1180"/>
        <v>0</v>
      </c>
      <c r="O4168">
        <f t="shared" si="1175"/>
        <v>0</v>
      </c>
      <c r="P4168">
        <f>COUNTIF(作圖資料!$A$3:$A$249,A4168)</f>
        <v>0</v>
      </c>
      <c r="R4168" s="7">
        <f t="shared" si="1181"/>
        <v>57</v>
      </c>
      <c r="S4168" s="8">
        <f t="shared" ca="1" si="1182"/>
        <v>-57</v>
      </c>
      <c r="T4168" s="8">
        <f t="shared" ca="1" si="1183"/>
        <v>8466</v>
      </c>
      <c r="U4168" s="8">
        <f t="shared" ca="1" si="1184"/>
        <v>0</v>
      </c>
      <c r="V4168" s="9">
        <f t="shared" ca="1" si="1185"/>
        <v>0</v>
      </c>
      <c r="W4168" s="3">
        <f t="shared" si="1186"/>
        <v>-4.2557384335106807E-4</v>
      </c>
      <c r="X4168" s="3">
        <f t="shared" si="1187"/>
        <v>7.6456542202041344E-3</v>
      </c>
      <c r="Y4168" s="3">
        <f t="shared" si="1188"/>
        <v>8.0746644295299763E-3</v>
      </c>
    </row>
    <row r="4169" spans="1:25" x14ac:dyDescent="0.25">
      <c r="A4169" s="1">
        <v>42117</v>
      </c>
      <c r="B4169" s="2">
        <v>9797.49</v>
      </c>
      <c r="C4169" s="2">
        <v>143170</v>
      </c>
      <c r="D4169" s="2">
        <v>9838</v>
      </c>
      <c r="E4169" s="2">
        <v>9848</v>
      </c>
      <c r="F4169" s="13">
        <f t="shared" si="1176"/>
        <v>4.1347324671932029E-3</v>
      </c>
      <c r="G4169" s="2">
        <f t="shared" si="1171"/>
        <v>9549.7869999999984</v>
      </c>
      <c r="H4169" s="2">
        <f t="shared" ca="1" si="1177"/>
        <v>104282.4</v>
      </c>
      <c r="I4169">
        <f t="shared" ca="1" si="1178"/>
        <v>1</v>
      </c>
      <c r="J4169">
        <f t="shared" si="1179"/>
        <v>1</v>
      </c>
      <c r="K4169">
        <f t="shared" si="1172"/>
        <v>184.48999999999978</v>
      </c>
      <c r="L4169">
        <f t="shared" ca="1" si="1173"/>
        <v>184.48999999999978</v>
      </c>
      <c r="M4169" s="14">
        <f t="shared" si="1174"/>
        <v>6923.0300000000498</v>
      </c>
      <c r="N4169">
        <f t="shared" si="1180"/>
        <v>0</v>
      </c>
      <c r="O4169">
        <f t="shared" si="1175"/>
        <v>0</v>
      </c>
      <c r="P4169">
        <f>COUNTIF(作圖資料!$A$3:$A$249,A4169)</f>
        <v>0</v>
      </c>
      <c r="R4169" s="7">
        <f t="shared" si="1181"/>
        <v>225</v>
      </c>
      <c r="S4169" s="8">
        <f t="shared" ca="1" si="1182"/>
        <v>225</v>
      </c>
      <c r="T4169" s="8">
        <f t="shared" ca="1" si="1183"/>
        <v>8466</v>
      </c>
      <c r="U4169" s="8">
        <f t="shared" ca="1" si="1184"/>
        <v>0</v>
      </c>
      <c r="V4169" s="9">
        <f t="shared" ca="1" si="1185"/>
        <v>0</v>
      </c>
      <c r="W4169" s="3">
        <f t="shared" si="1186"/>
        <v>-4.2557384335106807E-4</v>
      </c>
      <c r="X4169" s="3">
        <f t="shared" si="1187"/>
        <v>2.6984107018194869E-2</v>
      </c>
      <c r="Y4169" s="3">
        <f t="shared" si="1188"/>
        <v>3.1669463087248051E-2</v>
      </c>
    </row>
    <row r="4170" spans="1:25" x14ac:dyDescent="0.25">
      <c r="A4170" s="1">
        <v>42118</v>
      </c>
      <c r="B4170" s="2">
        <v>9913.2800000000007</v>
      </c>
      <c r="C4170" s="2">
        <v>164646</v>
      </c>
      <c r="D4170" s="2">
        <v>9920</v>
      </c>
      <c r="E4170" s="2">
        <v>9930</v>
      </c>
      <c r="F4170" s="13">
        <f t="shared" si="1176"/>
        <v>6.7787856289736048E-4</v>
      </c>
      <c r="G4170" s="2">
        <f t="shared" si="1171"/>
        <v>9562.1073333333297</v>
      </c>
      <c r="H4170" s="2">
        <f t="shared" ca="1" si="1177"/>
        <v>117671.2</v>
      </c>
      <c r="I4170">
        <f t="shared" ca="1" si="1178"/>
        <v>1</v>
      </c>
      <c r="J4170">
        <f t="shared" si="1179"/>
        <v>1</v>
      </c>
      <c r="K4170">
        <f t="shared" si="1172"/>
        <v>115.79000000000087</v>
      </c>
      <c r="L4170">
        <f t="shared" ca="1" si="1173"/>
        <v>115.79000000000087</v>
      </c>
      <c r="M4170" s="14">
        <f t="shared" si="1174"/>
        <v>6923.0300000000498</v>
      </c>
      <c r="N4170">
        <f t="shared" si="1180"/>
        <v>0</v>
      </c>
      <c r="O4170">
        <f t="shared" si="1175"/>
        <v>0</v>
      </c>
      <c r="P4170">
        <f>COUNTIF(作圖資料!$A$3:$A$249,A4170)</f>
        <v>0</v>
      </c>
      <c r="R4170" s="7">
        <f t="shared" si="1181"/>
        <v>82</v>
      </c>
      <c r="S4170" s="8">
        <f t="shared" ca="1" si="1182"/>
        <v>82</v>
      </c>
      <c r="T4170" s="8">
        <f t="shared" ca="1" si="1183"/>
        <v>8466</v>
      </c>
      <c r="U4170" s="8">
        <f t="shared" ca="1" si="1184"/>
        <v>0</v>
      </c>
      <c r="V4170" s="9">
        <f t="shared" ca="1" si="1185"/>
        <v>0</v>
      </c>
      <c r="W4170" s="3">
        <f t="shared" si="1186"/>
        <v>-4.2557384335106807E-4</v>
      </c>
      <c r="X4170" s="3">
        <f t="shared" si="1187"/>
        <v>3.912134724519567E-2</v>
      </c>
      <c r="Y4170" s="3">
        <f t="shared" si="1188"/>
        <v>4.0268456375838646E-2</v>
      </c>
    </row>
    <row r="4171" spans="1:25" x14ac:dyDescent="0.25">
      <c r="A4171" s="1">
        <v>42121</v>
      </c>
      <c r="B4171" s="2">
        <v>9973.1200000000008</v>
      </c>
      <c r="C4171" s="2">
        <v>130159</v>
      </c>
      <c r="D4171" s="2">
        <v>10019</v>
      </c>
      <c r="E4171" s="2">
        <v>10027</v>
      </c>
      <c r="F4171" s="13">
        <f t="shared" si="1176"/>
        <v>4.6003657832252021E-3</v>
      </c>
      <c r="G4171" s="2">
        <f t="shared" si="1171"/>
        <v>9574.1311666666643</v>
      </c>
      <c r="H4171" s="2">
        <f t="shared" ca="1" si="1177"/>
        <v>126498.2</v>
      </c>
      <c r="I4171">
        <f t="shared" ca="1" si="1178"/>
        <v>1</v>
      </c>
      <c r="J4171">
        <f t="shared" si="1179"/>
        <v>1</v>
      </c>
      <c r="K4171">
        <f t="shared" si="1172"/>
        <v>59.840000000000146</v>
      </c>
      <c r="L4171">
        <f t="shared" ca="1" si="1173"/>
        <v>59.840000000000146</v>
      </c>
      <c r="M4171" s="14">
        <f t="shared" si="1174"/>
        <v>6923.0300000000498</v>
      </c>
      <c r="N4171">
        <f t="shared" si="1180"/>
        <v>0</v>
      </c>
      <c r="O4171">
        <f t="shared" si="1175"/>
        <v>0</v>
      </c>
      <c r="P4171">
        <f>COUNTIF(作圖資料!$A$3:$A$249,A4171)</f>
        <v>0</v>
      </c>
      <c r="R4171" s="7">
        <f t="shared" si="1181"/>
        <v>99</v>
      </c>
      <c r="S4171" s="8">
        <f t="shared" ca="1" si="1182"/>
        <v>99</v>
      </c>
      <c r="T4171" s="8">
        <f t="shared" ca="1" si="1183"/>
        <v>8466</v>
      </c>
      <c r="U4171" s="8">
        <f t="shared" ca="1" si="1184"/>
        <v>0</v>
      </c>
      <c r="V4171" s="9">
        <f t="shared" ca="1" si="1185"/>
        <v>0</v>
      </c>
      <c r="W4171" s="3">
        <f t="shared" si="1186"/>
        <v>-4.2557384335106807E-4</v>
      </c>
      <c r="X4171" s="3">
        <f t="shared" si="1187"/>
        <v>4.539384448315853E-2</v>
      </c>
      <c r="Y4171" s="3">
        <f t="shared" si="1188"/>
        <v>5.0650167785234679E-2</v>
      </c>
    </row>
    <row r="4172" spans="1:25" x14ac:dyDescent="0.25">
      <c r="A4172" s="1">
        <v>42122</v>
      </c>
      <c r="B4172" s="2">
        <v>9956.83</v>
      </c>
      <c r="C4172" s="2">
        <v>116640</v>
      </c>
      <c r="D4172" s="2">
        <v>9990</v>
      </c>
      <c r="E4172" s="2">
        <v>10000</v>
      </c>
      <c r="F4172" s="13">
        <f t="shared" si="1176"/>
        <v>3.3313815742561648E-3</v>
      </c>
      <c r="G4172" s="2">
        <f t="shared" si="1171"/>
        <v>9584.7498333333315</v>
      </c>
      <c r="H4172" s="2">
        <f t="shared" ca="1" si="1177"/>
        <v>131401.60000000001</v>
      </c>
      <c r="I4172">
        <f t="shared" ca="1" si="1178"/>
        <v>-1</v>
      </c>
      <c r="J4172">
        <f t="shared" si="1179"/>
        <v>1</v>
      </c>
      <c r="K4172">
        <f t="shared" si="1172"/>
        <v>-16.290000000000873</v>
      </c>
      <c r="L4172">
        <f t="shared" ca="1" si="1173"/>
        <v>-16.290000000000873</v>
      </c>
      <c r="M4172" s="14">
        <f t="shared" si="1174"/>
        <v>6923.0300000000498</v>
      </c>
      <c r="N4172">
        <f t="shared" si="1180"/>
        <v>0</v>
      </c>
      <c r="O4172">
        <f t="shared" si="1175"/>
        <v>0</v>
      </c>
      <c r="P4172">
        <f>COUNTIF(作圖資料!$A$3:$A$249,A4172)</f>
        <v>0</v>
      </c>
      <c r="R4172" s="7">
        <f t="shared" si="1181"/>
        <v>-29</v>
      </c>
      <c r="S4172" s="8">
        <f t="shared" ca="1" si="1182"/>
        <v>-29</v>
      </c>
      <c r="T4172" s="8">
        <f t="shared" ca="1" si="1183"/>
        <v>8466</v>
      </c>
      <c r="U4172" s="8">
        <f t="shared" ca="1" si="1184"/>
        <v>0</v>
      </c>
      <c r="V4172" s="9">
        <f t="shared" ca="1" si="1185"/>
        <v>0</v>
      </c>
      <c r="W4172" s="3">
        <f t="shared" si="1186"/>
        <v>-4.2557384335106807E-4</v>
      </c>
      <c r="X4172" s="3">
        <f t="shared" si="1187"/>
        <v>4.3686308052570011E-2</v>
      </c>
      <c r="Y4172" s="3">
        <f t="shared" si="1188"/>
        <v>4.7609060402684422E-2</v>
      </c>
    </row>
    <row r="4173" spans="1:25" x14ac:dyDescent="0.25">
      <c r="A4173" s="1">
        <v>42123</v>
      </c>
      <c r="B4173" s="2">
        <v>9853.83</v>
      </c>
      <c r="C4173" s="2">
        <v>113762</v>
      </c>
      <c r="D4173" s="2">
        <v>9909</v>
      </c>
      <c r="E4173" s="2">
        <v>9918</v>
      </c>
      <c r="F4173" s="13">
        <f t="shared" si="1176"/>
        <v>5.5988382182359242E-3</v>
      </c>
      <c r="G4173" s="2">
        <f t="shared" si="1171"/>
        <v>9592.821833333328</v>
      </c>
      <c r="H4173" s="2">
        <f t="shared" ca="1" si="1177"/>
        <v>133675.4</v>
      </c>
      <c r="I4173">
        <f t="shared" ca="1" si="1178"/>
        <v>-1</v>
      </c>
      <c r="J4173">
        <f t="shared" si="1179"/>
        <v>1</v>
      </c>
      <c r="K4173">
        <f t="shared" si="1172"/>
        <v>-103</v>
      </c>
      <c r="L4173">
        <f t="shared" ca="1" si="1173"/>
        <v>103</v>
      </c>
      <c r="M4173" s="14">
        <f t="shared" si="1174"/>
        <v>6923.0300000000498</v>
      </c>
      <c r="N4173">
        <f t="shared" si="1180"/>
        <v>0</v>
      </c>
      <c r="O4173">
        <f t="shared" si="1175"/>
        <v>0</v>
      </c>
      <c r="P4173">
        <f>COUNTIF(作圖資料!$A$3:$A$249,A4173)</f>
        <v>0</v>
      </c>
      <c r="R4173" s="7">
        <f t="shared" si="1181"/>
        <v>-81</v>
      </c>
      <c r="S4173" s="8">
        <f t="shared" ca="1" si="1182"/>
        <v>81</v>
      </c>
      <c r="T4173" s="8">
        <f t="shared" ca="1" si="1183"/>
        <v>8466</v>
      </c>
      <c r="U4173" s="8">
        <f t="shared" ca="1" si="1184"/>
        <v>0</v>
      </c>
      <c r="V4173" s="9">
        <f t="shared" ca="1" si="1185"/>
        <v>0</v>
      </c>
      <c r="W4173" s="3">
        <f t="shared" si="1186"/>
        <v>-4.2557384335106807E-4</v>
      </c>
      <c r="X4173" s="3">
        <f t="shared" si="1187"/>
        <v>3.2889730253268912E-2</v>
      </c>
      <c r="Y4173" s="3">
        <f t="shared" si="1188"/>
        <v>3.9114932885905951E-2</v>
      </c>
    </row>
    <row r="4174" spans="1:25" x14ac:dyDescent="0.25">
      <c r="A4174" s="1">
        <v>42124</v>
      </c>
      <c r="B4174" s="2">
        <v>9820.0499999999993</v>
      </c>
      <c r="C4174" s="2">
        <v>112481</v>
      </c>
      <c r="D4174" s="2">
        <v>9874</v>
      </c>
      <c r="E4174" s="2">
        <v>9888</v>
      </c>
      <c r="F4174" s="13">
        <f t="shared" si="1176"/>
        <v>5.4938620475457611E-3</v>
      </c>
      <c r="G4174" s="2">
        <f t="shared" si="1171"/>
        <v>9598.640333333331</v>
      </c>
      <c r="H4174" s="2">
        <f t="shared" ca="1" si="1177"/>
        <v>127537.60000000001</v>
      </c>
      <c r="I4174">
        <f t="shared" ca="1" si="1178"/>
        <v>-1</v>
      </c>
      <c r="J4174">
        <f t="shared" si="1179"/>
        <v>1</v>
      </c>
      <c r="K4174">
        <f t="shared" si="1172"/>
        <v>-33.780000000000655</v>
      </c>
      <c r="L4174">
        <f t="shared" ca="1" si="1173"/>
        <v>33.780000000000655</v>
      </c>
      <c r="M4174" s="14">
        <f t="shared" si="1174"/>
        <v>6923.0300000000498</v>
      </c>
      <c r="N4174">
        <f t="shared" si="1180"/>
        <v>0</v>
      </c>
      <c r="O4174">
        <f t="shared" si="1175"/>
        <v>0</v>
      </c>
      <c r="P4174">
        <f>COUNTIF(作圖資料!$A$3:$A$249,A4174)</f>
        <v>0</v>
      </c>
      <c r="R4174" s="7">
        <f t="shared" si="1181"/>
        <v>-35</v>
      </c>
      <c r="S4174" s="8">
        <f t="shared" ca="1" si="1182"/>
        <v>35</v>
      </c>
      <c r="T4174" s="8">
        <f t="shared" ca="1" si="1183"/>
        <v>8466</v>
      </c>
      <c r="U4174" s="8">
        <f t="shared" ca="1" si="1184"/>
        <v>0</v>
      </c>
      <c r="V4174" s="9">
        <f t="shared" ca="1" si="1185"/>
        <v>0</v>
      </c>
      <c r="W4174" s="3">
        <f t="shared" si="1186"/>
        <v>-4.2557384335106807E-4</v>
      </c>
      <c r="X4174" s="3">
        <f t="shared" si="1187"/>
        <v>2.9348872019672845E-2</v>
      </c>
      <c r="Y4174" s="3">
        <f t="shared" si="1188"/>
        <v>3.5444630872483174E-2</v>
      </c>
    </row>
    <row r="4175" spans="1:25" x14ac:dyDescent="0.25">
      <c r="A4175" s="1">
        <v>42128</v>
      </c>
      <c r="B4175" s="2">
        <v>9845.0400000000009</v>
      </c>
      <c r="C4175" s="2">
        <v>98222</v>
      </c>
      <c r="D4175" s="2">
        <v>9886</v>
      </c>
      <c r="E4175" s="2">
        <v>9897</v>
      </c>
      <c r="F4175" s="13">
        <f t="shared" si="1176"/>
        <v>4.1604706532425428E-3</v>
      </c>
      <c r="G4175" s="2">
        <f t="shared" si="1171"/>
        <v>9604.7631666666639</v>
      </c>
      <c r="H4175" s="2">
        <f t="shared" ca="1" si="1177"/>
        <v>114252.8</v>
      </c>
      <c r="I4175">
        <f t="shared" ca="1" si="1178"/>
        <v>-1</v>
      </c>
      <c r="J4175">
        <f t="shared" si="1179"/>
        <v>1</v>
      </c>
      <c r="K4175">
        <f t="shared" si="1172"/>
        <v>24.990000000001601</v>
      </c>
      <c r="L4175">
        <f t="shared" ca="1" si="1173"/>
        <v>-24.990000000001601</v>
      </c>
      <c r="M4175" s="14">
        <f t="shared" si="1174"/>
        <v>6923.0300000000498</v>
      </c>
      <c r="N4175">
        <f t="shared" si="1180"/>
        <v>0</v>
      </c>
      <c r="O4175">
        <f t="shared" si="1175"/>
        <v>0</v>
      </c>
      <c r="P4175">
        <f>COUNTIF(作圖資料!$A$3:$A$249,A4175)</f>
        <v>0</v>
      </c>
      <c r="R4175" s="7">
        <f t="shared" si="1181"/>
        <v>12</v>
      </c>
      <c r="S4175" s="8">
        <f t="shared" ca="1" si="1182"/>
        <v>-12</v>
      </c>
      <c r="T4175" s="8">
        <f t="shared" ca="1" si="1183"/>
        <v>8466</v>
      </c>
      <c r="U4175" s="8">
        <f t="shared" ca="1" si="1184"/>
        <v>0</v>
      </c>
      <c r="V4175" s="9">
        <f t="shared" ca="1" si="1185"/>
        <v>0</v>
      </c>
      <c r="W4175" s="3">
        <f t="shared" si="1186"/>
        <v>-4.2557384335106807E-4</v>
      </c>
      <c r="X4175" s="3">
        <f t="shared" si="1187"/>
        <v>3.1968352400299604E-2</v>
      </c>
      <c r="Y4175" s="3">
        <f t="shared" si="1188"/>
        <v>3.6703020134227993E-2</v>
      </c>
    </row>
    <row r="4176" spans="1:25" x14ac:dyDescent="0.25">
      <c r="A4176" s="1">
        <v>42129</v>
      </c>
      <c r="B4176" s="2">
        <v>9820.1299999999992</v>
      </c>
      <c r="C4176" s="2">
        <v>91156</v>
      </c>
      <c r="D4176" s="2">
        <v>9849</v>
      </c>
      <c r="E4176" s="2">
        <v>9860</v>
      </c>
      <c r="F4176" s="13">
        <f t="shared" si="1176"/>
        <v>2.9398796146284933E-3</v>
      </c>
      <c r="G4176" s="2">
        <f t="shared" si="1171"/>
        <v>9609.7388333333329</v>
      </c>
      <c r="H4176" s="2">
        <f t="shared" ca="1" si="1177"/>
        <v>106452.2</v>
      </c>
      <c r="I4176">
        <f t="shared" ca="1" si="1178"/>
        <v>-1</v>
      </c>
      <c r="J4176">
        <f t="shared" si="1179"/>
        <v>1</v>
      </c>
      <c r="K4176">
        <f t="shared" si="1172"/>
        <v>-24.910000000001673</v>
      </c>
      <c r="L4176">
        <f t="shared" ca="1" si="1173"/>
        <v>24.910000000001673</v>
      </c>
      <c r="M4176" s="14">
        <f t="shared" si="1174"/>
        <v>6923.0300000000498</v>
      </c>
      <c r="N4176">
        <f t="shared" si="1180"/>
        <v>0</v>
      </c>
      <c r="O4176">
        <f t="shared" si="1175"/>
        <v>0</v>
      </c>
      <c r="P4176">
        <f>COUNTIF(作圖資料!$A$3:$A$249,A4176)</f>
        <v>0</v>
      </c>
      <c r="R4176" s="7">
        <f t="shared" si="1181"/>
        <v>-37</v>
      </c>
      <c r="S4176" s="8">
        <f t="shared" ca="1" si="1182"/>
        <v>37</v>
      </c>
      <c r="T4176" s="8">
        <f t="shared" ca="1" si="1183"/>
        <v>8466</v>
      </c>
      <c r="U4176" s="8">
        <f t="shared" ca="1" si="1184"/>
        <v>0</v>
      </c>
      <c r="V4176" s="9">
        <f t="shared" ca="1" si="1185"/>
        <v>0</v>
      </c>
      <c r="W4176" s="3">
        <f t="shared" si="1186"/>
        <v>-4.2557384335106807E-4</v>
      </c>
      <c r="X4176" s="3">
        <f t="shared" si="1187"/>
        <v>2.9357257711167595E-2</v>
      </c>
      <c r="Y4176" s="3">
        <f t="shared" si="1188"/>
        <v>3.2822986577180968E-2</v>
      </c>
    </row>
    <row r="4177" spans="1:25" x14ac:dyDescent="0.25">
      <c r="A4177" s="1">
        <v>42130</v>
      </c>
      <c r="B4177" s="2">
        <v>9818.2000000000007</v>
      </c>
      <c r="C4177" s="2">
        <v>96358</v>
      </c>
      <c r="D4177" s="2">
        <v>9847</v>
      </c>
      <c r="E4177" s="2">
        <v>9859</v>
      </c>
      <c r="F4177" s="13">
        <f t="shared" si="1176"/>
        <v>2.9333279012444535E-3</v>
      </c>
      <c r="G4177" s="2">
        <f t="shared" si="1171"/>
        <v>9614.8601666666636</v>
      </c>
      <c r="H4177" s="2">
        <f t="shared" ca="1" si="1177"/>
        <v>102395.8</v>
      </c>
      <c r="I4177">
        <f t="shared" ca="1" si="1178"/>
        <v>-1</v>
      </c>
      <c r="J4177">
        <f t="shared" si="1179"/>
        <v>1</v>
      </c>
      <c r="K4177">
        <f t="shared" si="1172"/>
        <v>-1.929999999998472</v>
      </c>
      <c r="L4177">
        <f t="shared" ca="1" si="1173"/>
        <v>1.929999999998472</v>
      </c>
      <c r="M4177" s="14">
        <f t="shared" si="1174"/>
        <v>6923.0300000000498</v>
      </c>
      <c r="N4177">
        <f t="shared" si="1180"/>
        <v>0</v>
      </c>
      <c r="O4177">
        <f t="shared" si="1175"/>
        <v>0</v>
      </c>
      <c r="P4177">
        <f>COUNTIF(作圖資料!$A$3:$A$249,A4177)</f>
        <v>0</v>
      </c>
      <c r="R4177" s="7">
        <f t="shared" si="1181"/>
        <v>-2</v>
      </c>
      <c r="S4177" s="8">
        <f t="shared" ca="1" si="1182"/>
        <v>2</v>
      </c>
      <c r="T4177" s="8">
        <f t="shared" ca="1" si="1183"/>
        <v>8466</v>
      </c>
      <c r="U4177" s="8">
        <f t="shared" ca="1" si="1184"/>
        <v>0</v>
      </c>
      <c r="V4177" s="9">
        <f t="shared" ca="1" si="1185"/>
        <v>0</v>
      </c>
      <c r="W4177" s="3">
        <f t="shared" si="1186"/>
        <v>-4.2557384335106807E-4</v>
      </c>
      <c r="X4177" s="3">
        <f t="shared" si="1187"/>
        <v>2.9154952903860609E-2</v>
      </c>
      <c r="Y4177" s="3">
        <f t="shared" si="1188"/>
        <v>3.2613255033556721E-2</v>
      </c>
    </row>
    <row r="4178" spans="1:25" x14ac:dyDescent="0.25">
      <c r="A4178" s="1">
        <v>42131</v>
      </c>
      <c r="B4178" s="2">
        <v>9704.11</v>
      </c>
      <c r="C4178" s="2">
        <v>94346</v>
      </c>
      <c r="D4178" s="2">
        <v>9753</v>
      </c>
      <c r="E4178" s="2">
        <v>9762</v>
      </c>
      <c r="F4178" s="13">
        <f t="shared" si="1176"/>
        <v>5.0380714975406526E-3</v>
      </c>
      <c r="G4178" s="2">
        <f t="shared" si="1171"/>
        <v>9619.480333333333</v>
      </c>
      <c r="H4178" s="2">
        <f t="shared" ca="1" si="1177"/>
        <v>98512.6</v>
      </c>
      <c r="I4178">
        <f t="shared" ca="1" si="1178"/>
        <v>-1</v>
      </c>
      <c r="J4178">
        <f t="shared" si="1179"/>
        <v>1</v>
      </c>
      <c r="K4178">
        <f t="shared" si="1172"/>
        <v>-114.09000000000015</v>
      </c>
      <c r="L4178">
        <f t="shared" ca="1" si="1173"/>
        <v>114.09000000000015</v>
      </c>
      <c r="M4178" s="14">
        <f t="shared" si="1174"/>
        <v>6923.0300000000498</v>
      </c>
      <c r="N4178">
        <f t="shared" si="1180"/>
        <v>0</v>
      </c>
      <c r="O4178">
        <f t="shared" si="1175"/>
        <v>0</v>
      </c>
      <c r="P4178">
        <f>COUNTIF(作圖資料!$A$3:$A$249,A4178)</f>
        <v>0</v>
      </c>
      <c r="R4178" s="7">
        <f t="shared" si="1181"/>
        <v>-94</v>
      </c>
      <c r="S4178" s="8">
        <f t="shared" ca="1" si="1182"/>
        <v>94</v>
      </c>
      <c r="T4178" s="8">
        <f t="shared" ca="1" si="1183"/>
        <v>8466</v>
      </c>
      <c r="U4178" s="8">
        <f t="shared" ca="1" si="1184"/>
        <v>0</v>
      </c>
      <c r="V4178" s="9">
        <f t="shared" ca="1" si="1185"/>
        <v>0</v>
      </c>
      <c r="W4178" s="3">
        <f t="shared" si="1186"/>
        <v>-4.2557384335106807E-4</v>
      </c>
      <c r="X4178" s="3">
        <f t="shared" si="1187"/>
        <v>1.7195908621120193E-2</v>
      </c>
      <c r="Y4178" s="3">
        <f t="shared" si="1188"/>
        <v>2.2755872483221085E-2</v>
      </c>
    </row>
    <row r="4179" spans="1:25" x14ac:dyDescent="0.25">
      <c r="A4179" s="1">
        <v>42132</v>
      </c>
      <c r="B4179" s="2">
        <v>9692</v>
      </c>
      <c r="C4179" s="2">
        <v>84130</v>
      </c>
      <c r="D4179" s="2">
        <v>9721</v>
      </c>
      <c r="E4179" s="2">
        <v>9732</v>
      </c>
      <c r="F4179" s="13">
        <f t="shared" si="1176"/>
        <v>2.9921584812215851E-3</v>
      </c>
      <c r="G4179" s="2">
        <f t="shared" si="1171"/>
        <v>9624.9818333333315</v>
      </c>
      <c r="H4179" s="2">
        <f t="shared" ca="1" si="1177"/>
        <v>92842.4</v>
      </c>
      <c r="I4179">
        <f t="shared" ca="1" si="1178"/>
        <v>-1</v>
      </c>
      <c r="J4179">
        <f t="shared" si="1179"/>
        <v>1</v>
      </c>
      <c r="K4179">
        <f t="shared" si="1172"/>
        <v>-12.110000000000582</v>
      </c>
      <c r="L4179">
        <f t="shared" ca="1" si="1173"/>
        <v>12.110000000000582</v>
      </c>
      <c r="M4179" s="14">
        <f t="shared" si="1174"/>
        <v>6923.0300000000498</v>
      </c>
      <c r="N4179">
        <f t="shared" si="1180"/>
        <v>0</v>
      </c>
      <c r="O4179">
        <f t="shared" si="1175"/>
        <v>0</v>
      </c>
      <c r="P4179">
        <f>COUNTIF(作圖資料!$A$3:$A$249,A4179)</f>
        <v>0</v>
      </c>
      <c r="R4179" s="7">
        <f t="shared" si="1181"/>
        <v>-32</v>
      </c>
      <c r="S4179" s="8">
        <f t="shared" ca="1" si="1182"/>
        <v>32</v>
      </c>
      <c r="T4179" s="8">
        <f t="shared" ca="1" si="1183"/>
        <v>8466</v>
      </c>
      <c r="U4179" s="8">
        <f t="shared" ca="1" si="1184"/>
        <v>0</v>
      </c>
      <c r="V4179" s="9">
        <f t="shared" ca="1" si="1185"/>
        <v>0</v>
      </c>
      <c r="W4179" s="3">
        <f t="shared" si="1186"/>
        <v>-4.2557384335106807E-4</v>
      </c>
      <c r="X4179" s="3">
        <f t="shared" si="1187"/>
        <v>1.5926524571124645E-2</v>
      </c>
      <c r="Y4179" s="3">
        <f t="shared" si="1188"/>
        <v>1.9400167785234457E-2</v>
      </c>
    </row>
    <row r="4180" spans="1:25" x14ac:dyDescent="0.25">
      <c r="A4180" s="1">
        <v>42135</v>
      </c>
      <c r="B4180" s="2">
        <v>9663.7199999999993</v>
      </c>
      <c r="C4180" s="2">
        <v>95761</v>
      </c>
      <c r="D4180" s="2">
        <v>9723</v>
      </c>
      <c r="E4180" s="2">
        <v>9731</v>
      </c>
      <c r="F4180" s="13">
        <f t="shared" si="1176"/>
        <v>6.1342836919944244E-3</v>
      </c>
      <c r="G4180" s="2">
        <f t="shared" si="1171"/>
        <v>9629.5939999999991</v>
      </c>
      <c r="H4180" s="2">
        <f t="shared" ca="1" si="1177"/>
        <v>92350.2</v>
      </c>
      <c r="I4180">
        <f t="shared" ca="1" si="1178"/>
        <v>1</v>
      </c>
      <c r="J4180">
        <f t="shared" si="1179"/>
        <v>1</v>
      </c>
      <c r="K4180">
        <f t="shared" si="1172"/>
        <v>-28.280000000000655</v>
      </c>
      <c r="L4180">
        <f t="shared" ca="1" si="1173"/>
        <v>28.280000000000655</v>
      </c>
      <c r="M4180" s="14">
        <f t="shared" si="1174"/>
        <v>6923.0300000000498</v>
      </c>
      <c r="N4180">
        <f t="shared" si="1180"/>
        <v>0</v>
      </c>
      <c r="O4180">
        <f t="shared" si="1175"/>
        <v>0</v>
      </c>
      <c r="P4180">
        <f>COUNTIF(作圖資料!$A$3:$A$249,A4180)</f>
        <v>0</v>
      </c>
      <c r="R4180" s="7">
        <f t="shared" si="1181"/>
        <v>2</v>
      </c>
      <c r="S4180" s="8">
        <f t="shared" ca="1" si="1182"/>
        <v>-2</v>
      </c>
      <c r="T4180" s="8">
        <f t="shared" ca="1" si="1183"/>
        <v>8466</v>
      </c>
      <c r="U4180" s="8">
        <f t="shared" ca="1" si="1184"/>
        <v>0</v>
      </c>
      <c r="V4180" s="9">
        <f t="shared" ca="1" si="1185"/>
        <v>0</v>
      </c>
      <c r="W4180" s="3">
        <f t="shared" si="1186"/>
        <v>-4.2557384335106807E-4</v>
      </c>
      <c r="X4180" s="3">
        <f t="shared" si="1187"/>
        <v>1.296218262778237E-2</v>
      </c>
      <c r="Y4180" s="3">
        <f t="shared" si="1188"/>
        <v>1.9609899328858482E-2</v>
      </c>
    </row>
    <row r="4181" spans="1:25" x14ac:dyDescent="0.25">
      <c r="A4181" s="1">
        <v>42136</v>
      </c>
      <c r="B4181" s="2">
        <v>9680.73</v>
      </c>
      <c r="C4181" s="2">
        <v>87600</v>
      </c>
      <c r="D4181" s="2">
        <v>9706</v>
      </c>
      <c r="E4181" s="2">
        <v>9714</v>
      </c>
      <c r="F4181" s="13">
        <f t="shared" si="1176"/>
        <v>2.6103403359045707E-3</v>
      </c>
      <c r="G4181" s="2">
        <f t="shared" si="1171"/>
        <v>9633.4606666666623</v>
      </c>
      <c r="H4181" s="2">
        <f t="shared" ca="1" si="1177"/>
        <v>91639</v>
      </c>
      <c r="I4181">
        <f t="shared" ca="1" si="1178"/>
        <v>-1</v>
      </c>
      <c r="J4181">
        <f t="shared" si="1179"/>
        <v>1</v>
      </c>
      <c r="K4181">
        <f t="shared" si="1172"/>
        <v>17.010000000000218</v>
      </c>
      <c r="L4181">
        <f t="shared" ca="1" si="1173"/>
        <v>17.010000000000218</v>
      </c>
      <c r="M4181" s="14">
        <f t="shared" si="1174"/>
        <v>6923.0300000000498</v>
      </c>
      <c r="N4181">
        <f t="shared" si="1180"/>
        <v>0</v>
      </c>
      <c r="O4181">
        <f t="shared" si="1175"/>
        <v>0</v>
      </c>
      <c r="P4181">
        <f>COUNTIF(作圖資料!$A$3:$A$249,A4181)</f>
        <v>0</v>
      </c>
      <c r="R4181" s="7">
        <f t="shared" si="1181"/>
        <v>-17</v>
      </c>
      <c r="S4181" s="8">
        <f t="shared" ca="1" si="1182"/>
        <v>-17</v>
      </c>
      <c r="T4181" s="8">
        <f t="shared" ca="1" si="1183"/>
        <v>8466</v>
      </c>
      <c r="U4181" s="8">
        <f t="shared" ca="1" si="1184"/>
        <v>0</v>
      </c>
      <c r="V4181" s="9">
        <f t="shared" ca="1" si="1185"/>
        <v>0</v>
      </c>
      <c r="W4181" s="3">
        <f t="shared" si="1186"/>
        <v>-4.2557384335106807E-4</v>
      </c>
      <c r="X4181" s="3">
        <f t="shared" si="1187"/>
        <v>1.4745190281822307E-2</v>
      </c>
      <c r="Y4181" s="3">
        <f t="shared" si="1188"/>
        <v>1.7827181208053045E-2</v>
      </c>
    </row>
    <row r="4182" spans="1:25" x14ac:dyDescent="0.25">
      <c r="A4182" s="1">
        <v>42137</v>
      </c>
      <c r="B4182" s="2">
        <v>9724.11</v>
      </c>
      <c r="C4182" s="2">
        <v>94607</v>
      </c>
      <c r="D4182" s="2">
        <v>9739</v>
      </c>
      <c r="E4182" s="2">
        <v>9744</v>
      </c>
      <c r="F4182" s="13">
        <f t="shared" si="1176"/>
        <v>1.5312455330100949E-3</v>
      </c>
      <c r="G4182" s="2">
        <f t="shared" si="1171"/>
        <v>9636.9638333333314</v>
      </c>
      <c r="H4182" s="2">
        <f t="shared" ca="1" si="1177"/>
        <v>91288.8</v>
      </c>
      <c r="I4182">
        <f t="shared" ca="1" si="1178"/>
        <v>1</v>
      </c>
      <c r="J4182">
        <f t="shared" si="1179"/>
        <v>1</v>
      </c>
      <c r="K4182">
        <f t="shared" si="1172"/>
        <v>43.380000000001019</v>
      </c>
      <c r="L4182">
        <f t="shared" ca="1" si="1173"/>
        <v>-43.380000000001019</v>
      </c>
      <c r="M4182" s="14">
        <f t="shared" si="1174"/>
        <v>6923.0300000000498</v>
      </c>
      <c r="N4182">
        <f t="shared" si="1180"/>
        <v>0</v>
      </c>
      <c r="O4182">
        <f t="shared" si="1175"/>
        <v>0</v>
      </c>
      <c r="P4182">
        <f>COUNTIF(作圖資料!$A$3:$A$249,A4182)</f>
        <v>0</v>
      </c>
      <c r="R4182" s="7">
        <f t="shared" si="1181"/>
        <v>33</v>
      </c>
      <c r="S4182" s="8">
        <f t="shared" ca="1" si="1182"/>
        <v>-33</v>
      </c>
      <c r="T4182" s="8">
        <f t="shared" ca="1" si="1183"/>
        <v>8466</v>
      </c>
      <c r="U4182" s="8">
        <f t="shared" ca="1" si="1184"/>
        <v>0</v>
      </c>
      <c r="V4182" s="9">
        <f t="shared" ca="1" si="1185"/>
        <v>0</v>
      </c>
      <c r="W4182" s="3">
        <f t="shared" si="1186"/>
        <v>-4.2557384335106807E-4</v>
      </c>
      <c r="X4182" s="3">
        <f t="shared" si="1187"/>
        <v>1.9292331494770831E-2</v>
      </c>
      <c r="Y4182" s="3">
        <f t="shared" si="1188"/>
        <v>2.1287751677851796E-2</v>
      </c>
    </row>
    <row r="4183" spans="1:25" x14ac:dyDescent="0.25">
      <c r="A4183" s="1">
        <v>42138</v>
      </c>
      <c r="B4183" s="2">
        <v>9610.83</v>
      </c>
      <c r="C4183" s="2">
        <v>97756</v>
      </c>
      <c r="D4183" s="2">
        <v>9604</v>
      </c>
      <c r="E4183" s="2">
        <v>9607</v>
      </c>
      <c r="F4183" s="13">
        <f t="shared" si="1176"/>
        <v>-7.1065662382951977E-4</v>
      </c>
      <c r="G4183" s="2">
        <f t="shared" si="1171"/>
        <v>9638.6101666666636</v>
      </c>
      <c r="H4183" s="2">
        <f t="shared" ca="1" si="1177"/>
        <v>91970.8</v>
      </c>
      <c r="I4183">
        <f t="shared" ca="1" si="1178"/>
        <v>1</v>
      </c>
      <c r="J4183">
        <f t="shared" si="1179"/>
        <v>-1</v>
      </c>
      <c r="K4183">
        <f t="shared" si="1172"/>
        <v>-113.28000000000065</v>
      </c>
      <c r="L4183">
        <f t="shared" ca="1" si="1173"/>
        <v>-113.28000000000065</v>
      </c>
      <c r="M4183" s="14">
        <f t="shared" si="1174"/>
        <v>6923.0300000000498</v>
      </c>
      <c r="N4183">
        <f t="shared" si="1180"/>
        <v>0</v>
      </c>
      <c r="O4183">
        <f t="shared" si="1175"/>
        <v>0</v>
      </c>
      <c r="P4183">
        <f>COUNTIF(作圖資料!$A$3:$A$249,A4183)</f>
        <v>0</v>
      </c>
      <c r="R4183" s="7">
        <f t="shared" si="1181"/>
        <v>-135</v>
      </c>
      <c r="S4183" s="8">
        <f t="shared" ca="1" si="1182"/>
        <v>-135</v>
      </c>
      <c r="T4183" s="8">
        <f t="shared" ca="1" si="1183"/>
        <v>8466</v>
      </c>
      <c r="U4183" s="8">
        <f t="shared" ca="1" si="1184"/>
        <v>0</v>
      </c>
      <c r="V4183" s="9">
        <f t="shared" ca="1" si="1185"/>
        <v>0</v>
      </c>
      <c r="W4183" s="3">
        <f t="shared" si="1186"/>
        <v>-4.2557384335106807E-4</v>
      </c>
      <c r="X4183" s="3">
        <f t="shared" si="1187"/>
        <v>7.418192338413121E-3</v>
      </c>
      <c r="Y4183" s="3">
        <f t="shared" si="1188"/>
        <v>7.1308724832208625E-3</v>
      </c>
    </row>
    <row r="4184" spans="1:25" x14ac:dyDescent="0.25">
      <c r="A4184" s="1">
        <v>42139</v>
      </c>
      <c r="B4184" s="2">
        <v>9579.48</v>
      </c>
      <c r="C4184" s="2">
        <v>83985</v>
      </c>
      <c r="D4184" s="2">
        <v>9575</v>
      </c>
      <c r="E4184" s="2">
        <v>9568</v>
      </c>
      <c r="F4184" s="13">
        <f t="shared" si="1176"/>
        <v>-4.6766630339012405E-4</v>
      </c>
      <c r="G4184" s="2">
        <f t="shared" si="1171"/>
        <v>9640.6651666666639</v>
      </c>
      <c r="H4184" s="2">
        <f t="shared" ca="1" si="1177"/>
        <v>91941.8</v>
      </c>
      <c r="I4184">
        <f t="shared" ca="1" si="1178"/>
        <v>-1</v>
      </c>
      <c r="J4184">
        <f t="shared" si="1179"/>
        <v>-1</v>
      </c>
      <c r="K4184">
        <f t="shared" si="1172"/>
        <v>-31.350000000000364</v>
      </c>
      <c r="L4184">
        <f t="shared" ca="1" si="1173"/>
        <v>-31.350000000000364</v>
      </c>
      <c r="M4184" s="14">
        <f t="shared" si="1174"/>
        <v>6923.0300000000498</v>
      </c>
      <c r="N4184">
        <f t="shared" si="1180"/>
        <v>0</v>
      </c>
      <c r="O4184">
        <f t="shared" si="1175"/>
        <v>0</v>
      </c>
      <c r="P4184">
        <f>COUNTIF(作圖資料!$A$3:$A$249,A4184)</f>
        <v>0</v>
      </c>
      <c r="R4184" s="7">
        <f t="shared" si="1181"/>
        <v>-29</v>
      </c>
      <c r="S4184" s="8">
        <f t="shared" ca="1" si="1182"/>
        <v>-29</v>
      </c>
      <c r="T4184" s="8">
        <f t="shared" ca="1" si="1183"/>
        <v>8466</v>
      </c>
      <c r="U4184" s="8">
        <f t="shared" ca="1" si="1184"/>
        <v>0</v>
      </c>
      <c r="V4184" s="9">
        <f t="shared" ca="1" si="1185"/>
        <v>0</v>
      </c>
      <c r="W4184" s="3">
        <f t="shared" si="1186"/>
        <v>-4.2557384335106807E-4</v>
      </c>
      <c r="X4184" s="3">
        <f t="shared" si="1187"/>
        <v>4.1320494839656163E-3</v>
      </c>
      <c r="Y4184" s="3">
        <f t="shared" si="1188"/>
        <v>4.0897651006706059E-3</v>
      </c>
    </row>
    <row r="4185" spans="1:25" x14ac:dyDescent="0.25">
      <c r="A4185" s="1">
        <v>42142</v>
      </c>
      <c r="B4185" s="2">
        <v>9606.1</v>
      </c>
      <c r="C4185" s="2">
        <v>91517</v>
      </c>
      <c r="D4185" s="2">
        <v>9598</v>
      </c>
      <c r="E4185" s="2">
        <v>9602</v>
      </c>
      <c r="F4185" s="13">
        <f t="shared" si="1176"/>
        <v>-8.432142076388871E-4</v>
      </c>
      <c r="G4185" s="2">
        <f t="shared" si="1171"/>
        <v>9643.7418333333299</v>
      </c>
      <c r="H4185" s="2">
        <f t="shared" ca="1" si="1177"/>
        <v>91093</v>
      </c>
      <c r="I4185">
        <f t="shared" ca="1" si="1178"/>
        <v>1</v>
      </c>
      <c r="J4185">
        <f t="shared" si="1179"/>
        <v>-1</v>
      </c>
      <c r="K4185">
        <f t="shared" si="1172"/>
        <v>26.6200000000008</v>
      </c>
      <c r="L4185">
        <f t="shared" ca="1" si="1173"/>
        <v>-26.6200000000008</v>
      </c>
      <c r="M4185" s="14">
        <f t="shared" si="1174"/>
        <v>6923.0300000000498</v>
      </c>
      <c r="N4185">
        <f t="shared" si="1180"/>
        <v>0</v>
      </c>
      <c r="O4185">
        <f t="shared" si="1175"/>
        <v>0</v>
      </c>
      <c r="P4185">
        <f>COUNTIF(作圖資料!$A$3:$A$249,A4185)</f>
        <v>0</v>
      </c>
      <c r="R4185" s="7">
        <f t="shared" si="1181"/>
        <v>23</v>
      </c>
      <c r="S4185" s="8">
        <f t="shared" ca="1" si="1182"/>
        <v>-23</v>
      </c>
      <c r="T4185" s="8">
        <f t="shared" ca="1" si="1183"/>
        <v>8466</v>
      </c>
      <c r="U4185" s="8">
        <f t="shared" ca="1" si="1184"/>
        <v>0</v>
      </c>
      <c r="V4185" s="9">
        <f t="shared" ca="1" si="1185"/>
        <v>0</v>
      </c>
      <c r="W4185" s="3">
        <f t="shared" si="1186"/>
        <v>-4.2557384335106807E-4</v>
      </c>
      <c r="X4185" s="3">
        <f t="shared" si="1187"/>
        <v>6.9223883287947707E-3</v>
      </c>
      <c r="Y4185" s="3">
        <f t="shared" si="1188"/>
        <v>6.5016778523485641E-3</v>
      </c>
    </row>
    <row r="4186" spans="1:25" x14ac:dyDescent="0.25">
      <c r="A4186" s="1">
        <v>42143</v>
      </c>
      <c r="B4186" s="2">
        <v>9716.77</v>
      </c>
      <c r="C4186" s="2">
        <v>106887</v>
      </c>
      <c r="D4186" s="2">
        <v>9702</v>
      </c>
      <c r="E4186" s="2">
        <v>9705</v>
      </c>
      <c r="F4186" s="13">
        <f t="shared" si="1176"/>
        <v>-1.5200524454114239E-3</v>
      </c>
      <c r="G4186" s="2">
        <f t="shared" si="1171"/>
        <v>9649.12633333333</v>
      </c>
      <c r="H4186" s="2">
        <f t="shared" ca="1" si="1177"/>
        <v>94950.399999999994</v>
      </c>
      <c r="I4186">
        <f t="shared" ca="1" si="1178"/>
        <v>1</v>
      </c>
      <c r="J4186">
        <f t="shared" si="1179"/>
        <v>-1</v>
      </c>
      <c r="K4186">
        <f t="shared" si="1172"/>
        <v>110.67000000000007</v>
      </c>
      <c r="L4186">
        <f t="shared" ca="1" si="1173"/>
        <v>110.67000000000007</v>
      </c>
      <c r="M4186" s="14">
        <f t="shared" si="1174"/>
        <v>6923.0300000000498</v>
      </c>
      <c r="N4186">
        <f t="shared" si="1180"/>
        <v>0</v>
      </c>
      <c r="O4186">
        <f t="shared" si="1175"/>
        <v>0</v>
      </c>
      <c r="P4186">
        <f>COUNTIF(作圖資料!$A$3:$A$249,A4186)</f>
        <v>0</v>
      </c>
      <c r="R4186" s="7">
        <f t="shared" si="1181"/>
        <v>104</v>
      </c>
      <c r="S4186" s="8">
        <f t="shared" ca="1" si="1182"/>
        <v>104</v>
      </c>
      <c r="T4186" s="8">
        <f t="shared" ca="1" si="1183"/>
        <v>8466</v>
      </c>
      <c r="U4186" s="8">
        <f t="shared" ca="1" si="1184"/>
        <v>0</v>
      </c>
      <c r="V4186" s="9">
        <f t="shared" ca="1" si="1185"/>
        <v>0</v>
      </c>
      <c r="W4186" s="3">
        <f t="shared" si="1186"/>
        <v>-4.2557384335106807E-4</v>
      </c>
      <c r="X4186" s="3">
        <f t="shared" si="1187"/>
        <v>1.8522944300140898E-2</v>
      </c>
      <c r="Y4186" s="3">
        <f t="shared" si="1188"/>
        <v>1.7407718120804994E-2</v>
      </c>
    </row>
    <row r="4187" spans="1:25" x14ac:dyDescent="0.25">
      <c r="A4187" s="1">
        <v>42144</v>
      </c>
      <c r="B4187" s="2">
        <v>9685.31</v>
      </c>
      <c r="C4187" s="2">
        <v>97627</v>
      </c>
      <c r="D4187" s="2">
        <v>9668</v>
      </c>
      <c r="E4187" s="2">
        <v>9676</v>
      </c>
      <c r="F4187" s="13">
        <f t="shared" si="1176"/>
        <v>-9.6124956248166971E-4</v>
      </c>
      <c r="G4187" s="2">
        <f t="shared" si="1171"/>
        <v>9652.8444999999992</v>
      </c>
      <c r="H4187" s="2">
        <f t="shared" ca="1" si="1177"/>
        <v>95554.4</v>
      </c>
      <c r="I4187">
        <f t="shared" ca="1" si="1178"/>
        <v>1</v>
      </c>
      <c r="J4187">
        <f t="shared" si="1179"/>
        <v>-1</v>
      </c>
      <c r="K4187">
        <f t="shared" si="1172"/>
        <v>-31.460000000000946</v>
      </c>
      <c r="L4187">
        <f t="shared" ca="1" si="1173"/>
        <v>-31.460000000000946</v>
      </c>
      <c r="M4187" s="14">
        <f t="shared" si="1174"/>
        <v>6923.0300000000498</v>
      </c>
      <c r="N4187">
        <f t="shared" si="1180"/>
        <v>0</v>
      </c>
      <c r="O4187">
        <f t="shared" si="1175"/>
        <v>0</v>
      </c>
      <c r="P4187">
        <f>COUNTIF(作圖資料!$A$3:$A$249,A4187)</f>
        <v>1</v>
      </c>
      <c r="R4187" s="7">
        <f t="shared" si="1181"/>
        <v>-34</v>
      </c>
      <c r="S4187" s="8">
        <f t="shared" ca="1" si="1182"/>
        <v>-34</v>
      </c>
      <c r="T4187" s="8">
        <f t="shared" ca="1" si="1183"/>
        <v>8466</v>
      </c>
      <c r="U4187" s="8">
        <f t="shared" ca="1" si="1184"/>
        <v>0</v>
      </c>
      <c r="V4187" s="9">
        <f t="shared" ca="1" si="1185"/>
        <v>0</v>
      </c>
      <c r="W4187" s="3">
        <f t="shared" si="1186"/>
        <v>-4.2557384335106807E-4</v>
      </c>
      <c r="X4187" s="3">
        <f t="shared" si="1187"/>
        <v>1.5225271119888362E-2</v>
      </c>
      <c r="Y4187" s="3">
        <f t="shared" si="1188"/>
        <v>1.384228187919434E-2</v>
      </c>
    </row>
    <row r="4188" spans="1:25" x14ac:dyDescent="0.25">
      <c r="A4188" s="1">
        <v>42145</v>
      </c>
      <c r="B4188" s="2">
        <v>9578.56</v>
      </c>
      <c r="C4188" s="2">
        <v>95999</v>
      </c>
      <c r="D4188" s="2">
        <v>9541</v>
      </c>
      <c r="E4188" s="2">
        <v>9419</v>
      </c>
      <c r="F4188" s="13">
        <f t="shared" si="1176"/>
        <v>-3.9212574750274731E-3</v>
      </c>
      <c r="G4188" s="2">
        <f t="shared" si="1171"/>
        <v>9654.2153333333317</v>
      </c>
      <c r="H4188" s="2">
        <f t="shared" ca="1" si="1177"/>
        <v>95203</v>
      </c>
      <c r="I4188">
        <f t="shared" ca="1" si="1178"/>
        <v>1</v>
      </c>
      <c r="J4188">
        <f t="shared" si="1179"/>
        <v>-1</v>
      </c>
      <c r="K4188">
        <f t="shared" si="1172"/>
        <v>-106.75</v>
      </c>
      <c r="L4188">
        <f t="shared" ca="1" si="1173"/>
        <v>-106.75</v>
      </c>
      <c r="M4188" s="14">
        <f t="shared" si="1174"/>
        <v>6923.0300000000498</v>
      </c>
      <c r="N4188">
        <f t="shared" si="1180"/>
        <v>0</v>
      </c>
      <c r="O4188">
        <f t="shared" si="1175"/>
        <v>0</v>
      </c>
      <c r="P4188">
        <f>COUNTIF(作圖資料!$A$3:$A$249,A4188)</f>
        <v>0</v>
      </c>
      <c r="R4188" s="7">
        <f t="shared" si="1181"/>
        <v>-135</v>
      </c>
      <c r="S4188" s="8">
        <f t="shared" ca="1" si="1182"/>
        <v>-135</v>
      </c>
      <c r="T4188" s="8">
        <f t="shared" ca="1" si="1183"/>
        <v>8466</v>
      </c>
      <c r="U4188" s="8">
        <f t="shared" ca="1" si="1184"/>
        <v>0</v>
      </c>
      <c r="V4188" s="9">
        <f t="shared" ca="1" si="1185"/>
        <v>0</v>
      </c>
      <c r="W4188" s="3">
        <f t="shared" si="1186"/>
        <v>-9.6124956248166971E-4</v>
      </c>
      <c r="X4188" s="3">
        <f t="shared" si="1187"/>
        <v>-1.1021846487102633E-2</v>
      </c>
      <c r="Y4188" s="3">
        <f t="shared" si="1188"/>
        <v>-1.3952046300124019E-2</v>
      </c>
    </row>
    <row r="4189" spans="1:25" x14ac:dyDescent="0.25">
      <c r="A4189" s="1">
        <v>42146</v>
      </c>
      <c r="B4189" s="2">
        <v>9638.7999999999993</v>
      </c>
      <c r="C4189" s="2">
        <v>98794</v>
      </c>
      <c r="D4189" s="2">
        <v>9625</v>
      </c>
      <c r="E4189" s="2">
        <v>9500</v>
      </c>
      <c r="F4189" s="13">
        <f t="shared" si="1176"/>
        <v>-1.431713491305886E-3</v>
      </c>
      <c r="G4189" s="2">
        <f t="shared" si="1171"/>
        <v>9656.0368333333354</v>
      </c>
      <c r="H4189" s="2">
        <f t="shared" ca="1" si="1177"/>
        <v>98164.800000000003</v>
      </c>
      <c r="I4189">
        <f t="shared" ca="1" si="1178"/>
        <v>1</v>
      </c>
      <c r="J4189">
        <f t="shared" si="1179"/>
        <v>-1</v>
      </c>
      <c r="K4189">
        <f t="shared" si="1172"/>
        <v>60.239999999999782</v>
      </c>
      <c r="L4189">
        <f t="shared" ca="1" si="1173"/>
        <v>60.239999999999782</v>
      </c>
      <c r="M4189" s="14">
        <f t="shared" si="1174"/>
        <v>6923.0300000000498</v>
      </c>
      <c r="N4189">
        <f t="shared" si="1180"/>
        <v>0</v>
      </c>
      <c r="O4189">
        <f t="shared" si="1175"/>
        <v>0</v>
      </c>
      <c r="P4189">
        <f>COUNTIF(作圖資料!$A$3:$A$249,A4189)</f>
        <v>0</v>
      </c>
      <c r="R4189" s="7">
        <f t="shared" si="1181"/>
        <v>84</v>
      </c>
      <c r="S4189" s="8">
        <f t="shared" ca="1" si="1182"/>
        <v>84</v>
      </c>
      <c r="T4189" s="8">
        <f t="shared" ca="1" si="1183"/>
        <v>8466</v>
      </c>
      <c r="U4189" s="8">
        <f t="shared" ca="1" si="1184"/>
        <v>0</v>
      </c>
      <c r="V4189" s="9">
        <f t="shared" ca="1" si="1185"/>
        <v>0</v>
      </c>
      <c r="W4189" s="3">
        <f t="shared" si="1186"/>
        <v>-9.6124956248166971E-4</v>
      </c>
      <c r="X4189" s="3">
        <f t="shared" si="1187"/>
        <v>-4.8021178465118552E-3</v>
      </c>
      <c r="Y4189" s="3">
        <f t="shared" si="1188"/>
        <v>-5.2707730467135283E-3</v>
      </c>
    </row>
    <row r="4190" spans="1:25" x14ac:dyDescent="0.25">
      <c r="A4190" s="1">
        <v>42149</v>
      </c>
      <c r="B4190" s="2">
        <v>9645.17</v>
      </c>
      <c r="C4190" s="2">
        <v>76192</v>
      </c>
      <c r="D4190" s="2">
        <v>9630</v>
      </c>
      <c r="E4190" s="2">
        <v>9505</v>
      </c>
      <c r="F4190" s="13">
        <f t="shared" si="1176"/>
        <v>-1.5728079442871579E-3</v>
      </c>
      <c r="G4190" s="2">
        <f t="shared" si="1171"/>
        <v>9656.3001666666696</v>
      </c>
      <c r="H4190" s="2">
        <f t="shared" ca="1" si="1177"/>
        <v>95099.8</v>
      </c>
      <c r="I4190">
        <f t="shared" ca="1" si="1178"/>
        <v>-1</v>
      </c>
      <c r="J4190">
        <f t="shared" si="1179"/>
        <v>-1</v>
      </c>
      <c r="K4190">
        <f t="shared" si="1172"/>
        <v>6.3700000000008004</v>
      </c>
      <c r="L4190">
        <f t="shared" ca="1" si="1173"/>
        <v>6.3700000000008004</v>
      </c>
      <c r="M4190" s="14">
        <f t="shared" si="1174"/>
        <v>6923.0300000000498</v>
      </c>
      <c r="N4190">
        <f t="shared" si="1180"/>
        <v>0</v>
      </c>
      <c r="O4190">
        <f t="shared" si="1175"/>
        <v>0</v>
      </c>
      <c r="P4190">
        <f>COUNTIF(作圖資料!$A$3:$A$249,A4190)</f>
        <v>0</v>
      </c>
      <c r="R4190" s="7">
        <f t="shared" si="1181"/>
        <v>5</v>
      </c>
      <c r="S4190" s="8">
        <f t="shared" ca="1" si="1182"/>
        <v>5</v>
      </c>
      <c r="T4190" s="8">
        <f t="shared" ca="1" si="1183"/>
        <v>8466</v>
      </c>
      <c r="U4190" s="8">
        <f t="shared" ca="1" si="1184"/>
        <v>0</v>
      </c>
      <c r="V4190" s="9">
        <f t="shared" ca="1" si="1185"/>
        <v>0</v>
      </c>
      <c r="W4190" s="3">
        <f t="shared" si="1186"/>
        <v>-9.6124956248166971E-4</v>
      </c>
      <c r="X4190" s="3">
        <f t="shared" si="1187"/>
        <v>-4.1444207774452568E-3</v>
      </c>
      <c r="Y4190" s="3">
        <f t="shared" si="1188"/>
        <v>-4.7540305911533132E-3</v>
      </c>
    </row>
    <row r="4191" spans="1:25" x14ac:dyDescent="0.25">
      <c r="A4191" s="1">
        <v>42150</v>
      </c>
      <c r="B4191" s="2">
        <v>9669.41</v>
      </c>
      <c r="C4191" s="2">
        <v>79149</v>
      </c>
      <c r="D4191" s="2">
        <v>9659</v>
      </c>
      <c r="E4191" s="2">
        <v>9533</v>
      </c>
      <c r="F4191" s="13">
        <f t="shared" si="1176"/>
        <v>-1.0765910226167019E-3</v>
      </c>
      <c r="G4191" s="2">
        <f t="shared" si="1171"/>
        <v>9655.7980000000025</v>
      </c>
      <c r="H4191" s="2">
        <f t="shared" ca="1" si="1177"/>
        <v>89552.2</v>
      </c>
      <c r="I4191">
        <f t="shared" ca="1" si="1178"/>
        <v>-1</v>
      </c>
      <c r="J4191">
        <f t="shared" si="1179"/>
        <v>-1</v>
      </c>
      <c r="K4191">
        <f t="shared" si="1172"/>
        <v>24.239999999999782</v>
      </c>
      <c r="L4191">
        <f t="shared" ca="1" si="1173"/>
        <v>-24.239999999999782</v>
      </c>
      <c r="M4191" s="14">
        <f t="shared" si="1174"/>
        <v>6923.0300000000498</v>
      </c>
      <c r="N4191">
        <f t="shared" si="1180"/>
        <v>0</v>
      </c>
      <c r="O4191">
        <f t="shared" si="1175"/>
        <v>0</v>
      </c>
      <c r="P4191">
        <f>COUNTIF(作圖資料!$A$3:$A$249,A4191)</f>
        <v>0</v>
      </c>
      <c r="R4191" s="7">
        <f t="shared" si="1181"/>
        <v>29</v>
      </c>
      <c r="S4191" s="8">
        <f t="shared" ca="1" si="1182"/>
        <v>-29</v>
      </c>
      <c r="T4191" s="8">
        <f t="shared" ca="1" si="1183"/>
        <v>8466</v>
      </c>
      <c r="U4191" s="8">
        <f t="shared" ca="1" si="1184"/>
        <v>0</v>
      </c>
      <c r="V4191" s="9">
        <f t="shared" ca="1" si="1185"/>
        <v>0</v>
      </c>
      <c r="W4191" s="3">
        <f t="shared" si="1186"/>
        <v>-9.6124956248166971E-4</v>
      </c>
      <c r="X4191" s="3">
        <f t="shared" si="1187"/>
        <v>-1.641661443980369E-3</v>
      </c>
      <c r="Y4191" s="3">
        <f t="shared" si="1188"/>
        <v>-1.7569243489045094E-3</v>
      </c>
    </row>
    <row r="4192" spans="1:25" x14ac:dyDescent="0.25">
      <c r="A4192" s="1">
        <v>42151</v>
      </c>
      <c r="B4192" s="2">
        <v>9693.5400000000009</v>
      </c>
      <c r="C4192" s="2">
        <v>100800</v>
      </c>
      <c r="D4192" s="2">
        <v>9661</v>
      </c>
      <c r="E4192" s="2">
        <v>9535</v>
      </c>
      <c r="F4192" s="13">
        <f t="shared" si="1176"/>
        <v>-3.3568747846505209E-3</v>
      </c>
      <c r="G4192" s="2">
        <f t="shared" si="1171"/>
        <v>9656.9886666666698</v>
      </c>
      <c r="H4192" s="2">
        <f t="shared" ca="1" si="1177"/>
        <v>90186.8</v>
      </c>
      <c r="I4192">
        <f t="shared" ca="1" si="1178"/>
        <v>1</v>
      </c>
      <c r="J4192">
        <f t="shared" si="1179"/>
        <v>-1</v>
      </c>
      <c r="K4192">
        <f t="shared" si="1172"/>
        <v>24.130000000001019</v>
      </c>
      <c r="L4192">
        <f t="shared" ca="1" si="1173"/>
        <v>-24.130000000001019</v>
      </c>
      <c r="M4192" s="14">
        <f t="shared" si="1174"/>
        <v>6923.0300000000498</v>
      </c>
      <c r="N4192">
        <f t="shared" si="1180"/>
        <v>0</v>
      </c>
      <c r="O4192">
        <f t="shared" si="1175"/>
        <v>0</v>
      </c>
      <c r="P4192">
        <f>COUNTIF(作圖資料!$A$3:$A$249,A4192)</f>
        <v>0</v>
      </c>
      <c r="R4192" s="7">
        <f t="shared" si="1181"/>
        <v>2</v>
      </c>
      <c r="S4192" s="8">
        <f t="shared" ca="1" si="1182"/>
        <v>-2</v>
      </c>
      <c r="T4192" s="8">
        <f t="shared" ca="1" si="1183"/>
        <v>8466</v>
      </c>
      <c r="U4192" s="8">
        <f t="shared" ca="1" si="1184"/>
        <v>0</v>
      </c>
      <c r="V4192" s="9">
        <f t="shared" ca="1" si="1185"/>
        <v>0</v>
      </c>
      <c r="W4192" s="3">
        <f t="shared" si="1186"/>
        <v>-9.6124956248166971E-4</v>
      </c>
      <c r="X4192" s="3">
        <f t="shared" si="1187"/>
        <v>8.4974048326835749E-4</v>
      </c>
      <c r="Y4192" s="3">
        <f t="shared" si="1188"/>
        <v>-1.5502273666803124E-3</v>
      </c>
    </row>
    <row r="4193" spans="1:25" x14ac:dyDescent="0.25">
      <c r="A4193" s="1">
        <v>42152</v>
      </c>
      <c r="B4193" s="2">
        <v>9712.84</v>
      </c>
      <c r="C4193" s="2">
        <v>112645</v>
      </c>
      <c r="D4193" s="2">
        <v>9731</v>
      </c>
      <c r="E4193" s="2">
        <v>9600</v>
      </c>
      <c r="F4193" s="13">
        <f t="shared" si="1176"/>
        <v>1.869690018573289E-3</v>
      </c>
      <c r="G4193" s="2">
        <f t="shared" si="1171"/>
        <v>9658.8466666666682</v>
      </c>
      <c r="H4193" s="2">
        <f t="shared" ca="1" si="1177"/>
        <v>93516</v>
      </c>
      <c r="I4193">
        <f t="shared" ca="1" si="1178"/>
        <v>1</v>
      </c>
      <c r="J4193">
        <f t="shared" si="1179"/>
        <v>1</v>
      </c>
      <c r="K4193">
        <f t="shared" si="1172"/>
        <v>19.299999999999272</v>
      </c>
      <c r="L4193">
        <f t="shared" ca="1" si="1173"/>
        <v>19.299999999999272</v>
      </c>
      <c r="M4193" s="14">
        <f t="shared" si="1174"/>
        <v>6923.0300000000498</v>
      </c>
      <c r="N4193">
        <f t="shared" si="1180"/>
        <v>0</v>
      </c>
      <c r="O4193">
        <f t="shared" si="1175"/>
        <v>0</v>
      </c>
      <c r="P4193">
        <f>COUNTIF(作圖資料!$A$3:$A$249,A4193)</f>
        <v>0</v>
      </c>
      <c r="R4193" s="7">
        <f t="shared" si="1181"/>
        <v>70</v>
      </c>
      <c r="S4193" s="8">
        <f t="shared" ca="1" si="1182"/>
        <v>70</v>
      </c>
      <c r="T4193" s="8">
        <f t="shared" ca="1" si="1183"/>
        <v>8466</v>
      </c>
      <c r="U4193" s="8">
        <f t="shared" ca="1" si="1184"/>
        <v>0</v>
      </c>
      <c r="V4193" s="9">
        <f t="shared" ca="1" si="1185"/>
        <v>0</v>
      </c>
      <c r="W4193" s="3">
        <f t="shared" si="1186"/>
        <v>-9.6124956248166971E-4</v>
      </c>
      <c r="X4193" s="3">
        <f t="shared" si="1187"/>
        <v>2.8424490284775228E-3</v>
      </c>
      <c r="Y4193" s="3">
        <f t="shared" si="1188"/>
        <v>5.6841670111618114E-3</v>
      </c>
    </row>
    <row r="4194" spans="1:25" x14ac:dyDescent="0.25">
      <c r="A4194" s="1">
        <v>42153</v>
      </c>
      <c r="B4194" s="2">
        <v>9701.07</v>
      </c>
      <c r="C4194" s="2">
        <v>140391</v>
      </c>
      <c r="D4194" s="2">
        <v>9703</v>
      </c>
      <c r="E4194" s="2">
        <v>9576</v>
      </c>
      <c r="F4194" s="13">
        <f t="shared" si="1176"/>
        <v>1.9894712645096568E-4</v>
      </c>
      <c r="G4194" s="2">
        <f t="shared" si="1171"/>
        <v>9660.4349999999995</v>
      </c>
      <c r="H4194" s="2">
        <f t="shared" ca="1" si="1177"/>
        <v>101835.4</v>
      </c>
      <c r="I4194">
        <f t="shared" ca="1" si="1178"/>
        <v>1</v>
      </c>
      <c r="J4194">
        <f t="shared" si="1179"/>
        <v>1</v>
      </c>
      <c r="K4194">
        <f t="shared" si="1172"/>
        <v>-11.770000000000437</v>
      </c>
      <c r="L4194">
        <f t="shared" ca="1" si="1173"/>
        <v>-11.770000000000437</v>
      </c>
      <c r="M4194" s="14">
        <f t="shared" si="1174"/>
        <v>6923.0300000000498</v>
      </c>
      <c r="N4194">
        <f t="shared" si="1180"/>
        <v>0</v>
      </c>
      <c r="O4194">
        <f t="shared" si="1175"/>
        <v>0</v>
      </c>
      <c r="P4194">
        <f>COUNTIF(作圖資料!$A$3:$A$249,A4194)</f>
        <v>0</v>
      </c>
      <c r="R4194" s="7">
        <f t="shared" si="1181"/>
        <v>-28</v>
      </c>
      <c r="S4194" s="8">
        <f t="shared" ca="1" si="1182"/>
        <v>-28</v>
      </c>
      <c r="T4194" s="8">
        <f t="shared" ca="1" si="1183"/>
        <v>8466</v>
      </c>
      <c r="U4194" s="8">
        <f t="shared" ca="1" si="1184"/>
        <v>0</v>
      </c>
      <c r="V4194" s="9">
        <f t="shared" ca="1" si="1185"/>
        <v>0</v>
      </c>
      <c r="W4194" s="3">
        <f t="shared" si="1186"/>
        <v>-9.6124956248166971E-4</v>
      </c>
      <c r="X4194" s="3">
        <f t="shared" si="1187"/>
        <v>1.6272065633422539E-3</v>
      </c>
      <c r="Y4194" s="3">
        <f t="shared" si="1188"/>
        <v>2.7904092600250507E-3</v>
      </c>
    </row>
    <row r="4195" spans="1:25" x14ac:dyDescent="0.25">
      <c r="A4195" s="1">
        <v>42156</v>
      </c>
      <c r="B4195" s="2">
        <v>9625.69</v>
      </c>
      <c r="C4195" s="2">
        <v>91238</v>
      </c>
      <c r="D4195" s="2">
        <v>9630</v>
      </c>
      <c r="E4195" s="2">
        <v>9509</v>
      </c>
      <c r="F4195" s="13">
        <f t="shared" si="1176"/>
        <v>4.4776010862590532E-4</v>
      </c>
      <c r="G4195" s="2">
        <f t="shared" si="1171"/>
        <v>9660.5009999999966</v>
      </c>
      <c r="H4195" s="2">
        <f t="shared" ca="1" si="1177"/>
        <v>104844.6</v>
      </c>
      <c r="I4195">
        <f t="shared" ca="1" si="1178"/>
        <v>-1</v>
      </c>
      <c r="J4195">
        <f t="shared" si="1179"/>
        <v>1</v>
      </c>
      <c r="K4195">
        <f t="shared" si="1172"/>
        <v>-75.3799999999992</v>
      </c>
      <c r="L4195">
        <f t="shared" ca="1" si="1173"/>
        <v>-75.3799999999992</v>
      </c>
      <c r="M4195" s="14">
        <f t="shared" si="1174"/>
        <v>6923.0300000000498</v>
      </c>
      <c r="N4195">
        <f t="shared" si="1180"/>
        <v>0</v>
      </c>
      <c r="O4195">
        <f t="shared" si="1175"/>
        <v>0</v>
      </c>
      <c r="P4195">
        <f>COUNTIF(作圖資料!$A$3:$A$249,A4195)</f>
        <v>0</v>
      </c>
      <c r="R4195" s="7">
        <f t="shared" si="1181"/>
        <v>-73</v>
      </c>
      <c r="S4195" s="8">
        <f t="shared" ca="1" si="1182"/>
        <v>-73</v>
      </c>
      <c r="T4195" s="8">
        <f t="shared" ca="1" si="1183"/>
        <v>8466</v>
      </c>
      <c r="U4195" s="8">
        <f t="shared" ca="1" si="1184"/>
        <v>0</v>
      </c>
      <c r="V4195" s="9">
        <f t="shared" ca="1" si="1185"/>
        <v>0</v>
      </c>
      <c r="W4195" s="3">
        <f t="shared" si="1186"/>
        <v>-9.6124956248166971E-4</v>
      </c>
      <c r="X4195" s="3">
        <f t="shared" si="1187"/>
        <v>-6.1557141691896966E-3</v>
      </c>
      <c r="Y4195" s="3">
        <f t="shared" si="1188"/>
        <v>-4.7540305911532021E-3</v>
      </c>
    </row>
    <row r="4196" spans="1:25" x14ac:dyDescent="0.25">
      <c r="A4196" s="1">
        <v>42157</v>
      </c>
      <c r="B4196" s="2">
        <v>9614.26</v>
      </c>
      <c r="C4196" s="2">
        <v>98815</v>
      </c>
      <c r="D4196" s="2">
        <v>9607</v>
      </c>
      <c r="E4196" s="2">
        <v>9479</v>
      </c>
      <c r="F4196" s="13">
        <f t="shared" si="1176"/>
        <v>-7.5512831980828476E-4</v>
      </c>
      <c r="G4196" s="2">
        <f t="shared" si="1171"/>
        <v>9660.8204999999962</v>
      </c>
      <c r="H4196" s="2">
        <f t="shared" ca="1" si="1177"/>
        <v>108777.8</v>
      </c>
      <c r="I4196">
        <f t="shared" ca="1" si="1178"/>
        <v>-1</v>
      </c>
      <c r="J4196">
        <f t="shared" si="1179"/>
        <v>-1</v>
      </c>
      <c r="K4196">
        <f t="shared" si="1172"/>
        <v>-11.430000000000291</v>
      </c>
      <c r="L4196">
        <f t="shared" ca="1" si="1173"/>
        <v>11.430000000000291</v>
      </c>
      <c r="M4196" s="14">
        <f t="shared" si="1174"/>
        <v>6923.0300000000498</v>
      </c>
      <c r="N4196">
        <f t="shared" si="1180"/>
        <v>0</v>
      </c>
      <c r="O4196">
        <f t="shared" si="1175"/>
        <v>0</v>
      </c>
      <c r="P4196">
        <f>COUNTIF(作圖資料!$A$3:$A$249,A4196)</f>
        <v>0</v>
      </c>
      <c r="R4196" s="7">
        <f t="shared" si="1181"/>
        <v>-23</v>
      </c>
      <c r="S4196" s="8">
        <f t="shared" ca="1" si="1182"/>
        <v>23</v>
      </c>
      <c r="T4196" s="8">
        <f t="shared" ca="1" si="1183"/>
        <v>8466</v>
      </c>
      <c r="U4196" s="8">
        <f t="shared" ca="1" si="1184"/>
        <v>0</v>
      </c>
      <c r="V4196" s="9">
        <f t="shared" ca="1" si="1185"/>
        <v>0</v>
      </c>
      <c r="W4196" s="3">
        <f t="shared" si="1186"/>
        <v>-9.6124956248166971E-4</v>
      </c>
      <c r="X4196" s="3">
        <f t="shared" si="1187"/>
        <v>-7.3358519242022746E-3</v>
      </c>
      <c r="Y4196" s="3">
        <f t="shared" si="1188"/>
        <v>-7.1310458867298587E-3</v>
      </c>
    </row>
    <row r="4197" spans="1:25" x14ac:dyDescent="0.25">
      <c r="A4197" s="1">
        <v>42158</v>
      </c>
      <c r="B4197" s="2">
        <v>9556.52</v>
      </c>
      <c r="C4197" s="2">
        <v>100934</v>
      </c>
      <c r="D4197" s="2">
        <v>9547</v>
      </c>
      <c r="E4197" s="2">
        <v>9423</v>
      </c>
      <c r="F4197" s="13">
        <f t="shared" si="1176"/>
        <v>-9.9617852523725681E-4</v>
      </c>
      <c r="G4197" s="2">
        <f t="shared" si="1171"/>
        <v>9659.3329999999951</v>
      </c>
      <c r="H4197" s="2">
        <f t="shared" ca="1" si="1177"/>
        <v>108804.6</v>
      </c>
      <c r="I4197">
        <f t="shared" ca="1" si="1178"/>
        <v>-1</v>
      </c>
      <c r="J4197">
        <f t="shared" si="1179"/>
        <v>-1</v>
      </c>
      <c r="K4197">
        <f t="shared" si="1172"/>
        <v>-57.739999999999782</v>
      </c>
      <c r="L4197">
        <f t="shared" ca="1" si="1173"/>
        <v>57.739999999999782</v>
      </c>
      <c r="M4197" s="14">
        <f t="shared" si="1174"/>
        <v>6923.0300000000498</v>
      </c>
      <c r="N4197">
        <f t="shared" si="1180"/>
        <v>0</v>
      </c>
      <c r="O4197">
        <f t="shared" si="1175"/>
        <v>0</v>
      </c>
      <c r="P4197">
        <f>COUNTIF(作圖資料!$A$3:$A$249,A4197)</f>
        <v>0</v>
      </c>
      <c r="R4197" s="7">
        <f t="shared" si="1181"/>
        <v>-60</v>
      </c>
      <c r="S4197" s="8">
        <f t="shared" ca="1" si="1182"/>
        <v>60</v>
      </c>
      <c r="T4197" s="8">
        <f t="shared" ca="1" si="1183"/>
        <v>8466</v>
      </c>
      <c r="U4197" s="8">
        <f t="shared" ca="1" si="1184"/>
        <v>0</v>
      </c>
      <c r="V4197" s="9">
        <f t="shared" ca="1" si="1185"/>
        <v>0</v>
      </c>
      <c r="W4197" s="3">
        <f t="shared" si="1186"/>
        <v>-9.6124956248166971E-4</v>
      </c>
      <c r="X4197" s="3">
        <f t="shared" si="1187"/>
        <v>-1.3297457696242576E-2</v>
      </c>
      <c r="Y4197" s="3">
        <f t="shared" si="1188"/>
        <v>-1.3331955353451663E-2</v>
      </c>
    </row>
    <row r="4198" spans="1:25" x14ac:dyDescent="0.25">
      <c r="A4198" s="1">
        <v>42159</v>
      </c>
      <c r="B4198" s="2">
        <v>9348.6299999999992</v>
      </c>
      <c r="C4198" s="2">
        <v>135173</v>
      </c>
      <c r="D4198" s="2">
        <v>9312</v>
      </c>
      <c r="E4198" s="2">
        <v>9186</v>
      </c>
      <c r="F4198" s="13">
        <f t="shared" si="1176"/>
        <v>-3.9182211725139471E-3</v>
      </c>
      <c r="G4198" s="2">
        <f t="shared" si="1171"/>
        <v>9655.7604999999967</v>
      </c>
      <c r="H4198" s="2">
        <f t="shared" ca="1" si="1177"/>
        <v>113310.2</v>
      </c>
      <c r="I4198">
        <f t="shared" ca="1" si="1178"/>
        <v>1</v>
      </c>
      <c r="J4198">
        <f t="shared" si="1179"/>
        <v>-1</v>
      </c>
      <c r="K4198">
        <f t="shared" si="1172"/>
        <v>-207.89000000000124</v>
      </c>
      <c r="L4198">
        <f t="shared" ca="1" si="1173"/>
        <v>207.89000000000124</v>
      </c>
      <c r="M4198" s="14">
        <f t="shared" si="1174"/>
        <v>6923.0300000000498</v>
      </c>
      <c r="N4198">
        <f t="shared" si="1180"/>
        <v>0</v>
      </c>
      <c r="O4198">
        <f t="shared" si="1175"/>
        <v>0</v>
      </c>
      <c r="P4198">
        <f>COUNTIF(作圖資料!$A$3:$A$249,A4198)</f>
        <v>0</v>
      </c>
      <c r="R4198" s="7">
        <f t="shared" si="1181"/>
        <v>-235</v>
      </c>
      <c r="S4198" s="8">
        <f t="shared" ca="1" si="1182"/>
        <v>235</v>
      </c>
      <c r="T4198" s="8">
        <f t="shared" ca="1" si="1183"/>
        <v>8466</v>
      </c>
      <c r="U4198" s="8">
        <f t="shared" ca="1" si="1184"/>
        <v>0</v>
      </c>
      <c r="V4198" s="9">
        <f t="shared" ca="1" si="1185"/>
        <v>0</v>
      </c>
      <c r="W4198" s="3">
        <f t="shared" si="1186"/>
        <v>-9.6124956248166971E-4</v>
      </c>
      <c r="X4198" s="3">
        <f t="shared" si="1187"/>
        <v>-3.4761922953420843E-2</v>
      </c>
      <c r="Y4198" s="3">
        <f t="shared" si="1188"/>
        <v>-3.7618850764778666E-2</v>
      </c>
    </row>
    <row r="4199" spans="1:25" x14ac:dyDescent="0.25">
      <c r="A4199" s="1">
        <v>42160</v>
      </c>
      <c r="B4199" s="2">
        <v>9340.1299999999992</v>
      </c>
      <c r="C4199" s="2">
        <v>110057</v>
      </c>
      <c r="D4199" s="2">
        <v>9308</v>
      </c>
      <c r="E4199" s="2">
        <v>9183</v>
      </c>
      <c r="F4199" s="13">
        <f t="shared" si="1176"/>
        <v>-3.4399949465370172E-3</v>
      </c>
      <c r="G4199" s="2">
        <f t="shared" si="1171"/>
        <v>9652.4871666666641</v>
      </c>
      <c r="H4199" s="2">
        <f t="shared" ca="1" si="1177"/>
        <v>107243.4</v>
      </c>
      <c r="I4199">
        <f t="shared" ca="1" si="1178"/>
        <v>1</v>
      </c>
      <c r="J4199">
        <f t="shared" si="1179"/>
        <v>-1</v>
      </c>
      <c r="K4199">
        <f t="shared" si="1172"/>
        <v>-8.5</v>
      </c>
      <c r="L4199">
        <f t="shared" ca="1" si="1173"/>
        <v>-8.5</v>
      </c>
      <c r="M4199" s="14">
        <f t="shared" si="1174"/>
        <v>6923.0300000000498</v>
      </c>
      <c r="N4199">
        <f t="shared" si="1180"/>
        <v>0</v>
      </c>
      <c r="O4199">
        <f t="shared" si="1175"/>
        <v>0</v>
      </c>
      <c r="P4199">
        <f>COUNTIF(作圖資料!$A$3:$A$249,A4199)</f>
        <v>0</v>
      </c>
      <c r="R4199" s="7">
        <f t="shared" si="1181"/>
        <v>-4</v>
      </c>
      <c r="S4199" s="8">
        <f t="shared" ca="1" si="1182"/>
        <v>-4</v>
      </c>
      <c r="T4199" s="8">
        <f t="shared" ca="1" si="1183"/>
        <v>8466</v>
      </c>
      <c r="U4199" s="8">
        <f t="shared" ca="1" si="1184"/>
        <v>0</v>
      </c>
      <c r="V4199" s="9">
        <f t="shared" ca="1" si="1185"/>
        <v>0</v>
      </c>
      <c r="W4199" s="3">
        <f t="shared" si="1186"/>
        <v>-9.6124956248166971E-4</v>
      </c>
      <c r="X4199" s="3">
        <f t="shared" si="1187"/>
        <v>-3.5639540706492223E-2</v>
      </c>
      <c r="Y4199" s="3">
        <f t="shared" si="1188"/>
        <v>-3.8032244729226838E-2</v>
      </c>
    </row>
    <row r="4200" spans="1:25" x14ac:dyDescent="0.25">
      <c r="A4200" s="1">
        <v>42163</v>
      </c>
      <c r="B4200" s="2">
        <v>9368.43</v>
      </c>
      <c r="C4200" s="2">
        <v>95265</v>
      </c>
      <c r="D4200" s="2">
        <v>9348</v>
      </c>
      <c r="E4200" s="2">
        <v>9220</v>
      </c>
      <c r="F4200" s="13">
        <f t="shared" si="1176"/>
        <v>-2.1807282543606643E-3</v>
      </c>
      <c r="G4200" s="2">
        <f t="shared" si="1171"/>
        <v>9649.9079999999994</v>
      </c>
      <c r="H4200" s="2">
        <f t="shared" ca="1" si="1177"/>
        <v>108048.8</v>
      </c>
      <c r="I4200">
        <f t="shared" ca="1" si="1178"/>
        <v>-1</v>
      </c>
      <c r="J4200">
        <f t="shared" si="1179"/>
        <v>-1</v>
      </c>
      <c r="K4200">
        <f t="shared" si="1172"/>
        <v>28.300000000001091</v>
      </c>
      <c r="L4200">
        <f t="shared" ca="1" si="1173"/>
        <v>28.300000000001091</v>
      </c>
      <c r="M4200" s="14">
        <f t="shared" si="1174"/>
        <v>6923.0300000000498</v>
      </c>
      <c r="N4200">
        <f t="shared" si="1180"/>
        <v>0</v>
      </c>
      <c r="O4200">
        <f t="shared" si="1175"/>
        <v>0</v>
      </c>
      <c r="P4200">
        <f>COUNTIF(作圖資料!$A$3:$A$249,A4200)</f>
        <v>0</v>
      </c>
      <c r="R4200" s="7">
        <f t="shared" si="1181"/>
        <v>40</v>
      </c>
      <c r="S4200" s="8">
        <f t="shared" ca="1" si="1182"/>
        <v>40</v>
      </c>
      <c r="T4200" s="8">
        <f t="shared" ca="1" si="1183"/>
        <v>8466</v>
      </c>
      <c r="U4200" s="8">
        <f t="shared" ca="1" si="1184"/>
        <v>0</v>
      </c>
      <c r="V4200" s="9">
        <f t="shared" ca="1" si="1185"/>
        <v>0</v>
      </c>
      <c r="W4200" s="3">
        <f t="shared" si="1186"/>
        <v>-9.6124956248166971E-4</v>
      </c>
      <c r="X4200" s="3">
        <f t="shared" si="1187"/>
        <v>-3.271758983450157E-2</v>
      </c>
      <c r="Y4200" s="3">
        <f t="shared" si="1188"/>
        <v>-3.3898305084745672E-2</v>
      </c>
    </row>
    <row r="4201" spans="1:25" x14ac:dyDescent="0.25">
      <c r="A4201" s="1">
        <v>42164</v>
      </c>
      <c r="B4201" s="2">
        <v>9191.8700000000008</v>
      </c>
      <c r="C4201" s="2">
        <v>107746</v>
      </c>
      <c r="D4201" s="2">
        <v>9237</v>
      </c>
      <c r="E4201" s="2">
        <v>9113</v>
      </c>
      <c r="F4201" s="13">
        <f t="shared" si="1176"/>
        <v>4.9097735281284915E-3</v>
      </c>
      <c r="G4201" s="2">
        <f t="shared" si="1171"/>
        <v>9643.1724999999988</v>
      </c>
      <c r="H4201" s="2">
        <f t="shared" ca="1" si="1177"/>
        <v>109835</v>
      </c>
      <c r="I4201">
        <f t="shared" ca="1" si="1178"/>
        <v>-1</v>
      </c>
      <c r="J4201">
        <f t="shared" si="1179"/>
        <v>1</v>
      </c>
      <c r="K4201">
        <f t="shared" si="1172"/>
        <v>-176.55999999999949</v>
      </c>
      <c r="L4201">
        <f t="shared" ca="1" si="1173"/>
        <v>176.55999999999949</v>
      </c>
      <c r="M4201" s="14">
        <f t="shared" si="1174"/>
        <v>6923.0300000000498</v>
      </c>
      <c r="N4201">
        <f t="shared" si="1180"/>
        <v>0</v>
      </c>
      <c r="O4201">
        <f t="shared" si="1175"/>
        <v>0</v>
      </c>
      <c r="P4201">
        <f>COUNTIF(作圖資料!$A$3:$A$249,A4201)</f>
        <v>0</v>
      </c>
      <c r="R4201" s="7">
        <f t="shared" si="1181"/>
        <v>-111</v>
      </c>
      <c r="S4201" s="8">
        <f t="shared" ca="1" si="1182"/>
        <v>111</v>
      </c>
      <c r="T4201" s="8">
        <f t="shared" ca="1" si="1183"/>
        <v>8466</v>
      </c>
      <c r="U4201" s="8">
        <f t="shared" ca="1" si="1184"/>
        <v>0</v>
      </c>
      <c r="V4201" s="9">
        <f t="shared" ca="1" si="1185"/>
        <v>0</v>
      </c>
      <c r="W4201" s="3">
        <f t="shared" si="1186"/>
        <v>-9.6124956248166971E-4</v>
      </c>
      <c r="X4201" s="3">
        <f t="shared" si="1187"/>
        <v>-5.0947259303005921E-2</v>
      </c>
      <c r="Y4201" s="3">
        <f t="shared" si="1188"/>
        <v>-4.5369987598180894E-2</v>
      </c>
    </row>
    <row r="4202" spans="1:25" x14ac:dyDescent="0.25">
      <c r="A4202" s="1">
        <v>42165</v>
      </c>
      <c r="B4202" s="2">
        <v>9298.5</v>
      </c>
      <c r="C4202" s="2">
        <v>98044</v>
      </c>
      <c r="D4202" s="2">
        <v>9284</v>
      </c>
      <c r="E4202" s="2">
        <v>9158</v>
      </c>
      <c r="F4202" s="13">
        <f t="shared" si="1176"/>
        <v>-1.559391299671975E-3</v>
      </c>
      <c r="G4202" s="2">
        <f t="shared" si="1171"/>
        <v>9638.4916666666668</v>
      </c>
      <c r="H4202" s="2">
        <f t="shared" ca="1" si="1177"/>
        <v>109257</v>
      </c>
      <c r="I4202">
        <f t="shared" ca="1" si="1178"/>
        <v>-1</v>
      </c>
      <c r="J4202">
        <f t="shared" si="1179"/>
        <v>-1</v>
      </c>
      <c r="K4202">
        <f t="shared" si="1172"/>
        <v>106.6299999999992</v>
      </c>
      <c r="L4202">
        <f t="shared" ca="1" si="1173"/>
        <v>-106.6299999999992</v>
      </c>
      <c r="M4202" s="14">
        <f t="shared" si="1174"/>
        <v>6923.0300000000498</v>
      </c>
      <c r="N4202">
        <f t="shared" si="1180"/>
        <v>0</v>
      </c>
      <c r="O4202">
        <f t="shared" si="1175"/>
        <v>0</v>
      </c>
      <c r="P4202">
        <f>COUNTIF(作圖資料!$A$3:$A$249,A4202)</f>
        <v>0</v>
      </c>
      <c r="R4202" s="7">
        <f t="shared" si="1181"/>
        <v>47</v>
      </c>
      <c r="S4202" s="8">
        <f t="shared" ca="1" si="1182"/>
        <v>-47</v>
      </c>
      <c r="T4202" s="8">
        <f t="shared" ca="1" si="1183"/>
        <v>8466</v>
      </c>
      <c r="U4202" s="8">
        <f t="shared" ca="1" si="1184"/>
        <v>0</v>
      </c>
      <c r="V4202" s="9">
        <f t="shared" ca="1" si="1185"/>
        <v>0</v>
      </c>
      <c r="W4202" s="3">
        <f t="shared" si="1186"/>
        <v>-9.6124956248166971E-4</v>
      </c>
      <c r="X4202" s="3">
        <f t="shared" si="1187"/>
        <v>-3.9937802713593817E-2</v>
      </c>
      <c r="Y4202" s="3">
        <f t="shared" si="1188"/>
        <v>-4.0512608515915538E-2</v>
      </c>
    </row>
    <row r="4203" spans="1:25" x14ac:dyDescent="0.25">
      <c r="A4203" s="1">
        <v>42166</v>
      </c>
      <c r="B4203" s="2">
        <v>9302.49</v>
      </c>
      <c r="C4203" s="2">
        <v>97357</v>
      </c>
      <c r="D4203" s="2">
        <v>9288</v>
      </c>
      <c r="E4203" s="2">
        <v>9161</v>
      </c>
      <c r="F4203" s="13">
        <f t="shared" si="1176"/>
        <v>-1.5576474685810027E-3</v>
      </c>
      <c r="G4203" s="2">
        <f t="shared" si="1171"/>
        <v>9634.9846666666654</v>
      </c>
      <c r="H4203" s="2">
        <f t="shared" ca="1" si="1177"/>
        <v>101693.8</v>
      </c>
      <c r="I4203">
        <f t="shared" ca="1" si="1178"/>
        <v>-1</v>
      </c>
      <c r="J4203">
        <f t="shared" si="1179"/>
        <v>-1</v>
      </c>
      <c r="K4203">
        <f t="shared" si="1172"/>
        <v>3.9899999999997817</v>
      </c>
      <c r="L4203">
        <f t="shared" ca="1" si="1173"/>
        <v>-3.9899999999997817</v>
      </c>
      <c r="M4203" s="14">
        <f t="shared" si="1174"/>
        <v>6923.0300000000498</v>
      </c>
      <c r="N4203">
        <f t="shared" si="1180"/>
        <v>0</v>
      </c>
      <c r="O4203">
        <f t="shared" si="1175"/>
        <v>0</v>
      </c>
      <c r="P4203">
        <f>COUNTIF(作圖資料!$A$3:$A$249,A4203)</f>
        <v>0</v>
      </c>
      <c r="R4203" s="7">
        <f t="shared" si="1181"/>
        <v>4</v>
      </c>
      <c r="S4203" s="8">
        <f t="shared" ca="1" si="1182"/>
        <v>-4</v>
      </c>
      <c r="T4203" s="8">
        <f t="shared" ca="1" si="1183"/>
        <v>8466</v>
      </c>
      <c r="U4203" s="8">
        <f t="shared" ca="1" si="1184"/>
        <v>0</v>
      </c>
      <c r="V4203" s="9">
        <f t="shared" ca="1" si="1185"/>
        <v>0</v>
      </c>
      <c r="W4203" s="3">
        <f t="shared" si="1186"/>
        <v>-9.6124956248166971E-4</v>
      </c>
      <c r="X4203" s="3">
        <f t="shared" si="1187"/>
        <v>-3.9525838615387388E-2</v>
      </c>
      <c r="Y4203" s="3">
        <f t="shared" si="1188"/>
        <v>-4.0099214551467477E-2</v>
      </c>
    </row>
    <row r="4204" spans="1:25" x14ac:dyDescent="0.25">
      <c r="A4204" s="1">
        <v>42167</v>
      </c>
      <c r="B4204" s="2">
        <v>9301.93</v>
      </c>
      <c r="C4204" s="2">
        <v>81738</v>
      </c>
      <c r="D4204" s="2">
        <v>9267</v>
      </c>
      <c r="E4204" s="2">
        <v>9140</v>
      </c>
      <c r="F4204" s="13">
        <f t="shared" si="1176"/>
        <v>-3.7551346871026459E-3</v>
      </c>
      <c r="G4204" s="2">
        <f t="shared" si="1171"/>
        <v>9631.0261666666665</v>
      </c>
      <c r="H4204" s="2">
        <f t="shared" ca="1" si="1177"/>
        <v>96030</v>
      </c>
      <c r="I4204">
        <f t="shared" ca="1" si="1178"/>
        <v>-1</v>
      </c>
      <c r="J4204">
        <f t="shared" si="1179"/>
        <v>-1</v>
      </c>
      <c r="K4204">
        <f t="shared" si="1172"/>
        <v>-0.55999999999949068</v>
      </c>
      <c r="L4204">
        <f t="shared" ca="1" si="1173"/>
        <v>0.55999999999949068</v>
      </c>
      <c r="M4204" s="14">
        <f t="shared" si="1174"/>
        <v>6923.0300000000498</v>
      </c>
      <c r="N4204">
        <f t="shared" si="1180"/>
        <v>0</v>
      </c>
      <c r="O4204">
        <f t="shared" si="1175"/>
        <v>0</v>
      </c>
      <c r="P4204">
        <f>COUNTIF(作圖資料!$A$3:$A$249,A4204)</f>
        <v>0</v>
      </c>
      <c r="R4204" s="7">
        <f t="shared" si="1181"/>
        <v>-21</v>
      </c>
      <c r="S4204" s="8">
        <f t="shared" ca="1" si="1182"/>
        <v>21</v>
      </c>
      <c r="T4204" s="8">
        <f t="shared" ca="1" si="1183"/>
        <v>8466</v>
      </c>
      <c r="U4204" s="8">
        <f t="shared" ca="1" si="1184"/>
        <v>0</v>
      </c>
      <c r="V4204" s="9">
        <f t="shared" ca="1" si="1185"/>
        <v>0</v>
      </c>
      <c r="W4204" s="3">
        <f t="shared" si="1186"/>
        <v>-9.6124956248166971E-4</v>
      </c>
      <c r="X4204" s="3">
        <f t="shared" si="1187"/>
        <v>-3.9583658137942623E-2</v>
      </c>
      <c r="Y4204" s="3">
        <f t="shared" si="1188"/>
        <v>-4.2269532864820158E-2</v>
      </c>
    </row>
    <row r="4205" spans="1:25" x14ac:dyDescent="0.25">
      <c r="A4205" s="1">
        <v>42170</v>
      </c>
      <c r="B4205" s="2">
        <v>9259.48</v>
      </c>
      <c r="C4205" s="2">
        <v>74573</v>
      </c>
      <c r="D4205" s="2">
        <v>9244</v>
      </c>
      <c r="E4205" s="2">
        <v>9108</v>
      </c>
      <c r="F4205" s="13">
        <f t="shared" si="1176"/>
        <v>-1.6718001442844743E-3</v>
      </c>
      <c r="G4205" s="2">
        <f t="shared" si="1171"/>
        <v>9624.4603333333307</v>
      </c>
      <c r="H4205" s="2">
        <f t="shared" ca="1" si="1177"/>
        <v>91891.6</v>
      </c>
      <c r="I4205">
        <f t="shared" ca="1" si="1178"/>
        <v>-1</v>
      </c>
      <c r="J4205">
        <f t="shared" si="1179"/>
        <v>-1</v>
      </c>
      <c r="K4205">
        <f t="shared" si="1172"/>
        <v>-42.450000000000728</v>
      </c>
      <c r="L4205">
        <f t="shared" ca="1" si="1173"/>
        <v>42.450000000000728</v>
      </c>
      <c r="M4205" s="14">
        <f t="shared" si="1174"/>
        <v>6923.0300000000498</v>
      </c>
      <c r="N4205">
        <f t="shared" si="1180"/>
        <v>0</v>
      </c>
      <c r="O4205">
        <f t="shared" si="1175"/>
        <v>0</v>
      </c>
      <c r="P4205">
        <f>COUNTIF(作圖資料!$A$3:$A$249,A4205)</f>
        <v>0</v>
      </c>
      <c r="R4205" s="7">
        <f t="shared" si="1181"/>
        <v>-23</v>
      </c>
      <c r="S4205" s="8">
        <f t="shared" ca="1" si="1182"/>
        <v>23</v>
      </c>
      <c r="T4205" s="8">
        <f t="shared" ca="1" si="1183"/>
        <v>8466</v>
      </c>
      <c r="U4205" s="8">
        <f t="shared" ca="1" si="1184"/>
        <v>0</v>
      </c>
      <c r="V4205" s="9">
        <f t="shared" ca="1" si="1185"/>
        <v>0</v>
      </c>
      <c r="W4205" s="3">
        <f t="shared" si="1186"/>
        <v>-9.6124956248166971E-4</v>
      </c>
      <c r="X4205" s="3">
        <f t="shared" si="1187"/>
        <v>-4.3966584445928714E-2</v>
      </c>
      <c r="Y4205" s="3">
        <f t="shared" si="1188"/>
        <v>-4.4646548160396815E-2</v>
      </c>
    </row>
    <row r="4206" spans="1:25" x14ac:dyDescent="0.25">
      <c r="A4206" s="1">
        <v>42171</v>
      </c>
      <c r="B4206" s="2">
        <v>9212.7800000000007</v>
      </c>
      <c r="C4206" s="2">
        <v>78388</v>
      </c>
      <c r="D4206" s="2">
        <v>9215</v>
      </c>
      <c r="E4206" s="2">
        <v>9040</v>
      </c>
      <c r="F4206" s="13">
        <f t="shared" si="1176"/>
        <v>2.409696096075109E-4</v>
      </c>
      <c r="G4206" s="2">
        <f t="shared" si="1171"/>
        <v>9615.7278333333325</v>
      </c>
      <c r="H4206" s="2">
        <f t="shared" ca="1" si="1177"/>
        <v>86020</v>
      </c>
      <c r="I4206">
        <f t="shared" ca="1" si="1178"/>
        <v>-1</v>
      </c>
      <c r="J4206">
        <f t="shared" si="1179"/>
        <v>1</v>
      </c>
      <c r="K4206">
        <f t="shared" si="1172"/>
        <v>-46.699999999998909</v>
      </c>
      <c r="L4206">
        <f t="shared" ca="1" si="1173"/>
        <v>46.699999999998909</v>
      </c>
      <c r="M4206" s="14">
        <f t="shared" si="1174"/>
        <v>6923.0300000000498</v>
      </c>
      <c r="N4206">
        <f t="shared" si="1180"/>
        <v>0</v>
      </c>
      <c r="O4206">
        <f t="shared" si="1175"/>
        <v>0</v>
      </c>
      <c r="P4206">
        <f>COUNTIF(作圖資料!$A$3:$A$249,A4206)</f>
        <v>0</v>
      </c>
      <c r="R4206" s="7">
        <f t="shared" si="1181"/>
        <v>-29</v>
      </c>
      <c r="S4206" s="8">
        <f t="shared" ca="1" si="1182"/>
        <v>29</v>
      </c>
      <c r="T4206" s="8">
        <f t="shared" ca="1" si="1183"/>
        <v>8466</v>
      </c>
      <c r="U4206" s="8">
        <f t="shared" ca="1" si="1184"/>
        <v>0</v>
      </c>
      <c r="V4206" s="9">
        <f t="shared" ca="1" si="1185"/>
        <v>0</v>
      </c>
      <c r="W4206" s="3">
        <f t="shared" si="1186"/>
        <v>-9.6124956248166971E-4</v>
      </c>
      <c r="X4206" s="3">
        <f t="shared" si="1187"/>
        <v>-4.8788319630450272E-2</v>
      </c>
      <c r="Y4206" s="3">
        <f t="shared" si="1188"/>
        <v>-4.7643654402645619E-2</v>
      </c>
    </row>
    <row r="4207" spans="1:25" x14ac:dyDescent="0.25">
      <c r="A4207" s="1">
        <v>42172</v>
      </c>
      <c r="B4207" s="2">
        <v>9189.83</v>
      </c>
      <c r="C4207" s="2">
        <v>91598</v>
      </c>
      <c r="D4207" s="2">
        <v>9182</v>
      </c>
      <c r="E4207" s="2">
        <v>9054</v>
      </c>
      <c r="F4207" s="13">
        <f t="shared" si="1176"/>
        <v>-1.4780469279627617E-2</v>
      </c>
      <c r="G4207" s="2">
        <f t="shared" si="1171"/>
        <v>9606.3968333333305</v>
      </c>
      <c r="H4207" s="2">
        <f t="shared" ca="1" si="1177"/>
        <v>84730.8</v>
      </c>
      <c r="I4207">
        <f t="shared" ca="1" si="1178"/>
        <v>1</v>
      </c>
      <c r="J4207">
        <f t="shared" si="1179"/>
        <v>-1</v>
      </c>
      <c r="K4207">
        <f t="shared" si="1172"/>
        <v>-22.950000000000728</v>
      </c>
      <c r="L4207">
        <f t="shared" ca="1" si="1173"/>
        <v>22.950000000000728</v>
      </c>
      <c r="M4207" s="14">
        <f t="shared" si="1174"/>
        <v>6923.0300000000498</v>
      </c>
      <c r="N4207">
        <f t="shared" si="1180"/>
        <v>0</v>
      </c>
      <c r="O4207">
        <f t="shared" si="1175"/>
        <v>0</v>
      </c>
      <c r="P4207">
        <f>COUNTIF(作圖資料!$A$3:$A$249,A4207)</f>
        <v>1</v>
      </c>
      <c r="R4207" s="7">
        <f t="shared" si="1181"/>
        <v>-33</v>
      </c>
      <c r="S4207" s="8">
        <f t="shared" ca="1" si="1182"/>
        <v>33</v>
      </c>
      <c r="T4207" s="8">
        <f t="shared" ca="1" si="1183"/>
        <v>8466</v>
      </c>
      <c r="U4207" s="8">
        <f t="shared" ca="1" si="1184"/>
        <v>0</v>
      </c>
      <c r="V4207" s="9">
        <f t="shared" ca="1" si="1185"/>
        <v>0</v>
      </c>
      <c r="W4207" s="3">
        <f t="shared" si="1186"/>
        <v>-9.6124956248166971E-4</v>
      </c>
      <c r="X4207" s="3">
        <f t="shared" si="1187"/>
        <v>-5.1157887563743176E-2</v>
      </c>
      <c r="Y4207" s="3">
        <f t="shared" si="1188"/>
        <v>-5.1054154609342595E-2</v>
      </c>
    </row>
    <row r="4208" spans="1:25" x14ac:dyDescent="0.25">
      <c r="A4208" s="1">
        <v>42173</v>
      </c>
      <c r="B4208" s="2">
        <v>9218.3700000000008</v>
      </c>
      <c r="C4208" s="2">
        <v>81540</v>
      </c>
      <c r="D4208" s="2">
        <v>9049</v>
      </c>
      <c r="E4208" s="2">
        <v>8919</v>
      </c>
      <c r="F4208" s="13">
        <f t="shared" si="1176"/>
        <v>-1.8373096328309746E-2</v>
      </c>
      <c r="G4208" s="2">
        <f t="shared" si="1171"/>
        <v>9597.4014999999981</v>
      </c>
      <c r="H4208" s="2">
        <f t="shared" ca="1" si="1177"/>
        <v>81567.399999999994</v>
      </c>
      <c r="I4208">
        <f t="shared" ca="1" si="1178"/>
        <v>-1</v>
      </c>
      <c r="J4208">
        <f t="shared" si="1179"/>
        <v>-1</v>
      </c>
      <c r="K4208">
        <f t="shared" si="1172"/>
        <v>28.540000000000873</v>
      </c>
      <c r="L4208">
        <f t="shared" ca="1" si="1173"/>
        <v>28.540000000000873</v>
      </c>
      <c r="M4208" s="14">
        <f t="shared" si="1174"/>
        <v>6923.0300000000498</v>
      </c>
      <c r="N4208">
        <f t="shared" si="1180"/>
        <v>0</v>
      </c>
      <c r="O4208">
        <f t="shared" si="1175"/>
        <v>0</v>
      </c>
      <c r="P4208">
        <f>COUNTIF(作圖資料!$A$3:$A$249,A4208)</f>
        <v>0</v>
      </c>
      <c r="R4208" s="7">
        <f t="shared" si="1181"/>
        <v>-5</v>
      </c>
      <c r="S4208" s="8">
        <f t="shared" ca="1" si="1182"/>
        <v>-5</v>
      </c>
      <c r="T4208" s="8">
        <f t="shared" ca="1" si="1183"/>
        <v>8466</v>
      </c>
      <c r="U4208" s="8">
        <f t="shared" ca="1" si="1184"/>
        <v>0</v>
      </c>
      <c r="V4208" s="9">
        <f t="shared" ca="1" si="1185"/>
        <v>0</v>
      </c>
      <c r="W4208" s="3">
        <f t="shared" si="1186"/>
        <v>-1.4780469279627617E-2</v>
      </c>
      <c r="X4208" s="3">
        <f t="shared" si="1187"/>
        <v>3.1056069589971602E-3</v>
      </c>
      <c r="Y4208" s="3">
        <f t="shared" si="1188"/>
        <v>-5.5224210293792803E-4</v>
      </c>
    </row>
    <row r="4209" spans="1:25" x14ac:dyDescent="0.25">
      <c r="A4209" s="1">
        <v>42177</v>
      </c>
      <c r="B4209" s="2">
        <v>9341.77</v>
      </c>
      <c r="C4209" s="2">
        <v>89299</v>
      </c>
      <c r="D4209" s="2">
        <v>9182</v>
      </c>
      <c r="E4209" s="2">
        <v>9038</v>
      </c>
      <c r="F4209" s="13">
        <f t="shared" si="1176"/>
        <v>-1.7102754617165705E-2</v>
      </c>
      <c r="G4209" s="2">
        <f t="shared" si="1171"/>
        <v>9590.90333333333</v>
      </c>
      <c r="H4209" s="2">
        <f t="shared" ca="1" si="1177"/>
        <v>83079.600000000006</v>
      </c>
      <c r="I4209">
        <f t="shared" ca="1" si="1178"/>
        <v>1</v>
      </c>
      <c r="J4209">
        <f t="shared" si="1179"/>
        <v>-1</v>
      </c>
      <c r="K4209">
        <f t="shared" si="1172"/>
        <v>123.39999999999964</v>
      </c>
      <c r="L4209">
        <f t="shared" ca="1" si="1173"/>
        <v>-123.39999999999964</v>
      </c>
      <c r="M4209" s="14">
        <f t="shared" si="1174"/>
        <v>6923.0300000000498</v>
      </c>
      <c r="N4209">
        <f t="shared" si="1180"/>
        <v>0</v>
      </c>
      <c r="O4209">
        <f t="shared" si="1175"/>
        <v>0</v>
      </c>
      <c r="P4209">
        <f>COUNTIF(作圖資料!$A$3:$A$249,A4209)</f>
        <v>0</v>
      </c>
      <c r="R4209" s="7">
        <f t="shared" si="1181"/>
        <v>133</v>
      </c>
      <c r="S4209" s="8">
        <f t="shared" ca="1" si="1182"/>
        <v>-133</v>
      </c>
      <c r="T4209" s="8">
        <f t="shared" ca="1" si="1183"/>
        <v>8466</v>
      </c>
      <c r="U4209" s="8">
        <f t="shared" ca="1" si="1184"/>
        <v>0</v>
      </c>
      <c r="V4209" s="9">
        <f t="shared" ca="1" si="1185"/>
        <v>0</v>
      </c>
      <c r="W4209" s="3">
        <f t="shared" si="1186"/>
        <v>-1.4780469279627617E-2</v>
      </c>
      <c r="X4209" s="3">
        <f t="shared" si="1187"/>
        <v>1.6533494090750223E-2</v>
      </c>
      <c r="Y4209" s="3">
        <f t="shared" si="1188"/>
        <v>1.4137397835211063E-2</v>
      </c>
    </row>
    <row r="4210" spans="1:25" x14ac:dyDescent="0.25">
      <c r="A4210" s="1">
        <v>42178</v>
      </c>
      <c r="B4210" s="2">
        <v>9391.14</v>
      </c>
      <c r="C4210" s="2">
        <v>99733</v>
      </c>
      <c r="D4210" s="2">
        <v>9231</v>
      </c>
      <c r="E4210" s="2">
        <v>9085</v>
      </c>
      <c r="F4210" s="13">
        <f t="shared" si="1176"/>
        <v>-1.7052242858694444E-2</v>
      </c>
      <c r="G4210" s="2">
        <f t="shared" si="1171"/>
        <v>9586.2918333333309</v>
      </c>
      <c r="H4210" s="2">
        <f t="shared" ca="1" si="1177"/>
        <v>88111.6</v>
      </c>
      <c r="I4210">
        <f t="shared" ca="1" si="1178"/>
        <v>1</v>
      </c>
      <c r="J4210">
        <f t="shared" si="1179"/>
        <v>-1</v>
      </c>
      <c r="K4210">
        <f t="shared" si="1172"/>
        <v>49.369999999998981</v>
      </c>
      <c r="L4210">
        <f t="shared" ca="1" si="1173"/>
        <v>49.369999999998981</v>
      </c>
      <c r="M4210" s="14">
        <f t="shared" si="1174"/>
        <v>6923.0300000000498</v>
      </c>
      <c r="N4210">
        <f t="shared" si="1180"/>
        <v>0</v>
      </c>
      <c r="O4210">
        <f t="shared" si="1175"/>
        <v>0</v>
      </c>
      <c r="P4210">
        <f>COUNTIF(作圖資料!$A$3:$A$249,A4210)</f>
        <v>0</v>
      </c>
      <c r="R4210" s="7">
        <f t="shared" si="1181"/>
        <v>49</v>
      </c>
      <c r="S4210" s="8">
        <f t="shared" ca="1" si="1182"/>
        <v>49</v>
      </c>
      <c r="T4210" s="8">
        <f t="shared" ca="1" si="1183"/>
        <v>8466</v>
      </c>
      <c r="U4210" s="8">
        <f t="shared" ca="1" si="1184"/>
        <v>0</v>
      </c>
      <c r="V4210" s="9">
        <f t="shared" ca="1" si="1185"/>
        <v>0</v>
      </c>
      <c r="W4210" s="3">
        <f t="shared" si="1186"/>
        <v>-1.4780469279627617E-2</v>
      </c>
      <c r="X4210" s="3">
        <f t="shared" si="1187"/>
        <v>2.1905737102862366E-2</v>
      </c>
      <c r="Y4210" s="3">
        <f t="shared" si="1188"/>
        <v>1.9549370444002845E-2</v>
      </c>
    </row>
    <row r="4211" spans="1:25" x14ac:dyDescent="0.25">
      <c r="A4211" s="1">
        <v>42179</v>
      </c>
      <c r="B4211" s="2">
        <v>9397.31</v>
      </c>
      <c r="C4211" s="2">
        <v>77737</v>
      </c>
      <c r="D4211" s="2">
        <v>9247</v>
      </c>
      <c r="E4211" s="2">
        <v>9103</v>
      </c>
      <c r="F4211" s="13">
        <f t="shared" si="1176"/>
        <v>-1.599500282527655E-2</v>
      </c>
      <c r="G4211" s="2">
        <f t="shared" si="1171"/>
        <v>9582.5949999999993</v>
      </c>
      <c r="H4211" s="2">
        <f t="shared" ca="1" si="1177"/>
        <v>87981.4</v>
      </c>
      <c r="I4211">
        <f t="shared" ca="1" si="1178"/>
        <v>-1</v>
      </c>
      <c r="J4211">
        <f t="shared" si="1179"/>
        <v>-1</v>
      </c>
      <c r="K4211">
        <f t="shared" si="1172"/>
        <v>6.1700000000000728</v>
      </c>
      <c r="L4211">
        <f t="shared" ca="1" si="1173"/>
        <v>6.1700000000000728</v>
      </c>
      <c r="M4211" s="14">
        <f t="shared" si="1174"/>
        <v>6923.0300000000498</v>
      </c>
      <c r="N4211">
        <f t="shared" si="1180"/>
        <v>0</v>
      </c>
      <c r="O4211">
        <f t="shared" si="1175"/>
        <v>0</v>
      </c>
      <c r="P4211">
        <f>COUNTIF(作圖資料!$A$3:$A$249,A4211)</f>
        <v>0</v>
      </c>
      <c r="R4211" s="7">
        <f t="shared" si="1181"/>
        <v>16</v>
      </c>
      <c r="S4211" s="8">
        <f t="shared" ca="1" si="1182"/>
        <v>16</v>
      </c>
      <c r="T4211" s="8">
        <f t="shared" ca="1" si="1183"/>
        <v>8466</v>
      </c>
      <c r="U4211" s="8">
        <f t="shared" ca="1" si="1184"/>
        <v>0</v>
      </c>
      <c r="V4211" s="9">
        <f t="shared" ca="1" si="1185"/>
        <v>0</v>
      </c>
      <c r="W4211" s="3">
        <f t="shared" si="1186"/>
        <v>-1.4780469279627617E-2</v>
      </c>
      <c r="X4211" s="3">
        <f t="shared" si="1187"/>
        <v>2.2577131459450062E-2</v>
      </c>
      <c r="Y4211" s="3">
        <f t="shared" si="1188"/>
        <v>2.1316545173404311E-2</v>
      </c>
    </row>
    <row r="4212" spans="1:25" x14ac:dyDescent="0.25">
      <c r="A4212" s="1">
        <v>42180</v>
      </c>
      <c r="B4212" s="2">
        <v>9476.34</v>
      </c>
      <c r="C4212" s="2">
        <v>101291</v>
      </c>
      <c r="D4212" s="2">
        <v>9340</v>
      </c>
      <c r="E4212" s="2">
        <v>9208</v>
      </c>
      <c r="F4212" s="13">
        <f t="shared" si="1176"/>
        <v>-1.4387411173512166E-2</v>
      </c>
      <c r="G4212" s="2">
        <f t="shared" si="1171"/>
        <v>9582.1386666666658</v>
      </c>
      <c r="H4212" s="2">
        <f t="shared" ca="1" si="1177"/>
        <v>89920</v>
      </c>
      <c r="I4212">
        <f t="shared" ca="1" si="1178"/>
        <v>1</v>
      </c>
      <c r="J4212">
        <f t="shared" si="1179"/>
        <v>-1</v>
      </c>
      <c r="K4212">
        <f t="shared" si="1172"/>
        <v>79.030000000000655</v>
      </c>
      <c r="L4212">
        <f t="shared" ca="1" si="1173"/>
        <v>-79.030000000000655</v>
      </c>
      <c r="M4212" s="14">
        <f t="shared" si="1174"/>
        <v>6923.0300000000498</v>
      </c>
      <c r="N4212">
        <f t="shared" si="1180"/>
        <v>0</v>
      </c>
      <c r="O4212">
        <f t="shared" si="1175"/>
        <v>0</v>
      </c>
      <c r="P4212">
        <f>COUNTIF(作圖資料!$A$3:$A$249,A4212)</f>
        <v>0</v>
      </c>
      <c r="R4212" s="7">
        <f t="shared" si="1181"/>
        <v>93</v>
      </c>
      <c r="S4212" s="8">
        <f t="shared" ca="1" si="1182"/>
        <v>-93</v>
      </c>
      <c r="T4212" s="8">
        <f t="shared" ca="1" si="1183"/>
        <v>8466</v>
      </c>
      <c r="U4212" s="8">
        <f t="shared" ca="1" si="1184"/>
        <v>0</v>
      </c>
      <c r="V4212" s="9">
        <f t="shared" ca="1" si="1185"/>
        <v>0</v>
      </c>
      <c r="W4212" s="3">
        <f t="shared" si="1186"/>
        <v>-1.4780469279627617E-2</v>
      </c>
      <c r="X4212" s="3">
        <f t="shared" si="1187"/>
        <v>3.1176855284591687E-2</v>
      </c>
      <c r="Y4212" s="3">
        <f t="shared" si="1188"/>
        <v>3.1588248288049847E-2</v>
      </c>
    </row>
    <row r="4213" spans="1:25" x14ac:dyDescent="0.25">
      <c r="A4213" s="1">
        <v>42181</v>
      </c>
      <c r="B4213" s="2">
        <v>9462.57</v>
      </c>
      <c r="C4213" s="2">
        <v>83589</v>
      </c>
      <c r="D4213" s="2">
        <v>9321</v>
      </c>
      <c r="E4213" s="2">
        <v>9193</v>
      </c>
      <c r="F4213" s="13">
        <f t="shared" si="1176"/>
        <v>-1.496105180727858E-2</v>
      </c>
      <c r="G4213" s="2">
        <f t="shared" si="1171"/>
        <v>9581.150333333333</v>
      </c>
      <c r="H4213" s="2">
        <f t="shared" ca="1" si="1177"/>
        <v>90329.8</v>
      </c>
      <c r="I4213">
        <f t="shared" ca="1" si="1178"/>
        <v>-1</v>
      </c>
      <c r="J4213">
        <f t="shared" si="1179"/>
        <v>-1</v>
      </c>
      <c r="K4213">
        <f t="shared" si="1172"/>
        <v>-13.770000000000437</v>
      </c>
      <c r="L4213">
        <f t="shared" ca="1" si="1173"/>
        <v>-13.770000000000437</v>
      </c>
      <c r="M4213" s="14">
        <f t="shared" si="1174"/>
        <v>6923.0300000000498</v>
      </c>
      <c r="N4213">
        <f t="shared" si="1180"/>
        <v>0</v>
      </c>
      <c r="O4213">
        <f t="shared" si="1175"/>
        <v>0</v>
      </c>
      <c r="P4213">
        <f>COUNTIF(作圖資料!$A$3:$A$249,A4213)</f>
        <v>0</v>
      </c>
      <c r="R4213" s="7">
        <f t="shared" si="1181"/>
        <v>-19</v>
      </c>
      <c r="S4213" s="8">
        <f t="shared" ca="1" si="1182"/>
        <v>-19</v>
      </c>
      <c r="T4213" s="8">
        <f t="shared" ca="1" si="1183"/>
        <v>8466</v>
      </c>
      <c r="U4213" s="8">
        <f t="shared" ca="1" si="1184"/>
        <v>0</v>
      </c>
      <c r="V4213" s="9">
        <f t="shared" ca="1" si="1185"/>
        <v>0</v>
      </c>
      <c r="W4213" s="3">
        <f t="shared" si="1186"/>
        <v>-1.4780469279627617E-2</v>
      </c>
      <c r="X4213" s="3">
        <f t="shared" si="1187"/>
        <v>2.9678459775643207E-2</v>
      </c>
      <c r="Y4213" s="3">
        <f t="shared" si="1188"/>
        <v>2.9489728296885787E-2</v>
      </c>
    </row>
    <row r="4214" spans="1:25" x14ac:dyDescent="0.25">
      <c r="A4214" s="1">
        <v>42184</v>
      </c>
      <c r="B4214" s="2">
        <v>9236.1</v>
      </c>
      <c r="C4214" s="2">
        <v>93334</v>
      </c>
      <c r="D4214" s="2">
        <v>9138</v>
      </c>
      <c r="E4214" s="2">
        <v>9001</v>
      </c>
      <c r="F4214" s="13">
        <f t="shared" si="1176"/>
        <v>-1.0621366161042034E-2</v>
      </c>
      <c r="G4214" s="2">
        <f t="shared" si="1171"/>
        <v>9575.3113333333331</v>
      </c>
      <c r="H4214" s="2">
        <f t="shared" ca="1" si="1177"/>
        <v>91136.8</v>
      </c>
      <c r="I4214">
        <f t="shared" ca="1" si="1178"/>
        <v>1</v>
      </c>
      <c r="J4214">
        <f t="shared" si="1179"/>
        <v>-1</v>
      </c>
      <c r="K4214">
        <f t="shared" si="1172"/>
        <v>-226.46999999999935</v>
      </c>
      <c r="L4214">
        <f t="shared" ca="1" si="1173"/>
        <v>226.46999999999935</v>
      </c>
      <c r="M4214" s="14">
        <f t="shared" si="1174"/>
        <v>6923.0300000000498</v>
      </c>
      <c r="N4214">
        <f t="shared" si="1180"/>
        <v>0</v>
      </c>
      <c r="O4214">
        <f t="shared" si="1175"/>
        <v>0</v>
      </c>
      <c r="P4214">
        <f>COUNTIF(作圖資料!$A$3:$A$249,A4214)</f>
        <v>0</v>
      </c>
      <c r="R4214" s="7">
        <f t="shared" si="1181"/>
        <v>-183</v>
      </c>
      <c r="S4214" s="8">
        <f t="shared" ca="1" si="1182"/>
        <v>183</v>
      </c>
      <c r="T4214" s="8">
        <f t="shared" ca="1" si="1183"/>
        <v>8466</v>
      </c>
      <c r="U4214" s="8">
        <f t="shared" ca="1" si="1184"/>
        <v>0</v>
      </c>
      <c r="V4214" s="9">
        <f t="shared" ca="1" si="1185"/>
        <v>0</v>
      </c>
      <c r="W4214" s="3">
        <f t="shared" si="1186"/>
        <v>-1.4780469279627617E-2</v>
      </c>
      <c r="X4214" s="3">
        <f t="shared" si="1187"/>
        <v>5.0349135947018731E-3</v>
      </c>
      <c r="Y4214" s="3">
        <f t="shared" si="1188"/>
        <v>9.2776673293577527E-3</v>
      </c>
    </row>
    <row r="4215" spans="1:25" x14ac:dyDescent="0.25">
      <c r="A4215" s="1">
        <v>42185</v>
      </c>
      <c r="B4215" s="2">
        <v>9323.02</v>
      </c>
      <c r="C4215" s="2">
        <v>91075</v>
      </c>
      <c r="D4215" s="2">
        <v>9212</v>
      </c>
      <c r="E4215" s="2">
        <v>9070</v>
      </c>
      <c r="F4215" s="13">
        <f t="shared" si="1176"/>
        <v>-1.1908158515159251E-2</v>
      </c>
      <c r="G4215" s="2">
        <f t="shared" si="1171"/>
        <v>9572.2339999999986</v>
      </c>
      <c r="H4215" s="2">
        <f t="shared" ca="1" si="1177"/>
        <v>89405.2</v>
      </c>
      <c r="I4215">
        <f t="shared" ca="1" si="1178"/>
        <v>1</v>
      </c>
      <c r="J4215">
        <f t="shared" si="1179"/>
        <v>-1</v>
      </c>
      <c r="K4215">
        <f t="shared" si="1172"/>
        <v>86.920000000000073</v>
      </c>
      <c r="L4215">
        <f t="shared" ca="1" si="1173"/>
        <v>86.920000000000073</v>
      </c>
      <c r="M4215" s="14">
        <f t="shared" si="1174"/>
        <v>6923.0300000000498</v>
      </c>
      <c r="N4215">
        <f t="shared" si="1180"/>
        <v>0</v>
      </c>
      <c r="O4215">
        <f t="shared" si="1175"/>
        <v>0</v>
      </c>
      <c r="P4215">
        <f>COUNTIF(作圖資料!$A$3:$A$249,A4215)</f>
        <v>0</v>
      </c>
      <c r="R4215" s="7">
        <f t="shared" si="1181"/>
        <v>74</v>
      </c>
      <c r="S4215" s="8">
        <f t="shared" ca="1" si="1182"/>
        <v>74</v>
      </c>
      <c r="T4215" s="8">
        <f t="shared" ca="1" si="1183"/>
        <v>8466</v>
      </c>
      <c r="U4215" s="8">
        <f t="shared" ca="1" si="1184"/>
        <v>0</v>
      </c>
      <c r="V4215" s="9">
        <f t="shared" ca="1" si="1185"/>
        <v>0</v>
      </c>
      <c r="W4215" s="3">
        <f t="shared" si="1186"/>
        <v>-1.4780469279627617E-2</v>
      </c>
      <c r="X4215" s="3">
        <f t="shared" si="1187"/>
        <v>1.4493195195123265E-2</v>
      </c>
      <c r="Y4215" s="3">
        <f t="shared" si="1188"/>
        <v>1.7450850452839228E-2</v>
      </c>
    </row>
    <row r="4216" spans="1:25" x14ac:dyDescent="0.25">
      <c r="A4216" s="1">
        <v>42186</v>
      </c>
      <c r="B4216" s="2">
        <v>9375.23</v>
      </c>
      <c r="C4216" s="2">
        <v>85969</v>
      </c>
      <c r="D4216" s="2">
        <v>9294</v>
      </c>
      <c r="E4216" s="2">
        <v>9153</v>
      </c>
      <c r="F4216" s="13">
        <f t="shared" si="1176"/>
        <v>-8.6643207686637469E-3</v>
      </c>
      <c r="G4216" s="2">
        <f t="shared" si="1171"/>
        <v>9568.4825000000001</v>
      </c>
      <c r="H4216" s="2">
        <f t="shared" ca="1" si="1177"/>
        <v>91051.6</v>
      </c>
      <c r="I4216">
        <f t="shared" ca="1" si="1178"/>
        <v>-1</v>
      </c>
      <c r="J4216">
        <f t="shared" si="1179"/>
        <v>-1</v>
      </c>
      <c r="K4216">
        <f t="shared" si="1172"/>
        <v>52.209999999999127</v>
      </c>
      <c r="L4216">
        <f t="shared" ca="1" si="1173"/>
        <v>52.209999999999127</v>
      </c>
      <c r="M4216" s="14">
        <f t="shared" si="1174"/>
        <v>6923.0300000000498</v>
      </c>
      <c r="N4216">
        <f t="shared" si="1180"/>
        <v>0</v>
      </c>
      <c r="O4216">
        <f t="shared" si="1175"/>
        <v>0</v>
      </c>
      <c r="P4216">
        <f>COUNTIF(作圖資料!$A$3:$A$249,A4216)</f>
        <v>0</v>
      </c>
      <c r="R4216" s="7">
        <f t="shared" si="1181"/>
        <v>82</v>
      </c>
      <c r="S4216" s="8">
        <f t="shared" ca="1" si="1182"/>
        <v>82</v>
      </c>
      <c r="T4216" s="8">
        <f t="shared" ca="1" si="1183"/>
        <v>8466</v>
      </c>
      <c r="U4216" s="8">
        <f t="shared" ca="1" si="1184"/>
        <v>0</v>
      </c>
      <c r="V4216" s="9">
        <f t="shared" ca="1" si="1185"/>
        <v>0</v>
      </c>
      <c r="W4216" s="3">
        <f t="shared" si="1186"/>
        <v>-1.4780469279627617E-2</v>
      </c>
      <c r="X4216" s="3">
        <f t="shared" si="1187"/>
        <v>2.0174475479959764E-2</v>
      </c>
      <c r="Y4216" s="3">
        <f t="shared" si="1188"/>
        <v>2.6507620941021326E-2</v>
      </c>
    </row>
    <row r="4217" spans="1:25" x14ac:dyDescent="0.25">
      <c r="A4217" s="1">
        <v>42187</v>
      </c>
      <c r="B4217" s="2">
        <v>9379.24</v>
      </c>
      <c r="C4217" s="2">
        <v>84731</v>
      </c>
      <c r="D4217" s="2">
        <v>9277</v>
      </c>
      <c r="E4217" s="2">
        <v>9133</v>
      </c>
      <c r="F4217" s="13">
        <f t="shared" si="1176"/>
        <v>-1.0900669990319023E-2</v>
      </c>
      <c r="G4217" s="2">
        <f t="shared" si="1171"/>
        <v>9564.1048333333329</v>
      </c>
      <c r="H4217" s="2">
        <f t="shared" ca="1" si="1177"/>
        <v>87739.6</v>
      </c>
      <c r="I4217">
        <f t="shared" ca="1" si="1178"/>
        <v>-1</v>
      </c>
      <c r="J4217">
        <f t="shared" si="1179"/>
        <v>-1</v>
      </c>
      <c r="K4217">
        <f t="shared" si="1172"/>
        <v>4.0100000000002183</v>
      </c>
      <c r="L4217">
        <f t="shared" ca="1" si="1173"/>
        <v>-4.0100000000002183</v>
      </c>
      <c r="M4217" s="14">
        <f t="shared" si="1174"/>
        <v>6923.0300000000498</v>
      </c>
      <c r="N4217">
        <f t="shared" si="1180"/>
        <v>0</v>
      </c>
      <c r="O4217">
        <f t="shared" si="1175"/>
        <v>0</v>
      </c>
      <c r="P4217">
        <f>COUNTIF(作圖資料!$A$3:$A$249,A4217)</f>
        <v>0</v>
      </c>
      <c r="R4217" s="7">
        <f t="shared" si="1181"/>
        <v>-17</v>
      </c>
      <c r="S4217" s="8">
        <f t="shared" ca="1" si="1182"/>
        <v>17</v>
      </c>
      <c r="T4217" s="8">
        <f t="shared" ca="1" si="1183"/>
        <v>8466</v>
      </c>
      <c r="U4217" s="8">
        <f t="shared" ca="1" si="1184"/>
        <v>0</v>
      </c>
      <c r="V4217" s="9">
        <f t="shared" ca="1" si="1185"/>
        <v>0</v>
      </c>
      <c r="W4217" s="3">
        <f t="shared" si="1186"/>
        <v>-1.4780469279627617E-2</v>
      </c>
      <c r="X4217" s="3">
        <f t="shared" si="1187"/>
        <v>2.0610827403771292E-2</v>
      </c>
      <c r="Y4217" s="3">
        <f t="shared" si="1188"/>
        <v>2.4629997791032476E-2</v>
      </c>
    </row>
    <row r="4218" spans="1:25" x14ac:dyDescent="0.25">
      <c r="A4218" s="1">
        <v>42188</v>
      </c>
      <c r="B4218" s="2">
        <v>9358.23</v>
      </c>
      <c r="C4218" s="2">
        <v>82280</v>
      </c>
      <c r="D4218" s="2">
        <v>9304</v>
      </c>
      <c r="E4218" s="2">
        <v>9158</v>
      </c>
      <c r="F4218" s="13">
        <f t="shared" si="1176"/>
        <v>-5.7948992491101414E-3</v>
      </c>
      <c r="G4218" s="2">
        <f t="shared" si="1171"/>
        <v>9560.5424999999996</v>
      </c>
      <c r="H4218" s="2">
        <f t="shared" ca="1" si="1177"/>
        <v>87477.8</v>
      </c>
      <c r="I4218">
        <f t="shared" ca="1" si="1178"/>
        <v>-1</v>
      </c>
      <c r="J4218">
        <f t="shared" si="1179"/>
        <v>-1</v>
      </c>
      <c r="K4218">
        <f t="shared" si="1172"/>
        <v>-21.010000000000218</v>
      </c>
      <c r="L4218">
        <f t="shared" ca="1" si="1173"/>
        <v>21.010000000000218</v>
      </c>
      <c r="M4218" s="14">
        <f t="shared" si="1174"/>
        <v>6923.0300000000498</v>
      </c>
      <c r="N4218">
        <f t="shared" si="1180"/>
        <v>0</v>
      </c>
      <c r="O4218">
        <f t="shared" si="1175"/>
        <v>0</v>
      </c>
      <c r="P4218">
        <f>COUNTIF(作圖資料!$A$3:$A$249,A4218)</f>
        <v>0</v>
      </c>
      <c r="R4218" s="7">
        <f t="shared" si="1181"/>
        <v>27</v>
      </c>
      <c r="S4218" s="8">
        <f t="shared" ca="1" si="1182"/>
        <v>-27</v>
      </c>
      <c r="T4218" s="8">
        <f t="shared" ca="1" si="1183"/>
        <v>8466</v>
      </c>
      <c r="U4218" s="8">
        <f t="shared" ca="1" si="1184"/>
        <v>0</v>
      </c>
      <c r="V4218" s="9">
        <f t="shared" ca="1" si="1185"/>
        <v>0</v>
      </c>
      <c r="W4218" s="3">
        <f t="shared" si="1186"/>
        <v>-1.4780469279627617E-2</v>
      </c>
      <c r="X4218" s="3">
        <f t="shared" si="1187"/>
        <v>1.8324604481258167E-2</v>
      </c>
      <c r="Y4218" s="3">
        <f t="shared" si="1188"/>
        <v>2.7612105146897381E-2</v>
      </c>
    </row>
    <row r="4219" spans="1:25" x14ac:dyDescent="0.25">
      <c r="A4219" s="1">
        <v>42191</v>
      </c>
      <c r="B4219" s="2">
        <v>9255.9599999999991</v>
      </c>
      <c r="C4219" s="2">
        <v>81531</v>
      </c>
      <c r="D4219" s="2">
        <v>9197</v>
      </c>
      <c r="E4219" s="2">
        <v>9053</v>
      </c>
      <c r="F4219" s="13">
        <f t="shared" si="1176"/>
        <v>-6.3699497404914318E-3</v>
      </c>
      <c r="G4219" s="2">
        <f t="shared" si="1171"/>
        <v>9555.341166666667</v>
      </c>
      <c r="H4219" s="2">
        <f t="shared" ca="1" si="1177"/>
        <v>85117.2</v>
      </c>
      <c r="I4219">
        <f t="shared" ca="1" si="1178"/>
        <v>-1</v>
      </c>
      <c r="J4219">
        <f t="shared" si="1179"/>
        <v>-1</v>
      </c>
      <c r="K4219">
        <f t="shared" si="1172"/>
        <v>-102.27000000000044</v>
      </c>
      <c r="L4219">
        <f t="shared" ca="1" si="1173"/>
        <v>102.27000000000044</v>
      </c>
      <c r="M4219" s="14">
        <f t="shared" si="1174"/>
        <v>6923.0300000000498</v>
      </c>
      <c r="N4219">
        <f t="shared" si="1180"/>
        <v>0</v>
      </c>
      <c r="O4219">
        <f t="shared" si="1175"/>
        <v>0</v>
      </c>
      <c r="P4219">
        <f>COUNTIF(作圖資料!$A$3:$A$249,A4219)</f>
        <v>0</v>
      </c>
      <c r="R4219" s="7">
        <f t="shared" si="1181"/>
        <v>-107</v>
      </c>
      <c r="S4219" s="8">
        <f t="shared" ca="1" si="1182"/>
        <v>107</v>
      </c>
      <c r="T4219" s="8">
        <f t="shared" ca="1" si="1183"/>
        <v>8466</v>
      </c>
      <c r="U4219" s="8">
        <f t="shared" ca="1" si="1184"/>
        <v>0</v>
      </c>
      <c r="V4219" s="9">
        <f t="shared" ca="1" si="1185"/>
        <v>0</v>
      </c>
      <c r="W4219" s="3">
        <f t="shared" si="1186"/>
        <v>-1.4780469279627617E-2</v>
      </c>
      <c r="X4219" s="3">
        <f t="shared" si="1187"/>
        <v>7.195998184950092E-3</v>
      </c>
      <c r="Y4219" s="3">
        <f t="shared" si="1188"/>
        <v>1.5794124144025812E-2</v>
      </c>
    </row>
    <row r="4220" spans="1:25" x14ac:dyDescent="0.25">
      <c r="A4220" s="1">
        <v>42192</v>
      </c>
      <c r="B4220" s="2">
        <v>9250.16</v>
      </c>
      <c r="C4220" s="2">
        <v>90979</v>
      </c>
      <c r="D4220" s="2">
        <v>9242</v>
      </c>
      <c r="E4220" s="2">
        <v>9106</v>
      </c>
      <c r="F4220" s="13">
        <f t="shared" si="1176"/>
        <v>-8.8214690340493451E-4</v>
      </c>
      <c r="G4220" s="2">
        <f t="shared" si="1171"/>
        <v>9549.2154999999984</v>
      </c>
      <c r="H4220" s="2">
        <f t="shared" ca="1" si="1177"/>
        <v>85098</v>
      </c>
      <c r="I4220">
        <f t="shared" ca="1" si="1178"/>
        <v>1</v>
      </c>
      <c r="J4220">
        <f t="shared" si="1179"/>
        <v>-1</v>
      </c>
      <c r="K4220">
        <f t="shared" si="1172"/>
        <v>-5.7999999999992724</v>
      </c>
      <c r="L4220">
        <f t="shared" ca="1" si="1173"/>
        <v>5.7999999999992724</v>
      </c>
      <c r="M4220" s="14">
        <f t="shared" si="1174"/>
        <v>6923.0300000000498</v>
      </c>
      <c r="N4220">
        <f t="shared" si="1180"/>
        <v>0</v>
      </c>
      <c r="O4220">
        <f t="shared" si="1175"/>
        <v>0</v>
      </c>
      <c r="P4220">
        <f>COUNTIF(作圖資料!$A$3:$A$249,A4220)</f>
        <v>0</v>
      </c>
      <c r="R4220" s="7">
        <f t="shared" si="1181"/>
        <v>45</v>
      </c>
      <c r="S4220" s="8">
        <f t="shared" ca="1" si="1182"/>
        <v>-45</v>
      </c>
      <c r="T4220" s="8">
        <f t="shared" ca="1" si="1183"/>
        <v>8466</v>
      </c>
      <c r="U4220" s="8">
        <f t="shared" ca="1" si="1184"/>
        <v>0</v>
      </c>
      <c r="V4220" s="9">
        <f t="shared" ca="1" si="1185"/>
        <v>0</v>
      </c>
      <c r="W4220" s="3">
        <f t="shared" si="1186"/>
        <v>-1.4780469279627617E-2</v>
      </c>
      <c r="X4220" s="3">
        <f t="shared" si="1187"/>
        <v>6.5648657265695576E-3</v>
      </c>
      <c r="Y4220" s="3">
        <f t="shared" si="1188"/>
        <v>2.0764303070467172E-2</v>
      </c>
    </row>
    <row r="4221" spans="1:25" x14ac:dyDescent="0.25">
      <c r="A4221" s="1">
        <v>42193</v>
      </c>
      <c r="B4221" s="2">
        <v>8976.11</v>
      </c>
      <c r="C4221" s="2">
        <v>141792</v>
      </c>
      <c r="D4221" s="2">
        <v>8943</v>
      </c>
      <c r="E4221" s="2">
        <v>8812</v>
      </c>
      <c r="F4221" s="13">
        <f t="shared" si="1176"/>
        <v>-3.6886802857808432E-3</v>
      </c>
      <c r="G4221" s="2">
        <f t="shared" si="1171"/>
        <v>9537.7086666666673</v>
      </c>
      <c r="H4221" s="2">
        <f t="shared" ca="1" si="1177"/>
        <v>96262.6</v>
      </c>
      <c r="I4221">
        <f t="shared" ca="1" si="1178"/>
        <v>1</v>
      </c>
      <c r="J4221">
        <f t="shared" si="1179"/>
        <v>-1</v>
      </c>
      <c r="K4221">
        <f t="shared" si="1172"/>
        <v>-274.04999999999927</v>
      </c>
      <c r="L4221">
        <f t="shared" ca="1" si="1173"/>
        <v>-274.04999999999927</v>
      </c>
      <c r="M4221" s="14">
        <f t="shared" si="1174"/>
        <v>6923.0300000000498</v>
      </c>
      <c r="N4221">
        <f t="shared" si="1180"/>
        <v>0</v>
      </c>
      <c r="O4221">
        <f t="shared" si="1175"/>
        <v>0</v>
      </c>
      <c r="P4221">
        <f>COUNTIF(作圖資料!$A$3:$A$249,A4221)</f>
        <v>0</v>
      </c>
      <c r="R4221" s="7">
        <f t="shared" si="1181"/>
        <v>-299</v>
      </c>
      <c r="S4221" s="8">
        <f t="shared" ca="1" si="1182"/>
        <v>-299</v>
      </c>
      <c r="T4221" s="8">
        <f t="shared" ca="1" si="1183"/>
        <v>8466</v>
      </c>
      <c r="U4221" s="8">
        <f t="shared" ca="1" si="1184"/>
        <v>0</v>
      </c>
      <c r="V4221" s="9">
        <f t="shared" ca="1" si="1185"/>
        <v>0</v>
      </c>
      <c r="W4221" s="3">
        <f t="shared" si="1186"/>
        <v>-1.4780469279627617E-2</v>
      </c>
      <c r="X4221" s="3">
        <f t="shared" si="1187"/>
        <v>-2.3256142931914803E-2</v>
      </c>
      <c r="Y4221" s="3">
        <f t="shared" si="1188"/>
        <v>-1.2259774685220992E-2</v>
      </c>
    </row>
    <row r="4222" spans="1:25" x14ac:dyDescent="0.25">
      <c r="A4222" s="1">
        <v>42194</v>
      </c>
      <c r="B4222" s="2">
        <v>8914.1299999999992</v>
      </c>
      <c r="C4222" s="2">
        <v>129001</v>
      </c>
      <c r="D4222" s="2">
        <v>8873</v>
      </c>
      <c r="E4222" s="2">
        <v>8741</v>
      </c>
      <c r="F4222" s="13">
        <f t="shared" si="1176"/>
        <v>-4.6140229052077375E-3</v>
      </c>
      <c r="G4222" s="2">
        <f t="shared" ref="G4222:G4285" si="1189">AVERAGE(B4163:B4222)</f>
        <v>9525.5738333333338</v>
      </c>
      <c r="H4222" s="2">
        <f t="shared" ca="1" si="1177"/>
        <v>105116.6</v>
      </c>
      <c r="I4222">
        <f t="shared" ca="1" si="1178"/>
        <v>1</v>
      </c>
      <c r="J4222">
        <f t="shared" si="1179"/>
        <v>-1</v>
      </c>
      <c r="K4222">
        <f t="shared" ref="K4222:K4285" si="1190">B4222-B4221</f>
        <v>-61.980000000001382</v>
      </c>
      <c r="L4222">
        <f t="shared" ref="L4222:L4285" ca="1" si="1191">I4221*K4222</f>
        <v>-61.980000000001382</v>
      </c>
      <c r="M4222" s="14">
        <f t="shared" ref="M4222:M4285" si="1192">M4221+K4222*N4221</f>
        <v>6923.0300000000498</v>
      </c>
      <c r="N4222">
        <f t="shared" si="1180"/>
        <v>0</v>
      </c>
      <c r="O4222">
        <f t="shared" ref="O4222:O4285" si="1193">ABS(N4222-N4221)</f>
        <v>0</v>
      </c>
      <c r="P4222">
        <f>COUNTIF(作圖資料!$A$3:$A$249,A4222)</f>
        <v>0</v>
      </c>
      <c r="R4222" s="7">
        <f t="shared" si="1181"/>
        <v>-70</v>
      </c>
      <c r="S4222" s="8">
        <f t="shared" ca="1" si="1182"/>
        <v>-70</v>
      </c>
      <c r="T4222" s="8">
        <f t="shared" ca="1" si="1183"/>
        <v>8466</v>
      </c>
      <c r="U4222" s="8">
        <f t="shared" ca="1" si="1184"/>
        <v>0</v>
      </c>
      <c r="V4222" s="9">
        <f t="shared" ca="1" si="1185"/>
        <v>0</v>
      </c>
      <c r="W4222" s="3">
        <f t="shared" si="1186"/>
        <v>-1.4780469279627617E-2</v>
      </c>
      <c r="X4222" s="3">
        <f t="shared" si="1187"/>
        <v>-3.0000554961299608E-2</v>
      </c>
      <c r="Y4222" s="3">
        <f t="shared" si="1188"/>
        <v>-1.9991164126351935E-2</v>
      </c>
    </row>
    <row r="4223" spans="1:25" x14ac:dyDescent="0.25">
      <c r="A4223" s="1">
        <v>42198</v>
      </c>
      <c r="B4223" s="2">
        <v>9033.92</v>
      </c>
      <c r="C4223" s="2">
        <v>102446</v>
      </c>
      <c r="D4223" s="2">
        <v>8994</v>
      </c>
      <c r="E4223" s="2">
        <v>8858</v>
      </c>
      <c r="F4223" s="13">
        <f t="shared" si="1176"/>
        <v>-4.418901207892012E-3</v>
      </c>
      <c r="G4223" s="2">
        <f t="shared" si="1189"/>
        <v>9517.1381666666675</v>
      </c>
      <c r="H4223" s="2">
        <f t="shared" ca="1" si="1177"/>
        <v>109149.8</v>
      </c>
      <c r="I4223">
        <f t="shared" ca="1" si="1178"/>
        <v>-1</v>
      </c>
      <c r="J4223">
        <f t="shared" si="1179"/>
        <v>-1</v>
      </c>
      <c r="K4223">
        <f t="shared" si="1190"/>
        <v>119.79000000000087</v>
      </c>
      <c r="L4223">
        <f t="shared" ca="1" si="1191"/>
        <v>119.79000000000087</v>
      </c>
      <c r="M4223" s="14">
        <f t="shared" si="1192"/>
        <v>6923.0300000000498</v>
      </c>
      <c r="N4223">
        <f t="shared" si="1180"/>
        <v>0</v>
      </c>
      <c r="O4223">
        <f t="shared" si="1193"/>
        <v>0</v>
      </c>
      <c r="P4223">
        <f>COUNTIF(作圖資料!$A$3:$A$249,A4223)</f>
        <v>0</v>
      </c>
      <c r="R4223" s="7">
        <f t="shared" si="1181"/>
        <v>121</v>
      </c>
      <c r="S4223" s="8">
        <f t="shared" ca="1" si="1182"/>
        <v>121</v>
      </c>
      <c r="T4223" s="8">
        <f t="shared" ca="1" si="1183"/>
        <v>8466</v>
      </c>
      <c r="U4223" s="8">
        <f t="shared" ca="1" si="1184"/>
        <v>0</v>
      </c>
      <c r="V4223" s="9">
        <f t="shared" ca="1" si="1185"/>
        <v>0</v>
      </c>
      <c r="W4223" s="3">
        <f t="shared" si="1186"/>
        <v>-1.4780469279627617E-2</v>
      </c>
      <c r="X4223" s="3">
        <f t="shared" si="1187"/>
        <v>-1.6965493376917551E-2</v>
      </c>
      <c r="Y4223" s="3">
        <f t="shared" si="1188"/>
        <v>-6.6269052352541102E-3</v>
      </c>
    </row>
    <row r="4224" spans="1:25" x14ac:dyDescent="0.25">
      <c r="A4224" s="1">
        <v>42199</v>
      </c>
      <c r="B4224" s="2">
        <v>9041.76</v>
      </c>
      <c r="C4224" s="2">
        <v>99911</v>
      </c>
      <c r="D4224" s="2">
        <v>8984</v>
      </c>
      <c r="E4224" s="2">
        <v>8848</v>
      </c>
      <c r="F4224" s="13">
        <f t="shared" si="1176"/>
        <v>-6.388136822919499E-3</v>
      </c>
      <c r="G4224" s="2">
        <f t="shared" si="1189"/>
        <v>9506.8863333333356</v>
      </c>
      <c r="H4224" s="2">
        <f t="shared" ca="1" si="1177"/>
        <v>112825.8</v>
      </c>
      <c r="I4224">
        <f t="shared" ca="1" si="1178"/>
        <v>-1</v>
      </c>
      <c r="J4224">
        <f t="shared" si="1179"/>
        <v>-1</v>
      </c>
      <c r="K4224">
        <f t="shared" si="1190"/>
        <v>7.8400000000001455</v>
      </c>
      <c r="L4224">
        <f t="shared" ca="1" si="1191"/>
        <v>-7.8400000000001455</v>
      </c>
      <c r="M4224" s="14">
        <f t="shared" si="1192"/>
        <v>6923.0300000000498</v>
      </c>
      <c r="N4224">
        <f t="shared" si="1180"/>
        <v>0</v>
      </c>
      <c r="O4224">
        <f t="shared" si="1193"/>
        <v>0</v>
      </c>
      <c r="P4224">
        <f>COUNTIF(作圖資料!$A$3:$A$249,A4224)</f>
        <v>0</v>
      </c>
      <c r="R4224" s="7">
        <f t="shared" si="1181"/>
        <v>-10</v>
      </c>
      <c r="S4224" s="8">
        <f t="shared" ca="1" si="1182"/>
        <v>10</v>
      </c>
      <c r="T4224" s="8">
        <f t="shared" ca="1" si="1183"/>
        <v>8466</v>
      </c>
      <c r="U4224" s="8">
        <f t="shared" ca="1" si="1184"/>
        <v>0</v>
      </c>
      <c r="V4224" s="9">
        <f t="shared" ca="1" si="1185"/>
        <v>0</v>
      </c>
      <c r="W4224" s="3">
        <f t="shared" si="1186"/>
        <v>-1.4780469279627617E-2</v>
      </c>
      <c r="X4224" s="3">
        <f t="shared" si="1187"/>
        <v>-1.6112376398692674E-2</v>
      </c>
      <c r="Y4224" s="3">
        <f t="shared" si="1188"/>
        <v>-7.7313894411299433E-3</v>
      </c>
    </row>
    <row r="4225" spans="1:25" x14ac:dyDescent="0.25">
      <c r="A4225" s="1">
        <v>42200</v>
      </c>
      <c r="B4225" s="2">
        <v>9054.2000000000007</v>
      </c>
      <c r="C4225" s="2">
        <v>82306</v>
      </c>
      <c r="D4225" s="2">
        <v>9030</v>
      </c>
      <c r="E4225" s="2">
        <v>8890</v>
      </c>
      <c r="F4225" s="13">
        <f t="shared" si="1176"/>
        <v>-1.8135230058978213E-2</v>
      </c>
      <c r="G4225" s="2">
        <f t="shared" si="1189"/>
        <v>9498.274166666668</v>
      </c>
      <c r="H4225" s="2">
        <f t="shared" ca="1" si="1177"/>
        <v>111091.2</v>
      </c>
      <c r="I4225">
        <f t="shared" ca="1" si="1178"/>
        <v>-1</v>
      </c>
      <c r="J4225">
        <f t="shared" si="1179"/>
        <v>-1</v>
      </c>
      <c r="K4225">
        <f t="shared" si="1190"/>
        <v>12.440000000000509</v>
      </c>
      <c r="L4225">
        <f t="shared" ca="1" si="1191"/>
        <v>-12.440000000000509</v>
      </c>
      <c r="M4225" s="14">
        <f t="shared" si="1192"/>
        <v>6923.0300000000498</v>
      </c>
      <c r="N4225">
        <f t="shared" si="1180"/>
        <v>0</v>
      </c>
      <c r="O4225">
        <f t="shared" si="1193"/>
        <v>0</v>
      </c>
      <c r="P4225">
        <f>COUNTIF(作圖資料!$A$3:$A$249,A4225)</f>
        <v>1</v>
      </c>
      <c r="R4225" s="7">
        <f t="shared" si="1181"/>
        <v>46</v>
      </c>
      <c r="S4225" s="8">
        <f t="shared" ca="1" si="1182"/>
        <v>-46</v>
      </c>
      <c r="T4225" s="8">
        <f t="shared" ca="1" si="1183"/>
        <v>8466</v>
      </c>
      <c r="U4225" s="8">
        <f t="shared" ca="1" si="1184"/>
        <v>0</v>
      </c>
      <c r="V4225" s="9">
        <f t="shared" ca="1" si="1185"/>
        <v>0</v>
      </c>
      <c r="W4225" s="3">
        <f t="shared" si="1186"/>
        <v>-1.4780469279627617E-2</v>
      </c>
      <c r="X4225" s="3">
        <f t="shared" si="1187"/>
        <v>-1.4758706091407281E-2</v>
      </c>
      <c r="Y4225" s="3">
        <f t="shared" si="1188"/>
        <v>-2.650762094101089E-3</v>
      </c>
    </row>
    <row r="4226" spans="1:25" x14ac:dyDescent="0.25">
      <c r="A4226" s="1">
        <v>42201</v>
      </c>
      <c r="B4226" s="2">
        <v>9042.2099999999991</v>
      </c>
      <c r="C4226" s="2">
        <v>76583</v>
      </c>
      <c r="D4226" s="2">
        <v>8918</v>
      </c>
      <c r="E4226" s="2">
        <v>8872</v>
      </c>
      <c r="F4226" s="13">
        <f t="shared" si="1176"/>
        <v>-1.3736686053519964E-2</v>
      </c>
      <c r="G4226" s="2">
        <f t="shared" si="1189"/>
        <v>9489.7635000000009</v>
      </c>
      <c r="H4226" s="2">
        <f t="shared" ca="1" si="1177"/>
        <v>98049.4</v>
      </c>
      <c r="I4226">
        <f t="shared" ca="1" si="1178"/>
        <v>-1</v>
      </c>
      <c r="J4226">
        <f t="shared" si="1179"/>
        <v>-1</v>
      </c>
      <c r="K4226">
        <f t="shared" si="1190"/>
        <v>-11.990000000001601</v>
      </c>
      <c r="L4226">
        <f t="shared" ca="1" si="1191"/>
        <v>11.990000000001601</v>
      </c>
      <c r="M4226" s="14">
        <f t="shared" si="1192"/>
        <v>6923.0300000000498</v>
      </c>
      <c r="N4226">
        <f t="shared" si="1180"/>
        <v>0</v>
      </c>
      <c r="O4226">
        <f t="shared" si="1193"/>
        <v>0</v>
      </c>
      <c r="P4226">
        <f>COUNTIF(作圖資料!$A$3:$A$249,A4226)</f>
        <v>0</v>
      </c>
      <c r="R4226" s="7">
        <f t="shared" si="1181"/>
        <v>28</v>
      </c>
      <c r="S4226" s="8">
        <f t="shared" ca="1" si="1182"/>
        <v>-28</v>
      </c>
      <c r="T4226" s="8">
        <f t="shared" ca="1" si="1183"/>
        <v>8466</v>
      </c>
      <c r="U4226" s="8">
        <f t="shared" ca="1" si="1184"/>
        <v>0</v>
      </c>
      <c r="V4226" s="9">
        <f t="shared" ca="1" si="1185"/>
        <v>0</v>
      </c>
      <c r="W4226" s="3">
        <f t="shared" si="1186"/>
        <v>-1.8135230058978213E-2</v>
      </c>
      <c r="X4226" s="3">
        <f t="shared" si="1187"/>
        <v>-1.3242473106405426E-3</v>
      </c>
      <c r="Y4226" s="3">
        <f t="shared" si="1188"/>
        <v>3.1496062992125984E-3</v>
      </c>
    </row>
    <row r="4227" spans="1:25" x14ac:dyDescent="0.25">
      <c r="A4227" s="1">
        <v>42202</v>
      </c>
      <c r="B4227" s="2">
        <v>9045.98</v>
      </c>
      <c r="C4227" s="2">
        <v>75804</v>
      </c>
      <c r="D4227" s="2">
        <v>8912</v>
      </c>
      <c r="E4227" s="2">
        <v>8869</v>
      </c>
      <c r="F4227" s="13">
        <f t="shared" ref="F4227:F4290" si="1194">IF(P4227=1,E4227,D4227)/B4227-1</f>
        <v>-1.4810998918856733E-2</v>
      </c>
      <c r="G4227" s="2">
        <f t="shared" si="1189"/>
        <v>9481.6301666666659</v>
      </c>
      <c r="H4227" s="2">
        <f t="shared" ref="H4227:H4290" ca="1" si="1195">IF(ROW()&gt;$H$1,AVERAGE(OFFSET(C4227,-$H$1+1,,$H$1)),"")</f>
        <v>87410</v>
      </c>
      <c r="I4227">
        <f t="shared" ref="I4227:I4290" ca="1" si="1196">IF(H4227="",0,SIGN(C4227-H4227))</f>
        <v>-1</v>
      </c>
      <c r="J4227">
        <f t="shared" ref="J4227:J4290" si="1197">SIGN(F4227)</f>
        <v>-1</v>
      </c>
      <c r="K4227">
        <f t="shared" si="1190"/>
        <v>3.7700000000004366</v>
      </c>
      <c r="L4227">
        <f t="shared" ca="1" si="1191"/>
        <v>-3.7700000000004366</v>
      </c>
      <c r="M4227" s="14">
        <f t="shared" si="1192"/>
        <v>6923.0300000000498</v>
      </c>
      <c r="N4227">
        <f t="shared" ref="N4227:N4290" si="1198">INT(M4227*$Q$1/B4227)*CHOOSE($L$1,I4227,J4227)</f>
        <v>0</v>
      </c>
      <c r="O4227">
        <f t="shared" si="1193"/>
        <v>0</v>
      </c>
      <c r="P4227">
        <f>COUNTIF(作圖資料!$A$3:$A$249,A4227)</f>
        <v>0</v>
      </c>
      <c r="R4227" s="7">
        <f t="shared" si="1181"/>
        <v>-6</v>
      </c>
      <c r="S4227" s="8">
        <f t="shared" ca="1" si="1182"/>
        <v>6</v>
      </c>
      <c r="T4227" s="8">
        <f t="shared" ca="1" si="1183"/>
        <v>8466</v>
      </c>
      <c r="U4227" s="8">
        <f t="shared" ca="1" si="1184"/>
        <v>0</v>
      </c>
      <c r="V4227" s="9">
        <f t="shared" ca="1" si="1185"/>
        <v>0</v>
      </c>
      <c r="W4227" s="3">
        <f t="shared" si="1186"/>
        <v>-1.8135230058978213E-2</v>
      </c>
      <c r="X4227" s="3">
        <f t="shared" si="1187"/>
        <v>-9.0786596275771458E-4</v>
      </c>
      <c r="Y4227" s="3">
        <f t="shared" si="1188"/>
        <v>2.4746906636672339E-3</v>
      </c>
    </row>
    <row r="4228" spans="1:25" x14ac:dyDescent="0.25">
      <c r="A4228" s="1">
        <v>42205</v>
      </c>
      <c r="B4228" s="2">
        <v>8975</v>
      </c>
      <c r="C4228" s="2">
        <v>81152</v>
      </c>
      <c r="D4228" s="2">
        <v>8851</v>
      </c>
      <c r="E4228" s="2">
        <v>8809</v>
      </c>
      <c r="F4228" s="13">
        <f t="shared" si="1194"/>
        <v>-1.3816155988857992E-2</v>
      </c>
      <c r="G4228" s="2">
        <f t="shared" si="1189"/>
        <v>9470.9968333333327</v>
      </c>
      <c r="H4228" s="2">
        <f t="shared" ca="1" si="1195"/>
        <v>83151.199999999997</v>
      </c>
      <c r="I4228">
        <f t="shared" ca="1" si="1196"/>
        <v>-1</v>
      </c>
      <c r="J4228">
        <f t="shared" si="1197"/>
        <v>-1</v>
      </c>
      <c r="K4228">
        <f t="shared" si="1190"/>
        <v>-70.979999999999563</v>
      </c>
      <c r="L4228">
        <f t="shared" ca="1" si="1191"/>
        <v>70.979999999999563</v>
      </c>
      <c r="M4228" s="14">
        <f t="shared" si="1192"/>
        <v>6923.0300000000498</v>
      </c>
      <c r="N4228">
        <f t="shared" si="1198"/>
        <v>0</v>
      </c>
      <c r="O4228">
        <f t="shared" si="1193"/>
        <v>0</v>
      </c>
      <c r="P4228">
        <f>COUNTIF(作圖資料!$A$3:$A$249,A4228)</f>
        <v>0</v>
      </c>
      <c r="R4228" s="7">
        <f t="shared" ref="R4228:R4291" si="1199">D4228-IF(P4227=1,E4227,D4227)</f>
        <v>-61</v>
      </c>
      <c r="S4228" s="8">
        <f t="shared" ref="S4228:S4291" ca="1" si="1200">I4227*R4228</f>
        <v>61</v>
      </c>
      <c r="T4228" s="8">
        <f t="shared" ref="T4228:T4291" ca="1" si="1201">T4227+R4228*U4227</f>
        <v>8466</v>
      </c>
      <c r="U4228" s="8">
        <f t="shared" ref="U4228:U4291" ca="1" si="1202">INT(T4228*$Q$1/IF(P4228=1,E4228,D4228))*I4228</f>
        <v>0</v>
      </c>
      <c r="V4228" s="9">
        <f t="shared" ref="V4228:V4291" ca="1" si="1203">IF(P4228=1,ABS(U4228)+ABS(U4227),ABS(U4228-U4227))</f>
        <v>0</v>
      </c>
      <c r="W4228" s="3">
        <f t="shared" ref="W4228:W4291" si="1204">IF(P4227=1,F4227,W4227)</f>
        <v>-1.8135230058978213E-2</v>
      </c>
      <c r="X4228" s="3">
        <f t="shared" ref="X4228:X4291" si="1205">IF(P4227=1,K4228/B4227,(1+K4228/B4227)*(1+X4227)-1)</f>
        <v>-8.747321684963949E-3</v>
      </c>
      <c r="Y4228" s="3">
        <f t="shared" ref="Y4228:Y4291" si="1206">IF(P4227=1,R4228/E4227,(1+R4228/D4227)*(1+Y4227)-1)</f>
        <v>-4.3869516310459655E-3</v>
      </c>
    </row>
    <row r="4229" spans="1:25" x14ac:dyDescent="0.25">
      <c r="A4229" s="1">
        <v>42206</v>
      </c>
      <c r="B4229" s="2">
        <v>9005.9599999999991</v>
      </c>
      <c r="C4229" s="2">
        <v>71645</v>
      </c>
      <c r="D4229" s="2">
        <v>8936</v>
      </c>
      <c r="E4229" s="2">
        <v>8893</v>
      </c>
      <c r="F4229" s="13">
        <f t="shared" si="1194"/>
        <v>-7.7681890659073716E-3</v>
      </c>
      <c r="G4229" s="2">
        <f t="shared" si="1189"/>
        <v>9457.8046666666651</v>
      </c>
      <c r="H4229" s="2">
        <f t="shared" ca="1" si="1195"/>
        <v>77498</v>
      </c>
      <c r="I4229">
        <f t="shared" ca="1" si="1196"/>
        <v>-1</v>
      </c>
      <c r="J4229">
        <f t="shared" si="1197"/>
        <v>-1</v>
      </c>
      <c r="K4229">
        <f t="shared" si="1190"/>
        <v>30.959999999999127</v>
      </c>
      <c r="L4229">
        <f t="shared" ca="1" si="1191"/>
        <v>-30.959999999999127</v>
      </c>
      <c r="M4229" s="14">
        <f t="shared" si="1192"/>
        <v>6923.0300000000498</v>
      </c>
      <c r="N4229">
        <f t="shared" si="1198"/>
        <v>0</v>
      </c>
      <c r="O4229">
        <f t="shared" si="1193"/>
        <v>0</v>
      </c>
      <c r="P4229">
        <f>COUNTIF(作圖資料!$A$3:$A$249,A4229)</f>
        <v>0</v>
      </c>
      <c r="R4229" s="7">
        <f t="shared" si="1199"/>
        <v>85</v>
      </c>
      <c r="S4229" s="8">
        <f t="shared" ca="1" si="1200"/>
        <v>-85</v>
      </c>
      <c r="T4229" s="8">
        <f t="shared" ca="1" si="1201"/>
        <v>8466</v>
      </c>
      <c r="U4229" s="8">
        <f t="shared" ca="1" si="1202"/>
        <v>0</v>
      </c>
      <c r="V4229" s="9">
        <f t="shared" ca="1" si="1203"/>
        <v>0</v>
      </c>
      <c r="W4229" s="3">
        <f t="shared" si="1204"/>
        <v>-1.8135230058978213E-2</v>
      </c>
      <c r="X4229" s="3">
        <f t="shared" si="1205"/>
        <v>-5.3279141172054567E-3</v>
      </c>
      <c r="Y4229" s="3">
        <f t="shared" si="1206"/>
        <v>5.174353205849469E-3</v>
      </c>
    </row>
    <row r="4230" spans="1:25" x14ac:dyDescent="0.25">
      <c r="A4230" s="1">
        <v>42207</v>
      </c>
      <c r="B4230" s="2">
        <v>8918.7000000000007</v>
      </c>
      <c r="C4230" s="2">
        <v>77923</v>
      </c>
      <c r="D4230" s="2">
        <v>8815</v>
      </c>
      <c r="E4230" s="2">
        <v>8771</v>
      </c>
      <c r="F4230" s="13">
        <f t="shared" si="1194"/>
        <v>-1.1627255093231148E-2</v>
      </c>
      <c r="G4230" s="2">
        <f t="shared" si="1189"/>
        <v>9441.2283333333326</v>
      </c>
      <c r="H4230" s="2">
        <f t="shared" ca="1" si="1195"/>
        <v>76621.399999999994</v>
      </c>
      <c r="I4230">
        <f t="shared" ca="1" si="1196"/>
        <v>1</v>
      </c>
      <c r="J4230">
        <f t="shared" si="1197"/>
        <v>-1</v>
      </c>
      <c r="K4230">
        <f t="shared" si="1190"/>
        <v>-87.259999999998399</v>
      </c>
      <c r="L4230">
        <f t="shared" ca="1" si="1191"/>
        <v>87.259999999998399</v>
      </c>
      <c r="M4230" s="14">
        <f t="shared" si="1192"/>
        <v>6923.0300000000498</v>
      </c>
      <c r="N4230">
        <f t="shared" si="1198"/>
        <v>0</v>
      </c>
      <c r="O4230">
        <f t="shared" si="1193"/>
        <v>0</v>
      </c>
      <c r="P4230">
        <f>COUNTIF(作圖資料!$A$3:$A$249,A4230)</f>
        <v>0</v>
      </c>
      <c r="R4230" s="7">
        <f t="shared" si="1199"/>
        <v>-121</v>
      </c>
      <c r="S4230" s="8">
        <f t="shared" ca="1" si="1200"/>
        <v>121</v>
      </c>
      <c r="T4230" s="8">
        <f t="shared" ca="1" si="1201"/>
        <v>8466</v>
      </c>
      <c r="U4230" s="8">
        <f t="shared" ca="1" si="1202"/>
        <v>0</v>
      </c>
      <c r="V4230" s="9">
        <f t="shared" ca="1" si="1203"/>
        <v>0</v>
      </c>
      <c r="W4230" s="3">
        <f t="shared" si="1204"/>
        <v>-1.8135230058978213E-2</v>
      </c>
      <c r="X4230" s="3">
        <f t="shared" si="1205"/>
        <v>-1.4965430407987479E-2</v>
      </c>
      <c r="Y4230" s="3">
        <f t="shared" si="1206"/>
        <v>-8.4364454443192072E-3</v>
      </c>
    </row>
    <row r="4231" spans="1:25" x14ac:dyDescent="0.25">
      <c r="A4231" s="1">
        <v>42208</v>
      </c>
      <c r="B4231" s="2">
        <v>8791.1200000000008</v>
      </c>
      <c r="C4231" s="2">
        <v>101118</v>
      </c>
      <c r="D4231" s="2">
        <v>8755</v>
      </c>
      <c r="E4231" s="2">
        <v>8710</v>
      </c>
      <c r="F4231" s="13">
        <f t="shared" si="1194"/>
        <v>-4.1086914977842559E-3</v>
      </c>
      <c r="G4231" s="2">
        <f t="shared" si="1189"/>
        <v>9421.5283333333318</v>
      </c>
      <c r="H4231" s="2">
        <f t="shared" ca="1" si="1195"/>
        <v>81528.399999999994</v>
      </c>
      <c r="I4231">
        <f t="shared" ca="1" si="1196"/>
        <v>1</v>
      </c>
      <c r="J4231">
        <f t="shared" si="1197"/>
        <v>-1</v>
      </c>
      <c r="K4231">
        <f t="shared" si="1190"/>
        <v>-127.57999999999993</v>
      </c>
      <c r="L4231">
        <f t="shared" ca="1" si="1191"/>
        <v>-127.57999999999993</v>
      </c>
      <c r="M4231" s="14">
        <f t="shared" si="1192"/>
        <v>6923.0300000000498</v>
      </c>
      <c r="N4231">
        <f t="shared" si="1198"/>
        <v>0</v>
      </c>
      <c r="O4231">
        <f t="shared" si="1193"/>
        <v>0</v>
      </c>
      <c r="P4231">
        <f>COUNTIF(作圖資料!$A$3:$A$249,A4231)</f>
        <v>0</v>
      </c>
      <c r="R4231" s="7">
        <f t="shared" si="1199"/>
        <v>-60</v>
      </c>
      <c r="S4231" s="8">
        <f t="shared" ca="1" si="1200"/>
        <v>-60</v>
      </c>
      <c r="T4231" s="8">
        <f t="shared" ca="1" si="1201"/>
        <v>8466</v>
      </c>
      <c r="U4231" s="8">
        <f t="shared" ca="1" si="1202"/>
        <v>0</v>
      </c>
      <c r="V4231" s="9">
        <f t="shared" ca="1" si="1203"/>
        <v>0</v>
      </c>
      <c r="W4231" s="3">
        <f t="shared" si="1204"/>
        <v>-1.8135230058978213E-2</v>
      </c>
      <c r="X4231" s="3">
        <f t="shared" si="1205"/>
        <v>-2.905612864747853E-2</v>
      </c>
      <c r="Y4231" s="3">
        <f t="shared" si="1206"/>
        <v>-1.5185601799774795E-2</v>
      </c>
    </row>
    <row r="4232" spans="1:25" x14ac:dyDescent="0.25">
      <c r="A4232" s="1">
        <v>42209</v>
      </c>
      <c r="B4232" s="2">
        <v>8767.86</v>
      </c>
      <c r="C4232" s="2">
        <v>75921</v>
      </c>
      <c r="D4232" s="2">
        <v>8684</v>
      </c>
      <c r="E4232" s="2">
        <v>8640</v>
      </c>
      <c r="F4232" s="13">
        <f t="shared" si="1194"/>
        <v>-9.5644775349972289E-3</v>
      </c>
      <c r="G4232" s="2">
        <f t="shared" si="1189"/>
        <v>9401.7121666666662</v>
      </c>
      <c r="H4232" s="2">
        <f t="shared" ca="1" si="1195"/>
        <v>81551.8</v>
      </c>
      <c r="I4232">
        <f t="shared" ca="1" si="1196"/>
        <v>-1</v>
      </c>
      <c r="J4232">
        <f t="shared" si="1197"/>
        <v>-1</v>
      </c>
      <c r="K4232">
        <f t="shared" si="1190"/>
        <v>-23.260000000000218</v>
      </c>
      <c r="L4232">
        <f t="shared" ca="1" si="1191"/>
        <v>-23.260000000000218</v>
      </c>
      <c r="M4232" s="14">
        <f t="shared" si="1192"/>
        <v>6923.0300000000498</v>
      </c>
      <c r="N4232">
        <f t="shared" si="1198"/>
        <v>0</v>
      </c>
      <c r="O4232">
        <f t="shared" si="1193"/>
        <v>0</v>
      </c>
      <c r="P4232">
        <f>COUNTIF(作圖資料!$A$3:$A$249,A4232)</f>
        <v>0</v>
      </c>
      <c r="R4232" s="7">
        <f t="shared" si="1199"/>
        <v>-71</v>
      </c>
      <c r="S4232" s="8">
        <f t="shared" ca="1" si="1200"/>
        <v>-71</v>
      </c>
      <c r="T4232" s="8">
        <f t="shared" ca="1" si="1201"/>
        <v>8466</v>
      </c>
      <c r="U4232" s="8">
        <f t="shared" ca="1" si="1202"/>
        <v>0</v>
      </c>
      <c r="V4232" s="9">
        <f t="shared" ca="1" si="1203"/>
        <v>0</v>
      </c>
      <c r="W4232" s="3">
        <f t="shared" si="1204"/>
        <v>-1.8135230058978213E-2</v>
      </c>
      <c r="X4232" s="3">
        <f t="shared" si="1205"/>
        <v>-3.1625102162532337E-2</v>
      </c>
      <c r="Y4232" s="3">
        <f t="shared" si="1206"/>
        <v>-2.3172103487063889E-2</v>
      </c>
    </row>
    <row r="4233" spans="1:25" x14ac:dyDescent="0.25">
      <c r="A4233" s="1">
        <v>42212</v>
      </c>
      <c r="B4233" s="2">
        <v>8556.68</v>
      </c>
      <c r="C4233" s="2">
        <v>95640</v>
      </c>
      <c r="D4233" s="2">
        <v>8522</v>
      </c>
      <c r="E4233" s="2">
        <v>8481</v>
      </c>
      <c r="F4233" s="13">
        <f t="shared" si="1194"/>
        <v>-4.0529738169476914E-3</v>
      </c>
      <c r="G4233" s="2">
        <f t="shared" si="1189"/>
        <v>9380.0930000000008</v>
      </c>
      <c r="H4233" s="2">
        <f t="shared" ca="1" si="1195"/>
        <v>84449.4</v>
      </c>
      <c r="I4233">
        <f t="shared" ca="1" si="1196"/>
        <v>1</v>
      </c>
      <c r="J4233">
        <f t="shared" si="1197"/>
        <v>-1</v>
      </c>
      <c r="K4233">
        <f t="shared" si="1190"/>
        <v>-211.18000000000029</v>
      </c>
      <c r="L4233">
        <f t="shared" ca="1" si="1191"/>
        <v>211.18000000000029</v>
      </c>
      <c r="M4233" s="14">
        <f t="shared" si="1192"/>
        <v>6923.0300000000498</v>
      </c>
      <c r="N4233">
        <f t="shared" si="1198"/>
        <v>0</v>
      </c>
      <c r="O4233">
        <f t="shared" si="1193"/>
        <v>0</v>
      </c>
      <c r="P4233">
        <f>COUNTIF(作圖資料!$A$3:$A$249,A4233)</f>
        <v>0</v>
      </c>
      <c r="R4233" s="7">
        <f t="shared" si="1199"/>
        <v>-162</v>
      </c>
      <c r="S4233" s="8">
        <f t="shared" ca="1" si="1200"/>
        <v>162</v>
      </c>
      <c r="T4233" s="8">
        <f t="shared" ca="1" si="1201"/>
        <v>8466</v>
      </c>
      <c r="U4233" s="8">
        <f t="shared" ca="1" si="1202"/>
        <v>0</v>
      </c>
      <c r="V4233" s="9">
        <f t="shared" ca="1" si="1203"/>
        <v>0</v>
      </c>
      <c r="W4233" s="3">
        <f t="shared" si="1204"/>
        <v>-1.8135230058978213E-2</v>
      </c>
      <c r="X4233" s="3">
        <f t="shared" si="1205"/>
        <v>-5.4949084402818649E-2</v>
      </c>
      <c r="Y4233" s="3">
        <f t="shared" si="1206"/>
        <v>-4.1394825646793865E-2</v>
      </c>
    </row>
    <row r="4234" spans="1:25" x14ac:dyDescent="0.25">
      <c r="A4234" s="1">
        <v>42213</v>
      </c>
      <c r="B4234" s="2">
        <v>8582.49</v>
      </c>
      <c r="C4234" s="2">
        <v>98676</v>
      </c>
      <c r="D4234" s="2">
        <v>8541</v>
      </c>
      <c r="E4234" s="2">
        <v>8499</v>
      </c>
      <c r="F4234" s="13">
        <f t="shared" si="1194"/>
        <v>-4.8342613856817707E-3</v>
      </c>
      <c r="G4234" s="2">
        <f t="shared" si="1189"/>
        <v>9359.4670000000006</v>
      </c>
      <c r="H4234" s="2">
        <f t="shared" ca="1" si="1195"/>
        <v>89855.6</v>
      </c>
      <c r="I4234">
        <f t="shared" ca="1" si="1196"/>
        <v>1</v>
      </c>
      <c r="J4234">
        <f t="shared" si="1197"/>
        <v>-1</v>
      </c>
      <c r="K4234">
        <f t="shared" si="1190"/>
        <v>25.809999999999491</v>
      </c>
      <c r="L4234">
        <f t="shared" ca="1" si="1191"/>
        <v>25.809999999999491</v>
      </c>
      <c r="M4234" s="14">
        <f t="shared" si="1192"/>
        <v>6923.0300000000498</v>
      </c>
      <c r="N4234">
        <f t="shared" si="1198"/>
        <v>0</v>
      </c>
      <c r="O4234">
        <f t="shared" si="1193"/>
        <v>0</v>
      </c>
      <c r="P4234">
        <f>COUNTIF(作圖資料!$A$3:$A$249,A4234)</f>
        <v>0</v>
      </c>
      <c r="R4234" s="7">
        <f t="shared" si="1199"/>
        <v>19</v>
      </c>
      <c r="S4234" s="8">
        <f t="shared" ca="1" si="1200"/>
        <v>19</v>
      </c>
      <c r="T4234" s="8">
        <f t="shared" ca="1" si="1201"/>
        <v>8466</v>
      </c>
      <c r="U4234" s="8">
        <f t="shared" ca="1" si="1202"/>
        <v>0</v>
      </c>
      <c r="V4234" s="9">
        <f t="shared" ca="1" si="1203"/>
        <v>0</v>
      </c>
      <c r="W4234" s="3">
        <f t="shared" si="1204"/>
        <v>-1.8135230058978213E-2</v>
      </c>
      <c r="X4234" s="3">
        <f t="shared" si="1205"/>
        <v>-5.2098473636544407E-2</v>
      </c>
      <c r="Y4234" s="3">
        <f t="shared" si="1206"/>
        <v>-3.9257592800899688E-2</v>
      </c>
    </row>
    <row r="4235" spans="1:25" x14ac:dyDescent="0.25">
      <c r="A4235" s="1">
        <v>42214</v>
      </c>
      <c r="B4235" s="2">
        <v>8563.48</v>
      </c>
      <c r="C4235" s="2">
        <v>88845</v>
      </c>
      <c r="D4235" s="2">
        <v>8484</v>
      </c>
      <c r="E4235" s="2">
        <v>8444</v>
      </c>
      <c r="F4235" s="13">
        <f t="shared" si="1194"/>
        <v>-9.2812735009598635E-3</v>
      </c>
      <c r="G4235" s="2">
        <f t="shared" si="1189"/>
        <v>9338.1076666666686</v>
      </c>
      <c r="H4235" s="2">
        <f t="shared" ca="1" si="1195"/>
        <v>92040</v>
      </c>
      <c r="I4235">
        <f t="shared" ca="1" si="1196"/>
        <v>-1</v>
      </c>
      <c r="J4235">
        <f t="shared" si="1197"/>
        <v>-1</v>
      </c>
      <c r="K4235">
        <f t="shared" si="1190"/>
        <v>-19.010000000000218</v>
      </c>
      <c r="L4235">
        <f t="shared" ca="1" si="1191"/>
        <v>-19.010000000000218</v>
      </c>
      <c r="M4235" s="14">
        <f t="shared" si="1192"/>
        <v>6923.0300000000498</v>
      </c>
      <c r="N4235">
        <f t="shared" si="1198"/>
        <v>0</v>
      </c>
      <c r="O4235">
        <f t="shared" si="1193"/>
        <v>0</v>
      </c>
      <c r="P4235">
        <f>COUNTIF(作圖資料!$A$3:$A$249,A4235)</f>
        <v>0</v>
      </c>
      <c r="R4235" s="7">
        <f t="shared" si="1199"/>
        <v>-57</v>
      </c>
      <c r="S4235" s="8">
        <f t="shared" ca="1" si="1200"/>
        <v>-57</v>
      </c>
      <c r="T4235" s="8">
        <f t="shared" ca="1" si="1201"/>
        <v>8466</v>
      </c>
      <c r="U4235" s="8">
        <f t="shared" ca="1" si="1202"/>
        <v>0</v>
      </c>
      <c r="V4235" s="9">
        <f t="shared" ca="1" si="1203"/>
        <v>0</v>
      </c>
      <c r="W4235" s="3">
        <f t="shared" si="1204"/>
        <v>-1.8135230058978213E-2</v>
      </c>
      <c r="X4235" s="3">
        <f t="shared" si="1205"/>
        <v>-5.419805173289749E-2</v>
      </c>
      <c r="Y4235" s="3">
        <f t="shared" si="1206"/>
        <v>-4.5669291338582552E-2</v>
      </c>
    </row>
    <row r="4236" spans="1:25" x14ac:dyDescent="0.25">
      <c r="A4236" s="1">
        <v>42215</v>
      </c>
      <c r="B4236" s="2">
        <v>8651.49</v>
      </c>
      <c r="C4236" s="2">
        <v>87435</v>
      </c>
      <c r="D4236" s="2">
        <v>8610</v>
      </c>
      <c r="E4236" s="2">
        <v>8559</v>
      </c>
      <c r="F4236" s="13">
        <f t="shared" si="1194"/>
        <v>-4.795705710808118E-3</v>
      </c>
      <c r="G4236" s="2">
        <f t="shared" si="1189"/>
        <v>9318.6303333333344</v>
      </c>
      <c r="H4236" s="2">
        <f t="shared" ca="1" si="1195"/>
        <v>89303.4</v>
      </c>
      <c r="I4236">
        <f t="shared" ca="1" si="1196"/>
        <v>-1</v>
      </c>
      <c r="J4236">
        <f t="shared" si="1197"/>
        <v>-1</v>
      </c>
      <c r="K4236">
        <f t="shared" si="1190"/>
        <v>88.010000000000218</v>
      </c>
      <c r="L4236">
        <f t="shared" ca="1" si="1191"/>
        <v>-88.010000000000218</v>
      </c>
      <c r="M4236" s="14">
        <f t="shared" si="1192"/>
        <v>6923.0300000000498</v>
      </c>
      <c r="N4236">
        <f t="shared" si="1198"/>
        <v>0</v>
      </c>
      <c r="O4236">
        <f t="shared" si="1193"/>
        <v>0</v>
      </c>
      <c r="P4236">
        <f>COUNTIF(作圖資料!$A$3:$A$249,A4236)</f>
        <v>0</v>
      </c>
      <c r="R4236" s="7">
        <f t="shared" si="1199"/>
        <v>126</v>
      </c>
      <c r="S4236" s="8">
        <f t="shared" ca="1" si="1200"/>
        <v>-126</v>
      </c>
      <c r="T4236" s="8">
        <f t="shared" ca="1" si="1201"/>
        <v>8466</v>
      </c>
      <c r="U4236" s="8">
        <f t="shared" ca="1" si="1202"/>
        <v>0</v>
      </c>
      <c r="V4236" s="9">
        <f t="shared" ca="1" si="1203"/>
        <v>0</v>
      </c>
      <c r="W4236" s="3">
        <f t="shared" si="1204"/>
        <v>-1.8135230058978213E-2</v>
      </c>
      <c r="X4236" s="3">
        <f t="shared" si="1205"/>
        <v>-4.4477700956462196E-2</v>
      </c>
      <c r="Y4236" s="3">
        <f t="shared" si="1206"/>
        <v>-3.1496062992125817E-2</v>
      </c>
    </row>
    <row r="4237" spans="1:25" x14ac:dyDescent="0.25">
      <c r="A4237" s="1">
        <v>42216</v>
      </c>
      <c r="B4237" s="2">
        <v>8665.34</v>
      </c>
      <c r="C4237" s="2">
        <v>85899</v>
      </c>
      <c r="D4237" s="2">
        <v>8570</v>
      </c>
      <c r="E4237" s="2">
        <v>8526</v>
      </c>
      <c r="F4237" s="13">
        <f t="shared" si="1194"/>
        <v>-1.1002453452490069E-2</v>
      </c>
      <c r="G4237" s="2">
        <f t="shared" si="1189"/>
        <v>9299.4159999999993</v>
      </c>
      <c r="H4237" s="2">
        <f t="shared" ca="1" si="1195"/>
        <v>91299</v>
      </c>
      <c r="I4237">
        <f t="shared" ca="1" si="1196"/>
        <v>-1</v>
      </c>
      <c r="J4237">
        <f t="shared" si="1197"/>
        <v>-1</v>
      </c>
      <c r="K4237">
        <f t="shared" si="1190"/>
        <v>13.850000000000364</v>
      </c>
      <c r="L4237">
        <f t="shared" ca="1" si="1191"/>
        <v>-13.850000000000364</v>
      </c>
      <c r="M4237" s="14">
        <f t="shared" si="1192"/>
        <v>6923.0300000000498</v>
      </c>
      <c r="N4237">
        <f t="shared" si="1198"/>
        <v>0</v>
      </c>
      <c r="O4237">
        <f t="shared" si="1193"/>
        <v>0</v>
      </c>
      <c r="P4237">
        <f>COUNTIF(作圖資料!$A$3:$A$249,A4237)</f>
        <v>0</v>
      </c>
      <c r="R4237" s="7">
        <f t="shared" si="1199"/>
        <v>-40</v>
      </c>
      <c r="S4237" s="8">
        <f t="shared" ca="1" si="1200"/>
        <v>40</v>
      </c>
      <c r="T4237" s="8">
        <f t="shared" ca="1" si="1201"/>
        <v>8466</v>
      </c>
      <c r="U4237" s="8">
        <f t="shared" ca="1" si="1202"/>
        <v>0</v>
      </c>
      <c r="V4237" s="9">
        <f t="shared" ca="1" si="1203"/>
        <v>0</v>
      </c>
      <c r="W4237" s="3">
        <f t="shared" si="1204"/>
        <v>-1.8135230058978213E-2</v>
      </c>
      <c r="X4237" s="3">
        <f t="shared" si="1205"/>
        <v>-4.2948024121402084E-2</v>
      </c>
      <c r="Y4237" s="3">
        <f t="shared" si="1206"/>
        <v>-3.5995500562429505E-2</v>
      </c>
    </row>
    <row r="4238" spans="1:25" x14ac:dyDescent="0.25">
      <c r="A4238" s="1">
        <v>42219</v>
      </c>
      <c r="B4238" s="2">
        <v>8524.41</v>
      </c>
      <c r="C4238" s="2">
        <v>78199</v>
      </c>
      <c r="D4238" s="2">
        <v>8452</v>
      </c>
      <c r="E4238" s="2">
        <v>8408</v>
      </c>
      <c r="F4238" s="13">
        <f t="shared" si="1194"/>
        <v>-8.494429526500924E-3</v>
      </c>
      <c r="G4238" s="2">
        <f t="shared" si="1189"/>
        <v>9279.7543333333342</v>
      </c>
      <c r="H4238" s="2">
        <f t="shared" ca="1" si="1195"/>
        <v>87810.8</v>
      </c>
      <c r="I4238">
        <f t="shared" ca="1" si="1196"/>
        <v>-1</v>
      </c>
      <c r="J4238">
        <f t="shared" si="1197"/>
        <v>-1</v>
      </c>
      <c r="K4238">
        <f t="shared" si="1190"/>
        <v>-140.93000000000029</v>
      </c>
      <c r="L4238">
        <f t="shared" ca="1" si="1191"/>
        <v>140.93000000000029</v>
      </c>
      <c r="M4238" s="14">
        <f t="shared" si="1192"/>
        <v>6923.0300000000498</v>
      </c>
      <c r="N4238">
        <f t="shared" si="1198"/>
        <v>0</v>
      </c>
      <c r="O4238">
        <f t="shared" si="1193"/>
        <v>0</v>
      </c>
      <c r="P4238">
        <f>COUNTIF(作圖資料!$A$3:$A$249,A4238)</f>
        <v>0</v>
      </c>
      <c r="R4238" s="7">
        <f t="shared" si="1199"/>
        <v>-118</v>
      </c>
      <c r="S4238" s="8">
        <f t="shared" ca="1" si="1200"/>
        <v>118</v>
      </c>
      <c r="T4238" s="8">
        <f t="shared" ca="1" si="1201"/>
        <v>8466</v>
      </c>
      <c r="U4238" s="8">
        <f t="shared" ca="1" si="1202"/>
        <v>-1</v>
      </c>
      <c r="V4238" s="9">
        <f t="shared" ca="1" si="1203"/>
        <v>1</v>
      </c>
      <c r="W4238" s="3">
        <f t="shared" si="1204"/>
        <v>-1.8135230058978213E-2</v>
      </c>
      <c r="X4238" s="3">
        <f t="shared" si="1205"/>
        <v>-5.851317620551777E-2</v>
      </c>
      <c r="Y4238" s="3">
        <f t="shared" si="1206"/>
        <v>-4.9268841394825458E-2</v>
      </c>
    </row>
    <row r="4239" spans="1:25" x14ac:dyDescent="0.25">
      <c r="A4239" s="1">
        <v>42220</v>
      </c>
      <c r="B4239" s="2">
        <v>8510.86</v>
      </c>
      <c r="C4239" s="2">
        <v>99645</v>
      </c>
      <c r="D4239" s="2">
        <v>8465</v>
      </c>
      <c r="E4239" s="2">
        <v>8416</v>
      </c>
      <c r="F4239" s="13">
        <f t="shared" si="1194"/>
        <v>-5.388409631929103E-3</v>
      </c>
      <c r="G4239" s="2">
        <f t="shared" si="1189"/>
        <v>9260.0686666666661</v>
      </c>
      <c r="H4239" s="2">
        <f t="shared" ca="1" si="1195"/>
        <v>88004.6</v>
      </c>
      <c r="I4239">
        <f t="shared" ca="1" si="1196"/>
        <v>1</v>
      </c>
      <c r="J4239">
        <f t="shared" si="1197"/>
        <v>-1</v>
      </c>
      <c r="K4239">
        <f t="shared" si="1190"/>
        <v>-13.549999999999272</v>
      </c>
      <c r="L4239">
        <f t="shared" ca="1" si="1191"/>
        <v>13.549999999999272</v>
      </c>
      <c r="M4239" s="14">
        <f t="shared" si="1192"/>
        <v>6923.0300000000498</v>
      </c>
      <c r="N4239">
        <f t="shared" si="1198"/>
        <v>0</v>
      </c>
      <c r="O4239">
        <f t="shared" si="1193"/>
        <v>0</v>
      </c>
      <c r="P4239">
        <f>COUNTIF(作圖資料!$A$3:$A$249,A4239)</f>
        <v>0</v>
      </c>
      <c r="R4239" s="7">
        <f t="shared" si="1199"/>
        <v>13</v>
      </c>
      <c r="S4239" s="8">
        <f t="shared" ca="1" si="1200"/>
        <v>-13</v>
      </c>
      <c r="T4239" s="8">
        <f t="shared" ca="1" si="1201"/>
        <v>8453</v>
      </c>
      <c r="U4239" s="8">
        <f t="shared" ca="1" si="1202"/>
        <v>0</v>
      </c>
      <c r="V4239" s="9">
        <f t="shared" ca="1" si="1203"/>
        <v>1</v>
      </c>
      <c r="W4239" s="3">
        <f t="shared" si="1204"/>
        <v>-1.8135230058978213E-2</v>
      </c>
      <c r="X4239" s="3">
        <f t="shared" si="1205"/>
        <v>-6.0009719246316484E-2</v>
      </c>
      <c r="Y4239" s="3">
        <f t="shared" si="1206"/>
        <v>-4.780652418447684E-2</v>
      </c>
    </row>
    <row r="4240" spans="1:25" x14ac:dyDescent="0.25">
      <c r="A4240" s="1">
        <v>42221</v>
      </c>
      <c r="B4240" s="2">
        <v>8542.27</v>
      </c>
      <c r="C4240" s="2">
        <v>85607</v>
      </c>
      <c r="D4240" s="2">
        <v>8523</v>
      </c>
      <c r="E4240" s="2">
        <v>8476</v>
      </c>
      <c r="F4240" s="13">
        <f t="shared" si="1194"/>
        <v>-2.2558406606206782E-3</v>
      </c>
      <c r="G4240" s="2">
        <f t="shared" si="1189"/>
        <v>9241.3778333333339</v>
      </c>
      <c r="H4240" s="2">
        <f t="shared" ca="1" si="1195"/>
        <v>87357</v>
      </c>
      <c r="I4240">
        <f t="shared" ca="1" si="1196"/>
        <v>-1</v>
      </c>
      <c r="J4240">
        <f t="shared" si="1197"/>
        <v>-1</v>
      </c>
      <c r="K4240">
        <f t="shared" si="1190"/>
        <v>31.409999999999854</v>
      </c>
      <c r="L4240">
        <f t="shared" ca="1" si="1191"/>
        <v>31.409999999999854</v>
      </c>
      <c r="M4240" s="14">
        <f t="shared" si="1192"/>
        <v>6923.0300000000498</v>
      </c>
      <c r="N4240">
        <f t="shared" si="1198"/>
        <v>0</v>
      </c>
      <c r="O4240">
        <f t="shared" si="1193"/>
        <v>0</v>
      </c>
      <c r="P4240">
        <f>COUNTIF(作圖資料!$A$3:$A$249,A4240)</f>
        <v>0</v>
      </c>
      <c r="R4240" s="7">
        <f t="shared" si="1199"/>
        <v>58</v>
      </c>
      <c r="S4240" s="8">
        <f t="shared" ca="1" si="1200"/>
        <v>58</v>
      </c>
      <c r="T4240" s="8">
        <f t="shared" ca="1" si="1201"/>
        <v>8453</v>
      </c>
      <c r="U4240" s="8">
        <f t="shared" ca="1" si="1202"/>
        <v>0</v>
      </c>
      <c r="V4240" s="9">
        <f t="shared" ca="1" si="1203"/>
        <v>0</v>
      </c>
      <c r="W4240" s="3">
        <f t="shared" si="1204"/>
        <v>-1.8135230058978213E-2</v>
      </c>
      <c r="X4240" s="3">
        <f t="shared" si="1205"/>
        <v>-5.6540610987166007E-2</v>
      </c>
      <c r="Y4240" s="3">
        <f t="shared" si="1206"/>
        <v>-4.1282339707536364E-2</v>
      </c>
    </row>
    <row r="4241" spans="1:25" x14ac:dyDescent="0.25">
      <c r="A4241" s="1">
        <v>42222</v>
      </c>
      <c r="B4241" s="2">
        <v>8449.56</v>
      </c>
      <c r="C4241" s="2">
        <v>89084</v>
      </c>
      <c r="D4241" s="2">
        <v>8390</v>
      </c>
      <c r="E4241" s="2">
        <v>8347</v>
      </c>
      <c r="F4241" s="13">
        <f t="shared" si="1194"/>
        <v>-7.0488877527350446E-3</v>
      </c>
      <c r="G4241" s="2">
        <f t="shared" si="1189"/>
        <v>9220.8583333333336</v>
      </c>
      <c r="H4241" s="2">
        <f t="shared" ca="1" si="1195"/>
        <v>87686.8</v>
      </c>
      <c r="I4241">
        <f t="shared" ca="1" si="1196"/>
        <v>1</v>
      </c>
      <c r="J4241">
        <f t="shared" si="1197"/>
        <v>-1</v>
      </c>
      <c r="K4241">
        <f t="shared" si="1190"/>
        <v>-92.710000000000946</v>
      </c>
      <c r="L4241">
        <f t="shared" ca="1" si="1191"/>
        <v>92.710000000000946</v>
      </c>
      <c r="M4241" s="14">
        <f t="shared" si="1192"/>
        <v>6923.0300000000498</v>
      </c>
      <c r="N4241">
        <f t="shared" si="1198"/>
        <v>0</v>
      </c>
      <c r="O4241">
        <f t="shared" si="1193"/>
        <v>0</v>
      </c>
      <c r="P4241">
        <f>COUNTIF(作圖資料!$A$3:$A$249,A4241)</f>
        <v>0</v>
      </c>
      <c r="R4241" s="7">
        <f t="shared" si="1199"/>
        <v>-133</v>
      </c>
      <c r="S4241" s="8">
        <f t="shared" ca="1" si="1200"/>
        <v>133</v>
      </c>
      <c r="T4241" s="8">
        <f t="shared" ca="1" si="1201"/>
        <v>8453</v>
      </c>
      <c r="U4241" s="8">
        <f t="shared" ca="1" si="1202"/>
        <v>1</v>
      </c>
      <c r="V4241" s="9">
        <f t="shared" ca="1" si="1203"/>
        <v>1</v>
      </c>
      <c r="W4241" s="3">
        <f t="shared" si="1204"/>
        <v>-1.8135230058978213E-2</v>
      </c>
      <c r="X4241" s="3">
        <f t="shared" si="1205"/>
        <v>-6.6780057873693899E-2</v>
      </c>
      <c r="Y4241" s="3">
        <f t="shared" si="1206"/>
        <v>-5.6242969628796158E-2</v>
      </c>
    </row>
    <row r="4242" spans="1:25" x14ac:dyDescent="0.25">
      <c r="A4242" s="1">
        <v>42223</v>
      </c>
      <c r="B4242" s="2">
        <v>8442.2900000000009</v>
      </c>
      <c r="C4242" s="2">
        <v>75437</v>
      </c>
      <c r="D4242" s="2">
        <v>8389</v>
      </c>
      <c r="E4242" s="2">
        <v>8339</v>
      </c>
      <c r="F4242" s="13">
        <f t="shared" si="1194"/>
        <v>-6.3122683537287783E-3</v>
      </c>
      <c r="G4242" s="2">
        <f t="shared" si="1189"/>
        <v>9199.4946666666674</v>
      </c>
      <c r="H4242" s="2">
        <f t="shared" ca="1" si="1195"/>
        <v>85594.4</v>
      </c>
      <c r="I4242">
        <f t="shared" ca="1" si="1196"/>
        <v>-1</v>
      </c>
      <c r="J4242">
        <f t="shared" si="1197"/>
        <v>-1</v>
      </c>
      <c r="K4242">
        <f t="shared" si="1190"/>
        <v>-7.2699999999986176</v>
      </c>
      <c r="L4242">
        <f t="shared" ca="1" si="1191"/>
        <v>-7.2699999999986176</v>
      </c>
      <c r="M4242" s="14">
        <f t="shared" si="1192"/>
        <v>6923.0300000000498</v>
      </c>
      <c r="N4242">
        <f t="shared" si="1198"/>
        <v>0</v>
      </c>
      <c r="O4242">
        <f t="shared" si="1193"/>
        <v>0</v>
      </c>
      <c r="P4242">
        <f>COUNTIF(作圖資料!$A$3:$A$249,A4242)</f>
        <v>0</v>
      </c>
      <c r="R4242" s="7">
        <f t="shared" si="1199"/>
        <v>-1</v>
      </c>
      <c r="S4242" s="8">
        <f t="shared" ca="1" si="1200"/>
        <v>-1</v>
      </c>
      <c r="T4242" s="8">
        <f t="shared" ca="1" si="1201"/>
        <v>8452</v>
      </c>
      <c r="U4242" s="8">
        <f t="shared" ca="1" si="1202"/>
        <v>-1</v>
      </c>
      <c r="V4242" s="9">
        <f t="shared" ca="1" si="1203"/>
        <v>2</v>
      </c>
      <c r="W4242" s="3">
        <f t="shared" si="1204"/>
        <v>-1.8135230058978213E-2</v>
      </c>
      <c r="X4242" s="3">
        <f t="shared" si="1205"/>
        <v>-6.7583000154624151E-2</v>
      </c>
      <c r="Y4242" s="3">
        <f t="shared" si="1206"/>
        <v>-5.6355455568053769E-2</v>
      </c>
    </row>
    <row r="4243" spans="1:25" x14ac:dyDescent="0.25">
      <c r="A4243" s="1">
        <v>42226</v>
      </c>
      <c r="B4243" s="2">
        <v>8466.84</v>
      </c>
      <c r="C4243" s="2">
        <v>78291</v>
      </c>
      <c r="D4243" s="2">
        <v>8445</v>
      </c>
      <c r="E4243" s="2">
        <v>8392</v>
      </c>
      <c r="F4243" s="13">
        <f t="shared" si="1194"/>
        <v>-2.579474750910582E-3</v>
      </c>
      <c r="G4243" s="2">
        <f t="shared" si="1189"/>
        <v>9180.4281666666666</v>
      </c>
      <c r="H4243" s="2">
        <f t="shared" ca="1" si="1195"/>
        <v>85612.800000000003</v>
      </c>
      <c r="I4243">
        <f t="shared" ca="1" si="1196"/>
        <v>-1</v>
      </c>
      <c r="J4243">
        <f t="shared" si="1197"/>
        <v>-1</v>
      </c>
      <c r="K4243">
        <f t="shared" si="1190"/>
        <v>24.549999999999272</v>
      </c>
      <c r="L4243">
        <f t="shared" ca="1" si="1191"/>
        <v>-24.549999999999272</v>
      </c>
      <c r="M4243" s="14">
        <f t="shared" si="1192"/>
        <v>6923.0300000000498</v>
      </c>
      <c r="N4243">
        <f t="shared" si="1198"/>
        <v>0</v>
      </c>
      <c r="O4243">
        <f t="shared" si="1193"/>
        <v>0</v>
      </c>
      <c r="P4243">
        <f>COUNTIF(作圖資料!$A$3:$A$249,A4243)</f>
        <v>0</v>
      </c>
      <c r="R4243" s="7">
        <f t="shared" si="1199"/>
        <v>56</v>
      </c>
      <c r="S4243" s="8">
        <f t="shared" ca="1" si="1200"/>
        <v>-56</v>
      </c>
      <c r="T4243" s="8">
        <f t="shared" ca="1" si="1201"/>
        <v>8396</v>
      </c>
      <c r="U4243" s="8">
        <f t="shared" ca="1" si="1202"/>
        <v>0</v>
      </c>
      <c r="V4243" s="9">
        <f t="shared" ca="1" si="1203"/>
        <v>1</v>
      </c>
      <c r="W4243" s="3">
        <f t="shared" si="1204"/>
        <v>-1.8135230058978213E-2</v>
      </c>
      <c r="X4243" s="3">
        <f t="shared" si="1205"/>
        <v>-6.4871551324247156E-2</v>
      </c>
      <c r="Y4243" s="3">
        <f t="shared" si="1206"/>
        <v>-5.0056242969628628E-2</v>
      </c>
    </row>
    <row r="4244" spans="1:25" x14ac:dyDescent="0.25">
      <c r="A4244" s="1">
        <v>42227</v>
      </c>
      <c r="B4244" s="2">
        <v>8394.14</v>
      </c>
      <c r="C4244" s="2">
        <v>99684</v>
      </c>
      <c r="D4244" s="2">
        <v>8360</v>
      </c>
      <c r="E4244" s="2">
        <v>8311</v>
      </c>
      <c r="F4244" s="13">
        <f t="shared" si="1194"/>
        <v>-4.0671230167711458E-3</v>
      </c>
      <c r="G4244" s="2">
        <f t="shared" si="1189"/>
        <v>9160.6724999999988</v>
      </c>
      <c r="H4244" s="2">
        <f t="shared" ca="1" si="1195"/>
        <v>85620.6</v>
      </c>
      <c r="I4244">
        <f t="shared" ca="1" si="1196"/>
        <v>1</v>
      </c>
      <c r="J4244">
        <f t="shared" si="1197"/>
        <v>-1</v>
      </c>
      <c r="K4244">
        <f t="shared" si="1190"/>
        <v>-72.700000000000728</v>
      </c>
      <c r="L4244">
        <f t="shared" ca="1" si="1191"/>
        <v>72.700000000000728</v>
      </c>
      <c r="M4244" s="14">
        <f t="shared" si="1192"/>
        <v>6923.0300000000498</v>
      </c>
      <c r="N4244">
        <f t="shared" si="1198"/>
        <v>0</v>
      </c>
      <c r="O4244">
        <f t="shared" si="1193"/>
        <v>0</v>
      </c>
      <c r="P4244">
        <f>COUNTIF(作圖資料!$A$3:$A$249,A4244)</f>
        <v>0</v>
      </c>
      <c r="R4244" s="7">
        <f t="shared" si="1199"/>
        <v>-85</v>
      </c>
      <c r="S4244" s="8">
        <f t="shared" ca="1" si="1200"/>
        <v>85</v>
      </c>
      <c r="T4244" s="8">
        <f t="shared" ca="1" si="1201"/>
        <v>8396</v>
      </c>
      <c r="U4244" s="8">
        <f t="shared" ca="1" si="1202"/>
        <v>1</v>
      </c>
      <c r="V4244" s="9">
        <f t="shared" ca="1" si="1203"/>
        <v>1</v>
      </c>
      <c r="W4244" s="3">
        <f t="shared" si="1204"/>
        <v>-1.8135230058978213E-2</v>
      </c>
      <c r="X4244" s="3">
        <f t="shared" si="1205"/>
        <v>-7.2900974133551233E-2</v>
      </c>
      <c r="Y4244" s="3">
        <f t="shared" si="1206"/>
        <v>-5.9617547806523952E-2</v>
      </c>
    </row>
    <row r="4245" spans="1:25" x14ac:dyDescent="0.25">
      <c r="A4245" s="1">
        <v>42228</v>
      </c>
      <c r="B4245" s="2">
        <v>8283.3799999999992</v>
      </c>
      <c r="C4245" s="2">
        <v>95452</v>
      </c>
      <c r="D4245" s="2">
        <v>8299</v>
      </c>
      <c r="E4245" s="2">
        <v>8259</v>
      </c>
      <c r="F4245" s="13">
        <f t="shared" si="1194"/>
        <v>1.8857036620318901E-3</v>
      </c>
      <c r="G4245" s="2">
        <f t="shared" si="1189"/>
        <v>9138.6271666666653</v>
      </c>
      <c r="H4245" s="2">
        <f t="shared" ca="1" si="1195"/>
        <v>87589.6</v>
      </c>
      <c r="I4245">
        <f t="shared" ca="1" si="1196"/>
        <v>1</v>
      </c>
      <c r="J4245">
        <f t="shared" si="1197"/>
        <v>1</v>
      </c>
      <c r="K4245">
        <f t="shared" si="1190"/>
        <v>-110.76000000000022</v>
      </c>
      <c r="L4245">
        <f t="shared" ca="1" si="1191"/>
        <v>-110.76000000000022</v>
      </c>
      <c r="M4245" s="14">
        <f t="shared" si="1192"/>
        <v>6923.0300000000498</v>
      </c>
      <c r="N4245">
        <f t="shared" si="1198"/>
        <v>0</v>
      </c>
      <c r="O4245">
        <f t="shared" si="1193"/>
        <v>0</v>
      </c>
      <c r="P4245">
        <f>COUNTIF(作圖資料!$A$3:$A$249,A4245)</f>
        <v>0</v>
      </c>
      <c r="R4245" s="7">
        <f t="shared" si="1199"/>
        <v>-61</v>
      </c>
      <c r="S4245" s="8">
        <f t="shared" ca="1" si="1200"/>
        <v>-61</v>
      </c>
      <c r="T4245" s="8">
        <f t="shared" ca="1" si="1201"/>
        <v>8335</v>
      </c>
      <c r="U4245" s="8">
        <f t="shared" ca="1" si="1202"/>
        <v>1</v>
      </c>
      <c r="V4245" s="9">
        <f t="shared" ca="1" si="1203"/>
        <v>0</v>
      </c>
      <c r="W4245" s="3">
        <f t="shared" si="1204"/>
        <v>-1.8135230058978213E-2</v>
      </c>
      <c r="X4245" s="3">
        <f t="shared" si="1205"/>
        <v>-8.5133970974796247E-2</v>
      </c>
      <c r="Y4245" s="3">
        <f t="shared" si="1206"/>
        <v>-6.6479190101237151E-2</v>
      </c>
    </row>
    <row r="4246" spans="1:25" x14ac:dyDescent="0.25">
      <c r="A4246" s="1">
        <v>42229</v>
      </c>
      <c r="B4246" s="2">
        <v>8311.74</v>
      </c>
      <c r="C4246" s="2">
        <v>87414</v>
      </c>
      <c r="D4246" s="2">
        <v>8306</v>
      </c>
      <c r="E4246" s="2">
        <v>8265</v>
      </c>
      <c r="F4246" s="13">
        <f t="shared" si="1194"/>
        <v>-6.9058945539679506E-4</v>
      </c>
      <c r="G4246" s="2">
        <f t="shared" si="1189"/>
        <v>9115.2099999999973</v>
      </c>
      <c r="H4246" s="2">
        <f t="shared" ca="1" si="1195"/>
        <v>87255.6</v>
      </c>
      <c r="I4246">
        <f t="shared" ca="1" si="1196"/>
        <v>1</v>
      </c>
      <c r="J4246">
        <f t="shared" si="1197"/>
        <v>-1</v>
      </c>
      <c r="K4246">
        <f t="shared" si="1190"/>
        <v>28.360000000000582</v>
      </c>
      <c r="L4246">
        <f t="shared" ca="1" si="1191"/>
        <v>28.360000000000582</v>
      </c>
      <c r="M4246" s="14">
        <f t="shared" si="1192"/>
        <v>6923.0300000000498</v>
      </c>
      <c r="N4246">
        <f t="shared" si="1198"/>
        <v>0</v>
      </c>
      <c r="O4246">
        <f t="shared" si="1193"/>
        <v>0</v>
      </c>
      <c r="P4246">
        <f>COUNTIF(作圖資料!$A$3:$A$249,A4246)</f>
        <v>0</v>
      </c>
      <c r="R4246" s="7">
        <f t="shared" si="1199"/>
        <v>7</v>
      </c>
      <c r="S4246" s="8">
        <f t="shared" ca="1" si="1200"/>
        <v>7</v>
      </c>
      <c r="T4246" s="8">
        <f t="shared" ca="1" si="1201"/>
        <v>8342</v>
      </c>
      <c r="U4246" s="8">
        <f t="shared" ca="1" si="1202"/>
        <v>1</v>
      </c>
      <c r="V4246" s="9">
        <f t="shared" ca="1" si="1203"/>
        <v>0</v>
      </c>
      <c r="W4246" s="3">
        <f t="shared" si="1204"/>
        <v>-1.8135230058978213E-2</v>
      </c>
      <c r="X4246" s="3">
        <f t="shared" si="1205"/>
        <v>-8.200172295730157E-2</v>
      </c>
      <c r="Y4246" s="3">
        <f t="shared" si="1206"/>
        <v>-6.5691788526434092E-2</v>
      </c>
    </row>
    <row r="4247" spans="1:25" x14ac:dyDescent="0.25">
      <c r="A4247" s="1">
        <v>42230</v>
      </c>
      <c r="B4247" s="2">
        <v>8305.64</v>
      </c>
      <c r="C4247" s="2">
        <v>71968</v>
      </c>
      <c r="D4247" s="2">
        <v>8325</v>
      </c>
      <c r="E4247" s="2">
        <v>8279</v>
      </c>
      <c r="F4247" s="13">
        <f t="shared" si="1194"/>
        <v>2.3309462004132975E-3</v>
      </c>
      <c r="G4247" s="2">
        <f t="shared" si="1189"/>
        <v>9092.2154999999984</v>
      </c>
      <c r="H4247" s="2">
        <f t="shared" ca="1" si="1195"/>
        <v>86561.8</v>
      </c>
      <c r="I4247">
        <f t="shared" ca="1" si="1196"/>
        <v>-1</v>
      </c>
      <c r="J4247">
        <f t="shared" si="1197"/>
        <v>1</v>
      </c>
      <c r="K4247">
        <f t="shared" si="1190"/>
        <v>-6.1000000000003638</v>
      </c>
      <c r="L4247">
        <f t="shared" ca="1" si="1191"/>
        <v>-6.1000000000003638</v>
      </c>
      <c r="M4247" s="14">
        <f t="shared" si="1192"/>
        <v>6923.0300000000498</v>
      </c>
      <c r="N4247">
        <f t="shared" si="1198"/>
        <v>0</v>
      </c>
      <c r="O4247">
        <f t="shared" si="1193"/>
        <v>0</v>
      </c>
      <c r="P4247">
        <f>COUNTIF(作圖資料!$A$3:$A$249,A4247)</f>
        <v>0</v>
      </c>
      <c r="R4247" s="7">
        <f t="shared" si="1199"/>
        <v>19</v>
      </c>
      <c r="S4247" s="8">
        <f t="shared" ca="1" si="1200"/>
        <v>19</v>
      </c>
      <c r="T4247" s="8">
        <f t="shared" ca="1" si="1201"/>
        <v>8361</v>
      </c>
      <c r="U4247" s="8">
        <f t="shared" ca="1" si="1202"/>
        <v>-1</v>
      </c>
      <c r="V4247" s="9">
        <f t="shared" ca="1" si="1203"/>
        <v>2</v>
      </c>
      <c r="W4247" s="3">
        <f t="shared" si="1204"/>
        <v>-1.8135230058978213E-2</v>
      </c>
      <c r="X4247" s="3">
        <f t="shared" si="1205"/>
        <v>-8.2675443440613172E-2</v>
      </c>
      <c r="Y4247" s="3">
        <f t="shared" si="1206"/>
        <v>-6.3554555680539804E-2</v>
      </c>
    </row>
    <row r="4248" spans="1:25" x14ac:dyDescent="0.25">
      <c r="A4248" s="1">
        <v>42233</v>
      </c>
      <c r="B4248" s="2">
        <v>8213.42</v>
      </c>
      <c r="C4248" s="2">
        <v>68679</v>
      </c>
      <c r="D4248" s="2">
        <v>8238</v>
      </c>
      <c r="E4248" s="2">
        <v>8195</v>
      </c>
      <c r="F4248" s="13">
        <f t="shared" si="1194"/>
        <v>2.9926632267678333E-3</v>
      </c>
      <c r="G4248" s="2">
        <f t="shared" si="1189"/>
        <v>9069.4631666666664</v>
      </c>
      <c r="H4248" s="2">
        <f t="shared" ca="1" si="1195"/>
        <v>84639.4</v>
      </c>
      <c r="I4248">
        <f t="shared" ca="1" si="1196"/>
        <v>-1</v>
      </c>
      <c r="J4248">
        <f t="shared" si="1197"/>
        <v>1</v>
      </c>
      <c r="K4248">
        <f t="shared" si="1190"/>
        <v>-92.219999999999345</v>
      </c>
      <c r="L4248">
        <f t="shared" ca="1" si="1191"/>
        <v>92.219999999999345</v>
      </c>
      <c r="M4248" s="14">
        <f t="shared" si="1192"/>
        <v>6923.0300000000498</v>
      </c>
      <c r="N4248">
        <f t="shared" si="1198"/>
        <v>0</v>
      </c>
      <c r="O4248">
        <f t="shared" si="1193"/>
        <v>0</v>
      </c>
      <c r="P4248">
        <f>COUNTIF(作圖資料!$A$3:$A$249,A4248)</f>
        <v>0</v>
      </c>
      <c r="R4248" s="7">
        <f t="shared" si="1199"/>
        <v>-87</v>
      </c>
      <c r="S4248" s="8">
        <f t="shared" ca="1" si="1200"/>
        <v>87</v>
      </c>
      <c r="T4248" s="8">
        <f t="shared" ca="1" si="1201"/>
        <v>8448</v>
      </c>
      <c r="U4248" s="8">
        <f t="shared" ca="1" si="1202"/>
        <v>-1</v>
      </c>
      <c r="V4248" s="9">
        <f t="shared" ca="1" si="1203"/>
        <v>0</v>
      </c>
      <c r="W4248" s="3">
        <f t="shared" si="1204"/>
        <v>-1.8135230058978213E-2</v>
      </c>
      <c r="X4248" s="3">
        <f t="shared" si="1205"/>
        <v>-9.2860771796514197E-2</v>
      </c>
      <c r="Y4248" s="3">
        <f t="shared" si="1206"/>
        <v>-7.3340832395950351E-2</v>
      </c>
    </row>
    <row r="4249" spans="1:25" x14ac:dyDescent="0.25">
      <c r="A4249" s="1">
        <v>42234</v>
      </c>
      <c r="B4249" s="2">
        <v>8177.22</v>
      </c>
      <c r="C4249" s="2">
        <v>74489</v>
      </c>
      <c r="D4249" s="2">
        <v>8171</v>
      </c>
      <c r="E4249" s="2">
        <v>8123</v>
      </c>
      <c r="F4249" s="13">
        <f t="shared" si="1194"/>
        <v>-7.6064970735778559E-4</v>
      </c>
      <c r="G4249" s="2">
        <f t="shared" si="1189"/>
        <v>9045.1034999999993</v>
      </c>
      <c r="H4249" s="2">
        <f t="shared" ca="1" si="1195"/>
        <v>79600.399999999994</v>
      </c>
      <c r="I4249">
        <f t="shared" ca="1" si="1196"/>
        <v>-1</v>
      </c>
      <c r="J4249">
        <f t="shared" si="1197"/>
        <v>-1</v>
      </c>
      <c r="K4249">
        <f t="shared" si="1190"/>
        <v>-36.199999999999818</v>
      </c>
      <c r="L4249">
        <f t="shared" ca="1" si="1191"/>
        <v>36.199999999999818</v>
      </c>
      <c r="M4249" s="14">
        <f t="shared" si="1192"/>
        <v>6923.0300000000498</v>
      </c>
      <c r="N4249">
        <f t="shared" si="1198"/>
        <v>0</v>
      </c>
      <c r="O4249">
        <f t="shared" si="1193"/>
        <v>0</v>
      </c>
      <c r="P4249">
        <f>COUNTIF(作圖資料!$A$3:$A$249,A4249)</f>
        <v>0</v>
      </c>
      <c r="R4249" s="7">
        <f t="shared" si="1199"/>
        <v>-67</v>
      </c>
      <c r="S4249" s="8">
        <f t="shared" ca="1" si="1200"/>
        <v>67</v>
      </c>
      <c r="T4249" s="8">
        <f t="shared" ca="1" si="1201"/>
        <v>8515</v>
      </c>
      <c r="U4249" s="8">
        <f t="shared" ca="1" si="1202"/>
        <v>-1</v>
      </c>
      <c r="V4249" s="9">
        <f t="shared" ca="1" si="1203"/>
        <v>0</v>
      </c>
      <c r="W4249" s="3">
        <f t="shared" si="1204"/>
        <v>-1.8135230058978213E-2</v>
      </c>
      <c r="X4249" s="3">
        <f t="shared" si="1205"/>
        <v>-9.6858916304035536E-2</v>
      </c>
      <c r="Y4249" s="3">
        <f t="shared" si="1206"/>
        <v>-8.0877390326209109E-2</v>
      </c>
    </row>
    <row r="4250" spans="1:25" x14ac:dyDescent="0.25">
      <c r="A4250" s="1">
        <v>42235</v>
      </c>
      <c r="B4250" s="2">
        <v>8021.84</v>
      </c>
      <c r="C4250" s="2">
        <v>98644</v>
      </c>
      <c r="D4250" s="2">
        <v>8002</v>
      </c>
      <c r="E4250" s="2">
        <v>7972</v>
      </c>
      <c r="F4250" s="13">
        <f t="shared" si="1194"/>
        <v>-6.21303840515397E-3</v>
      </c>
      <c r="G4250" s="2">
        <f t="shared" si="1189"/>
        <v>9018.0479999999989</v>
      </c>
      <c r="H4250" s="2">
        <f t="shared" ca="1" si="1195"/>
        <v>80238.8</v>
      </c>
      <c r="I4250">
        <f t="shared" ca="1" si="1196"/>
        <v>1</v>
      </c>
      <c r="J4250">
        <f t="shared" si="1197"/>
        <v>-1</v>
      </c>
      <c r="K4250">
        <f t="shared" si="1190"/>
        <v>-155.38000000000011</v>
      </c>
      <c r="L4250">
        <f t="shared" ca="1" si="1191"/>
        <v>155.38000000000011</v>
      </c>
      <c r="M4250" s="14">
        <f t="shared" si="1192"/>
        <v>6923.0300000000498</v>
      </c>
      <c r="N4250">
        <f t="shared" si="1198"/>
        <v>0</v>
      </c>
      <c r="O4250">
        <f t="shared" si="1193"/>
        <v>0</v>
      </c>
      <c r="P4250">
        <f>COUNTIF(作圖資料!$A$3:$A$249,A4250)</f>
        <v>1</v>
      </c>
      <c r="R4250" s="7">
        <f t="shared" si="1199"/>
        <v>-169</v>
      </c>
      <c r="S4250" s="8">
        <f t="shared" ca="1" si="1200"/>
        <v>169</v>
      </c>
      <c r="T4250" s="8">
        <f t="shared" ca="1" si="1201"/>
        <v>8684</v>
      </c>
      <c r="U4250" s="8">
        <f t="shared" ca="1" si="1202"/>
        <v>1</v>
      </c>
      <c r="V4250" s="9">
        <f t="shared" ca="1" si="1203"/>
        <v>2</v>
      </c>
      <c r="W4250" s="3">
        <f t="shared" si="1204"/>
        <v>-1.8135230058978213E-2</v>
      </c>
      <c r="X4250" s="3">
        <f t="shared" si="1205"/>
        <v>-0.11402001281173368</v>
      </c>
      <c r="Y4250" s="3">
        <f t="shared" si="1206"/>
        <v>-9.9887514060742255E-2</v>
      </c>
    </row>
    <row r="4251" spans="1:25" x14ac:dyDescent="0.25">
      <c r="A4251" s="1">
        <v>42236</v>
      </c>
      <c r="B4251" s="2">
        <v>8029.81</v>
      </c>
      <c r="C4251" s="2">
        <v>87981</v>
      </c>
      <c r="D4251" s="2">
        <v>7976</v>
      </c>
      <c r="E4251" s="2">
        <v>7967</v>
      </c>
      <c r="F4251" s="13">
        <f t="shared" si="1194"/>
        <v>-6.7012793577930774E-3</v>
      </c>
      <c r="G4251" s="2">
        <f t="shared" si="1189"/>
        <v>8990.721333333333</v>
      </c>
      <c r="H4251" s="2">
        <f t="shared" ca="1" si="1195"/>
        <v>80352.2</v>
      </c>
      <c r="I4251">
        <f t="shared" ca="1" si="1196"/>
        <v>1</v>
      </c>
      <c r="J4251">
        <f t="shared" si="1197"/>
        <v>-1</v>
      </c>
      <c r="K4251">
        <f t="shared" si="1190"/>
        <v>7.9700000000002547</v>
      </c>
      <c r="L4251">
        <f t="shared" ca="1" si="1191"/>
        <v>7.9700000000002547</v>
      </c>
      <c r="M4251" s="14">
        <f t="shared" si="1192"/>
        <v>6923.0300000000498</v>
      </c>
      <c r="N4251">
        <f t="shared" si="1198"/>
        <v>0</v>
      </c>
      <c r="O4251">
        <f t="shared" si="1193"/>
        <v>0</v>
      </c>
      <c r="P4251">
        <f>COUNTIF(作圖資料!$A$3:$A$249,A4251)</f>
        <v>0</v>
      </c>
      <c r="R4251" s="7">
        <f t="shared" si="1199"/>
        <v>4</v>
      </c>
      <c r="S4251" s="8">
        <f t="shared" ca="1" si="1200"/>
        <v>4</v>
      </c>
      <c r="T4251" s="8">
        <f t="shared" ca="1" si="1201"/>
        <v>8688</v>
      </c>
      <c r="U4251" s="8">
        <f t="shared" ca="1" si="1202"/>
        <v>1</v>
      </c>
      <c r="V4251" s="9">
        <f t="shared" ca="1" si="1203"/>
        <v>0</v>
      </c>
      <c r="W4251" s="3">
        <f t="shared" si="1204"/>
        <v>-6.21303840515397E-3</v>
      </c>
      <c r="X4251" s="3">
        <f t="shared" si="1205"/>
        <v>9.9353764223672546E-4</v>
      </c>
      <c r="Y4251" s="3">
        <f t="shared" si="1206"/>
        <v>5.0175614651279475E-4</v>
      </c>
    </row>
    <row r="4252" spans="1:25" x14ac:dyDescent="0.25">
      <c r="A4252" s="1">
        <v>42237</v>
      </c>
      <c r="B4252" s="2">
        <v>7786.92</v>
      </c>
      <c r="C4252" s="2">
        <v>101637</v>
      </c>
      <c r="D4252" s="2">
        <v>7746</v>
      </c>
      <c r="E4252" s="2">
        <v>7739</v>
      </c>
      <c r="F4252" s="13">
        <f t="shared" si="1194"/>
        <v>-5.2549660199411319E-3</v>
      </c>
      <c r="G4252" s="2">
        <f t="shared" si="1189"/>
        <v>8958.9443333333347</v>
      </c>
      <c r="H4252" s="2">
        <f t="shared" ca="1" si="1195"/>
        <v>86286</v>
      </c>
      <c r="I4252">
        <f t="shared" ca="1" si="1196"/>
        <v>1</v>
      </c>
      <c r="J4252">
        <f t="shared" si="1197"/>
        <v>-1</v>
      </c>
      <c r="K4252">
        <f t="shared" si="1190"/>
        <v>-242.89000000000033</v>
      </c>
      <c r="L4252">
        <f t="shared" ca="1" si="1191"/>
        <v>-242.89000000000033</v>
      </c>
      <c r="M4252" s="14">
        <f t="shared" si="1192"/>
        <v>6923.0300000000498</v>
      </c>
      <c r="N4252">
        <f t="shared" si="1198"/>
        <v>0</v>
      </c>
      <c r="O4252">
        <f t="shared" si="1193"/>
        <v>0</v>
      </c>
      <c r="P4252">
        <f>COUNTIF(作圖資料!$A$3:$A$249,A4252)</f>
        <v>0</v>
      </c>
      <c r="R4252" s="7">
        <f t="shared" si="1199"/>
        <v>-230</v>
      </c>
      <c r="S4252" s="8">
        <f t="shared" ca="1" si="1200"/>
        <v>-230</v>
      </c>
      <c r="T4252" s="8">
        <f t="shared" ca="1" si="1201"/>
        <v>8458</v>
      </c>
      <c r="U4252" s="8">
        <f t="shared" ca="1" si="1202"/>
        <v>1</v>
      </c>
      <c r="V4252" s="9">
        <f t="shared" ca="1" si="1203"/>
        <v>0</v>
      </c>
      <c r="W4252" s="3">
        <f t="shared" si="1204"/>
        <v>-6.21303840515397E-3</v>
      </c>
      <c r="X4252" s="3">
        <f t="shared" si="1205"/>
        <v>-2.9285051808562668E-2</v>
      </c>
      <c r="Y4252" s="3">
        <f t="shared" si="1206"/>
        <v>-2.8349222277972874E-2</v>
      </c>
    </row>
    <row r="4253" spans="1:25" x14ac:dyDescent="0.25">
      <c r="A4253" s="1">
        <v>42240</v>
      </c>
      <c r="B4253" s="2">
        <v>7410.34</v>
      </c>
      <c r="C4253" s="2">
        <v>144886</v>
      </c>
      <c r="D4253" s="2">
        <v>7340</v>
      </c>
      <c r="E4253" s="2">
        <v>7321</v>
      </c>
      <c r="F4253" s="13">
        <f t="shared" si="1194"/>
        <v>-9.4921420609580531E-3</v>
      </c>
      <c r="G4253" s="2">
        <f t="shared" si="1189"/>
        <v>8920.5693333333347</v>
      </c>
      <c r="H4253" s="2">
        <f t="shared" ca="1" si="1195"/>
        <v>101527.4</v>
      </c>
      <c r="I4253">
        <f t="shared" ca="1" si="1196"/>
        <v>1</v>
      </c>
      <c r="J4253">
        <f t="shared" si="1197"/>
        <v>-1</v>
      </c>
      <c r="K4253">
        <f t="shared" si="1190"/>
        <v>-376.57999999999993</v>
      </c>
      <c r="L4253">
        <f t="shared" ca="1" si="1191"/>
        <v>-376.57999999999993</v>
      </c>
      <c r="M4253" s="14">
        <f t="shared" si="1192"/>
        <v>6923.0300000000498</v>
      </c>
      <c r="N4253">
        <f t="shared" si="1198"/>
        <v>0</v>
      </c>
      <c r="O4253">
        <f t="shared" si="1193"/>
        <v>0</v>
      </c>
      <c r="P4253">
        <f>COUNTIF(作圖資料!$A$3:$A$249,A4253)</f>
        <v>0</v>
      </c>
      <c r="R4253" s="7">
        <f t="shared" si="1199"/>
        <v>-406</v>
      </c>
      <c r="S4253" s="8">
        <f t="shared" ca="1" si="1200"/>
        <v>-406</v>
      </c>
      <c r="T4253" s="8">
        <f t="shared" ca="1" si="1201"/>
        <v>8052</v>
      </c>
      <c r="U4253" s="8">
        <f t="shared" ca="1" si="1202"/>
        <v>1</v>
      </c>
      <c r="V4253" s="9">
        <f t="shared" ca="1" si="1203"/>
        <v>0</v>
      </c>
      <c r="W4253" s="3">
        <f t="shared" si="1204"/>
        <v>-6.21303840515397E-3</v>
      </c>
      <c r="X4253" s="3">
        <f t="shared" si="1205"/>
        <v>-7.6229393755048669E-2</v>
      </c>
      <c r="Y4253" s="3">
        <f t="shared" si="1206"/>
        <v>-7.9277471149021506E-2</v>
      </c>
    </row>
    <row r="4254" spans="1:25" x14ac:dyDescent="0.25">
      <c r="A4254" s="1">
        <v>42241</v>
      </c>
      <c r="B4254" s="2">
        <v>7675.64</v>
      </c>
      <c r="C4254" s="2">
        <v>120515</v>
      </c>
      <c r="D4254" s="2">
        <v>7577</v>
      </c>
      <c r="E4254" s="2">
        <v>7566</v>
      </c>
      <c r="F4254" s="13">
        <f t="shared" si="1194"/>
        <v>-1.2851045645705161E-2</v>
      </c>
      <c r="G4254" s="2">
        <f t="shared" si="1189"/>
        <v>8886.8121666666666</v>
      </c>
      <c r="H4254" s="2">
        <f t="shared" ca="1" si="1195"/>
        <v>110732.6</v>
      </c>
      <c r="I4254">
        <f t="shared" ca="1" si="1196"/>
        <v>1</v>
      </c>
      <c r="J4254">
        <f t="shared" si="1197"/>
        <v>-1</v>
      </c>
      <c r="K4254">
        <f t="shared" si="1190"/>
        <v>265.30000000000018</v>
      </c>
      <c r="L4254">
        <f t="shared" ca="1" si="1191"/>
        <v>265.30000000000018</v>
      </c>
      <c r="M4254" s="14">
        <f t="shared" si="1192"/>
        <v>6923.0300000000498</v>
      </c>
      <c r="N4254">
        <f t="shared" si="1198"/>
        <v>0</v>
      </c>
      <c r="O4254">
        <f t="shared" si="1193"/>
        <v>0</v>
      </c>
      <c r="P4254">
        <f>COUNTIF(作圖資料!$A$3:$A$249,A4254)</f>
        <v>0</v>
      </c>
      <c r="R4254" s="7">
        <f t="shared" si="1199"/>
        <v>237</v>
      </c>
      <c r="S4254" s="8">
        <f t="shared" ca="1" si="1200"/>
        <v>237</v>
      </c>
      <c r="T4254" s="8">
        <f t="shared" ca="1" si="1201"/>
        <v>8289</v>
      </c>
      <c r="U4254" s="8">
        <f t="shared" ca="1" si="1202"/>
        <v>1</v>
      </c>
      <c r="V4254" s="9">
        <f t="shared" ca="1" si="1203"/>
        <v>0</v>
      </c>
      <c r="W4254" s="3">
        <f t="shared" si="1204"/>
        <v>-6.21303840515397E-3</v>
      </c>
      <c r="X4254" s="3">
        <f t="shared" si="1205"/>
        <v>-4.3157180896153391E-2</v>
      </c>
      <c r="Y4254" s="3">
        <f t="shared" si="1206"/>
        <v>-4.9548419468138483E-2</v>
      </c>
    </row>
    <row r="4255" spans="1:25" x14ac:dyDescent="0.25">
      <c r="A4255" s="1">
        <v>42242</v>
      </c>
      <c r="B4255" s="2">
        <v>7715.59</v>
      </c>
      <c r="C4255" s="2">
        <v>109292</v>
      </c>
      <c r="D4255" s="2">
        <v>7607</v>
      </c>
      <c r="E4255" s="2">
        <v>7590</v>
      </c>
      <c r="F4255" s="13">
        <f t="shared" si="1194"/>
        <v>-1.4074101915731663E-2</v>
      </c>
      <c r="G4255" s="2">
        <f t="shared" si="1189"/>
        <v>8854.9771666666675</v>
      </c>
      <c r="H4255" s="2">
        <f t="shared" ca="1" si="1195"/>
        <v>112862.2</v>
      </c>
      <c r="I4255">
        <f t="shared" ca="1" si="1196"/>
        <v>-1</v>
      </c>
      <c r="J4255">
        <f t="shared" si="1197"/>
        <v>-1</v>
      </c>
      <c r="K4255">
        <f t="shared" si="1190"/>
        <v>39.949999999999818</v>
      </c>
      <c r="L4255">
        <f t="shared" ca="1" si="1191"/>
        <v>39.949999999999818</v>
      </c>
      <c r="M4255" s="14">
        <f t="shared" si="1192"/>
        <v>6923.0300000000498</v>
      </c>
      <c r="N4255">
        <f t="shared" si="1198"/>
        <v>0</v>
      </c>
      <c r="O4255">
        <f t="shared" si="1193"/>
        <v>0</v>
      </c>
      <c r="P4255">
        <f>COUNTIF(作圖資料!$A$3:$A$249,A4255)</f>
        <v>0</v>
      </c>
      <c r="R4255" s="7">
        <f t="shared" si="1199"/>
        <v>30</v>
      </c>
      <c r="S4255" s="8">
        <f t="shared" ca="1" si="1200"/>
        <v>30</v>
      </c>
      <c r="T4255" s="8">
        <f t="shared" ca="1" si="1201"/>
        <v>8319</v>
      </c>
      <c r="U4255" s="8">
        <f t="shared" ca="1" si="1202"/>
        <v>-1</v>
      </c>
      <c r="V4255" s="9">
        <f t="shared" ca="1" si="1203"/>
        <v>2</v>
      </c>
      <c r="W4255" s="3">
        <f t="shared" si="1204"/>
        <v>-6.21303840515397E-3</v>
      </c>
      <c r="X4255" s="3">
        <f t="shared" si="1205"/>
        <v>-3.8177026717062246E-2</v>
      </c>
      <c r="Y4255" s="3">
        <f t="shared" si="1206"/>
        <v>-4.5785248369292431E-2</v>
      </c>
    </row>
    <row r="4256" spans="1:25" x14ac:dyDescent="0.25">
      <c r="A4256" s="1">
        <v>42243</v>
      </c>
      <c r="B4256" s="2">
        <v>7824.55</v>
      </c>
      <c r="C4256" s="2">
        <v>109223</v>
      </c>
      <c r="D4256" s="2">
        <v>7680</v>
      </c>
      <c r="E4256" s="2">
        <v>7664</v>
      </c>
      <c r="F4256" s="13">
        <f t="shared" si="1194"/>
        <v>-1.8473905847620653E-2</v>
      </c>
      <c r="G4256" s="2">
        <f t="shared" si="1189"/>
        <v>8825.1486666666679</v>
      </c>
      <c r="H4256" s="2">
        <f t="shared" ca="1" si="1195"/>
        <v>117110.6</v>
      </c>
      <c r="I4256">
        <f t="shared" ca="1" si="1196"/>
        <v>-1</v>
      </c>
      <c r="J4256">
        <f t="shared" si="1197"/>
        <v>-1</v>
      </c>
      <c r="K4256">
        <f t="shared" si="1190"/>
        <v>108.96000000000004</v>
      </c>
      <c r="L4256">
        <f t="shared" ca="1" si="1191"/>
        <v>-108.96000000000004</v>
      </c>
      <c r="M4256" s="14">
        <f t="shared" si="1192"/>
        <v>6923.0300000000498</v>
      </c>
      <c r="N4256">
        <f t="shared" si="1198"/>
        <v>0</v>
      </c>
      <c r="O4256">
        <f t="shared" si="1193"/>
        <v>0</v>
      </c>
      <c r="P4256">
        <f>COUNTIF(作圖資料!$A$3:$A$249,A4256)</f>
        <v>0</v>
      </c>
      <c r="R4256" s="7">
        <f t="shared" si="1199"/>
        <v>73</v>
      </c>
      <c r="S4256" s="8">
        <f t="shared" ca="1" si="1200"/>
        <v>-73</v>
      </c>
      <c r="T4256" s="8">
        <f t="shared" ca="1" si="1201"/>
        <v>8246</v>
      </c>
      <c r="U4256" s="8">
        <f t="shared" ca="1" si="1202"/>
        <v>-1</v>
      </c>
      <c r="V4256" s="9">
        <f t="shared" ca="1" si="1203"/>
        <v>0</v>
      </c>
      <c r="W4256" s="3">
        <f t="shared" si="1204"/>
        <v>-6.21303840515397E-3</v>
      </c>
      <c r="X4256" s="3">
        <f t="shared" si="1205"/>
        <v>-2.4594108084928012E-2</v>
      </c>
      <c r="Y4256" s="3">
        <f t="shared" si="1206"/>
        <v>-3.6628198695433878E-2</v>
      </c>
    </row>
    <row r="4257" spans="1:25" x14ac:dyDescent="0.25">
      <c r="A4257" s="1">
        <v>42244</v>
      </c>
      <c r="B4257" s="2">
        <v>8019.18</v>
      </c>
      <c r="C4257" s="2">
        <v>103827</v>
      </c>
      <c r="D4257" s="2">
        <v>7876</v>
      </c>
      <c r="E4257" s="2">
        <v>7855</v>
      </c>
      <c r="F4257" s="13">
        <f t="shared" si="1194"/>
        <v>-1.7854693372639119E-2</v>
      </c>
      <c r="G4257" s="2">
        <f t="shared" si="1189"/>
        <v>8799.5263333333351</v>
      </c>
      <c r="H4257" s="2">
        <f t="shared" ca="1" si="1195"/>
        <v>117548.6</v>
      </c>
      <c r="I4257">
        <f t="shared" ca="1" si="1196"/>
        <v>-1</v>
      </c>
      <c r="J4257">
        <f t="shared" si="1197"/>
        <v>-1</v>
      </c>
      <c r="K4257">
        <f t="shared" si="1190"/>
        <v>194.63000000000011</v>
      </c>
      <c r="L4257">
        <f t="shared" ca="1" si="1191"/>
        <v>-194.63000000000011</v>
      </c>
      <c r="M4257" s="14">
        <f t="shared" si="1192"/>
        <v>6923.0300000000498</v>
      </c>
      <c r="N4257">
        <f t="shared" si="1198"/>
        <v>0</v>
      </c>
      <c r="O4257">
        <f t="shared" si="1193"/>
        <v>0</v>
      </c>
      <c r="P4257">
        <f>COUNTIF(作圖資料!$A$3:$A$249,A4257)</f>
        <v>0</v>
      </c>
      <c r="R4257" s="7">
        <f t="shared" si="1199"/>
        <v>196</v>
      </c>
      <c r="S4257" s="8">
        <f t="shared" ca="1" si="1200"/>
        <v>-196</v>
      </c>
      <c r="T4257" s="8">
        <f t="shared" ca="1" si="1201"/>
        <v>8050</v>
      </c>
      <c r="U4257" s="8">
        <f t="shared" ca="1" si="1202"/>
        <v>-1</v>
      </c>
      <c r="V4257" s="9">
        <f t="shared" ca="1" si="1203"/>
        <v>0</v>
      </c>
      <c r="W4257" s="3">
        <f t="shared" si="1204"/>
        <v>-6.21303840515397E-3</v>
      </c>
      <c r="X4257" s="3">
        <f t="shared" si="1205"/>
        <v>-3.3159474634236741E-4</v>
      </c>
      <c r="Y4257" s="3">
        <f t="shared" si="1206"/>
        <v>-1.2042147516306834E-2</v>
      </c>
    </row>
    <row r="4258" spans="1:25" x14ac:dyDescent="0.25">
      <c r="A4258" s="1">
        <v>42247</v>
      </c>
      <c r="B4258" s="2">
        <v>8174.92</v>
      </c>
      <c r="C4258" s="2">
        <v>101207</v>
      </c>
      <c r="D4258" s="2">
        <v>7969</v>
      </c>
      <c r="E4258" s="2">
        <v>7930</v>
      </c>
      <c r="F4258" s="13">
        <f t="shared" si="1194"/>
        <v>-2.5189237325869862E-2</v>
      </c>
      <c r="G4258" s="2">
        <f t="shared" si="1189"/>
        <v>8779.9645</v>
      </c>
      <c r="H4258" s="2">
        <f t="shared" ca="1" si="1195"/>
        <v>108812.8</v>
      </c>
      <c r="I4258">
        <f t="shared" ca="1" si="1196"/>
        <v>-1</v>
      </c>
      <c r="J4258">
        <f t="shared" si="1197"/>
        <v>-1</v>
      </c>
      <c r="K4258">
        <f t="shared" si="1190"/>
        <v>155.73999999999978</v>
      </c>
      <c r="L4258">
        <f t="shared" ca="1" si="1191"/>
        <v>-155.73999999999978</v>
      </c>
      <c r="M4258" s="14">
        <f t="shared" si="1192"/>
        <v>6923.0300000000498</v>
      </c>
      <c r="N4258">
        <f t="shared" si="1198"/>
        <v>0</v>
      </c>
      <c r="O4258">
        <f t="shared" si="1193"/>
        <v>0</v>
      </c>
      <c r="P4258">
        <f>COUNTIF(作圖資料!$A$3:$A$249,A4258)</f>
        <v>0</v>
      </c>
      <c r="R4258" s="7">
        <f t="shared" si="1199"/>
        <v>93</v>
      </c>
      <c r="S4258" s="8">
        <f t="shared" ca="1" si="1200"/>
        <v>-93</v>
      </c>
      <c r="T4258" s="8">
        <f t="shared" ca="1" si="1201"/>
        <v>7957</v>
      </c>
      <c r="U4258" s="8">
        <f t="shared" ca="1" si="1202"/>
        <v>0</v>
      </c>
      <c r="V4258" s="9">
        <f t="shared" ca="1" si="1203"/>
        <v>1</v>
      </c>
      <c r="W4258" s="3">
        <f t="shared" si="1204"/>
        <v>-6.21303840515397E-3</v>
      </c>
      <c r="X4258" s="3">
        <f t="shared" si="1205"/>
        <v>1.908290367297294E-2</v>
      </c>
      <c r="Y4258" s="3">
        <f t="shared" si="1206"/>
        <v>-3.7631710988428324E-4</v>
      </c>
    </row>
    <row r="4259" spans="1:25" x14ac:dyDescent="0.25">
      <c r="A4259" s="1">
        <v>42248</v>
      </c>
      <c r="B4259" s="2">
        <v>8017.56</v>
      </c>
      <c r="C4259" s="2">
        <v>84320</v>
      </c>
      <c r="D4259" s="2">
        <v>7834</v>
      </c>
      <c r="E4259" s="2">
        <v>7788</v>
      </c>
      <c r="F4259" s="13">
        <f t="shared" si="1194"/>
        <v>-2.2894746032458779E-2</v>
      </c>
      <c r="G4259" s="2">
        <f t="shared" si="1189"/>
        <v>8757.9216666666671</v>
      </c>
      <c r="H4259" s="2">
        <f t="shared" ca="1" si="1195"/>
        <v>101573.8</v>
      </c>
      <c r="I4259">
        <f t="shared" ca="1" si="1196"/>
        <v>-1</v>
      </c>
      <c r="J4259">
        <f t="shared" si="1197"/>
        <v>-1</v>
      </c>
      <c r="K4259">
        <f t="shared" si="1190"/>
        <v>-157.35999999999967</v>
      </c>
      <c r="L4259">
        <f t="shared" ca="1" si="1191"/>
        <v>157.35999999999967</v>
      </c>
      <c r="M4259" s="14">
        <f t="shared" si="1192"/>
        <v>6923.0300000000498</v>
      </c>
      <c r="N4259">
        <f t="shared" si="1198"/>
        <v>0</v>
      </c>
      <c r="O4259">
        <f t="shared" si="1193"/>
        <v>0</v>
      </c>
      <c r="P4259">
        <f>COUNTIF(作圖資料!$A$3:$A$249,A4259)</f>
        <v>0</v>
      </c>
      <c r="R4259" s="7">
        <f t="shared" si="1199"/>
        <v>-135</v>
      </c>
      <c r="S4259" s="8">
        <f t="shared" ca="1" si="1200"/>
        <v>135</v>
      </c>
      <c r="T4259" s="8">
        <f t="shared" ca="1" si="1201"/>
        <v>7957</v>
      </c>
      <c r="U4259" s="8">
        <f t="shared" ca="1" si="1202"/>
        <v>-1</v>
      </c>
      <c r="V4259" s="9">
        <f t="shared" ca="1" si="1203"/>
        <v>1</v>
      </c>
      <c r="W4259" s="3">
        <f t="shared" si="1204"/>
        <v>-6.21303840515397E-3</v>
      </c>
      <c r="X4259" s="3">
        <f t="shared" si="1205"/>
        <v>-5.3354342644562625E-4</v>
      </c>
      <c r="Y4259" s="3">
        <f t="shared" si="1206"/>
        <v>-1.7310587054691129E-2</v>
      </c>
    </row>
    <row r="4260" spans="1:25" x14ac:dyDescent="0.25">
      <c r="A4260" s="1">
        <v>42249</v>
      </c>
      <c r="B4260" s="2">
        <v>8035.29</v>
      </c>
      <c r="C4260" s="2">
        <v>90762</v>
      </c>
      <c r="D4260" s="2">
        <v>7945</v>
      </c>
      <c r="E4260" s="2">
        <v>7889</v>
      </c>
      <c r="F4260" s="13">
        <f t="shared" si="1194"/>
        <v>-1.123668218570828E-2</v>
      </c>
      <c r="G4260" s="2">
        <f t="shared" si="1189"/>
        <v>8735.7026666666661</v>
      </c>
      <c r="H4260" s="2">
        <f t="shared" ca="1" si="1195"/>
        <v>97867.8</v>
      </c>
      <c r="I4260">
        <f t="shared" ca="1" si="1196"/>
        <v>-1</v>
      </c>
      <c r="J4260">
        <f t="shared" si="1197"/>
        <v>-1</v>
      </c>
      <c r="K4260">
        <f t="shared" si="1190"/>
        <v>17.729999999999563</v>
      </c>
      <c r="L4260">
        <f t="shared" ca="1" si="1191"/>
        <v>-17.729999999999563</v>
      </c>
      <c r="M4260" s="14">
        <f t="shared" si="1192"/>
        <v>6923.0300000000498</v>
      </c>
      <c r="N4260">
        <f t="shared" si="1198"/>
        <v>0</v>
      </c>
      <c r="O4260">
        <f t="shared" si="1193"/>
        <v>0</v>
      </c>
      <c r="P4260">
        <f>COUNTIF(作圖資料!$A$3:$A$249,A4260)</f>
        <v>0</v>
      </c>
      <c r="R4260" s="7">
        <f t="shared" si="1199"/>
        <v>111</v>
      </c>
      <c r="S4260" s="8">
        <f t="shared" ca="1" si="1200"/>
        <v>-111</v>
      </c>
      <c r="T4260" s="8">
        <f t="shared" ca="1" si="1201"/>
        <v>7846</v>
      </c>
      <c r="U4260" s="8">
        <f t="shared" ca="1" si="1202"/>
        <v>0</v>
      </c>
      <c r="V4260" s="9">
        <f t="shared" ca="1" si="1203"/>
        <v>1</v>
      </c>
      <c r="W4260" s="3">
        <f t="shared" si="1204"/>
        <v>-6.21303840515397E-3</v>
      </c>
      <c r="X4260" s="3">
        <f t="shared" si="1205"/>
        <v>1.6766726835739654E-3</v>
      </c>
      <c r="Y4260" s="3">
        <f t="shared" si="1206"/>
        <v>-3.3868539889609917E-3</v>
      </c>
    </row>
    <row r="4261" spans="1:25" x14ac:dyDescent="0.25">
      <c r="A4261" s="1">
        <v>42250</v>
      </c>
      <c r="B4261" s="2">
        <v>8095.95</v>
      </c>
      <c r="C4261" s="2">
        <v>85647</v>
      </c>
      <c r="D4261" s="2">
        <v>7977</v>
      </c>
      <c r="E4261" s="2">
        <v>7923</v>
      </c>
      <c r="F4261" s="13">
        <f t="shared" si="1194"/>
        <v>-1.4692531450910651E-2</v>
      </c>
      <c r="G4261" s="2">
        <f t="shared" si="1189"/>
        <v>8717.4373333333333</v>
      </c>
      <c r="H4261" s="2">
        <f t="shared" ca="1" si="1195"/>
        <v>93152.6</v>
      </c>
      <c r="I4261">
        <f t="shared" ca="1" si="1196"/>
        <v>-1</v>
      </c>
      <c r="J4261">
        <f t="shared" si="1197"/>
        <v>-1</v>
      </c>
      <c r="K4261">
        <f t="shared" si="1190"/>
        <v>60.659999999999854</v>
      </c>
      <c r="L4261">
        <f t="shared" ca="1" si="1191"/>
        <v>-60.659999999999854</v>
      </c>
      <c r="M4261" s="14">
        <f t="shared" si="1192"/>
        <v>6923.0300000000498</v>
      </c>
      <c r="N4261">
        <f t="shared" si="1198"/>
        <v>0</v>
      </c>
      <c r="O4261">
        <f t="shared" si="1193"/>
        <v>0</v>
      </c>
      <c r="P4261">
        <f>COUNTIF(作圖資料!$A$3:$A$249,A4261)</f>
        <v>0</v>
      </c>
      <c r="R4261" s="7">
        <f t="shared" si="1199"/>
        <v>32</v>
      </c>
      <c r="S4261" s="8">
        <f t="shared" ca="1" si="1200"/>
        <v>-32</v>
      </c>
      <c r="T4261" s="8">
        <f t="shared" ca="1" si="1201"/>
        <v>7846</v>
      </c>
      <c r="U4261" s="8">
        <f t="shared" ca="1" si="1202"/>
        <v>0</v>
      </c>
      <c r="V4261" s="9">
        <f t="shared" ca="1" si="1203"/>
        <v>0</v>
      </c>
      <c r="W4261" s="3">
        <f t="shared" si="1204"/>
        <v>-6.21303840515397E-3</v>
      </c>
      <c r="X4261" s="3">
        <f t="shared" si="1205"/>
        <v>9.2385288163314705E-3</v>
      </c>
      <c r="Y4261" s="3">
        <f t="shared" si="1206"/>
        <v>6.2719518314136025E-4</v>
      </c>
    </row>
    <row r="4262" spans="1:25" x14ac:dyDescent="0.25">
      <c r="A4262" s="1">
        <v>42251</v>
      </c>
      <c r="B4262" s="2">
        <v>8000.6</v>
      </c>
      <c r="C4262" s="2">
        <v>82291</v>
      </c>
      <c r="D4262" s="2">
        <v>7890</v>
      </c>
      <c r="E4262" s="2">
        <v>7836</v>
      </c>
      <c r="F4262" s="13">
        <f t="shared" si="1194"/>
        <v>-1.3823963202759804E-2</v>
      </c>
      <c r="G4262" s="2">
        <f t="shared" si="1189"/>
        <v>8695.8056666666653</v>
      </c>
      <c r="H4262" s="2">
        <f t="shared" ca="1" si="1195"/>
        <v>88845.4</v>
      </c>
      <c r="I4262">
        <f t="shared" ca="1" si="1196"/>
        <v>-1</v>
      </c>
      <c r="J4262">
        <f t="shared" si="1197"/>
        <v>-1</v>
      </c>
      <c r="K4262">
        <f t="shared" si="1190"/>
        <v>-95.349999999999454</v>
      </c>
      <c r="L4262">
        <f t="shared" ca="1" si="1191"/>
        <v>95.349999999999454</v>
      </c>
      <c r="M4262" s="14">
        <f t="shared" si="1192"/>
        <v>6923.0300000000498</v>
      </c>
      <c r="N4262">
        <f t="shared" si="1198"/>
        <v>0</v>
      </c>
      <c r="O4262">
        <f t="shared" si="1193"/>
        <v>0</v>
      </c>
      <c r="P4262">
        <f>COUNTIF(作圖資料!$A$3:$A$249,A4262)</f>
        <v>0</v>
      </c>
      <c r="R4262" s="7">
        <f t="shared" si="1199"/>
        <v>-87</v>
      </c>
      <c r="S4262" s="8">
        <f t="shared" ca="1" si="1200"/>
        <v>87</v>
      </c>
      <c r="T4262" s="8">
        <f t="shared" ca="1" si="1201"/>
        <v>7846</v>
      </c>
      <c r="U4262" s="8">
        <f t="shared" ca="1" si="1202"/>
        <v>0</v>
      </c>
      <c r="V4262" s="9">
        <f t="shared" ca="1" si="1203"/>
        <v>0</v>
      </c>
      <c r="W4262" s="3">
        <f t="shared" si="1204"/>
        <v>-6.21303840515397E-3</v>
      </c>
      <c r="X4262" s="3">
        <f t="shared" si="1205"/>
        <v>-2.6477715835766524E-3</v>
      </c>
      <c r="Y4262" s="3">
        <f t="shared" si="1206"/>
        <v>-1.0286001003511958E-2</v>
      </c>
    </row>
    <row r="4263" spans="1:25" x14ac:dyDescent="0.25">
      <c r="A4263" s="1">
        <v>42254</v>
      </c>
      <c r="B4263" s="2">
        <v>7986.56</v>
      </c>
      <c r="C4263" s="2">
        <v>67694</v>
      </c>
      <c r="D4263" s="2">
        <v>7932</v>
      </c>
      <c r="E4263" s="2">
        <v>7881</v>
      </c>
      <c r="F4263" s="13">
        <f t="shared" si="1194"/>
        <v>-6.8314768811603699E-3</v>
      </c>
      <c r="G4263" s="2">
        <f t="shared" si="1189"/>
        <v>8673.8734999999997</v>
      </c>
      <c r="H4263" s="2">
        <f t="shared" ca="1" si="1195"/>
        <v>82142.8</v>
      </c>
      <c r="I4263">
        <f t="shared" ca="1" si="1196"/>
        <v>-1</v>
      </c>
      <c r="J4263">
        <f t="shared" si="1197"/>
        <v>-1</v>
      </c>
      <c r="K4263">
        <f t="shared" si="1190"/>
        <v>-14.039999999999964</v>
      </c>
      <c r="L4263">
        <f t="shared" ca="1" si="1191"/>
        <v>14.039999999999964</v>
      </c>
      <c r="M4263" s="14">
        <f t="shared" si="1192"/>
        <v>6923.0300000000498</v>
      </c>
      <c r="N4263">
        <f t="shared" si="1198"/>
        <v>0</v>
      </c>
      <c r="O4263">
        <f t="shared" si="1193"/>
        <v>0</v>
      </c>
      <c r="P4263">
        <f>COUNTIF(作圖資料!$A$3:$A$249,A4263)</f>
        <v>0</v>
      </c>
      <c r="R4263" s="7">
        <f t="shared" si="1199"/>
        <v>42</v>
      </c>
      <c r="S4263" s="8">
        <f t="shared" ca="1" si="1200"/>
        <v>-42</v>
      </c>
      <c r="T4263" s="8">
        <f t="shared" ca="1" si="1201"/>
        <v>7846</v>
      </c>
      <c r="U4263" s="8">
        <f t="shared" ca="1" si="1202"/>
        <v>0</v>
      </c>
      <c r="V4263" s="9">
        <f t="shared" ca="1" si="1203"/>
        <v>0</v>
      </c>
      <c r="W4263" s="3">
        <f t="shared" si="1204"/>
        <v>-6.21303840515397E-3</v>
      </c>
      <c r="X4263" s="3">
        <f t="shared" si="1205"/>
        <v>-4.3979934778054508E-3</v>
      </c>
      <c r="Y4263" s="3">
        <f t="shared" si="1206"/>
        <v>-5.0175614651275513E-3</v>
      </c>
    </row>
    <row r="4264" spans="1:25" x14ac:dyDescent="0.25">
      <c r="A4264" s="1">
        <v>42255</v>
      </c>
      <c r="B4264" s="2">
        <v>8001.5</v>
      </c>
      <c r="C4264" s="2">
        <v>66123</v>
      </c>
      <c r="D4264" s="2">
        <v>7976</v>
      </c>
      <c r="E4264" s="2">
        <v>7924</v>
      </c>
      <c r="F4264" s="13">
        <f t="shared" si="1194"/>
        <v>-3.1869024557895642E-3</v>
      </c>
      <c r="G4264" s="2">
        <f t="shared" si="1189"/>
        <v>8652.1996666666655</v>
      </c>
      <c r="H4264" s="2">
        <f t="shared" ca="1" si="1195"/>
        <v>78503.399999999994</v>
      </c>
      <c r="I4264">
        <f t="shared" ca="1" si="1196"/>
        <v>-1</v>
      </c>
      <c r="J4264">
        <f t="shared" si="1197"/>
        <v>-1</v>
      </c>
      <c r="K4264">
        <f t="shared" si="1190"/>
        <v>14.9399999999996</v>
      </c>
      <c r="L4264">
        <f t="shared" ca="1" si="1191"/>
        <v>-14.9399999999996</v>
      </c>
      <c r="M4264" s="14">
        <f t="shared" si="1192"/>
        <v>6923.0300000000498</v>
      </c>
      <c r="N4264">
        <f t="shared" si="1198"/>
        <v>0</v>
      </c>
      <c r="O4264">
        <f t="shared" si="1193"/>
        <v>0</v>
      </c>
      <c r="P4264">
        <f>COUNTIF(作圖資料!$A$3:$A$249,A4264)</f>
        <v>0</v>
      </c>
      <c r="R4264" s="7">
        <f t="shared" si="1199"/>
        <v>44</v>
      </c>
      <c r="S4264" s="8">
        <f t="shared" ca="1" si="1200"/>
        <v>-44</v>
      </c>
      <c r="T4264" s="8">
        <f t="shared" ca="1" si="1201"/>
        <v>7846</v>
      </c>
      <c r="U4264" s="8">
        <f t="shared" ca="1" si="1202"/>
        <v>0</v>
      </c>
      <c r="V4264" s="9">
        <f t="shared" ca="1" si="1203"/>
        <v>0</v>
      </c>
      <c r="W4264" s="3">
        <f t="shared" si="1204"/>
        <v>-6.21303840515397E-3</v>
      </c>
      <c r="X4264" s="3">
        <f t="shared" si="1205"/>
        <v>-2.5355778724081013E-3</v>
      </c>
      <c r="Y4264" s="3">
        <f t="shared" si="1206"/>
        <v>5.0175614651326583E-4</v>
      </c>
    </row>
    <row r="4265" spans="1:25" x14ac:dyDescent="0.25">
      <c r="A4265" s="1">
        <v>42256</v>
      </c>
      <c r="B4265" s="2">
        <v>8286.92</v>
      </c>
      <c r="C4265" s="2">
        <v>118045</v>
      </c>
      <c r="D4265" s="2">
        <v>8332</v>
      </c>
      <c r="E4265" s="2">
        <v>8307</v>
      </c>
      <c r="F4265" s="13">
        <f t="shared" si="1194"/>
        <v>5.43989805621381E-3</v>
      </c>
      <c r="G4265" s="2">
        <f t="shared" si="1189"/>
        <v>8635.9903333333314</v>
      </c>
      <c r="H4265" s="2">
        <f t="shared" ca="1" si="1195"/>
        <v>83960</v>
      </c>
      <c r="I4265">
        <f t="shared" ca="1" si="1196"/>
        <v>1</v>
      </c>
      <c r="J4265">
        <f t="shared" si="1197"/>
        <v>1</v>
      </c>
      <c r="K4265">
        <f t="shared" si="1190"/>
        <v>285.42000000000007</v>
      </c>
      <c r="L4265">
        <f t="shared" ca="1" si="1191"/>
        <v>-285.42000000000007</v>
      </c>
      <c r="M4265" s="14">
        <f t="shared" si="1192"/>
        <v>6923.0300000000498</v>
      </c>
      <c r="N4265">
        <f t="shared" si="1198"/>
        <v>0</v>
      </c>
      <c r="O4265">
        <f t="shared" si="1193"/>
        <v>0</v>
      </c>
      <c r="P4265">
        <f>COUNTIF(作圖資料!$A$3:$A$249,A4265)</f>
        <v>0</v>
      </c>
      <c r="R4265" s="7">
        <f t="shared" si="1199"/>
        <v>356</v>
      </c>
      <c r="S4265" s="8">
        <f t="shared" ca="1" si="1200"/>
        <v>-356</v>
      </c>
      <c r="T4265" s="8">
        <f t="shared" ca="1" si="1201"/>
        <v>7846</v>
      </c>
      <c r="U4265" s="8">
        <f t="shared" ca="1" si="1202"/>
        <v>0</v>
      </c>
      <c r="V4265" s="9">
        <f t="shared" ca="1" si="1203"/>
        <v>0</v>
      </c>
      <c r="W4265" s="3">
        <f t="shared" si="1204"/>
        <v>-6.21303840515397E-3</v>
      </c>
      <c r="X4265" s="3">
        <f t="shared" si="1205"/>
        <v>3.3044787729498593E-2</v>
      </c>
      <c r="Y4265" s="3">
        <f t="shared" si="1206"/>
        <v>4.5158053186151959E-2</v>
      </c>
    </row>
    <row r="4266" spans="1:25" x14ac:dyDescent="0.25">
      <c r="A4266" s="1">
        <v>42257</v>
      </c>
      <c r="B4266" s="2">
        <v>8268.68</v>
      </c>
      <c r="C4266" s="2">
        <v>85074</v>
      </c>
      <c r="D4266" s="2">
        <v>8262</v>
      </c>
      <c r="E4266" s="2">
        <v>8242</v>
      </c>
      <c r="F4266" s="13">
        <f t="shared" si="1194"/>
        <v>-8.0786776123886739E-4</v>
      </c>
      <c r="G4266" s="2">
        <f t="shared" si="1189"/>
        <v>8620.2553333333326</v>
      </c>
      <c r="H4266" s="2">
        <f t="shared" ca="1" si="1195"/>
        <v>83845.399999999994</v>
      </c>
      <c r="I4266">
        <f t="shared" ca="1" si="1196"/>
        <v>1</v>
      </c>
      <c r="J4266">
        <f t="shared" si="1197"/>
        <v>-1</v>
      </c>
      <c r="K4266">
        <f t="shared" si="1190"/>
        <v>-18.239999999999782</v>
      </c>
      <c r="L4266">
        <f t="shared" ca="1" si="1191"/>
        <v>-18.239999999999782</v>
      </c>
      <c r="M4266" s="14">
        <f t="shared" si="1192"/>
        <v>6923.0300000000498</v>
      </c>
      <c r="N4266">
        <f t="shared" si="1198"/>
        <v>0</v>
      </c>
      <c r="O4266">
        <f t="shared" si="1193"/>
        <v>0</v>
      </c>
      <c r="P4266">
        <f>COUNTIF(作圖資料!$A$3:$A$249,A4266)</f>
        <v>0</v>
      </c>
      <c r="R4266" s="7">
        <f t="shared" si="1199"/>
        <v>-70</v>
      </c>
      <c r="S4266" s="8">
        <f t="shared" ca="1" si="1200"/>
        <v>-70</v>
      </c>
      <c r="T4266" s="8">
        <f t="shared" ca="1" si="1201"/>
        <v>7846</v>
      </c>
      <c r="U4266" s="8">
        <f t="shared" ca="1" si="1202"/>
        <v>0</v>
      </c>
      <c r="V4266" s="9">
        <f t="shared" ca="1" si="1203"/>
        <v>0</v>
      </c>
      <c r="W4266" s="3">
        <f t="shared" si="1204"/>
        <v>-6.21303840515397E-3</v>
      </c>
      <c r="X4266" s="3">
        <f t="shared" si="1205"/>
        <v>3.0770995183150074E-2</v>
      </c>
      <c r="Y4266" s="3">
        <f t="shared" si="1206"/>
        <v>3.6377320622178022E-2</v>
      </c>
    </row>
    <row r="4267" spans="1:25" x14ac:dyDescent="0.25">
      <c r="A4267" s="1">
        <v>42258</v>
      </c>
      <c r="B4267" s="2">
        <v>8305.82</v>
      </c>
      <c r="C4267" s="2">
        <v>79491</v>
      </c>
      <c r="D4267" s="2">
        <v>8263</v>
      </c>
      <c r="E4267" s="2">
        <v>8244</v>
      </c>
      <c r="F4267" s="13">
        <f t="shared" si="1194"/>
        <v>-5.1554211384305937E-3</v>
      </c>
      <c r="G4267" s="2">
        <f t="shared" si="1189"/>
        <v>8605.5218333333341</v>
      </c>
      <c r="H4267" s="2">
        <f t="shared" ca="1" si="1195"/>
        <v>83285.399999999994</v>
      </c>
      <c r="I4267">
        <f t="shared" ca="1" si="1196"/>
        <v>-1</v>
      </c>
      <c r="J4267">
        <f t="shared" si="1197"/>
        <v>-1</v>
      </c>
      <c r="K4267">
        <f t="shared" si="1190"/>
        <v>37.139999999999418</v>
      </c>
      <c r="L4267">
        <f t="shared" ca="1" si="1191"/>
        <v>37.139999999999418</v>
      </c>
      <c r="M4267" s="14">
        <f t="shared" si="1192"/>
        <v>6923.0300000000498</v>
      </c>
      <c r="N4267">
        <f t="shared" si="1198"/>
        <v>0</v>
      </c>
      <c r="O4267">
        <f t="shared" si="1193"/>
        <v>0</v>
      </c>
      <c r="P4267">
        <f>COUNTIF(作圖資料!$A$3:$A$249,A4267)</f>
        <v>0</v>
      </c>
      <c r="R4267" s="7">
        <f t="shared" si="1199"/>
        <v>1</v>
      </c>
      <c r="S4267" s="8">
        <f t="shared" ca="1" si="1200"/>
        <v>1</v>
      </c>
      <c r="T4267" s="8">
        <f t="shared" ca="1" si="1201"/>
        <v>7846</v>
      </c>
      <c r="U4267" s="8">
        <f t="shared" ca="1" si="1202"/>
        <v>0</v>
      </c>
      <c r="V4267" s="9">
        <f t="shared" ca="1" si="1203"/>
        <v>0</v>
      </c>
      <c r="W4267" s="3">
        <f t="shared" si="1204"/>
        <v>-6.21303840515397E-3</v>
      </c>
      <c r="X4267" s="3">
        <f t="shared" si="1205"/>
        <v>3.5400855664037056E-2</v>
      </c>
      <c r="Y4267" s="3">
        <f t="shared" si="1206"/>
        <v>3.6502759658806117E-2</v>
      </c>
    </row>
    <row r="4268" spans="1:25" x14ac:dyDescent="0.25">
      <c r="A4268" s="1">
        <v>42261</v>
      </c>
      <c r="B4268" s="2">
        <v>8307.2900000000009</v>
      </c>
      <c r="C4268" s="2">
        <v>76355</v>
      </c>
      <c r="D4268" s="2">
        <v>8273</v>
      </c>
      <c r="E4268" s="2">
        <v>8253</v>
      </c>
      <c r="F4268" s="13">
        <f t="shared" si="1194"/>
        <v>-4.1276998876891291E-3</v>
      </c>
      <c r="G4268" s="2">
        <f t="shared" si="1189"/>
        <v>8590.3371666666662</v>
      </c>
      <c r="H4268" s="2">
        <f t="shared" ca="1" si="1195"/>
        <v>85017.600000000006</v>
      </c>
      <c r="I4268">
        <f t="shared" ca="1" si="1196"/>
        <v>-1</v>
      </c>
      <c r="J4268">
        <f t="shared" si="1197"/>
        <v>-1</v>
      </c>
      <c r="K4268">
        <f t="shared" si="1190"/>
        <v>1.4700000000011642</v>
      </c>
      <c r="L4268">
        <f t="shared" ca="1" si="1191"/>
        <v>-1.4700000000011642</v>
      </c>
      <c r="M4268" s="14">
        <f t="shared" si="1192"/>
        <v>6923.0300000000498</v>
      </c>
      <c r="N4268">
        <f t="shared" si="1198"/>
        <v>0</v>
      </c>
      <c r="O4268">
        <f t="shared" si="1193"/>
        <v>0</v>
      </c>
      <c r="P4268">
        <f>COUNTIF(作圖資料!$A$3:$A$249,A4268)</f>
        <v>0</v>
      </c>
      <c r="R4268" s="7">
        <f t="shared" si="1199"/>
        <v>10</v>
      </c>
      <c r="S4268" s="8">
        <f t="shared" ca="1" si="1200"/>
        <v>-10</v>
      </c>
      <c r="T4268" s="8">
        <f t="shared" ca="1" si="1201"/>
        <v>7846</v>
      </c>
      <c r="U4268" s="8">
        <f t="shared" ca="1" si="1202"/>
        <v>0</v>
      </c>
      <c r="V4268" s="9">
        <f t="shared" ca="1" si="1203"/>
        <v>0</v>
      </c>
      <c r="W4268" s="3">
        <f t="shared" si="1204"/>
        <v>-6.21303840515397E-3</v>
      </c>
      <c r="X4268" s="3">
        <f t="shared" si="1205"/>
        <v>3.5584105392279186E-2</v>
      </c>
      <c r="Y4268" s="3">
        <f t="shared" si="1206"/>
        <v>3.7757150025088171E-2</v>
      </c>
    </row>
    <row r="4269" spans="1:25" x14ac:dyDescent="0.25">
      <c r="A4269" s="1">
        <v>42262</v>
      </c>
      <c r="B4269" s="2">
        <v>8259.99</v>
      </c>
      <c r="C4269" s="2">
        <v>68588</v>
      </c>
      <c r="D4269" s="2">
        <v>8237</v>
      </c>
      <c r="E4269" s="2">
        <v>8193</v>
      </c>
      <c r="F4269" s="13">
        <f t="shared" si="1194"/>
        <v>-2.7832963478163775E-3</v>
      </c>
      <c r="G4269" s="2">
        <f t="shared" si="1189"/>
        <v>8572.307499999999</v>
      </c>
      <c r="H4269" s="2">
        <f t="shared" ca="1" si="1195"/>
        <v>85510.6</v>
      </c>
      <c r="I4269">
        <f t="shared" ca="1" si="1196"/>
        <v>-1</v>
      </c>
      <c r="J4269">
        <f t="shared" si="1197"/>
        <v>-1</v>
      </c>
      <c r="K4269">
        <f t="shared" si="1190"/>
        <v>-47.300000000001091</v>
      </c>
      <c r="L4269">
        <f t="shared" ca="1" si="1191"/>
        <v>47.300000000001091</v>
      </c>
      <c r="M4269" s="14">
        <f t="shared" si="1192"/>
        <v>6923.0300000000498</v>
      </c>
      <c r="N4269">
        <f t="shared" si="1198"/>
        <v>0</v>
      </c>
      <c r="O4269">
        <f t="shared" si="1193"/>
        <v>0</v>
      </c>
      <c r="P4269">
        <f>COUNTIF(作圖資料!$A$3:$A$249,A4269)</f>
        <v>0</v>
      </c>
      <c r="R4269" s="7">
        <f t="shared" si="1199"/>
        <v>-36</v>
      </c>
      <c r="S4269" s="8">
        <f t="shared" ca="1" si="1200"/>
        <v>36</v>
      </c>
      <c r="T4269" s="8">
        <f t="shared" ca="1" si="1201"/>
        <v>7846</v>
      </c>
      <c r="U4269" s="8">
        <f t="shared" ca="1" si="1202"/>
        <v>0</v>
      </c>
      <c r="V4269" s="9">
        <f t="shared" ca="1" si="1203"/>
        <v>0</v>
      </c>
      <c r="W4269" s="3">
        <f t="shared" si="1204"/>
        <v>-6.21303840515397E-3</v>
      </c>
      <c r="X4269" s="3">
        <f t="shared" si="1205"/>
        <v>2.9687702571978614E-2</v>
      </c>
      <c r="Y4269" s="3">
        <f t="shared" si="1206"/>
        <v>3.3241344706472997E-2</v>
      </c>
    </row>
    <row r="4270" spans="1:25" x14ac:dyDescent="0.25">
      <c r="A4270" s="1">
        <v>42263</v>
      </c>
      <c r="B4270" s="2">
        <v>8333.2900000000009</v>
      </c>
      <c r="C4270" s="2">
        <v>80417</v>
      </c>
      <c r="D4270" s="2">
        <v>8318</v>
      </c>
      <c r="E4270" s="2">
        <v>8278</v>
      </c>
      <c r="F4270" s="13">
        <f t="shared" si="1194"/>
        <v>-6.6348345011395526E-3</v>
      </c>
      <c r="G4270" s="2">
        <f t="shared" si="1189"/>
        <v>8554.6766666666645</v>
      </c>
      <c r="H4270" s="2">
        <f t="shared" ca="1" si="1195"/>
        <v>77985</v>
      </c>
      <c r="I4270">
        <f t="shared" ca="1" si="1196"/>
        <v>1</v>
      </c>
      <c r="J4270">
        <f t="shared" si="1197"/>
        <v>-1</v>
      </c>
      <c r="K4270">
        <f t="shared" si="1190"/>
        <v>73.300000000001091</v>
      </c>
      <c r="L4270">
        <f t="shared" ca="1" si="1191"/>
        <v>-73.300000000001091</v>
      </c>
      <c r="M4270" s="14">
        <f t="shared" si="1192"/>
        <v>6923.0300000000498</v>
      </c>
      <c r="N4270">
        <f t="shared" si="1198"/>
        <v>0</v>
      </c>
      <c r="O4270">
        <f t="shared" si="1193"/>
        <v>0</v>
      </c>
      <c r="P4270">
        <f>COUNTIF(作圖資料!$A$3:$A$249,A4270)</f>
        <v>1</v>
      </c>
      <c r="R4270" s="7">
        <f t="shared" si="1199"/>
        <v>81</v>
      </c>
      <c r="S4270" s="8">
        <f t="shared" ca="1" si="1200"/>
        <v>-81</v>
      </c>
      <c r="T4270" s="8">
        <f t="shared" ca="1" si="1201"/>
        <v>7846</v>
      </c>
      <c r="U4270" s="8">
        <f t="shared" ca="1" si="1202"/>
        <v>0</v>
      </c>
      <c r="V4270" s="9">
        <f t="shared" ca="1" si="1203"/>
        <v>0</v>
      </c>
      <c r="W4270" s="3">
        <f t="shared" si="1204"/>
        <v>-6.21303840515397E-3</v>
      </c>
      <c r="X4270" s="3">
        <f t="shared" si="1205"/>
        <v>3.8825257048258566E-2</v>
      </c>
      <c r="Y4270" s="3">
        <f t="shared" si="1206"/>
        <v>4.3401906673357082E-2</v>
      </c>
    </row>
    <row r="4271" spans="1:25" x14ac:dyDescent="0.25">
      <c r="A4271" s="1">
        <v>42264</v>
      </c>
      <c r="B4271" s="2">
        <v>8445.5</v>
      </c>
      <c r="C4271" s="2">
        <v>97738</v>
      </c>
      <c r="D4271" s="2">
        <v>8437</v>
      </c>
      <c r="E4271" s="2">
        <v>8424</v>
      </c>
      <c r="F4271" s="13">
        <f t="shared" si="1194"/>
        <v>-1.0064531407257826E-3</v>
      </c>
      <c r="G4271" s="2">
        <f t="shared" si="1189"/>
        <v>8538.813166666665</v>
      </c>
      <c r="H4271" s="2">
        <f t="shared" ca="1" si="1195"/>
        <v>80517.8</v>
      </c>
      <c r="I4271">
        <f t="shared" ca="1" si="1196"/>
        <v>1</v>
      </c>
      <c r="J4271">
        <f t="shared" si="1197"/>
        <v>-1</v>
      </c>
      <c r="K4271">
        <f t="shared" si="1190"/>
        <v>112.20999999999913</v>
      </c>
      <c r="L4271">
        <f t="shared" ca="1" si="1191"/>
        <v>112.20999999999913</v>
      </c>
      <c r="M4271" s="14">
        <f t="shared" si="1192"/>
        <v>6923.0300000000498</v>
      </c>
      <c r="N4271">
        <f t="shared" si="1198"/>
        <v>0</v>
      </c>
      <c r="O4271">
        <f t="shared" si="1193"/>
        <v>0</v>
      </c>
      <c r="P4271">
        <f>COUNTIF(作圖資料!$A$3:$A$249,A4271)</f>
        <v>0</v>
      </c>
      <c r="R4271" s="7">
        <f t="shared" si="1199"/>
        <v>159</v>
      </c>
      <c r="S4271" s="8">
        <f t="shared" ca="1" si="1200"/>
        <v>159</v>
      </c>
      <c r="T4271" s="8">
        <f t="shared" ca="1" si="1201"/>
        <v>7846</v>
      </c>
      <c r="U4271" s="8">
        <f t="shared" ca="1" si="1202"/>
        <v>0</v>
      </c>
      <c r="V4271" s="9">
        <f t="shared" ca="1" si="1203"/>
        <v>0</v>
      </c>
      <c r="W4271" s="3">
        <f t="shared" si="1204"/>
        <v>-6.6348345011395526E-3</v>
      </c>
      <c r="X4271" s="3">
        <f t="shared" si="1205"/>
        <v>1.3465270019403995E-2</v>
      </c>
      <c r="Y4271" s="3">
        <f t="shared" si="1206"/>
        <v>1.9207538052669726E-2</v>
      </c>
    </row>
    <row r="4272" spans="1:25" x14ac:dyDescent="0.25">
      <c r="A4272" s="1">
        <v>42265</v>
      </c>
      <c r="B4272" s="2">
        <v>8462.14</v>
      </c>
      <c r="C4272" s="2">
        <v>94309</v>
      </c>
      <c r="D4272" s="2">
        <v>8437</v>
      </c>
      <c r="E4272" s="2">
        <v>8424</v>
      </c>
      <c r="F4272" s="13">
        <f t="shared" si="1194"/>
        <v>-2.9708797065517434E-3</v>
      </c>
      <c r="G4272" s="2">
        <f t="shared" si="1189"/>
        <v>8521.9098333333332</v>
      </c>
      <c r="H4272" s="2">
        <f t="shared" ca="1" si="1195"/>
        <v>83481.399999999994</v>
      </c>
      <c r="I4272">
        <f t="shared" ca="1" si="1196"/>
        <v>1</v>
      </c>
      <c r="J4272">
        <f t="shared" si="1197"/>
        <v>-1</v>
      </c>
      <c r="K4272">
        <f t="shared" si="1190"/>
        <v>16.639999999999418</v>
      </c>
      <c r="L4272">
        <f t="shared" ca="1" si="1191"/>
        <v>16.639999999999418</v>
      </c>
      <c r="M4272" s="14">
        <f t="shared" si="1192"/>
        <v>6923.0300000000498</v>
      </c>
      <c r="N4272">
        <f t="shared" si="1198"/>
        <v>0</v>
      </c>
      <c r="O4272">
        <f t="shared" si="1193"/>
        <v>0</v>
      </c>
      <c r="P4272">
        <f>COUNTIF(作圖資料!$A$3:$A$249,A4272)</f>
        <v>0</v>
      </c>
      <c r="R4272" s="7">
        <f t="shared" si="1199"/>
        <v>0</v>
      </c>
      <c r="S4272" s="8">
        <f t="shared" ca="1" si="1200"/>
        <v>0</v>
      </c>
      <c r="T4272" s="8">
        <f t="shared" ca="1" si="1201"/>
        <v>7846</v>
      </c>
      <c r="U4272" s="8">
        <f t="shared" ca="1" si="1202"/>
        <v>0</v>
      </c>
      <c r="V4272" s="9">
        <f t="shared" ca="1" si="1203"/>
        <v>0</v>
      </c>
      <c r="W4272" s="3">
        <f t="shared" si="1204"/>
        <v>-6.6348345011395526E-3</v>
      </c>
      <c r="X4272" s="3">
        <f t="shared" si="1205"/>
        <v>1.5462080402817824E-2</v>
      </c>
      <c r="Y4272" s="3">
        <f t="shared" si="1206"/>
        <v>1.9207538052669726E-2</v>
      </c>
    </row>
    <row r="4273" spans="1:25" x14ac:dyDescent="0.25">
      <c r="A4273" s="1">
        <v>42268</v>
      </c>
      <c r="B4273" s="2">
        <v>8307.0400000000009</v>
      </c>
      <c r="C4273" s="2">
        <v>75670</v>
      </c>
      <c r="D4273" s="2">
        <v>8270</v>
      </c>
      <c r="E4273" s="2">
        <v>8251</v>
      </c>
      <c r="F4273" s="13">
        <f t="shared" si="1194"/>
        <v>-4.4588686222770679E-3</v>
      </c>
      <c r="G4273" s="2">
        <f t="shared" si="1189"/>
        <v>8502.6509999999998</v>
      </c>
      <c r="H4273" s="2">
        <f t="shared" ca="1" si="1195"/>
        <v>83344.399999999994</v>
      </c>
      <c r="I4273">
        <f t="shared" ca="1" si="1196"/>
        <v>-1</v>
      </c>
      <c r="J4273">
        <f t="shared" si="1197"/>
        <v>-1</v>
      </c>
      <c r="K4273">
        <f t="shared" si="1190"/>
        <v>-155.09999999999854</v>
      </c>
      <c r="L4273">
        <f t="shared" ca="1" si="1191"/>
        <v>-155.09999999999854</v>
      </c>
      <c r="M4273" s="14">
        <f t="shared" si="1192"/>
        <v>6923.0300000000498</v>
      </c>
      <c r="N4273">
        <f t="shared" si="1198"/>
        <v>0</v>
      </c>
      <c r="O4273">
        <f t="shared" si="1193"/>
        <v>0</v>
      </c>
      <c r="P4273">
        <f>COUNTIF(作圖資料!$A$3:$A$249,A4273)</f>
        <v>0</v>
      </c>
      <c r="R4273" s="7">
        <f t="shared" si="1199"/>
        <v>-167</v>
      </c>
      <c r="S4273" s="8">
        <f t="shared" ca="1" si="1200"/>
        <v>-167</v>
      </c>
      <c r="T4273" s="8">
        <f t="shared" ca="1" si="1201"/>
        <v>7846</v>
      </c>
      <c r="U4273" s="8">
        <f t="shared" ca="1" si="1202"/>
        <v>0</v>
      </c>
      <c r="V4273" s="9">
        <f t="shared" ca="1" si="1203"/>
        <v>0</v>
      </c>
      <c r="W4273" s="3">
        <f t="shared" si="1204"/>
        <v>-6.6348345011395526E-3</v>
      </c>
      <c r="X4273" s="3">
        <f t="shared" si="1205"/>
        <v>-3.1500163800852743E-3</v>
      </c>
      <c r="Y4273" s="3">
        <f t="shared" si="1206"/>
        <v>-9.6641700893929094E-4</v>
      </c>
    </row>
    <row r="4274" spans="1:25" x14ac:dyDescent="0.25">
      <c r="A4274" s="1">
        <v>42269</v>
      </c>
      <c r="B4274" s="2">
        <v>8365.92</v>
      </c>
      <c r="C4274" s="2">
        <v>69267</v>
      </c>
      <c r="D4274" s="2">
        <v>8330</v>
      </c>
      <c r="E4274" s="2">
        <v>8312</v>
      </c>
      <c r="F4274" s="13">
        <f t="shared" si="1194"/>
        <v>-4.2936102664141718E-3</v>
      </c>
      <c r="G4274" s="2">
        <f t="shared" si="1189"/>
        <v>8488.1479999999974</v>
      </c>
      <c r="H4274" s="2">
        <f t="shared" ca="1" si="1195"/>
        <v>83480.2</v>
      </c>
      <c r="I4274">
        <f t="shared" ca="1" si="1196"/>
        <v>-1</v>
      </c>
      <c r="J4274">
        <f t="shared" si="1197"/>
        <v>-1</v>
      </c>
      <c r="K4274">
        <f t="shared" si="1190"/>
        <v>58.8799999999992</v>
      </c>
      <c r="L4274">
        <f t="shared" ca="1" si="1191"/>
        <v>-58.8799999999992</v>
      </c>
      <c r="M4274" s="14">
        <f t="shared" si="1192"/>
        <v>6923.0300000000498</v>
      </c>
      <c r="N4274">
        <f t="shared" si="1198"/>
        <v>0</v>
      </c>
      <c r="O4274">
        <f t="shared" si="1193"/>
        <v>0</v>
      </c>
      <c r="P4274">
        <f>COUNTIF(作圖資料!$A$3:$A$249,A4274)</f>
        <v>0</v>
      </c>
      <c r="R4274" s="7">
        <f t="shared" si="1199"/>
        <v>60</v>
      </c>
      <c r="S4274" s="8">
        <f t="shared" ca="1" si="1200"/>
        <v>-60</v>
      </c>
      <c r="T4274" s="8">
        <f t="shared" ca="1" si="1201"/>
        <v>7846</v>
      </c>
      <c r="U4274" s="8">
        <f t="shared" ca="1" si="1202"/>
        <v>0</v>
      </c>
      <c r="V4274" s="9">
        <f t="shared" ca="1" si="1203"/>
        <v>0</v>
      </c>
      <c r="W4274" s="3">
        <f t="shared" si="1204"/>
        <v>-6.6348345011395526E-3</v>
      </c>
      <c r="X4274" s="3">
        <f t="shared" si="1205"/>
        <v>3.9156203612256135E-3</v>
      </c>
      <c r="Y4274" s="3">
        <f t="shared" si="1206"/>
        <v>6.2817105581058907E-3</v>
      </c>
    </row>
    <row r="4275" spans="1:25" x14ac:dyDescent="0.25">
      <c r="A4275" s="1">
        <v>42270</v>
      </c>
      <c r="B4275" s="2">
        <v>8193.42</v>
      </c>
      <c r="C4275" s="2">
        <v>79760</v>
      </c>
      <c r="D4275" s="2">
        <v>8140</v>
      </c>
      <c r="E4275" s="2">
        <v>8121</v>
      </c>
      <c r="F4275" s="13">
        <f t="shared" si="1194"/>
        <v>-6.5198659412064597E-3</v>
      </c>
      <c r="G4275" s="2">
        <f t="shared" si="1189"/>
        <v>8469.3213333333315</v>
      </c>
      <c r="H4275" s="2">
        <f t="shared" ca="1" si="1195"/>
        <v>83348.800000000003</v>
      </c>
      <c r="I4275">
        <f t="shared" ca="1" si="1196"/>
        <v>-1</v>
      </c>
      <c r="J4275">
        <f t="shared" si="1197"/>
        <v>-1</v>
      </c>
      <c r="K4275">
        <f t="shared" si="1190"/>
        <v>-172.5</v>
      </c>
      <c r="L4275">
        <f t="shared" ca="1" si="1191"/>
        <v>172.5</v>
      </c>
      <c r="M4275" s="14">
        <f t="shared" si="1192"/>
        <v>6923.0300000000498</v>
      </c>
      <c r="N4275">
        <f t="shared" si="1198"/>
        <v>0</v>
      </c>
      <c r="O4275">
        <f t="shared" si="1193"/>
        <v>0</v>
      </c>
      <c r="P4275">
        <f>COUNTIF(作圖資料!$A$3:$A$249,A4275)</f>
        <v>0</v>
      </c>
      <c r="R4275" s="7">
        <f t="shared" si="1199"/>
        <v>-190</v>
      </c>
      <c r="S4275" s="8">
        <f t="shared" ca="1" si="1200"/>
        <v>190</v>
      </c>
      <c r="T4275" s="8">
        <f t="shared" ca="1" si="1201"/>
        <v>7846</v>
      </c>
      <c r="U4275" s="8">
        <f t="shared" ca="1" si="1202"/>
        <v>0</v>
      </c>
      <c r="V4275" s="9">
        <f t="shared" ca="1" si="1203"/>
        <v>0</v>
      </c>
      <c r="W4275" s="3">
        <f t="shared" si="1204"/>
        <v>-6.6348345011395526E-3</v>
      </c>
      <c r="X4275" s="3">
        <f t="shared" si="1205"/>
        <v>-1.6784487279334126E-2</v>
      </c>
      <c r="Y4275" s="3">
        <f t="shared" si="1206"/>
        <v>-1.6670693404203796E-2</v>
      </c>
    </row>
    <row r="4276" spans="1:25" x14ac:dyDescent="0.25">
      <c r="A4276" s="1">
        <v>42271</v>
      </c>
      <c r="B4276" s="2">
        <v>8123.1</v>
      </c>
      <c r="C4276" s="2">
        <v>82005</v>
      </c>
      <c r="D4276" s="2">
        <v>8091</v>
      </c>
      <c r="E4276" s="2">
        <v>8070</v>
      </c>
      <c r="F4276" s="13">
        <f t="shared" si="1194"/>
        <v>-3.9516933190530956E-3</v>
      </c>
      <c r="G4276" s="2">
        <f t="shared" si="1189"/>
        <v>8448.4524999999958</v>
      </c>
      <c r="H4276" s="2">
        <f t="shared" ca="1" si="1195"/>
        <v>80202.2</v>
      </c>
      <c r="I4276">
        <f t="shared" ca="1" si="1196"/>
        <v>1</v>
      </c>
      <c r="J4276">
        <f t="shared" si="1197"/>
        <v>-1</v>
      </c>
      <c r="K4276">
        <f t="shared" si="1190"/>
        <v>-70.319999999999709</v>
      </c>
      <c r="L4276">
        <f t="shared" ca="1" si="1191"/>
        <v>70.319999999999709</v>
      </c>
      <c r="M4276" s="14">
        <f t="shared" si="1192"/>
        <v>6923.0300000000498</v>
      </c>
      <c r="N4276">
        <f t="shared" si="1198"/>
        <v>0</v>
      </c>
      <c r="O4276">
        <f t="shared" si="1193"/>
        <v>0</v>
      </c>
      <c r="P4276">
        <f>COUNTIF(作圖資料!$A$3:$A$249,A4276)</f>
        <v>0</v>
      </c>
      <c r="R4276" s="7">
        <f t="shared" si="1199"/>
        <v>-49</v>
      </c>
      <c r="S4276" s="8">
        <f t="shared" ca="1" si="1200"/>
        <v>49</v>
      </c>
      <c r="T4276" s="8">
        <f t="shared" ca="1" si="1201"/>
        <v>7846</v>
      </c>
      <c r="U4276" s="8">
        <f t="shared" ca="1" si="1202"/>
        <v>0</v>
      </c>
      <c r="V4276" s="9">
        <f t="shared" ca="1" si="1203"/>
        <v>0</v>
      </c>
      <c r="W4276" s="3">
        <f t="shared" si="1204"/>
        <v>-6.6348345011395526E-3</v>
      </c>
      <c r="X4276" s="3">
        <f t="shared" si="1205"/>
        <v>-2.5222931159242235E-2</v>
      </c>
      <c r="Y4276" s="3">
        <f t="shared" si="1206"/>
        <v>-2.2589997583957411E-2</v>
      </c>
    </row>
    <row r="4277" spans="1:25" x14ac:dyDescent="0.25">
      <c r="A4277" s="1">
        <v>42272</v>
      </c>
      <c r="B4277" s="2">
        <v>8132.35</v>
      </c>
      <c r="C4277" s="2">
        <v>70709</v>
      </c>
      <c r="D4277" s="2">
        <v>8120</v>
      </c>
      <c r="E4277" s="2">
        <v>8105</v>
      </c>
      <c r="F4277" s="13">
        <f t="shared" si="1194"/>
        <v>-1.5186262273513274E-3</v>
      </c>
      <c r="G4277" s="2">
        <f t="shared" si="1189"/>
        <v>8427.6709999999966</v>
      </c>
      <c r="H4277" s="2">
        <f t="shared" ca="1" si="1195"/>
        <v>75482.2</v>
      </c>
      <c r="I4277">
        <f t="shared" ca="1" si="1196"/>
        <v>-1</v>
      </c>
      <c r="J4277">
        <f t="shared" si="1197"/>
        <v>-1</v>
      </c>
      <c r="K4277">
        <f t="shared" si="1190"/>
        <v>9.25</v>
      </c>
      <c r="L4277">
        <f t="shared" ca="1" si="1191"/>
        <v>9.25</v>
      </c>
      <c r="M4277" s="14">
        <f t="shared" si="1192"/>
        <v>6923.0300000000498</v>
      </c>
      <c r="N4277">
        <f t="shared" si="1198"/>
        <v>0</v>
      </c>
      <c r="O4277">
        <f t="shared" si="1193"/>
        <v>0</v>
      </c>
      <c r="P4277">
        <f>COUNTIF(作圖資料!$A$3:$A$249,A4277)</f>
        <v>0</v>
      </c>
      <c r="R4277" s="7">
        <f t="shared" si="1199"/>
        <v>29</v>
      </c>
      <c r="S4277" s="8">
        <f t="shared" ca="1" si="1200"/>
        <v>29</v>
      </c>
      <c r="T4277" s="8">
        <f t="shared" ca="1" si="1201"/>
        <v>7846</v>
      </c>
      <c r="U4277" s="8">
        <f t="shared" ca="1" si="1202"/>
        <v>0</v>
      </c>
      <c r="V4277" s="9">
        <f t="shared" ca="1" si="1203"/>
        <v>0</v>
      </c>
      <c r="W4277" s="3">
        <f t="shared" si="1204"/>
        <v>-6.6348345011395526E-3</v>
      </c>
      <c r="X4277" s="3">
        <f t="shared" si="1205"/>
        <v>-2.4112925387212214E-2</v>
      </c>
      <c r="Y4277" s="3">
        <f t="shared" si="1206"/>
        <v>-1.9086735926552301E-2</v>
      </c>
    </row>
    <row r="4278" spans="1:25" x14ac:dyDescent="0.25">
      <c r="A4278" s="1">
        <v>42277</v>
      </c>
      <c r="B4278" s="2">
        <v>8181.24</v>
      </c>
      <c r="C4278" s="2">
        <v>102231</v>
      </c>
      <c r="D4278" s="2">
        <v>8135</v>
      </c>
      <c r="E4278" s="2">
        <v>8119</v>
      </c>
      <c r="F4278" s="13">
        <f t="shared" si="1194"/>
        <v>-5.6519549603727404E-3</v>
      </c>
      <c r="G4278" s="2">
        <f t="shared" si="1189"/>
        <v>8408.0544999999966</v>
      </c>
      <c r="H4278" s="2">
        <f t="shared" ca="1" si="1195"/>
        <v>80794.399999999994</v>
      </c>
      <c r="I4278">
        <f t="shared" ca="1" si="1196"/>
        <v>1</v>
      </c>
      <c r="J4278">
        <f t="shared" si="1197"/>
        <v>-1</v>
      </c>
      <c r="K4278">
        <f t="shared" si="1190"/>
        <v>48.889999999999418</v>
      </c>
      <c r="L4278">
        <f t="shared" ca="1" si="1191"/>
        <v>-48.889999999999418</v>
      </c>
      <c r="M4278" s="14">
        <f t="shared" si="1192"/>
        <v>6923.0300000000498</v>
      </c>
      <c r="N4278">
        <f t="shared" si="1198"/>
        <v>0</v>
      </c>
      <c r="O4278">
        <f t="shared" si="1193"/>
        <v>0</v>
      </c>
      <c r="P4278">
        <f>COUNTIF(作圖資料!$A$3:$A$249,A4278)</f>
        <v>0</v>
      </c>
      <c r="R4278" s="7">
        <f t="shared" si="1199"/>
        <v>15</v>
      </c>
      <c r="S4278" s="8">
        <f t="shared" ca="1" si="1200"/>
        <v>-15</v>
      </c>
      <c r="T4278" s="8">
        <f t="shared" ca="1" si="1201"/>
        <v>7846</v>
      </c>
      <c r="U4278" s="8">
        <f t="shared" ca="1" si="1202"/>
        <v>0</v>
      </c>
      <c r="V4278" s="9">
        <f t="shared" ca="1" si="1203"/>
        <v>0</v>
      </c>
      <c r="W4278" s="3">
        <f t="shared" si="1204"/>
        <v>-6.6348345011395526E-3</v>
      </c>
      <c r="X4278" s="3">
        <f t="shared" si="1205"/>
        <v>-1.8246094879693642E-2</v>
      </c>
      <c r="Y4278" s="3">
        <f t="shared" si="1206"/>
        <v>-1.7274704034790922E-2</v>
      </c>
    </row>
    <row r="4279" spans="1:25" x14ac:dyDescent="0.25">
      <c r="A4279" s="1">
        <v>42278</v>
      </c>
      <c r="B4279" s="2">
        <v>8295.94</v>
      </c>
      <c r="C4279" s="2">
        <v>87824</v>
      </c>
      <c r="D4279" s="2">
        <v>8309</v>
      </c>
      <c r="E4279" s="2">
        <v>8292</v>
      </c>
      <c r="F4279" s="13">
        <f t="shared" si="1194"/>
        <v>1.5742640375893124E-3</v>
      </c>
      <c r="G4279" s="2">
        <f t="shared" si="1189"/>
        <v>8392.0541666666631</v>
      </c>
      <c r="H4279" s="2">
        <f t="shared" ca="1" si="1195"/>
        <v>84505.8</v>
      </c>
      <c r="I4279">
        <f t="shared" ca="1" si="1196"/>
        <v>1</v>
      </c>
      <c r="J4279">
        <f t="shared" si="1197"/>
        <v>1</v>
      </c>
      <c r="K4279">
        <f t="shared" si="1190"/>
        <v>114.70000000000073</v>
      </c>
      <c r="L4279">
        <f t="shared" ca="1" si="1191"/>
        <v>114.70000000000073</v>
      </c>
      <c r="M4279" s="14">
        <f t="shared" si="1192"/>
        <v>6923.0300000000498</v>
      </c>
      <c r="N4279">
        <f t="shared" si="1198"/>
        <v>0</v>
      </c>
      <c r="O4279">
        <f t="shared" si="1193"/>
        <v>0</v>
      </c>
      <c r="P4279">
        <f>COUNTIF(作圖資料!$A$3:$A$249,A4279)</f>
        <v>0</v>
      </c>
      <c r="R4279" s="7">
        <f t="shared" si="1199"/>
        <v>174</v>
      </c>
      <c r="S4279" s="8">
        <f t="shared" ca="1" si="1200"/>
        <v>174</v>
      </c>
      <c r="T4279" s="8">
        <f t="shared" ca="1" si="1201"/>
        <v>7846</v>
      </c>
      <c r="U4279" s="8">
        <f t="shared" ca="1" si="1202"/>
        <v>0</v>
      </c>
      <c r="V4279" s="9">
        <f t="shared" ca="1" si="1203"/>
        <v>0</v>
      </c>
      <c r="W4279" s="3">
        <f t="shared" si="1204"/>
        <v>-6.6348345011395526E-3</v>
      </c>
      <c r="X4279" s="3">
        <f t="shared" si="1205"/>
        <v>-4.4820233065214765E-3</v>
      </c>
      <c r="Y4279" s="3">
        <f t="shared" si="1206"/>
        <v>3.7448659096401826E-3</v>
      </c>
    </row>
    <row r="4280" spans="1:25" x14ac:dyDescent="0.25">
      <c r="A4280" s="1">
        <v>42279</v>
      </c>
      <c r="B4280" s="2">
        <v>8305.0300000000007</v>
      </c>
      <c r="C4280" s="2">
        <v>73586</v>
      </c>
      <c r="D4280" s="2">
        <v>8277</v>
      </c>
      <c r="E4280" s="2">
        <v>8265</v>
      </c>
      <c r="F4280" s="13">
        <f t="shared" si="1194"/>
        <v>-3.3750630641913304E-3</v>
      </c>
      <c r="G4280" s="2">
        <f t="shared" si="1189"/>
        <v>8376.3019999999979</v>
      </c>
      <c r="H4280" s="2">
        <f t="shared" ca="1" si="1195"/>
        <v>83271</v>
      </c>
      <c r="I4280">
        <f t="shared" ca="1" si="1196"/>
        <v>-1</v>
      </c>
      <c r="J4280">
        <f t="shared" si="1197"/>
        <v>-1</v>
      </c>
      <c r="K4280">
        <f t="shared" si="1190"/>
        <v>9.0900000000001455</v>
      </c>
      <c r="L4280">
        <f t="shared" ca="1" si="1191"/>
        <v>9.0900000000001455</v>
      </c>
      <c r="M4280" s="14">
        <f t="shared" si="1192"/>
        <v>6923.0300000000498</v>
      </c>
      <c r="N4280">
        <f t="shared" si="1198"/>
        <v>0</v>
      </c>
      <c r="O4280">
        <f t="shared" si="1193"/>
        <v>0</v>
      </c>
      <c r="P4280">
        <f>COUNTIF(作圖資料!$A$3:$A$249,A4280)</f>
        <v>0</v>
      </c>
      <c r="R4280" s="7">
        <f t="shared" si="1199"/>
        <v>-32</v>
      </c>
      <c r="S4280" s="8">
        <f t="shared" ca="1" si="1200"/>
        <v>-32</v>
      </c>
      <c r="T4280" s="8">
        <f t="shared" ca="1" si="1201"/>
        <v>7846</v>
      </c>
      <c r="U4280" s="8">
        <f t="shared" ca="1" si="1202"/>
        <v>0</v>
      </c>
      <c r="V4280" s="9">
        <f t="shared" ca="1" si="1203"/>
        <v>0</v>
      </c>
      <c r="W4280" s="3">
        <f t="shared" si="1204"/>
        <v>-6.6348345011395526E-3</v>
      </c>
      <c r="X4280" s="3">
        <f t="shared" si="1205"/>
        <v>-3.3912176343320333E-3</v>
      </c>
      <c r="Y4280" s="3">
        <f t="shared" si="1206"/>
        <v>-1.208021261172032E-4</v>
      </c>
    </row>
    <row r="4281" spans="1:25" x14ac:dyDescent="0.25">
      <c r="A4281" s="1">
        <v>42282</v>
      </c>
      <c r="B4281" s="2">
        <v>8352.36</v>
      </c>
      <c r="C4281" s="2">
        <v>82999</v>
      </c>
      <c r="D4281" s="2">
        <v>8335</v>
      </c>
      <c r="E4281" s="2">
        <v>8320</v>
      </c>
      <c r="F4281" s="13">
        <f t="shared" si="1194"/>
        <v>-2.0784544727479037E-3</v>
      </c>
      <c r="G4281" s="2">
        <f t="shared" si="1189"/>
        <v>8365.9061666666639</v>
      </c>
      <c r="H4281" s="2">
        <f t="shared" ca="1" si="1195"/>
        <v>83469.8</v>
      </c>
      <c r="I4281">
        <f t="shared" ca="1" si="1196"/>
        <v>-1</v>
      </c>
      <c r="J4281">
        <f t="shared" si="1197"/>
        <v>-1</v>
      </c>
      <c r="K4281">
        <f t="shared" si="1190"/>
        <v>47.329999999999927</v>
      </c>
      <c r="L4281">
        <f t="shared" ca="1" si="1191"/>
        <v>-47.329999999999927</v>
      </c>
      <c r="M4281" s="14">
        <f t="shared" si="1192"/>
        <v>6923.0300000000498</v>
      </c>
      <c r="N4281">
        <f t="shared" si="1198"/>
        <v>0</v>
      </c>
      <c r="O4281">
        <f t="shared" si="1193"/>
        <v>0</v>
      </c>
      <c r="P4281">
        <f>COUNTIF(作圖資料!$A$3:$A$249,A4281)</f>
        <v>0</v>
      </c>
      <c r="R4281" s="7">
        <f t="shared" si="1199"/>
        <v>58</v>
      </c>
      <c r="S4281" s="8">
        <f t="shared" ca="1" si="1200"/>
        <v>-58</v>
      </c>
      <c r="T4281" s="8">
        <f t="shared" ca="1" si="1201"/>
        <v>7846</v>
      </c>
      <c r="U4281" s="8">
        <f t="shared" ca="1" si="1202"/>
        <v>0</v>
      </c>
      <c r="V4281" s="9">
        <f t="shared" ca="1" si="1203"/>
        <v>0</v>
      </c>
      <c r="W4281" s="3">
        <f t="shared" si="1204"/>
        <v>-6.6348345011395526E-3</v>
      </c>
      <c r="X4281" s="3">
        <f t="shared" si="1205"/>
        <v>2.2884118997414937E-3</v>
      </c>
      <c r="Y4281" s="3">
        <f t="shared" si="1206"/>
        <v>6.885721188693017E-3</v>
      </c>
    </row>
    <row r="4282" spans="1:25" x14ac:dyDescent="0.25">
      <c r="A4282" s="1">
        <v>42283</v>
      </c>
      <c r="B4282" s="2">
        <v>8394.1</v>
      </c>
      <c r="C4282" s="2">
        <v>99620</v>
      </c>
      <c r="D4282" s="2">
        <v>8370</v>
      </c>
      <c r="E4282" s="2">
        <v>8358</v>
      </c>
      <c r="F4282" s="13">
        <f t="shared" si="1194"/>
        <v>-2.8710641998547226E-3</v>
      </c>
      <c r="G4282" s="2">
        <f t="shared" si="1189"/>
        <v>8357.2389999999978</v>
      </c>
      <c r="H4282" s="2">
        <f t="shared" ca="1" si="1195"/>
        <v>89252</v>
      </c>
      <c r="I4282">
        <f t="shared" ca="1" si="1196"/>
        <v>1</v>
      </c>
      <c r="J4282">
        <f t="shared" si="1197"/>
        <v>-1</v>
      </c>
      <c r="K4282">
        <f t="shared" si="1190"/>
        <v>41.739999999999782</v>
      </c>
      <c r="L4282">
        <f t="shared" ca="1" si="1191"/>
        <v>-41.739999999999782</v>
      </c>
      <c r="M4282" s="14">
        <f t="shared" si="1192"/>
        <v>6923.0300000000498</v>
      </c>
      <c r="N4282">
        <f t="shared" si="1198"/>
        <v>0</v>
      </c>
      <c r="O4282">
        <f t="shared" si="1193"/>
        <v>0</v>
      </c>
      <c r="P4282">
        <f>COUNTIF(作圖資料!$A$3:$A$249,A4282)</f>
        <v>0</v>
      </c>
      <c r="R4282" s="7">
        <f t="shared" si="1199"/>
        <v>35</v>
      </c>
      <c r="S4282" s="8">
        <f t="shared" ca="1" si="1200"/>
        <v>-35</v>
      </c>
      <c r="T4282" s="8">
        <f t="shared" ca="1" si="1201"/>
        <v>7846</v>
      </c>
      <c r="U4282" s="8">
        <f t="shared" ca="1" si="1202"/>
        <v>0</v>
      </c>
      <c r="V4282" s="9">
        <f t="shared" ca="1" si="1203"/>
        <v>0</v>
      </c>
      <c r="W4282" s="3">
        <f t="shared" si="1204"/>
        <v>-6.6348345011395526E-3</v>
      </c>
      <c r="X4282" s="3">
        <f t="shared" si="1205"/>
        <v>7.2972379456368586E-3</v>
      </c>
      <c r="Y4282" s="3">
        <f t="shared" si="1206"/>
        <v>1.1113795602802901E-2</v>
      </c>
    </row>
    <row r="4283" spans="1:25" x14ac:dyDescent="0.25">
      <c r="A4283" s="1">
        <v>42284</v>
      </c>
      <c r="B4283" s="2">
        <v>8495.23</v>
      </c>
      <c r="C4283" s="2">
        <v>93667</v>
      </c>
      <c r="D4283" s="2">
        <v>8492</v>
      </c>
      <c r="E4283" s="2">
        <v>8478</v>
      </c>
      <c r="F4283" s="13">
        <f t="shared" si="1194"/>
        <v>-3.8021336679516793E-4</v>
      </c>
      <c r="G4283" s="2">
        <f t="shared" si="1189"/>
        <v>8348.2608333333283</v>
      </c>
      <c r="H4283" s="2">
        <f t="shared" ca="1" si="1195"/>
        <v>87539.199999999997</v>
      </c>
      <c r="I4283">
        <f t="shared" ca="1" si="1196"/>
        <v>1</v>
      </c>
      <c r="J4283">
        <f t="shared" si="1197"/>
        <v>-1</v>
      </c>
      <c r="K4283">
        <f t="shared" si="1190"/>
        <v>101.1299999999992</v>
      </c>
      <c r="L4283">
        <f t="shared" ca="1" si="1191"/>
        <v>101.1299999999992</v>
      </c>
      <c r="M4283" s="14">
        <f t="shared" si="1192"/>
        <v>6923.0300000000498</v>
      </c>
      <c r="N4283">
        <f t="shared" si="1198"/>
        <v>0</v>
      </c>
      <c r="O4283">
        <f t="shared" si="1193"/>
        <v>0</v>
      </c>
      <c r="P4283">
        <f>COUNTIF(作圖資料!$A$3:$A$249,A4283)</f>
        <v>0</v>
      </c>
      <c r="R4283" s="7">
        <f t="shared" si="1199"/>
        <v>122</v>
      </c>
      <c r="S4283" s="8">
        <f t="shared" ca="1" si="1200"/>
        <v>122</v>
      </c>
      <c r="T4283" s="8">
        <f t="shared" ca="1" si="1201"/>
        <v>7846</v>
      </c>
      <c r="U4283" s="8">
        <f t="shared" ca="1" si="1202"/>
        <v>0</v>
      </c>
      <c r="V4283" s="9">
        <f t="shared" ca="1" si="1203"/>
        <v>0</v>
      </c>
      <c r="W4283" s="3">
        <f t="shared" si="1204"/>
        <v>-6.6348345011395526E-3</v>
      </c>
      <c r="X4283" s="3">
        <f t="shared" si="1205"/>
        <v>1.9432901051084972E-2</v>
      </c>
      <c r="Y4283" s="3">
        <f t="shared" si="1206"/>
        <v>2.5851654989128114E-2</v>
      </c>
    </row>
    <row r="4284" spans="1:25" x14ac:dyDescent="0.25">
      <c r="A4284" s="1">
        <v>42285</v>
      </c>
      <c r="B4284" s="2">
        <v>8445.9599999999991</v>
      </c>
      <c r="C4284" s="2">
        <v>96378</v>
      </c>
      <c r="D4284" s="2">
        <v>8441</v>
      </c>
      <c r="E4284" s="2">
        <v>8433</v>
      </c>
      <c r="F4284" s="13">
        <f t="shared" si="1194"/>
        <v>-5.8726302279421549E-4</v>
      </c>
      <c r="G4284" s="2">
        <f t="shared" si="1189"/>
        <v>8338.3308333333298</v>
      </c>
      <c r="H4284" s="2">
        <f t="shared" ca="1" si="1195"/>
        <v>89250</v>
      </c>
      <c r="I4284">
        <f t="shared" ca="1" si="1196"/>
        <v>1</v>
      </c>
      <c r="J4284">
        <f t="shared" si="1197"/>
        <v>-1</v>
      </c>
      <c r="K4284">
        <f t="shared" si="1190"/>
        <v>-49.270000000000437</v>
      </c>
      <c r="L4284">
        <f t="shared" ca="1" si="1191"/>
        <v>-49.270000000000437</v>
      </c>
      <c r="M4284" s="14">
        <f t="shared" si="1192"/>
        <v>6923.0300000000498</v>
      </c>
      <c r="N4284">
        <f t="shared" si="1198"/>
        <v>0</v>
      </c>
      <c r="O4284">
        <f t="shared" si="1193"/>
        <v>0</v>
      </c>
      <c r="P4284">
        <f>COUNTIF(作圖資料!$A$3:$A$249,A4284)</f>
        <v>0</v>
      </c>
      <c r="R4284" s="7">
        <f t="shared" si="1199"/>
        <v>-51</v>
      </c>
      <c r="S4284" s="8">
        <f t="shared" ca="1" si="1200"/>
        <v>-51</v>
      </c>
      <c r="T4284" s="8">
        <f t="shared" ca="1" si="1201"/>
        <v>7846</v>
      </c>
      <c r="U4284" s="8">
        <f t="shared" ca="1" si="1202"/>
        <v>0</v>
      </c>
      <c r="V4284" s="9">
        <f t="shared" ca="1" si="1203"/>
        <v>0</v>
      </c>
      <c r="W4284" s="3">
        <f t="shared" si="1204"/>
        <v>-6.6348345011395526E-3</v>
      </c>
      <c r="X4284" s="3">
        <f t="shared" si="1205"/>
        <v>1.3520470306445098E-2</v>
      </c>
      <c r="Y4284" s="3">
        <f t="shared" si="1206"/>
        <v>1.9690746557139649E-2</v>
      </c>
    </row>
    <row r="4285" spans="1:25" x14ac:dyDescent="0.25">
      <c r="A4285" s="1">
        <v>42289</v>
      </c>
      <c r="B4285" s="2">
        <v>8573.7199999999993</v>
      </c>
      <c r="C4285" s="2">
        <v>99863</v>
      </c>
      <c r="D4285" s="2">
        <v>8552</v>
      </c>
      <c r="E4285" s="2">
        <v>8539</v>
      </c>
      <c r="F4285" s="13">
        <f t="shared" si="1194"/>
        <v>-2.5333227583824725E-3</v>
      </c>
      <c r="G4285" s="2">
        <f t="shared" si="1189"/>
        <v>8330.32283333333</v>
      </c>
      <c r="H4285" s="2">
        <f t="shared" ca="1" si="1195"/>
        <v>94505.4</v>
      </c>
      <c r="I4285">
        <f t="shared" ca="1" si="1196"/>
        <v>1</v>
      </c>
      <c r="J4285">
        <f t="shared" si="1197"/>
        <v>-1</v>
      </c>
      <c r="K4285">
        <f t="shared" si="1190"/>
        <v>127.76000000000022</v>
      </c>
      <c r="L4285">
        <f t="shared" ca="1" si="1191"/>
        <v>127.76000000000022</v>
      </c>
      <c r="M4285" s="14">
        <f t="shared" si="1192"/>
        <v>6923.0300000000498</v>
      </c>
      <c r="N4285">
        <f t="shared" si="1198"/>
        <v>0</v>
      </c>
      <c r="O4285">
        <f t="shared" si="1193"/>
        <v>0</v>
      </c>
      <c r="P4285">
        <f>COUNTIF(作圖資料!$A$3:$A$249,A4285)</f>
        <v>0</v>
      </c>
      <c r="R4285" s="7">
        <f t="shared" si="1199"/>
        <v>111</v>
      </c>
      <c r="S4285" s="8">
        <f t="shared" ca="1" si="1200"/>
        <v>111</v>
      </c>
      <c r="T4285" s="8">
        <f t="shared" ca="1" si="1201"/>
        <v>7846</v>
      </c>
      <c r="U4285" s="8">
        <f t="shared" ca="1" si="1202"/>
        <v>0</v>
      </c>
      <c r="V4285" s="9">
        <f t="shared" ca="1" si="1203"/>
        <v>0</v>
      </c>
      <c r="W4285" s="3">
        <f t="shared" si="1204"/>
        <v>-6.6348345011395526E-3</v>
      </c>
      <c r="X4285" s="3">
        <f t="shared" si="1205"/>
        <v>2.8851750029099676E-2</v>
      </c>
      <c r="Y4285" s="3">
        <f t="shared" si="1206"/>
        <v>3.3099782556173407E-2</v>
      </c>
    </row>
    <row r="4286" spans="1:25" x14ac:dyDescent="0.25">
      <c r="A4286" s="1">
        <v>42290</v>
      </c>
      <c r="B4286" s="2">
        <v>8567.92</v>
      </c>
      <c r="C4286" s="2">
        <v>89226</v>
      </c>
      <c r="D4286" s="2">
        <v>8553</v>
      </c>
      <c r="E4286" s="2">
        <v>8540</v>
      </c>
      <c r="F4286" s="13">
        <f t="shared" si="1194"/>
        <v>-1.74137947133024E-3</v>
      </c>
      <c r="G4286" s="2">
        <f t="shared" ref="G4286:G4349" si="1207">AVERAGE(B4227:B4286)</f>
        <v>8322.417999999996</v>
      </c>
      <c r="H4286" s="2">
        <f t="shared" ca="1" si="1195"/>
        <v>95750.8</v>
      </c>
      <c r="I4286">
        <f t="shared" ca="1" si="1196"/>
        <v>-1</v>
      </c>
      <c r="J4286">
        <f t="shared" si="1197"/>
        <v>-1</v>
      </c>
      <c r="K4286">
        <f t="shared" ref="K4286:K4349" si="1208">B4286-B4285</f>
        <v>-5.7999999999992724</v>
      </c>
      <c r="L4286">
        <f t="shared" ref="L4286:L4349" ca="1" si="1209">I4285*K4286</f>
        <v>-5.7999999999992724</v>
      </c>
      <c r="M4286" s="14">
        <f t="shared" ref="M4286:M4349" si="1210">M4285+K4286*N4285</f>
        <v>6923.0300000000498</v>
      </c>
      <c r="N4286">
        <f t="shared" si="1198"/>
        <v>0</v>
      </c>
      <c r="O4286">
        <f t="shared" ref="O4286:O4349" si="1211">ABS(N4286-N4285)</f>
        <v>0</v>
      </c>
      <c r="P4286">
        <f>COUNTIF(作圖資料!$A$3:$A$249,A4286)</f>
        <v>0</v>
      </c>
      <c r="R4286" s="7">
        <f t="shared" si="1199"/>
        <v>1</v>
      </c>
      <c r="S4286" s="8">
        <f t="shared" ca="1" si="1200"/>
        <v>1</v>
      </c>
      <c r="T4286" s="8">
        <f t="shared" ca="1" si="1201"/>
        <v>7846</v>
      </c>
      <c r="U4286" s="8">
        <f t="shared" ca="1" si="1202"/>
        <v>0</v>
      </c>
      <c r="V4286" s="9">
        <f t="shared" ca="1" si="1203"/>
        <v>0</v>
      </c>
      <c r="W4286" s="3">
        <f t="shared" si="1204"/>
        <v>-6.6348345011395526E-3</v>
      </c>
      <c r="X4286" s="3">
        <f t="shared" si="1205"/>
        <v>2.8155746409880944E-2</v>
      </c>
      <c r="Y4286" s="3">
        <f t="shared" si="1206"/>
        <v>3.3220584682290832E-2</v>
      </c>
    </row>
    <row r="4287" spans="1:25" x14ac:dyDescent="0.25">
      <c r="A4287" s="1">
        <v>42291</v>
      </c>
      <c r="B4287" s="2">
        <v>8522.51</v>
      </c>
      <c r="C4287" s="2">
        <v>80463</v>
      </c>
      <c r="D4287" s="2">
        <v>8519</v>
      </c>
      <c r="E4287" s="2">
        <v>8507</v>
      </c>
      <c r="F4287" s="13">
        <f t="shared" si="1194"/>
        <v>-4.1185049944214569E-4</v>
      </c>
      <c r="G4287" s="2">
        <f t="shared" si="1207"/>
        <v>8313.6934999999976</v>
      </c>
      <c r="H4287" s="2">
        <f t="shared" ca="1" si="1195"/>
        <v>91919.4</v>
      </c>
      <c r="I4287">
        <f t="shared" ca="1" si="1196"/>
        <v>-1</v>
      </c>
      <c r="J4287">
        <f t="shared" si="1197"/>
        <v>-1</v>
      </c>
      <c r="K4287">
        <f t="shared" si="1208"/>
        <v>-45.409999999999854</v>
      </c>
      <c r="L4287">
        <f t="shared" ca="1" si="1209"/>
        <v>45.409999999999854</v>
      </c>
      <c r="M4287" s="14">
        <f t="shared" si="1210"/>
        <v>6923.0300000000498</v>
      </c>
      <c r="N4287">
        <f t="shared" si="1198"/>
        <v>0</v>
      </c>
      <c r="O4287">
        <f t="shared" si="1211"/>
        <v>0</v>
      </c>
      <c r="P4287">
        <f>COUNTIF(作圖資料!$A$3:$A$249,A4287)</f>
        <v>0</v>
      </c>
      <c r="R4287" s="7">
        <f t="shared" si="1199"/>
        <v>-34</v>
      </c>
      <c r="S4287" s="8">
        <f t="shared" ca="1" si="1200"/>
        <v>34</v>
      </c>
      <c r="T4287" s="8">
        <f t="shared" ca="1" si="1201"/>
        <v>7846</v>
      </c>
      <c r="U4287" s="8">
        <f t="shared" ca="1" si="1202"/>
        <v>0</v>
      </c>
      <c r="V4287" s="9">
        <f t="shared" ca="1" si="1203"/>
        <v>0</v>
      </c>
      <c r="W4287" s="3">
        <f t="shared" si="1204"/>
        <v>-6.6348345011395526E-3</v>
      </c>
      <c r="X4287" s="3">
        <f t="shared" si="1205"/>
        <v>2.2706518073893678E-2</v>
      </c>
      <c r="Y4287" s="3">
        <f t="shared" si="1206"/>
        <v>2.9113312394298596E-2</v>
      </c>
    </row>
    <row r="4288" spans="1:25" x14ac:dyDescent="0.25">
      <c r="A4288" s="1">
        <v>42292</v>
      </c>
      <c r="B4288" s="2">
        <v>8601.52</v>
      </c>
      <c r="C4288" s="2">
        <v>91564</v>
      </c>
      <c r="D4288" s="2">
        <v>8608</v>
      </c>
      <c r="E4288" s="2">
        <v>8596</v>
      </c>
      <c r="F4288" s="13">
        <f t="shared" si="1194"/>
        <v>7.5335522093755714E-4</v>
      </c>
      <c r="G4288" s="2">
        <f t="shared" si="1207"/>
        <v>8307.4688333333306</v>
      </c>
      <c r="H4288" s="2">
        <f t="shared" ca="1" si="1195"/>
        <v>91498.8</v>
      </c>
      <c r="I4288">
        <f t="shared" ca="1" si="1196"/>
        <v>1</v>
      </c>
      <c r="J4288">
        <f t="shared" si="1197"/>
        <v>1</v>
      </c>
      <c r="K4288">
        <f t="shared" si="1208"/>
        <v>79.010000000000218</v>
      </c>
      <c r="L4288">
        <f t="shared" ca="1" si="1209"/>
        <v>-79.010000000000218</v>
      </c>
      <c r="M4288" s="14">
        <f t="shared" si="1210"/>
        <v>6923.0300000000498</v>
      </c>
      <c r="N4288">
        <f t="shared" si="1198"/>
        <v>0</v>
      </c>
      <c r="O4288">
        <f t="shared" si="1211"/>
        <v>0</v>
      </c>
      <c r="P4288">
        <f>COUNTIF(作圖資料!$A$3:$A$249,A4288)</f>
        <v>0</v>
      </c>
      <c r="R4288" s="7">
        <f t="shared" si="1199"/>
        <v>89</v>
      </c>
      <c r="S4288" s="8">
        <f t="shared" ca="1" si="1200"/>
        <v>-89</v>
      </c>
      <c r="T4288" s="8">
        <f t="shared" ca="1" si="1201"/>
        <v>7846</v>
      </c>
      <c r="U4288" s="8">
        <f t="shared" ca="1" si="1202"/>
        <v>0</v>
      </c>
      <c r="V4288" s="9">
        <f t="shared" ca="1" si="1203"/>
        <v>0</v>
      </c>
      <c r="W4288" s="3">
        <f t="shared" si="1204"/>
        <v>-6.6348345011395526E-3</v>
      </c>
      <c r="X4288" s="3">
        <f t="shared" si="1205"/>
        <v>3.2187767376389953E-2</v>
      </c>
      <c r="Y4288" s="3">
        <f t="shared" si="1206"/>
        <v>3.9864701618748999E-2</v>
      </c>
    </row>
    <row r="4289" spans="1:25" x14ac:dyDescent="0.25">
      <c r="A4289" s="1">
        <v>42293</v>
      </c>
      <c r="B4289" s="2">
        <v>8604.9500000000007</v>
      </c>
      <c r="C4289" s="2">
        <v>94037</v>
      </c>
      <c r="D4289" s="2">
        <v>8607</v>
      </c>
      <c r="E4289" s="2">
        <v>8596</v>
      </c>
      <c r="F4289" s="13">
        <f t="shared" si="1194"/>
        <v>2.3823496940700295E-4</v>
      </c>
      <c r="G4289" s="2">
        <f t="shared" si="1207"/>
        <v>8300.7853333333296</v>
      </c>
      <c r="H4289" s="2">
        <f t="shared" ca="1" si="1195"/>
        <v>91030.6</v>
      </c>
      <c r="I4289">
        <f t="shared" ca="1" si="1196"/>
        <v>1</v>
      </c>
      <c r="J4289">
        <f t="shared" si="1197"/>
        <v>1</v>
      </c>
      <c r="K4289">
        <f t="shared" si="1208"/>
        <v>3.430000000000291</v>
      </c>
      <c r="L4289">
        <f t="shared" ca="1" si="1209"/>
        <v>3.430000000000291</v>
      </c>
      <c r="M4289" s="14">
        <f t="shared" si="1210"/>
        <v>6923.0300000000498</v>
      </c>
      <c r="N4289">
        <f t="shared" si="1198"/>
        <v>0</v>
      </c>
      <c r="O4289">
        <f t="shared" si="1211"/>
        <v>0</v>
      </c>
      <c r="P4289">
        <f>COUNTIF(作圖資料!$A$3:$A$249,A4289)</f>
        <v>0</v>
      </c>
      <c r="R4289" s="7">
        <f t="shared" si="1199"/>
        <v>-1</v>
      </c>
      <c r="S4289" s="8">
        <f t="shared" ca="1" si="1200"/>
        <v>-1</v>
      </c>
      <c r="T4289" s="8">
        <f t="shared" ca="1" si="1201"/>
        <v>7846</v>
      </c>
      <c r="U4289" s="8">
        <f t="shared" ca="1" si="1202"/>
        <v>0</v>
      </c>
      <c r="V4289" s="9">
        <f t="shared" ca="1" si="1203"/>
        <v>0</v>
      </c>
      <c r="W4289" s="3">
        <f t="shared" si="1204"/>
        <v>-6.6348345011395526E-3</v>
      </c>
      <c r="X4289" s="3">
        <f t="shared" si="1205"/>
        <v>3.2599369516721044E-2</v>
      </c>
      <c r="Y4289" s="3">
        <f t="shared" si="1206"/>
        <v>3.9743899492631574E-2</v>
      </c>
    </row>
    <row r="4290" spans="1:25" x14ac:dyDescent="0.25">
      <c r="A4290" s="1">
        <v>42296</v>
      </c>
      <c r="B4290" s="2">
        <v>8631.5</v>
      </c>
      <c r="C4290" s="2">
        <v>80286</v>
      </c>
      <c r="D4290" s="2">
        <v>8624</v>
      </c>
      <c r="E4290" s="2">
        <v>8621</v>
      </c>
      <c r="F4290" s="13">
        <f t="shared" si="1194"/>
        <v>-8.6891038637548768E-4</v>
      </c>
      <c r="G4290" s="2">
        <f t="shared" si="1207"/>
        <v>8295.9986666666646</v>
      </c>
      <c r="H4290" s="2">
        <f t="shared" ca="1" si="1195"/>
        <v>87115.199999999997</v>
      </c>
      <c r="I4290">
        <f t="shared" ca="1" si="1196"/>
        <v>-1</v>
      </c>
      <c r="J4290">
        <f t="shared" si="1197"/>
        <v>-1</v>
      </c>
      <c r="K4290">
        <f t="shared" si="1208"/>
        <v>26.549999999999272</v>
      </c>
      <c r="L4290">
        <f t="shared" ca="1" si="1209"/>
        <v>26.549999999999272</v>
      </c>
      <c r="M4290" s="14">
        <f t="shared" si="1210"/>
        <v>6923.0300000000498</v>
      </c>
      <c r="N4290">
        <f t="shared" si="1198"/>
        <v>0</v>
      </c>
      <c r="O4290">
        <f t="shared" si="1211"/>
        <v>0</v>
      </c>
      <c r="P4290">
        <f>COUNTIF(作圖資料!$A$3:$A$249,A4290)</f>
        <v>0</v>
      </c>
      <c r="R4290" s="7">
        <f t="shared" si="1199"/>
        <v>17</v>
      </c>
      <c r="S4290" s="8">
        <f t="shared" ca="1" si="1200"/>
        <v>17</v>
      </c>
      <c r="T4290" s="8">
        <f t="shared" ca="1" si="1201"/>
        <v>7846</v>
      </c>
      <c r="U4290" s="8">
        <f t="shared" ca="1" si="1202"/>
        <v>0</v>
      </c>
      <c r="V4290" s="9">
        <f t="shared" ca="1" si="1203"/>
        <v>0</v>
      </c>
      <c r="W4290" s="3">
        <f t="shared" si="1204"/>
        <v>-6.6348345011395526E-3</v>
      </c>
      <c r="X4290" s="3">
        <f t="shared" si="1205"/>
        <v>3.5785386084007165E-2</v>
      </c>
      <c r="Y4290" s="3">
        <f t="shared" si="1206"/>
        <v>4.1797535636627581E-2</v>
      </c>
    </row>
    <row r="4291" spans="1:25" x14ac:dyDescent="0.25">
      <c r="A4291" s="1">
        <v>42297</v>
      </c>
      <c r="B4291" s="2">
        <v>8653.6</v>
      </c>
      <c r="C4291" s="2">
        <v>81829</v>
      </c>
      <c r="D4291" s="2">
        <v>8659</v>
      </c>
      <c r="E4291" s="2">
        <v>8655</v>
      </c>
      <c r="F4291" s="13">
        <f t="shared" ref="F4291:F4354" si="1212">IF(P4291=1,E4291,D4291)/B4291-1</f>
        <v>6.2401774983822378E-4</v>
      </c>
      <c r="G4291" s="2">
        <f t="shared" si="1207"/>
        <v>8293.7066666666651</v>
      </c>
      <c r="H4291" s="2">
        <f t="shared" ref="H4291:H4354" ca="1" si="1213">IF(ROW()&gt;$H$1,AVERAGE(OFFSET(C4291,-$H$1+1,,$H$1)),"")</f>
        <v>85635.8</v>
      </c>
      <c r="I4291">
        <f t="shared" ref="I4291:I4354" ca="1" si="1214">IF(H4291="",0,SIGN(C4291-H4291))</f>
        <v>-1</v>
      </c>
      <c r="J4291">
        <f t="shared" ref="J4291:J4354" si="1215">SIGN(F4291)</f>
        <v>1</v>
      </c>
      <c r="K4291">
        <f t="shared" si="1208"/>
        <v>22.100000000000364</v>
      </c>
      <c r="L4291">
        <f t="shared" ca="1" si="1209"/>
        <v>-22.100000000000364</v>
      </c>
      <c r="M4291" s="14">
        <f t="shared" si="1210"/>
        <v>6923.0300000000498</v>
      </c>
      <c r="N4291">
        <f t="shared" ref="N4291:N4354" si="1216">INT(M4291*$Q$1/B4291)*CHOOSE($L$1,I4291,J4291)</f>
        <v>0</v>
      </c>
      <c r="O4291">
        <f t="shared" si="1211"/>
        <v>0</v>
      </c>
      <c r="P4291">
        <f>COUNTIF(作圖資料!$A$3:$A$249,A4291)</f>
        <v>0</v>
      </c>
      <c r="R4291" s="7">
        <f t="shared" si="1199"/>
        <v>35</v>
      </c>
      <c r="S4291" s="8">
        <f t="shared" ca="1" si="1200"/>
        <v>-35</v>
      </c>
      <c r="T4291" s="8">
        <f t="shared" ca="1" si="1201"/>
        <v>7846</v>
      </c>
      <c r="U4291" s="8">
        <f t="shared" ca="1" si="1202"/>
        <v>0</v>
      </c>
      <c r="V4291" s="9">
        <f t="shared" ca="1" si="1203"/>
        <v>0</v>
      </c>
      <c r="W4291" s="3">
        <f t="shared" si="1204"/>
        <v>-6.6348345011395526E-3</v>
      </c>
      <c r="X4291" s="3">
        <f t="shared" si="1205"/>
        <v>3.8437399874478917E-2</v>
      </c>
      <c r="Y4291" s="3">
        <f t="shared" si="1206"/>
        <v>4.6025610050737242E-2</v>
      </c>
    </row>
    <row r="4292" spans="1:25" x14ac:dyDescent="0.25">
      <c r="A4292" s="1">
        <v>42298</v>
      </c>
      <c r="B4292" s="2">
        <v>8609.23</v>
      </c>
      <c r="C4292" s="2">
        <v>87959</v>
      </c>
      <c r="D4292" s="2">
        <v>8617</v>
      </c>
      <c r="E4292" s="2">
        <v>8609</v>
      </c>
      <c r="F4292" s="13">
        <f t="shared" si="1212"/>
        <v>-2.6715513466335494E-5</v>
      </c>
      <c r="G4292" s="2">
        <f t="shared" si="1207"/>
        <v>8291.0628333333298</v>
      </c>
      <c r="H4292" s="2">
        <f t="shared" ca="1" si="1213"/>
        <v>87135</v>
      </c>
      <c r="I4292">
        <f t="shared" ca="1" si="1214"/>
        <v>1</v>
      </c>
      <c r="J4292">
        <f t="shared" si="1215"/>
        <v>-1</v>
      </c>
      <c r="K4292">
        <f t="shared" si="1208"/>
        <v>-44.3700000000008</v>
      </c>
      <c r="L4292">
        <f t="shared" ca="1" si="1209"/>
        <v>44.3700000000008</v>
      </c>
      <c r="M4292" s="14">
        <f t="shared" si="1210"/>
        <v>6923.0300000000498</v>
      </c>
      <c r="N4292">
        <f t="shared" si="1216"/>
        <v>0</v>
      </c>
      <c r="O4292">
        <f t="shared" si="1211"/>
        <v>0</v>
      </c>
      <c r="P4292">
        <f>COUNTIF(作圖資料!$A$3:$A$249,A4292)</f>
        <v>1</v>
      </c>
      <c r="R4292" s="7">
        <f t="shared" ref="R4292:R4355" si="1217">D4292-IF(P4291=1,E4291,D4291)</f>
        <v>-42</v>
      </c>
      <c r="S4292" s="8">
        <f t="shared" ref="S4292:S4355" ca="1" si="1218">I4291*R4292</f>
        <v>42</v>
      </c>
      <c r="T4292" s="8">
        <f t="shared" ref="T4292:T4355" ca="1" si="1219">T4291+R4292*U4291</f>
        <v>7846</v>
      </c>
      <c r="U4292" s="8">
        <f t="shared" ref="U4292:U4355" ca="1" si="1220">INT(T4292*$Q$1/IF(P4292=1,E4292,D4292))*I4292</f>
        <v>0</v>
      </c>
      <c r="V4292" s="9">
        <f t="shared" ref="V4292:V4355" ca="1" si="1221">IF(P4292=1,ABS(U4292)+ABS(U4291),ABS(U4292-U4291))</f>
        <v>0</v>
      </c>
      <c r="W4292" s="3">
        <f t="shared" ref="W4292:W4355" si="1222">IF(P4291=1,F4291,W4291)</f>
        <v>-6.6348345011395526E-3</v>
      </c>
      <c r="X4292" s="3">
        <f t="shared" ref="X4292:X4355" si="1223">IF(P4291=1,K4292/B4291,(1+K4292/B4291)*(1+X4291)-1)</f>
        <v>3.3112972187454792E-2</v>
      </c>
      <c r="Y4292" s="3">
        <f t="shared" ref="Y4292:Y4355" si="1224">IF(P4291=1,R4292/E4291,(1+R4292/D4291)*(1+Y4291)-1)</f>
        <v>4.0951920753805604E-2</v>
      </c>
    </row>
    <row r="4293" spans="1:25" x14ac:dyDescent="0.25">
      <c r="A4293" s="1">
        <v>42299</v>
      </c>
      <c r="B4293" s="2">
        <v>8608.4599999999991</v>
      </c>
      <c r="C4293" s="2">
        <v>75343</v>
      </c>
      <c r="D4293" s="2">
        <v>8595</v>
      </c>
      <c r="E4293" s="2">
        <v>8590</v>
      </c>
      <c r="F4293" s="13">
        <f t="shared" si="1212"/>
        <v>-1.5635781545130234E-3</v>
      </c>
      <c r="G4293" s="2">
        <f t="shared" si="1207"/>
        <v>8291.925833333331</v>
      </c>
      <c r="H4293" s="2">
        <f t="shared" ca="1" si="1213"/>
        <v>83890.8</v>
      </c>
      <c r="I4293">
        <f t="shared" ca="1" si="1214"/>
        <v>-1</v>
      </c>
      <c r="J4293">
        <f t="shared" si="1215"/>
        <v>-1</v>
      </c>
      <c r="K4293">
        <f t="shared" si="1208"/>
        <v>-0.77000000000043656</v>
      </c>
      <c r="L4293">
        <f t="shared" ca="1" si="1209"/>
        <v>-0.77000000000043656</v>
      </c>
      <c r="M4293" s="14">
        <f t="shared" si="1210"/>
        <v>6923.0300000000498</v>
      </c>
      <c r="N4293">
        <f t="shared" si="1216"/>
        <v>0</v>
      </c>
      <c r="O4293">
        <f t="shared" si="1211"/>
        <v>0</v>
      </c>
      <c r="P4293">
        <f>COUNTIF(作圖資料!$A$3:$A$249,A4293)</f>
        <v>0</v>
      </c>
      <c r="R4293" s="7">
        <f t="shared" si="1217"/>
        <v>-14</v>
      </c>
      <c r="S4293" s="8">
        <f t="shared" ca="1" si="1218"/>
        <v>-14</v>
      </c>
      <c r="T4293" s="8">
        <f t="shared" ca="1" si="1219"/>
        <v>7846</v>
      </c>
      <c r="U4293" s="8">
        <f t="shared" ca="1" si="1220"/>
        <v>0</v>
      </c>
      <c r="V4293" s="9">
        <f t="shared" ca="1" si="1221"/>
        <v>0</v>
      </c>
      <c r="W4293" s="3">
        <f t="shared" si="1222"/>
        <v>-2.6715513466335494E-5</v>
      </c>
      <c r="X4293" s="3">
        <f t="shared" si="1223"/>
        <v>-8.9438892909172673E-5</v>
      </c>
      <c r="Y4293" s="3">
        <f t="shared" si="1224"/>
        <v>-1.6262051341619235E-3</v>
      </c>
    </row>
    <row r="4294" spans="1:25" x14ac:dyDescent="0.25">
      <c r="A4294" s="1">
        <v>42300</v>
      </c>
      <c r="B4294" s="2">
        <v>8673.81</v>
      </c>
      <c r="C4294" s="2">
        <v>92006</v>
      </c>
      <c r="D4294" s="2">
        <v>8692</v>
      </c>
      <c r="E4294" s="2">
        <v>8688</v>
      </c>
      <c r="F4294" s="13">
        <f t="shared" si="1212"/>
        <v>2.0971176449564588E-3</v>
      </c>
      <c r="G4294" s="2">
        <f t="shared" si="1207"/>
        <v>8293.4478333333318</v>
      </c>
      <c r="H4294" s="2">
        <f t="shared" ca="1" si="1213"/>
        <v>83484.600000000006</v>
      </c>
      <c r="I4294">
        <f t="shared" ca="1" si="1214"/>
        <v>1</v>
      </c>
      <c r="J4294">
        <f t="shared" si="1215"/>
        <v>1</v>
      </c>
      <c r="K4294">
        <f t="shared" si="1208"/>
        <v>65.350000000000364</v>
      </c>
      <c r="L4294">
        <f t="shared" ca="1" si="1209"/>
        <v>-65.350000000000364</v>
      </c>
      <c r="M4294" s="14">
        <f t="shared" si="1210"/>
        <v>6923.0300000000498</v>
      </c>
      <c r="N4294">
        <f t="shared" si="1216"/>
        <v>0</v>
      </c>
      <c r="O4294">
        <f t="shared" si="1211"/>
        <v>0</v>
      </c>
      <c r="P4294">
        <f>COUNTIF(作圖資料!$A$3:$A$249,A4294)</f>
        <v>0</v>
      </c>
      <c r="R4294" s="7">
        <f t="shared" si="1217"/>
        <v>97</v>
      </c>
      <c r="S4294" s="8">
        <f t="shared" ca="1" si="1218"/>
        <v>-97</v>
      </c>
      <c r="T4294" s="8">
        <f t="shared" ca="1" si="1219"/>
        <v>7846</v>
      </c>
      <c r="U4294" s="8">
        <f t="shared" ca="1" si="1220"/>
        <v>0</v>
      </c>
      <c r="V4294" s="9">
        <f t="shared" ca="1" si="1221"/>
        <v>0</v>
      </c>
      <c r="W4294" s="3">
        <f t="shared" si="1222"/>
        <v>-2.6715513466335494E-5</v>
      </c>
      <c r="X4294" s="3">
        <f t="shared" si="1223"/>
        <v>7.5012515637287169E-3</v>
      </c>
      <c r="Y4294" s="3">
        <f t="shared" si="1224"/>
        <v>9.6410732953884359E-3</v>
      </c>
    </row>
    <row r="4295" spans="1:25" x14ac:dyDescent="0.25">
      <c r="A4295" s="1">
        <v>42303</v>
      </c>
      <c r="B4295" s="2">
        <v>8745.36</v>
      </c>
      <c r="C4295" s="2">
        <v>84413</v>
      </c>
      <c r="D4295" s="2">
        <v>8736</v>
      </c>
      <c r="E4295" s="2">
        <v>8733</v>
      </c>
      <c r="F4295" s="13">
        <f t="shared" si="1212"/>
        <v>-1.070281840884868E-3</v>
      </c>
      <c r="G4295" s="2">
        <f t="shared" si="1207"/>
        <v>8296.4791666666642</v>
      </c>
      <c r="H4295" s="2">
        <f t="shared" ca="1" si="1213"/>
        <v>84310</v>
      </c>
      <c r="I4295">
        <f t="shared" ca="1" si="1214"/>
        <v>1</v>
      </c>
      <c r="J4295">
        <f t="shared" si="1215"/>
        <v>-1</v>
      </c>
      <c r="K4295">
        <f t="shared" si="1208"/>
        <v>71.550000000001091</v>
      </c>
      <c r="L4295">
        <f t="shared" ca="1" si="1209"/>
        <v>71.550000000001091</v>
      </c>
      <c r="M4295" s="14">
        <f t="shared" si="1210"/>
        <v>6923.0300000000498</v>
      </c>
      <c r="N4295">
        <f t="shared" si="1216"/>
        <v>0</v>
      </c>
      <c r="O4295">
        <f t="shared" si="1211"/>
        <v>0</v>
      </c>
      <c r="P4295">
        <f>COUNTIF(作圖資料!$A$3:$A$249,A4295)</f>
        <v>0</v>
      </c>
      <c r="R4295" s="7">
        <f t="shared" si="1217"/>
        <v>44</v>
      </c>
      <c r="S4295" s="8">
        <f t="shared" ca="1" si="1218"/>
        <v>44</v>
      </c>
      <c r="T4295" s="8">
        <f t="shared" ca="1" si="1219"/>
        <v>7846</v>
      </c>
      <c r="U4295" s="8">
        <f t="shared" ca="1" si="1220"/>
        <v>0</v>
      </c>
      <c r="V4295" s="9">
        <f t="shared" ca="1" si="1221"/>
        <v>0</v>
      </c>
      <c r="W4295" s="3">
        <f t="shared" si="1222"/>
        <v>-2.6715513466335494E-5</v>
      </c>
      <c r="X4295" s="3">
        <f t="shared" si="1223"/>
        <v>1.5812099339894692E-2</v>
      </c>
      <c r="Y4295" s="3">
        <f t="shared" si="1224"/>
        <v>1.475200371704033E-2</v>
      </c>
    </row>
    <row r="4296" spans="1:25" x14ac:dyDescent="0.25">
      <c r="A4296" s="1">
        <v>42304</v>
      </c>
      <c r="B4296" s="2">
        <v>8701.32</v>
      </c>
      <c r="C4296" s="2">
        <v>88113</v>
      </c>
      <c r="D4296" s="2">
        <v>8691</v>
      </c>
      <c r="E4296" s="2">
        <v>8692</v>
      </c>
      <c r="F4296" s="13">
        <f t="shared" si="1212"/>
        <v>-1.1860269476354768E-3</v>
      </c>
      <c r="G4296" s="2">
        <f t="shared" si="1207"/>
        <v>8297.3096666666643</v>
      </c>
      <c r="H4296" s="2">
        <f t="shared" ca="1" si="1213"/>
        <v>85566.8</v>
      </c>
      <c r="I4296">
        <f t="shared" ca="1" si="1214"/>
        <v>1</v>
      </c>
      <c r="J4296">
        <f t="shared" si="1215"/>
        <v>-1</v>
      </c>
      <c r="K4296">
        <f t="shared" si="1208"/>
        <v>-44.040000000000873</v>
      </c>
      <c r="L4296">
        <f t="shared" ca="1" si="1209"/>
        <v>-44.040000000000873</v>
      </c>
      <c r="M4296" s="14">
        <f t="shared" si="1210"/>
        <v>6923.0300000000498</v>
      </c>
      <c r="N4296">
        <f t="shared" si="1216"/>
        <v>0</v>
      </c>
      <c r="O4296">
        <f t="shared" si="1211"/>
        <v>0</v>
      </c>
      <c r="P4296">
        <f>COUNTIF(作圖資料!$A$3:$A$249,A4296)</f>
        <v>0</v>
      </c>
      <c r="R4296" s="7">
        <f t="shared" si="1217"/>
        <v>-45</v>
      </c>
      <c r="S4296" s="8">
        <f t="shared" ca="1" si="1218"/>
        <v>-45</v>
      </c>
      <c r="T4296" s="8">
        <f t="shared" ca="1" si="1219"/>
        <v>7846</v>
      </c>
      <c r="U4296" s="8">
        <f t="shared" ca="1" si="1220"/>
        <v>0</v>
      </c>
      <c r="V4296" s="9">
        <f t="shared" ca="1" si="1221"/>
        <v>0</v>
      </c>
      <c r="W4296" s="3">
        <f t="shared" si="1222"/>
        <v>-2.6715513466335494E-5</v>
      </c>
      <c r="X4296" s="3">
        <f t="shared" si="1223"/>
        <v>1.0696659283118359E-2</v>
      </c>
      <c r="Y4296" s="3">
        <f t="shared" si="1224"/>
        <v>9.5249157858054989E-3</v>
      </c>
    </row>
    <row r="4297" spans="1:25" x14ac:dyDescent="0.25">
      <c r="A4297" s="1">
        <v>42305</v>
      </c>
      <c r="B4297" s="2">
        <v>8665.99</v>
      </c>
      <c r="C4297" s="2">
        <v>80245</v>
      </c>
      <c r="D4297" s="2">
        <v>8638</v>
      </c>
      <c r="E4297" s="2">
        <v>8638</v>
      </c>
      <c r="F4297" s="13">
        <f t="shared" si="1212"/>
        <v>-3.2298675627365769E-3</v>
      </c>
      <c r="G4297" s="2">
        <f t="shared" si="1207"/>
        <v>8297.320499999998</v>
      </c>
      <c r="H4297" s="2">
        <f t="shared" ca="1" si="1213"/>
        <v>84024</v>
      </c>
      <c r="I4297">
        <f t="shared" ca="1" si="1214"/>
        <v>-1</v>
      </c>
      <c r="J4297">
        <f t="shared" si="1215"/>
        <v>-1</v>
      </c>
      <c r="K4297">
        <f t="shared" si="1208"/>
        <v>-35.329999999999927</v>
      </c>
      <c r="L4297">
        <f t="shared" ca="1" si="1209"/>
        <v>-35.329999999999927</v>
      </c>
      <c r="M4297" s="14">
        <f t="shared" si="1210"/>
        <v>6923.0300000000498</v>
      </c>
      <c r="N4297">
        <f t="shared" si="1216"/>
        <v>0</v>
      </c>
      <c r="O4297">
        <f t="shared" si="1211"/>
        <v>0</v>
      </c>
      <c r="P4297">
        <f>COUNTIF(作圖資料!$A$3:$A$249,A4297)</f>
        <v>0</v>
      </c>
      <c r="R4297" s="7">
        <f t="shared" si="1217"/>
        <v>-53</v>
      </c>
      <c r="S4297" s="8">
        <f t="shared" ca="1" si="1218"/>
        <v>-53</v>
      </c>
      <c r="T4297" s="8">
        <f t="shared" ca="1" si="1219"/>
        <v>7846</v>
      </c>
      <c r="U4297" s="8">
        <f t="shared" ca="1" si="1220"/>
        <v>0</v>
      </c>
      <c r="V4297" s="9">
        <f t="shared" ca="1" si="1221"/>
        <v>0</v>
      </c>
      <c r="W4297" s="3">
        <f t="shared" si="1222"/>
        <v>-2.6715513466335494E-5</v>
      </c>
      <c r="X4297" s="3">
        <f t="shared" si="1223"/>
        <v>6.5929241058724219E-3</v>
      </c>
      <c r="Y4297" s="3">
        <f t="shared" si="1224"/>
        <v>3.368567777906728E-3</v>
      </c>
    </row>
    <row r="4298" spans="1:25" x14ac:dyDescent="0.25">
      <c r="A4298" s="1">
        <v>42306</v>
      </c>
      <c r="B4298" s="2">
        <v>8571.08</v>
      </c>
      <c r="C4298" s="2">
        <v>85310</v>
      </c>
      <c r="D4298" s="2">
        <v>8550</v>
      </c>
      <c r="E4298" s="2">
        <v>8547</v>
      </c>
      <c r="F4298" s="13">
        <f t="shared" si="1212"/>
        <v>-2.4594333502895305E-3</v>
      </c>
      <c r="G4298" s="2">
        <f t="shared" si="1207"/>
        <v>8298.0983333333315</v>
      </c>
      <c r="H4298" s="2">
        <f t="shared" ca="1" si="1213"/>
        <v>86017.4</v>
      </c>
      <c r="I4298">
        <f t="shared" ca="1" si="1214"/>
        <v>-1</v>
      </c>
      <c r="J4298">
        <f t="shared" si="1215"/>
        <v>-1</v>
      </c>
      <c r="K4298">
        <f t="shared" si="1208"/>
        <v>-94.909999999999854</v>
      </c>
      <c r="L4298">
        <f t="shared" ca="1" si="1209"/>
        <v>94.909999999999854</v>
      </c>
      <c r="M4298" s="14">
        <f t="shared" si="1210"/>
        <v>6923.0300000000498</v>
      </c>
      <c r="N4298">
        <f t="shared" si="1216"/>
        <v>0</v>
      </c>
      <c r="O4298">
        <f t="shared" si="1211"/>
        <v>0</v>
      </c>
      <c r="P4298">
        <f>COUNTIF(作圖資料!$A$3:$A$249,A4298)</f>
        <v>0</v>
      </c>
      <c r="R4298" s="7">
        <f t="shared" si="1217"/>
        <v>-88</v>
      </c>
      <c r="S4298" s="8">
        <f t="shared" ca="1" si="1218"/>
        <v>88</v>
      </c>
      <c r="T4298" s="8">
        <f t="shared" ca="1" si="1219"/>
        <v>7846</v>
      </c>
      <c r="U4298" s="8">
        <f t="shared" ca="1" si="1220"/>
        <v>0</v>
      </c>
      <c r="V4298" s="9">
        <f t="shared" ca="1" si="1221"/>
        <v>0</v>
      </c>
      <c r="W4298" s="3">
        <f t="shared" si="1222"/>
        <v>-2.6715513466335494E-5</v>
      </c>
      <c r="X4298" s="3">
        <f t="shared" si="1223"/>
        <v>-4.4312906032246691E-3</v>
      </c>
      <c r="Y4298" s="3">
        <f t="shared" si="1224"/>
        <v>-6.8532930653967261E-3</v>
      </c>
    </row>
    <row r="4299" spans="1:25" x14ac:dyDescent="0.25">
      <c r="A4299" s="1">
        <v>42307</v>
      </c>
      <c r="B4299" s="2">
        <v>8554.31</v>
      </c>
      <c r="C4299" s="2">
        <v>86371</v>
      </c>
      <c r="D4299" s="2">
        <v>8568</v>
      </c>
      <c r="E4299" s="2">
        <v>8569</v>
      </c>
      <c r="F4299" s="13">
        <f t="shared" si="1212"/>
        <v>1.6003628580212315E-3</v>
      </c>
      <c r="G4299" s="2">
        <f t="shared" si="1207"/>
        <v>8298.8224999999984</v>
      </c>
      <c r="H4299" s="2">
        <f t="shared" ca="1" si="1213"/>
        <v>84890.4</v>
      </c>
      <c r="I4299">
        <f t="shared" ca="1" si="1214"/>
        <v>1</v>
      </c>
      <c r="J4299">
        <f t="shared" si="1215"/>
        <v>1</v>
      </c>
      <c r="K4299">
        <f t="shared" si="1208"/>
        <v>-16.770000000000437</v>
      </c>
      <c r="L4299">
        <f t="shared" ca="1" si="1209"/>
        <v>16.770000000000437</v>
      </c>
      <c r="M4299" s="14">
        <f t="shared" si="1210"/>
        <v>6923.0300000000498</v>
      </c>
      <c r="N4299">
        <f t="shared" si="1216"/>
        <v>0</v>
      </c>
      <c r="O4299">
        <f t="shared" si="1211"/>
        <v>0</v>
      </c>
      <c r="P4299">
        <f>COUNTIF(作圖資料!$A$3:$A$249,A4299)</f>
        <v>0</v>
      </c>
      <c r="R4299" s="7">
        <f t="shared" si="1217"/>
        <v>18</v>
      </c>
      <c r="S4299" s="8">
        <f t="shared" ca="1" si="1218"/>
        <v>-18</v>
      </c>
      <c r="T4299" s="8">
        <f t="shared" ca="1" si="1219"/>
        <v>7846</v>
      </c>
      <c r="U4299" s="8">
        <f t="shared" ca="1" si="1220"/>
        <v>0</v>
      </c>
      <c r="V4299" s="9">
        <f t="shared" ca="1" si="1221"/>
        <v>0</v>
      </c>
      <c r="W4299" s="3">
        <f t="shared" si="1222"/>
        <v>-2.6715513466335494E-5</v>
      </c>
      <c r="X4299" s="3">
        <f t="shared" si="1223"/>
        <v>-6.3791999981415159E-3</v>
      </c>
      <c r="Y4299" s="3">
        <f t="shared" si="1224"/>
        <v>-4.7624578929027495E-3</v>
      </c>
    </row>
    <row r="4300" spans="1:25" x14ac:dyDescent="0.25">
      <c r="A4300" s="1">
        <v>42310</v>
      </c>
      <c r="B4300" s="2">
        <v>8614.77</v>
      </c>
      <c r="C4300" s="2">
        <v>77736</v>
      </c>
      <c r="D4300" s="2">
        <v>8583</v>
      </c>
      <c r="E4300" s="2">
        <v>8585</v>
      </c>
      <c r="F4300" s="13">
        <f t="shared" si="1212"/>
        <v>-3.6878523744685587E-3</v>
      </c>
      <c r="G4300" s="2">
        <f t="shared" si="1207"/>
        <v>8300.0308333333323</v>
      </c>
      <c r="H4300" s="2">
        <f t="shared" ca="1" si="1213"/>
        <v>83555</v>
      </c>
      <c r="I4300">
        <f t="shared" ca="1" si="1214"/>
        <v>-1</v>
      </c>
      <c r="J4300">
        <f t="shared" si="1215"/>
        <v>-1</v>
      </c>
      <c r="K4300">
        <f t="shared" si="1208"/>
        <v>60.460000000000946</v>
      </c>
      <c r="L4300">
        <f t="shared" ca="1" si="1209"/>
        <v>60.460000000000946</v>
      </c>
      <c r="M4300" s="14">
        <f t="shared" si="1210"/>
        <v>6923.0300000000498</v>
      </c>
      <c r="N4300">
        <f t="shared" si="1216"/>
        <v>0</v>
      </c>
      <c r="O4300">
        <f t="shared" si="1211"/>
        <v>0</v>
      </c>
      <c r="P4300">
        <f>COUNTIF(作圖資料!$A$3:$A$249,A4300)</f>
        <v>0</v>
      </c>
      <c r="R4300" s="7">
        <f t="shared" si="1217"/>
        <v>15</v>
      </c>
      <c r="S4300" s="8">
        <f t="shared" ca="1" si="1218"/>
        <v>15</v>
      </c>
      <c r="T4300" s="8">
        <f t="shared" ca="1" si="1219"/>
        <v>7846</v>
      </c>
      <c r="U4300" s="8">
        <f t="shared" ca="1" si="1220"/>
        <v>0</v>
      </c>
      <c r="V4300" s="9">
        <f t="shared" ca="1" si="1221"/>
        <v>0</v>
      </c>
      <c r="W4300" s="3">
        <f t="shared" si="1222"/>
        <v>-2.6715513466335494E-5</v>
      </c>
      <c r="X4300" s="3">
        <f t="shared" si="1223"/>
        <v>6.4349541132036059E-4</v>
      </c>
      <c r="Y4300" s="3">
        <f t="shared" si="1224"/>
        <v>-3.0200952491578059E-3</v>
      </c>
    </row>
    <row r="4301" spans="1:25" x14ac:dyDescent="0.25">
      <c r="A4301" s="1">
        <v>42311</v>
      </c>
      <c r="B4301" s="2">
        <v>8713.19</v>
      </c>
      <c r="C4301" s="2">
        <v>96459</v>
      </c>
      <c r="D4301" s="2">
        <v>8721</v>
      </c>
      <c r="E4301" s="2">
        <v>8722</v>
      </c>
      <c r="F4301" s="13">
        <f t="shared" si="1212"/>
        <v>8.9634221220924459E-4</v>
      </c>
      <c r="G4301" s="2">
        <f t="shared" si="1207"/>
        <v>8304.4246666666659</v>
      </c>
      <c r="H4301" s="2">
        <f t="shared" ca="1" si="1213"/>
        <v>85224.2</v>
      </c>
      <c r="I4301">
        <f t="shared" ca="1" si="1214"/>
        <v>1</v>
      </c>
      <c r="J4301">
        <f t="shared" si="1215"/>
        <v>1</v>
      </c>
      <c r="K4301">
        <f t="shared" si="1208"/>
        <v>98.420000000000073</v>
      </c>
      <c r="L4301">
        <f t="shared" ca="1" si="1209"/>
        <v>-98.420000000000073</v>
      </c>
      <c r="M4301" s="14">
        <f t="shared" si="1210"/>
        <v>6923.0300000000498</v>
      </c>
      <c r="N4301">
        <f t="shared" si="1216"/>
        <v>0</v>
      </c>
      <c r="O4301">
        <f t="shared" si="1211"/>
        <v>0</v>
      </c>
      <c r="P4301">
        <f>COUNTIF(作圖資料!$A$3:$A$249,A4301)</f>
        <v>0</v>
      </c>
      <c r="R4301" s="7">
        <f t="shared" si="1217"/>
        <v>138</v>
      </c>
      <c r="S4301" s="8">
        <f t="shared" ca="1" si="1218"/>
        <v>-138</v>
      </c>
      <c r="T4301" s="8">
        <f t="shared" ca="1" si="1219"/>
        <v>7846</v>
      </c>
      <c r="U4301" s="8">
        <f t="shared" ca="1" si="1220"/>
        <v>0</v>
      </c>
      <c r="V4301" s="9">
        <f t="shared" ca="1" si="1221"/>
        <v>0</v>
      </c>
      <c r="W4301" s="3">
        <f t="shared" si="1222"/>
        <v>-2.6715513466335494E-5</v>
      </c>
      <c r="X4301" s="3">
        <f t="shared" si="1223"/>
        <v>1.2075412086795412E-2</v>
      </c>
      <c r="Y4301" s="3">
        <f t="shared" si="1224"/>
        <v>1.3009641073295386E-2</v>
      </c>
    </row>
    <row r="4302" spans="1:25" x14ac:dyDescent="0.25">
      <c r="A4302" s="1">
        <v>42312</v>
      </c>
      <c r="B4302" s="2">
        <v>8857.02</v>
      </c>
      <c r="C4302" s="2">
        <v>127206</v>
      </c>
      <c r="D4302" s="2">
        <v>8882</v>
      </c>
      <c r="E4302" s="2">
        <v>8892</v>
      </c>
      <c r="F4302" s="13">
        <f t="shared" si="1212"/>
        <v>2.8203617017912297E-3</v>
      </c>
      <c r="G4302" s="2">
        <f t="shared" si="1207"/>
        <v>8311.3368333333328</v>
      </c>
      <c r="H4302" s="2">
        <f t="shared" ca="1" si="1213"/>
        <v>94616.4</v>
      </c>
      <c r="I4302">
        <f t="shared" ca="1" si="1214"/>
        <v>1</v>
      </c>
      <c r="J4302">
        <f t="shared" si="1215"/>
        <v>1</v>
      </c>
      <c r="K4302">
        <f t="shared" si="1208"/>
        <v>143.82999999999993</v>
      </c>
      <c r="L4302">
        <f t="shared" ca="1" si="1209"/>
        <v>143.82999999999993</v>
      </c>
      <c r="M4302" s="14">
        <f t="shared" si="1210"/>
        <v>6923.0300000000498</v>
      </c>
      <c r="N4302">
        <f t="shared" si="1216"/>
        <v>0</v>
      </c>
      <c r="O4302">
        <f t="shared" si="1211"/>
        <v>0</v>
      </c>
      <c r="P4302">
        <f>COUNTIF(作圖資料!$A$3:$A$249,A4302)</f>
        <v>0</v>
      </c>
      <c r="R4302" s="7">
        <f t="shared" si="1217"/>
        <v>161</v>
      </c>
      <c r="S4302" s="8">
        <f t="shared" ca="1" si="1218"/>
        <v>161</v>
      </c>
      <c r="T4302" s="8">
        <f t="shared" ca="1" si="1219"/>
        <v>7846</v>
      </c>
      <c r="U4302" s="8">
        <f t="shared" ca="1" si="1220"/>
        <v>0</v>
      </c>
      <c r="V4302" s="9">
        <f t="shared" ca="1" si="1221"/>
        <v>0</v>
      </c>
      <c r="W4302" s="3">
        <f t="shared" si="1222"/>
        <v>-2.6715513466335494E-5</v>
      </c>
      <c r="X4302" s="3">
        <f t="shared" si="1223"/>
        <v>2.8781900355780987E-2</v>
      </c>
      <c r="Y4302" s="3">
        <f t="shared" si="1224"/>
        <v>3.1711000116157351E-2</v>
      </c>
    </row>
    <row r="4303" spans="1:25" x14ac:dyDescent="0.25">
      <c r="A4303" s="1">
        <v>42313</v>
      </c>
      <c r="B4303" s="2">
        <v>8850.18</v>
      </c>
      <c r="C4303" s="2">
        <v>106138</v>
      </c>
      <c r="D4303" s="2">
        <v>8870</v>
      </c>
      <c r="E4303" s="2">
        <v>8881</v>
      </c>
      <c r="F4303" s="13">
        <f t="shared" si="1212"/>
        <v>2.2395024733958824E-3</v>
      </c>
      <c r="G4303" s="2">
        <f t="shared" si="1207"/>
        <v>8317.7258333333339</v>
      </c>
      <c r="H4303" s="2">
        <f t="shared" ca="1" si="1213"/>
        <v>98782</v>
      </c>
      <c r="I4303">
        <f t="shared" ca="1" si="1214"/>
        <v>1</v>
      </c>
      <c r="J4303">
        <f t="shared" si="1215"/>
        <v>1</v>
      </c>
      <c r="K4303">
        <f t="shared" si="1208"/>
        <v>-6.8400000000001455</v>
      </c>
      <c r="L4303">
        <f t="shared" ca="1" si="1209"/>
        <v>-6.8400000000001455</v>
      </c>
      <c r="M4303" s="14">
        <f t="shared" si="1210"/>
        <v>6923.0300000000498</v>
      </c>
      <c r="N4303">
        <f t="shared" si="1216"/>
        <v>0</v>
      </c>
      <c r="O4303">
        <f t="shared" si="1211"/>
        <v>0</v>
      </c>
      <c r="P4303">
        <f>COUNTIF(作圖資料!$A$3:$A$249,A4303)</f>
        <v>0</v>
      </c>
      <c r="R4303" s="7">
        <f t="shared" si="1217"/>
        <v>-12</v>
      </c>
      <c r="S4303" s="8">
        <f t="shared" ca="1" si="1218"/>
        <v>-12</v>
      </c>
      <c r="T4303" s="8">
        <f t="shared" ca="1" si="1219"/>
        <v>7846</v>
      </c>
      <c r="U4303" s="8">
        <f t="shared" ca="1" si="1220"/>
        <v>0</v>
      </c>
      <c r="V4303" s="9">
        <f t="shared" ca="1" si="1221"/>
        <v>0</v>
      </c>
      <c r="W4303" s="3">
        <f t="shared" si="1222"/>
        <v>-2.6715513466335494E-5</v>
      </c>
      <c r="X4303" s="3">
        <f t="shared" si="1223"/>
        <v>2.798740421617274E-2</v>
      </c>
      <c r="Y4303" s="3">
        <f t="shared" si="1224"/>
        <v>3.031711000116144E-2</v>
      </c>
    </row>
    <row r="4304" spans="1:25" x14ac:dyDescent="0.25">
      <c r="A4304" s="1">
        <v>42314</v>
      </c>
      <c r="B4304" s="2">
        <v>8693.57</v>
      </c>
      <c r="C4304" s="2">
        <v>112033</v>
      </c>
      <c r="D4304" s="2">
        <v>8689</v>
      </c>
      <c r="E4304" s="2">
        <v>8699</v>
      </c>
      <c r="F4304" s="13">
        <f t="shared" si="1212"/>
        <v>-5.2567587308782748E-4</v>
      </c>
      <c r="G4304" s="2">
        <f t="shared" si="1207"/>
        <v>8322.7163333333338</v>
      </c>
      <c r="H4304" s="2">
        <f t="shared" ca="1" si="1213"/>
        <v>103914.4</v>
      </c>
      <c r="I4304">
        <f t="shared" ca="1" si="1214"/>
        <v>1</v>
      </c>
      <c r="J4304">
        <f t="shared" si="1215"/>
        <v>-1</v>
      </c>
      <c r="K4304">
        <f t="shared" si="1208"/>
        <v>-156.61000000000058</v>
      </c>
      <c r="L4304">
        <f t="shared" ca="1" si="1209"/>
        <v>-156.61000000000058</v>
      </c>
      <c r="M4304" s="14">
        <f t="shared" si="1210"/>
        <v>6923.0300000000498</v>
      </c>
      <c r="N4304">
        <f t="shared" si="1216"/>
        <v>0</v>
      </c>
      <c r="O4304">
        <f t="shared" si="1211"/>
        <v>0</v>
      </c>
      <c r="P4304">
        <f>COUNTIF(作圖資料!$A$3:$A$249,A4304)</f>
        <v>0</v>
      </c>
      <c r="R4304" s="7">
        <f t="shared" si="1217"/>
        <v>-181</v>
      </c>
      <c r="S4304" s="8">
        <f t="shared" ca="1" si="1218"/>
        <v>-181</v>
      </c>
      <c r="T4304" s="8">
        <f t="shared" ca="1" si="1219"/>
        <v>7846</v>
      </c>
      <c r="U4304" s="8">
        <f t="shared" ca="1" si="1220"/>
        <v>0</v>
      </c>
      <c r="V4304" s="9">
        <f t="shared" ca="1" si="1221"/>
        <v>0</v>
      </c>
      <c r="W4304" s="3">
        <f t="shared" si="1222"/>
        <v>-2.6715513466335494E-5</v>
      </c>
      <c r="X4304" s="3">
        <f t="shared" si="1223"/>
        <v>9.7964626337083693E-3</v>
      </c>
      <c r="Y4304" s="3">
        <f t="shared" si="1224"/>
        <v>9.2926007666394028E-3</v>
      </c>
    </row>
    <row r="4305" spans="1:25" x14ac:dyDescent="0.25">
      <c r="A4305" s="1">
        <v>42317</v>
      </c>
      <c r="B4305" s="2">
        <v>8642.48</v>
      </c>
      <c r="C4305" s="2">
        <v>95259</v>
      </c>
      <c r="D4305" s="2">
        <v>8631</v>
      </c>
      <c r="E4305" s="2">
        <v>8635</v>
      </c>
      <c r="F4305" s="13">
        <f t="shared" si="1212"/>
        <v>-1.328322425970252E-3</v>
      </c>
      <c r="G4305" s="2">
        <f t="shared" si="1207"/>
        <v>8328.7013333333343</v>
      </c>
      <c r="H4305" s="2">
        <f t="shared" ca="1" si="1213"/>
        <v>107419</v>
      </c>
      <c r="I4305">
        <f t="shared" ca="1" si="1214"/>
        <v>-1</v>
      </c>
      <c r="J4305">
        <f t="shared" si="1215"/>
        <v>-1</v>
      </c>
      <c r="K4305">
        <f t="shared" si="1208"/>
        <v>-51.090000000000146</v>
      </c>
      <c r="L4305">
        <f t="shared" ca="1" si="1209"/>
        <v>-51.090000000000146</v>
      </c>
      <c r="M4305" s="14">
        <f t="shared" si="1210"/>
        <v>6923.0300000000498</v>
      </c>
      <c r="N4305">
        <f t="shared" si="1216"/>
        <v>0</v>
      </c>
      <c r="O4305">
        <f t="shared" si="1211"/>
        <v>0</v>
      </c>
      <c r="P4305">
        <f>COUNTIF(作圖資料!$A$3:$A$249,A4305)</f>
        <v>0</v>
      </c>
      <c r="R4305" s="7">
        <f t="shared" si="1217"/>
        <v>-58</v>
      </c>
      <c r="S4305" s="8">
        <f t="shared" ca="1" si="1218"/>
        <v>-58</v>
      </c>
      <c r="T4305" s="8">
        <f t="shared" ca="1" si="1219"/>
        <v>7846</v>
      </c>
      <c r="U4305" s="8">
        <f t="shared" ca="1" si="1220"/>
        <v>0</v>
      </c>
      <c r="V4305" s="9">
        <f t="shared" ca="1" si="1221"/>
        <v>0</v>
      </c>
      <c r="W4305" s="3">
        <f t="shared" si="1222"/>
        <v>-2.6715513466335494E-5</v>
      </c>
      <c r="X4305" s="3">
        <f t="shared" si="1223"/>
        <v>3.8621340119848746E-3</v>
      </c>
      <c r="Y4305" s="3">
        <f t="shared" si="1224"/>
        <v>2.5554652108257248E-3</v>
      </c>
    </row>
    <row r="4306" spans="1:25" x14ac:dyDescent="0.25">
      <c r="A4306" s="1">
        <v>42318</v>
      </c>
      <c r="B4306" s="2">
        <v>8536.9</v>
      </c>
      <c r="C4306" s="2">
        <v>86007</v>
      </c>
      <c r="D4306" s="2">
        <v>8532</v>
      </c>
      <c r="E4306" s="2">
        <v>8536</v>
      </c>
      <c r="F4306" s="13">
        <f t="shared" si="1212"/>
        <v>-5.7397884477972116E-4</v>
      </c>
      <c r="G4306" s="2">
        <f t="shared" si="1207"/>
        <v>8332.4540000000015</v>
      </c>
      <c r="H4306" s="2">
        <f t="shared" ca="1" si="1213"/>
        <v>105328.6</v>
      </c>
      <c r="I4306">
        <f t="shared" ca="1" si="1214"/>
        <v>-1</v>
      </c>
      <c r="J4306">
        <f t="shared" si="1215"/>
        <v>-1</v>
      </c>
      <c r="K4306">
        <f t="shared" si="1208"/>
        <v>-105.57999999999993</v>
      </c>
      <c r="L4306">
        <f t="shared" ca="1" si="1209"/>
        <v>105.57999999999993</v>
      </c>
      <c r="M4306" s="14">
        <f t="shared" si="1210"/>
        <v>6923.0300000000498</v>
      </c>
      <c r="N4306">
        <f t="shared" si="1216"/>
        <v>0</v>
      </c>
      <c r="O4306">
        <f t="shared" si="1211"/>
        <v>0</v>
      </c>
      <c r="P4306">
        <f>COUNTIF(作圖資料!$A$3:$A$249,A4306)</f>
        <v>0</v>
      </c>
      <c r="R4306" s="7">
        <f t="shared" si="1217"/>
        <v>-99</v>
      </c>
      <c r="S4306" s="8">
        <f t="shared" ca="1" si="1218"/>
        <v>99</v>
      </c>
      <c r="T4306" s="8">
        <f t="shared" ca="1" si="1219"/>
        <v>7846</v>
      </c>
      <c r="U4306" s="8">
        <f t="shared" ca="1" si="1220"/>
        <v>0</v>
      </c>
      <c r="V4306" s="9">
        <f t="shared" ca="1" si="1221"/>
        <v>0</v>
      </c>
      <c r="W4306" s="3">
        <f t="shared" si="1222"/>
        <v>-2.6715513466335494E-5</v>
      </c>
      <c r="X4306" s="3">
        <f t="shared" si="1223"/>
        <v>-8.4014482131385959E-3</v>
      </c>
      <c r="Y4306" s="3">
        <f t="shared" si="1224"/>
        <v>-8.9441282378907028E-3</v>
      </c>
    </row>
    <row r="4307" spans="1:25" x14ac:dyDescent="0.25">
      <c r="A4307" s="1">
        <v>42319</v>
      </c>
      <c r="B4307" s="2">
        <v>8415.01</v>
      </c>
      <c r="C4307" s="2">
        <v>97069</v>
      </c>
      <c r="D4307" s="2">
        <v>8380</v>
      </c>
      <c r="E4307" s="2">
        <v>8376</v>
      </c>
      <c r="F4307" s="13">
        <f t="shared" si="1212"/>
        <v>-4.1604228634309903E-3</v>
      </c>
      <c r="G4307" s="2">
        <f t="shared" si="1207"/>
        <v>8334.2768333333333</v>
      </c>
      <c r="H4307" s="2">
        <f t="shared" ca="1" si="1213"/>
        <v>99301.2</v>
      </c>
      <c r="I4307">
        <f t="shared" ca="1" si="1214"/>
        <v>-1</v>
      </c>
      <c r="J4307">
        <f t="shared" si="1215"/>
        <v>-1</v>
      </c>
      <c r="K4307">
        <f t="shared" si="1208"/>
        <v>-121.88999999999942</v>
      </c>
      <c r="L4307">
        <f t="shared" ca="1" si="1209"/>
        <v>121.88999999999942</v>
      </c>
      <c r="M4307" s="14">
        <f t="shared" si="1210"/>
        <v>6923.0300000000498</v>
      </c>
      <c r="N4307">
        <f t="shared" si="1216"/>
        <v>0</v>
      </c>
      <c r="O4307">
        <f t="shared" si="1211"/>
        <v>0</v>
      </c>
      <c r="P4307">
        <f>COUNTIF(作圖資料!$A$3:$A$249,A4307)</f>
        <v>0</v>
      </c>
      <c r="R4307" s="7">
        <f t="shared" si="1217"/>
        <v>-152</v>
      </c>
      <c r="S4307" s="8">
        <f t="shared" ca="1" si="1218"/>
        <v>152</v>
      </c>
      <c r="T4307" s="8">
        <f t="shared" ca="1" si="1219"/>
        <v>7846</v>
      </c>
      <c r="U4307" s="8">
        <f t="shared" ca="1" si="1220"/>
        <v>0</v>
      </c>
      <c r="V4307" s="9">
        <f t="shared" ca="1" si="1221"/>
        <v>0</v>
      </c>
      <c r="W4307" s="3">
        <f t="shared" si="1222"/>
        <v>-2.6715513466335494E-5</v>
      </c>
      <c r="X4307" s="3">
        <f t="shared" si="1223"/>
        <v>-2.2559508806246131E-2</v>
      </c>
      <c r="Y4307" s="3">
        <f t="shared" si="1224"/>
        <v>-2.6600069694505901E-2</v>
      </c>
    </row>
    <row r="4308" spans="1:25" x14ac:dyDescent="0.25">
      <c r="A4308" s="1">
        <v>42320</v>
      </c>
      <c r="B4308" s="2">
        <v>8428.09</v>
      </c>
      <c r="C4308" s="2">
        <v>81943</v>
      </c>
      <c r="D4308" s="2">
        <v>8461</v>
      </c>
      <c r="E4308" s="2">
        <v>8450</v>
      </c>
      <c r="F4308" s="13">
        <f t="shared" si="1212"/>
        <v>3.9047993080283394E-3</v>
      </c>
      <c r="G4308" s="2">
        <f t="shared" si="1207"/>
        <v>8337.854666666668</v>
      </c>
      <c r="H4308" s="2">
        <f t="shared" ca="1" si="1213"/>
        <v>94462.2</v>
      </c>
      <c r="I4308">
        <f t="shared" ca="1" si="1214"/>
        <v>-1</v>
      </c>
      <c r="J4308">
        <f t="shared" si="1215"/>
        <v>1</v>
      </c>
      <c r="K4308">
        <f t="shared" si="1208"/>
        <v>13.079999999999927</v>
      </c>
      <c r="L4308">
        <f t="shared" ca="1" si="1209"/>
        <v>-13.079999999999927</v>
      </c>
      <c r="M4308" s="14">
        <f t="shared" si="1210"/>
        <v>6923.0300000000498</v>
      </c>
      <c r="N4308">
        <f t="shared" si="1216"/>
        <v>0</v>
      </c>
      <c r="O4308">
        <f t="shared" si="1211"/>
        <v>0</v>
      </c>
      <c r="P4308">
        <f>COUNTIF(作圖資料!$A$3:$A$249,A4308)</f>
        <v>0</v>
      </c>
      <c r="R4308" s="7">
        <f t="shared" si="1217"/>
        <v>81</v>
      </c>
      <c r="S4308" s="8">
        <f t="shared" ca="1" si="1218"/>
        <v>-81</v>
      </c>
      <c r="T4308" s="8">
        <f t="shared" ca="1" si="1219"/>
        <v>7846</v>
      </c>
      <c r="U4308" s="8">
        <f t="shared" ca="1" si="1220"/>
        <v>0</v>
      </c>
      <c r="V4308" s="9">
        <f t="shared" ca="1" si="1221"/>
        <v>0</v>
      </c>
      <c r="W4308" s="3">
        <f t="shared" si="1222"/>
        <v>-2.6715513466335494E-5</v>
      </c>
      <c r="X4308" s="3">
        <f t="shared" si="1223"/>
        <v>-2.1040209170854807E-2</v>
      </c>
      <c r="Y4308" s="3">
        <f t="shared" si="1224"/>
        <v>-1.7191311418283339E-2</v>
      </c>
    </row>
    <row r="4309" spans="1:25" x14ac:dyDescent="0.25">
      <c r="A4309" s="1">
        <v>42321</v>
      </c>
      <c r="B4309" s="2">
        <v>8329.5</v>
      </c>
      <c r="C4309" s="2">
        <v>77151</v>
      </c>
      <c r="D4309" s="2">
        <v>8356</v>
      </c>
      <c r="E4309" s="2">
        <v>8358</v>
      </c>
      <c r="F4309" s="13">
        <f t="shared" si="1212"/>
        <v>3.1814634731976987E-3</v>
      </c>
      <c r="G4309" s="2">
        <f t="shared" si="1207"/>
        <v>8340.3926666666684</v>
      </c>
      <c r="H4309" s="2">
        <f t="shared" ca="1" si="1213"/>
        <v>87485.8</v>
      </c>
      <c r="I4309">
        <f t="shared" ca="1" si="1214"/>
        <v>-1</v>
      </c>
      <c r="J4309">
        <f t="shared" si="1215"/>
        <v>1</v>
      </c>
      <c r="K4309">
        <f t="shared" si="1208"/>
        <v>-98.590000000000146</v>
      </c>
      <c r="L4309">
        <f t="shared" ca="1" si="1209"/>
        <v>98.590000000000146</v>
      </c>
      <c r="M4309" s="14">
        <f t="shared" si="1210"/>
        <v>6923.0300000000498</v>
      </c>
      <c r="N4309">
        <f t="shared" si="1216"/>
        <v>0</v>
      </c>
      <c r="O4309">
        <f t="shared" si="1211"/>
        <v>0</v>
      </c>
      <c r="P4309">
        <f>COUNTIF(作圖資料!$A$3:$A$249,A4309)</f>
        <v>0</v>
      </c>
      <c r="R4309" s="7">
        <f t="shared" si="1217"/>
        <v>-105</v>
      </c>
      <c r="S4309" s="8">
        <f t="shared" ca="1" si="1218"/>
        <v>105</v>
      </c>
      <c r="T4309" s="8">
        <f t="shared" ca="1" si="1219"/>
        <v>7846</v>
      </c>
      <c r="U4309" s="8">
        <f t="shared" ca="1" si="1220"/>
        <v>0</v>
      </c>
      <c r="V4309" s="9">
        <f t="shared" ca="1" si="1221"/>
        <v>0</v>
      </c>
      <c r="W4309" s="3">
        <f t="shared" si="1222"/>
        <v>-2.6715513466335494E-5</v>
      </c>
      <c r="X4309" s="3">
        <f t="shared" si="1223"/>
        <v>-3.2491872095413599E-2</v>
      </c>
      <c r="Y4309" s="3">
        <f t="shared" si="1224"/>
        <v>-2.9387849924497722E-2</v>
      </c>
    </row>
    <row r="4310" spans="1:25" x14ac:dyDescent="0.25">
      <c r="A4310" s="1">
        <v>42324</v>
      </c>
      <c r="B4310" s="2">
        <v>8295.4</v>
      </c>
      <c r="C4310" s="2">
        <v>80803</v>
      </c>
      <c r="D4310" s="2">
        <v>8290</v>
      </c>
      <c r="E4310" s="2">
        <v>8284</v>
      </c>
      <c r="F4310" s="13">
        <f t="shared" si="1212"/>
        <v>-6.5096318441537626E-4</v>
      </c>
      <c r="G4310" s="2">
        <f t="shared" si="1207"/>
        <v>8344.952000000003</v>
      </c>
      <c r="H4310" s="2">
        <f t="shared" ca="1" si="1213"/>
        <v>84594.6</v>
      </c>
      <c r="I4310">
        <f t="shared" ca="1" si="1214"/>
        <v>-1</v>
      </c>
      <c r="J4310">
        <f t="shared" si="1215"/>
        <v>-1</v>
      </c>
      <c r="K4310">
        <f t="shared" si="1208"/>
        <v>-34.100000000000364</v>
      </c>
      <c r="L4310">
        <f t="shared" ca="1" si="1209"/>
        <v>34.100000000000364</v>
      </c>
      <c r="M4310" s="14">
        <f t="shared" si="1210"/>
        <v>6923.0300000000498</v>
      </c>
      <c r="N4310">
        <f t="shared" si="1216"/>
        <v>0</v>
      </c>
      <c r="O4310">
        <f t="shared" si="1211"/>
        <v>0</v>
      </c>
      <c r="P4310">
        <f>COUNTIF(作圖資料!$A$3:$A$249,A4310)</f>
        <v>0</v>
      </c>
      <c r="R4310" s="7">
        <f t="shared" si="1217"/>
        <v>-66</v>
      </c>
      <c r="S4310" s="8">
        <f t="shared" ca="1" si="1218"/>
        <v>66</v>
      </c>
      <c r="T4310" s="8">
        <f t="shared" ca="1" si="1219"/>
        <v>7846</v>
      </c>
      <c r="U4310" s="8">
        <f t="shared" ca="1" si="1220"/>
        <v>0</v>
      </c>
      <c r="V4310" s="9">
        <f t="shared" ca="1" si="1221"/>
        <v>0</v>
      </c>
      <c r="W4310" s="3">
        <f t="shared" si="1222"/>
        <v>-2.6715513466335494E-5</v>
      </c>
      <c r="X4310" s="3">
        <f t="shared" si="1223"/>
        <v>-3.6452737352817621E-2</v>
      </c>
      <c r="Y4310" s="3">
        <f t="shared" si="1224"/>
        <v>-3.705424555697534E-2</v>
      </c>
    </row>
    <row r="4311" spans="1:25" x14ac:dyDescent="0.25">
      <c r="A4311" s="1">
        <v>42325</v>
      </c>
      <c r="B4311" s="2">
        <v>8419.42</v>
      </c>
      <c r="C4311" s="2">
        <v>85669</v>
      </c>
      <c r="D4311" s="2">
        <v>8440</v>
      </c>
      <c r="E4311" s="2">
        <v>8435</v>
      </c>
      <c r="F4311" s="13">
        <f t="shared" si="1212"/>
        <v>2.4443488981427119E-3</v>
      </c>
      <c r="G4311" s="2">
        <f t="shared" si="1207"/>
        <v>8351.4455000000016</v>
      </c>
      <c r="H4311" s="2">
        <f t="shared" ca="1" si="1213"/>
        <v>84527</v>
      </c>
      <c r="I4311">
        <f t="shared" ca="1" si="1214"/>
        <v>1</v>
      </c>
      <c r="J4311">
        <f t="shared" si="1215"/>
        <v>1</v>
      </c>
      <c r="K4311">
        <f t="shared" si="1208"/>
        <v>124.02000000000044</v>
      </c>
      <c r="L4311">
        <f t="shared" ca="1" si="1209"/>
        <v>-124.02000000000044</v>
      </c>
      <c r="M4311" s="14">
        <f t="shared" si="1210"/>
        <v>6923.0300000000498</v>
      </c>
      <c r="N4311">
        <f t="shared" si="1216"/>
        <v>0</v>
      </c>
      <c r="O4311">
        <f t="shared" si="1211"/>
        <v>0</v>
      </c>
      <c r="P4311">
        <f>COUNTIF(作圖資料!$A$3:$A$249,A4311)</f>
        <v>0</v>
      </c>
      <c r="R4311" s="7">
        <f t="shared" si="1217"/>
        <v>150</v>
      </c>
      <c r="S4311" s="8">
        <f t="shared" ca="1" si="1218"/>
        <v>-150</v>
      </c>
      <c r="T4311" s="8">
        <f t="shared" ca="1" si="1219"/>
        <v>7846</v>
      </c>
      <c r="U4311" s="8">
        <f t="shared" ca="1" si="1220"/>
        <v>0</v>
      </c>
      <c r="V4311" s="9">
        <f t="shared" ca="1" si="1221"/>
        <v>0</v>
      </c>
      <c r="W4311" s="3">
        <f t="shared" si="1222"/>
        <v>-2.6715513466335494E-5</v>
      </c>
      <c r="X4311" s="3">
        <f t="shared" si="1223"/>
        <v>-2.2047267874130139E-2</v>
      </c>
      <c r="Y4311" s="3">
        <f t="shared" si="1224"/>
        <v>-1.9630619119526238E-2</v>
      </c>
    </row>
    <row r="4312" spans="1:25" x14ac:dyDescent="0.25">
      <c r="A4312" s="1">
        <v>42326</v>
      </c>
      <c r="B4312" s="2">
        <v>8340.4699999999993</v>
      </c>
      <c r="C4312" s="2">
        <v>83044</v>
      </c>
      <c r="D4312" s="2">
        <v>8336</v>
      </c>
      <c r="E4312" s="2">
        <v>8276</v>
      </c>
      <c r="F4312" s="13">
        <f t="shared" si="1212"/>
        <v>-7.7297802162227258E-3</v>
      </c>
      <c r="G4312" s="2">
        <f t="shared" si="1207"/>
        <v>8360.6713333333355</v>
      </c>
      <c r="H4312" s="2">
        <f t="shared" ca="1" si="1213"/>
        <v>81722</v>
      </c>
      <c r="I4312">
        <f t="shared" ca="1" si="1214"/>
        <v>1</v>
      </c>
      <c r="J4312">
        <f t="shared" si="1215"/>
        <v>-1</v>
      </c>
      <c r="K4312">
        <f t="shared" si="1208"/>
        <v>-78.950000000000728</v>
      </c>
      <c r="L4312">
        <f t="shared" ca="1" si="1209"/>
        <v>-78.950000000000728</v>
      </c>
      <c r="M4312" s="14">
        <f t="shared" si="1210"/>
        <v>6923.0300000000498</v>
      </c>
      <c r="N4312">
        <f t="shared" si="1216"/>
        <v>0</v>
      </c>
      <c r="O4312">
        <f t="shared" si="1211"/>
        <v>0</v>
      </c>
      <c r="P4312">
        <f>COUNTIF(作圖資料!$A$3:$A$249,A4312)</f>
        <v>1</v>
      </c>
      <c r="R4312" s="7">
        <f t="shared" si="1217"/>
        <v>-104</v>
      </c>
      <c r="S4312" s="8">
        <f t="shared" ca="1" si="1218"/>
        <v>-104</v>
      </c>
      <c r="T4312" s="8">
        <f t="shared" ca="1" si="1219"/>
        <v>7846</v>
      </c>
      <c r="U4312" s="8">
        <f t="shared" ca="1" si="1220"/>
        <v>0</v>
      </c>
      <c r="V4312" s="9">
        <f t="shared" ca="1" si="1221"/>
        <v>0</v>
      </c>
      <c r="W4312" s="3">
        <f t="shared" si="1222"/>
        <v>-2.6715513466335494E-5</v>
      </c>
      <c r="X4312" s="3">
        <f t="shared" si="1223"/>
        <v>-3.1217658257474579E-2</v>
      </c>
      <c r="Y4312" s="3">
        <f t="shared" si="1224"/>
        <v>-3.1711000116157684E-2</v>
      </c>
    </row>
    <row r="4313" spans="1:25" x14ac:dyDescent="0.25">
      <c r="A4313" s="1">
        <v>42327</v>
      </c>
      <c r="B4313" s="2">
        <v>8477.2000000000007</v>
      </c>
      <c r="C4313" s="2">
        <v>85344</v>
      </c>
      <c r="D4313" s="2">
        <v>8447</v>
      </c>
      <c r="E4313" s="2">
        <v>8441</v>
      </c>
      <c r="F4313" s="13">
        <f t="shared" si="1212"/>
        <v>-3.5624970509131604E-3</v>
      </c>
      <c r="G4313" s="2">
        <f t="shared" si="1207"/>
        <v>8378.4523333333364</v>
      </c>
      <c r="H4313" s="2">
        <f t="shared" ca="1" si="1213"/>
        <v>82402.2</v>
      </c>
      <c r="I4313">
        <f t="shared" ca="1" si="1214"/>
        <v>1</v>
      </c>
      <c r="J4313">
        <f t="shared" si="1215"/>
        <v>-1</v>
      </c>
      <c r="K4313">
        <f t="shared" si="1208"/>
        <v>136.73000000000138</v>
      </c>
      <c r="L4313">
        <f t="shared" ca="1" si="1209"/>
        <v>136.73000000000138</v>
      </c>
      <c r="M4313" s="14">
        <f t="shared" si="1210"/>
        <v>6923.0300000000498</v>
      </c>
      <c r="N4313">
        <f t="shared" si="1216"/>
        <v>0</v>
      </c>
      <c r="O4313">
        <f t="shared" si="1211"/>
        <v>0</v>
      </c>
      <c r="P4313">
        <f>COUNTIF(作圖資料!$A$3:$A$249,A4313)</f>
        <v>0</v>
      </c>
      <c r="R4313" s="7">
        <f t="shared" si="1217"/>
        <v>171</v>
      </c>
      <c r="S4313" s="8">
        <f t="shared" ca="1" si="1218"/>
        <v>171</v>
      </c>
      <c r="T4313" s="8">
        <f t="shared" ca="1" si="1219"/>
        <v>7846</v>
      </c>
      <c r="U4313" s="8">
        <f t="shared" ca="1" si="1220"/>
        <v>0</v>
      </c>
      <c r="V4313" s="9">
        <f t="shared" ca="1" si="1221"/>
        <v>0</v>
      </c>
      <c r="W4313" s="3">
        <f t="shared" si="1222"/>
        <v>-7.7297802162227258E-3</v>
      </c>
      <c r="X4313" s="3">
        <f t="shared" si="1223"/>
        <v>1.6393560554741088E-2</v>
      </c>
      <c r="Y4313" s="3">
        <f t="shared" si="1224"/>
        <v>2.0662155630739486E-2</v>
      </c>
    </row>
    <row r="4314" spans="1:25" x14ac:dyDescent="0.25">
      <c r="A4314" s="1">
        <v>42328</v>
      </c>
      <c r="B4314" s="2">
        <v>8465.4500000000007</v>
      </c>
      <c r="C4314" s="2">
        <v>75593</v>
      </c>
      <c r="D4314" s="2">
        <v>8444</v>
      </c>
      <c r="E4314" s="2">
        <v>8437</v>
      </c>
      <c r="F4314" s="13">
        <f t="shared" si="1212"/>
        <v>-2.5338286801056542E-3</v>
      </c>
      <c r="G4314" s="2">
        <f t="shared" si="1207"/>
        <v>8391.6158333333351</v>
      </c>
      <c r="H4314" s="2">
        <f t="shared" ca="1" si="1213"/>
        <v>82090.600000000006</v>
      </c>
      <c r="I4314">
        <f t="shared" ca="1" si="1214"/>
        <v>-1</v>
      </c>
      <c r="J4314">
        <f t="shared" si="1215"/>
        <v>-1</v>
      </c>
      <c r="K4314">
        <f t="shared" si="1208"/>
        <v>-11.75</v>
      </c>
      <c r="L4314">
        <f t="shared" ca="1" si="1209"/>
        <v>-11.75</v>
      </c>
      <c r="M4314" s="14">
        <f t="shared" si="1210"/>
        <v>6923.0300000000498</v>
      </c>
      <c r="N4314">
        <f t="shared" si="1216"/>
        <v>0</v>
      </c>
      <c r="O4314">
        <f t="shared" si="1211"/>
        <v>0</v>
      </c>
      <c r="P4314">
        <f>COUNTIF(作圖資料!$A$3:$A$249,A4314)</f>
        <v>0</v>
      </c>
      <c r="R4314" s="7">
        <f t="shared" si="1217"/>
        <v>-3</v>
      </c>
      <c r="S4314" s="8">
        <f t="shared" ca="1" si="1218"/>
        <v>-3</v>
      </c>
      <c r="T4314" s="8">
        <f t="shared" ca="1" si="1219"/>
        <v>7846</v>
      </c>
      <c r="U4314" s="8">
        <f t="shared" ca="1" si="1220"/>
        <v>0</v>
      </c>
      <c r="V4314" s="9">
        <f t="shared" ca="1" si="1221"/>
        <v>0</v>
      </c>
      <c r="W4314" s="3">
        <f t="shared" si="1222"/>
        <v>-7.7297802162227258E-3</v>
      </c>
      <c r="X4314" s="3">
        <f t="shared" si="1223"/>
        <v>1.4984767045502556E-2</v>
      </c>
      <c r="Y4314" s="3">
        <f t="shared" si="1224"/>
        <v>2.029966167230568E-2</v>
      </c>
    </row>
    <row r="4315" spans="1:25" x14ac:dyDescent="0.25">
      <c r="A4315" s="1">
        <v>42331</v>
      </c>
      <c r="B4315" s="2">
        <v>8485.73</v>
      </c>
      <c r="C4315" s="2">
        <v>69745</v>
      </c>
      <c r="D4315" s="2">
        <v>8478</v>
      </c>
      <c r="E4315" s="2">
        <v>8475</v>
      </c>
      <c r="F4315" s="13">
        <f t="shared" si="1212"/>
        <v>-9.1094107401479274E-4</v>
      </c>
      <c r="G4315" s="2">
        <f t="shared" si="1207"/>
        <v>8404.451500000001</v>
      </c>
      <c r="H4315" s="2">
        <f t="shared" ca="1" si="1213"/>
        <v>79879</v>
      </c>
      <c r="I4315">
        <f t="shared" ca="1" si="1214"/>
        <v>-1</v>
      </c>
      <c r="J4315">
        <f t="shared" si="1215"/>
        <v>-1</v>
      </c>
      <c r="K4315">
        <f t="shared" si="1208"/>
        <v>20.279999999998836</v>
      </c>
      <c r="L4315">
        <f t="shared" ca="1" si="1209"/>
        <v>-20.279999999998836</v>
      </c>
      <c r="M4315" s="14">
        <f t="shared" si="1210"/>
        <v>6923.0300000000498</v>
      </c>
      <c r="N4315">
        <f t="shared" si="1216"/>
        <v>0</v>
      </c>
      <c r="O4315">
        <f t="shared" si="1211"/>
        <v>0</v>
      </c>
      <c r="P4315">
        <f>COUNTIF(作圖資料!$A$3:$A$249,A4315)</f>
        <v>0</v>
      </c>
      <c r="R4315" s="7">
        <f t="shared" si="1217"/>
        <v>34</v>
      </c>
      <c r="S4315" s="8">
        <f t="shared" ca="1" si="1218"/>
        <v>-34</v>
      </c>
      <c r="T4315" s="8">
        <f t="shared" ca="1" si="1219"/>
        <v>7846</v>
      </c>
      <c r="U4315" s="8">
        <f t="shared" ca="1" si="1220"/>
        <v>0</v>
      </c>
      <c r="V4315" s="9">
        <f t="shared" ca="1" si="1221"/>
        <v>0</v>
      </c>
      <c r="W4315" s="3">
        <f t="shared" si="1222"/>
        <v>-7.7297802162227258E-3</v>
      </c>
      <c r="X4315" s="3">
        <f t="shared" si="1223"/>
        <v>1.741628469378842E-2</v>
      </c>
      <c r="Y4315" s="3">
        <f t="shared" si="1224"/>
        <v>2.4407926534558033E-2</v>
      </c>
    </row>
    <row r="4316" spans="1:25" x14ac:dyDescent="0.25">
      <c r="A4316" s="1">
        <v>42332</v>
      </c>
      <c r="B4316" s="2">
        <v>8400.14</v>
      </c>
      <c r="C4316" s="2">
        <v>80415</v>
      </c>
      <c r="D4316" s="2">
        <v>8402</v>
      </c>
      <c r="E4316" s="2">
        <v>8395</v>
      </c>
      <c r="F4316" s="13">
        <f t="shared" si="1212"/>
        <v>2.2142488101395408E-4</v>
      </c>
      <c r="G4316" s="2">
        <f t="shared" si="1207"/>
        <v>8414.0446666666685</v>
      </c>
      <c r="H4316" s="2">
        <f t="shared" ca="1" si="1213"/>
        <v>78828.2</v>
      </c>
      <c r="I4316">
        <f t="shared" ca="1" si="1214"/>
        <v>1</v>
      </c>
      <c r="J4316">
        <f t="shared" si="1215"/>
        <v>1</v>
      </c>
      <c r="K4316">
        <f t="shared" si="1208"/>
        <v>-85.590000000000146</v>
      </c>
      <c r="L4316">
        <f t="shared" ca="1" si="1209"/>
        <v>85.590000000000146</v>
      </c>
      <c r="M4316" s="14">
        <f t="shared" si="1210"/>
        <v>6923.0300000000498</v>
      </c>
      <c r="N4316">
        <f t="shared" si="1216"/>
        <v>0</v>
      </c>
      <c r="O4316">
        <f t="shared" si="1211"/>
        <v>0</v>
      </c>
      <c r="P4316">
        <f>COUNTIF(作圖資料!$A$3:$A$249,A4316)</f>
        <v>0</v>
      </c>
      <c r="R4316" s="7">
        <f t="shared" si="1217"/>
        <v>-76</v>
      </c>
      <c r="S4316" s="8">
        <f t="shared" ca="1" si="1218"/>
        <v>76</v>
      </c>
      <c r="T4316" s="8">
        <f t="shared" ca="1" si="1219"/>
        <v>7846</v>
      </c>
      <c r="U4316" s="8">
        <f t="shared" ca="1" si="1220"/>
        <v>0</v>
      </c>
      <c r="V4316" s="9">
        <f t="shared" ca="1" si="1221"/>
        <v>0</v>
      </c>
      <c r="W4316" s="3">
        <f t="shared" si="1222"/>
        <v>-7.7297802162227258E-3</v>
      </c>
      <c r="X4316" s="3">
        <f t="shared" si="1223"/>
        <v>7.1542730805340682E-3</v>
      </c>
      <c r="Y4316" s="3">
        <f t="shared" si="1224"/>
        <v>1.5224746254229427E-2</v>
      </c>
    </row>
    <row r="4317" spans="1:25" x14ac:dyDescent="0.25">
      <c r="A4317" s="1">
        <v>42333</v>
      </c>
      <c r="B4317" s="2">
        <v>8386.1299999999992</v>
      </c>
      <c r="C4317" s="2">
        <v>74255</v>
      </c>
      <c r="D4317" s="2">
        <v>8388</v>
      </c>
      <c r="E4317" s="2">
        <v>8383</v>
      </c>
      <c r="F4317" s="13">
        <f t="shared" si="1212"/>
        <v>2.2298724202940434E-4</v>
      </c>
      <c r="G4317" s="2">
        <f t="shared" si="1207"/>
        <v>8420.1605000000018</v>
      </c>
      <c r="H4317" s="2">
        <f t="shared" ca="1" si="1213"/>
        <v>77070.399999999994</v>
      </c>
      <c r="I4317">
        <f t="shared" ca="1" si="1214"/>
        <v>-1</v>
      </c>
      <c r="J4317">
        <f t="shared" si="1215"/>
        <v>1</v>
      </c>
      <c r="K4317">
        <f t="shared" si="1208"/>
        <v>-14.010000000000218</v>
      </c>
      <c r="L4317">
        <f t="shared" ca="1" si="1209"/>
        <v>-14.010000000000218</v>
      </c>
      <c r="M4317" s="14">
        <f t="shared" si="1210"/>
        <v>6923.0300000000498</v>
      </c>
      <c r="N4317">
        <f t="shared" si="1216"/>
        <v>0</v>
      </c>
      <c r="O4317">
        <f t="shared" si="1211"/>
        <v>0</v>
      </c>
      <c r="P4317">
        <f>COUNTIF(作圖資料!$A$3:$A$249,A4317)</f>
        <v>0</v>
      </c>
      <c r="R4317" s="7">
        <f t="shared" si="1217"/>
        <v>-14</v>
      </c>
      <c r="S4317" s="8">
        <f t="shared" ca="1" si="1218"/>
        <v>-14</v>
      </c>
      <c r="T4317" s="8">
        <f t="shared" ca="1" si="1219"/>
        <v>7846</v>
      </c>
      <c r="U4317" s="8">
        <f t="shared" ca="1" si="1220"/>
        <v>0</v>
      </c>
      <c r="V4317" s="9">
        <f t="shared" ca="1" si="1221"/>
        <v>0</v>
      </c>
      <c r="W4317" s="3">
        <f t="shared" si="1222"/>
        <v>-7.7297802162227258E-3</v>
      </c>
      <c r="X4317" s="3">
        <f t="shared" si="1223"/>
        <v>5.4745116282417516E-3</v>
      </c>
      <c r="Y4317" s="3">
        <f t="shared" si="1224"/>
        <v>1.3533107781537268E-2</v>
      </c>
    </row>
    <row r="4318" spans="1:25" x14ac:dyDescent="0.25">
      <c r="A4318" s="1">
        <v>42334</v>
      </c>
      <c r="B4318" s="2">
        <v>8484.9</v>
      </c>
      <c r="C4318" s="2">
        <v>79205</v>
      </c>
      <c r="D4318" s="2">
        <v>8502</v>
      </c>
      <c r="E4318" s="2">
        <v>8497</v>
      </c>
      <c r="F4318" s="13">
        <f t="shared" si="1212"/>
        <v>2.0153449068345264E-3</v>
      </c>
      <c r="G4318" s="2">
        <f t="shared" si="1207"/>
        <v>8425.3268333333363</v>
      </c>
      <c r="H4318" s="2">
        <f t="shared" ca="1" si="1213"/>
        <v>75842.600000000006</v>
      </c>
      <c r="I4318">
        <f t="shared" ca="1" si="1214"/>
        <v>1</v>
      </c>
      <c r="J4318">
        <f t="shared" si="1215"/>
        <v>1</v>
      </c>
      <c r="K4318">
        <f t="shared" si="1208"/>
        <v>98.770000000000437</v>
      </c>
      <c r="L4318">
        <f t="shared" ca="1" si="1209"/>
        <v>-98.770000000000437</v>
      </c>
      <c r="M4318" s="14">
        <f t="shared" si="1210"/>
        <v>6923.0300000000498</v>
      </c>
      <c r="N4318">
        <f t="shared" si="1216"/>
        <v>0</v>
      </c>
      <c r="O4318">
        <f t="shared" si="1211"/>
        <v>0</v>
      </c>
      <c r="P4318">
        <f>COUNTIF(作圖資料!$A$3:$A$249,A4318)</f>
        <v>0</v>
      </c>
      <c r="R4318" s="7">
        <f t="shared" si="1217"/>
        <v>114</v>
      </c>
      <c r="S4318" s="8">
        <f t="shared" ca="1" si="1218"/>
        <v>-114</v>
      </c>
      <c r="T4318" s="8">
        <f t="shared" ca="1" si="1219"/>
        <v>7846</v>
      </c>
      <c r="U4318" s="8">
        <f t="shared" ca="1" si="1220"/>
        <v>0</v>
      </c>
      <c r="V4318" s="9">
        <f t="shared" ca="1" si="1221"/>
        <v>0</v>
      </c>
      <c r="W4318" s="3">
        <f t="shared" si="1222"/>
        <v>-7.7297802162227258E-3</v>
      </c>
      <c r="X4318" s="3">
        <f t="shared" si="1223"/>
        <v>1.7316769918242381E-2</v>
      </c>
      <c r="Y4318" s="3">
        <f t="shared" si="1224"/>
        <v>2.7307878202030178E-2</v>
      </c>
    </row>
    <row r="4319" spans="1:25" x14ac:dyDescent="0.25">
      <c r="A4319" s="1">
        <v>42335</v>
      </c>
      <c r="B4319" s="2">
        <v>8398.4</v>
      </c>
      <c r="C4319" s="2">
        <v>65070</v>
      </c>
      <c r="D4319" s="2">
        <v>8393</v>
      </c>
      <c r="E4319" s="2">
        <v>8389</v>
      </c>
      <c r="F4319" s="13">
        <f t="shared" si="1212"/>
        <v>-6.4297961516479596E-4</v>
      </c>
      <c r="G4319" s="2">
        <f t="shared" si="1207"/>
        <v>8431.6741666666694</v>
      </c>
      <c r="H4319" s="2">
        <f t="shared" ca="1" si="1213"/>
        <v>73738</v>
      </c>
      <c r="I4319">
        <f t="shared" ca="1" si="1214"/>
        <v>-1</v>
      </c>
      <c r="J4319">
        <f t="shared" si="1215"/>
        <v>-1</v>
      </c>
      <c r="K4319">
        <f t="shared" si="1208"/>
        <v>-86.5</v>
      </c>
      <c r="L4319">
        <f t="shared" ca="1" si="1209"/>
        <v>-86.5</v>
      </c>
      <c r="M4319" s="14">
        <f t="shared" si="1210"/>
        <v>6923.0300000000498</v>
      </c>
      <c r="N4319">
        <f t="shared" si="1216"/>
        <v>0</v>
      </c>
      <c r="O4319">
        <f t="shared" si="1211"/>
        <v>0</v>
      </c>
      <c r="P4319">
        <f>COUNTIF(作圖資料!$A$3:$A$249,A4319)</f>
        <v>0</v>
      </c>
      <c r="R4319" s="7">
        <f t="shared" si="1217"/>
        <v>-109</v>
      </c>
      <c r="S4319" s="8">
        <f t="shared" ca="1" si="1218"/>
        <v>-109</v>
      </c>
      <c r="T4319" s="8">
        <f t="shared" ca="1" si="1219"/>
        <v>7846</v>
      </c>
      <c r="U4319" s="8">
        <f t="shared" ca="1" si="1220"/>
        <v>0</v>
      </c>
      <c r="V4319" s="9">
        <f t="shared" ca="1" si="1221"/>
        <v>0</v>
      </c>
      <c r="W4319" s="3">
        <f t="shared" si="1222"/>
        <v>-7.7297802162227258E-3</v>
      </c>
      <c r="X4319" s="3">
        <f t="shared" si="1223"/>
        <v>6.9456517438468701E-3</v>
      </c>
      <c r="Y4319" s="3">
        <f t="shared" si="1224"/>
        <v>1.4137264378927261E-2</v>
      </c>
    </row>
    <row r="4320" spans="1:25" x14ac:dyDescent="0.25">
      <c r="A4320" s="1">
        <v>42338</v>
      </c>
      <c r="B4320" s="2">
        <v>8320.61</v>
      </c>
      <c r="C4320" s="2">
        <v>132322</v>
      </c>
      <c r="D4320" s="2">
        <v>8300</v>
      </c>
      <c r="E4320" s="2">
        <v>8296</v>
      </c>
      <c r="F4320" s="13">
        <f t="shared" si="1212"/>
        <v>-2.4769818558976198E-3</v>
      </c>
      <c r="G4320" s="2">
        <f t="shared" si="1207"/>
        <v>8436.4295000000038</v>
      </c>
      <c r="H4320" s="2">
        <f t="shared" ca="1" si="1213"/>
        <v>86253.4</v>
      </c>
      <c r="I4320">
        <f t="shared" ca="1" si="1214"/>
        <v>1</v>
      </c>
      <c r="J4320">
        <f t="shared" si="1215"/>
        <v>-1</v>
      </c>
      <c r="K4320">
        <f t="shared" si="1208"/>
        <v>-77.789999999999054</v>
      </c>
      <c r="L4320">
        <f t="shared" ca="1" si="1209"/>
        <v>77.789999999999054</v>
      </c>
      <c r="M4320" s="14">
        <f t="shared" si="1210"/>
        <v>6923.0300000000498</v>
      </c>
      <c r="N4320">
        <f t="shared" si="1216"/>
        <v>0</v>
      </c>
      <c r="O4320">
        <f t="shared" si="1211"/>
        <v>0</v>
      </c>
      <c r="P4320">
        <f>COUNTIF(作圖資料!$A$3:$A$249,A4320)</f>
        <v>0</v>
      </c>
      <c r="R4320" s="7">
        <f t="shared" si="1217"/>
        <v>-93</v>
      </c>
      <c r="S4320" s="8">
        <f t="shared" ca="1" si="1218"/>
        <v>93</v>
      </c>
      <c r="T4320" s="8">
        <f t="shared" ca="1" si="1219"/>
        <v>7846</v>
      </c>
      <c r="U4320" s="8">
        <f t="shared" ca="1" si="1220"/>
        <v>0</v>
      </c>
      <c r="V4320" s="9">
        <f t="shared" ca="1" si="1221"/>
        <v>0</v>
      </c>
      <c r="W4320" s="3">
        <f t="shared" si="1222"/>
        <v>-7.7297802162227258E-3</v>
      </c>
      <c r="X4320" s="3">
        <f t="shared" si="1223"/>
        <v>-2.381160773912816E-3</v>
      </c>
      <c r="Y4320" s="3">
        <f t="shared" si="1224"/>
        <v>2.8999516674723669E-3</v>
      </c>
    </row>
    <row r="4321" spans="1:25" x14ac:dyDescent="0.25">
      <c r="A4321" s="1">
        <v>42339</v>
      </c>
      <c r="B4321" s="2">
        <v>8463.2999999999993</v>
      </c>
      <c r="C4321" s="2">
        <v>90134</v>
      </c>
      <c r="D4321" s="2">
        <v>8456</v>
      </c>
      <c r="E4321" s="2">
        <v>8456</v>
      </c>
      <c r="F4321" s="13">
        <f t="shared" si="1212"/>
        <v>-8.6254770597748998E-4</v>
      </c>
      <c r="G4321" s="2">
        <f t="shared" si="1207"/>
        <v>8442.5520000000033</v>
      </c>
      <c r="H4321" s="2">
        <f t="shared" ca="1" si="1213"/>
        <v>88197.2</v>
      </c>
      <c r="I4321">
        <f t="shared" ca="1" si="1214"/>
        <v>1</v>
      </c>
      <c r="J4321">
        <f t="shared" si="1215"/>
        <v>-1</v>
      </c>
      <c r="K4321">
        <f t="shared" si="1208"/>
        <v>142.68999999999869</v>
      </c>
      <c r="L4321">
        <f t="shared" ca="1" si="1209"/>
        <v>142.68999999999869</v>
      </c>
      <c r="M4321" s="14">
        <f t="shared" si="1210"/>
        <v>6923.0300000000498</v>
      </c>
      <c r="N4321">
        <f t="shared" si="1216"/>
        <v>0</v>
      </c>
      <c r="O4321">
        <f t="shared" si="1211"/>
        <v>0</v>
      </c>
      <c r="P4321">
        <f>COUNTIF(作圖資料!$A$3:$A$249,A4321)</f>
        <v>0</v>
      </c>
      <c r="R4321" s="7">
        <f t="shared" si="1217"/>
        <v>156</v>
      </c>
      <c r="S4321" s="8">
        <f t="shared" ca="1" si="1218"/>
        <v>156</v>
      </c>
      <c r="T4321" s="8">
        <f t="shared" ca="1" si="1219"/>
        <v>7846</v>
      </c>
      <c r="U4321" s="8">
        <f t="shared" ca="1" si="1220"/>
        <v>0</v>
      </c>
      <c r="V4321" s="9">
        <f t="shared" ca="1" si="1221"/>
        <v>0</v>
      </c>
      <c r="W4321" s="3">
        <f t="shared" si="1222"/>
        <v>-7.7297802162227258E-3</v>
      </c>
      <c r="X4321" s="3">
        <f t="shared" si="1223"/>
        <v>1.47269878076417E-2</v>
      </c>
      <c r="Y4321" s="3">
        <f t="shared" si="1224"/>
        <v>2.1749637506041752E-2</v>
      </c>
    </row>
    <row r="4322" spans="1:25" x14ac:dyDescent="0.25">
      <c r="A4322" s="1">
        <v>42340</v>
      </c>
      <c r="B4322" s="2">
        <v>8457.4</v>
      </c>
      <c r="C4322" s="2">
        <v>89961</v>
      </c>
      <c r="D4322" s="2">
        <v>8452</v>
      </c>
      <c r="E4322" s="2">
        <v>8451</v>
      </c>
      <c r="F4322" s="13">
        <f t="shared" si="1212"/>
        <v>-6.384940998415134E-4</v>
      </c>
      <c r="G4322" s="2">
        <f t="shared" si="1207"/>
        <v>8450.1653333333361</v>
      </c>
      <c r="H4322" s="2">
        <f t="shared" ca="1" si="1213"/>
        <v>91338.4</v>
      </c>
      <c r="I4322">
        <f t="shared" ca="1" si="1214"/>
        <v>-1</v>
      </c>
      <c r="J4322">
        <f t="shared" si="1215"/>
        <v>-1</v>
      </c>
      <c r="K4322">
        <f t="shared" si="1208"/>
        <v>-5.8999999999996362</v>
      </c>
      <c r="L4322">
        <f t="shared" ca="1" si="1209"/>
        <v>-5.8999999999996362</v>
      </c>
      <c r="M4322" s="14">
        <f t="shared" si="1210"/>
        <v>6923.0300000000498</v>
      </c>
      <c r="N4322">
        <f t="shared" si="1216"/>
        <v>0</v>
      </c>
      <c r="O4322">
        <f t="shared" si="1211"/>
        <v>0</v>
      </c>
      <c r="P4322">
        <f>COUNTIF(作圖資料!$A$3:$A$249,A4322)</f>
        <v>0</v>
      </c>
      <c r="R4322" s="7">
        <f t="shared" si="1217"/>
        <v>-4</v>
      </c>
      <c r="S4322" s="8">
        <f t="shared" ca="1" si="1218"/>
        <v>-4</v>
      </c>
      <c r="T4322" s="8">
        <f t="shared" ca="1" si="1219"/>
        <v>7846</v>
      </c>
      <c r="U4322" s="8">
        <f t="shared" ca="1" si="1220"/>
        <v>0</v>
      </c>
      <c r="V4322" s="9">
        <f t="shared" ca="1" si="1221"/>
        <v>0</v>
      </c>
      <c r="W4322" s="3">
        <f t="shared" si="1222"/>
        <v>-7.7297802162227258E-3</v>
      </c>
      <c r="X4322" s="3">
        <f t="shared" si="1223"/>
        <v>1.4019593620024029E-2</v>
      </c>
      <c r="Y4322" s="3">
        <f t="shared" si="1224"/>
        <v>2.1266312228129802E-2</v>
      </c>
    </row>
    <row r="4323" spans="1:25" x14ac:dyDescent="0.25">
      <c r="A4323" s="1">
        <v>42341</v>
      </c>
      <c r="B4323" s="2">
        <v>8456.06</v>
      </c>
      <c r="C4323" s="2">
        <v>80073</v>
      </c>
      <c r="D4323" s="2">
        <v>8476</v>
      </c>
      <c r="E4323" s="2">
        <v>8473</v>
      </c>
      <c r="F4323" s="13">
        <f t="shared" si="1212"/>
        <v>2.35807219910944E-3</v>
      </c>
      <c r="G4323" s="2">
        <f t="shared" si="1207"/>
        <v>8457.9903333333368</v>
      </c>
      <c r="H4323" s="2">
        <f t="shared" ca="1" si="1213"/>
        <v>91512</v>
      </c>
      <c r="I4323">
        <f t="shared" ca="1" si="1214"/>
        <v>-1</v>
      </c>
      <c r="J4323">
        <f t="shared" si="1215"/>
        <v>1</v>
      </c>
      <c r="K4323">
        <f t="shared" si="1208"/>
        <v>-1.3400000000001455</v>
      </c>
      <c r="L4323">
        <f t="shared" ca="1" si="1209"/>
        <v>1.3400000000001455</v>
      </c>
      <c r="M4323" s="14">
        <f t="shared" si="1210"/>
        <v>6923.0300000000498</v>
      </c>
      <c r="N4323">
        <f t="shared" si="1216"/>
        <v>0</v>
      </c>
      <c r="O4323">
        <f t="shared" si="1211"/>
        <v>0</v>
      </c>
      <c r="P4323">
        <f>COUNTIF(作圖資料!$A$3:$A$249,A4323)</f>
        <v>0</v>
      </c>
      <c r="R4323" s="7">
        <f t="shared" si="1217"/>
        <v>24</v>
      </c>
      <c r="S4323" s="8">
        <f t="shared" ca="1" si="1218"/>
        <v>-24</v>
      </c>
      <c r="T4323" s="8">
        <f t="shared" ca="1" si="1219"/>
        <v>7846</v>
      </c>
      <c r="U4323" s="8">
        <f t="shared" ca="1" si="1220"/>
        <v>0</v>
      </c>
      <c r="V4323" s="9">
        <f t="shared" ca="1" si="1221"/>
        <v>0</v>
      </c>
      <c r="W4323" s="3">
        <f t="shared" si="1222"/>
        <v>-7.7297802162227258E-3</v>
      </c>
      <c r="X4323" s="3">
        <f t="shared" si="1223"/>
        <v>1.3858931211310876E-2</v>
      </c>
      <c r="Y4323" s="3">
        <f t="shared" si="1224"/>
        <v>2.4166263895602169E-2</v>
      </c>
    </row>
    <row r="4324" spans="1:25" x14ac:dyDescent="0.25">
      <c r="A4324" s="1">
        <v>42342</v>
      </c>
      <c r="B4324" s="2">
        <v>8398.6</v>
      </c>
      <c r="C4324" s="2">
        <v>80563</v>
      </c>
      <c r="D4324" s="2">
        <v>8397</v>
      </c>
      <c r="E4324" s="2">
        <v>8393</v>
      </c>
      <c r="F4324" s="13">
        <f t="shared" si="1212"/>
        <v>-1.9050794179986674E-4</v>
      </c>
      <c r="G4324" s="2">
        <f t="shared" si="1207"/>
        <v>8464.6086666666706</v>
      </c>
      <c r="H4324" s="2">
        <f t="shared" ca="1" si="1213"/>
        <v>94610.6</v>
      </c>
      <c r="I4324">
        <f t="shared" ca="1" si="1214"/>
        <v>-1</v>
      </c>
      <c r="J4324">
        <f t="shared" si="1215"/>
        <v>-1</v>
      </c>
      <c r="K4324">
        <f t="shared" si="1208"/>
        <v>-57.459999999999127</v>
      </c>
      <c r="L4324">
        <f t="shared" ca="1" si="1209"/>
        <v>57.459999999999127</v>
      </c>
      <c r="M4324" s="14">
        <f t="shared" si="1210"/>
        <v>6923.0300000000498</v>
      </c>
      <c r="N4324">
        <f t="shared" si="1216"/>
        <v>0</v>
      </c>
      <c r="O4324">
        <f t="shared" si="1211"/>
        <v>0</v>
      </c>
      <c r="P4324">
        <f>COUNTIF(作圖資料!$A$3:$A$249,A4324)</f>
        <v>0</v>
      </c>
      <c r="R4324" s="7">
        <f t="shared" si="1217"/>
        <v>-79</v>
      </c>
      <c r="S4324" s="8">
        <f t="shared" ca="1" si="1218"/>
        <v>79</v>
      </c>
      <c r="T4324" s="8">
        <f t="shared" ca="1" si="1219"/>
        <v>7846</v>
      </c>
      <c r="U4324" s="8">
        <f t="shared" ca="1" si="1220"/>
        <v>0</v>
      </c>
      <c r="V4324" s="9">
        <f t="shared" ca="1" si="1221"/>
        <v>0</v>
      </c>
      <c r="W4324" s="3">
        <f t="shared" si="1222"/>
        <v>-7.7297802162227258E-3</v>
      </c>
      <c r="X4324" s="3">
        <f t="shared" si="1223"/>
        <v>6.9696312078340039E-3</v>
      </c>
      <c r="Y4324" s="3">
        <f t="shared" si="1224"/>
        <v>1.4620589656839433E-2</v>
      </c>
    </row>
    <row r="4325" spans="1:25" x14ac:dyDescent="0.25">
      <c r="A4325" s="1">
        <v>42345</v>
      </c>
      <c r="B4325" s="2">
        <v>8454.27</v>
      </c>
      <c r="C4325" s="2">
        <v>87618</v>
      </c>
      <c r="D4325" s="2">
        <v>8468</v>
      </c>
      <c r="E4325" s="2">
        <v>8464</v>
      </c>
      <c r="F4325" s="13">
        <f t="shared" si="1212"/>
        <v>1.6240314066144901E-3</v>
      </c>
      <c r="G4325" s="2">
        <f t="shared" si="1207"/>
        <v>8467.3978333333362</v>
      </c>
      <c r="H4325" s="2">
        <f t="shared" ca="1" si="1213"/>
        <v>85669.8</v>
      </c>
      <c r="I4325">
        <f t="shared" ca="1" si="1214"/>
        <v>1</v>
      </c>
      <c r="J4325">
        <f t="shared" si="1215"/>
        <v>1</v>
      </c>
      <c r="K4325">
        <f t="shared" si="1208"/>
        <v>55.670000000000073</v>
      </c>
      <c r="L4325">
        <f t="shared" ca="1" si="1209"/>
        <v>-55.670000000000073</v>
      </c>
      <c r="M4325" s="14">
        <f t="shared" si="1210"/>
        <v>6923.0300000000498</v>
      </c>
      <c r="N4325">
        <f t="shared" si="1216"/>
        <v>0</v>
      </c>
      <c r="O4325">
        <f t="shared" si="1211"/>
        <v>0</v>
      </c>
      <c r="P4325">
        <f>COUNTIF(作圖資料!$A$3:$A$249,A4325)</f>
        <v>0</v>
      </c>
      <c r="R4325" s="7">
        <f t="shared" si="1217"/>
        <v>71</v>
      </c>
      <c r="S4325" s="8">
        <f t="shared" ca="1" si="1218"/>
        <v>-71</v>
      </c>
      <c r="T4325" s="8">
        <f t="shared" ca="1" si="1219"/>
        <v>7846</v>
      </c>
      <c r="U4325" s="8">
        <f t="shared" ca="1" si="1220"/>
        <v>0</v>
      </c>
      <c r="V4325" s="9">
        <f t="shared" ca="1" si="1221"/>
        <v>0</v>
      </c>
      <c r="W4325" s="3">
        <f t="shared" si="1222"/>
        <v>-7.7297802162227258E-3</v>
      </c>
      <c r="X4325" s="3">
        <f t="shared" si="1223"/>
        <v>1.364431500862695E-2</v>
      </c>
      <c r="Y4325" s="3">
        <f t="shared" si="1224"/>
        <v>2.3199613339778269E-2</v>
      </c>
    </row>
    <row r="4326" spans="1:25" x14ac:dyDescent="0.25">
      <c r="A4326" s="1">
        <v>42346</v>
      </c>
      <c r="B4326" s="2">
        <v>8343.86</v>
      </c>
      <c r="C4326" s="2">
        <v>86701</v>
      </c>
      <c r="D4326" s="2">
        <v>8334</v>
      </c>
      <c r="E4326" s="2">
        <v>8331</v>
      </c>
      <c r="F4326" s="13">
        <f t="shared" si="1212"/>
        <v>-1.1817072673798723E-3</v>
      </c>
      <c r="G4326" s="2">
        <f t="shared" si="1207"/>
        <v>8468.6508333333368</v>
      </c>
      <c r="H4326" s="2">
        <f t="shared" ca="1" si="1213"/>
        <v>84983.2</v>
      </c>
      <c r="I4326">
        <f t="shared" ca="1" si="1214"/>
        <v>1</v>
      </c>
      <c r="J4326">
        <f t="shared" si="1215"/>
        <v>-1</v>
      </c>
      <c r="K4326">
        <f t="shared" si="1208"/>
        <v>-110.40999999999985</v>
      </c>
      <c r="L4326">
        <f t="shared" ca="1" si="1209"/>
        <v>-110.40999999999985</v>
      </c>
      <c r="M4326" s="14">
        <f t="shared" si="1210"/>
        <v>6923.0300000000498</v>
      </c>
      <c r="N4326">
        <f t="shared" si="1216"/>
        <v>0</v>
      </c>
      <c r="O4326">
        <f t="shared" si="1211"/>
        <v>0</v>
      </c>
      <c r="P4326">
        <f>COUNTIF(作圖資料!$A$3:$A$249,A4326)</f>
        <v>0</v>
      </c>
      <c r="R4326" s="7">
        <f t="shared" si="1217"/>
        <v>-134</v>
      </c>
      <c r="S4326" s="8">
        <f t="shared" ca="1" si="1218"/>
        <v>-134</v>
      </c>
      <c r="T4326" s="8">
        <f t="shared" ca="1" si="1219"/>
        <v>7846</v>
      </c>
      <c r="U4326" s="8">
        <f t="shared" ca="1" si="1220"/>
        <v>0</v>
      </c>
      <c r="V4326" s="9">
        <f t="shared" ca="1" si="1221"/>
        <v>0</v>
      </c>
      <c r="W4326" s="3">
        <f t="shared" si="1222"/>
        <v>-7.7297802162227258E-3</v>
      </c>
      <c r="X4326" s="3">
        <f t="shared" si="1223"/>
        <v>4.0645191458077434E-4</v>
      </c>
      <c r="Y4326" s="3">
        <f t="shared" si="1224"/>
        <v>7.0082165297251642E-3</v>
      </c>
    </row>
    <row r="4327" spans="1:25" x14ac:dyDescent="0.25">
      <c r="A4327" s="1">
        <v>42347</v>
      </c>
      <c r="B4327" s="2">
        <v>8229.6200000000008</v>
      </c>
      <c r="C4327" s="2">
        <v>88986</v>
      </c>
      <c r="D4327" s="2">
        <v>8221</v>
      </c>
      <c r="E4327" s="2">
        <v>8217</v>
      </c>
      <c r="F4327" s="13">
        <f t="shared" si="1212"/>
        <v>-1.0474359690970658E-3</v>
      </c>
      <c r="G4327" s="2">
        <f t="shared" si="1207"/>
        <v>8467.3808333333363</v>
      </c>
      <c r="H4327" s="2">
        <f t="shared" ca="1" si="1213"/>
        <v>84788.2</v>
      </c>
      <c r="I4327">
        <f t="shared" ca="1" si="1214"/>
        <v>1</v>
      </c>
      <c r="J4327">
        <f t="shared" si="1215"/>
        <v>-1</v>
      </c>
      <c r="K4327">
        <f t="shared" si="1208"/>
        <v>-114.23999999999978</v>
      </c>
      <c r="L4327">
        <f t="shared" ca="1" si="1209"/>
        <v>-114.23999999999978</v>
      </c>
      <c r="M4327" s="14">
        <f t="shared" si="1210"/>
        <v>6923.0300000000498</v>
      </c>
      <c r="N4327">
        <f t="shared" si="1216"/>
        <v>0</v>
      </c>
      <c r="O4327">
        <f t="shared" si="1211"/>
        <v>0</v>
      </c>
      <c r="P4327">
        <f>COUNTIF(作圖資料!$A$3:$A$249,A4327)</f>
        <v>0</v>
      </c>
      <c r="R4327" s="7">
        <f t="shared" si="1217"/>
        <v>-113</v>
      </c>
      <c r="S4327" s="8">
        <f t="shared" ca="1" si="1218"/>
        <v>-113</v>
      </c>
      <c r="T4327" s="8">
        <f t="shared" ca="1" si="1219"/>
        <v>7846</v>
      </c>
      <c r="U4327" s="8">
        <f t="shared" ca="1" si="1220"/>
        <v>0</v>
      </c>
      <c r="V4327" s="9">
        <f t="shared" ca="1" si="1221"/>
        <v>0</v>
      </c>
      <c r="W4327" s="3">
        <f t="shared" si="1222"/>
        <v>-7.7297802162227258E-3</v>
      </c>
      <c r="X4327" s="3">
        <f t="shared" si="1223"/>
        <v>-1.3290617914817338E-2</v>
      </c>
      <c r="Y4327" s="3">
        <f t="shared" si="1224"/>
        <v>-6.6457225712899248E-3</v>
      </c>
    </row>
    <row r="4328" spans="1:25" x14ac:dyDescent="0.25">
      <c r="A4328" s="1">
        <v>42348</v>
      </c>
      <c r="B4328" s="2">
        <v>8216.17</v>
      </c>
      <c r="C4328" s="2">
        <v>88858</v>
      </c>
      <c r="D4328" s="2">
        <v>8188</v>
      </c>
      <c r="E4328" s="2">
        <v>8178</v>
      </c>
      <c r="F4328" s="13">
        <f t="shared" si="1212"/>
        <v>-3.4286048122178503E-3</v>
      </c>
      <c r="G4328" s="2">
        <f t="shared" si="1207"/>
        <v>8465.8621666666695</v>
      </c>
      <c r="H4328" s="2">
        <f t="shared" ca="1" si="1213"/>
        <v>86545.2</v>
      </c>
      <c r="I4328">
        <f t="shared" ca="1" si="1214"/>
        <v>1</v>
      </c>
      <c r="J4328">
        <f t="shared" si="1215"/>
        <v>-1</v>
      </c>
      <c r="K4328">
        <f t="shared" si="1208"/>
        <v>-13.450000000000728</v>
      </c>
      <c r="L4328">
        <f t="shared" ca="1" si="1209"/>
        <v>-13.450000000000728</v>
      </c>
      <c r="M4328" s="14">
        <f t="shared" si="1210"/>
        <v>6923.0300000000498</v>
      </c>
      <c r="N4328">
        <f t="shared" si="1216"/>
        <v>0</v>
      </c>
      <c r="O4328">
        <f t="shared" si="1211"/>
        <v>0</v>
      </c>
      <c r="P4328">
        <f>COUNTIF(作圖資料!$A$3:$A$249,A4328)</f>
        <v>0</v>
      </c>
      <c r="R4328" s="7">
        <f t="shared" si="1217"/>
        <v>-33</v>
      </c>
      <c r="S4328" s="8">
        <f t="shared" ca="1" si="1218"/>
        <v>-33</v>
      </c>
      <c r="T4328" s="8">
        <f t="shared" ca="1" si="1219"/>
        <v>7846</v>
      </c>
      <c r="U4328" s="8">
        <f t="shared" ca="1" si="1220"/>
        <v>0</v>
      </c>
      <c r="V4328" s="9">
        <f t="shared" ca="1" si="1221"/>
        <v>0</v>
      </c>
      <c r="W4328" s="3">
        <f t="shared" si="1222"/>
        <v>-7.7297802162227258E-3</v>
      </c>
      <c r="X4328" s="3">
        <f t="shared" si="1223"/>
        <v>-1.4903236867945924E-2</v>
      </c>
      <c r="Y4328" s="3">
        <f t="shared" si="1224"/>
        <v>-1.0633156114064235E-2</v>
      </c>
    </row>
    <row r="4329" spans="1:25" x14ac:dyDescent="0.25">
      <c r="A4329" s="1">
        <v>42349</v>
      </c>
      <c r="B4329" s="2">
        <v>8115.89</v>
      </c>
      <c r="C4329" s="2">
        <v>87435</v>
      </c>
      <c r="D4329" s="2">
        <v>8071</v>
      </c>
      <c r="E4329" s="2">
        <v>8058</v>
      </c>
      <c r="F4329" s="13">
        <f t="shared" si="1212"/>
        <v>-5.5311247441747202E-3</v>
      </c>
      <c r="G4329" s="2">
        <f t="shared" si="1207"/>
        <v>8463.460500000001</v>
      </c>
      <c r="H4329" s="2">
        <f t="shared" ca="1" si="1213"/>
        <v>87919.6</v>
      </c>
      <c r="I4329">
        <f t="shared" ca="1" si="1214"/>
        <v>-1</v>
      </c>
      <c r="J4329">
        <f t="shared" si="1215"/>
        <v>-1</v>
      </c>
      <c r="K4329">
        <f t="shared" si="1208"/>
        <v>-100.27999999999975</v>
      </c>
      <c r="L4329">
        <f t="shared" ca="1" si="1209"/>
        <v>-100.27999999999975</v>
      </c>
      <c r="M4329" s="14">
        <f t="shared" si="1210"/>
        <v>6923.0300000000498</v>
      </c>
      <c r="N4329">
        <f t="shared" si="1216"/>
        <v>0</v>
      </c>
      <c r="O4329">
        <f t="shared" si="1211"/>
        <v>0</v>
      </c>
      <c r="P4329">
        <f>COUNTIF(作圖資料!$A$3:$A$249,A4329)</f>
        <v>0</v>
      </c>
      <c r="R4329" s="7">
        <f t="shared" si="1217"/>
        <v>-117</v>
      </c>
      <c r="S4329" s="8">
        <f t="shared" ca="1" si="1218"/>
        <v>-117</v>
      </c>
      <c r="T4329" s="8">
        <f t="shared" ca="1" si="1219"/>
        <v>7846</v>
      </c>
      <c r="U4329" s="8">
        <f t="shared" ca="1" si="1220"/>
        <v>0</v>
      </c>
      <c r="V4329" s="9">
        <f t="shared" ca="1" si="1221"/>
        <v>0</v>
      </c>
      <c r="W4329" s="3">
        <f t="shared" si="1222"/>
        <v>-7.7297802162227258E-3</v>
      </c>
      <c r="X4329" s="3">
        <f t="shared" si="1223"/>
        <v>-2.6926540111048447E-2</v>
      </c>
      <c r="Y4329" s="3">
        <f t="shared" si="1224"/>
        <v>-2.4770420492991274E-2</v>
      </c>
    </row>
    <row r="4330" spans="1:25" x14ac:dyDescent="0.25">
      <c r="A4330" s="1">
        <v>42352</v>
      </c>
      <c r="B4330" s="2">
        <v>8040.16</v>
      </c>
      <c r="C4330" s="2">
        <v>74655</v>
      </c>
      <c r="D4330" s="2">
        <v>8058</v>
      </c>
      <c r="E4330" s="2">
        <v>8046</v>
      </c>
      <c r="F4330" s="13">
        <f t="shared" si="1212"/>
        <v>2.218861316192644E-3</v>
      </c>
      <c r="G4330" s="2">
        <f t="shared" si="1207"/>
        <v>8458.5750000000007</v>
      </c>
      <c r="H4330" s="2">
        <f t="shared" ca="1" si="1213"/>
        <v>85327</v>
      </c>
      <c r="I4330">
        <f t="shared" ca="1" si="1214"/>
        <v>-1</v>
      </c>
      <c r="J4330">
        <f t="shared" si="1215"/>
        <v>1</v>
      </c>
      <c r="K4330">
        <f t="shared" si="1208"/>
        <v>-75.730000000000473</v>
      </c>
      <c r="L4330">
        <f t="shared" ca="1" si="1209"/>
        <v>75.730000000000473</v>
      </c>
      <c r="M4330" s="14">
        <f t="shared" si="1210"/>
        <v>6923.0300000000498</v>
      </c>
      <c r="N4330">
        <f t="shared" si="1216"/>
        <v>0</v>
      </c>
      <c r="O4330">
        <f t="shared" si="1211"/>
        <v>0</v>
      </c>
      <c r="P4330">
        <f>COUNTIF(作圖資料!$A$3:$A$249,A4330)</f>
        <v>0</v>
      </c>
      <c r="R4330" s="7">
        <f t="shared" si="1217"/>
        <v>-13</v>
      </c>
      <c r="S4330" s="8">
        <f t="shared" ca="1" si="1218"/>
        <v>13</v>
      </c>
      <c r="T4330" s="8">
        <f t="shared" ca="1" si="1219"/>
        <v>7846</v>
      </c>
      <c r="U4330" s="8">
        <f t="shared" ca="1" si="1220"/>
        <v>0</v>
      </c>
      <c r="V4330" s="9">
        <f t="shared" ca="1" si="1221"/>
        <v>0</v>
      </c>
      <c r="W4330" s="3">
        <f t="shared" si="1222"/>
        <v>-7.7297802162227258E-3</v>
      </c>
      <c r="X4330" s="3">
        <f t="shared" si="1223"/>
        <v>-3.6006364149741676E-2</v>
      </c>
      <c r="Y4330" s="3">
        <f t="shared" si="1224"/>
        <v>-2.634122764620539E-2</v>
      </c>
    </row>
    <row r="4331" spans="1:25" x14ac:dyDescent="0.25">
      <c r="A4331" s="1">
        <v>42353</v>
      </c>
      <c r="B4331" s="2">
        <v>8073.35</v>
      </c>
      <c r="C4331" s="2">
        <v>72329</v>
      </c>
      <c r="D4331" s="2">
        <v>8066</v>
      </c>
      <c r="E4331" s="2">
        <v>8044</v>
      </c>
      <c r="F4331" s="13">
        <f t="shared" si="1212"/>
        <v>-9.104027448333385E-4</v>
      </c>
      <c r="G4331" s="2">
        <f t="shared" si="1207"/>
        <v>8452.3724999999995</v>
      </c>
      <c r="H4331" s="2">
        <f t="shared" ca="1" si="1213"/>
        <v>82452.600000000006</v>
      </c>
      <c r="I4331">
        <f t="shared" ca="1" si="1214"/>
        <v>-1</v>
      </c>
      <c r="J4331">
        <f t="shared" si="1215"/>
        <v>-1</v>
      </c>
      <c r="K4331">
        <f t="shared" si="1208"/>
        <v>33.190000000000509</v>
      </c>
      <c r="L4331">
        <f t="shared" ca="1" si="1209"/>
        <v>-33.190000000000509</v>
      </c>
      <c r="M4331" s="14">
        <f t="shared" si="1210"/>
        <v>6923.0300000000498</v>
      </c>
      <c r="N4331">
        <f t="shared" si="1216"/>
        <v>0</v>
      </c>
      <c r="O4331">
        <f t="shared" si="1211"/>
        <v>0</v>
      </c>
      <c r="P4331">
        <f>COUNTIF(作圖資料!$A$3:$A$249,A4331)</f>
        <v>0</v>
      </c>
      <c r="R4331" s="7">
        <f t="shared" si="1217"/>
        <v>8</v>
      </c>
      <c r="S4331" s="8">
        <f t="shared" ca="1" si="1218"/>
        <v>-8</v>
      </c>
      <c r="T4331" s="8">
        <f t="shared" ca="1" si="1219"/>
        <v>7846</v>
      </c>
      <c r="U4331" s="8">
        <f t="shared" ca="1" si="1220"/>
        <v>0</v>
      </c>
      <c r="V4331" s="9">
        <f t="shared" ca="1" si="1221"/>
        <v>0</v>
      </c>
      <c r="W4331" s="3">
        <f t="shared" si="1222"/>
        <v>-7.7297802162227258E-3</v>
      </c>
      <c r="X4331" s="3">
        <f t="shared" si="1223"/>
        <v>-3.2026972101092066E-2</v>
      </c>
      <c r="Y4331" s="3">
        <f t="shared" si="1224"/>
        <v>-2.5374577090381378E-2</v>
      </c>
    </row>
    <row r="4332" spans="1:25" x14ac:dyDescent="0.25">
      <c r="A4332" s="1">
        <v>42354</v>
      </c>
      <c r="B4332" s="2">
        <v>8184.66</v>
      </c>
      <c r="C4332" s="2">
        <v>88126</v>
      </c>
      <c r="D4332" s="2">
        <v>8198</v>
      </c>
      <c r="E4332" s="2">
        <v>8170</v>
      </c>
      <c r="F4332" s="13">
        <f t="shared" si="1212"/>
        <v>-1.7911556497154368E-3</v>
      </c>
      <c r="G4332" s="2">
        <f t="shared" si="1207"/>
        <v>8447.7478333333329</v>
      </c>
      <c r="H4332" s="2">
        <f t="shared" ca="1" si="1213"/>
        <v>82280.600000000006</v>
      </c>
      <c r="I4332">
        <f t="shared" ca="1" si="1214"/>
        <v>1</v>
      </c>
      <c r="J4332">
        <f t="shared" si="1215"/>
        <v>-1</v>
      </c>
      <c r="K4332">
        <f t="shared" si="1208"/>
        <v>111.30999999999949</v>
      </c>
      <c r="L4332">
        <f t="shared" ca="1" si="1209"/>
        <v>-111.30999999999949</v>
      </c>
      <c r="M4332" s="14">
        <f t="shared" si="1210"/>
        <v>6923.0300000000498</v>
      </c>
      <c r="N4332">
        <f t="shared" si="1216"/>
        <v>0</v>
      </c>
      <c r="O4332">
        <f t="shared" si="1211"/>
        <v>0</v>
      </c>
      <c r="P4332">
        <f>COUNTIF(作圖資料!$A$3:$A$249,A4332)</f>
        <v>1</v>
      </c>
      <c r="R4332" s="7">
        <f t="shared" si="1217"/>
        <v>132</v>
      </c>
      <c r="S4332" s="8">
        <f t="shared" ca="1" si="1218"/>
        <v>-132</v>
      </c>
      <c r="T4332" s="8">
        <f t="shared" ca="1" si="1219"/>
        <v>7846</v>
      </c>
      <c r="U4332" s="8">
        <f t="shared" ca="1" si="1220"/>
        <v>0</v>
      </c>
      <c r="V4332" s="9">
        <f t="shared" ca="1" si="1221"/>
        <v>0</v>
      </c>
      <c r="W4332" s="3">
        <f t="shared" si="1222"/>
        <v>-7.7297802162227258E-3</v>
      </c>
      <c r="X4332" s="3">
        <f t="shared" si="1223"/>
        <v>-1.8681201419104121E-2</v>
      </c>
      <c r="Y4332" s="3">
        <f t="shared" si="1224"/>
        <v>-9.4248429192843597E-3</v>
      </c>
    </row>
    <row r="4333" spans="1:25" x14ac:dyDescent="0.25">
      <c r="A4333" s="1">
        <v>42355</v>
      </c>
      <c r="B4333" s="2">
        <v>8319.67</v>
      </c>
      <c r="C4333" s="2">
        <v>91678</v>
      </c>
      <c r="D4333" s="2">
        <v>8281</v>
      </c>
      <c r="E4333" s="2">
        <v>8271</v>
      </c>
      <c r="F4333" s="13">
        <f t="shared" si="1212"/>
        <v>-4.648020895059557E-3</v>
      </c>
      <c r="G4333" s="2">
        <f t="shared" si="1207"/>
        <v>8447.9583333333321</v>
      </c>
      <c r="H4333" s="2">
        <f t="shared" ca="1" si="1213"/>
        <v>82844.600000000006</v>
      </c>
      <c r="I4333">
        <f t="shared" ca="1" si="1214"/>
        <v>1</v>
      </c>
      <c r="J4333">
        <f t="shared" si="1215"/>
        <v>-1</v>
      </c>
      <c r="K4333">
        <f t="shared" si="1208"/>
        <v>135.01000000000022</v>
      </c>
      <c r="L4333">
        <f t="shared" ca="1" si="1209"/>
        <v>135.01000000000022</v>
      </c>
      <c r="M4333" s="14">
        <f t="shared" si="1210"/>
        <v>6923.0300000000498</v>
      </c>
      <c r="N4333">
        <f t="shared" si="1216"/>
        <v>0</v>
      </c>
      <c r="O4333">
        <f t="shared" si="1211"/>
        <v>0</v>
      </c>
      <c r="P4333">
        <f>COUNTIF(作圖資料!$A$3:$A$249,A4333)</f>
        <v>0</v>
      </c>
      <c r="R4333" s="7">
        <f t="shared" si="1217"/>
        <v>111</v>
      </c>
      <c r="S4333" s="8">
        <f t="shared" ca="1" si="1218"/>
        <v>111</v>
      </c>
      <c r="T4333" s="8">
        <f t="shared" ca="1" si="1219"/>
        <v>7846</v>
      </c>
      <c r="U4333" s="8">
        <f t="shared" ca="1" si="1220"/>
        <v>0</v>
      </c>
      <c r="V4333" s="9">
        <f t="shared" ca="1" si="1221"/>
        <v>0</v>
      </c>
      <c r="W4333" s="3">
        <f t="shared" si="1222"/>
        <v>-1.7911556497154368E-3</v>
      </c>
      <c r="X4333" s="3">
        <f t="shared" si="1223"/>
        <v>1.6495492787727311E-2</v>
      </c>
      <c r="Y4333" s="3">
        <f t="shared" si="1224"/>
        <v>1.3586291309669523E-2</v>
      </c>
    </row>
    <row r="4334" spans="1:25" x14ac:dyDescent="0.25">
      <c r="A4334" s="1">
        <v>42356</v>
      </c>
      <c r="B4334" s="2">
        <v>8257.32</v>
      </c>
      <c r="C4334" s="2">
        <v>82922</v>
      </c>
      <c r="D4334" s="2">
        <v>8231</v>
      </c>
      <c r="E4334" s="2">
        <v>8218</v>
      </c>
      <c r="F4334" s="13">
        <f t="shared" si="1212"/>
        <v>-3.1874748707813039E-3</v>
      </c>
      <c r="G4334" s="2">
        <f t="shared" si="1207"/>
        <v>8446.1483333333326</v>
      </c>
      <c r="H4334" s="2">
        <f t="shared" ca="1" si="1213"/>
        <v>81942</v>
      </c>
      <c r="I4334">
        <f t="shared" ca="1" si="1214"/>
        <v>1</v>
      </c>
      <c r="J4334">
        <f t="shared" si="1215"/>
        <v>-1</v>
      </c>
      <c r="K4334">
        <f t="shared" si="1208"/>
        <v>-62.350000000000364</v>
      </c>
      <c r="L4334">
        <f t="shared" ca="1" si="1209"/>
        <v>-62.350000000000364</v>
      </c>
      <c r="M4334" s="14">
        <f t="shared" si="1210"/>
        <v>6923.0300000000498</v>
      </c>
      <c r="N4334">
        <f t="shared" si="1216"/>
        <v>0</v>
      </c>
      <c r="O4334">
        <f t="shared" si="1211"/>
        <v>0</v>
      </c>
      <c r="P4334">
        <f>COUNTIF(作圖資料!$A$3:$A$249,A4334)</f>
        <v>0</v>
      </c>
      <c r="R4334" s="7">
        <f t="shared" si="1217"/>
        <v>-50</v>
      </c>
      <c r="S4334" s="8">
        <f t="shared" ca="1" si="1218"/>
        <v>-50</v>
      </c>
      <c r="T4334" s="8">
        <f t="shared" ca="1" si="1219"/>
        <v>7846</v>
      </c>
      <c r="U4334" s="8">
        <f t="shared" ca="1" si="1220"/>
        <v>0</v>
      </c>
      <c r="V4334" s="9">
        <f t="shared" ca="1" si="1221"/>
        <v>0</v>
      </c>
      <c r="W4334" s="3">
        <f t="shared" si="1222"/>
        <v>-1.7911556497154368E-3</v>
      </c>
      <c r="X4334" s="3">
        <f t="shared" si="1223"/>
        <v>8.8775831861065413E-3</v>
      </c>
      <c r="Y4334" s="3">
        <f t="shared" si="1224"/>
        <v>7.466340269277838E-3</v>
      </c>
    </row>
    <row r="4335" spans="1:25" x14ac:dyDescent="0.25">
      <c r="A4335" s="1">
        <v>42359</v>
      </c>
      <c r="B4335" s="2">
        <v>8282.17</v>
      </c>
      <c r="C4335" s="2">
        <v>77013</v>
      </c>
      <c r="D4335" s="2">
        <v>8280</v>
      </c>
      <c r="E4335" s="2">
        <v>8265</v>
      </c>
      <c r="F4335" s="13">
        <f t="shared" si="1212"/>
        <v>-2.6200862817349346E-4</v>
      </c>
      <c r="G4335" s="2">
        <f t="shared" si="1207"/>
        <v>8447.6274999999987</v>
      </c>
      <c r="H4335" s="2">
        <f t="shared" ca="1" si="1213"/>
        <v>82413.600000000006</v>
      </c>
      <c r="I4335">
        <f t="shared" ca="1" si="1214"/>
        <v>-1</v>
      </c>
      <c r="J4335">
        <f t="shared" si="1215"/>
        <v>-1</v>
      </c>
      <c r="K4335">
        <f t="shared" si="1208"/>
        <v>24.850000000000364</v>
      </c>
      <c r="L4335">
        <f t="shared" ca="1" si="1209"/>
        <v>24.850000000000364</v>
      </c>
      <c r="M4335" s="14">
        <f t="shared" si="1210"/>
        <v>6923.0300000000498</v>
      </c>
      <c r="N4335">
        <f t="shared" si="1216"/>
        <v>0</v>
      </c>
      <c r="O4335">
        <f t="shared" si="1211"/>
        <v>0</v>
      </c>
      <c r="P4335">
        <f>COUNTIF(作圖資料!$A$3:$A$249,A4335)</f>
        <v>0</v>
      </c>
      <c r="R4335" s="7">
        <f t="shared" si="1217"/>
        <v>49</v>
      </c>
      <c r="S4335" s="8">
        <f t="shared" ca="1" si="1218"/>
        <v>49</v>
      </c>
      <c r="T4335" s="8">
        <f t="shared" ca="1" si="1219"/>
        <v>7846</v>
      </c>
      <c r="U4335" s="8">
        <f t="shared" ca="1" si="1220"/>
        <v>0</v>
      </c>
      <c r="V4335" s="9">
        <f t="shared" ca="1" si="1221"/>
        <v>0</v>
      </c>
      <c r="W4335" s="3">
        <f t="shared" si="1222"/>
        <v>-1.7911556497154368E-3</v>
      </c>
      <c r="X4335" s="3">
        <f t="shared" si="1223"/>
        <v>1.1913750846094917E-2</v>
      </c>
      <c r="Y4335" s="3">
        <f t="shared" si="1224"/>
        <v>1.346389228886169E-2</v>
      </c>
    </row>
    <row r="4336" spans="1:25" x14ac:dyDescent="0.25">
      <c r="A4336" s="1">
        <v>42360</v>
      </c>
      <c r="B4336" s="2">
        <v>8292.74</v>
      </c>
      <c r="C4336" s="2">
        <v>76859</v>
      </c>
      <c r="D4336" s="2">
        <v>8277</v>
      </c>
      <c r="E4336" s="2">
        <v>8260</v>
      </c>
      <c r="F4336" s="13">
        <f t="shared" si="1212"/>
        <v>-1.8980457605085599E-3</v>
      </c>
      <c r="G4336" s="2">
        <f t="shared" si="1207"/>
        <v>8450.4548333333314</v>
      </c>
      <c r="H4336" s="2">
        <f t="shared" ca="1" si="1213"/>
        <v>83319.600000000006</v>
      </c>
      <c r="I4336">
        <f t="shared" ca="1" si="1214"/>
        <v>-1</v>
      </c>
      <c r="J4336">
        <f t="shared" si="1215"/>
        <v>-1</v>
      </c>
      <c r="K4336">
        <f t="shared" si="1208"/>
        <v>10.569999999999709</v>
      </c>
      <c r="L4336">
        <f t="shared" ca="1" si="1209"/>
        <v>-10.569999999999709</v>
      </c>
      <c r="M4336" s="14">
        <f t="shared" si="1210"/>
        <v>6923.0300000000498</v>
      </c>
      <c r="N4336">
        <f t="shared" si="1216"/>
        <v>0</v>
      </c>
      <c r="O4336">
        <f t="shared" si="1211"/>
        <v>0</v>
      </c>
      <c r="P4336">
        <f>COUNTIF(作圖資料!$A$3:$A$249,A4336)</f>
        <v>0</v>
      </c>
      <c r="R4336" s="7">
        <f t="shared" si="1217"/>
        <v>-3</v>
      </c>
      <c r="S4336" s="8">
        <f t="shared" ca="1" si="1218"/>
        <v>3</v>
      </c>
      <c r="T4336" s="8">
        <f t="shared" ca="1" si="1219"/>
        <v>7846</v>
      </c>
      <c r="U4336" s="8">
        <f t="shared" ca="1" si="1220"/>
        <v>0</v>
      </c>
      <c r="V4336" s="9">
        <f t="shared" ca="1" si="1221"/>
        <v>0</v>
      </c>
      <c r="W4336" s="3">
        <f t="shared" si="1222"/>
        <v>-1.7911556497154368E-3</v>
      </c>
      <c r="X4336" s="3">
        <f t="shared" si="1223"/>
        <v>1.320519117470953E-2</v>
      </c>
      <c r="Y4336" s="3">
        <f t="shared" si="1224"/>
        <v>1.3096695226438193E-2</v>
      </c>
    </row>
    <row r="4337" spans="1:25" x14ac:dyDescent="0.25">
      <c r="A4337" s="1">
        <v>42361</v>
      </c>
      <c r="B4337" s="2">
        <v>8315.7000000000007</v>
      </c>
      <c r="C4337" s="2">
        <v>74069</v>
      </c>
      <c r="D4337" s="2">
        <v>8290</v>
      </c>
      <c r="E4337" s="2">
        <v>8275</v>
      </c>
      <c r="F4337" s="13">
        <f t="shared" si="1212"/>
        <v>-3.0905395817550918E-3</v>
      </c>
      <c r="G4337" s="2">
        <f t="shared" si="1207"/>
        <v>8453.5106666666652</v>
      </c>
      <c r="H4337" s="2">
        <f t="shared" ca="1" si="1213"/>
        <v>80508.2</v>
      </c>
      <c r="I4337">
        <f t="shared" ca="1" si="1214"/>
        <v>-1</v>
      </c>
      <c r="J4337">
        <f t="shared" si="1215"/>
        <v>-1</v>
      </c>
      <c r="K4337">
        <f t="shared" si="1208"/>
        <v>22.960000000000946</v>
      </c>
      <c r="L4337">
        <f t="shared" ca="1" si="1209"/>
        <v>-22.960000000000946</v>
      </c>
      <c r="M4337" s="14">
        <f t="shared" si="1210"/>
        <v>6923.0300000000498</v>
      </c>
      <c r="N4337">
        <f t="shared" si="1216"/>
        <v>0</v>
      </c>
      <c r="O4337">
        <f t="shared" si="1211"/>
        <v>0</v>
      </c>
      <c r="P4337">
        <f>COUNTIF(作圖資料!$A$3:$A$249,A4337)</f>
        <v>0</v>
      </c>
      <c r="R4337" s="7">
        <f t="shared" si="1217"/>
        <v>13</v>
      </c>
      <c r="S4337" s="8">
        <f t="shared" ca="1" si="1218"/>
        <v>-13</v>
      </c>
      <c r="T4337" s="8">
        <f t="shared" ca="1" si="1219"/>
        <v>7846</v>
      </c>
      <c r="U4337" s="8">
        <f t="shared" ca="1" si="1220"/>
        <v>0</v>
      </c>
      <c r="V4337" s="9">
        <f t="shared" ca="1" si="1221"/>
        <v>0</v>
      </c>
      <c r="W4337" s="3">
        <f t="shared" si="1222"/>
        <v>-1.7911556497154368E-3</v>
      </c>
      <c r="X4337" s="3">
        <f t="shared" si="1223"/>
        <v>1.6010439040839763E-2</v>
      </c>
      <c r="Y4337" s="3">
        <f t="shared" si="1224"/>
        <v>1.4687882496940086E-2</v>
      </c>
    </row>
    <row r="4338" spans="1:25" x14ac:dyDescent="0.25">
      <c r="A4338" s="1">
        <v>42362</v>
      </c>
      <c r="B4338" s="2">
        <v>8324.36</v>
      </c>
      <c r="C4338" s="2">
        <v>61296</v>
      </c>
      <c r="D4338" s="2">
        <v>8317</v>
      </c>
      <c r="E4338" s="2">
        <v>8305</v>
      </c>
      <c r="F4338" s="13">
        <f t="shared" si="1212"/>
        <v>-8.8415205493286297E-4</v>
      </c>
      <c r="G4338" s="2">
        <f t="shared" si="1207"/>
        <v>8455.8959999999988</v>
      </c>
      <c r="H4338" s="2">
        <f t="shared" ca="1" si="1213"/>
        <v>74431.8</v>
      </c>
      <c r="I4338">
        <f t="shared" ca="1" si="1214"/>
        <v>-1</v>
      </c>
      <c r="J4338">
        <f t="shared" si="1215"/>
        <v>-1</v>
      </c>
      <c r="K4338">
        <f t="shared" si="1208"/>
        <v>8.6599999999998545</v>
      </c>
      <c r="L4338">
        <f t="shared" ca="1" si="1209"/>
        <v>-8.6599999999998545</v>
      </c>
      <c r="M4338" s="14">
        <f t="shared" si="1210"/>
        <v>6923.0300000000498</v>
      </c>
      <c r="N4338">
        <f t="shared" si="1216"/>
        <v>0</v>
      </c>
      <c r="O4338">
        <f t="shared" si="1211"/>
        <v>0</v>
      </c>
      <c r="P4338">
        <f>COUNTIF(作圖資料!$A$3:$A$249,A4338)</f>
        <v>0</v>
      </c>
      <c r="R4338" s="7">
        <f t="shared" si="1217"/>
        <v>27</v>
      </c>
      <c r="S4338" s="8">
        <f t="shared" ca="1" si="1218"/>
        <v>-27</v>
      </c>
      <c r="T4338" s="8">
        <f t="shared" ca="1" si="1219"/>
        <v>7846</v>
      </c>
      <c r="U4338" s="8">
        <f t="shared" ca="1" si="1220"/>
        <v>0</v>
      </c>
      <c r="V4338" s="9">
        <f t="shared" ca="1" si="1221"/>
        <v>0</v>
      </c>
      <c r="W4338" s="3">
        <f t="shared" si="1222"/>
        <v>-1.7911556497154368E-3</v>
      </c>
      <c r="X4338" s="3">
        <f t="shared" si="1223"/>
        <v>1.7068515979894006E-2</v>
      </c>
      <c r="Y4338" s="3">
        <f t="shared" si="1224"/>
        <v>1.7992656058751555E-2</v>
      </c>
    </row>
    <row r="4339" spans="1:25" x14ac:dyDescent="0.25">
      <c r="A4339" s="1">
        <v>42363</v>
      </c>
      <c r="B4339" s="2">
        <v>8363.2800000000007</v>
      </c>
      <c r="C4339" s="2">
        <v>40000</v>
      </c>
      <c r="D4339" s="2">
        <v>8376</v>
      </c>
      <c r="E4339" s="2">
        <v>8368</v>
      </c>
      <c r="F4339" s="13">
        <f t="shared" si="1212"/>
        <v>1.520934370246918E-3</v>
      </c>
      <c r="G4339" s="2">
        <f t="shared" si="1207"/>
        <v>8457.0183333333316</v>
      </c>
      <c r="H4339" s="2">
        <f t="shared" ca="1" si="1213"/>
        <v>65847.399999999994</v>
      </c>
      <c r="I4339">
        <f t="shared" ca="1" si="1214"/>
        <v>-1</v>
      </c>
      <c r="J4339">
        <f t="shared" si="1215"/>
        <v>1</v>
      </c>
      <c r="K4339">
        <f t="shared" si="1208"/>
        <v>38.920000000000073</v>
      </c>
      <c r="L4339">
        <f t="shared" ca="1" si="1209"/>
        <v>-38.920000000000073</v>
      </c>
      <c r="M4339" s="14">
        <f t="shared" si="1210"/>
        <v>6923.0300000000498</v>
      </c>
      <c r="N4339">
        <f t="shared" si="1216"/>
        <v>0</v>
      </c>
      <c r="O4339">
        <f t="shared" si="1211"/>
        <v>0</v>
      </c>
      <c r="P4339">
        <f>COUNTIF(作圖資料!$A$3:$A$249,A4339)</f>
        <v>0</v>
      </c>
      <c r="R4339" s="7">
        <f t="shared" si="1217"/>
        <v>59</v>
      </c>
      <c r="S4339" s="8">
        <f t="shared" ca="1" si="1218"/>
        <v>-59</v>
      </c>
      <c r="T4339" s="8">
        <f t="shared" ca="1" si="1219"/>
        <v>7846</v>
      </c>
      <c r="U4339" s="8">
        <f t="shared" ca="1" si="1220"/>
        <v>0</v>
      </c>
      <c r="V4339" s="9">
        <f t="shared" ca="1" si="1221"/>
        <v>0</v>
      </c>
      <c r="W4339" s="3">
        <f t="shared" si="1222"/>
        <v>-1.7911556497154368E-3</v>
      </c>
      <c r="X4339" s="3">
        <f t="shared" si="1223"/>
        <v>2.1823753216382746E-2</v>
      </c>
      <c r="Y4339" s="3">
        <f t="shared" si="1224"/>
        <v>2.5214198286413803E-2</v>
      </c>
    </row>
    <row r="4340" spans="1:25" x14ac:dyDescent="0.25">
      <c r="A4340" s="1">
        <v>42366</v>
      </c>
      <c r="B4340" s="2">
        <v>8358.49</v>
      </c>
      <c r="C4340" s="2">
        <v>45650</v>
      </c>
      <c r="D4340" s="2">
        <v>8356</v>
      </c>
      <c r="E4340" s="2">
        <v>8345</v>
      </c>
      <c r="F4340" s="13">
        <f t="shared" si="1212"/>
        <v>-2.9790069737478664E-4</v>
      </c>
      <c r="G4340" s="2">
        <f t="shared" si="1207"/>
        <v>8457.9093333333312</v>
      </c>
      <c r="H4340" s="2">
        <f t="shared" ca="1" si="1213"/>
        <v>59574.8</v>
      </c>
      <c r="I4340">
        <f t="shared" ca="1" si="1214"/>
        <v>-1</v>
      </c>
      <c r="J4340">
        <f t="shared" si="1215"/>
        <v>-1</v>
      </c>
      <c r="K4340">
        <f t="shared" si="1208"/>
        <v>-4.7900000000008731</v>
      </c>
      <c r="L4340">
        <f t="shared" ca="1" si="1209"/>
        <v>4.7900000000008731</v>
      </c>
      <c r="M4340" s="14">
        <f t="shared" si="1210"/>
        <v>6923.0300000000498</v>
      </c>
      <c r="N4340">
        <f t="shared" si="1216"/>
        <v>0</v>
      </c>
      <c r="O4340">
        <f t="shared" si="1211"/>
        <v>0</v>
      </c>
      <c r="P4340">
        <f>COUNTIF(作圖資料!$A$3:$A$249,A4340)</f>
        <v>0</v>
      </c>
      <c r="R4340" s="7">
        <f t="shared" si="1217"/>
        <v>-20</v>
      </c>
      <c r="S4340" s="8">
        <f t="shared" ca="1" si="1218"/>
        <v>20</v>
      </c>
      <c r="T4340" s="8">
        <f t="shared" ca="1" si="1219"/>
        <v>7846</v>
      </c>
      <c r="U4340" s="8">
        <f t="shared" ca="1" si="1220"/>
        <v>0</v>
      </c>
      <c r="V4340" s="9">
        <f t="shared" ca="1" si="1221"/>
        <v>0</v>
      </c>
      <c r="W4340" s="3">
        <f t="shared" si="1222"/>
        <v>-1.7911556497154368E-3</v>
      </c>
      <c r="X4340" s="3">
        <f t="shared" si="1223"/>
        <v>2.1238512045704816E-2</v>
      </c>
      <c r="Y4340" s="3">
        <f t="shared" si="1224"/>
        <v>2.2766217870257011E-2</v>
      </c>
    </row>
    <row r="4341" spans="1:25" x14ac:dyDescent="0.25">
      <c r="A4341" s="1">
        <v>42367</v>
      </c>
      <c r="B4341" s="2">
        <v>8293.91</v>
      </c>
      <c r="C4341" s="2">
        <v>52480</v>
      </c>
      <c r="D4341" s="2">
        <v>8287</v>
      </c>
      <c r="E4341" s="2">
        <v>8279</v>
      </c>
      <c r="F4341" s="13">
        <f t="shared" si="1212"/>
        <v>-8.3314142545554137E-4</v>
      </c>
      <c r="G4341" s="2">
        <f t="shared" si="1207"/>
        <v>8456.9351666666644</v>
      </c>
      <c r="H4341" s="2">
        <f t="shared" ca="1" si="1213"/>
        <v>54699</v>
      </c>
      <c r="I4341">
        <f t="shared" ca="1" si="1214"/>
        <v>-1</v>
      </c>
      <c r="J4341">
        <f t="shared" si="1215"/>
        <v>-1</v>
      </c>
      <c r="K4341">
        <f t="shared" si="1208"/>
        <v>-64.579999999999927</v>
      </c>
      <c r="L4341">
        <f t="shared" ca="1" si="1209"/>
        <v>64.579999999999927</v>
      </c>
      <c r="M4341" s="14">
        <f t="shared" si="1210"/>
        <v>6923.0300000000498</v>
      </c>
      <c r="N4341">
        <f t="shared" si="1216"/>
        <v>0</v>
      </c>
      <c r="O4341">
        <f t="shared" si="1211"/>
        <v>0</v>
      </c>
      <c r="P4341">
        <f>COUNTIF(作圖資料!$A$3:$A$249,A4341)</f>
        <v>0</v>
      </c>
      <c r="R4341" s="7">
        <f t="shared" si="1217"/>
        <v>-69</v>
      </c>
      <c r="S4341" s="8">
        <f t="shared" ca="1" si="1218"/>
        <v>69</v>
      </c>
      <c r="T4341" s="8">
        <f t="shared" ca="1" si="1219"/>
        <v>7846</v>
      </c>
      <c r="U4341" s="8">
        <f t="shared" ca="1" si="1220"/>
        <v>0</v>
      </c>
      <c r="V4341" s="9">
        <f t="shared" ca="1" si="1221"/>
        <v>0</v>
      </c>
      <c r="W4341" s="3">
        <f t="shared" si="1222"/>
        <v>-1.7911556497154368E-3</v>
      </c>
      <c r="X4341" s="3">
        <f t="shared" si="1223"/>
        <v>1.3348141523288559E-2</v>
      </c>
      <c r="Y4341" s="3">
        <f t="shared" si="1224"/>
        <v>1.4320685434516367E-2</v>
      </c>
    </row>
    <row r="4342" spans="1:25" x14ac:dyDescent="0.25">
      <c r="A4342" s="1">
        <v>42368</v>
      </c>
      <c r="B4342" s="2">
        <v>8279.99</v>
      </c>
      <c r="C4342" s="2">
        <v>53245</v>
      </c>
      <c r="D4342" s="2">
        <v>8260</v>
      </c>
      <c r="E4342" s="2">
        <v>8249</v>
      </c>
      <c r="F4342" s="13">
        <f t="shared" si="1212"/>
        <v>-2.4142541234952741E-3</v>
      </c>
      <c r="G4342" s="2">
        <f t="shared" si="1207"/>
        <v>8455.033333333331</v>
      </c>
      <c r="H4342" s="2">
        <f t="shared" ca="1" si="1213"/>
        <v>50534.2</v>
      </c>
      <c r="I4342">
        <f t="shared" ca="1" si="1214"/>
        <v>1</v>
      </c>
      <c r="J4342">
        <f t="shared" si="1215"/>
        <v>-1</v>
      </c>
      <c r="K4342">
        <f t="shared" si="1208"/>
        <v>-13.920000000000073</v>
      </c>
      <c r="L4342">
        <f t="shared" ca="1" si="1209"/>
        <v>13.920000000000073</v>
      </c>
      <c r="M4342" s="14">
        <f t="shared" si="1210"/>
        <v>6923.0300000000498</v>
      </c>
      <c r="N4342">
        <f t="shared" si="1216"/>
        <v>0</v>
      </c>
      <c r="O4342">
        <f t="shared" si="1211"/>
        <v>0</v>
      </c>
      <c r="P4342">
        <f>COUNTIF(作圖資料!$A$3:$A$249,A4342)</f>
        <v>0</v>
      </c>
      <c r="R4342" s="7">
        <f t="shared" si="1217"/>
        <v>-27</v>
      </c>
      <c r="S4342" s="8">
        <f t="shared" ca="1" si="1218"/>
        <v>27</v>
      </c>
      <c r="T4342" s="8">
        <f t="shared" ca="1" si="1219"/>
        <v>7846</v>
      </c>
      <c r="U4342" s="8">
        <f t="shared" ca="1" si="1220"/>
        <v>0</v>
      </c>
      <c r="V4342" s="9">
        <f t="shared" ca="1" si="1221"/>
        <v>0</v>
      </c>
      <c r="W4342" s="3">
        <f t="shared" si="1222"/>
        <v>-1.7911556497154368E-3</v>
      </c>
      <c r="X4342" s="3">
        <f t="shared" si="1223"/>
        <v>1.1647398914554685E-2</v>
      </c>
      <c r="Y4342" s="3">
        <f t="shared" si="1224"/>
        <v>1.1015911872704898E-2</v>
      </c>
    </row>
    <row r="4343" spans="1:25" x14ac:dyDescent="0.25">
      <c r="A4343" s="1">
        <v>42369</v>
      </c>
      <c r="B4343" s="2">
        <v>8338.06</v>
      </c>
      <c r="C4343" s="2">
        <v>47878</v>
      </c>
      <c r="D4343" s="2">
        <v>8272</v>
      </c>
      <c r="E4343" s="2">
        <v>8265</v>
      </c>
      <c r="F4343" s="13">
        <f t="shared" si="1212"/>
        <v>-7.9227062410199833E-3</v>
      </c>
      <c r="G4343" s="2">
        <f t="shared" si="1207"/>
        <v>8452.4138333333321</v>
      </c>
      <c r="H4343" s="2">
        <f t="shared" ca="1" si="1213"/>
        <v>47850.6</v>
      </c>
      <c r="I4343">
        <f t="shared" ca="1" si="1214"/>
        <v>1</v>
      </c>
      <c r="J4343">
        <f t="shared" si="1215"/>
        <v>-1</v>
      </c>
      <c r="K4343">
        <f t="shared" si="1208"/>
        <v>58.069999999999709</v>
      </c>
      <c r="L4343">
        <f t="shared" ca="1" si="1209"/>
        <v>58.069999999999709</v>
      </c>
      <c r="M4343" s="14">
        <f t="shared" si="1210"/>
        <v>6923.0300000000498</v>
      </c>
      <c r="N4343">
        <f t="shared" si="1216"/>
        <v>0</v>
      </c>
      <c r="O4343">
        <f t="shared" si="1211"/>
        <v>0</v>
      </c>
      <c r="P4343">
        <f>COUNTIF(作圖資料!$A$3:$A$249,A4343)</f>
        <v>0</v>
      </c>
      <c r="R4343" s="7">
        <f t="shared" si="1217"/>
        <v>12</v>
      </c>
      <c r="S4343" s="8">
        <f t="shared" ca="1" si="1218"/>
        <v>12</v>
      </c>
      <c r="T4343" s="8">
        <f t="shared" ca="1" si="1219"/>
        <v>7846</v>
      </c>
      <c r="U4343" s="8">
        <f t="shared" ca="1" si="1220"/>
        <v>0</v>
      </c>
      <c r="V4343" s="9">
        <f t="shared" ca="1" si="1221"/>
        <v>0</v>
      </c>
      <c r="W4343" s="3">
        <f t="shared" si="1222"/>
        <v>-1.7911556497154368E-3</v>
      </c>
      <c r="X4343" s="3">
        <f t="shared" si="1223"/>
        <v>1.8742379035903589E-2</v>
      </c>
      <c r="Y4343" s="3">
        <f t="shared" si="1224"/>
        <v>1.2484700122399106E-2</v>
      </c>
    </row>
    <row r="4344" spans="1:25" x14ac:dyDescent="0.25">
      <c r="A4344" s="1">
        <v>42373</v>
      </c>
      <c r="B4344" s="2">
        <v>8114.26</v>
      </c>
      <c r="C4344" s="2">
        <v>76003</v>
      </c>
      <c r="D4344" s="2">
        <v>8075</v>
      </c>
      <c r="E4344" s="2">
        <v>8057</v>
      </c>
      <c r="F4344" s="13">
        <f t="shared" si="1212"/>
        <v>-4.8383956146340612E-3</v>
      </c>
      <c r="G4344" s="2">
        <f t="shared" si="1207"/>
        <v>8446.8854999999985</v>
      </c>
      <c r="H4344" s="2">
        <f t="shared" ca="1" si="1213"/>
        <v>55051.199999999997</v>
      </c>
      <c r="I4344">
        <f t="shared" ca="1" si="1214"/>
        <v>1</v>
      </c>
      <c r="J4344">
        <f t="shared" si="1215"/>
        <v>-1</v>
      </c>
      <c r="K4344">
        <f t="shared" si="1208"/>
        <v>-223.79999999999927</v>
      </c>
      <c r="L4344">
        <f t="shared" ca="1" si="1209"/>
        <v>-223.79999999999927</v>
      </c>
      <c r="M4344" s="14">
        <f t="shared" si="1210"/>
        <v>6923.0300000000498</v>
      </c>
      <c r="N4344">
        <f t="shared" si="1216"/>
        <v>0</v>
      </c>
      <c r="O4344">
        <f t="shared" si="1211"/>
        <v>0</v>
      </c>
      <c r="P4344">
        <f>COUNTIF(作圖資料!$A$3:$A$249,A4344)</f>
        <v>0</v>
      </c>
      <c r="R4344" s="7">
        <f t="shared" si="1217"/>
        <v>-197</v>
      </c>
      <c r="S4344" s="8">
        <f t="shared" ca="1" si="1218"/>
        <v>-197</v>
      </c>
      <c r="T4344" s="8">
        <f t="shared" ca="1" si="1219"/>
        <v>7846</v>
      </c>
      <c r="U4344" s="8">
        <f t="shared" ca="1" si="1220"/>
        <v>0</v>
      </c>
      <c r="V4344" s="9">
        <f t="shared" ca="1" si="1221"/>
        <v>0</v>
      </c>
      <c r="W4344" s="3">
        <f t="shared" si="1222"/>
        <v>-1.7911556497154368E-3</v>
      </c>
      <c r="X4344" s="3">
        <f t="shared" si="1223"/>
        <v>-8.6014568717577289E-3</v>
      </c>
      <c r="Y4344" s="3">
        <f t="shared" si="1224"/>
        <v>-1.1627906976744096E-2</v>
      </c>
    </row>
    <row r="4345" spans="1:25" x14ac:dyDescent="0.25">
      <c r="A4345" s="1">
        <v>42374</v>
      </c>
      <c r="B4345" s="2">
        <v>8075.11</v>
      </c>
      <c r="C4345" s="2">
        <v>80050</v>
      </c>
      <c r="D4345" s="2">
        <v>8025</v>
      </c>
      <c r="E4345" s="2">
        <v>8008</v>
      </c>
      <c r="F4345" s="13">
        <f t="shared" si="1212"/>
        <v>-6.2054882224513719E-3</v>
      </c>
      <c r="G4345" s="2">
        <f t="shared" si="1207"/>
        <v>8438.5753333333323</v>
      </c>
      <c r="H4345" s="2">
        <f t="shared" ca="1" si="1213"/>
        <v>61931.199999999997</v>
      </c>
      <c r="I4345">
        <f t="shared" ca="1" si="1214"/>
        <v>1</v>
      </c>
      <c r="J4345">
        <f t="shared" si="1215"/>
        <v>-1</v>
      </c>
      <c r="K4345">
        <f t="shared" si="1208"/>
        <v>-39.150000000000546</v>
      </c>
      <c r="L4345">
        <f t="shared" ca="1" si="1209"/>
        <v>-39.150000000000546</v>
      </c>
      <c r="M4345" s="14">
        <f t="shared" si="1210"/>
        <v>6923.0300000000498</v>
      </c>
      <c r="N4345">
        <f t="shared" si="1216"/>
        <v>0</v>
      </c>
      <c r="O4345">
        <f t="shared" si="1211"/>
        <v>0</v>
      </c>
      <c r="P4345">
        <f>COUNTIF(作圖資料!$A$3:$A$249,A4345)</f>
        <v>0</v>
      </c>
      <c r="R4345" s="7">
        <f t="shared" si="1217"/>
        <v>-50</v>
      </c>
      <c r="S4345" s="8">
        <f t="shared" ca="1" si="1218"/>
        <v>-50</v>
      </c>
      <c r="T4345" s="8">
        <f t="shared" ca="1" si="1219"/>
        <v>7846</v>
      </c>
      <c r="U4345" s="8">
        <f t="shared" ca="1" si="1220"/>
        <v>0</v>
      </c>
      <c r="V4345" s="9">
        <f t="shared" ca="1" si="1221"/>
        <v>0</v>
      </c>
      <c r="W4345" s="3">
        <f t="shared" si="1222"/>
        <v>-1.7911556497154368E-3</v>
      </c>
      <c r="X4345" s="3">
        <f t="shared" si="1223"/>
        <v>-1.3384795458821874E-2</v>
      </c>
      <c r="Y4345" s="3">
        <f t="shared" si="1224"/>
        <v>-1.7747858017135743E-2</v>
      </c>
    </row>
    <row r="4346" spans="1:25" x14ac:dyDescent="0.25">
      <c r="A4346" s="1">
        <v>42375</v>
      </c>
      <c r="B4346" s="2">
        <v>7990.39</v>
      </c>
      <c r="C4346" s="2">
        <v>98454</v>
      </c>
      <c r="D4346" s="2">
        <v>7971</v>
      </c>
      <c r="E4346" s="2">
        <v>7957</v>
      </c>
      <c r="F4346" s="13">
        <f t="shared" si="1212"/>
        <v>-2.426665031369013E-3</v>
      </c>
      <c r="G4346" s="2">
        <f t="shared" si="1207"/>
        <v>8428.949833333334</v>
      </c>
      <c r="H4346" s="2">
        <f t="shared" ca="1" si="1213"/>
        <v>71126</v>
      </c>
      <c r="I4346">
        <f t="shared" ca="1" si="1214"/>
        <v>1</v>
      </c>
      <c r="J4346">
        <f t="shared" si="1215"/>
        <v>-1</v>
      </c>
      <c r="K4346">
        <f t="shared" si="1208"/>
        <v>-84.719999999999345</v>
      </c>
      <c r="L4346">
        <f t="shared" ca="1" si="1209"/>
        <v>-84.719999999999345</v>
      </c>
      <c r="M4346" s="14">
        <f t="shared" si="1210"/>
        <v>6923.0300000000498</v>
      </c>
      <c r="N4346">
        <f t="shared" si="1216"/>
        <v>0</v>
      </c>
      <c r="O4346">
        <f t="shared" si="1211"/>
        <v>0</v>
      </c>
      <c r="P4346">
        <f>COUNTIF(作圖資料!$A$3:$A$249,A4346)</f>
        <v>0</v>
      </c>
      <c r="R4346" s="7">
        <f t="shared" si="1217"/>
        <v>-54</v>
      </c>
      <c r="S4346" s="8">
        <f t="shared" ca="1" si="1218"/>
        <v>-54</v>
      </c>
      <c r="T4346" s="8">
        <f t="shared" ca="1" si="1219"/>
        <v>7846</v>
      </c>
      <c r="U4346" s="8">
        <f t="shared" ca="1" si="1220"/>
        <v>0</v>
      </c>
      <c r="V4346" s="9">
        <f t="shared" ca="1" si="1221"/>
        <v>0</v>
      </c>
      <c r="W4346" s="3">
        <f t="shared" si="1222"/>
        <v>-1.7911556497154368E-3</v>
      </c>
      <c r="X4346" s="3">
        <f t="shared" si="1223"/>
        <v>-2.373586685335749E-2</v>
      </c>
      <c r="Y4346" s="3">
        <f t="shared" si="1224"/>
        <v>-2.4357405140758681E-2</v>
      </c>
    </row>
    <row r="4347" spans="1:25" x14ac:dyDescent="0.25">
      <c r="A4347" s="1">
        <v>42376</v>
      </c>
      <c r="B4347" s="2">
        <v>7852.06</v>
      </c>
      <c r="C4347" s="2">
        <v>116774</v>
      </c>
      <c r="D4347" s="2">
        <v>7799</v>
      </c>
      <c r="E4347" s="2">
        <v>7783</v>
      </c>
      <c r="F4347" s="13">
        <f t="shared" si="1212"/>
        <v>-6.7574623729315109E-3</v>
      </c>
      <c r="G4347" s="2">
        <f t="shared" si="1207"/>
        <v>8417.7756666666664</v>
      </c>
      <c r="H4347" s="2">
        <f t="shared" ca="1" si="1213"/>
        <v>83831.8</v>
      </c>
      <c r="I4347">
        <f t="shared" ca="1" si="1214"/>
        <v>1</v>
      </c>
      <c r="J4347">
        <f t="shared" si="1215"/>
        <v>-1</v>
      </c>
      <c r="K4347">
        <f t="shared" si="1208"/>
        <v>-138.32999999999993</v>
      </c>
      <c r="L4347">
        <f t="shared" ca="1" si="1209"/>
        <v>-138.32999999999993</v>
      </c>
      <c r="M4347" s="14">
        <f t="shared" si="1210"/>
        <v>6923.0300000000498</v>
      </c>
      <c r="N4347">
        <f t="shared" si="1216"/>
        <v>0</v>
      </c>
      <c r="O4347">
        <f t="shared" si="1211"/>
        <v>0</v>
      </c>
      <c r="P4347">
        <f>COUNTIF(作圖資料!$A$3:$A$249,A4347)</f>
        <v>0</v>
      </c>
      <c r="R4347" s="7">
        <f t="shared" si="1217"/>
        <v>-172</v>
      </c>
      <c r="S4347" s="8">
        <f t="shared" ca="1" si="1218"/>
        <v>-172</v>
      </c>
      <c r="T4347" s="8">
        <f t="shared" ca="1" si="1219"/>
        <v>7846</v>
      </c>
      <c r="U4347" s="8">
        <f t="shared" ca="1" si="1220"/>
        <v>1</v>
      </c>
      <c r="V4347" s="9">
        <f t="shared" ca="1" si="1221"/>
        <v>1</v>
      </c>
      <c r="W4347" s="3">
        <f t="shared" si="1222"/>
        <v>-1.7911556497154368E-3</v>
      </c>
      <c r="X4347" s="3">
        <f t="shared" si="1223"/>
        <v>-4.0636996527650626E-2</v>
      </c>
      <c r="Y4347" s="3">
        <f t="shared" si="1224"/>
        <v>-4.5410036719706115E-2</v>
      </c>
    </row>
    <row r="4348" spans="1:25" x14ac:dyDescent="0.25">
      <c r="A4348" s="1">
        <v>42377</v>
      </c>
      <c r="B4348" s="2">
        <v>7893.97</v>
      </c>
      <c r="C4348" s="2">
        <v>91342</v>
      </c>
      <c r="D4348" s="2">
        <v>7868</v>
      </c>
      <c r="E4348" s="2">
        <v>7846</v>
      </c>
      <c r="F4348" s="13">
        <f t="shared" si="1212"/>
        <v>-3.2898528877105537E-3</v>
      </c>
      <c r="G4348" s="2">
        <f t="shared" si="1207"/>
        <v>8405.9831666666651</v>
      </c>
      <c r="H4348" s="2">
        <f t="shared" ca="1" si="1213"/>
        <v>92524.6</v>
      </c>
      <c r="I4348">
        <f t="shared" ca="1" si="1214"/>
        <v>-1</v>
      </c>
      <c r="J4348">
        <f t="shared" si="1215"/>
        <v>-1</v>
      </c>
      <c r="K4348">
        <f t="shared" si="1208"/>
        <v>41.909999999999854</v>
      </c>
      <c r="L4348">
        <f t="shared" ca="1" si="1209"/>
        <v>41.909999999999854</v>
      </c>
      <c r="M4348" s="14">
        <f t="shared" si="1210"/>
        <v>6923.0300000000498</v>
      </c>
      <c r="N4348">
        <f t="shared" si="1216"/>
        <v>0</v>
      </c>
      <c r="O4348">
        <f t="shared" si="1211"/>
        <v>0</v>
      </c>
      <c r="P4348">
        <f>COUNTIF(作圖資料!$A$3:$A$249,A4348)</f>
        <v>0</v>
      </c>
      <c r="R4348" s="7">
        <f t="shared" si="1217"/>
        <v>69</v>
      </c>
      <c r="S4348" s="8">
        <f t="shared" ca="1" si="1218"/>
        <v>69</v>
      </c>
      <c r="T4348" s="8">
        <f t="shared" ca="1" si="1219"/>
        <v>7915</v>
      </c>
      <c r="U4348" s="8">
        <f t="shared" ca="1" si="1220"/>
        <v>-1</v>
      </c>
      <c r="V4348" s="9">
        <f t="shared" ca="1" si="1221"/>
        <v>2</v>
      </c>
      <c r="W4348" s="3">
        <f t="shared" si="1222"/>
        <v>-1.7911556497154368E-3</v>
      </c>
      <c r="X4348" s="3">
        <f t="shared" si="1223"/>
        <v>-3.5516441733682402E-2</v>
      </c>
      <c r="Y4348" s="3">
        <f t="shared" si="1224"/>
        <v>-3.6964504283965582E-2</v>
      </c>
    </row>
    <row r="4349" spans="1:25" x14ac:dyDescent="0.25">
      <c r="A4349" s="1">
        <v>42380</v>
      </c>
      <c r="B4349" s="2">
        <v>7788.42</v>
      </c>
      <c r="C4349" s="2">
        <v>84833</v>
      </c>
      <c r="D4349" s="2">
        <v>7740</v>
      </c>
      <c r="E4349" s="2">
        <v>7718</v>
      </c>
      <c r="F4349" s="13">
        <f t="shared" si="1212"/>
        <v>-6.2169220458064833E-3</v>
      </c>
      <c r="G4349" s="2">
        <f t="shared" si="1207"/>
        <v>8392.3743333333314</v>
      </c>
      <c r="H4349" s="2">
        <f t="shared" ca="1" si="1213"/>
        <v>94290.6</v>
      </c>
      <c r="I4349">
        <f t="shared" ca="1" si="1214"/>
        <v>-1</v>
      </c>
      <c r="J4349">
        <f t="shared" si="1215"/>
        <v>-1</v>
      </c>
      <c r="K4349">
        <f t="shared" si="1208"/>
        <v>-105.55000000000018</v>
      </c>
      <c r="L4349">
        <f t="shared" ca="1" si="1209"/>
        <v>105.55000000000018</v>
      </c>
      <c r="M4349" s="14">
        <f t="shared" si="1210"/>
        <v>6923.0300000000498</v>
      </c>
      <c r="N4349">
        <f t="shared" si="1216"/>
        <v>0</v>
      </c>
      <c r="O4349">
        <f t="shared" si="1211"/>
        <v>0</v>
      </c>
      <c r="P4349">
        <f>COUNTIF(作圖資料!$A$3:$A$249,A4349)</f>
        <v>0</v>
      </c>
      <c r="R4349" s="7">
        <f t="shared" si="1217"/>
        <v>-128</v>
      </c>
      <c r="S4349" s="8">
        <f t="shared" ca="1" si="1218"/>
        <v>128</v>
      </c>
      <c r="T4349" s="8">
        <f t="shared" ca="1" si="1219"/>
        <v>8043</v>
      </c>
      <c r="U4349" s="8">
        <f t="shared" ca="1" si="1220"/>
        <v>-1</v>
      </c>
      <c r="V4349" s="9">
        <f t="shared" ca="1" si="1221"/>
        <v>0</v>
      </c>
      <c r="W4349" s="3">
        <f t="shared" si="1222"/>
        <v>-1.7911556497154368E-3</v>
      </c>
      <c r="X4349" s="3">
        <f t="shared" si="1223"/>
        <v>-4.8412518052063369E-2</v>
      </c>
      <c r="Y4349" s="3">
        <f t="shared" si="1224"/>
        <v>-5.2631578947368252E-2</v>
      </c>
    </row>
    <row r="4350" spans="1:25" x14ac:dyDescent="0.25">
      <c r="A4350" s="1">
        <v>42381</v>
      </c>
      <c r="B4350" s="2">
        <v>7768.45</v>
      </c>
      <c r="C4350" s="2">
        <v>86086</v>
      </c>
      <c r="D4350" s="2">
        <v>7709</v>
      </c>
      <c r="E4350" s="2">
        <v>7679</v>
      </c>
      <c r="F4350" s="13">
        <f t="shared" si="1212"/>
        <v>-7.6527492614356651E-3</v>
      </c>
      <c r="G4350" s="2">
        <f t="shared" ref="G4350:G4413" si="1225">AVERAGE(B4291:B4350)</f>
        <v>8377.9901666666647</v>
      </c>
      <c r="H4350" s="2">
        <f t="shared" ca="1" si="1213"/>
        <v>95497.8</v>
      </c>
      <c r="I4350">
        <f t="shared" ca="1" si="1214"/>
        <v>-1</v>
      </c>
      <c r="J4350">
        <f t="shared" si="1215"/>
        <v>-1</v>
      </c>
      <c r="K4350">
        <f t="shared" ref="K4350:K4413" si="1226">B4350-B4349</f>
        <v>-19.970000000000255</v>
      </c>
      <c r="L4350">
        <f t="shared" ref="L4350:L4413" ca="1" si="1227">I4349*K4350</f>
        <v>19.970000000000255</v>
      </c>
      <c r="M4350" s="14">
        <f t="shared" ref="M4350:M4413" si="1228">M4349+K4350*N4349</f>
        <v>6923.0300000000498</v>
      </c>
      <c r="N4350">
        <f t="shared" si="1216"/>
        <v>0</v>
      </c>
      <c r="O4350">
        <f t="shared" ref="O4350:O4413" si="1229">ABS(N4350-N4349)</f>
        <v>0</v>
      </c>
      <c r="P4350">
        <f>COUNTIF(作圖資料!$A$3:$A$249,A4350)</f>
        <v>0</v>
      </c>
      <c r="R4350" s="7">
        <f t="shared" si="1217"/>
        <v>-31</v>
      </c>
      <c r="S4350" s="8">
        <f t="shared" ca="1" si="1218"/>
        <v>31</v>
      </c>
      <c r="T4350" s="8">
        <f t="shared" ca="1" si="1219"/>
        <v>8074</v>
      </c>
      <c r="U4350" s="8">
        <f t="shared" ca="1" si="1220"/>
        <v>-1</v>
      </c>
      <c r="V4350" s="9">
        <f t="shared" ca="1" si="1221"/>
        <v>0</v>
      </c>
      <c r="W4350" s="3">
        <f t="shared" si="1222"/>
        <v>-1.7911556497154368E-3</v>
      </c>
      <c r="X4350" s="3">
        <f t="shared" si="1223"/>
        <v>-5.0852448360714009E-2</v>
      </c>
      <c r="Y4350" s="3">
        <f t="shared" si="1224"/>
        <v>-5.6425948592411124E-2</v>
      </c>
    </row>
    <row r="4351" spans="1:25" x14ac:dyDescent="0.25">
      <c r="A4351" s="1">
        <v>42382</v>
      </c>
      <c r="B4351" s="2">
        <v>7824.61</v>
      </c>
      <c r="C4351" s="2">
        <v>74273</v>
      </c>
      <c r="D4351" s="2">
        <v>7806</v>
      </c>
      <c r="E4351" s="2">
        <v>7779</v>
      </c>
      <c r="F4351" s="13">
        <f t="shared" si="1212"/>
        <v>-2.3783933001133573E-3</v>
      </c>
      <c r="G4351" s="2">
        <f t="shared" si="1225"/>
        <v>8364.1736666666638</v>
      </c>
      <c r="H4351" s="2">
        <f t="shared" ca="1" si="1213"/>
        <v>90661.6</v>
      </c>
      <c r="I4351">
        <f t="shared" ca="1" si="1214"/>
        <v>-1</v>
      </c>
      <c r="J4351">
        <f t="shared" si="1215"/>
        <v>-1</v>
      </c>
      <c r="K4351">
        <f t="shared" si="1226"/>
        <v>56.159999999999854</v>
      </c>
      <c r="L4351">
        <f t="shared" ca="1" si="1227"/>
        <v>-56.159999999999854</v>
      </c>
      <c r="M4351" s="14">
        <f t="shared" si="1228"/>
        <v>6923.0300000000498</v>
      </c>
      <c r="N4351">
        <f t="shared" si="1216"/>
        <v>0</v>
      </c>
      <c r="O4351">
        <f t="shared" si="1229"/>
        <v>0</v>
      </c>
      <c r="P4351">
        <f>COUNTIF(作圖資料!$A$3:$A$249,A4351)</f>
        <v>0</v>
      </c>
      <c r="R4351" s="7">
        <f t="shared" si="1217"/>
        <v>97</v>
      </c>
      <c r="S4351" s="8">
        <f t="shared" ca="1" si="1218"/>
        <v>-97</v>
      </c>
      <c r="T4351" s="8">
        <f t="shared" ca="1" si="1219"/>
        <v>7977</v>
      </c>
      <c r="U4351" s="8">
        <f t="shared" ca="1" si="1220"/>
        <v>-1</v>
      </c>
      <c r="V4351" s="9">
        <f t="shared" ca="1" si="1221"/>
        <v>0</v>
      </c>
      <c r="W4351" s="3">
        <f t="shared" si="1222"/>
        <v>-1.7911556497154368E-3</v>
      </c>
      <c r="X4351" s="3">
        <f t="shared" si="1223"/>
        <v>-4.3990831628925475E-2</v>
      </c>
      <c r="Y4351" s="3">
        <f t="shared" si="1224"/>
        <v>-4.4553243574051216E-2</v>
      </c>
    </row>
    <row r="4352" spans="1:25" x14ac:dyDescent="0.25">
      <c r="A4352" s="1">
        <v>42383</v>
      </c>
      <c r="B4352" s="2">
        <v>7742.88</v>
      </c>
      <c r="C4352" s="2">
        <v>81371</v>
      </c>
      <c r="D4352" s="2">
        <v>7716</v>
      </c>
      <c r="E4352" s="2">
        <v>7694</v>
      </c>
      <c r="F4352" s="13">
        <f t="shared" si="1212"/>
        <v>-3.4715764676709338E-3</v>
      </c>
      <c r="G4352" s="2">
        <f t="shared" si="1225"/>
        <v>8349.7344999999968</v>
      </c>
      <c r="H4352" s="2">
        <f t="shared" ca="1" si="1213"/>
        <v>83581</v>
      </c>
      <c r="I4352">
        <f t="shared" ca="1" si="1214"/>
        <v>-1</v>
      </c>
      <c r="J4352">
        <f t="shared" si="1215"/>
        <v>-1</v>
      </c>
      <c r="K4352">
        <f t="shared" si="1226"/>
        <v>-81.729999999999563</v>
      </c>
      <c r="L4352">
        <f t="shared" ca="1" si="1227"/>
        <v>81.729999999999563</v>
      </c>
      <c r="M4352" s="14">
        <f t="shared" si="1228"/>
        <v>6923.0300000000498</v>
      </c>
      <c r="N4352">
        <f t="shared" si="1216"/>
        <v>0</v>
      </c>
      <c r="O4352">
        <f t="shared" si="1229"/>
        <v>0</v>
      </c>
      <c r="P4352">
        <f>COUNTIF(作圖資料!$A$3:$A$249,A4352)</f>
        <v>0</v>
      </c>
      <c r="R4352" s="7">
        <f t="shared" si="1217"/>
        <v>-90</v>
      </c>
      <c r="S4352" s="8">
        <f t="shared" ca="1" si="1218"/>
        <v>90</v>
      </c>
      <c r="T4352" s="8">
        <f t="shared" ca="1" si="1219"/>
        <v>8067</v>
      </c>
      <c r="U4352" s="8">
        <f t="shared" ca="1" si="1220"/>
        <v>-1</v>
      </c>
      <c r="V4352" s="9">
        <f t="shared" ca="1" si="1221"/>
        <v>0</v>
      </c>
      <c r="W4352" s="3">
        <f t="shared" si="1222"/>
        <v>-1.7911556497154368E-3</v>
      </c>
      <c r="X4352" s="3">
        <f t="shared" si="1223"/>
        <v>-5.3976585465981608E-2</v>
      </c>
      <c r="Y4352" s="3">
        <f t="shared" si="1224"/>
        <v>-5.5569155446756224E-2</v>
      </c>
    </row>
    <row r="4353" spans="1:25" x14ac:dyDescent="0.25">
      <c r="A4353" s="1">
        <v>42384</v>
      </c>
      <c r="B4353" s="2">
        <v>7762.01</v>
      </c>
      <c r="C4353" s="2">
        <v>89991</v>
      </c>
      <c r="D4353" s="2">
        <v>7665</v>
      </c>
      <c r="E4353" s="2">
        <v>7637</v>
      </c>
      <c r="F4353" s="13">
        <f t="shared" si="1212"/>
        <v>-1.2498051406787725E-2</v>
      </c>
      <c r="G4353" s="2">
        <f t="shared" si="1225"/>
        <v>8335.6269999999968</v>
      </c>
      <c r="H4353" s="2">
        <f t="shared" ca="1" si="1213"/>
        <v>83310.8</v>
      </c>
      <c r="I4353">
        <f t="shared" ca="1" si="1214"/>
        <v>1</v>
      </c>
      <c r="J4353">
        <f t="shared" si="1215"/>
        <v>-1</v>
      </c>
      <c r="K4353">
        <f t="shared" si="1226"/>
        <v>19.130000000000109</v>
      </c>
      <c r="L4353">
        <f t="shared" ca="1" si="1227"/>
        <v>-19.130000000000109</v>
      </c>
      <c r="M4353" s="14">
        <f t="shared" si="1228"/>
        <v>6923.0300000000498</v>
      </c>
      <c r="N4353">
        <f t="shared" si="1216"/>
        <v>0</v>
      </c>
      <c r="O4353">
        <f t="shared" si="1229"/>
        <v>0</v>
      </c>
      <c r="P4353">
        <f>COUNTIF(作圖資料!$A$3:$A$249,A4353)</f>
        <v>0</v>
      </c>
      <c r="R4353" s="7">
        <f t="shared" si="1217"/>
        <v>-51</v>
      </c>
      <c r="S4353" s="8">
        <f t="shared" ca="1" si="1218"/>
        <v>51</v>
      </c>
      <c r="T4353" s="8">
        <f t="shared" ca="1" si="1219"/>
        <v>8118</v>
      </c>
      <c r="U4353" s="8">
        <f t="shared" ca="1" si="1220"/>
        <v>1</v>
      </c>
      <c r="V4353" s="9">
        <f t="shared" ca="1" si="1221"/>
        <v>2</v>
      </c>
      <c r="W4353" s="3">
        <f t="shared" si="1222"/>
        <v>-1.7911556497154368E-3</v>
      </c>
      <c r="X4353" s="3">
        <f t="shared" si="1223"/>
        <v>-5.1639286176823451E-2</v>
      </c>
      <c r="Y4353" s="3">
        <f t="shared" si="1224"/>
        <v>-6.1811505507955666E-2</v>
      </c>
    </row>
    <row r="4354" spans="1:25" x14ac:dyDescent="0.25">
      <c r="A4354" s="1">
        <v>42387</v>
      </c>
      <c r="B4354" s="2">
        <v>7811.18</v>
      </c>
      <c r="C4354" s="2">
        <v>80966</v>
      </c>
      <c r="D4354" s="2">
        <v>7814</v>
      </c>
      <c r="E4354" s="2">
        <v>7790</v>
      </c>
      <c r="F4354" s="13">
        <f t="shared" si="1212"/>
        <v>3.6102099810775279E-4</v>
      </c>
      <c r="G4354" s="2">
        <f t="shared" si="1225"/>
        <v>8321.2498333333297</v>
      </c>
      <c r="H4354" s="2">
        <f t="shared" ca="1" si="1213"/>
        <v>82537.399999999994</v>
      </c>
      <c r="I4354">
        <f t="shared" ca="1" si="1214"/>
        <v>-1</v>
      </c>
      <c r="J4354">
        <f t="shared" si="1215"/>
        <v>1</v>
      </c>
      <c r="K4354">
        <f t="shared" si="1226"/>
        <v>49.170000000000073</v>
      </c>
      <c r="L4354">
        <f t="shared" ca="1" si="1227"/>
        <v>49.170000000000073</v>
      </c>
      <c r="M4354" s="14">
        <f t="shared" si="1228"/>
        <v>6923.0300000000498</v>
      </c>
      <c r="N4354">
        <f t="shared" si="1216"/>
        <v>0</v>
      </c>
      <c r="O4354">
        <f t="shared" si="1229"/>
        <v>0</v>
      </c>
      <c r="P4354">
        <f>COUNTIF(作圖資料!$A$3:$A$249,A4354)</f>
        <v>0</v>
      </c>
      <c r="R4354" s="7">
        <f t="shared" si="1217"/>
        <v>149</v>
      </c>
      <c r="S4354" s="8">
        <f t="shared" ca="1" si="1218"/>
        <v>149</v>
      </c>
      <c r="T4354" s="8">
        <f t="shared" ca="1" si="1219"/>
        <v>8267</v>
      </c>
      <c r="U4354" s="8">
        <f t="shared" ca="1" si="1220"/>
        <v>-1</v>
      </c>
      <c r="V4354" s="9">
        <f t="shared" ca="1" si="1221"/>
        <v>2</v>
      </c>
      <c r="W4354" s="3">
        <f t="shared" si="1222"/>
        <v>-1.7911556497154368E-3</v>
      </c>
      <c r="X4354" s="3">
        <f t="shared" si="1223"/>
        <v>-4.5631706142955197E-2</v>
      </c>
      <c r="Y4354" s="3">
        <f t="shared" si="1224"/>
        <v>-4.357405140758841E-2</v>
      </c>
    </row>
    <row r="4355" spans="1:25" x14ac:dyDescent="0.25">
      <c r="A4355" s="1">
        <v>42388</v>
      </c>
      <c r="B4355" s="2">
        <v>7854.88</v>
      </c>
      <c r="C4355" s="2">
        <v>73441</v>
      </c>
      <c r="D4355" s="2">
        <v>7867</v>
      </c>
      <c r="E4355" s="2">
        <v>7837</v>
      </c>
      <c r="F4355" s="13">
        <f t="shared" ref="F4355:F4418" si="1230">IF(P4355=1,E4355,D4355)/B4355-1</f>
        <v>1.5429898356180693E-3</v>
      </c>
      <c r="G4355" s="2">
        <f t="shared" si="1225"/>
        <v>8306.4084999999977</v>
      </c>
      <c r="H4355" s="2">
        <f t="shared" ref="H4355:H4418" ca="1" si="1231">IF(ROW()&gt;$H$1,AVERAGE(OFFSET(C4355,-$H$1+1,,$H$1)),"")</f>
        <v>80008.399999999994</v>
      </c>
      <c r="I4355">
        <f t="shared" ref="I4355:I4418" ca="1" si="1232">IF(H4355="",0,SIGN(C4355-H4355))</f>
        <v>-1</v>
      </c>
      <c r="J4355">
        <f t="shared" ref="J4355:J4418" si="1233">SIGN(F4355)</f>
        <v>1</v>
      </c>
      <c r="K4355">
        <f t="shared" si="1226"/>
        <v>43.699999999999818</v>
      </c>
      <c r="L4355">
        <f t="shared" ca="1" si="1227"/>
        <v>-43.699999999999818</v>
      </c>
      <c r="M4355" s="14">
        <f t="shared" si="1228"/>
        <v>6923.0300000000498</v>
      </c>
      <c r="N4355">
        <f t="shared" ref="N4355:N4418" si="1234">INT(M4355*$Q$1/B4355)*CHOOSE($L$1,I4355,J4355)</f>
        <v>0</v>
      </c>
      <c r="O4355">
        <f t="shared" si="1229"/>
        <v>0</v>
      </c>
      <c r="P4355">
        <f>COUNTIF(作圖資料!$A$3:$A$249,A4355)</f>
        <v>0</v>
      </c>
      <c r="R4355" s="7">
        <f t="shared" si="1217"/>
        <v>53</v>
      </c>
      <c r="S4355" s="8">
        <f t="shared" ca="1" si="1218"/>
        <v>-53</v>
      </c>
      <c r="T4355" s="8">
        <f t="shared" ca="1" si="1219"/>
        <v>8214</v>
      </c>
      <c r="U4355" s="8">
        <f t="shared" ca="1" si="1220"/>
        <v>-1</v>
      </c>
      <c r="V4355" s="9">
        <f t="shared" ca="1" si="1221"/>
        <v>0</v>
      </c>
      <c r="W4355" s="3">
        <f t="shared" si="1222"/>
        <v>-1.7911556497154368E-3</v>
      </c>
      <c r="X4355" s="3">
        <f t="shared" si="1223"/>
        <v>-4.0292449533639751E-2</v>
      </c>
      <c r="Y4355" s="3">
        <f t="shared" si="1224"/>
        <v>-3.7086903304773267E-2</v>
      </c>
    </row>
    <row r="4356" spans="1:25" x14ac:dyDescent="0.25">
      <c r="A4356" s="1">
        <v>42389</v>
      </c>
      <c r="B4356" s="2">
        <v>7699.12</v>
      </c>
      <c r="C4356" s="2">
        <v>88262</v>
      </c>
      <c r="D4356" s="2">
        <v>7705</v>
      </c>
      <c r="E4356" s="2">
        <v>7592</v>
      </c>
      <c r="F4356" s="13">
        <f t="shared" si="1230"/>
        <v>-1.3913278400648377E-2</v>
      </c>
      <c r="G4356" s="2">
        <f t="shared" si="1225"/>
        <v>8289.705166666663</v>
      </c>
      <c r="H4356" s="2">
        <f t="shared" ca="1" si="1231"/>
        <v>82806.2</v>
      </c>
      <c r="I4356">
        <f t="shared" ca="1" si="1232"/>
        <v>1</v>
      </c>
      <c r="J4356">
        <f t="shared" si="1233"/>
        <v>-1</v>
      </c>
      <c r="K4356">
        <f t="shared" si="1226"/>
        <v>-155.76000000000022</v>
      </c>
      <c r="L4356">
        <f t="shared" ca="1" si="1227"/>
        <v>155.76000000000022</v>
      </c>
      <c r="M4356" s="14">
        <f t="shared" si="1228"/>
        <v>6923.0300000000498</v>
      </c>
      <c r="N4356">
        <f t="shared" si="1234"/>
        <v>0</v>
      </c>
      <c r="O4356">
        <f t="shared" si="1229"/>
        <v>0</v>
      </c>
      <c r="P4356">
        <f>COUNTIF(作圖資料!$A$3:$A$249,A4356)</f>
        <v>1</v>
      </c>
      <c r="R4356" s="7">
        <f t="shared" ref="R4356:R4419" si="1235">D4356-IF(P4355=1,E4355,D4355)</f>
        <v>-162</v>
      </c>
      <c r="S4356" s="8">
        <f t="shared" ref="S4356:S4419" ca="1" si="1236">I4355*R4356</f>
        <v>162</v>
      </c>
      <c r="T4356" s="8">
        <f t="shared" ref="T4356:T4419" ca="1" si="1237">T4355+R4356*U4355</f>
        <v>8376</v>
      </c>
      <c r="U4356" s="8">
        <f t="shared" ref="U4356:U4419" ca="1" si="1238">INT(T4356*$Q$1/IF(P4356=1,E4356,D4356))*I4356</f>
        <v>1</v>
      </c>
      <c r="V4356" s="9">
        <f t="shared" ref="V4356:V4419" ca="1" si="1239">IF(P4356=1,ABS(U4356)+ABS(U4355),ABS(U4356-U4355))</f>
        <v>2</v>
      </c>
      <c r="W4356" s="3">
        <f t="shared" ref="W4356:W4419" si="1240">IF(P4355=1,F4355,W4355)</f>
        <v>-1.7911556497154368E-3</v>
      </c>
      <c r="X4356" s="3">
        <f t="shared" ref="X4356:X4419" si="1241">IF(P4355=1,K4356/B4355,(1+K4356/B4355)*(1+X4355)-1)</f>
        <v>-5.9323172862403628E-2</v>
      </c>
      <c r="Y4356" s="3">
        <f t="shared" ref="Y4356:Y4419" si="1242">IF(P4355=1,R4356/E4355,(1+R4356/D4355)*(1+Y4355)-1)</f>
        <v>-5.6915544675642304E-2</v>
      </c>
    </row>
    <row r="4357" spans="1:25" x14ac:dyDescent="0.25">
      <c r="A4357" s="1">
        <v>42390</v>
      </c>
      <c r="B4357" s="2">
        <v>7664.01</v>
      </c>
      <c r="C4357" s="2">
        <v>72799</v>
      </c>
      <c r="D4357" s="2">
        <v>7613</v>
      </c>
      <c r="E4357" s="2">
        <v>7591</v>
      </c>
      <c r="F4357" s="13">
        <f t="shared" si="1230"/>
        <v>-6.6557846349365457E-3</v>
      </c>
      <c r="G4357" s="2">
        <f t="shared" si="1225"/>
        <v>8273.0054999999957</v>
      </c>
      <c r="H4357" s="2">
        <f t="shared" ca="1" si="1231"/>
        <v>81091.8</v>
      </c>
      <c r="I4357">
        <f t="shared" ca="1" si="1232"/>
        <v>-1</v>
      </c>
      <c r="J4357">
        <f t="shared" si="1233"/>
        <v>-1</v>
      </c>
      <c r="K4357">
        <f t="shared" si="1226"/>
        <v>-35.109999999999673</v>
      </c>
      <c r="L4357">
        <f t="shared" ca="1" si="1227"/>
        <v>-35.109999999999673</v>
      </c>
      <c r="M4357" s="14">
        <f t="shared" si="1228"/>
        <v>6923.0300000000498</v>
      </c>
      <c r="N4357">
        <f t="shared" si="1234"/>
        <v>0</v>
      </c>
      <c r="O4357">
        <f t="shared" si="1229"/>
        <v>0</v>
      </c>
      <c r="P4357">
        <f>COUNTIF(作圖資料!$A$3:$A$249,A4357)</f>
        <v>0</v>
      </c>
      <c r="R4357" s="7">
        <f t="shared" si="1235"/>
        <v>21</v>
      </c>
      <c r="S4357" s="8">
        <f t="shared" ca="1" si="1236"/>
        <v>21</v>
      </c>
      <c r="T4357" s="8">
        <f t="shared" ca="1" si="1237"/>
        <v>8397</v>
      </c>
      <c r="U4357" s="8">
        <f t="shared" ca="1" si="1238"/>
        <v>-1</v>
      </c>
      <c r="V4357" s="9">
        <f t="shared" ca="1" si="1239"/>
        <v>2</v>
      </c>
      <c r="W4357" s="3">
        <f t="shared" si="1240"/>
        <v>-1.3913278400648377E-2</v>
      </c>
      <c r="X4357" s="3">
        <f t="shared" si="1241"/>
        <v>-4.5602614324753571E-3</v>
      </c>
      <c r="Y4357" s="3">
        <f t="shared" si="1242"/>
        <v>2.7660695468914647E-3</v>
      </c>
    </row>
    <row r="4358" spans="1:25" x14ac:dyDescent="0.25">
      <c r="A4358" s="1">
        <v>42391</v>
      </c>
      <c r="B4358" s="2">
        <v>7756.18</v>
      </c>
      <c r="C4358" s="2">
        <v>68957</v>
      </c>
      <c r="D4358" s="2">
        <v>7748</v>
      </c>
      <c r="E4358" s="2">
        <v>7721</v>
      </c>
      <c r="F4358" s="13">
        <f t="shared" si="1230"/>
        <v>-1.0546428783241302E-3</v>
      </c>
      <c r="G4358" s="2">
        <f t="shared" si="1225"/>
        <v>8259.4238333333305</v>
      </c>
      <c r="H4358" s="2">
        <f t="shared" ca="1" si="1231"/>
        <v>76885</v>
      </c>
      <c r="I4358">
        <f t="shared" ca="1" si="1232"/>
        <v>-1</v>
      </c>
      <c r="J4358">
        <f t="shared" si="1233"/>
        <v>-1</v>
      </c>
      <c r="K4358">
        <f t="shared" si="1226"/>
        <v>92.170000000000073</v>
      </c>
      <c r="L4358">
        <f t="shared" ca="1" si="1227"/>
        <v>-92.170000000000073</v>
      </c>
      <c r="M4358" s="14">
        <f t="shared" si="1228"/>
        <v>6923.0300000000498</v>
      </c>
      <c r="N4358">
        <f t="shared" si="1234"/>
        <v>0</v>
      </c>
      <c r="O4358">
        <f t="shared" si="1229"/>
        <v>0</v>
      </c>
      <c r="P4358">
        <f>COUNTIF(作圖資料!$A$3:$A$249,A4358)</f>
        <v>0</v>
      </c>
      <c r="R4358" s="7">
        <f t="shared" si="1235"/>
        <v>135</v>
      </c>
      <c r="S4358" s="8">
        <f t="shared" ca="1" si="1236"/>
        <v>-135</v>
      </c>
      <c r="T4358" s="8">
        <f t="shared" ca="1" si="1237"/>
        <v>8262</v>
      </c>
      <c r="U4358" s="8">
        <f t="shared" ca="1" si="1238"/>
        <v>-1</v>
      </c>
      <c r="V4358" s="9">
        <f t="shared" ca="1" si="1239"/>
        <v>0</v>
      </c>
      <c r="W4358" s="3">
        <f t="shared" si="1240"/>
        <v>-1.3913278400648377E-2</v>
      </c>
      <c r="X4358" s="3">
        <f t="shared" si="1241"/>
        <v>7.4112366088592285E-3</v>
      </c>
      <c r="Y4358" s="3">
        <f t="shared" si="1242"/>
        <v>2.0547945205479312E-2</v>
      </c>
    </row>
    <row r="4359" spans="1:25" x14ac:dyDescent="0.25">
      <c r="A4359" s="1">
        <v>42394</v>
      </c>
      <c r="B4359" s="2">
        <v>7894.15</v>
      </c>
      <c r="C4359" s="2">
        <v>69141</v>
      </c>
      <c r="D4359" s="2">
        <v>7833</v>
      </c>
      <c r="E4359" s="2">
        <v>7808</v>
      </c>
      <c r="F4359" s="13">
        <f t="shared" si="1230"/>
        <v>-7.7462424706902233E-3</v>
      </c>
      <c r="G4359" s="2">
        <f t="shared" si="1225"/>
        <v>8248.4211666666652</v>
      </c>
      <c r="H4359" s="2">
        <f t="shared" ca="1" si="1231"/>
        <v>74520</v>
      </c>
      <c r="I4359">
        <f t="shared" ca="1" si="1232"/>
        <v>-1</v>
      </c>
      <c r="J4359">
        <f t="shared" si="1233"/>
        <v>-1</v>
      </c>
      <c r="K4359">
        <f t="shared" si="1226"/>
        <v>137.96999999999935</v>
      </c>
      <c r="L4359">
        <f t="shared" ca="1" si="1227"/>
        <v>-137.96999999999935</v>
      </c>
      <c r="M4359" s="14">
        <f t="shared" si="1228"/>
        <v>6923.0300000000498</v>
      </c>
      <c r="N4359">
        <f t="shared" si="1234"/>
        <v>0</v>
      </c>
      <c r="O4359">
        <f t="shared" si="1229"/>
        <v>0</v>
      </c>
      <c r="P4359">
        <f>COUNTIF(作圖資料!$A$3:$A$249,A4359)</f>
        <v>0</v>
      </c>
      <c r="R4359" s="7">
        <f t="shared" si="1235"/>
        <v>85</v>
      </c>
      <c r="S4359" s="8">
        <f t="shared" ca="1" si="1236"/>
        <v>-85</v>
      </c>
      <c r="T4359" s="8">
        <f t="shared" ca="1" si="1237"/>
        <v>8177</v>
      </c>
      <c r="U4359" s="8">
        <f t="shared" ca="1" si="1238"/>
        <v>-1</v>
      </c>
      <c r="V4359" s="9">
        <f t="shared" ca="1" si="1239"/>
        <v>0</v>
      </c>
      <c r="W4359" s="3">
        <f t="shared" si="1240"/>
        <v>-1.3913278400648377E-2</v>
      </c>
      <c r="X4359" s="3">
        <f t="shared" si="1241"/>
        <v>2.5331466453309082E-2</v>
      </c>
      <c r="Y4359" s="3">
        <f t="shared" si="1242"/>
        <v>3.1743940990516251E-2</v>
      </c>
    </row>
    <row r="4360" spans="1:25" x14ac:dyDescent="0.25">
      <c r="A4360" s="1">
        <v>42395</v>
      </c>
      <c r="B4360" s="2">
        <v>7828.67</v>
      </c>
      <c r="C4360" s="2">
        <v>61543</v>
      </c>
      <c r="D4360" s="2">
        <v>7779</v>
      </c>
      <c r="E4360" s="2">
        <v>7750</v>
      </c>
      <c r="F4360" s="13">
        <f t="shared" si="1230"/>
        <v>-6.3446281424558437E-3</v>
      </c>
      <c r="G4360" s="2">
        <f t="shared" si="1225"/>
        <v>8235.3194999999996</v>
      </c>
      <c r="H4360" s="2">
        <f t="shared" ca="1" si="1231"/>
        <v>72140.399999999994</v>
      </c>
      <c r="I4360">
        <f t="shared" ca="1" si="1232"/>
        <v>-1</v>
      </c>
      <c r="J4360">
        <f t="shared" si="1233"/>
        <v>-1</v>
      </c>
      <c r="K4360">
        <f t="shared" si="1226"/>
        <v>-65.479999999999563</v>
      </c>
      <c r="L4360">
        <f t="shared" ca="1" si="1227"/>
        <v>65.479999999999563</v>
      </c>
      <c r="M4360" s="14">
        <f t="shared" si="1228"/>
        <v>6923.0300000000498</v>
      </c>
      <c r="N4360">
        <f t="shared" si="1234"/>
        <v>0</v>
      </c>
      <c r="O4360">
        <f t="shared" si="1229"/>
        <v>0</v>
      </c>
      <c r="P4360">
        <f>COUNTIF(作圖資料!$A$3:$A$249,A4360)</f>
        <v>0</v>
      </c>
      <c r="R4360" s="7">
        <f t="shared" si="1235"/>
        <v>-54</v>
      </c>
      <c r="S4360" s="8">
        <f t="shared" ca="1" si="1236"/>
        <v>54</v>
      </c>
      <c r="T4360" s="8">
        <f t="shared" ca="1" si="1237"/>
        <v>8231</v>
      </c>
      <c r="U4360" s="8">
        <f t="shared" ca="1" si="1238"/>
        <v>-1</v>
      </c>
      <c r="V4360" s="9">
        <f t="shared" ca="1" si="1239"/>
        <v>0</v>
      </c>
      <c r="W4360" s="3">
        <f t="shared" si="1240"/>
        <v>-1.3913278400648377E-2</v>
      </c>
      <c r="X4360" s="3">
        <f t="shared" si="1241"/>
        <v>1.6826598364488632E-2</v>
      </c>
      <c r="Y4360" s="3">
        <f t="shared" si="1242"/>
        <v>2.4631190727081087E-2</v>
      </c>
    </row>
    <row r="4361" spans="1:25" x14ac:dyDescent="0.25">
      <c r="A4361" s="1">
        <v>42396</v>
      </c>
      <c r="B4361" s="2">
        <v>7849.83</v>
      </c>
      <c r="C4361" s="2">
        <v>69294</v>
      </c>
      <c r="D4361" s="2">
        <v>7839</v>
      </c>
      <c r="E4361" s="2">
        <v>7810</v>
      </c>
      <c r="F4361" s="13">
        <f t="shared" si="1230"/>
        <v>-1.3796477121160722E-3</v>
      </c>
      <c r="G4361" s="2">
        <f t="shared" si="1225"/>
        <v>8220.9301666666652</v>
      </c>
      <c r="H4361" s="2">
        <f t="shared" ca="1" si="1231"/>
        <v>68346.8</v>
      </c>
      <c r="I4361">
        <f t="shared" ca="1" si="1232"/>
        <v>1</v>
      </c>
      <c r="J4361">
        <f t="shared" si="1233"/>
        <v>-1</v>
      </c>
      <c r="K4361">
        <f t="shared" si="1226"/>
        <v>21.159999999999854</v>
      </c>
      <c r="L4361">
        <f t="shared" ca="1" si="1227"/>
        <v>-21.159999999999854</v>
      </c>
      <c r="M4361" s="14">
        <f t="shared" si="1228"/>
        <v>6923.0300000000498</v>
      </c>
      <c r="N4361">
        <f t="shared" si="1234"/>
        <v>0</v>
      </c>
      <c r="O4361">
        <f t="shared" si="1229"/>
        <v>0</v>
      </c>
      <c r="P4361">
        <f>COUNTIF(作圖資料!$A$3:$A$249,A4361)</f>
        <v>0</v>
      </c>
      <c r="R4361" s="7">
        <f t="shared" si="1235"/>
        <v>60</v>
      </c>
      <c r="S4361" s="8">
        <f t="shared" ca="1" si="1236"/>
        <v>-60</v>
      </c>
      <c r="T4361" s="8">
        <f t="shared" ca="1" si="1237"/>
        <v>8171</v>
      </c>
      <c r="U4361" s="8">
        <f t="shared" ca="1" si="1238"/>
        <v>1</v>
      </c>
      <c r="V4361" s="9">
        <f t="shared" ca="1" si="1239"/>
        <v>2</v>
      </c>
      <c r="W4361" s="3">
        <f t="shared" si="1240"/>
        <v>-1.3913278400648377E-2</v>
      </c>
      <c r="X4361" s="3">
        <f t="shared" si="1241"/>
        <v>1.9574964411517293E-2</v>
      </c>
      <c r="Y4361" s="3">
        <f t="shared" si="1242"/>
        <v>3.2534246575342429E-2</v>
      </c>
    </row>
    <row r="4362" spans="1:25" x14ac:dyDescent="0.25">
      <c r="A4362" s="1">
        <v>42397</v>
      </c>
      <c r="B4362" s="2">
        <v>7905.1</v>
      </c>
      <c r="C4362" s="2">
        <v>78771</v>
      </c>
      <c r="D4362" s="2">
        <v>7855</v>
      </c>
      <c r="E4362" s="2">
        <v>7829</v>
      </c>
      <c r="F4362" s="13">
        <f t="shared" si="1230"/>
        <v>-6.3376807377516498E-3</v>
      </c>
      <c r="G4362" s="2">
        <f t="shared" si="1225"/>
        <v>8205.064833333332</v>
      </c>
      <c r="H4362" s="2">
        <f t="shared" ca="1" si="1231"/>
        <v>69541.2</v>
      </c>
      <c r="I4362">
        <f t="shared" ca="1" si="1232"/>
        <v>1</v>
      </c>
      <c r="J4362">
        <f t="shared" si="1233"/>
        <v>-1</v>
      </c>
      <c r="K4362">
        <f t="shared" si="1226"/>
        <v>55.270000000000437</v>
      </c>
      <c r="L4362">
        <f t="shared" ca="1" si="1227"/>
        <v>55.270000000000437</v>
      </c>
      <c r="M4362" s="14">
        <f t="shared" si="1228"/>
        <v>6923.0300000000498</v>
      </c>
      <c r="N4362">
        <f t="shared" si="1234"/>
        <v>0</v>
      </c>
      <c r="O4362">
        <f t="shared" si="1229"/>
        <v>0</v>
      </c>
      <c r="P4362">
        <f>COUNTIF(作圖資料!$A$3:$A$249,A4362)</f>
        <v>0</v>
      </c>
      <c r="R4362" s="7">
        <f t="shared" si="1235"/>
        <v>16</v>
      </c>
      <c r="S4362" s="8">
        <f t="shared" ca="1" si="1236"/>
        <v>16</v>
      </c>
      <c r="T4362" s="8">
        <f t="shared" ca="1" si="1237"/>
        <v>8187</v>
      </c>
      <c r="U4362" s="8">
        <f t="shared" ca="1" si="1238"/>
        <v>1</v>
      </c>
      <c r="V4362" s="9">
        <f t="shared" ca="1" si="1239"/>
        <v>0</v>
      </c>
      <c r="W4362" s="3">
        <f t="shared" si="1240"/>
        <v>-1.3913278400648377E-2</v>
      </c>
      <c r="X4362" s="3">
        <f t="shared" si="1241"/>
        <v>2.6753706917154396E-2</v>
      </c>
      <c r="Y4362" s="3">
        <f t="shared" si="1242"/>
        <v>3.4641728134878758E-2</v>
      </c>
    </row>
    <row r="4363" spans="1:25" x14ac:dyDescent="0.25">
      <c r="A4363" s="1">
        <v>42398</v>
      </c>
      <c r="B4363" s="2">
        <v>8080.6</v>
      </c>
      <c r="C4363" s="2">
        <v>111173</v>
      </c>
      <c r="D4363" s="2">
        <v>8053</v>
      </c>
      <c r="E4363" s="2">
        <v>8033</v>
      </c>
      <c r="F4363" s="13">
        <f t="shared" si="1230"/>
        <v>-3.4155879513897425E-3</v>
      </c>
      <c r="G4363" s="2">
        <f t="shared" si="1225"/>
        <v>8192.2384999999995</v>
      </c>
      <c r="H4363" s="2">
        <f t="shared" ca="1" si="1231"/>
        <v>77984.399999999994</v>
      </c>
      <c r="I4363">
        <f t="shared" ca="1" si="1232"/>
        <v>1</v>
      </c>
      <c r="J4363">
        <f t="shared" si="1233"/>
        <v>-1</v>
      </c>
      <c r="K4363">
        <f t="shared" si="1226"/>
        <v>175.5</v>
      </c>
      <c r="L4363">
        <f t="shared" ca="1" si="1227"/>
        <v>175.5</v>
      </c>
      <c r="M4363" s="14">
        <f t="shared" si="1228"/>
        <v>6923.0300000000498</v>
      </c>
      <c r="N4363">
        <f t="shared" si="1234"/>
        <v>0</v>
      </c>
      <c r="O4363">
        <f t="shared" si="1229"/>
        <v>0</v>
      </c>
      <c r="P4363">
        <f>COUNTIF(作圖資料!$A$3:$A$249,A4363)</f>
        <v>0</v>
      </c>
      <c r="R4363" s="7">
        <f t="shared" si="1235"/>
        <v>198</v>
      </c>
      <c r="S4363" s="8">
        <f t="shared" ca="1" si="1236"/>
        <v>198</v>
      </c>
      <c r="T4363" s="8">
        <f t="shared" ca="1" si="1237"/>
        <v>8385</v>
      </c>
      <c r="U4363" s="8">
        <f t="shared" ca="1" si="1238"/>
        <v>1</v>
      </c>
      <c r="V4363" s="9">
        <f t="shared" ca="1" si="1239"/>
        <v>0</v>
      </c>
      <c r="W4363" s="3">
        <f t="shared" si="1240"/>
        <v>-1.3913278400648377E-2</v>
      </c>
      <c r="X4363" s="3">
        <f t="shared" si="1241"/>
        <v>4.9548519830838078E-2</v>
      </c>
      <c r="Y4363" s="3">
        <f t="shared" si="1242"/>
        <v>6.072181243414132E-2</v>
      </c>
    </row>
    <row r="4364" spans="1:25" x14ac:dyDescent="0.25">
      <c r="A4364" s="1">
        <v>42399</v>
      </c>
      <c r="B4364" s="2">
        <v>8145.21</v>
      </c>
      <c r="C4364" s="2">
        <v>61739</v>
      </c>
      <c r="D4364" s="2">
        <v>8163</v>
      </c>
      <c r="E4364" s="2">
        <v>8144</v>
      </c>
      <c r="F4364" s="13">
        <f t="shared" si="1230"/>
        <v>2.1841057504963235E-3</v>
      </c>
      <c r="G4364" s="2">
        <f t="shared" si="1225"/>
        <v>8183.099166666666</v>
      </c>
      <c r="H4364" s="2">
        <f t="shared" ca="1" si="1231"/>
        <v>76504</v>
      </c>
      <c r="I4364">
        <f t="shared" ca="1" si="1232"/>
        <v>-1</v>
      </c>
      <c r="J4364">
        <f t="shared" si="1233"/>
        <v>1</v>
      </c>
      <c r="K4364">
        <f t="shared" si="1226"/>
        <v>64.609999999999673</v>
      </c>
      <c r="L4364">
        <f t="shared" ca="1" si="1227"/>
        <v>64.609999999999673</v>
      </c>
      <c r="M4364" s="14">
        <f t="shared" si="1228"/>
        <v>6923.0300000000498</v>
      </c>
      <c r="N4364">
        <f t="shared" si="1234"/>
        <v>0</v>
      </c>
      <c r="O4364">
        <f t="shared" si="1229"/>
        <v>0</v>
      </c>
      <c r="P4364">
        <f>COUNTIF(作圖資料!$A$3:$A$249,A4364)</f>
        <v>0</v>
      </c>
      <c r="R4364" s="7">
        <f t="shared" si="1235"/>
        <v>110</v>
      </c>
      <c r="S4364" s="8">
        <f t="shared" ca="1" si="1236"/>
        <v>110</v>
      </c>
      <c r="T4364" s="8">
        <f t="shared" ca="1" si="1237"/>
        <v>8495</v>
      </c>
      <c r="U4364" s="8">
        <f t="shared" ca="1" si="1238"/>
        <v>-1</v>
      </c>
      <c r="V4364" s="9">
        <f t="shared" ca="1" si="1239"/>
        <v>2</v>
      </c>
      <c r="W4364" s="3">
        <f t="shared" si="1240"/>
        <v>-1.3913278400648377E-2</v>
      </c>
      <c r="X4364" s="3">
        <f t="shared" si="1241"/>
        <v>5.7940387992394315E-2</v>
      </c>
      <c r="Y4364" s="3">
        <f t="shared" si="1242"/>
        <v>7.5210748155953855E-2</v>
      </c>
    </row>
    <row r="4365" spans="1:25" x14ac:dyDescent="0.25">
      <c r="A4365" s="1">
        <v>42401</v>
      </c>
      <c r="B4365" s="2">
        <v>8156.96</v>
      </c>
      <c r="C4365" s="2">
        <v>83232</v>
      </c>
      <c r="D4365" s="2">
        <v>8124</v>
      </c>
      <c r="E4365" s="2">
        <v>8101</v>
      </c>
      <c r="F4365" s="13">
        <f t="shared" si="1230"/>
        <v>-4.0407210529412874E-3</v>
      </c>
      <c r="G4365" s="2">
        <f t="shared" si="1225"/>
        <v>8175.0071666666663</v>
      </c>
      <c r="H4365" s="2">
        <f t="shared" ca="1" si="1231"/>
        <v>80841.8</v>
      </c>
      <c r="I4365">
        <f t="shared" ca="1" si="1232"/>
        <v>1</v>
      </c>
      <c r="J4365">
        <f t="shared" si="1233"/>
        <v>-1</v>
      </c>
      <c r="K4365">
        <f t="shared" si="1226"/>
        <v>11.75</v>
      </c>
      <c r="L4365">
        <f t="shared" ca="1" si="1227"/>
        <v>-11.75</v>
      </c>
      <c r="M4365" s="14">
        <f t="shared" si="1228"/>
        <v>6923.0300000000498</v>
      </c>
      <c r="N4365">
        <f t="shared" si="1234"/>
        <v>0</v>
      </c>
      <c r="O4365">
        <f t="shared" si="1229"/>
        <v>0</v>
      </c>
      <c r="P4365">
        <f>COUNTIF(作圖資料!$A$3:$A$249,A4365)</f>
        <v>0</v>
      </c>
      <c r="R4365" s="7">
        <f t="shared" si="1235"/>
        <v>-39</v>
      </c>
      <c r="S4365" s="8">
        <f t="shared" ca="1" si="1236"/>
        <v>39</v>
      </c>
      <c r="T4365" s="8">
        <f t="shared" ca="1" si="1237"/>
        <v>8534</v>
      </c>
      <c r="U4365" s="8">
        <f t="shared" ca="1" si="1238"/>
        <v>1</v>
      </c>
      <c r="V4365" s="9">
        <f t="shared" ca="1" si="1239"/>
        <v>2</v>
      </c>
      <c r="W4365" s="3">
        <f t="shared" si="1240"/>
        <v>-1.3913278400648377E-2</v>
      </c>
      <c r="X4365" s="3">
        <f t="shared" si="1241"/>
        <v>5.9466536435333284E-2</v>
      </c>
      <c r="Y4365" s="3">
        <f t="shared" si="1242"/>
        <v>7.0073761854583916E-2</v>
      </c>
    </row>
    <row r="4366" spans="1:25" x14ac:dyDescent="0.25">
      <c r="A4366" s="1">
        <v>42402</v>
      </c>
      <c r="B4366" s="2">
        <v>8131.24</v>
      </c>
      <c r="C4366" s="2">
        <v>72985</v>
      </c>
      <c r="D4366" s="2">
        <v>8105</v>
      </c>
      <c r="E4366" s="2">
        <v>8085</v>
      </c>
      <c r="F4366" s="13">
        <f t="shared" si="1230"/>
        <v>-3.2270600793974369E-3</v>
      </c>
      <c r="G4366" s="2">
        <f t="shared" si="1225"/>
        <v>8168.2461666666668</v>
      </c>
      <c r="H4366" s="2">
        <f t="shared" ca="1" si="1231"/>
        <v>81580</v>
      </c>
      <c r="I4366">
        <f t="shared" ca="1" si="1232"/>
        <v>-1</v>
      </c>
      <c r="J4366">
        <f t="shared" si="1233"/>
        <v>-1</v>
      </c>
      <c r="K4366">
        <f t="shared" si="1226"/>
        <v>-25.720000000000255</v>
      </c>
      <c r="L4366">
        <f t="shared" ca="1" si="1227"/>
        <v>-25.720000000000255</v>
      </c>
      <c r="M4366" s="14">
        <f t="shared" si="1228"/>
        <v>6923.0300000000498</v>
      </c>
      <c r="N4366">
        <f t="shared" si="1234"/>
        <v>0</v>
      </c>
      <c r="O4366">
        <f t="shared" si="1229"/>
        <v>0</v>
      </c>
      <c r="P4366">
        <f>COUNTIF(作圖資料!$A$3:$A$249,A4366)</f>
        <v>0</v>
      </c>
      <c r="R4366" s="7">
        <f t="shared" si="1235"/>
        <v>-19</v>
      </c>
      <c r="S4366" s="8">
        <f t="shared" ca="1" si="1236"/>
        <v>-19</v>
      </c>
      <c r="T4366" s="8">
        <f t="shared" ca="1" si="1237"/>
        <v>8515</v>
      </c>
      <c r="U4366" s="8">
        <f t="shared" ca="1" si="1238"/>
        <v>-1</v>
      </c>
      <c r="V4366" s="9">
        <f t="shared" ca="1" si="1239"/>
        <v>2</v>
      </c>
      <c r="W4366" s="3">
        <f t="shared" si="1240"/>
        <v>-1.3913278400648377E-2</v>
      </c>
      <c r="X4366" s="3">
        <f t="shared" si="1241"/>
        <v>5.6125894907470331E-2</v>
      </c>
      <c r="Y4366" s="3">
        <f t="shared" si="1242"/>
        <v>6.7571127502634498E-2</v>
      </c>
    </row>
    <row r="4367" spans="1:25" x14ac:dyDescent="0.25">
      <c r="A4367" s="1">
        <v>42403</v>
      </c>
      <c r="B4367" s="2">
        <v>8063</v>
      </c>
      <c r="C4367" s="2">
        <v>77596</v>
      </c>
      <c r="D4367" s="2">
        <v>8034</v>
      </c>
      <c r="E4367" s="2">
        <v>8011</v>
      </c>
      <c r="F4367" s="13">
        <f t="shared" si="1230"/>
        <v>-3.5966761751209386E-3</v>
      </c>
      <c r="G4367" s="2">
        <f t="shared" si="1225"/>
        <v>8162.3793333333333</v>
      </c>
      <c r="H4367" s="2">
        <f t="shared" ca="1" si="1231"/>
        <v>81345</v>
      </c>
      <c r="I4367">
        <f t="shared" ca="1" si="1232"/>
        <v>-1</v>
      </c>
      <c r="J4367">
        <f t="shared" si="1233"/>
        <v>-1</v>
      </c>
      <c r="K4367">
        <f t="shared" si="1226"/>
        <v>-68.239999999999782</v>
      </c>
      <c r="L4367">
        <f t="shared" ca="1" si="1227"/>
        <v>68.239999999999782</v>
      </c>
      <c r="M4367" s="14">
        <f t="shared" si="1228"/>
        <v>6923.0300000000498</v>
      </c>
      <c r="N4367">
        <f t="shared" si="1234"/>
        <v>0</v>
      </c>
      <c r="O4367">
        <f t="shared" si="1229"/>
        <v>0</v>
      </c>
      <c r="P4367">
        <f>COUNTIF(作圖資料!$A$3:$A$249,A4367)</f>
        <v>0</v>
      </c>
      <c r="R4367" s="7">
        <f t="shared" si="1235"/>
        <v>-71</v>
      </c>
      <c r="S4367" s="8">
        <f t="shared" ca="1" si="1236"/>
        <v>71</v>
      </c>
      <c r="T4367" s="8">
        <f t="shared" ca="1" si="1237"/>
        <v>8586</v>
      </c>
      <c r="U4367" s="8">
        <f t="shared" ca="1" si="1238"/>
        <v>-1</v>
      </c>
      <c r="V4367" s="9">
        <f t="shared" ca="1" si="1239"/>
        <v>0</v>
      </c>
      <c r="W4367" s="3">
        <f t="shared" si="1240"/>
        <v>-1.3913278400648377E-2</v>
      </c>
      <c r="X4367" s="3">
        <f t="shared" si="1241"/>
        <v>4.7262544290776365E-2</v>
      </c>
      <c r="Y4367" s="3">
        <f t="shared" si="1242"/>
        <v>5.8219178082191902E-2</v>
      </c>
    </row>
    <row r="4368" spans="1:25" x14ac:dyDescent="0.25">
      <c r="A4368" s="1">
        <v>42415</v>
      </c>
      <c r="B4368" s="2">
        <v>8066.51</v>
      </c>
      <c r="C4368" s="2">
        <v>87982</v>
      </c>
      <c r="D4368" s="2">
        <v>8049</v>
      </c>
      <c r="E4368" s="2">
        <v>8021</v>
      </c>
      <c r="F4368" s="13">
        <f t="shared" si="1230"/>
        <v>-2.1707033153123279E-3</v>
      </c>
      <c r="G4368" s="2">
        <f t="shared" si="1225"/>
        <v>8156.3530000000001</v>
      </c>
      <c r="H4368" s="2">
        <f t="shared" ca="1" si="1231"/>
        <v>76706.8</v>
      </c>
      <c r="I4368">
        <f t="shared" ca="1" si="1232"/>
        <v>1</v>
      </c>
      <c r="J4368">
        <f t="shared" si="1233"/>
        <v>-1</v>
      </c>
      <c r="K4368">
        <f t="shared" si="1226"/>
        <v>3.5100000000002183</v>
      </c>
      <c r="L4368">
        <f t="shared" ca="1" si="1227"/>
        <v>-3.5100000000002183</v>
      </c>
      <c r="M4368" s="14">
        <f t="shared" si="1228"/>
        <v>6923.0300000000498</v>
      </c>
      <c r="N4368">
        <f t="shared" si="1234"/>
        <v>0</v>
      </c>
      <c r="O4368">
        <f t="shared" si="1229"/>
        <v>0</v>
      </c>
      <c r="P4368">
        <f>COUNTIF(作圖資料!$A$3:$A$249,A4368)</f>
        <v>0</v>
      </c>
      <c r="R4368" s="7">
        <f t="shared" si="1235"/>
        <v>15</v>
      </c>
      <c r="S4368" s="8">
        <f t="shared" ca="1" si="1236"/>
        <v>-15</v>
      </c>
      <c r="T4368" s="8">
        <f t="shared" ca="1" si="1237"/>
        <v>8571</v>
      </c>
      <c r="U4368" s="8">
        <f t="shared" ca="1" si="1238"/>
        <v>1</v>
      </c>
      <c r="V4368" s="9">
        <f t="shared" ca="1" si="1239"/>
        <v>2</v>
      </c>
      <c r="W4368" s="3">
        <f t="shared" si="1240"/>
        <v>-1.3913278400648377E-2</v>
      </c>
      <c r="X4368" s="3">
        <f t="shared" si="1241"/>
        <v>4.7718440549050056E-2</v>
      </c>
      <c r="Y4368" s="3">
        <f t="shared" si="1242"/>
        <v>6.0194942044257127E-2</v>
      </c>
    </row>
    <row r="4369" spans="1:25" x14ac:dyDescent="0.25">
      <c r="A4369" s="1">
        <v>42416</v>
      </c>
      <c r="B4369" s="2">
        <v>8212.07</v>
      </c>
      <c r="C4369" s="2">
        <v>90478</v>
      </c>
      <c r="D4369" s="2">
        <v>8205</v>
      </c>
      <c r="E4369" s="2">
        <v>8208</v>
      </c>
      <c r="F4369" s="13">
        <f t="shared" si="1230"/>
        <v>-8.6092787811109517E-4</v>
      </c>
      <c r="G4369" s="2">
        <f t="shared" si="1225"/>
        <v>8154.395833333333</v>
      </c>
      <c r="H4369" s="2">
        <f t="shared" ca="1" si="1231"/>
        <v>82454.600000000006</v>
      </c>
      <c r="I4369">
        <f t="shared" ca="1" si="1232"/>
        <v>1</v>
      </c>
      <c r="J4369">
        <f t="shared" si="1233"/>
        <v>-1</v>
      </c>
      <c r="K4369">
        <f t="shared" si="1226"/>
        <v>145.55999999999949</v>
      </c>
      <c r="L4369">
        <f t="shared" ca="1" si="1227"/>
        <v>145.55999999999949</v>
      </c>
      <c r="M4369" s="14">
        <f t="shared" si="1228"/>
        <v>6923.0300000000498</v>
      </c>
      <c r="N4369">
        <f t="shared" si="1234"/>
        <v>0</v>
      </c>
      <c r="O4369">
        <f t="shared" si="1229"/>
        <v>0</v>
      </c>
      <c r="P4369">
        <f>COUNTIF(作圖資料!$A$3:$A$249,A4369)</f>
        <v>0</v>
      </c>
      <c r="R4369" s="7">
        <f t="shared" si="1235"/>
        <v>156</v>
      </c>
      <c r="S4369" s="8">
        <f t="shared" ca="1" si="1236"/>
        <v>156</v>
      </c>
      <c r="T4369" s="8">
        <f t="shared" ca="1" si="1237"/>
        <v>8727</v>
      </c>
      <c r="U4369" s="8">
        <f t="shared" ca="1" si="1238"/>
        <v>1</v>
      </c>
      <c r="V4369" s="9">
        <f t="shared" ca="1" si="1239"/>
        <v>0</v>
      </c>
      <c r="W4369" s="3">
        <f t="shared" si="1240"/>
        <v>-1.3913278400648377E-2</v>
      </c>
      <c r="X4369" s="3">
        <f t="shared" si="1241"/>
        <v>6.6624497345151523E-2</v>
      </c>
      <c r="Y4369" s="3">
        <f t="shared" si="1242"/>
        <v>8.0742887249736661E-2</v>
      </c>
    </row>
    <row r="4370" spans="1:25" x14ac:dyDescent="0.25">
      <c r="A4370" s="1">
        <v>42417</v>
      </c>
      <c r="B4370" s="2">
        <v>8214.25</v>
      </c>
      <c r="C4370" s="2">
        <v>84066</v>
      </c>
      <c r="D4370" s="2">
        <v>8212</v>
      </c>
      <c r="E4370" s="2">
        <v>8192</v>
      </c>
      <c r="F4370" s="13">
        <f t="shared" si="1230"/>
        <v>-2.7087074291627378E-3</v>
      </c>
      <c r="G4370" s="2">
        <f t="shared" si="1225"/>
        <v>8153.043333333334</v>
      </c>
      <c r="H4370" s="2">
        <f t="shared" ca="1" si="1231"/>
        <v>82621.399999999994</v>
      </c>
      <c r="I4370">
        <f t="shared" ca="1" si="1232"/>
        <v>1</v>
      </c>
      <c r="J4370">
        <f t="shared" si="1233"/>
        <v>-1</v>
      </c>
      <c r="K4370">
        <f t="shared" si="1226"/>
        <v>2.180000000000291</v>
      </c>
      <c r="L4370">
        <f t="shared" ca="1" si="1227"/>
        <v>2.180000000000291</v>
      </c>
      <c r="M4370" s="14">
        <f t="shared" si="1228"/>
        <v>6923.0300000000498</v>
      </c>
      <c r="N4370">
        <f t="shared" si="1234"/>
        <v>0</v>
      </c>
      <c r="O4370">
        <f t="shared" si="1229"/>
        <v>0</v>
      </c>
      <c r="P4370">
        <f>COUNTIF(作圖資料!$A$3:$A$249,A4370)</f>
        <v>1</v>
      </c>
      <c r="R4370" s="7">
        <f t="shared" si="1235"/>
        <v>7</v>
      </c>
      <c r="S4370" s="8">
        <f t="shared" ca="1" si="1236"/>
        <v>7</v>
      </c>
      <c r="T4370" s="8">
        <f t="shared" ca="1" si="1237"/>
        <v>8734</v>
      </c>
      <c r="U4370" s="8">
        <f t="shared" ca="1" si="1238"/>
        <v>1</v>
      </c>
      <c r="V4370" s="9">
        <f t="shared" ca="1" si="1239"/>
        <v>2</v>
      </c>
      <c r="W4370" s="3">
        <f t="shared" si="1240"/>
        <v>-1.3913278400648377E-2</v>
      </c>
      <c r="X4370" s="3">
        <f t="shared" si="1241"/>
        <v>6.6907646588181935E-2</v>
      </c>
      <c r="Y4370" s="3">
        <f t="shared" si="1242"/>
        <v>8.1664910432033722E-2</v>
      </c>
    </row>
    <row r="4371" spans="1:25" x14ac:dyDescent="0.25">
      <c r="A4371" s="1">
        <v>42418</v>
      </c>
      <c r="B4371" s="2">
        <v>8314.67</v>
      </c>
      <c r="C4371" s="2">
        <v>94048</v>
      </c>
      <c r="D4371" s="2">
        <v>8284</v>
      </c>
      <c r="E4371" s="2">
        <v>8272</v>
      </c>
      <c r="F4371" s="13">
        <f t="shared" si="1230"/>
        <v>-3.6886611254566271E-3</v>
      </c>
      <c r="G4371" s="2">
        <f t="shared" si="1225"/>
        <v>8151.2975000000006</v>
      </c>
      <c r="H4371" s="2">
        <f t="shared" ca="1" si="1231"/>
        <v>86834</v>
      </c>
      <c r="I4371">
        <f t="shared" ca="1" si="1232"/>
        <v>1</v>
      </c>
      <c r="J4371">
        <f t="shared" si="1233"/>
        <v>-1</v>
      </c>
      <c r="K4371">
        <f t="shared" si="1226"/>
        <v>100.42000000000007</v>
      </c>
      <c r="L4371">
        <f t="shared" ca="1" si="1227"/>
        <v>100.42000000000007</v>
      </c>
      <c r="M4371" s="14">
        <f t="shared" si="1228"/>
        <v>6923.0300000000498</v>
      </c>
      <c r="N4371">
        <f t="shared" si="1234"/>
        <v>0</v>
      </c>
      <c r="O4371">
        <f t="shared" si="1229"/>
        <v>0</v>
      </c>
      <c r="P4371">
        <f>COUNTIF(作圖資料!$A$3:$A$249,A4371)</f>
        <v>0</v>
      </c>
      <c r="R4371" s="7">
        <f t="shared" si="1235"/>
        <v>92</v>
      </c>
      <c r="S4371" s="8">
        <f t="shared" ca="1" si="1236"/>
        <v>92</v>
      </c>
      <c r="T4371" s="8">
        <f t="shared" ca="1" si="1237"/>
        <v>8826</v>
      </c>
      <c r="U4371" s="8">
        <f t="shared" ca="1" si="1238"/>
        <v>1</v>
      </c>
      <c r="V4371" s="9">
        <f t="shared" ca="1" si="1239"/>
        <v>0</v>
      </c>
      <c r="W4371" s="3">
        <f t="shared" si="1240"/>
        <v>-2.7087074291627378E-3</v>
      </c>
      <c r="X4371" s="3">
        <f t="shared" si="1241"/>
        <v>1.2225096630854925E-2</v>
      </c>
      <c r="Y4371" s="3">
        <f t="shared" si="1242"/>
        <v>1.123046875E-2</v>
      </c>
    </row>
    <row r="4372" spans="1:25" x14ac:dyDescent="0.25">
      <c r="A4372" s="1">
        <v>42419</v>
      </c>
      <c r="B4372" s="2">
        <v>8325.0400000000009</v>
      </c>
      <c r="C4372" s="2">
        <v>75160</v>
      </c>
      <c r="D4372" s="2">
        <v>8304</v>
      </c>
      <c r="E4372" s="2">
        <v>8293</v>
      </c>
      <c r="F4372" s="13">
        <f t="shared" si="1230"/>
        <v>-2.5273151840713437E-3</v>
      </c>
      <c r="G4372" s="2">
        <f t="shared" si="1225"/>
        <v>8151.0403333333334</v>
      </c>
      <c r="H4372" s="2">
        <f t="shared" ca="1" si="1231"/>
        <v>86346.8</v>
      </c>
      <c r="I4372">
        <f t="shared" ca="1" si="1232"/>
        <v>-1</v>
      </c>
      <c r="J4372">
        <f t="shared" si="1233"/>
        <v>-1</v>
      </c>
      <c r="K4372">
        <f t="shared" si="1226"/>
        <v>10.3700000000008</v>
      </c>
      <c r="L4372">
        <f t="shared" ca="1" si="1227"/>
        <v>10.3700000000008</v>
      </c>
      <c r="M4372" s="14">
        <f t="shared" si="1228"/>
        <v>6923.0300000000498</v>
      </c>
      <c r="N4372">
        <f t="shared" si="1234"/>
        <v>0</v>
      </c>
      <c r="O4372">
        <f t="shared" si="1229"/>
        <v>0</v>
      </c>
      <c r="P4372">
        <f>COUNTIF(作圖資料!$A$3:$A$249,A4372)</f>
        <v>0</v>
      </c>
      <c r="R4372" s="7">
        <f t="shared" si="1235"/>
        <v>20</v>
      </c>
      <c r="S4372" s="8">
        <f t="shared" ca="1" si="1236"/>
        <v>20</v>
      </c>
      <c r="T4372" s="8">
        <f t="shared" ca="1" si="1237"/>
        <v>8846</v>
      </c>
      <c r="U4372" s="8">
        <f t="shared" ca="1" si="1238"/>
        <v>-1</v>
      </c>
      <c r="V4372" s="9">
        <f t="shared" ca="1" si="1239"/>
        <v>2</v>
      </c>
      <c r="W4372" s="3">
        <f t="shared" si="1240"/>
        <v>-2.7087074291627378E-3</v>
      </c>
      <c r="X4372" s="3">
        <f t="shared" si="1241"/>
        <v>1.3487536902334618E-2</v>
      </c>
      <c r="Y4372" s="3">
        <f t="shared" si="1242"/>
        <v>1.3671875E-2</v>
      </c>
    </row>
    <row r="4373" spans="1:25" x14ac:dyDescent="0.25">
      <c r="A4373" s="1">
        <v>42422</v>
      </c>
      <c r="B4373" s="2">
        <v>8326.68</v>
      </c>
      <c r="C4373" s="2">
        <v>75093</v>
      </c>
      <c r="D4373" s="2">
        <v>8302</v>
      </c>
      <c r="E4373" s="2">
        <v>8285</v>
      </c>
      <c r="F4373" s="13">
        <f t="shared" si="1230"/>
        <v>-2.963966430798437E-3</v>
      </c>
      <c r="G4373" s="2">
        <f t="shared" si="1225"/>
        <v>8148.5316666666658</v>
      </c>
      <c r="H4373" s="2">
        <f t="shared" ca="1" si="1231"/>
        <v>83769</v>
      </c>
      <c r="I4373">
        <f t="shared" ca="1" si="1232"/>
        <v>-1</v>
      </c>
      <c r="J4373">
        <f t="shared" si="1233"/>
        <v>-1</v>
      </c>
      <c r="K4373">
        <f t="shared" si="1226"/>
        <v>1.6399999999994179</v>
      </c>
      <c r="L4373">
        <f t="shared" ca="1" si="1227"/>
        <v>-1.6399999999994179</v>
      </c>
      <c r="M4373" s="14">
        <f t="shared" si="1228"/>
        <v>6923.0300000000498</v>
      </c>
      <c r="N4373">
        <f t="shared" si="1234"/>
        <v>0</v>
      </c>
      <c r="O4373">
        <f t="shared" si="1229"/>
        <v>0</v>
      </c>
      <c r="P4373">
        <f>COUNTIF(作圖資料!$A$3:$A$249,A4373)</f>
        <v>0</v>
      </c>
      <c r="R4373" s="7">
        <f t="shared" si="1235"/>
        <v>-2</v>
      </c>
      <c r="S4373" s="8">
        <f t="shared" ca="1" si="1236"/>
        <v>2</v>
      </c>
      <c r="T4373" s="8">
        <f t="shared" ca="1" si="1237"/>
        <v>8848</v>
      </c>
      <c r="U4373" s="8">
        <f t="shared" ca="1" si="1238"/>
        <v>-1</v>
      </c>
      <c r="V4373" s="9">
        <f t="shared" ca="1" si="1239"/>
        <v>0</v>
      </c>
      <c r="W4373" s="3">
        <f t="shared" si="1240"/>
        <v>-2.7087074291627378E-3</v>
      </c>
      <c r="X4373" s="3">
        <f t="shared" si="1241"/>
        <v>1.368718994430429E-2</v>
      </c>
      <c r="Y4373" s="3">
        <f t="shared" si="1242"/>
        <v>1.3427734375E-2</v>
      </c>
    </row>
    <row r="4374" spans="1:25" x14ac:dyDescent="0.25">
      <c r="A4374" s="1">
        <v>42423</v>
      </c>
      <c r="B4374" s="2">
        <v>8334.64</v>
      </c>
      <c r="C4374" s="2">
        <v>78417</v>
      </c>
      <c r="D4374" s="2">
        <v>8318</v>
      </c>
      <c r="E4374" s="2">
        <v>8305</v>
      </c>
      <c r="F4374" s="13">
        <f t="shared" si="1230"/>
        <v>-1.9964869508460881E-3</v>
      </c>
      <c r="G4374" s="2">
        <f t="shared" si="1225"/>
        <v>8146.3514999999998</v>
      </c>
      <c r="H4374" s="2">
        <f t="shared" ca="1" si="1231"/>
        <v>81356.800000000003</v>
      </c>
      <c r="I4374">
        <f t="shared" ca="1" si="1232"/>
        <v>-1</v>
      </c>
      <c r="J4374">
        <f t="shared" si="1233"/>
        <v>-1</v>
      </c>
      <c r="K4374">
        <f t="shared" si="1226"/>
        <v>7.9599999999991269</v>
      </c>
      <c r="L4374">
        <f t="shared" ca="1" si="1227"/>
        <v>-7.9599999999991269</v>
      </c>
      <c r="M4374" s="14">
        <f t="shared" si="1228"/>
        <v>6923.0300000000498</v>
      </c>
      <c r="N4374">
        <f t="shared" si="1234"/>
        <v>0</v>
      </c>
      <c r="O4374">
        <f t="shared" si="1229"/>
        <v>0</v>
      </c>
      <c r="P4374">
        <f>COUNTIF(作圖資料!$A$3:$A$249,A4374)</f>
        <v>0</v>
      </c>
      <c r="R4374" s="7">
        <f t="shared" si="1235"/>
        <v>16</v>
      </c>
      <c r="S4374" s="8">
        <f t="shared" ca="1" si="1236"/>
        <v>-16</v>
      </c>
      <c r="T4374" s="8">
        <f t="shared" ca="1" si="1237"/>
        <v>8832</v>
      </c>
      <c r="U4374" s="8">
        <f t="shared" ca="1" si="1238"/>
        <v>-1</v>
      </c>
      <c r="V4374" s="9">
        <f t="shared" ca="1" si="1239"/>
        <v>0</v>
      </c>
      <c r="W4374" s="3">
        <f t="shared" si="1240"/>
        <v>-2.7087074291627378E-3</v>
      </c>
      <c r="X4374" s="3">
        <f t="shared" si="1241"/>
        <v>1.4656237635815916E-2</v>
      </c>
      <c r="Y4374" s="3">
        <f t="shared" si="1242"/>
        <v>1.5380859375E-2</v>
      </c>
    </row>
    <row r="4375" spans="1:25" x14ac:dyDescent="0.25">
      <c r="A4375" s="1">
        <v>42424</v>
      </c>
      <c r="B4375" s="2">
        <v>8282.86</v>
      </c>
      <c r="C4375" s="2">
        <v>72275</v>
      </c>
      <c r="D4375" s="2">
        <v>8248</v>
      </c>
      <c r="E4375" s="2">
        <v>8230</v>
      </c>
      <c r="F4375" s="13">
        <f t="shared" si="1230"/>
        <v>-4.208691200865422E-3</v>
      </c>
      <c r="G4375" s="2">
        <f t="shared" si="1225"/>
        <v>8142.9703333333327</v>
      </c>
      <c r="H4375" s="2">
        <f t="shared" ca="1" si="1231"/>
        <v>78998.600000000006</v>
      </c>
      <c r="I4375">
        <f t="shared" ca="1" si="1232"/>
        <v>-1</v>
      </c>
      <c r="J4375">
        <f t="shared" si="1233"/>
        <v>-1</v>
      </c>
      <c r="K4375">
        <f t="shared" si="1226"/>
        <v>-51.779999999998836</v>
      </c>
      <c r="L4375">
        <f t="shared" ca="1" si="1227"/>
        <v>51.779999999998836</v>
      </c>
      <c r="M4375" s="14">
        <f t="shared" si="1228"/>
        <v>6923.0300000000498</v>
      </c>
      <c r="N4375">
        <f t="shared" si="1234"/>
        <v>0</v>
      </c>
      <c r="O4375">
        <f t="shared" si="1229"/>
        <v>0</v>
      </c>
      <c r="P4375">
        <f>COUNTIF(作圖資料!$A$3:$A$249,A4375)</f>
        <v>0</v>
      </c>
      <c r="R4375" s="7">
        <f t="shared" si="1235"/>
        <v>-70</v>
      </c>
      <c r="S4375" s="8">
        <f t="shared" ca="1" si="1236"/>
        <v>70</v>
      </c>
      <c r="T4375" s="8">
        <f t="shared" ca="1" si="1237"/>
        <v>8902</v>
      </c>
      <c r="U4375" s="8">
        <f t="shared" ca="1" si="1238"/>
        <v>-1</v>
      </c>
      <c r="V4375" s="9">
        <f t="shared" ca="1" si="1239"/>
        <v>0</v>
      </c>
      <c r="W4375" s="3">
        <f t="shared" si="1240"/>
        <v>-2.7087074291627378E-3</v>
      </c>
      <c r="X4375" s="3">
        <f t="shared" si="1241"/>
        <v>8.3525580546004452E-3</v>
      </c>
      <c r="Y4375" s="3">
        <f t="shared" si="1242"/>
        <v>6.8359375E-3</v>
      </c>
    </row>
    <row r="4376" spans="1:25" x14ac:dyDescent="0.25">
      <c r="A4376" s="1">
        <v>42425</v>
      </c>
      <c r="B4376" s="2">
        <v>8365.86</v>
      </c>
      <c r="C4376" s="2">
        <v>84522</v>
      </c>
      <c r="D4376" s="2">
        <v>8337</v>
      </c>
      <c r="E4376" s="2">
        <v>8319</v>
      </c>
      <c r="F4376" s="13">
        <f t="shared" si="1230"/>
        <v>-3.4497349943700684E-3</v>
      </c>
      <c r="G4376" s="2">
        <f t="shared" si="1225"/>
        <v>8142.3989999999994</v>
      </c>
      <c r="H4376" s="2">
        <f t="shared" ca="1" si="1231"/>
        <v>77093.399999999994</v>
      </c>
      <c r="I4376">
        <f t="shared" ca="1" si="1232"/>
        <v>1</v>
      </c>
      <c r="J4376">
        <f t="shared" si="1233"/>
        <v>-1</v>
      </c>
      <c r="K4376">
        <f t="shared" si="1226"/>
        <v>83</v>
      </c>
      <c r="L4376">
        <f t="shared" ca="1" si="1227"/>
        <v>-83</v>
      </c>
      <c r="M4376" s="14">
        <f t="shared" si="1228"/>
        <v>6923.0300000000498</v>
      </c>
      <c r="N4376">
        <f t="shared" si="1234"/>
        <v>0</v>
      </c>
      <c r="O4376">
        <f t="shared" si="1229"/>
        <v>0</v>
      </c>
      <c r="P4376">
        <f>COUNTIF(作圖資料!$A$3:$A$249,A4376)</f>
        <v>0</v>
      </c>
      <c r="R4376" s="7">
        <f t="shared" si="1235"/>
        <v>89</v>
      </c>
      <c r="S4376" s="8">
        <f t="shared" ca="1" si="1236"/>
        <v>-89</v>
      </c>
      <c r="T4376" s="8">
        <f t="shared" ca="1" si="1237"/>
        <v>8813</v>
      </c>
      <c r="U4376" s="8">
        <f t="shared" ca="1" si="1238"/>
        <v>1</v>
      </c>
      <c r="V4376" s="9">
        <f t="shared" ca="1" si="1239"/>
        <v>2</v>
      </c>
      <c r="W4376" s="3">
        <f t="shared" si="1240"/>
        <v>-2.7087074291627378E-3</v>
      </c>
      <c r="X4376" s="3">
        <f t="shared" si="1241"/>
        <v>1.8456949812825529E-2</v>
      </c>
      <c r="Y4376" s="3">
        <f t="shared" si="1242"/>
        <v>1.77001953125E-2</v>
      </c>
    </row>
    <row r="4377" spans="1:25" x14ac:dyDescent="0.25">
      <c r="A4377" s="1">
        <v>42426</v>
      </c>
      <c r="B4377" s="2">
        <v>8411.16</v>
      </c>
      <c r="C4377" s="2">
        <v>81614</v>
      </c>
      <c r="D4377" s="2">
        <v>8391</v>
      </c>
      <c r="E4377" s="2">
        <v>8371</v>
      </c>
      <c r="F4377" s="13">
        <f t="shared" si="1230"/>
        <v>-2.3968156591955836E-3</v>
      </c>
      <c r="G4377" s="2">
        <f t="shared" si="1225"/>
        <v>8142.8161666666665</v>
      </c>
      <c r="H4377" s="2">
        <f t="shared" ca="1" si="1231"/>
        <v>78384.2</v>
      </c>
      <c r="I4377">
        <f t="shared" ca="1" si="1232"/>
        <v>1</v>
      </c>
      <c r="J4377">
        <f t="shared" si="1233"/>
        <v>-1</v>
      </c>
      <c r="K4377">
        <f t="shared" si="1226"/>
        <v>45.299999999999272</v>
      </c>
      <c r="L4377">
        <f t="shared" ca="1" si="1227"/>
        <v>45.299999999999272</v>
      </c>
      <c r="M4377" s="14">
        <f t="shared" si="1228"/>
        <v>6923.0300000000498</v>
      </c>
      <c r="N4377">
        <f t="shared" si="1234"/>
        <v>0</v>
      </c>
      <c r="O4377">
        <f t="shared" si="1229"/>
        <v>0</v>
      </c>
      <c r="P4377">
        <f>COUNTIF(作圖資料!$A$3:$A$249,A4377)</f>
        <v>0</v>
      </c>
      <c r="R4377" s="7">
        <f t="shared" si="1235"/>
        <v>54</v>
      </c>
      <c r="S4377" s="8">
        <f t="shared" ca="1" si="1236"/>
        <v>54</v>
      </c>
      <c r="T4377" s="8">
        <f t="shared" ca="1" si="1237"/>
        <v>8867</v>
      </c>
      <c r="U4377" s="8">
        <f t="shared" ca="1" si="1238"/>
        <v>1</v>
      </c>
      <c r="V4377" s="9">
        <f t="shared" ca="1" si="1239"/>
        <v>0</v>
      </c>
      <c r="W4377" s="3">
        <f t="shared" si="1240"/>
        <v>-2.7087074291627378E-3</v>
      </c>
      <c r="X4377" s="3">
        <f t="shared" si="1241"/>
        <v>2.3971756398941002E-2</v>
      </c>
      <c r="Y4377" s="3">
        <f t="shared" si="1242"/>
        <v>2.42919921875E-2</v>
      </c>
    </row>
    <row r="4378" spans="1:25" x14ac:dyDescent="0.25">
      <c r="A4378" s="1">
        <v>42430</v>
      </c>
      <c r="B4378" s="2">
        <v>8485.69</v>
      </c>
      <c r="C4378" s="2">
        <v>90698</v>
      </c>
      <c r="D4378" s="2">
        <v>8448</v>
      </c>
      <c r="E4378" s="2">
        <v>8430</v>
      </c>
      <c r="F4378" s="13">
        <f t="shared" si="1230"/>
        <v>-4.441595203218629E-3</v>
      </c>
      <c r="G4378" s="2">
        <f t="shared" si="1225"/>
        <v>8142.8293333333322</v>
      </c>
      <c r="H4378" s="2">
        <f t="shared" ca="1" si="1231"/>
        <v>81505.2</v>
      </c>
      <c r="I4378">
        <f t="shared" ca="1" si="1232"/>
        <v>1</v>
      </c>
      <c r="J4378">
        <f t="shared" si="1233"/>
        <v>-1</v>
      </c>
      <c r="K4378">
        <f t="shared" si="1226"/>
        <v>74.530000000000655</v>
      </c>
      <c r="L4378">
        <f t="shared" ca="1" si="1227"/>
        <v>74.530000000000655</v>
      </c>
      <c r="M4378" s="14">
        <f t="shared" si="1228"/>
        <v>6923.0300000000498</v>
      </c>
      <c r="N4378">
        <f t="shared" si="1234"/>
        <v>0</v>
      </c>
      <c r="O4378">
        <f t="shared" si="1229"/>
        <v>0</v>
      </c>
      <c r="P4378">
        <f>COUNTIF(作圖資料!$A$3:$A$249,A4378)</f>
        <v>0</v>
      </c>
      <c r="R4378" s="7">
        <f t="shared" si="1235"/>
        <v>57</v>
      </c>
      <c r="S4378" s="8">
        <f t="shared" ca="1" si="1236"/>
        <v>57</v>
      </c>
      <c r="T4378" s="8">
        <f t="shared" ca="1" si="1237"/>
        <v>8924</v>
      </c>
      <c r="U4378" s="8">
        <f t="shared" ca="1" si="1238"/>
        <v>1</v>
      </c>
      <c r="V4378" s="9">
        <f t="shared" ca="1" si="1239"/>
        <v>0</v>
      </c>
      <c r="W4378" s="3">
        <f t="shared" si="1240"/>
        <v>-2.7087074291627378E-3</v>
      </c>
      <c r="X4378" s="3">
        <f t="shared" si="1241"/>
        <v>3.3045013239188181E-2</v>
      </c>
      <c r="Y4378" s="3">
        <f t="shared" si="1242"/>
        <v>3.125E-2</v>
      </c>
    </row>
    <row r="4379" spans="1:25" x14ac:dyDescent="0.25">
      <c r="A4379" s="1">
        <v>42431</v>
      </c>
      <c r="B4379" s="2">
        <v>8544.0499999999993</v>
      </c>
      <c r="C4379" s="2">
        <v>100940</v>
      </c>
      <c r="D4379" s="2">
        <v>8517</v>
      </c>
      <c r="E4379" s="2">
        <v>8502</v>
      </c>
      <c r="F4379" s="13">
        <f t="shared" si="1230"/>
        <v>-3.165945892170452E-3</v>
      </c>
      <c r="G4379" s="2">
        <f t="shared" si="1225"/>
        <v>8145.2568333333329</v>
      </c>
      <c r="H4379" s="2">
        <f t="shared" ca="1" si="1231"/>
        <v>86009.8</v>
      </c>
      <c r="I4379">
        <f t="shared" ca="1" si="1232"/>
        <v>1</v>
      </c>
      <c r="J4379">
        <f t="shared" si="1233"/>
        <v>-1</v>
      </c>
      <c r="K4379">
        <f t="shared" si="1226"/>
        <v>58.359999999998763</v>
      </c>
      <c r="L4379">
        <f t="shared" ca="1" si="1227"/>
        <v>58.359999999998763</v>
      </c>
      <c r="M4379" s="14">
        <f t="shared" si="1228"/>
        <v>6923.0300000000498</v>
      </c>
      <c r="N4379">
        <f t="shared" si="1234"/>
        <v>0</v>
      </c>
      <c r="O4379">
        <f t="shared" si="1229"/>
        <v>0</v>
      </c>
      <c r="P4379">
        <f>COUNTIF(作圖資料!$A$3:$A$249,A4379)</f>
        <v>0</v>
      </c>
      <c r="R4379" s="7">
        <f t="shared" si="1235"/>
        <v>69</v>
      </c>
      <c r="S4379" s="8">
        <f t="shared" ca="1" si="1236"/>
        <v>69</v>
      </c>
      <c r="T4379" s="8">
        <f t="shared" ca="1" si="1237"/>
        <v>8993</v>
      </c>
      <c r="U4379" s="8">
        <f t="shared" ca="1" si="1238"/>
        <v>1</v>
      </c>
      <c r="V4379" s="9">
        <f t="shared" ca="1" si="1239"/>
        <v>0</v>
      </c>
      <c r="W4379" s="3">
        <f t="shared" si="1240"/>
        <v>-2.7087074291627378E-3</v>
      </c>
      <c r="X4379" s="3">
        <f t="shared" si="1241"/>
        <v>4.01497397814774E-2</v>
      </c>
      <c r="Y4379" s="3">
        <f t="shared" si="1242"/>
        <v>3.96728515625E-2</v>
      </c>
    </row>
    <row r="4380" spans="1:25" x14ac:dyDescent="0.25">
      <c r="A4380" s="1">
        <v>42432</v>
      </c>
      <c r="B4380" s="2">
        <v>8611.7900000000009</v>
      </c>
      <c r="C4380" s="2">
        <v>100491</v>
      </c>
      <c r="D4380" s="2">
        <v>8566</v>
      </c>
      <c r="E4380" s="2">
        <v>8547</v>
      </c>
      <c r="F4380" s="13">
        <f t="shared" si="1230"/>
        <v>-5.317129191492187E-3</v>
      </c>
      <c r="G4380" s="2">
        <f t="shared" si="1225"/>
        <v>8150.109833333333</v>
      </c>
      <c r="H4380" s="2">
        <f t="shared" ca="1" si="1231"/>
        <v>91653</v>
      </c>
      <c r="I4380">
        <f t="shared" ca="1" si="1232"/>
        <v>1</v>
      </c>
      <c r="J4380">
        <f t="shared" si="1233"/>
        <v>-1</v>
      </c>
      <c r="K4380">
        <f t="shared" si="1226"/>
        <v>67.740000000001601</v>
      </c>
      <c r="L4380">
        <f t="shared" ca="1" si="1227"/>
        <v>67.740000000001601</v>
      </c>
      <c r="M4380" s="14">
        <f t="shared" si="1228"/>
        <v>6923.0300000000498</v>
      </c>
      <c r="N4380">
        <f t="shared" si="1234"/>
        <v>0</v>
      </c>
      <c r="O4380">
        <f t="shared" si="1229"/>
        <v>0</v>
      </c>
      <c r="P4380">
        <f>COUNTIF(作圖資料!$A$3:$A$249,A4380)</f>
        <v>0</v>
      </c>
      <c r="R4380" s="7">
        <f t="shared" si="1235"/>
        <v>49</v>
      </c>
      <c r="S4380" s="8">
        <f t="shared" ca="1" si="1236"/>
        <v>49</v>
      </c>
      <c r="T4380" s="8">
        <f t="shared" ca="1" si="1237"/>
        <v>9042</v>
      </c>
      <c r="U4380" s="8">
        <f t="shared" ca="1" si="1238"/>
        <v>1</v>
      </c>
      <c r="V4380" s="9">
        <f t="shared" ca="1" si="1239"/>
        <v>0</v>
      </c>
      <c r="W4380" s="3">
        <f t="shared" si="1240"/>
        <v>-2.7087074291627378E-3</v>
      </c>
      <c r="X4380" s="3">
        <f t="shared" si="1241"/>
        <v>4.8396384332106024E-2</v>
      </c>
      <c r="Y4380" s="3">
        <f t="shared" si="1242"/>
        <v>4.5654296875E-2</v>
      </c>
    </row>
    <row r="4381" spans="1:25" x14ac:dyDescent="0.25">
      <c r="A4381" s="1">
        <v>42433</v>
      </c>
      <c r="B4381" s="2">
        <v>8643.5499999999993</v>
      </c>
      <c r="C4381" s="2">
        <v>93492</v>
      </c>
      <c r="D4381" s="2">
        <v>8602</v>
      </c>
      <c r="E4381" s="2">
        <v>8584</v>
      </c>
      <c r="F4381" s="13">
        <f t="shared" si="1230"/>
        <v>-4.8070526577620454E-3</v>
      </c>
      <c r="G4381" s="2">
        <f t="shared" si="1225"/>
        <v>8153.1139999999996</v>
      </c>
      <c r="H4381" s="2">
        <f t="shared" ca="1" si="1231"/>
        <v>93447</v>
      </c>
      <c r="I4381">
        <f t="shared" ca="1" si="1232"/>
        <v>1</v>
      </c>
      <c r="J4381">
        <f t="shared" si="1233"/>
        <v>-1</v>
      </c>
      <c r="K4381">
        <f t="shared" si="1226"/>
        <v>31.759999999998399</v>
      </c>
      <c r="L4381">
        <f t="shared" ca="1" si="1227"/>
        <v>31.759999999998399</v>
      </c>
      <c r="M4381" s="14">
        <f t="shared" si="1228"/>
        <v>6923.0300000000498</v>
      </c>
      <c r="N4381">
        <f t="shared" si="1234"/>
        <v>0</v>
      </c>
      <c r="O4381">
        <f t="shared" si="1229"/>
        <v>0</v>
      </c>
      <c r="P4381">
        <f>COUNTIF(作圖資料!$A$3:$A$249,A4381)</f>
        <v>0</v>
      </c>
      <c r="R4381" s="7">
        <f t="shared" si="1235"/>
        <v>36</v>
      </c>
      <c r="S4381" s="8">
        <f t="shared" ca="1" si="1236"/>
        <v>36</v>
      </c>
      <c r="T4381" s="8">
        <f t="shared" ca="1" si="1237"/>
        <v>9078</v>
      </c>
      <c r="U4381" s="8">
        <f t="shared" ca="1" si="1238"/>
        <v>1</v>
      </c>
      <c r="V4381" s="9">
        <f t="shared" ca="1" si="1239"/>
        <v>0</v>
      </c>
      <c r="W4381" s="3">
        <f t="shared" si="1240"/>
        <v>-2.7087074291627378E-3</v>
      </c>
      <c r="X4381" s="3">
        <f t="shared" si="1241"/>
        <v>5.2262835925373619E-2</v>
      </c>
      <c r="Y4381" s="3">
        <f t="shared" si="1242"/>
        <v>5.0048828125E-2</v>
      </c>
    </row>
    <row r="4382" spans="1:25" x14ac:dyDescent="0.25">
      <c r="A4382" s="1">
        <v>42436</v>
      </c>
      <c r="B4382" s="2">
        <v>8659.5499999999993</v>
      </c>
      <c r="C4382" s="2">
        <v>97195</v>
      </c>
      <c r="D4382" s="2">
        <v>8605</v>
      </c>
      <c r="E4382" s="2">
        <v>8578</v>
      </c>
      <c r="F4382" s="13">
        <f t="shared" si="1230"/>
        <v>-6.2994035486831912E-3</v>
      </c>
      <c r="G4382" s="2">
        <f t="shared" si="1225"/>
        <v>8156.4831666666641</v>
      </c>
      <c r="H4382" s="2">
        <f t="shared" ca="1" si="1231"/>
        <v>96563.199999999997</v>
      </c>
      <c r="I4382">
        <f t="shared" ca="1" si="1232"/>
        <v>1</v>
      </c>
      <c r="J4382">
        <f t="shared" si="1233"/>
        <v>-1</v>
      </c>
      <c r="K4382">
        <f t="shared" si="1226"/>
        <v>16</v>
      </c>
      <c r="L4382">
        <f t="shared" ca="1" si="1227"/>
        <v>16</v>
      </c>
      <c r="M4382" s="14">
        <f t="shared" si="1228"/>
        <v>6923.0300000000498</v>
      </c>
      <c r="N4382">
        <f t="shared" si="1234"/>
        <v>0</v>
      </c>
      <c r="O4382">
        <f t="shared" si="1229"/>
        <v>0</v>
      </c>
      <c r="P4382">
        <f>COUNTIF(作圖資料!$A$3:$A$249,A4382)</f>
        <v>0</v>
      </c>
      <c r="R4382" s="7">
        <f t="shared" si="1235"/>
        <v>3</v>
      </c>
      <c r="S4382" s="8">
        <f t="shared" ca="1" si="1236"/>
        <v>3</v>
      </c>
      <c r="T4382" s="8">
        <f t="shared" ca="1" si="1237"/>
        <v>9081</v>
      </c>
      <c r="U4382" s="8">
        <f t="shared" ca="1" si="1238"/>
        <v>1</v>
      </c>
      <c r="V4382" s="9">
        <f t="shared" ca="1" si="1239"/>
        <v>0</v>
      </c>
      <c r="W4382" s="3">
        <f t="shared" si="1240"/>
        <v>-2.7087074291627378E-3</v>
      </c>
      <c r="X4382" s="3">
        <f t="shared" si="1241"/>
        <v>5.4210670481176004E-2</v>
      </c>
      <c r="Y4382" s="3">
        <f t="shared" si="1242"/>
        <v>5.04150390625E-2</v>
      </c>
    </row>
    <row r="4383" spans="1:25" x14ac:dyDescent="0.25">
      <c r="A4383" s="1">
        <v>42437</v>
      </c>
      <c r="B4383" s="2">
        <v>8664.31</v>
      </c>
      <c r="C4383" s="2">
        <v>105451</v>
      </c>
      <c r="D4383" s="2">
        <v>8614</v>
      </c>
      <c r="E4383" s="2">
        <v>8588</v>
      </c>
      <c r="F4383" s="13">
        <f t="shared" si="1230"/>
        <v>-5.8065789428124459E-3</v>
      </c>
      <c r="G4383" s="2">
        <f t="shared" si="1225"/>
        <v>8159.9539999999988</v>
      </c>
      <c r="H4383" s="2">
        <f t="shared" ca="1" si="1231"/>
        <v>99513.8</v>
      </c>
      <c r="I4383">
        <f t="shared" ca="1" si="1232"/>
        <v>1</v>
      </c>
      <c r="J4383">
        <f t="shared" si="1233"/>
        <v>-1</v>
      </c>
      <c r="K4383">
        <f t="shared" si="1226"/>
        <v>4.7600000000002183</v>
      </c>
      <c r="L4383">
        <f t="shared" ca="1" si="1227"/>
        <v>4.7600000000002183</v>
      </c>
      <c r="M4383" s="14">
        <f t="shared" si="1228"/>
        <v>6923.0300000000498</v>
      </c>
      <c r="N4383">
        <f t="shared" si="1234"/>
        <v>0</v>
      </c>
      <c r="O4383">
        <f t="shared" si="1229"/>
        <v>0</v>
      </c>
      <c r="P4383">
        <f>COUNTIF(作圖資料!$A$3:$A$249,A4383)</f>
        <v>0</v>
      </c>
      <c r="R4383" s="7">
        <f t="shared" si="1235"/>
        <v>9</v>
      </c>
      <c r="S4383" s="8">
        <f t="shared" ca="1" si="1236"/>
        <v>9</v>
      </c>
      <c r="T4383" s="8">
        <f t="shared" ca="1" si="1237"/>
        <v>9090</v>
      </c>
      <c r="U4383" s="8">
        <f t="shared" ca="1" si="1238"/>
        <v>1</v>
      </c>
      <c r="V4383" s="9">
        <f t="shared" ca="1" si="1239"/>
        <v>0</v>
      </c>
      <c r="W4383" s="3">
        <f t="shared" si="1240"/>
        <v>-2.7087074291627378E-3</v>
      </c>
      <c r="X4383" s="3">
        <f t="shared" si="1241"/>
        <v>5.4790151261527198E-2</v>
      </c>
      <c r="Y4383" s="3">
        <f t="shared" si="1242"/>
        <v>5.1513671875E-2</v>
      </c>
    </row>
    <row r="4384" spans="1:25" x14ac:dyDescent="0.25">
      <c r="A4384" s="1">
        <v>42438</v>
      </c>
      <c r="B4384" s="2">
        <v>8634.11</v>
      </c>
      <c r="C4384" s="2">
        <v>86630</v>
      </c>
      <c r="D4384" s="2">
        <v>8620</v>
      </c>
      <c r="E4384" s="2">
        <v>8598</v>
      </c>
      <c r="F4384" s="13">
        <f t="shared" si="1230"/>
        <v>-1.6342159180274818E-3</v>
      </c>
      <c r="G4384" s="2">
        <f t="shared" si="1225"/>
        <v>8163.8791666666648</v>
      </c>
      <c r="H4384" s="2">
        <f t="shared" ca="1" si="1231"/>
        <v>96651.8</v>
      </c>
      <c r="I4384">
        <f t="shared" ca="1" si="1232"/>
        <v>-1</v>
      </c>
      <c r="J4384">
        <f t="shared" si="1233"/>
        <v>-1</v>
      </c>
      <c r="K4384">
        <f t="shared" si="1226"/>
        <v>-30.199999999998909</v>
      </c>
      <c r="L4384">
        <f t="shared" ca="1" si="1227"/>
        <v>-30.199999999998909</v>
      </c>
      <c r="M4384" s="14">
        <f t="shared" si="1228"/>
        <v>6923.0300000000498</v>
      </c>
      <c r="N4384">
        <f t="shared" si="1234"/>
        <v>0</v>
      </c>
      <c r="O4384">
        <f t="shared" si="1229"/>
        <v>0</v>
      </c>
      <c r="P4384">
        <f>COUNTIF(作圖資料!$A$3:$A$249,A4384)</f>
        <v>0</v>
      </c>
      <c r="R4384" s="7">
        <f t="shared" si="1235"/>
        <v>6</v>
      </c>
      <c r="S4384" s="8">
        <f t="shared" ca="1" si="1236"/>
        <v>6</v>
      </c>
      <c r="T4384" s="8">
        <f t="shared" ca="1" si="1237"/>
        <v>9096</v>
      </c>
      <c r="U4384" s="8">
        <f t="shared" ca="1" si="1238"/>
        <v>-1</v>
      </c>
      <c r="V4384" s="9">
        <f t="shared" ca="1" si="1239"/>
        <v>2</v>
      </c>
      <c r="W4384" s="3">
        <f t="shared" si="1240"/>
        <v>-2.7087074291627378E-3</v>
      </c>
      <c r="X4384" s="3">
        <f t="shared" si="1241"/>
        <v>5.1113613537450142E-2</v>
      </c>
      <c r="Y4384" s="3">
        <f t="shared" si="1242"/>
        <v>5.224609375E-2</v>
      </c>
    </row>
    <row r="4385" spans="1:25" x14ac:dyDescent="0.25">
      <c r="A4385" s="1">
        <v>42439</v>
      </c>
      <c r="B4385" s="2">
        <v>8660.7000000000007</v>
      </c>
      <c r="C4385" s="2">
        <v>85410</v>
      </c>
      <c r="D4385" s="2">
        <v>8641</v>
      </c>
      <c r="E4385" s="2">
        <v>8616</v>
      </c>
      <c r="F4385" s="13">
        <f t="shared" si="1230"/>
        <v>-2.2746429272461066E-3</v>
      </c>
      <c r="G4385" s="2">
        <f t="shared" si="1225"/>
        <v>8167.3196666666645</v>
      </c>
      <c r="H4385" s="2">
        <f t="shared" ca="1" si="1231"/>
        <v>93635.6</v>
      </c>
      <c r="I4385">
        <f t="shared" ca="1" si="1232"/>
        <v>-1</v>
      </c>
      <c r="J4385">
        <f t="shared" si="1233"/>
        <v>-1</v>
      </c>
      <c r="K4385">
        <f t="shared" si="1226"/>
        <v>26.590000000000146</v>
      </c>
      <c r="L4385">
        <f t="shared" ca="1" si="1227"/>
        <v>-26.590000000000146</v>
      </c>
      <c r="M4385" s="14">
        <f t="shared" si="1228"/>
        <v>6923.0300000000498</v>
      </c>
      <c r="N4385">
        <f t="shared" si="1234"/>
        <v>0</v>
      </c>
      <c r="O4385">
        <f t="shared" si="1229"/>
        <v>0</v>
      </c>
      <c r="P4385">
        <f>COUNTIF(作圖資料!$A$3:$A$249,A4385)</f>
        <v>0</v>
      </c>
      <c r="R4385" s="7">
        <f t="shared" si="1235"/>
        <v>21</v>
      </c>
      <c r="S4385" s="8">
        <f t="shared" ca="1" si="1236"/>
        <v>-21</v>
      </c>
      <c r="T4385" s="8">
        <f t="shared" ca="1" si="1237"/>
        <v>9075</v>
      </c>
      <c r="U4385" s="8">
        <f t="shared" ca="1" si="1238"/>
        <v>-1</v>
      </c>
      <c r="V4385" s="9">
        <f t="shared" ca="1" si="1239"/>
        <v>0</v>
      </c>
      <c r="W4385" s="3">
        <f t="shared" si="1240"/>
        <v>-2.7087074291627378E-3</v>
      </c>
      <c r="X4385" s="3">
        <f t="shared" si="1241"/>
        <v>5.4350671089874236E-2</v>
      </c>
      <c r="Y4385" s="3">
        <f t="shared" si="1242"/>
        <v>5.48095703125E-2</v>
      </c>
    </row>
    <row r="4386" spans="1:25" x14ac:dyDescent="0.25">
      <c r="A4386" s="1">
        <v>42440</v>
      </c>
      <c r="B4386" s="2">
        <v>8706.14</v>
      </c>
      <c r="C4386" s="2">
        <v>88030</v>
      </c>
      <c r="D4386" s="2">
        <v>8707</v>
      </c>
      <c r="E4386" s="2">
        <v>8680</v>
      </c>
      <c r="F4386" s="13">
        <f t="shared" si="1230"/>
        <v>9.8780860404268367E-5</v>
      </c>
      <c r="G4386" s="2">
        <f t="shared" si="1225"/>
        <v>8173.357666666665</v>
      </c>
      <c r="H4386" s="2">
        <f t="shared" ca="1" si="1231"/>
        <v>92543.2</v>
      </c>
      <c r="I4386">
        <f t="shared" ca="1" si="1232"/>
        <v>-1</v>
      </c>
      <c r="J4386">
        <f t="shared" si="1233"/>
        <v>1</v>
      </c>
      <c r="K4386">
        <f t="shared" si="1226"/>
        <v>45.43999999999869</v>
      </c>
      <c r="L4386">
        <f t="shared" ca="1" si="1227"/>
        <v>-45.43999999999869</v>
      </c>
      <c r="M4386" s="14">
        <f t="shared" si="1228"/>
        <v>6923.0300000000498</v>
      </c>
      <c r="N4386">
        <f t="shared" si="1234"/>
        <v>0</v>
      </c>
      <c r="O4386">
        <f t="shared" si="1229"/>
        <v>0</v>
      </c>
      <c r="P4386">
        <f>COUNTIF(作圖資料!$A$3:$A$249,A4386)</f>
        <v>0</v>
      </c>
      <c r="R4386" s="7">
        <f t="shared" si="1235"/>
        <v>66</v>
      </c>
      <c r="S4386" s="8">
        <f t="shared" ca="1" si="1236"/>
        <v>-66</v>
      </c>
      <c r="T4386" s="8">
        <f t="shared" ca="1" si="1237"/>
        <v>9009</v>
      </c>
      <c r="U4386" s="8">
        <f t="shared" ca="1" si="1238"/>
        <v>-1</v>
      </c>
      <c r="V4386" s="9">
        <f t="shared" ca="1" si="1239"/>
        <v>0</v>
      </c>
      <c r="W4386" s="3">
        <f t="shared" si="1240"/>
        <v>-2.7087074291627378E-3</v>
      </c>
      <c r="X4386" s="3">
        <f t="shared" si="1241"/>
        <v>5.9882521228353136E-2</v>
      </c>
      <c r="Y4386" s="3">
        <f t="shared" si="1242"/>
        <v>6.2866210937499778E-2</v>
      </c>
    </row>
    <row r="4387" spans="1:25" x14ac:dyDescent="0.25">
      <c r="A4387" s="1">
        <v>42443</v>
      </c>
      <c r="B4387" s="2">
        <v>8747.9</v>
      </c>
      <c r="C4387" s="2">
        <v>100023</v>
      </c>
      <c r="D4387" s="2">
        <v>8741</v>
      </c>
      <c r="E4387" s="2">
        <v>8730</v>
      </c>
      <c r="F4387" s="13">
        <f t="shared" si="1230"/>
        <v>-7.8876073114686474E-4</v>
      </c>
      <c r="G4387" s="2">
        <f t="shared" si="1225"/>
        <v>8181.9956666666658</v>
      </c>
      <c r="H4387" s="2">
        <f t="shared" ca="1" si="1231"/>
        <v>93108.800000000003</v>
      </c>
      <c r="I4387">
        <f t="shared" ca="1" si="1232"/>
        <v>1</v>
      </c>
      <c r="J4387">
        <f t="shared" si="1233"/>
        <v>-1</v>
      </c>
      <c r="K4387">
        <f t="shared" si="1226"/>
        <v>41.760000000000218</v>
      </c>
      <c r="L4387">
        <f t="shared" ca="1" si="1227"/>
        <v>-41.760000000000218</v>
      </c>
      <c r="M4387" s="14">
        <f t="shared" si="1228"/>
        <v>6923.0300000000498</v>
      </c>
      <c r="N4387">
        <f t="shared" si="1234"/>
        <v>0</v>
      </c>
      <c r="O4387">
        <f t="shared" si="1229"/>
        <v>0</v>
      </c>
      <c r="P4387">
        <f>COUNTIF(作圖資料!$A$3:$A$249,A4387)</f>
        <v>0</v>
      </c>
      <c r="R4387" s="7">
        <f t="shared" si="1235"/>
        <v>34</v>
      </c>
      <c r="S4387" s="8">
        <f t="shared" ca="1" si="1236"/>
        <v>-34</v>
      </c>
      <c r="T4387" s="8">
        <f t="shared" ca="1" si="1237"/>
        <v>8975</v>
      </c>
      <c r="U4387" s="8">
        <f t="shared" ca="1" si="1238"/>
        <v>1</v>
      </c>
      <c r="V4387" s="9">
        <f t="shared" ca="1" si="1239"/>
        <v>2</v>
      </c>
      <c r="W4387" s="3">
        <f t="shared" si="1240"/>
        <v>-2.7087074291627378E-3</v>
      </c>
      <c r="X4387" s="3">
        <f t="shared" si="1241"/>
        <v>6.4966369418997472E-2</v>
      </c>
      <c r="Y4387" s="3">
        <f t="shared" si="1242"/>
        <v>6.7016601562499778E-2</v>
      </c>
    </row>
    <row r="4388" spans="1:25" x14ac:dyDescent="0.25">
      <c r="A4388" s="1">
        <v>42444</v>
      </c>
      <c r="B4388" s="2">
        <v>8611.18</v>
      </c>
      <c r="C4388" s="2">
        <v>115522</v>
      </c>
      <c r="D4388" s="2">
        <v>8603</v>
      </c>
      <c r="E4388" s="2">
        <v>8569</v>
      </c>
      <c r="F4388" s="13">
        <f t="shared" si="1230"/>
        <v>-9.4992788444792087E-4</v>
      </c>
      <c r="G4388" s="2">
        <f t="shared" si="1225"/>
        <v>8188.5791666666655</v>
      </c>
      <c r="H4388" s="2">
        <f t="shared" ca="1" si="1231"/>
        <v>95123</v>
      </c>
      <c r="I4388">
        <f t="shared" ca="1" si="1232"/>
        <v>1</v>
      </c>
      <c r="J4388">
        <f t="shared" si="1233"/>
        <v>-1</v>
      </c>
      <c r="K4388">
        <f t="shared" si="1226"/>
        <v>-136.71999999999935</v>
      </c>
      <c r="L4388">
        <f t="shared" ca="1" si="1227"/>
        <v>-136.71999999999935</v>
      </c>
      <c r="M4388" s="14">
        <f t="shared" si="1228"/>
        <v>6923.0300000000498</v>
      </c>
      <c r="N4388">
        <f t="shared" si="1234"/>
        <v>0</v>
      </c>
      <c r="O4388">
        <f t="shared" si="1229"/>
        <v>0</v>
      </c>
      <c r="P4388">
        <f>COUNTIF(作圖資料!$A$3:$A$249,A4388)</f>
        <v>0</v>
      </c>
      <c r="R4388" s="7">
        <f t="shared" si="1235"/>
        <v>-138</v>
      </c>
      <c r="S4388" s="8">
        <f t="shared" ca="1" si="1236"/>
        <v>-138</v>
      </c>
      <c r="T4388" s="8">
        <f t="shared" ca="1" si="1237"/>
        <v>8837</v>
      </c>
      <c r="U4388" s="8">
        <f t="shared" ca="1" si="1238"/>
        <v>1</v>
      </c>
      <c r="V4388" s="9">
        <f t="shared" ca="1" si="1239"/>
        <v>0</v>
      </c>
      <c r="W4388" s="3">
        <f t="shared" si="1240"/>
        <v>-2.7087074291627378E-3</v>
      </c>
      <c r="X4388" s="3">
        <f t="shared" si="1241"/>
        <v>4.8322123139665996E-2</v>
      </c>
      <c r="Y4388" s="3">
        <f t="shared" si="1242"/>
        <v>5.0170898437499778E-2</v>
      </c>
    </row>
    <row r="4389" spans="1:25" x14ac:dyDescent="0.25">
      <c r="A4389" s="1">
        <v>42445</v>
      </c>
      <c r="B4389" s="2">
        <v>8699.14</v>
      </c>
      <c r="C4389" s="2">
        <v>94087</v>
      </c>
      <c r="D4389" s="2">
        <v>8691</v>
      </c>
      <c r="E4389" s="2">
        <v>8657</v>
      </c>
      <c r="F4389" s="13">
        <f t="shared" si="1230"/>
        <v>-4.8441570086237284E-3</v>
      </c>
      <c r="G4389" s="2">
        <f t="shared" si="1225"/>
        <v>8198.2999999999993</v>
      </c>
      <c r="H4389" s="2">
        <f t="shared" ca="1" si="1231"/>
        <v>96614.399999999994</v>
      </c>
      <c r="I4389">
        <f t="shared" ca="1" si="1232"/>
        <v>-1</v>
      </c>
      <c r="J4389">
        <f t="shared" si="1233"/>
        <v>-1</v>
      </c>
      <c r="K4389">
        <f t="shared" si="1226"/>
        <v>87.959999999999127</v>
      </c>
      <c r="L4389">
        <f t="shared" ca="1" si="1227"/>
        <v>87.959999999999127</v>
      </c>
      <c r="M4389" s="14">
        <f t="shared" si="1228"/>
        <v>6923.0300000000498</v>
      </c>
      <c r="N4389">
        <f t="shared" si="1234"/>
        <v>0</v>
      </c>
      <c r="O4389">
        <f t="shared" si="1229"/>
        <v>0</v>
      </c>
      <c r="P4389">
        <f>COUNTIF(作圖資料!$A$3:$A$249,A4389)</f>
        <v>1</v>
      </c>
      <c r="R4389" s="7">
        <f t="shared" si="1235"/>
        <v>88</v>
      </c>
      <c r="S4389" s="8">
        <f t="shared" ca="1" si="1236"/>
        <v>88</v>
      </c>
      <c r="T4389" s="8">
        <f t="shared" ca="1" si="1237"/>
        <v>8925</v>
      </c>
      <c r="U4389" s="8">
        <f t="shared" ca="1" si="1238"/>
        <v>-1</v>
      </c>
      <c r="V4389" s="9">
        <f t="shared" ca="1" si="1239"/>
        <v>2</v>
      </c>
      <c r="W4389" s="3">
        <f t="shared" si="1240"/>
        <v>-2.7087074291627378E-3</v>
      </c>
      <c r="X4389" s="3">
        <f t="shared" si="1241"/>
        <v>5.9030343610189773E-2</v>
      </c>
      <c r="Y4389" s="3">
        <f t="shared" si="1242"/>
        <v>6.0913085937499778E-2</v>
      </c>
    </row>
    <row r="4390" spans="1:25" x14ac:dyDescent="0.25">
      <c r="A4390" s="1">
        <v>42446</v>
      </c>
      <c r="B4390" s="2">
        <v>8734.5400000000009</v>
      </c>
      <c r="C4390" s="2">
        <v>109021</v>
      </c>
      <c r="D4390" s="2">
        <v>8698</v>
      </c>
      <c r="E4390" s="2">
        <v>8674</v>
      </c>
      <c r="F4390" s="13">
        <f t="shared" si="1230"/>
        <v>-4.1833914550738482E-3</v>
      </c>
      <c r="G4390" s="2">
        <f t="shared" si="1225"/>
        <v>8209.8729999999996</v>
      </c>
      <c r="H4390" s="2">
        <f t="shared" ca="1" si="1231"/>
        <v>101336.6</v>
      </c>
      <c r="I4390">
        <f t="shared" ca="1" si="1232"/>
        <v>1</v>
      </c>
      <c r="J4390">
        <f t="shared" si="1233"/>
        <v>-1</v>
      </c>
      <c r="K4390">
        <f t="shared" si="1226"/>
        <v>35.400000000001455</v>
      </c>
      <c r="L4390">
        <f t="shared" ca="1" si="1227"/>
        <v>-35.400000000001455</v>
      </c>
      <c r="M4390" s="14">
        <f t="shared" si="1228"/>
        <v>6923.0300000000498</v>
      </c>
      <c r="N4390">
        <f t="shared" si="1234"/>
        <v>0</v>
      </c>
      <c r="O4390">
        <f t="shared" si="1229"/>
        <v>0</v>
      </c>
      <c r="P4390">
        <f>COUNTIF(作圖資料!$A$3:$A$249,A4390)</f>
        <v>0</v>
      </c>
      <c r="R4390" s="7">
        <f t="shared" si="1235"/>
        <v>41</v>
      </c>
      <c r="S4390" s="8">
        <f t="shared" ca="1" si="1236"/>
        <v>-41</v>
      </c>
      <c r="T4390" s="8">
        <f t="shared" ca="1" si="1237"/>
        <v>8884</v>
      </c>
      <c r="U4390" s="8">
        <f t="shared" ca="1" si="1238"/>
        <v>1</v>
      </c>
      <c r="V4390" s="9">
        <f t="shared" ca="1" si="1239"/>
        <v>2</v>
      </c>
      <c r="W4390" s="3">
        <f t="shared" si="1240"/>
        <v>-4.8441570086237284E-3</v>
      </c>
      <c r="X4390" s="3">
        <f t="shared" si="1241"/>
        <v>4.0693677765849794E-3</v>
      </c>
      <c r="Y4390" s="3">
        <f t="shared" si="1242"/>
        <v>4.7360517500288782E-3</v>
      </c>
    </row>
    <row r="4391" spans="1:25" x14ac:dyDescent="0.25">
      <c r="A4391" s="1">
        <v>42447</v>
      </c>
      <c r="B4391" s="2">
        <v>8810.7099999999991</v>
      </c>
      <c r="C4391" s="2">
        <v>117084</v>
      </c>
      <c r="D4391" s="2">
        <v>8763</v>
      </c>
      <c r="E4391" s="2">
        <v>8741</v>
      </c>
      <c r="F4391" s="13">
        <f t="shared" si="1230"/>
        <v>-5.4150006072154477E-3</v>
      </c>
      <c r="G4391" s="2">
        <f t="shared" si="1225"/>
        <v>8222.1623333333337</v>
      </c>
      <c r="H4391" s="2">
        <f t="shared" ca="1" si="1231"/>
        <v>107147.4</v>
      </c>
      <c r="I4391">
        <f t="shared" ca="1" si="1232"/>
        <v>1</v>
      </c>
      <c r="J4391">
        <f t="shared" si="1233"/>
        <v>-1</v>
      </c>
      <c r="K4391">
        <f t="shared" si="1226"/>
        <v>76.169999999998254</v>
      </c>
      <c r="L4391">
        <f t="shared" ca="1" si="1227"/>
        <v>76.169999999998254</v>
      </c>
      <c r="M4391" s="14">
        <f t="shared" si="1228"/>
        <v>6923.0300000000498</v>
      </c>
      <c r="N4391">
        <f t="shared" si="1234"/>
        <v>0</v>
      </c>
      <c r="O4391">
        <f t="shared" si="1229"/>
        <v>0</v>
      </c>
      <c r="P4391">
        <f>COUNTIF(作圖資料!$A$3:$A$249,A4391)</f>
        <v>0</v>
      </c>
      <c r="R4391" s="7">
        <f t="shared" si="1235"/>
        <v>65</v>
      </c>
      <c r="S4391" s="8">
        <f t="shared" ca="1" si="1236"/>
        <v>65</v>
      </c>
      <c r="T4391" s="8">
        <f t="shared" ca="1" si="1237"/>
        <v>8949</v>
      </c>
      <c r="U4391" s="8">
        <f t="shared" ca="1" si="1238"/>
        <v>1</v>
      </c>
      <c r="V4391" s="9">
        <f t="shared" ca="1" si="1239"/>
        <v>0</v>
      </c>
      <c r="W4391" s="3">
        <f t="shared" si="1240"/>
        <v>-4.8441570086237284E-3</v>
      </c>
      <c r="X4391" s="3">
        <f t="shared" si="1241"/>
        <v>1.2825405729761874E-2</v>
      </c>
      <c r="Y4391" s="3">
        <f t="shared" si="1242"/>
        <v>1.2244426475684245E-2</v>
      </c>
    </row>
    <row r="4392" spans="1:25" x14ac:dyDescent="0.25">
      <c r="A4392" s="1">
        <v>42450</v>
      </c>
      <c r="B4392" s="2">
        <v>8812.7000000000007</v>
      </c>
      <c r="C4392" s="2">
        <v>82842</v>
      </c>
      <c r="D4392" s="2">
        <v>8745</v>
      </c>
      <c r="E4392" s="2">
        <v>8726</v>
      </c>
      <c r="F4392" s="13">
        <f t="shared" si="1230"/>
        <v>-7.6820951581241248E-3</v>
      </c>
      <c r="G4392" s="2">
        <f t="shared" si="1225"/>
        <v>8232.6296666666658</v>
      </c>
      <c r="H4392" s="2">
        <f t="shared" ca="1" si="1231"/>
        <v>103711.2</v>
      </c>
      <c r="I4392">
        <f t="shared" ca="1" si="1232"/>
        <v>-1</v>
      </c>
      <c r="J4392">
        <f t="shared" si="1233"/>
        <v>-1</v>
      </c>
      <c r="K4392">
        <f t="shared" si="1226"/>
        <v>1.9900000000016007</v>
      </c>
      <c r="L4392">
        <f t="shared" ca="1" si="1227"/>
        <v>1.9900000000016007</v>
      </c>
      <c r="M4392" s="14">
        <f t="shared" si="1228"/>
        <v>6923.0300000000498</v>
      </c>
      <c r="N4392">
        <f t="shared" si="1234"/>
        <v>0</v>
      </c>
      <c r="O4392">
        <f t="shared" si="1229"/>
        <v>0</v>
      </c>
      <c r="P4392">
        <f>COUNTIF(作圖資料!$A$3:$A$249,A4392)</f>
        <v>0</v>
      </c>
      <c r="R4392" s="7">
        <f t="shared" si="1235"/>
        <v>-18</v>
      </c>
      <c r="S4392" s="8">
        <f t="shared" ca="1" si="1236"/>
        <v>-18</v>
      </c>
      <c r="T4392" s="8">
        <f t="shared" ca="1" si="1237"/>
        <v>8931</v>
      </c>
      <c r="U4392" s="8">
        <f t="shared" ca="1" si="1238"/>
        <v>-1</v>
      </c>
      <c r="V4392" s="9">
        <f t="shared" ca="1" si="1239"/>
        <v>2</v>
      </c>
      <c r="W4392" s="3">
        <f t="shared" si="1240"/>
        <v>-4.8441570086237284E-3</v>
      </c>
      <c r="X4392" s="3">
        <f t="shared" si="1241"/>
        <v>1.3054163974830058E-2</v>
      </c>
      <c r="Y4392" s="3">
        <f t="shared" si="1242"/>
        <v>1.0165184243964287E-2</v>
      </c>
    </row>
    <row r="4393" spans="1:25" x14ac:dyDescent="0.25">
      <c r="A4393" s="1">
        <v>42451</v>
      </c>
      <c r="B4393" s="2">
        <v>8785.68</v>
      </c>
      <c r="C4393" s="2">
        <v>86236</v>
      </c>
      <c r="D4393" s="2">
        <v>8752</v>
      </c>
      <c r="E4393" s="2">
        <v>8729</v>
      </c>
      <c r="F4393" s="13">
        <f t="shared" si="1230"/>
        <v>-3.8335108950019459E-3</v>
      </c>
      <c r="G4393" s="2">
        <f t="shared" si="1225"/>
        <v>8240.3964999999989</v>
      </c>
      <c r="H4393" s="2">
        <f t="shared" ca="1" si="1231"/>
        <v>97854</v>
      </c>
      <c r="I4393">
        <f t="shared" ca="1" si="1232"/>
        <v>-1</v>
      </c>
      <c r="J4393">
        <f t="shared" si="1233"/>
        <v>-1</v>
      </c>
      <c r="K4393">
        <f t="shared" si="1226"/>
        <v>-27.020000000000437</v>
      </c>
      <c r="L4393">
        <f t="shared" ca="1" si="1227"/>
        <v>27.020000000000437</v>
      </c>
      <c r="M4393" s="14">
        <f t="shared" si="1228"/>
        <v>6923.0300000000498</v>
      </c>
      <c r="N4393">
        <f t="shared" si="1234"/>
        <v>0</v>
      </c>
      <c r="O4393">
        <f t="shared" si="1229"/>
        <v>0</v>
      </c>
      <c r="P4393">
        <f>COUNTIF(作圖資料!$A$3:$A$249,A4393)</f>
        <v>0</v>
      </c>
      <c r="R4393" s="7">
        <f t="shared" si="1235"/>
        <v>7</v>
      </c>
      <c r="S4393" s="8">
        <f t="shared" ca="1" si="1236"/>
        <v>-7</v>
      </c>
      <c r="T4393" s="8">
        <f t="shared" ca="1" si="1237"/>
        <v>8924</v>
      </c>
      <c r="U4393" s="8">
        <f t="shared" ca="1" si="1238"/>
        <v>-1</v>
      </c>
      <c r="V4393" s="9">
        <f t="shared" ca="1" si="1239"/>
        <v>0</v>
      </c>
      <c r="W4393" s="3">
        <f t="shared" si="1240"/>
        <v>-4.8441570086237284E-3</v>
      </c>
      <c r="X4393" s="3">
        <f t="shared" si="1241"/>
        <v>9.9481098131541934E-3</v>
      </c>
      <c r="Y4393" s="3">
        <f t="shared" si="1242"/>
        <v>1.0973778445188875E-2</v>
      </c>
    </row>
    <row r="4394" spans="1:25" x14ac:dyDescent="0.25">
      <c r="A4394" s="1">
        <v>42452</v>
      </c>
      <c r="B4394" s="2">
        <v>8766.09</v>
      </c>
      <c r="C4394" s="2">
        <v>81721</v>
      </c>
      <c r="D4394" s="2">
        <v>8721</v>
      </c>
      <c r="E4394" s="2">
        <v>8695</v>
      </c>
      <c r="F4394" s="13">
        <f t="shared" si="1230"/>
        <v>-5.143684356423428E-3</v>
      </c>
      <c r="G4394" s="2">
        <f t="shared" si="1225"/>
        <v>8248.8759999999984</v>
      </c>
      <c r="H4394" s="2">
        <f t="shared" ca="1" si="1231"/>
        <v>95380.800000000003</v>
      </c>
      <c r="I4394">
        <f t="shared" ca="1" si="1232"/>
        <v>-1</v>
      </c>
      <c r="J4394">
        <f t="shared" si="1233"/>
        <v>-1</v>
      </c>
      <c r="K4394">
        <f t="shared" si="1226"/>
        <v>-19.590000000000146</v>
      </c>
      <c r="L4394">
        <f t="shared" ca="1" si="1227"/>
        <v>19.590000000000146</v>
      </c>
      <c r="M4394" s="14">
        <f t="shared" si="1228"/>
        <v>6923.0300000000498</v>
      </c>
      <c r="N4394">
        <f t="shared" si="1234"/>
        <v>0</v>
      </c>
      <c r="O4394">
        <f t="shared" si="1229"/>
        <v>0</v>
      </c>
      <c r="P4394">
        <f>COUNTIF(作圖資料!$A$3:$A$249,A4394)</f>
        <v>0</v>
      </c>
      <c r="R4394" s="7">
        <f t="shared" si="1235"/>
        <v>-31</v>
      </c>
      <c r="S4394" s="8">
        <f t="shared" ca="1" si="1236"/>
        <v>31</v>
      </c>
      <c r="T4394" s="8">
        <f t="shared" ca="1" si="1237"/>
        <v>8955</v>
      </c>
      <c r="U4394" s="8">
        <f t="shared" ca="1" si="1238"/>
        <v>-1</v>
      </c>
      <c r="V4394" s="9">
        <f t="shared" ca="1" si="1239"/>
        <v>0</v>
      </c>
      <c r="W4394" s="3">
        <f t="shared" si="1240"/>
        <v>-4.8441570086237284E-3</v>
      </c>
      <c r="X4394" s="3">
        <f t="shared" si="1241"/>
        <v>7.6961630689931226E-3</v>
      </c>
      <c r="Y4394" s="3">
        <f t="shared" si="1242"/>
        <v>7.3928612683378248E-3</v>
      </c>
    </row>
    <row r="4395" spans="1:25" x14ac:dyDescent="0.25">
      <c r="A4395" s="1">
        <v>42453</v>
      </c>
      <c r="B4395" s="2">
        <v>8743.3799999999992</v>
      </c>
      <c r="C4395" s="2">
        <v>79350</v>
      </c>
      <c r="D4395" s="2">
        <v>8714</v>
      </c>
      <c r="E4395" s="2">
        <v>8691</v>
      </c>
      <c r="F4395" s="13">
        <f t="shared" si="1230"/>
        <v>-3.3602565598199741E-3</v>
      </c>
      <c r="G4395" s="2">
        <f t="shared" si="1225"/>
        <v>8256.5628333333316</v>
      </c>
      <c r="H4395" s="2">
        <f t="shared" ca="1" si="1231"/>
        <v>89446.6</v>
      </c>
      <c r="I4395">
        <f t="shared" ca="1" si="1232"/>
        <v>-1</v>
      </c>
      <c r="J4395">
        <f t="shared" si="1233"/>
        <v>-1</v>
      </c>
      <c r="K4395">
        <f t="shared" si="1226"/>
        <v>-22.710000000000946</v>
      </c>
      <c r="L4395">
        <f t="shared" ca="1" si="1227"/>
        <v>22.710000000000946</v>
      </c>
      <c r="M4395" s="14">
        <f t="shared" si="1228"/>
        <v>6923.0300000000498</v>
      </c>
      <c r="N4395">
        <f t="shared" si="1234"/>
        <v>0</v>
      </c>
      <c r="O4395">
        <f t="shared" si="1229"/>
        <v>0</v>
      </c>
      <c r="P4395">
        <f>COUNTIF(作圖資料!$A$3:$A$249,A4395)</f>
        <v>0</v>
      </c>
      <c r="R4395" s="7">
        <f t="shared" si="1235"/>
        <v>-7</v>
      </c>
      <c r="S4395" s="8">
        <f t="shared" ca="1" si="1236"/>
        <v>7</v>
      </c>
      <c r="T4395" s="8">
        <f t="shared" ca="1" si="1237"/>
        <v>8962</v>
      </c>
      <c r="U4395" s="8">
        <f t="shared" ca="1" si="1238"/>
        <v>-1</v>
      </c>
      <c r="V4395" s="9">
        <f t="shared" ca="1" si="1239"/>
        <v>0</v>
      </c>
      <c r="W4395" s="3">
        <f t="shared" si="1240"/>
        <v>-4.8441570086237284E-3</v>
      </c>
      <c r="X4395" s="3">
        <f t="shared" si="1241"/>
        <v>5.0855601818109442E-3</v>
      </c>
      <c r="Y4395" s="3">
        <f t="shared" si="1242"/>
        <v>6.5842670671134584E-3</v>
      </c>
    </row>
    <row r="4396" spans="1:25" x14ac:dyDescent="0.25">
      <c r="A4396" s="1">
        <v>42454</v>
      </c>
      <c r="B4396" s="2">
        <v>8704.9699999999993</v>
      </c>
      <c r="C4396" s="2">
        <v>59132</v>
      </c>
      <c r="D4396" s="2">
        <v>8702</v>
      </c>
      <c r="E4396" s="2">
        <v>8680</v>
      </c>
      <c r="F4396" s="13">
        <f t="shared" si="1230"/>
        <v>-3.4118440385200177E-4</v>
      </c>
      <c r="G4396" s="2">
        <f t="shared" si="1225"/>
        <v>8263.4333333333307</v>
      </c>
      <c r="H4396" s="2">
        <f t="shared" ca="1" si="1231"/>
        <v>77856.2</v>
      </c>
      <c r="I4396">
        <f t="shared" ca="1" si="1232"/>
        <v>-1</v>
      </c>
      <c r="J4396">
        <f t="shared" si="1233"/>
        <v>-1</v>
      </c>
      <c r="K4396">
        <f t="shared" si="1226"/>
        <v>-38.409999999999854</v>
      </c>
      <c r="L4396">
        <f t="shared" ca="1" si="1227"/>
        <v>38.409999999999854</v>
      </c>
      <c r="M4396" s="14">
        <f t="shared" si="1228"/>
        <v>6923.0300000000498</v>
      </c>
      <c r="N4396">
        <f t="shared" si="1234"/>
        <v>0</v>
      </c>
      <c r="O4396">
        <f t="shared" si="1229"/>
        <v>0</v>
      </c>
      <c r="P4396">
        <f>COUNTIF(作圖資料!$A$3:$A$249,A4396)</f>
        <v>0</v>
      </c>
      <c r="R4396" s="7">
        <f t="shared" si="1235"/>
        <v>-12</v>
      </c>
      <c r="S4396" s="8">
        <f t="shared" ca="1" si="1236"/>
        <v>12</v>
      </c>
      <c r="T4396" s="8">
        <f t="shared" ca="1" si="1237"/>
        <v>8974</v>
      </c>
      <c r="U4396" s="8">
        <f t="shared" ca="1" si="1238"/>
        <v>-1</v>
      </c>
      <c r="V4396" s="9">
        <f t="shared" ca="1" si="1239"/>
        <v>0</v>
      </c>
      <c r="W4396" s="3">
        <f t="shared" si="1240"/>
        <v>-4.8441570086237284E-3</v>
      </c>
      <c r="X4396" s="3">
        <f t="shared" si="1241"/>
        <v>6.7018119032447032E-4</v>
      </c>
      <c r="Y4396" s="3">
        <f t="shared" si="1242"/>
        <v>5.1981055793002273E-3</v>
      </c>
    </row>
    <row r="4397" spans="1:25" x14ac:dyDescent="0.25">
      <c r="A4397" s="1">
        <v>42457</v>
      </c>
      <c r="B4397" s="2">
        <v>8690.4500000000007</v>
      </c>
      <c r="C4397" s="2">
        <v>66974</v>
      </c>
      <c r="D4397" s="2">
        <v>8683</v>
      </c>
      <c r="E4397" s="2">
        <v>8668</v>
      </c>
      <c r="F4397" s="13">
        <f t="shared" si="1230"/>
        <v>-8.5726285750453712E-4</v>
      </c>
      <c r="G4397" s="2">
        <f t="shared" si="1225"/>
        <v>8269.679166666665</v>
      </c>
      <c r="H4397" s="2">
        <f t="shared" ca="1" si="1231"/>
        <v>74682.600000000006</v>
      </c>
      <c r="I4397">
        <f t="shared" ca="1" si="1232"/>
        <v>-1</v>
      </c>
      <c r="J4397">
        <f t="shared" si="1233"/>
        <v>-1</v>
      </c>
      <c r="K4397">
        <f t="shared" si="1226"/>
        <v>-14.519999999998618</v>
      </c>
      <c r="L4397">
        <f t="shared" ca="1" si="1227"/>
        <v>14.519999999998618</v>
      </c>
      <c r="M4397" s="14">
        <f t="shared" si="1228"/>
        <v>6923.0300000000498</v>
      </c>
      <c r="N4397">
        <f t="shared" si="1234"/>
        <v>0</v>
      </c>
      <c r="O4397">
        <f t="shared" si="1229"/>
        <v>0</v>
      </c>
      <c r="P4397">
        <f>COUNTIF(作圖資料!$A$3:$A$249,A4397)</f>
        <v>0</v>
      </c>
      <c r="R4397" s="7">
        <f t="shared" si="1235"/>
        <v>-19</v>
      </c>
      <c r="S4397" s="8">
        <f t="shared" ca="1" si="1236"/>
        <v>19</v>
      </c>
      <c r="T4397" s="8">
        <f t="shared" ca="1" si="1237"/>
        <v>8993</v>
      </c>
      <c r="U4397" s="8">
        <f t="shared" ca="1" si="1238"/>
        <v>-1</v>
      </c>
      <c r="V4397" s="9">
        <f t="shared" ca="1" si="1239"/>
        <v>0</v>
      </c>
      <c r="W4397" s="3">
        <f t="shared" si="1240"/>
        <v>-4.8441570086237284E-3</v>
      </c>
      <c r="X4397" s="3">
        <f t="shared" si="1241"/>
        <v>-9.9894932142707837E-4</v>
      </c>
      <c r="Y4397" s="3">
        <f t="shared" si="1242"/>
        <v>3.0033498902624078E-3</v>
      </c>
    </row>
    <row r="4398" spans="1:25" x14ac:dyDescent="0.25">
      <c r="A4398" s="1">
        <v>42458</v>
      </c>
      <c r="B4398" s="2">
        <v>8617.35</v>
      </c>
      <c r="C4398" s="2">
        <v>78994</v>
      </c>
      <c r="D4398" s="2">
        <v>8600</v>
      </c>
      <c r="E4398" s="2">
        <v>8583</v>
      </c>
      <c r="F4398" s="13">
        <f t="shared" si="1230"/>
        <v>-2.013379983405561E-3</v>
      </c>
      <c r="G4398" s="2">
        <f t="shared" si="1225"/>
        <v>8274.5623333333315</v>
      </c>
      <c r="H4398" s="2">
        <f t="shared" ca="1" si="1231"/>
        <v>73234.2</v>
      </c>
      <c r="I4398">
        <f t="shared" ca="1" si="1232"/>
        <v>1</v>
      </c>
      <c r="J4398">
        <f t="shared" si="1233"/>
        <v>-1</v>
      </c>
      <c r="K4398">
        <f t="shared" si="1226"/>
        <v>-73.100000000000364</v>
      </c>
      <c r="L4398">
        <f t="shared" ca="1" si="1227"/>
        <v>73.100000000000364</v>
      </c>
      <c r="M4398" s="14">
        <f t="shared" si="1228"/>
        <v>6923.0300000000498</v>
      </c>
      <c r="N4398">
        <f t="shared" si="1234"/>
        <v>0</v>
      </c>
      <c r="O4398">
        <f t="shared" si="1229"/>
        <v>0</v>
      </c>
      <c r="P4398">
        <f>COUNTIF(作圖資料!$A$3:$A$249,A4398)</f>
        <v>0</v>
      </c>
      <c r="R4398" s="7">
        <f t="shared" si="1235"/>
        <v>-83</v>
      </c>
      <c r="S4398" s="8">
        <f t="shared" ca="1" si="1236"/>
        <v>83</v>
      </c>
      <c r="T4398" s="8">
        <f t="shared" ca="1" si="1237"/>
        <v>9076</v>
      </c>
      <c r="U4398" s="8">
        <f t="shared" ca="1" si="1238"/>
        <v>1</v>
      </c>
      <c r="V4398" s="9">
        <f t="shared" ca="1" si="1239"/>
        <v>2</v>
      </c>
      <c r="W4398" s="3">
        <f t="shared" si="1240"/>
        <v>-4.8441570086237284E-3</v>
      </c>
      <c r="X4398" s="3">
        <f t="shared" si="1241"/>
        <v>-9.4020788261827137E-3</v>
      </c>
      <c r="Y4398" s="3">
        <f t="shared" si="1242"/>
        <v>-6.5842670671131254E-3</v>
      </c>
    </row>
    <row r="4399" spans="1:25" x14ac:dyDescent="0.25">
      <c r="A4399" s="1">
        <v>42459</v>
      </c>
      <c r="B4399" s="2">
        <v>8737.0400000000009</v>
      </c>
      <c r="C4399" s="2">
        <v>87599</v>
      </c>
      <c r="D4399" s="2">
        <v>8740</v>
      </c>
      <c r="E4399" s="2">
        <v>8724</v>
      </c>
      <c r="F4399" s="13">
        <f t="shared" si="1230"/>
        <v>3.3878750698157489E-4</v>
      </c>
      <c r="G4399" s="2">
        <f t="shared" si="1225"/>
        <v>8280.7916666666642</v>
      </c>
      <c r="H4399" s="2">
        <f t="shared" ca="1" si="1231"/>
        <v>74409.8</v>
      </c>
      <c r="I4399">
        <f t="shared" ca="1" si="1232"/>
        <v>1</v>
      </c>
      <c r="J4399">
        <f t="shared" si="1233"/>
        <v>1</v>
      </c>
      <c r="K4399">
        <f t="shared" si="1226"/>
        <v>119.69000000000051</v>
      </c>
      <c r="L4399">
        <f t="shared" ca="1" si="1227"/>
        <v>119.69000000000051</v>
      </c>
      <c r="M4399" s="14">
        <f t="shared" si="1228"/>
        <v>6923.0300000000498</v>
      </c>
      <c r="N4399">
        <f t="shared" si="1234"/>
        <v>0</v>
      </c>
      <c r="O4399">
        <f t="shared" si="1229"/>
        <v>0</v>
      </c>
      <c r="P4399">
        <f>COUNTIF(作圖資料!$A$3:$A$249,A4399)</f>
        <v>0</v>
      </c>
      <c r="R4399" s="7">
        <f t="shared" si="1235"/>
        <v>140</v>
      </c>
      <c r="S4399" s="8">
        <f t="shared" ca="1" si="1236"/>
        <v>140</v>
      </c>
      <c r="T4399" s="8">
        <f t="shared" ca="1" si="1237"/>
        <v>9216</v>
      </c>
      <c r="U4399" s="8">
        <f t="shared" ca="1" si="1238"/>
        <v>1</v>
      </c>
      <c r="V4399" s="9">
        <f t="shared" ca="1" si="1239"/>
        <v>0</v>
      </c>
      <c r="W4399" s="3">
        <f t="shared" si="1240"/>
        <v>-4.8441570086237284E-3</v>
      </c>
      <c r="X4399" s="3">
        <f t="shared" si="1241"/>
        <v>4.3567525065697499E-3</v>
      </c>
      <c r="Y4399" s="3">
        <f t="shared" si="1242"/>
        <v>9.5876169573756442E-3</v>
      </c>
    </row>
    <row r="4400" spans="1:25" x14ac:dyDescent="0.25">
      <c r="A4400" s="1">
        <v>42460</v>
      </c>
      <c r="B4400" s="2">
        <v>8744.83</v>
      </c>
      <c r="C4400" s="2">
        <v>93844</v>
      </c>
      <c r="D4400" s="2">
        <v>8715</v>
      </c>
      <c r="E4400" s="2">
        <v>8701</v>
      </c>
      <c r="F4400" s="13">
        <f t="shared" si="1230"/>
        <v>-3.4111583644278465E-3</v>
      </c>
      <c r="G4400" s="2">
        <f t="shared" si="1225"/>
        <v>8287.2306666666664</v>
      </c>
      <c r="H4400" s="2">
        <f t="shared" ca="1" si="1231"/>
        <v>77308.600000000006</v>
      </c>
      <c r="I4400">
        <f t="shared" ca="1" si="1232"/>
        <v>1</v>
      </c>
      <c r="J4400">
        <f t="shared" si="1233"/>
        <v>-1</v>
      </c>
      <c r="K4400">
        <f t="shared" si="1226"/>
        <v>7.7899999999990541</v>
      </c>
      <c r="L4400">
        <f t="shared" ca="1" si="1227"/>
        <v>7.7899999999990541</v>
      </c>
      <c r="M4400" s="14">
        <f t="shared" si="1228"/>
        <v>6923.0300000000498</v>
      </c>
      <c r="N4400">
        <f t="shared" si="1234"/>
        <v>0</v>
      </c>
      <c r="O4400">
        <f t="shared" si="1229"/>
        <v>0</v>
      </c>
      <c r="P4400">
        <f>COUNTIF(作圖資料!$A$3:$A$249,A4400)</f>
        <v>0</v>
      </c>
      <c r="R4400" s="7">
        <f t="shared" si="1235"/>
        <v>-25</v>
      </c>
      <c r="S4400" s="8">
        <f t="shared" ca="1" si="1236"/>
        <v>-25</v>
      </c>
      <c r="T4400" s="8">
        <f t="shared" ca="1" si="1237"/>
        <v>9191</v>
      </c>
      <c r="U4400" s="8">
        <f t="shared" ca="1" si="1238"/>
        <v>1</v>
      </c>
      <c r="V4400" s="9">
        <f t="shared" ca="1" si="1239"/>
        <v>0</v>
      </c>
      <c r="W4400" s="3">
        <f t="shared" si="1240"/>
        <v>-4.8441570086237284E-3</v>
      </c>
      <c r="X4400" s="3">
        <f t="shared" si="1241"/>
        <v>5.2522433252022438E-3</v>
      </c>
      <c r="Y4400" s="3">
        <f t="shared" si="1242"/>
        <v>6.6997805244310982E-3</v>
      </c>
    </row>
    <row r="4401" spans="1:25" x14ac:dyDescent="0.25">
      <c r="A4401" s="1">
        <v>42461</v>
      </c>
      <c r="B4401" s="2">
        <v>8657.5499999999993</v>
      </c>
      <c r="C4401" s="2">
        <v>72137</v>
      </c>
      <c r="D4401" s="2">
        <v>8629</v>
      </c>
      <c r="E4401" s="2">
        <v>8612</v>
      </c>
      <c r="F4401" s="13">
        <f t="shared" si="1230"/>
        <v>-3.2976996956413096E-3</v>
      </c>
      <c r="G4401" s="2">
        <f t="shared" si="1225"/>
        <v>8293.2913333333327</v>
      </c>
      <c r="H4401" s="2">
        <f t="shared" ca="1" si="1231"/>
        <v>79909.600000000006</v>
      </c>
      <c r="I4401">
        <f t="shared" ca="1" si="1232"/>
        <v>-1</v>
      </c>
      <c r="J4401">
        <f t="shared" si="1233"/>
        <v>-1</v>
      </c>
      <c r="K4401">
        <f t="shared" si="1226"/>
        <v>-87.280000000000655</v>
      </c>
      <c r="L4401">
        <f t="shared" ca="1" si="1227"/>
        <v>-87.280000000000655</v>
      </c>
      <c r="M4401" s="14">
        <f t="shared" si="1228"/>
        <v>6923.0300000000498</v>
      </c>
      <c r="N4401">
        <f t="shared" si="1234"/>
        <v>0</v>
      </c>
      <c r="O4401">
        <f t="shared" si="1229"/>
        <v>0</v>
      </c>
      <c r="P4401">
        <f>COUNTIF(作圖資料!$A$3:$A$249,A4401)</f>
        <v>0</v>
      </c>
      <c r="R4401" s="7">
        <f t="shared" si="1235"/>
        <v>-86</v>
      </c>
      <c r="S4401" s="8">
        <f t="shared" ca="1" si="1236"/>
        <v>-86</v>
      </c>
      <c r="T4401" s="8">
        <f t="shared" ca="1" si="1237"/>
        <v>9105</v>
      </c>
      <c r="U4401" s="8">
        <f t="shared" ca="1" si="1238"/>
        <v>-1</v>
      </c>
      <c r="V4401" s="9">
        <f t="shared" ca="1" si="1239"/>
        <v>2</v>
      </c>
      <c r="W4401" s="3">
        <f t="shared" si="1240"/>
        <v>-4.8441570086237284E-3</v>
      </c>
      <c r="X4401" s="3">
        <f t="shared" si="1241"/>
        <v>-4.7809323680273463E-3</v>
      </c>
      <c r="Y4401" s="3">
        <f t="shared" si="1242"/>
        <v>-3.2343768048976873E-3</v>
      </c>
    </row>
    <row r="4402" spans="1:25" x14ac:dyDescent="0.25">
      <c r="A4402" s="1">
        <v>42466</v>
      </c>
      <c r="B4402" s="2">
        <v>8513.2999999999993</v>
      </c>
      <c r="C4402" s="2">
        <v>96542</v>
      </c>
      <c r="D4402" s="2">
        <v>8460</v>
      </c>
      <c r="E4402" s="2">
        <v>8441</v>
      </c>
      <c r="F4402" s="13">
        <f t="shared" si="1230"/>
        <v>-6.2607919373215415E-3</v>
      </c>
      <c r="G4402" s="2">
        <f t="shared" si="1225"/>
        <v>8297.1798333333318</v>
      </c>
      <c r="H4402" s="2">
        <f t="shared" ca="1" si="1231"/>
        <v>85823.2</v>
      </c>
      <c r="I4402">
        <f t="shared" ca="1" si="1232"/>
        <v>1</v>
      </c>
      <c r="J4402">
        <f t="shared" si="1233"/>
        <v>-1</v>
      </c>
      <c r="K4402">
        <f t="shared" si="1226"/>
        <v>-144.25</v>
      </c>
      <c r="L4402">
        <f t="shared" ca="1" si="1227"/>
        <v>144.25</v>
      </c>
      <c r="M4402" s="14">
        <f t="shared" si="1228"/>
        <v>6923.0300000000498</v>
      </c>
      <c r="N4402">
        <f t="shared" si="1234"/>
        <v>0</v>
      </c>
      <c r="O4402">
        <f t="shared" si="1229"/>
        <v>0</v>
      </c>
      <c r="P4402">
        <f>COUNTIF(作圖資料!$A$3:$A$249,A4402)</f>
        <v>0</v>
      </c>
      <c r="R4402" s="7">
        <f t="shared" si="1235"/>
        <v>-169</v>
      </c>
      <c r="S4402" s="8">
        <f t="shared" ca="1" si="1236"/>
        <v>169</v>
      </c>
      <c r="T4402" s="8">
        <f t="shared" ca="1" si="1237"/>
        <v>9274</v>
      </c>
      <c r="U4402" s="8">
        <f t="shared" ca="1" si="1238"/>
        <v>1</v>
      </c>
      <c r="V4402" s="9">
        <f t="shared" ca="1" si="1239"/>
        <v>2</v>
      </c>
      <c r="W4402" s="3">
        <f t="shared" si="1240"/>
        <v>-4.8441570086237284E-3</v>
      </c>
      <c r="X4402" s="3">
        <f t="shared" si="1241"/>
        <v>-2.1363031288150425E-2</v>
      </c>
      <c r="Y4402" s="3">
        <f t="shared" si="1242"/>
        <v>-2.2756151091602117E-2</v>
      </c>
    </row>
    <row r="4403" spans="1:25" x14ac:dyDescent="0.25">
      <c r="A4403" s="1">
        <v>42467</v>
      </c>
      <c r="B4403" s="2">
        <v>8490.25</v>
      </c>
      <c r="C4403" s="2">
        <v>83342</v>
      </c>
      <c r="D4403" s="2">
        <v>8438</v>
      </c>
      <c r="E4403" s="2">
        <v>8414</v>
      </c>
      <c r="F4403" s="13">
        <f t="shared" si="1230"/>
        <v>-6.1541179588351369E-3</v>
      </c>
      <c r="G4403" s="2">
        <f t="shared" si="1225"/>
        <v>8299.7163333333319</v>
      </c>
      <c r="H4403" s="2">
        <f t="shared" ca="1" si="1231"/>
        <v>86692.800000000003</v>
      </c>
      <c r="I4403">
        <f t="shared" ca="1" si="1232"/>
        <v>-1</v>
      </c>
      <c r="J4403">
        <f t="shared" si="1233"/>
        <v>-1</v>
      </c>
      <c r="K4403">
        <f t="shared" si="1226"/>
        <v>-23.049999999999272</v>
      </c>
      <c r="L4403">
        <f t="shared" ca="1" si="1227"/>
        <v>-23.049999999999272</v>
      </c>
      <c r="M4403" s="14">
        <f t="shared" si="1228"/>
        <v>6923.0300000000498</v>
      </c>
      <c r="N4403">
        <f t="shared" si="1234"/>
        <v>0</v>
      </c>
      <c r="O4403">
        <f t="shared" si="1229"/>
        <v>0</v>
      </c>
      <c r="P4403">
        <f>COUNTIF(作圖資料!$A$3:$A$249,A4403)</f>
        <v>0</v>
      </c>
      <c r="R4403" s="7">
        <f t="shared" si="1235"/>
        <v>-22</v>
      </c>
      <c r="S4403" s="8">
        <f t="shared" ca="1" si="1236"/>
        <v>-22</v>
      </c>
      <c r="T4403" s="8">
        <f t="shared" ca="1" si="1237"/>
        <v>9252</v>
      </c>
      <c r="U4403" s="8">
        <f t="shared" ca="1" si="1238"/>
        <v>-1</v>
      </c>
      <c r="V4403" s="9">
        <f t="shared" ca="1" si="1239"/>
        <v>2</v>
      </c>
      <c r="W4403" s="3">
        <f t="shared" si="1240"/>
        <v>-4.8441570086237284E-3</v>
      </c>
      <c r="X4403" s="3">
        <f t="shared" si="1241"/>
        <v>-2.4012718498610308E-2</v>
      </c>
      <c r="Y4403" s="3">
        <f t="shared" si="1242"/>
        <v>-2.5297447152593189E-2</v>
      </c>
    </row>
    <row r="4404" spans="1:25" x14ac:dyDescent="0.25">
      <c r="A4404" s="1">
        <v>42468</v>
      </c>
      <c r="B4404" s="2">
        <v>8541.5</v>
      </c>
      <c r="C4404" s="2">
        <v>77798</v>
      </c>
      <c r="D4404" s="2">
        <v>8484</v>
      </c>
      <c r="E4404" s="2">
        <v>8459</v>
      </c>
      <c r="F4404" s="13">
        <f t="shared" si="1230"/>
        <v>-6.731838670022805E-3</v>
      </c>
      <c r="G4404" s="2">
        <f t="shared" si="1225"/>
        <v>8306.8369999999977</v>
      </c>
      <c r="H4404" s="2">
        <f t="shared" ca="1" si="1231"/>
        <v>84732.6</v>
      </c>
      <c r="I4404">
        <f t="shared" ca="1" si="1232"/>
        <v>-1</v>
      </c>
      <c r="J4404">
        <f t="shared" si="1233"/>
        <v>-1</v>
      </c>
      <c r="K4404">
        <f t="shared" si="1226"/>
        <v>51.25</v>
      </c>
      <c r="L4404">
        <f t="shared" ca="1" si="1227"/>
        <v>-51.25</v>
      </c>
      <c r="M4404" s="14">
        <f t="shared" si="1228"/>
        <v>6923.0300000000498</v>
      </c>
      <c r="N4404">
        <f t="shared" si="1234"/>
        <v>0</v>
      </c>
      <c r="O4404">
        <f t="shared" si="1229"/>
        <v>0</v>
      </c>
      <c r="P4404">
        <f>COUNTIF(作圖資料!$A$3:$A$249,A4404)</f>
        <v>0</v>
      </c>
      <c r="R4404" s="7">
        <f t="shared" si="1235"/>
        <v>46</v>
      </c>
      <c r="S4404" s="8">
        <f t="shared" ca="1" si="1236"/>
        <v>-46</v>
      </c>
      <c r="T4404" s="8">
        <f t="shared" ca="1" si="1237"/>
        <v>9206</v>
      </c>
      <c r="U4404" s="8">
        <f t="shared" ca="1" si="1238"/>
        <v>-1</v>
      </c>
      <c r="V4404" s="9">
        <f t="shared" ca="1" si="1239"/>
        <v>0</v>
      </c>
      <c r="W4404" s="3">
        <f t="shared" si="1240"/>
        <v>-4.8441570086237284E-3</v>
      </c>
      <c r="X4404" s="3">
        <f t="shared" si="1241"/>
        <v>-1.8121331533921925E-2</v>
      </c>
      <c r="Y4404" s="3">
        <f t="shared" si="1242"/>
        <v>-1.9983828115975433E-2</v>
      </c>
    </row>
    <row r="4405" spans="1:25" x14ac:dyDescent="0.25">
      <c r="A4405" s="1">
        <v>42471</v>
      </c>
      <c r="B4405" s="2">
        <v>8562.59</v>
      </c>
      <c r="C4405" s="2">
        <v>67411</v>
      </c>
      <c r="D4405" s="2">
        <v>8514</v>
      </c>
      <c r="E4405" s="2">
        <v>8490</v>
      </c>
      <c r="F4405" s="13">
        <f t="shared" si="1230"/>
        <v>-5.6746848792246229E-3</v>
      </c>
      <c r="G4405" s="2">
        <f t="shared" si="1225"/>
        <v>8314.9616666666661</v>
      </c>
      <c r="H4405" s="2">
        <f t="shared" ca="1" si="1231"/>
        <v>79446</v>
      </c>
      <c r="I4405">
        <f t="shared" ca="1" si="1232"/>
        <v>-1</v>
      </c>
      <c r="J4405">
        <f t="shared" si="1233"/>
        <v>-1</v>
      </c>
      <c r="K4405">
        <f t="shared" si="1226"/>
        <v>21.090000000000146</v>
      </c>
      <c r="L4405">
        <f t="shared" ca="1" si="1227"/>
        <v>-21.090000000000146</v>
      </c>
      <c r="M4405" s="14">
        <f t="shared" si="1228"/>
        <v>6923.0300000000498</v>
      </c>
      <c r="N4405">
        <f t="shared" si="1234"/>
        <v>0</v>
      </c>
      <c r="O4405">
        <f t="shared" si="1229"/>
        <v>0</v>
      </c>
      <c r="P4405">
        <f>COUNTIF(作圖資料!$A$3:$A$249,A4405)</f>
        <v>0</v>
      </c>
      <c r="R4405" s="7">
        <f t="shared" si="1235"/>
        <v>30</v>
      </c>
      <c r="S4405" s="8">
        <f t="shared" ca="1" si="1236"/>
        <v>-30</v>
      </c>
      <c r="T4405" s="8">
        <f t="shared" ca="1" si="1237"/>
        <v>9176</v>
      </c>
      <c r="U4405" s="8">
        <f t="shared" ca="1" si="1238"/>
        <v>-1</v>
      </c>
      <c r="V4405" s="9">
        <f t="shared" ca="1" si="1239"/>
        <v>0</v>
      </c>
      <c r="W4405" s="3">
        <f t="shared" si="1240"/>
        <v>-4.8441570086237284E-3</v>
      </c>
      <c r="X4405" s="3">
        <f t="shared" si="1241"/>
        <v>-1.5696953951770065E-2</v>
      </c>
      <c r="Y4405" s="3">
        <f t="shared" si="1242"/>
        <v>-1.6518424396442022E-2</v>
      </c>
    </row>
    <row r="4406" spans="1:25" x14ac:dyDescent="0.25">
      <c r="A4406" s="1">
        <v>42472</v>
      </c>
      <c r="B4406" s="2">
        <v>8531.18</v>
      </c>
      <c r="C4406" s="2">
        <v>80616</v>
      </c>
      <c r="D4406" s="2">
        <v>8495</v>
      </c>
      <c r="E4406" s="2">
        <v>8471</v>
      </c>
      <c r="F4406" s="13">
        <f t="shared" si="1230"/>
        <v>-4.2409139181215361E-3</v>
      </c>
      <c r="G4406" s="2">
        <f t="shared" si="1225"/>
        <v>8323.9748333333337</v>
      </c>
      <c r="H4406" s="2">
        <f t="shared" ca="1" si="1231"/>
        <v>81141.8</v>
      </c>
      <c r="I4406">
        <f t="shared" ca="1" si="1232"/>
        <v>-1</v>
      </c>
      <c r="J4406">
        <f t="shared" si="1233"/>
        <v>-1</v>
      </c>
      <c r="K4406">
        <f t="shared" si="1226"/>
        <v>-31.409999999999854</v>
      </c>
      <c r="L4406">
        <f t="shared" ca="1" si="1227"/>
        <v>31.409999999999854</v>
      </c>
      <c r="M4406" s="14">
        <f t="shared" si="1228"/>
        <v>6923.0300000000498</v>
      </c>
      <c r="N4406">
        <f t="shared" si="1234"/>
        <v>0</v>
      </c>
      <c r="O4406">
        <f t="shared" si="1229"/>
        <v>0</v>
      </c>
      <c r="P4406">
        <f>COUNTIF(作圖資料!$A$3:$A$249,A4406)</f>
        <v>0</v>
      </c>
      <c r="R4406" s="7">
        <f t="shared" si="1235"/>
        <v>-19</v>
      </c>
      <c r="S4406" s="8">
        <f t="shared" ca="1" si="1236"/>
        <v>19</v>
      </c>
      <c r="T4406" s="8">
        <f t="shared" ca="1" si="1237"/>
        <v>9195</v>
      </c>
      <c r="U4406" s="8">
        <f t="shared" ca="1" si="1238"/>
        <v>-1</v>
      </c>
      <c r="V4406" s="9">
        <f t="shared" ca="1" si="1239"/>
        <v>0</v>
      </c>
      <c r="W4406" s="3">
        <f t="shared" si="1240"/>
        <v>-4.8441570086237284E-3</v>
      </c>
      <c r="X4406" s="3">
        <f t="shared" si="1241"/>
        <v>-1.9307655699299153E-2</v>
      </c>
      <c r="Y4406" s="3">
        <f t="shared" si="1242"/>
        <v>-1.8713180085479841E-2</v>
      </c>
    </row>
    <row r="4407" spans="1:25" x14ac:dyDescent="0.25">
      <c r="A4407" s="1">
        <v>42473</v>
      </c>
      <c r="B4407" s="2">
        <v>8652.08</v>
      </c>
      <c r="C4407" s="2">
        <v>90142</v>
      </c>
      <c r="D4407" s="2">
        <v>8638</v>
      </c>
      <c r="E4407" s="2">
        <v>8612</v>
      </c>
      <c r="F4407" s="13">
        <f t="shared" si="1230"/>
        <v>-1.6273543471627683E-3</v>
      </c>
      <c r="G4407" s="2">
        <f t="shared" si="1225"/>
        <v>8337.308500000001</v>
      </c>
      <c r="H4407" s="2">
        <f t="shared" ca="1" si="1231"/>
        <v>79861.8</v>
      </c>
      <c r="I4407">
        <f t="shared" ca="1" si="1232"/>
        <v>1</v>
      </c>
      <c r="J4407">
        <f t="shared" si="1233"/>
        <v>-1</v>
      </c>
      <c r="K4407">
        <f t="shared" si="1226"/>
        <v>120.89999999999964</v>
      </c>
      <c r="L4407">
        <f t="shared" ca="1" si="1227"/>
        <v>-120.89999999999964</v>
      </c>
      <c r="M4407" s="14">
        <f t="shared" si="1228"/>
        <v>6923.0300000000498</v>
      </c>
      <c r="N4407">
        <f t="shared" si="1234"/>
        <v>0</v>
      </c>
      <c r="O4407">
        <f t="shared" si="1229"/>
        <v>0</v>
      </c>
      <c r="P4407">
        <f>COUNTIF(作圖資料!$A$3:$A$249,A4407)</f>
        <v>0</v>
      </c>
      <c r="R4407" s="7">
        <f t="shared" si="1235"/>
        <v>143</v>
      </c>
      <c r="S4407" s="8">
        <f t="shared" ca="1" si="1236"/>
        <v>-143</v>
      </c>
      <c r="T4407" s="8">
        <f t="shared" ca="1" si="1237"/>
        <v>9052</v>
      </c>
      <c r="U4407" s="8">
        <f t="shared" ca="1" si="1238"/>
        <v>1</v>
      </c>
      <c r="V4407" s="9">
        <f t="shared" ca="1" si="1239"/>
        <v>2</v>
      </c>
      <c r="W4407" s="3">
        <f t="shared" si="1240"/>
        <v>-4.8441570086237284E-3</v>
      </c>
      <c r="X4407" s="3">
        <f t="shared" si="1241"/>
        <v>-5.4097301572341161E-3</v>
      </c>
      <c r="Y4407" s="3">
        <f t="shared" si="1242"/>
        <v>-2.1947556890375974E-3</v>
      </c>
    </row>
    <row r="4408" spans="1:25" x14ac:dyDescent="0.25">
      <c r="A4408" s="1">
        <v>42474</v>
      </c>
      <c r="B4408" s="2">
        <v>8667.7099999999991</v>
      </c>
      <c r="C4408" s="2">
        <v>81637</v>
      </c>
      <c r="D4408" s="2">
        <v>8661</v>
      </c>
      <c r="E4408" s="2">
        <v>8639</v>
      </c>
      <c r="F4408" s="13">
        <f t="shared" si="1230"/>
        <v>-7.7413757497646341E-4</v>
      </c>
      <c r="G4408" s="2">
        <f t="shared" si="1225"/>
        <v>8350.2041666666682</v>
      </c>
      <c r="H4408" s="2">
        <f t="shared" ca="1" si="1231"/>
        <v>79520.800000000003</v>
      </c>
      <c r="I4408">
        <f t="shared" ca="1" si="1232"/>
        <v>1</v>
      </c>
      <c r="J4408">
        <f t="shared" si="1233"/>
        <v>-1</v>
      </c>
      <c r="K4408">
        <f t="shared" si="1226"/>
        <v>15.6299999999992</v>
      </c>
      <c r="L4408">
        <f t="shared" ca="1" si="1227"/>
        <v>15.6299999999992</v>
      </c>
      <c r="M4408" s="14">
        <f t="shared" si="1228"/>
        <v>6923.0300000000498</v>
      </c>
      <c r="N4408">
        <f t="shared" si="1234"/>
        <v>0</v>
      </c>
      <c r="O4408">
        <f t="shared" si="1229"/>
        <v>0</v>
      </c>
      <c r="P4408">
        <f>COUNTIF(作圖資料!$A$3:$A$249,A4408)</f>
        <v>0</v>
      </c>
      <c r="R4408" s="7">
        <f t="shared" si="1235"/>
        <v>23</v>
      </c>
      <c r="S4408" s="8">
        <f t="shared" ca="1" si="1236"/>
        <v>23</v>
      </c>
      <c r="T4408" s="8">
        <f t="shared" ca="1" si="1237"/>
        <v>9075</v>
      </c>
      <c r="U4408" s="8">
        <f t="shared" ca="1" si="1238"/>
        <v>1</v>
      </c>
      <c r="V4408" s="9">
        <f t="shared" ca="1" si="1239"/>
        <v>0</v>
      </c>
      <c r="W4408" s="3">
        <f t="shared" si="1240"/>
        <v>-4.8441570086237284E-3</v>
      </c>
      <c r="X4408" s="3">
        <f t="shared" si="1241"/>
        <v>-3.6130008253693058E-3</v>
      </c>
      <c r="Y4408" s="3">
        <f t="shared" si="1242"/>
        <v>4.6205382927122507E-4</v>
      </c>
    </row>
    <row r="4409" spans="1:25" x14ac:dyDescent="0.25">
      <c r="A4409" s="1">
        <v>42475</v>
      </c>
      <c r="B4409" s="2">
        <v>8700.39</v>
      </c>
      <c r="C4409" s="2">
        <v>78255</v>
      </c>
      <c r="D4409" s="2">
        <v>8716</v>
      </c>
      <c r="E4409" s="2">
        <v>8697</v>
      </c>
      <c r="F4409" s="13">
        <f t="shared" si="1230"/>
        <v>1.7941724451433494E-3</v>
      </c>
      <c r="G4409" s="2">
        <f t="shared" si="1225"/>
        <v>8365.4036666666689</v>
      </c>
      <c r="H4409" s="2">
        <f t="shared" ca="1" si="1231"/>
        <v>79612.2</v>
      </c>
      <c r="I4409">
        <f t="shared" ca="1" si="1232"/>
        <v>-1</v>
      </c>
      <c r="J4409">
        <f t="shared" si="1233"/>
        <v>1</v>
      </c>
      <c r="K4409">
        <f t="shared" si="1226"/>
        <v>32.680000000000291</v>
      </c>
      <c r="L4409">
        <f t="shared" ca="1" si="1227"/>
        <v>32.680000000000291</v>
      </c>
      <c r="M4409" s="14">
        <f t="shared" si="1228"/>
        <v>6923.0300000000498</v>
      </c>
      <c r="N4409">
        <f t="shared" si="1234"/>
        <v>0</v>
      </c>
      <c r="O4409">
        <f t="shared" si="1229"/>
        <v>0</v>
      </c>
      <c r="P4409">
        <f>COUNTIF(作圖資料!$A$3:$A$249,A4409)</f>
        <v>0</v>
      </c>
      <c r="R4409" s="7">
        <f t="shared" si="1235"/>
        <v>55</v>
      </c>
      <c r="S4409" s="8">
        <f t="shared" ca="1" si="1236"/>
        <v>55</v>
      </c>
      <c r="T4409" s="8">
        <f t="shared" ca="1" si="1237"/>
        <v>9130</v>
      </c>
      <c r="U4409" s="8">
        <f t="shared" ca="1" si="1238"/>
        <v>-1</v>
      </c>
      <c r="V4409" s="9">
        <f t="shared" ca="1" si="1239"/>
        <v>2</v>
      </c>
      <c r="W4409" s="3">
        <f t="shared" si="1240"/>
        <v>-4.8441570086237284E-3</v>
      </c>
      <c r="X4409" s="3">
        <f t="shared" si="1241"/>
        <v>1.4369236499200966E-4</v>
      </c>
      <c r="Y4409" s="3">
        <f t="shared" si="1242"/>
        <v>6.81529398174896E-3</v>
      </c>
    </row>
    <row r="4410" spans="1:25" x14ac:dyDescent="0.25">
      <c r="A4410" s="1">
        <v>42478</v>
      </c>
      <c r="B4410" s="2">
        <v>8666.01</v>
      </c>
      <c r="C4410" s="2">
        <v>64359</v>
      </c>
      <c r="D4410" s="2">
        <v>8645</v>
      </c>
      <c r="E4410" s="2">
        <v>8617</v>
      </c>
      <c r="F4410" s="13">
        <f t="shared" si="1230"/>
        <v>-2.42441446524988E-3</v>
      </c>
      <c r="G4410" s="2">
        <f t="shared" si="1225"/>
        <v>8380.3630000000012</v>
      </c>
      <c r="H4410" s="2">
        <f t="shared" ca="1" si="1231"/>
        <v>79001.8</v>
      </c>
      <c r="I4410">
        <f t="shared" ca="1" si="1232"/>
        <v>-1</v>
      </c>
      <c r="J4410">
        <f t="shared" si="1233"/>
        <v>-1</v>
      </c>
      <c r="K4410">
        <f t="shared" si="1226"/>
        <v>-34.3799999999992</v>
      </c>
      <c r="L4410">
        <f t="shared" ca="1" si="1227"/>
        <v>34.3799999999992</v>
      </c>
      <c r="M4410" s="14">
        <f t="shared" si="1228"/>
        <v>6923.0300000000498</v>
      </c>
      <c r="N4410">
        <f t="shared" si="1234"/>
        <v>0</v>
      </c>
      <c r="O4410">
        <f t="shared" si="1229"/>
        <v>0</v>
      </c>
      <c r="P4410">
        <f>COUNTIF(作圖資料!$A$3:$A$249,A4410)</f>
        <v>0</v>
      </c>
      <c r="R4410" s="7">
        <f t="shared" si="1235"/>
        <v>-71</v>
      </c>
      <c r="S4410" s="8">
        <f t="shared" ca="1" si="1236"/>
        <v>71</v>
      </c>
      <c r="T4410" s="8">
        <f t="shared" ca="1" si="1237"/>
        <v>9201</v>
      </c>
      <c r="U4410" s="8">
        <f t="shared" ca="1" si="1238"/>
        <v>-1</v>
      </c>
      <c r="V4410" s="9">
        <f t="shared" ca="1" si="1239"/>
        <v>0</v>
      </c>
      <c r="W4410" s="3">
        <f t="shared" si="1240"/>
        <v>-4.8441570086237284E-3</v>
      </c>
      <c r="X4410" s="3">
        <f t="shared" si="1241"/>
        <v>-3.8084224417589407E-3</v>
      </c>
      <c r="Y4410" s="3">
        <f t="shared" si="1242"/>
        <v>-1.3861614878132311E-3</v>
      </c>
    </row>
    <row r="4411" spans="1:25" x14ac:dyDescent="0.25">
      <c r="A4411" s="1">
        <v>42479</v>
      </c>
      <c r="B4411" s="2">
        <v>8633.7199999999993</v>
      </c>
      <c r="C4411" s="2">
        <v>80336</v>
      </c>
      <c r="D4411" s="2">
        <v>8636</v>
      </c>
      <c r="E4411" s="2">
        <v>8595</v>
      </c>
      <c r="F4411" s="13">
        <f t="shared" si="1230"/>
        <v>2.6408083653395309E-4</v>
      </c>
      <c r="G4411" s="2">
        <f t="shared" si="1225"/>
        <v>8393.8481666666685</v>
      </c>
      <c r="H4411" s="2">
        <f t="shared" ca="1" si="1231"/>
        <v>78945.8</v>
      </c>
      <c r="I4411">
        <f t="shared" ca="1" si="1232"/>
        <v>1</v>
      </c>
      <c r="J4411">
        <f t="shared" si="1233"/>
        <v>1</v>
      </c>
      <c r="K4411">
        <f t="shared" si="1226"/>
        <v>-32.290000000000873</v>
      </c>
      <c r="L4411">
        <f t="shared" ca="1" si="1227"/>
        <v>32.290000000000873</v>
      </c>
      <c r="M4411" s="14">
        <f t="shared" si="1228"/>
        <v>6923.0300000000498</v>
      </c>
      <c r="N4411">
        <f t="shared" si="1234"/>
        <v>0</v>
      </c>
      <c r="O4411">
        <f t="shared" si="1229"/>
        <v>0</v>
      </c>
      <c r="P4411">
        <f>COUNTIF(作圖資料!$A$3:$A$249,A4411)</f>
        <v>0</v>
      </c>
      <c r="R4411" s="7">
        <f t="shared" si="1235"/>
        <v>-9</v>
      </c>
      <c r="S4411" s="8">
        <f t="shared" ca="1" si="1236"/>
        <v>9</v>
      </c>
      <c r="T4411" s="8">
        <f t="shared" ca="1" si="1237"/>
        <v>9210</v>
      </c>
      <c r="U4411" s="8">
        <f t="shared" ca="1" si="1238"/>
        <v>1</v>
      </c>
      <c r="V4411" s="9">
        <f t="shared" ca="1" si="1239"/>
        <v>2</v>
      </c>
      <c r="W4411" s="3">
        <f t="shared" si="1240"/>
        <v>-4.8441570086237284E-3</v>
      </c>
      <c r="X4411" s="3">
        <f t="shared" si="1241"/>
        <v>-7.5202836142427287E-3</v>
      </c>
      <c r="Y4411" s="3">
        <f t="shared" si="1242"/>
        <v>-2.42578260367321E-3</v>
      </c>
    </row>
    <row r="4412" spans="1:25" x14ac:dyDescent="0.25">
      <c r="A4412" s="1">
        <v>42480</v>
      </c>
      <c r="B4412" s="2">
        <v>8514.48</v>
      </c>
      <c r="C4412" s="2">
        <v>95450</v>
      </c>
      <c r="D4412" s="2">
        <v>8519</v>
      </c>
      <c r="E4412" s="2">
        <v>8442</v>
      </c>
      <c r="F4412" s="13">
        <f t="shared" si="1230"/>
        <v>-8.5125574315753072E-3</v>
      </c>
      <c r="G4412" s="2">
        <f t="shared" si="1225"/>
        <v>8406.7081666666672</v>
      </c>
      <c r="H4412" s="2">
        <f t="shared" ca="1" si="1231"/>
        <v>80007.399999999994</v>
      </c>
      <c r="I4412">
        <f t="shared" ca="1" si="1232"/>
        <v>1</v>
      </c>
      <c r="J4412">
        <f t="shared" si="1233"/>
        <v>-1</v>
      </c>
      <c r="K4412">
        <f t="shared" si="1226"/>
        <v>-119.23999999999978</v>
      </c>
      <c r="L4412">
        <f t="shared" ca="1" si="1227"/>
        <v>-119.23999999999978</v>
      </c>
      <c r="M4412" s="14">
        <f t="shared" si="1228"/>
        <v>6923.0300000000498</v>
      </c>
      <c r="N4412">
        <f t="shared" si="1234"/>
        <v>0</v>
      </c>
      <c r="O4412">
        <f t="shared" si="1229"/>
        <v>0</v>
      </c>
      <c r="P4412">
        <f>COUNTIF(作圖資料!$A$3:$A$249,A4412)</f>
        <v>1</v>
      </c>
      <c r="R4412" s="7">
        <f t="shared" si="1235"/>
        <v>-117</v>
      </c>
      <c r="S4412" s="8">
        <f t="shared" ca="1" si="1236"/>
        <v>-117</v>
      </c>
      <c r="T4412" s="8">
        <f t="shared" ca="1" si="1237"/>
        <v>9093</v>
      </c>
      <c r="U4412" s="8">
        <f t="shared" ca="1" si="1238"/>
        <v>1</v>
      </c>
      <c r="V4412" s="9">
        <f t="shared" ca="1" si="1239"/>
        <v>2</v>
      </c>
      <c r="W4412" s="3">
        <f t="shared" si="1240"/>
        <v>-4.8441570086237284E-3</v>
      </c>
      <c r="X4412" s="3">
        <f t="shared" si="1241"/>
        <v>-2.1227385695597789E-2</v>
      </c>
      <c r="Y4412" s="3">
        <f t="shared" si="1242"/>
        <v>-1.5940857109853157E-2</v>
      </c>
    </row>
    <row r="4413" spans="1:25" x14ac:dyDescent="0.25">
      <c r="A4413" s="1">
        <v>42481</v>
      </c>
      <c r="B4413" s="2">
        <v>8568.65</v>
      </c>
      <c r="C4413" s="2">
        <v>74735</v>
      </c>
      <c r="D4413" s="2">
        <v>8530</v>
      </c>
      <c r="E4413" s="2">
        <v>8506</v>
      </c>
      <c r="F4413" s="13">
        <f t="shared" si="1230"/>
        <v>-4.5106288621894475E-3</v>
      </c>
      <c r="G4413" s="2">
        <f t="shared" si="1225"/>
        <v>8420.1521666666686</v>
      </c>
      <c r="H4413" s="2">
        <f t="shared" ca="1" si="1231"/>
        <v>78627</v>
      </c>
      <c r="I4413">
        <f t="shared" ca="1" si="1232"/>
        <v>-1</v>
      </c>
      <c r="J4413">
        <f t="shared" si="1233"/>
        <v>-1</v>
      </c>
      <c r="K4413">
        <f t="shared" si="1226"/>
        <v>54.170000000000073</v>
      </c>
      <c r="L4413">
        <f t="shared" ca="1" si="1227"/>
        <v>54.170000000000073</v>
      </c>
      <c r="M4413" s="14">
        <f t="shared" si="1228"/>
        <v>6923.0300000000498</v>
      </c>
      <c r="N4413">
        <f t="shared" si="1234"/>
        <v>0</v>
      </c>
      <c r="O4413">
        <f t="shared" si="1229"/>
        <v>0</v>
      </c>
      <c r="P4413">
        <f>COUNTIF(作圖資料!$A$3:$A$249,A4413)</f>
        <v>0</v>
      </c>
      <c r="R4413" s="7">
        <f t="shared" si="1235"/>
        <v>88</v>
      </c>
      <c r="S4413" s="8">
        <f t="shared" ca="1" si="1236"/>
        <v>88</v>
      </c>
      <c r="T4413" s="8">
        <f t="shared" ca="1" si="1237"/>
        <v>9181</v>
      </c>
      <c r="U4413" s="8">
        <f t="shared" ca="1" si="1238"/>
        <v>-1</v>
      </c>
      <c r="V4413" s="9">
        <f t="shared" ca="1" si="1239"/>
        <v>2</v>
      </c>
      <c r="W4413" s="3">
        <f t="shared" si="1240"/>
        <v>-8.5125574315753072E-3</v>
      </c>
      <c r="X4413" s="3">
        <f t="shared" si="1241"/>
        <v>6.3621031466396154E-3</v>
      </c>
      <c r="Y4413" s="3">
        <f t="shared" si="1242"/>
        <v>1.0424070125562663E-2</v>
      </c>
    </row>
    <row r="4414" spans="1:25" x14ac:dyDescent="0.25">
      <c r="A4414" s="1">
        <v>42482</v>
      </c>
      <c r="B4414" s="2">
        <v>8535.75</v>
      </c>
      <c r="C4414" s="2">
        <v>78552</v>
      </c>
      <c r="D4414" s="2">
        <v>8498</v>
      </c>
      <c r="E4414" s="2">
        <v>8476</v>
      </c>
      <c r="F4414" s="13">
        <f t="shared" si="1230"/>
        <v>-4.4225756377588299E-3</v>
      </c>
      <c r="G4414" s="2">
        <f t="shared" ref="G4414:G4477" si="1243">AVERAGE(B4355:B4414)</f>
        <v>8432.2283333333344</v>
      </c>
      <c r="H4414" s="2">
        <f t="shared" ca="1" si="1231"/>
        <v>78686.399999999994</v>
      </c>
      <c r="I4414">
        <f t="shared" ca="1" si="1232"/>
        <v>-1</v>
      </c>
      <c r="J4414">
        <f t="shared" si="1233"/>
        <v>-1</v>
      </c>
      <c r="K4414">
        <f t="shared" ref="K4414:K4477" si="1244">B4414-B4413</f>
        <v>-32.899999999999636</v>
      </c>
      <c r="L4414">
        <f t="shared" ref="L4414:L4477" ca="1" si="1245">I4413*K4414</f>
        <v>32.899999999999636</v>
      </c>
      <c r="M4414" s="14">
        <f t="shared" ref="M4414:M4477" si="1246">M4413+K4414*N4413</f>
        <v>6923.0300000000498</v>
      </c>
      <c r="N4414">
        <f t="shared" si="1234"/>
        <v>0</v>
      </c>
      <c r="O4414">
        <f t="shared" ref="O4414:O4477" si="1247">ABS(N4414-N4413)</f>
        <v>0</v>
      </c>
      <c r="P4414">
        <f>COUNTIF(作圖資料!$A$3:$A$249,A4414)</f>
        <v>0</v>
      </c>
      <c r="R4414" s="7">
        <f t="shared" si="1235"/>
        <v>-32</v>
      </c>
      <c r="S4414" s="8">
        <f t="shared" ca="1" si="1236"/>
        <v>32</v>
      </c>
      <c r="T4414" s="8">
        <f t="shared" ca="1" si="1237"/>
        <v>9213</v>
      </c>
      <c r="U4414" s="8">
        <f t="shared" ca="1" si="1238"/>
        <v>-1</v>
      </c>
      <c r="V4414" s="9">
        <f t="shared" ca="1" si="1239"/>
        <v>0</v>
      </c>
      <c r="W4414" s="3">
        <f t="shared" si="1240"/>
        <v>-8.5125574315753072E-3</v>
      </c>
      <c r="X4414" s="3">
        <f t="shared" si="1241"/>
        <v>2.4980973588524247E-3</v>
      </c>
      <c r="Y4414" s="3">
        <f t="shared" si="1242"/>
        <v>6.6334991708125735E-3</v>
      </c>
    </row>
    <row r="4415" spans="1:25" x14ac:dyDescent="0.25">
      <c r="A4415" s="1">
        <v>42485</v>
      </c>
      <c r="B4415" s="2">
        <v>8560.2800000000007</v>
      </c>
      <c r="C4415" s="2">
        <v>55381</v>
      </c>
      <c r="D4415" s="2">
        <v>8527</v>
      </c>
      <c r="E4415" s="2">
        <v>8504</v>
      </c>
      <c r="F4415" s="13">
        <f t="shared" si="1230"/>
        <v>-3.8877232987706289E-3</v>
      </c>
      <c r="G4415" s="2">
        <f t="shared" si="1243"/>
        <v>8443.9850000000006</v>
      </c>
      <c r="H4415" s="2">
        <f t="shared" ca="1" si="1231"/>
        <v>76890.8</v>
      </c>
      <c r="I4415">
        <f t="shared" ca="1" si="1232"/>
        <v>-1</v>
      </c>
      <c r="J4415">
        <f t="shared" si="1233"/>
        <v>-1</v>
      </c>
      <c r="K4415">
        <f t="shared" si="1244"/>
        <v>24.530000000000655</v>
      </c>
      <c r="L4415">
        <f t="shared" ca="1" si="1245"/>
        <v>-24.530000000000655</v>
      </c>
      <c r="M4415" s="14">
        <f t="shared" si="1246"/>
        <v>6923.0300000000498</v>
      </c>
      <c r="N4415">
        <f t="shared" si="1234"/>
        <v>0</v>
      </c>
      <c r="O4415">
        <f t="shared" si="1247"/>
        <v>0</v>
      </c>
      <c r="P4415">
        <f>COUNTIF(作圖資料!$A$3:$A$249,A4415)</f>
        <v>0</v>
      </c>
      <c r="R4415" s="7">
        <f t="shared" si="1235"/>
        <v>29</v>
      </c>
      <c r="S4415" s="8">
        <f t="shared" ca="1" si="1236"/>
        <v>-29</v>
      </c>
      <c r="T4415" s="8">
        <f t="shared" ca="1" si="1237"/>
        <v>9184</v>
      </c>
      <c r="U4415" s="8">
        <f t="shared" ca="1" si="1238"/>
        <v>-1</v>
      </c>
      <c r="V4415" s="9">
        <f t="shared" ca="1" si="1239"/>
        <v>0</v>
      </c>
      <c r="W4415" s="3">
        <f t="shared" si="1240"/>
        <v>-8.5125574315753072E-3</v>
      </c>
      <c r="X4415" s="3">
        <f t="shared" si="1241"/>
        <v>5.379071886950415E-3</v>
      </c>
      <c r="Y4415" s="3">
        <f t="shared" si="1242"/>
        <v>1.0068704098554759E-2</v>
      </c>
    </row>
    <row r="4416" spans="1:25" x14ac:dyDescent="0.25">
      <c r="A4416" s="1">
        <v>42486</v>
      </c>
      <c r="B4416" s="2">
        <v>8581.57</v>
      </c>
      <c r="C4416" s="2">
        <v>61216</v>
      </c>
      <c r="D4416" s="2">
        <v>8573</v>
      </c>
      <c r="E4416" s="2">
        <v>8550</v>
      </c>
      <c r="F4416" s="13">
        <f t="shared" si="1230"/>
        <v>-9.9865176185709448E-4</v>
      </c>
      <c r="G4416" s="2">
        <f t="shared" si="1243"/>
        <v>8458.692500000001</v>
      </c>
      <c r="H4416" s="2">
        <f t="shared" ca="1" si="1231"/>
        <v>73066.8</v>
      </c>
      <c r="I4416">
        <f t="shared" ca="1" si="1232"/>
        <v>-1</v>
      </c>
      <c r="J4416">
        <f t="shared" si="1233"/>
        <v>-1</v>
      </c>
      <c r="K4416">
        <f t="shared" si="1244"/>
        <v>21.289999999999054</v>
      </c>
      <c r="L4416">
        <f t="shared" ca="1" si="1245"/>
        <v>-21.289999999999054</v>
      </c>
      <c r="M4416" s="14">
        <f t="shared" si="1246"/>
        <v>6923.0300000000498</v>
      </c>
      <c r="N4416">
        <f t="shared" si="1234"/>
        <v>0</v>
      </c>
      <c r="O4416">
        <f t="shared" si="1247"/>
        <v>0</v>
      </c>
      <c r="P4416">
        <f>COUNTIF(作圖資料!$A$3:$A$249,A4416)</f>
        <v>0</v>
      </c>
      <c r="R4416" s="7">
        <f t="shared" si="1235"/>
        <v>46</v>
      </c>
      <c r="S4416" s="8">
        <f t="shared" ca="1" si="1236"/>
        <v>-46</v>
      </c>
      <c r="T4416" s="8">
        <f t="shared" ca="1" si="1237"/>
        <v>9138</v>
      </c>
      <c r="U4416" s="8">
        <f t="shared" ca="1" si="1238"/>
        <v>-1</v>
      </c>
      <c r="V4416" s="9">
        <f t="shared" ca="1" si="1239"/>
        <v>0</v>
      </c>
      <c r="W4416" s="3">
        <f t="shared" si="1240"/>
        <v>-8.5125574315753072E-3</v>
      </c>
      <c r="X4416" s="3">
        <f t="shared" si="1241"/>
        <v>7.8795181854911522E-3</v>
      </c>
      <c r="Y4416" s="3">
        <f t="shared" si="1242"/>
        <v>1.5517649846007897E-2</v>
      </c>
    </row>
    <row r="4417" spans="1:25" x14ac:dyDescent="0.25">
      <c r="A4417" s="1">
        <v>42487</v>
      </c>
      <c r="B4417" s="2">
        <v>8563.0499999999993</v>
      </c>
      <c r="C4417" s="2">
        <v>66955</v>
      </c>
      <c r="D4417" s="2">
        <v>8557</v>
      </c>
      <c r="E4417" s="2">
        <v>8537</v>
      </c>
      <c r="F4417" s="13">
        <f t="shared" si="1230"/>
        <v>-7.0652396050463473E-4</v>
      </c>
      <c r="G4417" s="2">
        <f t="shared" si="1243"/>
        <v>8473.6764999999996</v>
      </c>
      <c r="H4417" s="2">
        <f t="shared" ca="1" si="1231"/>
        <v>67367.8</v>
      </c>
      <c r="I4417">
        <f t="shared" ca="1" si="1232"/>
        <v>-1</v>
      </c>
      <c r="J4417">
        <f t="shared" si="1233"/>
        <v>-1</v>
      </c>
      <c r="K4417">
        <f t="shared" si="1244"/>
        <v>-18.520000000000437</v>
      </c>
      <c r="L4417">
        <f t="shared" ca="1" si="1245"/>
        <v>18.520000000000437</v>
      </c>
      <c r="M4417" s="14">
        <f t="shared" si="1246"/>
        <v>6923.0300000000498</v>
      </c>
      <c r="N4417">
        <f t="shared" si="1234"/>
        <v>0</v>
      </c>
      <c r="O4417">
        <f t="shared" si="1247"/>
        <v>0</v>
      </c>
      <c r="P4417">
        <f>COUNTIF(作圖資料!$A$3:$A$249,A4417)</f>
        <v>0</v>
      </c>
      <c r="R4417" s="7">
        <f t="shared" si="1235"/>
        <v>-16</v>
      </c>
      <c r="S4417" s="8">
        <f t="shared" ca="1" si="1236"/>
        <v>16</v>
      </c>
      <c r="T4417" s="8">
        <f t="shared" ca="1" si="1237"/>
        <v>9154</v>
      </c>
      <c r="U4417" s="8">
        <f t="shared" ca="1" si="1238"/>
        <v>-1</v>
      </c>
      <c r="V4417" s="9">
        <f t="shared" ca="1" si="1239"/>
        <v>0</v>
      </c>
      <c r="W4417" s="3">
        <f t="shared" si="1240"/>
        <v>-8.5125574315753072E-3</v>
      </c>
      <c r="X4417" s="3">
        <f t="shared" si="1241"/>
        <v>5.7044000338248857E-3</v>
      </c>
      <c r="Y4417" s="3">
        <f t="shared" si="1242"/>
        <v>1.3622364368632844E-2</v>
      </c>
    </row>
    <row r="4418" spans="1:25" x14ac:dyDescent="0.25">
      <c r="A4418" s="1">
        <v>42488</v>
      </c>
      <c r="B4418" s="2">
        <v>8473.8700000000008</v>
      </c>
      <c r="C4418" s="2">
        <v>74650</v>
      </c>
      <c r="D4418" s="2">
        <v>8417</v>
      </c>
      <c r="E4418" s="2">
        <v>8394</v>
      </c>
      <c r="F4418" s="13">
        <f t="shared" si="1230"/>
        <v>-6.7112193130176578E-3</v>
      </c>
      <c r="G4418" s="2">
        <f t="shared" si="1243"/>
        <v>8485.637999999999</v>
      </c>
      <c r="H4418" s="2">
        <f t="shared" ca="1" si="1231"/>
        <v>67350.8</v>
      </c>
      <c r="I4418">
        <f t="shared" ca="1" si="1232"/>
        <v>1</v>
      </c>
      <c r="J4418">
        <f t="shared" si="1233"/>
        <v>-1</v>
      </c>
      <c r="K4418">
        <f t="shared" si="1244"/>
        <v>-89.179999999998472</v>
      </c>
      <c r="L4418">
        <f t="shared" ca="1" si="1245"/>
        <v>89.179999999998472</v>
      </c>
      <c r="M4418" s="14">
        <f t="shared" si="1246"/>
        <v>6923.0300000000498</v>
      </c>
      <c r="N4418">
        <f t="shared" si="1234"/>
        <v>0</v>
      </c>
      <c r="O4418">
        <f t="shared" si="1247"/>
        <v>0</v>
      </c>
      <c r="P4418">
        <f>COUNTIF(作圖資料!$A$3:$A$249,A4418)</f>
        <v>0</v>
      </c>
      <c r="R4418" s="7">
        <f t="shared" si="1235"/>
        <v>-140</v>
      </c>
      <c r="S4418" s="8">
        <f t="shared" ca="1" si="1236"/>
        <v>140</v>
      </c>
      <c r="T4418" s="8">
        <f t="shared" ca="1" si="1237"/>
        <v>9294</v>
      </c>
      <c r="U4418" s="8">
        <f t="shared" ca="1" si="1238"/>
        <v>1</v>
      </c>
      <c r="V4418" s="9">
        <f t="shared" ca="1" si="1239"/>
        <v>2</v>
      </c>
      <c r="W4418" s="3">
        <f t="shared" si="1240"/>
        <v>-8.5125574315753072E-3</v>
      </c>
      <c r="X4418" s="3">
        <f t="shared" si="1241"/>
        <v>-4.7695220377518277E-3</v>
      </c>
      <c r="Y4418" s="3">
        <f t="shared" si="1242"/>
        <v>-2.9613835583985892E-3</v>
      </c>
    </row>
    <row r="4419" spans="1:25" x14ac:dyDescent="0.25">
      <c r="A4419" s="1">
        <v>42489</v>
      </c>
      <c r="B4419" s="2">
        <v>8377.9</v>
      </c>
      <c r="C4419" s="2">
        <v>76226</v>
      </c>
      <c r="D4419" s="2">
        <v>8309</v>
      </c>
      <c r="E4419" s="2">
        <v>8286</v>
      </c>
      <c r="F4419" s="13">
        <f t="shared" ref="F4419:F4482" si="1248">IF(P4419=1,E4419,D4419)/B4419-1</f>
        <v>-8.2240179519926793E-3</v>
      </c>
      <c r="G4419" s="2">
        <f t="shared" si="1243"/>
        <v>8493.7005000000008</v>
      </c>
      <c r="H4419" s="2">
        <f t="shared" ref="H4419:H4482" ca="1" si="1249">IF(ROW()&gt;$H$1,AVERAGE(OFFSET(C4419,-$H$1+1,,$H$1)),"")</f>
        <v>66885.600000000006</v>
      </c>
      <c r="I4419">
        <f t="shared" ref="I4419:I4482" ca="1" si="1250">IF(H4419="",0,SIGN(C4419-H4419))</f>
        <v>1</v>
      </c>
      <c r="J4419">
        <f t="shared" ref="J4419:J4482" si="1251">SIGN(F4419)</f>
        <v>-1</v>
      </c>
      <c r="K4419">
        <f t="shared" si="1244"/>
        <v>-95.970000000001164</v>
      </c>
      <c r="L4419">
        <f t="shared" ca="1" si="1245"/>
        <v>-95.970000000001164</v>
      </c>
      <c r="M4419" s="14">
        <f t="shared" si="1246"/>
        <v>6923.0300000000498</v>
      </c>
      <c r="N4419">
        <f t="shared" ref="N4419:N4482" si="1252">INT(M4419*$Q$1/B4419)*CHOOSE($L$1,I4419,J4419)</f>
        <v>0</v>
      </c>
      <c r="O4419">
        <f t="shared" si="1247"/>
        <v>0</v>
      </c>
      <c r="P4419">
        <f>COUNTIF(作圖資料!$A$3:$A$249,A4419)</f>
        <v>0</v>
      </c>
      <c r="R4419" s="7">
        <f t="shared" si="1235"/>
        <v>-108</v>
      </c>
      <c r="S4419" s="8">
        <f t="shared" ca="1" si="1236"/>
        <v>-108</v>
      </c>
      <c r="T4419" s="8">
        <f t="shared" ca="1" si="1237"/>
        <v>9186</v>
      </c>
      <c r="U4419" s="8">
        <f t="shared" ca="1" si="1238"/>
        <v>1</v>
      </c>
      <c r="V4419" s="9">
        <f t="shared" ca="1" si="1239"/>
        <v>0</v>
      </c>
      <c r="W4419" s="3">
        <f t="shared" si="1240"/>
        <v>-8.5125574315753072E-3</v>
      </c>
      <c r="X4419" s="3">
        <f t="shared" si="1241"/>
        <v>-1.6040909133616998E-2</v>
      </c>
      <c r="Y4419" s="3">
        <f t="shared" si="1242"/>
        <v>-1.5754560530680028E-2</v>
      </c>
    </row>
    <row r="4420" spans="1:25" x14ac:dyDescent="0.25">
      <c r="A4420" s="1">
        <v>42493</v>
      </c>
      <c r="B4420" s="2">
        <v>8294.1200000000008</v>
      </c>
      <c r="C4420" s="2">
        <v>78227</v>
      </c>
      <c r="D4420" s="2">
        <v>8259</v>
      </c>
      <c r="E4420" s="2">
        <v>8237</v>
      </c>
      <c r="F4420" s="13">
        <f t="shared" si="1248"/>
        <v>-4.234325039907838E-3</v>
      </c>
      <c r="G4420" s="2">
        <f t="shared" si="1243"/>
        <v>8501.4580000000005</v>
      </c>
      <c r="H4420" s="2">
        <f t="shared" ca="1" si="1249"/>
        <v>71454.8</v>
      </c>
      <c r="I4420">
        <f t="shared" ca="1" si="1250"/>
        <v>1</v>
      </c>
      <c r="J4420">
        <f t="shared" si="1251"/>
        <v>-1</v>
      </c>
      <c r="K4420">
        <f t="shared" si="1244"/>
        <v>-83.779999999998836</v>
      </c>
      <c r="L4420">
        <f t="shared" ca="1" si="1245"/>
        <v>-83.779999999998836</v>
      </c>
      <c r="M4420" s="14">
        <f t="shared" si="1246"/>
        <v>6923.0300000000498</v>
      </c>
      <c r="N4420">
        <f t="shared" si="1252"/>
        <v>0</v>
      </c>
      <c r="O4420">
        <f t="shared" si="1247"/>
        <v>0</v>
      </c>
      <c r="P4420">
        <f>COUNTIF(作圖資料!$A$3:$A$249,A4420)</f>
        <v>0</v>
      </c>
      <c r="R4420" s="7">
        <f t="shared" ref="R4420:R4483" si="1253">D4420-IF(P4419=1,E4419,D4419)</f>
        <v>-50</v>
      </c>
      <c r="S4420" s="8">
        <f t="shared" ref="S4420:S4483" ca="1" si="1254">I4419*R4420</f>
        <v>-50</v>
      </c>
      <c r="T4420" s="8">
        <f t="shared" ref="T4420:T4483" ca="1" si="1255">T4419+R4420*U4419</f>
        <v>9136</v>
      </c>
      <c r="U4420" s="8">
        <f t="shared" ref="U4420:U4483" ca="1" si="1256">INT(T4420*$Q$1/IF(P4420=1,E4420,D4420))*I4420</f>
        <v>1</v>
      </c>
      <c r="V4420" s="9">
        <f t="shared" ref="V4420:V4483" ca="1" si="1257">IF(P4420=1,ABS(U4420)+ABS(U4419),ABS(U4420-U4419))</f>
        <v>0</v>
      </c>
      <c r="W4420" s="3">
        <f t="shared" ref="W4420:W4483" si="1258">IF(P4419=1,F4419,W4419)</f>
        <v>-8.5125574315753072E-3</v>
      </c>
      <c r="X4420" s="3">
        <f t="shared" ref="X4420:X4483" si="1259">IF(P4419=1,K4420/B4419,(1+K4420/B4419)*(1+X4419)-1)</f>
        <v>-2.5880617489265068E-2</v>
      </c>
      <c r="Y4420" s="3">
        <f t="shared" ref="Y4420:Y4483" si="1260">IF(P4419=1,R4420/E4419,(1+R4420/D4419)*(1+Y4419)-1)</f>
        <v>-2.1677327647476985E-2</v>
      </c>
    </row>
    <row r="4421" spans="1:25" x14ac:dyDescent="0.25">
      <c r="A4421" s="1">
        <v>42494</v>
      </c>
      <c r="B4421" s="2">
        <v>8185.47</v>
      </c>
      <c r="C4421" s="2">
        <v>80787</v>
      </c>
      <c r="D4421" s="2">
        <v>8177</v>
      </c>
      <c r="E4421" s="2">
        <v>8151</v>
      </c>
      <c r="F4421" s="13">
        <f t="shared" si="1248"/>
        <v>-1.0347603741752698E-3</v>
      </c>
      <c r="G4421" s="2">
        <f t="shared" si="1243"/>
        <v>8507.0519999999997</v>
      </c>
      <c r="H4421" s="2">
        <f t="shared" ca="1" si="1249"/>
        <v>75369</v>
      </c>
      <c r="I4421">
        <f t="shared" ca="1" si="1250"/>
        <v>1</v>
      </c>
      <c r="J4421">
        <f t="shared" si="1251"/>
        <v>-1</v>
      </c>
      <c r="K4421">
        <f t="shared" si="1244"/>
        <v>-108.65000000000055</v>
      </c>
      <c r="L4421">
        <f t="shared" ca="1" si="1245"/>
        <v>-108.65000000000055</v>
      </c>
      <c r="M4421" s="14">
        <f t="shared" si="1246"/>
        <v>6923.0300000000498</v>
      </c>
      <c r="N4421">
        <f t="shared" si="1252"/>
        <v>0</v>
      </c>
      <c r="O4421">
        <f t="shared" si="1247"/>
        <v>0</v>
      </c>
      <c r="P4421">
        <f>COUNTIF(作圖資料!$A$3:$A$249,A4421)</f>
        <v>0</v>
      </c>
      <c r="R4421" s="7">
        <f t="shared" si="1253"/>
        <v>-82</v>
      </c>
      <c r="S4421" s="8">
        <f t="shared" ca="1" si="1254"/>
        <v>-82</v>
      </c>
      <c r="T4421" s="8">
        <f t="shared" ca="1" si="1255"/>
        <v>9054</v>
      </c>
      <c r="U4421" s="8">
        <f t="shared" ca="1" si="1256"/>
        <v>1</v>
      </c>
      <c r="V4421" s="9">
        <f t="shared" ca="1" si="1257"/>
        <v>0</v>
      </c>
      <c r="W4421" s="3">
        <f t="shared" si="1258"/>
        <v>-8.5125574315753072E-3</v>
      </c>
      <c r="X4421" s="3">
        <f t="shared" si="1259"/>
        <v>-3.8641232347717991E-2</v>
      </c>
      <c r="Y4421" s="3">
        <f t="shared" si="1260"/>
        <v>-3.1390665719023936E-2</v>
      </c>
    </row>
    <row r="4422" spans="1:25" x14ac:dyDescent="0.25">
      <c r="A4422" s="1">
        <v>42495</v>
      </c>
      <c r="B4422" s="2">
        <v>8167.96</v>
      </c>
      <c r="C4422" s="2">
        <v>74298</v>
      </c>
      <c r="D4422" s="2">
        <v>8142</v>
      </c>
      <c r="E4422" s="2">
        <v>8120</v>
      </c>
      <c r="F4422" s="13">
        <f t="shared" si="1248"/>
        <v>-3.1782721756717924E-3</v>
      </c>
      <c r="G4422" s="2">
        <f t="shared" si="1243"/>
        <v>8511.4330000000009</v>
      </c>
      <c r="H4422" s="2">
        <f t="shared" ca="1" si="1249"/>
        <v>76837.600000000006</v>
      </c>
      <c r="I4422">
        <f t="shared" ca="1" si="1250"/>
        <v>-1</v>
      </c>
      <c r="J4422">
        <f t="shared" si="1251"/>
        <v>-1</v>
      </c>
      <c r="K4422">
        <f t="shared" si="1244"/>
        <v>-17.510000000000218</v>
      </c>
      <c r="L4422">
        <f t="shared" ca="1" si="1245"/>
        <v>-17.510000000000218</v>
      </c>
      <c r="M4422" s="14">
        <f t="shared" si="1246"/>
        <v>6923.0300000000498</v>
      </c>
      <c r="N4422">
        <f t="shared" si="1252"/>
        <v>0</v>
      </c>
      <c r="O4422">
        <f t="shared" si="1247"/>
        <v>0</v>
      </c>
      <c r="P4422">
        <f>COUNTIF(作圖資料!$A$3:$A$249,A4422)</f>
        <v>0</v>
      </c>
      <c r="R4422" s="7">
        <f t="shared" si="1253"/>
        <v>-35</v>
      </c>
      <c r="S4422" s="8">
        <f t="shared" ca="1" si="1254"/>
        <v>-35</v>
      </c>
      <c r="T4422" s="8">
        <f t="shared" ca="1" si="1255"/>
        <v>9019</v>
      </c>
      <c r="U4422" s="8">
        <f t="shared" ca="1" si="1256"/>
        <v>-1</v>
      </c>
      <c r="V4422" s="9">
        <f t="shared" ca="1" si="1257"/>
        <v>2</v>
      </c>
      <c r="W4422" s="3">
        <f t="shared" si="1258"/>
        <v>-8.5125574315753072E-3</v>
      </c>
      <c r="X4422" s="3">
        <f t="shared" si="1259"/>
        <v>-4.0697729045108821E-2</v>
      </c>
      <c r="Y4422" s="3">
        <f t="shared" si="1260"/>
        <v>-3.5536602700781739E-2</v>
      </c>
    </row>
    <row r="4423" spans="1:25" x14ac:dyDescent="0.25">
      <c r="A4423" s="1">
        <v>42496</v>
      </c>
      <c r="B4423" s="2">
        <v>8146.43</v>
      </c>
      <c r="C4423" s="2">
        <v>82699</v>
      </c>
      <c r="D4423" s="2">
        <v>8102</v>
      </c>
      <c r="E4423" s="2">
        <v>8077</v>
      </c>
      <c r="F4423" s="13">
        <f t="shared" si="1248"/>
        <v>-5.4539227612586672E-3</v>
      </c>
      <c r="G4423" s="2">
        <f t="shared" si="1243"/>
        <v>8512.5301666666674</v>
      </c>
      <c r="H4423" s="2">
        <f t="shared" ca="1" si="1249"/>
        <v>78447.399999999994</v>
      </c>
      <c r="I4423">
        <f t="shared" ca="1" si="1250"/>
        <v>1</v>
      </c>
      <c r="J4423">
        <f t="shared" si="1251"/>
        <v>-1</v>
      </c>
      <c r="K4423">
        <f t="shared" si="1244"/>
        <v>-21.529999999999745</v>
      </c>
      <c r="L4423">
        <f t="shared" ca="1" si="1245"/>
        <v>21.529999999999745</v>
      </c>
      <c r="M4423" s="14">
        <f t="shared" si="1246"/>
        <v>6923.0300000000498</v>
      </c>
      <c r="N4423">
        <f t="shared" si="1252"/>
        <v>0</v>
      </c>
      <c r="O4423">
        <f t="shared" si="1247"/>
        <v>0</v>
      </c>
      <c r="P4423">
        <f>COUNTIF(作圖資料!$A$3:$A$249,A4423)</f>
        <v>0</v>
      </c>
      <c r="R4423" s="7">
        <f t="shared" si="1253"/>
        <v>-40</v>
      </c>
      <c r="S4423" s="8">
        <f t="shared" ca="1" si="1254"/>
        <v>40</v>
      </c>
      <c r="T4423" s="8">
        <f t="shared" ca="1" si="1255"/>
        <v>9059</v>
      </c>
      <c r="U4423" s="8">
        <f t="shared" ca="1" si="1256"/>
        <v>1</v>
      </c>
      <c r="V4423" s="9">
        <f t="shared" ca="1" si="1257"/>
        <v>2</v>
      </c>
      <c r="W4423" s="3">
        <f t="shared" si="1258"/>
        <v>-8.5125574315753072E-3</v>
      </c>
      <c r="X4423" s="3">
        <f t="shared" si="1259"/>
        <v>-4.3226362619913083E-2</v>
      </c>
      <c r="Y4423" s="3">
        <f t="shared" si="1260"/>
        <v>-4.027481639421937E-2</v>
      </c>
    </row>
    <row r="4424" spans="1:25" x14ac:dyDescent="0.25">
      <c r="A4424" s="1">
        <v>42499</v>
      </c>
      <c r="B4424" s="2">
        <v>8131.83</v>
      </c>
      <c r="C4424" s="2">
        <v>74694</v>
      </c>
      <c r="D4424" s="2">
        <v>8114</v>
      </c>
      <c r="E4424" s="2">
        <v>8089</v>
      </c>
      <c r="F4424" s="13">
        <f t="shared" si="1248"/>
        <v>-2.1926183897105211E-3</v>
      </c>
      <c r="G4424" s="2">
        <f t="shared" si="1243"/>
        <v>8512.3071666666674</v>
      </c>
      <c r="H4424" s="2">
        <f t="shared" ca="1" si="1249"/>
        <v>78141</v>
      </c>
      <c r="I4424">
        <f t="shared" ca="1" si="1250"/>
        <v>-1</v>
      </c>
      <c r="J4424">
        <f t="shared" si="1251"/>
        <v>-1</v>
      </c>
      <c r="K4424">
        <f t="shared" si="1244"/>
        <v>-14.600000000000364</v>
      </c>
      <c r="L4424">
        <f t="shared" ca="1" si="1245"/>
        <v>-14.600000000000364</v>
      </c>
      <c r="M4424" s="14">
        <f t="shared" si="1246"/>
        <v>6923.0300000000498</v>
      </c>
      <c r="N4424">
        <f t="shared" si="1252"/>
        <v>0</v>
      </c>
      <c r="O4424">
        <f t="shared" si="1247"/>
        <v>0</v>
      </c>
      <c r="P4424">
        <f>COUNTIF(作圖資料!$A$3:$A$249,A4424)</f>
        <v>0</v>
      </c>
      <c r="R4424" s="7">
        <f t="shared" si="1253"/>
        <v>12</v>
      </c>
      <c r="S4424" s="8">
        <f t="shared" ca="1" si="1254"/>
        <v>12</v>
      </c>
      <c r="T4424" s="8">
        <f t="shared" ca="1" si="1255"/>
        <v>9071</v>
      </c>
      <c r="U4424" s="8">
        <f t="shared" ca="1" si="1256"/>
        <v>-1</v>
      </c>
      <c r="V4424" s="9">
        <f t="shared" ca="1" si="1257"/>
        <v>2</v>
      </c>
      <c r="W4424" s="3">
        <f t="shared" si="1258"/>
        <v>-8.5125574315753072E-3</v>
      </c>
      <c r="X4424" s="3">
        <f t="shared" si="1259"/>
        <v>-4.4941088592609146E-2</v>
      </c>
      <c r="Y4424" s="3">
        <f t="shared" si="1260"/>
        <v>-3.8853352286188136E-2</v>
      </c>
    </row>
    <row r="4425" spans="1:25" x14ac:dyDescent="0.25">
      <c r="A4425" s="1">
        <v>42500</v>
      </c>
      <c r="B4425" s="2">
        <v>8156.29</v>
      </c>
      <c r="C4425" s="2">
        <v>68807</v>
      </c>
      <c r="D4425" s="2">
        <v>8153</v>
      </c>
      <c r="E4425" s="2">
        <v>8130</v>
      </c>
      <c r="F4425" s="13">
        <f t="shared" si="1248"/>
        <v>-4.0336966929821472E-4</v>
      </c>
      <c r="G4425" s="2">
        <f t="shared" si="1243"/>
        <v>8512.2960000000003</v>
      </c>
      <c r="H4425" s="2">
        <f t="shared" ca="1" si="1249"/>
        <v>76257</v>
      </c>
      <c r="I4425">
        <f t="shared" ca="1" si="1250"/>
        <v>-1</v>
      </c>
      <c r="J4425">
        <f t="shared" si="1251"/>
        <v>-1</v>
      </c>
      <c r="K4425">
        <f t="shared" si="1244"/>
        <v>24.460000000000036</v>
      </c>
      <c r="L4425">
        <f t="shared" ca="1" si="1245"/>
        <v>-24.460000000000036</v>
      </c>
      <c r="M4425" s="14">
        <f t="shared" si="1246"/>
        <v>6923.0300000000498</v>
      </c>
      <c r="N4425">
        <f t="shared" si="1252"/>
        <v>0</v>
      </c>
      <c r="O4425">
        <f t="shared" si="1247"/>
        <v>0</v>
      </c>
      <c r="P4425">
        <f>COUNTIF(作圖資料!$A$3:$A$249,A4425)</f>
        <v>0</v>
      </c>
      <c r="R4425" s="7">
        <f t="shared" si="1253"/>
        <v>39</v>
      </c>
      <c r="S4425" s="8">
        <f t="shared" ca="1" si="1254"/>
        <v>-39</v>
      </c>
      <c r="T4425" s="8">
        <f t="shared" ca="1" si="1255"/>
        <v>9032</v>
      </c>
      <c r="U4425" s="8">
        <f t="shared" ca="1" si="1256"/>
        <v>-1</v>
      </c>
      <c r="V4425" s="9">
        <f t="shared" ca="1" si="1257"/>
        <v>0</v>
      </c>
      <c r="W4425" s="3">
        <f t="shared" si="1258"/>
        <v>-8.5125574315753072E-3</v>
      </c>
      <c r="X4425" s="3">
        <f t="shared" si="1259"/>
        <v>-4.206833535342136E-2</v>
      </c>
      <c r="Y4425" s="3">
        <f t="shared" si="1260"/>
        <v>-3.4233593935086515E-2</v>
      </c>
    </row>
    <row r="4426" spans="1:25" x14ac:dyDescent="0.25">
      <c r="A4426" s="1">
        <v>42501</v>
      </c>
      <c r="B4426" s="2">
        <v>8135.56</v>
      </c>
      <c r="C4426" s="2">
        <v>78298</v>
      </c>
      <c r="D4426" s="2">
        <v>8125</v>
      </c>
      <c r="E4426" s="2">
        <v>8099</v>
      </c>
      <c r="F4426" s="13">
        <f t="shared" si="1248"/>
        <v>-1.2980053001883096E-3</v>
      </c>
      <c r="G4426" s="2">
        <f t="shared" si="1243"/>
        <v>8512.3680000000004</v>
      </c>
      <c r="H4426" s="2">
        <f t="shared" ca="1" si="1249"/>
        <v>75759.199999999997</v>
      </c>
      <c r="I4426">
        <f t="shared" ca="1" si="1250"/>
        <v>1</v>
      </c>
      <c r="J4426">
        <f t="shared" si="1251"/>
        <v>-1</v>
      </c>
      <c r="K4426">
        <f t="shared" si="1244"/>
        <v>-20.729999999999563</v>
      </c>
      <c r="L4426">
        <f t="shared" ca="1" si="1245"/>
        <v>20.729999999999563</v>
      </c>
      <c r="M4426" s="14">
        <f t="shared" si="1246"/>
        <v>6923.0300000000498</v>
      </c>
      <c r="N4426">
        <f t="shared" si="1252"/>
        <v>0</v>
      </c>
      <c r="O4426">
        <f t="shared" si="1247"/>
        <v>0</v>
      </c>
      <c r="P4426">
        <f>COUNTIF(作圖資料!$A$3:$A$249,A4426)</f>
        <v>0</v>
      </c>
      <c r="R4426" s="7">
        <f t="shared" si="1253"/>
        <v>-28</v>
      </c>
      <c r="S4426" s="8">
        <f t="shared" ca="1" si="1254"/>
        <v>28</v>
      </c>
      <c r="T4426" s="8">
        <f t="shared" ca="1" si="1255"/>
        <v>9060</v>
      </c>
      <c r="U4426" s="8">
        <f t="shared" ca="1" si="1256"/>
        <v>1</v>
      </c>
      <c r="V4426" s="9">
        <f t="shared" ca="1" si="1257"/>
        <v>2</v>
      </c>
      <c r="W4426" s="3">
        <f t="shared" si="1258"/>
        <v>-8.5125574315753072E-3</v>
      </c>
      <c r="X4426" s="3">
        <f t="shared" si="1259"/>
        <v>-4.4503011340680576E-2</v>
      </c>
      <c r="Y4426" s="3">
        <f t="shared" si="1260"/>
        <v>-3.7550343520492802E-2</v>
      </c>
    </row>
    <row r="4427" spans="1:25" x14ac:dyDescent="0.25">
      <c r="A4427" s="1">
        <v>42502</v>
      </c>
      <c r="B4427" s="2">
        <v>8108.05</v>
      </c>
      <c r="C4427" s="2">
        <v>67884</v>
      </c>
      <c r="D4427" s="2">
        <v>8084</v>
      </c>
      <c r="E4427" s="2">
        <v>8051</v>
      </c>
      <c r="F4427" s="13">
        <f t="shared" si="1248"/>
        <v>-2.9661879243467748E-3</v>
      </c>
      <c r="G4427" s="2">
        <f t="shared" si="1243"/>
        <v>8513.1188333333339</v>
      </c>
      <c r="H4427" s="2">
        <f t="shared" ca="1" si="1249"/>
        <v>74476.399999999994</v>
      </c>
      <c r="I4427">
        <f t="shared" ca="1" si="1250"/>
        <v>-1</v>
      </c>
      <c r="J4427">
        <f t="shared" si="1251"/>
        <v>-1</v>
      </c>
      <c r="K4427">
        <f t="shared" si="1244"/>
        <v>-27.510000000000218</v>
      </c>
      <c r="L4427">
        <f t="shared" ca="1" si="1245"/>
        <v>-27.510000000000218</v>
      </c>
      <c r="M4427" s="14">
        <f t="shared" si="1246"/>
        <v>6923.0300000000498</v>
      </c>
      <c r="N4427">
        <f t="shared" si="1252"/>
        <v>0</v>
      </c>
      <c r="O4427">
        <f t="shared" si="1247"/>
        <v>0</v>
      </c>
      <c r="P4427">
        <f>COUNTIF(作圖資料!$A$3:$A$249,A4427)</f>
        <v>0</v>
      </c>
      <c r="R4427" s="7">
        <f t="shared" si="1253"/>
        <v>-41</v>
      </c>
      <c r="S4427" s="8">
        <f t="shared" ca="1" si="1254"/>
        <v>-41</v>
      </c>
      <c r="T4427" s="8">
        <f t="shared" ca="1" si="1255"/>
        <v>9019</v>
      </c>
      <c r="U4427" s="8">
        <f t="shared" ca="1" si="1256"/>
        <v>-1</v>
      </c>
      <c r="V4427" s="9">
        <f t="shared" ca="1" si="1257"/>
        <v>2</v>
      </c>
      <c r="W4427" s="3">
        <f t="shared" si="1258"/>
        <v>-8.5125574315753072E-3</v>
      </c>
      <c r="X4427" s="3">
        <f t="shared" si="1259"/>
        <v>-4.7733977882383649E-2</v>
      </c>
      <c r="Y4427" s="3">
        <f t="shared" si="1260"/>
        <v>-4.2407012556266332E-2</v>
      </c>
    </row>
    <row r="4428" spans="1:25" x14ac:dyDescent="0.25">
      <c r="A4428" s="1">
        <v>42503</v>
      </c>
      <c r="B4428" s="2">
        <v>8053.69</v>
      </c>
      <c r="C4428" s="2">
        <v>89164</v>
      </c>
      <c r="D4428" s="2">
        <v>8019</v>
      </c>
      <c r="E4428" s="2">
        <v>7987</v>
      </c>
      <c r="F4428" s="13">
        <f t="shared" si="1248"/>
        <v>-4.3073423486624796E-3</v>
      </c>
      <c r="G4428" s="2">
        <f t="shared" si="1243"/>
        <v>8512.9051666666692</v>
      </c>
      <c r="H4428" s="2">
        <f t="shared" ca="1" si="1249"/>
        <v>75769.399999999994</v>
      </c>
      <c r="I4428">
        <f t="shared" ca="1" si="1250"/>
        <v>1</v>
      </c>
      <c r="J4428">
        <f t="shared" si="1251"/>
        <v>-1</v>
      </c>
      <c r="K4428">
        <f t="shared" si="1244"/>
        <v>-54.360000000000582</v>
      </c>
      <c r="L4428">
        <f t="shared" ca="1" si="1245"/>
        <v>54.360000000000582</v>
      </c>
      <c r="M4428" s="14">
        <f t="shared" si="1246"/>
        <v>6923.0300000000498</v>
      </c>
      <c r="N4428">
        <f t="shared" si="1252"/>
        <v>0</v>
      </c>
      <c r="O4428">
        <f t="shared" si="1247"/>
        <v>0</v>
      </c>
      <c r="P4428">
        <f>COUNTIF(作圖資料!$A$3:$A$249,A4428)</f>
        <v>0</v>
      </c>
      <c r="R4428" s="7">
        <f t="shared" si="1253"/>
        <v>-65</v>
      </c>
      <c r="S4428" s="8">
        <f t="shared" ca="1" si="1254"/>
        <v>65</v>
      </c>
      <c r="T4428" s="8">
        <f t="shared" ca="1" si="1255"/>
        <v>9084</v>
      </c>
      <c r="U4428" s="8">
        <f t="shared" ca="1" si="1256"/>
        <v>1</v>
      </c>
      <c r="V4428" s="9">
        <f t="shared" ca="1" si="1257"/>
        <v>2</v>
      </c>
      <c r="W4428" s="3">
        <f t="shared" si="1258"/>
        <v>-8.5125574315753072E-3</v>
      </c>
      <c r="X4428" s="3">
        <f t="shared" si="1259"/>
        <v>-5.4118395956065268E-2</v>
      </c>
      <c r="Y4428" s="3">
        <f t="shared" si="1260"/>
        <v>-5.0106609808102331E-2</v>
      </c>
    </row>
    <row r="4429" spans="1:25" x14ac:dyDescent="0.25">
      <c r="A4429" s="1">
        <v>42506</v>
      </c>
      <c r="B4429" s="2">
        <v>8067.6</v>
      </c>
      <c r="C4429" s="2">
        <v>62487</v>
      </c>
      <c r="D4429" s="2">
        <v>8062</v>
      </c>
      <c r="E4429" s="2">
        <v>8036</v>
      </c>
      <c r="F4429" s="13">
        <f t="shared" si="1248"/>
        <v>-6.9413456294320497E-4</v>
      </c>
      <c r="G4429" s="2">
        <f t="shared" si="1243"/>
        <v>8510.4973333333346</v>
      </c>
      <c r="H4429" s="2">
        <f t="shared" ca="1" si="1249"/>
        <v>73328</v>
      </c>
      <c r="I4429">
        <f t="shared" ca="1" si="1250"/>
        <v>-1</v>
      </c>
      <c r="J4429">
        <f t="shared" si="1251"/>
        <v>-1</v>
      </c>
      <c r="K4429">
        <f t="shared" si="1244"/>
        <v>13.910000000000764</v>
      </c>
      <c r="L4429">
        <f t="shared" ca="1" si="1245"/>
        <v>13.910000000000764</v>
      </c>
      <c r="M4429" s="14">
        <f t="shared" si="1246"/>
        <v>6923.0300000000498</v>
      </c>
      <c r="N4429">
        <f t="shared" si="1252"/>
        <v>0</v>
      </c>
      <c r="O4429">
        <f t="shared" si="1247"/>
        <v>0</v>
      </c>
      <c r="P4429">
        <f>COUNTIF(作圖資料!$A$3:$A$249,A4429)</f>
        <v>0</v>
      </c>
      <c r="R4429" s="7">
        <f t="shared" si="1253"/>
        <v>43</v>
      </c>
      <c r="S4429" s="8">
        <f t="shared" ca="1" si="1254"/>
        <v>43</v>
      </c>
      <c r="T4429" s="8">
        <f t="shared" ca="1" si="1255"/>
        <v>9127</v>
      </c>
      <c r="U4429" s="8">
        <f t="shared" ca="1" si="1256"/>
        <v>-1</v>
      </c>
      <c r="V4429" s="9">
        <f t="shared" ca="1" si="1257"/>
        <v>2</v>
      </c>
      <c r="W4429" s="3">
        <f t="shared" si="1258"/>
        <v>-8.5125574315753072E-3</v>
      </c>
      <c r="X4429" s="3">
        <f t="shared" si="1259"/>
        <v>-5.2484708402626867E-2</v>
      </c>
      <c r="Y4429" s="3">
        <f t="shared" si="1260"/>
        <v>-4.5013030087656891E-2</v>
      </c>
    </row>
    <row r="4430" spans="1:25" x14ac:dyDescent="0.25">
      <c r="A4430" s="1">
        <v>42507</v>
      </c>
      <c r="B4430" s="2">
        <v>8140.48</v>
      </c>
      <c r="C4430" s="2">
        <v>65209</v>
      </c>
      <c r="D4430" s="2">
        <v>8150</v>
      </c>
      <c r="E4430" s="2">
        <v>8118</v>
      </c>
      <c r="F4430" s="13">
        <f t="shared" si="1248"/>
        <v>1.1694642084987272E-3</v>
      </c>
      <c r="G4430" s="2">
        <f t="shared" si="1243"/>
        <v>8509.2678333333333</v>
      </c>
      <c r="H4430" s="2">
        <f t="shared" ca="1" si="1249"/>
        <v>72608.399999999994</v>
      </c>
      <c r="I4430">
        <f t="shared" ca="1" si="1250"/>
        <v>-1</v>
      </c>
      <c r="J4430">
        <f t="shared" si="1251"/>
        <v>1</v>
      </c>
      <c r="K4430">
        <f t="shared" si="1244"/>
        <v>72.8799999999992</v>
      </c>
      <c r="L4430">
        <f t="shared" ca="1" si="1245"/>
        <v>-72.8799999999992</v>
      </c>
      <c r="M4430" s="14">
        <f t="shared" si="1246"/>
        <v>6923.0300000000498</v>
      </c>
      <c r="N4430">
        <f t="shared" si="1252"/>
        <v>0</v>
      </c>
      <c r="O4430">
        <f t="shared" si="1247"/>
        <v>0</v>
      </c>
      <c r="P4430">
        <f>COUNTIF(作圖資料!$A$3:$A$249,A4430)</f>
        <v>0</v>
      </c>
      <c r="R4430" s="7">
        <f t="shared" si="1253"/>
        <v>88</v>
      </c>
      <c r="S4430" s="8">
        <f t="shared" ca="1" si="1254"/>
        <v>-88</v>
      </c>
      <c r="T4430" s="8">
        <f t="shared" ca="1" si="1255"/>
        <v>9039</v>
      </c>
      <c r="U4430" s="8">
        <f t="shared" ca="1" si="1256"/>
        <v>-1</v>
      </c>
      <c r="V4430" s="9">
        <f t="shared" ca="1" si="1257"/>
        <v>0</v>
      </c>
      <c r="W4430" s="3">
        <f t="shared" si="1258"/>
        <v>-8.5125574315753072E-3</v>
      </c>
      <c r="X4430" s="3">
        <f t="shared" si="1259"/>
        <v>-4.3925172177279093E-2</v>
      </c>
      <c r="Y4430" s="3">
        <f t="shared" si="1260"/>
        <v>-3.4588959962094212E-2</v>
      </c>
    </row>
    <row r="4431" spans="1:25" x14ac:dyDescent="0.25">
      <c r="A4431" s="1">
        <v>42508</v>
      </c>
      <c r="B4431" s="2">
        <v>8159.68</v>
      </c>
      <c r="C4431" s="2">
        <v>64708</v>
      </c>
      <c r="D4431" s="2">
        <v>8148</v>
      </c>
      <c r="E4431" s="2">
        <v>8109</v>
      </c>
      <c r="F4431" s="13">
        <f t="shared" si="1248"/>
        <v>-6.2110278834464072E-3</v>
      </c>
      <c r="G4431" s="2">
        <f t="shared" si="1243"/>
        <v>8506.6846666666679</v>
      </c>
      <c r="H4431" s="2">
        <f t="shared" ca="1" si="1249"/>
        <v>69890.399999999994</v>
      </c>
      <c r="I4431">
        <f t="shared" ca="1" si="1250"/>
        <v>-1</v>
      </c>
      <c r="J4431">
        <f t="shared" si="1251"/>
        <v>-1</v>
      </c>
      <c r="K4431">
        <f t="shared" si="1244"/>
        <v>19.200000000000728</v>
      </c>
      <c r="L4431">
        <f t="shared" ca="1" si="1245"/>
        <v>-19.200000000000728</v>
      </c>
      <c r="M4431" s="14">
        <f t="shared" si="1246"/>
        <v>6923.0300000000498</v>
      </c>
      <c r="N4431">
        <f t="shared" si="1252"/>
        <v>0</v>
      </c>
      <c r="O4431">
        <f t="shared" si="1247"/>
        <v>0</v>
      </c>
      <c r="P4431">
        <f>COUNTIF(作圖資料!$A$3:$A$249,A4431)</f>
        <v>1</v>
      </c>
      <c r="R4431" s="7">
        <f t="shared" si="1253"/>
        <v>-2</v>
      </c>
      <c r="S4431" s="8">
        <f t="shared" ca="1" si="1254"/>
        <v>2</v>
      </c>
      <c r="T4431" s="8">
        <f t="shared" ca="1" si="1255"/>
        <v>9041</v>
      </c>
      <c r="U4431" s="8">
        <f t="shared" ca="1" si="1256"/>
        <v>-1</v>
      </c>
      <c r="V4431" s="9">
        <f t="shared" ca="1" si="1257"/>
        <v>2</v>
      </c>
      <c r="W4431" s="3">
        <f t="shared" si="1258"/>
        <v>-8.5125574315753072E-3</v>
      </c>
      <c r="X4431" s="3">
        <f t="shared" si="1259"/>
        <v>-4.1670190076199431E-2</v>
      </c>
      <c r="Y4431" s="3">
        <f t="shared" si="1260"/>
        <v>-3.4825870646766122E-2</v>
      </c>
    </row>
    <row r="4432" spans="1:25" x14ac:dyDescent="0.25">
      <c r="A4432" s="1">
        <v>42509</v>
      </c>
      <c r="B4432" s="2">
        <v>8095.98</v>
      </c>
      <c r="C4432" s="2">
        <v>60100</v>
      </c>
      <c r="D4432" s="2">
        <v>8034</v>
      </c>
      <c r="E4432" s="2">
        <v>7838</v>
      </c>
      <c r="F4432" s="13">
        <f t="shared" si="1248"/>
        <v>-7.6556513232493018E-3</v>
      </c>
      <c r="G4432" s="2">
        <f t="shared" si="1243"/>
        <v>8502.8670000000002</v>
      </c>
      <c r="H4432" s="2">
        <f t="shared" ca="1" si="1249"/>
        <v>68333.600000000006</v>
      </c>
      <c r="I4432">
        <f t="shared" ca="1" si="1250"/>
        <v>-1</v>
      </c>
      <c r="J4432">
        <f t="shared" si="1251"/>
        <v>-1</v>
      </c>
      <c r="K4432">
        <f t="shared" si="1244"/>
        <v>-63.700000000000728</v>
      </c>
      <c r="L4432">
        <f t="shared" ca="1" si="1245"/>
        <v>63.700000000000728</v>
      </c>
      <c r="M4432" s="14">
        <f t="shared" si="1246"/>
        <v>6923.0300000000498</v>
      </c>
      <c r="N4432">
        <f t="shared" si="1252"/>
        <v>0</v>
      </c>
      <c r="O4432">
        <f t="shared" si="1247"/>
        <v>0</v>
      </c>
      <c r="P4432">
        <f>COUNTIF(作圖資料!$A$3:$A$249,A4432)</f>
        <v>0</v>
      </c>
      <c r="R4432" s="7">
        <f t="shared" si="1253"/>
        <v>-75</v>
      </c>
      <c r="S4432" s="8">
        <f t="shared" ca="1" si="1254"/>
        <v>75</v>
      </c>
      <c r="T4432" s="8">
        <f t="shared" ca="1" si="1255"/>
        <v>9116</v>
      </c>
      <c r="U4432" s="8">
        <f t="shared" ca="1" si="1256"/>
        <v>-1</v>
      </c>
      <c r="V4432" s="9">
        <f t="shared" ca="1" si="1257"/>
        <v>0</v>
      </c>
      <c r="W4432" s="3">
        <f t="shared" si="1258"/>
        <v>-6.2110278834464072E-3</v>
      </c>
      <c r="X4432" s="3">
        <f t="shared" si="1259"/>
        <v>-7.8066786932821782E-3</v>
      </c>
      <c r="Y4432" s="3">
        <f t="shared" si="1260"/>
        <v>-9.24898261191269E-3</v>
      </c>
    </row>
    <row r="4433" spans="1:25" x14ac:dyDescent="0.25">
      <c r="A4433" s="1">
        <v>42510</v>
      </c>
      <c r="B4433" s="2">
        <v>8131.26</v>
      </c>
      <c r="C4433" s="2">
        <v>57540</v>
      </c>
      <c r="D4433" s="2">
        <v>8104</v>
      </c>
      <c r="E4433" s="2">
        <v>7907</v>
      </c>
      <c r="F4433" s="13">
        <f t="shared" si="1248"/>
        <v>-3.3524939554263611E-3</v>
      </c>
      <c r="G4433" s="2">
        <f t="shared" si="1243"/>
        <v>8499.6099999999988</v>
      </c>
      <c r="H4433" s="2">
        <f t="shared" ca="1" si="1249"/>
        <v>62008.800000000003</v>
      </c>
      <c r="I4433">
        <f t="shared" ca="1" si="1250"/>
        <v>-1</v>
      </c>
      <c r="J4433">
        <f t="shared" si="1251"/>
        <v>-1</v>
      </c>
      <c r="K4433">
        <f t="shared" si="1244"/>
        <v>35.280000000000655</v>
      </c>
      <c r="L4433">
        <f t="shared" ca="1" si="1245"/>
        <v>-35.280000000000655</v>
      </c>
      <c r="M4433" s="14">
        <f t="shared" si="1246"/>
        <v>6923.0300000000498</v>
      </c>
      <c r="N4433">
        <f t="shared" si="1252"/>
        <v>0</v>
      </c>
      <c r="O4433">
        <f t="shared" si="1247"/>
        <v>0</v>
      </c>
      <c r="P4433">
        <f>COUNTIF(作圖資料!$A$3:$A$249,A4433)</f>
        <v>0</v>
      </c>
      <c r="R4433" s="7">
        <f t="shared" si="1253"/>
        <v>70</v>
      </c>
      <c r="S4433" s="8">
        <f t="shared" ca="1" si="1254"/>
        <v>-70</v>
      </c>
      <c r="T4433" s="8">
        <f t="shared" ca="1" si="1255"/>
        <v>9046</v>
      </c>
      <c r="U4433" s="8">
        <f t="shared" ca="1" si="1256"/>
        <v>-1</v>
      </c>
      <c r="V4433" s="9">
        <f t="shared" ca="1" si="1257"/>
        <v>0</v>
      </c>
      <c r="W4433" s="3">
        <f t="shared" si="1258"/>
        <v>-6.2110278834464072E-3</v>
      </c>
      <c r="X4433" s="3">
        <f t="shared" si="1259"/>
        <v>-3.4829797246951344E-3</v>
      </c>
      <c r="Y4433" s="3">
        <f t="shared" si="1260"/>
        <v>-6.1659884079412475E-4</v>
      </c>
    </row>
    <row r="4434" spans="1:25" x14ac:dyDescent="0.25">
      <c r="A4434" s="1">
        <v>42513</v>
      </c>
      <c r="B4434" s="2">
        <v>8344.44</v>
      </c>
      <c r="C4434" s="2">
        <v>90071</v>
      </c>
      <c r="D4434" s="2">
        <v>8346</v>
      </c>
      <c r="E4434" s="2">
        <v>8152</v>
      </c>
      <c r="F4434" s="13">
        <f t="shared" si="1248"/>
        <v>1.8695083193120965E-4</v>
      </c>
      <c r="G4434" s="2">
        <f t="shared" si="1243"/>
        <v>8499.7733333333326</v>
      </c>
      <c r="H4434" s="2">
        <f t="shared" ca="1" si="1249"/>
        <v>67525.600000000006</v>
      </c>
      <c r="I4434">
        <f t="shared" ca="1" si="1250"/>
        <v>1</v>
      </c>
      <c r="J4434">
        <f t="shared" si="1251"/>
        <v>1</v>
      </c>
      <c r="K4434">
        <f t="shared" si="1244"/>
        <v>213.18000000000029</v>
      </c>
      <c r="L4434">
        <f t="shared" ca="1" si="1245"/>
        <v>-213.18000000000029</v>
      </c>
      <c r="M4434" s="14">
        <f t="shared" si="1246"/>
        <v>6923.0300000000498</v>
      </c>
      <c r="N4434">
        <f t="shared" si="1252"/>
        <v>0</v>
      </c>
      <c r="O4434">
        <f t="shared" si="1247"/>
        <v>0</v>
      </c>
      <c r="P4434">
        <f>COUNTIF(作圖資料!$A$3:$A$249,A4434)</f>
        <v>0</v>
      </c>
      <c r="R4434" s="7">
        <f t="shared" si="1253"/>
        <v>242</v>
      </c>
      <c r="S4434" s="8">
        <f t="shared" ca="1" si="1254"/>
        <v>-242</v>
      </c>
      <c r="T4434" s="8">
        <f t="shared" ca="1" si="1255"/>
        <v>8804</v>
      </c>
      <c r="U4434" s="8">
        <f t="shared" ca="1" si="1256"/>
        <v>1</v>
      </c>
      <c r="V4434" s="9">
        <f t="shared" ca="1" si="1257"/>
        <v>2</v>
      </c>
      <c r="W4434" s="3">
        <f t="shared" si="1258"/>
        <v>-6.2110278834464072E-3</v>
      </c>
      <c r="X4434" s="3">
        <f t="shared" si="1259"/>
        <v>2.2643044825287229E-2</v>
      </c>
      <c r="Y4434" s="3">
        <f t="shared" si="1260"/>
        <v>2.9226785053644067E-2</v>
      </c>
    </row>
    <row r="4435" spans="1:25" x14ac:dyDescent="0.25">
      <c r="A4435" s="1">
        <v>42514</v>
      </c>
      <c r="B4435" s="2">
        <v>8300.66</v>
      </c>
      <c r="C4435" s="2">
        <v>62851</v>
      </c>
      <c r="D4435" s="2">
        <v>8283</v>
      </c>
      <c r="E4435" s="2">
        <v>8097</v>
      </c>
      <c r="F4435" s="13">
        <f t="shared" si="1248"/>
        <v>-2.1275416653615542E-3</v>
      </c>
      <c r="G4435" s="2">
        <f t="shared" si="1243"/>
        <v>8500.07</v>
      </c>
      <c r="H4435" s="2">
        <f t="shared" ca="1" si="1249"/>
        <v>67054</v>
      </c>
      <c r="I4435">
        <f t="shared" ca="1" si="1250"/>
        <v>-1</v>
      </c>
      <c r="J4435">
        <f t="shared" si="1251"/>
        <v>-1</v>
      </c>
      <c r="K4435">
        <f t="shared" si="1244"/>
        <v>-43.780000000000655</v>
      </c>
      <c r="L4435">
        <f t="shared" ca="1" si="1245"/>
        <v>-43.780000000000655</v>
      </c>
      <c r="M4435" s="14">
        <f t="shared" si="1246"/>
        <v>6923.0300000000498</v>
      </c>
      <c r="N4435">
        <f t="shared" si="1252"/>
        <v>0</v>
      </c>
      <c r="O4435">
        <f t="shared" si="1247"/>
        <v>0</v>
      </c>
      <c r="P4435">
        <f>COUNTIF(作圖資料!$A$3:$A$249,A4435)</f>
        <v>0</v>
      </c>
      <c r="R4435" s="7">
        <f t="shared" si="1253"/>
        <v>-63</v>
      </c>
      <c r="S4435" s="8">
        <f t="shared" ca="1" si="1254"/>
        <v>-63</v>
      </c>
      <c r="T4435" s="8">
        <f t="shared" ca="1" si="1255"/>
        <v>8741</v>
      </c>
      <c r="U4435" s="8">
        <f t="shared" ca="1" si="1256"/>
        <v>-1</v>
      </c>
      <c r="V4435" s="9">
        <f t="shared" ca="1" si="1257"/>
        <v>2</v>
      </c>
      <c r="W4435" s="3">
        <f t="shared" si="1258"/>
        <v>-6.2110278834464072E-3</v>
      </c>
      <c r="X4435" s="3">
        <f t="shared" si="1259"/>
        <v>1.7277638338758283E-2</v>
      </c>
      <c r="Y4435" s="3">
        <f t="shared" si="1260"/>
        <v>2.1457639659637318E-2</v>
      </c>
    </row>
    <row r="4436" spans="1:25" x14ac:dyDescent="0.25">
      <c r="A4436" s="1">
        <v>42515</v>
      </c>
      <c r="B4436" s="2">
        <v>8396.2000000000007</v>
      </c>
      <c r="C4436" s="2">
        <v>78929</v>
      </c>
      <c r="D4436" s="2">
        <v>8385</v>
      </c>
      <c r="E4436" s="2">
        <v>8196</v>
      </c>
      <c r="F4436" s="13">
        <f t="shared" si="1248"/>
        <v>-1.3339367809247493E-3</v>
      </c>
      <c r="G4436" s="2">
        <f t="shared" si="1243"/>
        <v>8500.5756666666657</v>
      </c>
      <c r="H4436" s="2">
        <f t="shared" ca="1" si="1249"/>
        <v>69898.2</v>
      </c>
      <c r="I4436">
        <f t="shared" ca="1" si="1250"/>
        <v>1</v>
      </c>
      <c r="J4436">
        <f t="shared" si="1251"/>
        <v>-1</v>
      </c>
      <c r="K4436">
        <f t="shared" si="1244"/>
        <v>95.540000000000873</v>
      </c>
      <c r="L4436">
        <f t="shared" ca="1" si="1245"/>
        <v>-95.540000000000873</v>
      </c>
      <c r="M4436" s="14">
        <f t="shared" si="1246"/>
        <v>6923.0300000000498</v>
      </c>
      <c r="N4436">
        <f t="shared" si="1252"/>
        <v>0</v>
      </c>
      <c r="O4436">
        <f t="shared" si="1247"/>
        <v>0</v>
      </c>
      <c r="P4436">
        <f>COUNTIF(作圖資料!$A$3:$A$249,A4436)</f>
        <v>0</v>
      </c>
      <c r="R4436" s="7">
        <f t="shared" si="1253"/>
        <v>102</v>
      </c>
      <c r="S4436" s="8">
        <f t="shared" ca="1" si="1254"/>
        <v>-102</v>
      </c>
      <c r="T4436" s="8">
        <f t="shared" ca="1" si="1255"/>
        <v>8639</v>
      </c>
      <c r="U4436" s="8">
        <f t="shared" ca="1" si="1256"/>
        <v>1</v>
      </c>
      <c r="V4436" s="9">
        <f t="shared" ca="1" si="1257"/>
        <v>2</v>
      </c>
      <c r="W4436" s="3">
        <f t="shared" si="1258"/>
        <v>-6.2110278834464072E-3</v>
      </c>
      <c r="X4436" s="3">
        <f t="shared" si="1259"/>
        <v>2.898643084042507E-2</v>
      </c>
      <c r="Y4436" s="3">
        <f t="shared" si="1260"/>
        <v>3.4036256011838573E-2</v>
      </c>
    </row>
    <row r="4437" spans="1:25" x14ac:dyDescent="0.25">
      <c r="A4437" s="1">
        <v>42516</v>
      </c>
      <c r="B4437" s="2">
        <v>8394.1200000000008</v>
      </c>
      <c r="C4437" s="2">
        <v>64080</v>
      </c>
      <c r="D4437" s="2">
        <v>8385</v>
      </c>
      <c r="E4437" s="2">
        <v>8197</v>
      </c>
      <c r="F4437" s="13">
        <f t="shared" si="1248"/>
        <v>-1.086474818086991E-3</v>
      </c>
      <c r="G4437" s="2">
        <f t="shared" si="1243"/>
        <v>8500.2916666666642</v>
      </c>
      <c r="H4437" s="2">
        <f t="shared" ca="1" si="1249"/>
        <v>70694.2</v>
      </c>
      <c r="I4437">
        <f t="shared" ca="1" si="1250"/>
        <v>-1</v>
      </c>
      <c r="J4437">
        <f t="shared" si="1251"/>
        <v>-1</v>
      </c>
      <c r="K4437">
        <f t="shared" si="1244"/>
        <v>-2.0799999999999272</v>
      </c>
      <c r="L4437">
        <f t="shared" ca="1" si="1245"/>
        <v>-2.0799999999999272</v>
      </c>
      <c r="M4437" s="14">
        <f t="shared" si="1246"/>
        <v>6923.0300000000498</v>
      </c>
      <c r="N4437">
        <f t="shared" si="1252"/>
        <v>0</v>
      </c>
      <c r="O4437">
        <f t="shared" si="1247"/>
        <v>0</v>
      </c>
      <c r="P4437">
        <f>COUNTIF(作圖資料!$A$3:$A$249,A4437)</f>
        <v>0</v>
      </c>
      <c r="R4437" s="7">
        <f t="shared" si="1253"/>
        <v>0</v>
      </c>
      <c r="S4437" s="8">
        <f t="shared" ca="1" si="1254"/>
        <v>0</v>
      </c>
      <c r="T4437" s="8">
        <f t="shared" ca="1" si="1255"/>
        <v>8639</v>
      </c>
      <c r="U4437" s="8">
        <f t="shared" ca="1" si="1256"/>
        <v>-1</v>
      </c>
      <c r="V4437" s="9">
        <f t="shared" ca="1" si="1257"/>
        <v>2</v>
      </c>
      <c r="W4437" s="3">
        <f t="shared" si="1258"/>
        <v>-6.2110278834464072E-3</v>
      </c>
      <c r="X4437" s="3">
        <f t="shared" si="1259"/>
        <v>2.8731518883093443E-2</v>
      </c>
      <c r="Y4437" s="3">
        <f t="shared" si="1260"/>
        <v>3.4036256011838573E-2</v>
      </c>
    </row>
    <row r="4438" spans="1:25" x14ac:dyDescent="0.25">
      <c r="A4438" s="1">
        <v>42517</v>
      </c>
      <c r="B4438" s="2">
        <v>8463.61</v>
      </c>
      <c r="C4438" s="2">
        <v>66649</v>
      </c>
      <c r="D4438" s="2">
        <v>8462</v>
      </c>
      <c r="E4438" s="2">
        <v>8272</v>
      </c>
      <c r="F4438" s="13">
        <f t="shared" si="1248"/>
        <v>-1.9022615645103436E-4</v>
      </c>
      <c r="G4438" s="2">
        <f t="shared" si="1243"/>
        <v>8499.9236666666638</v>
      </c>
      <c r="H4438" s="2">
        <f t="shared" ca="1" si="1249"/>
        <v>72516</v>
      </c>
      <c r="I4438">
        <f t="shared" ca="1" si="1250"/>
        <v>-1</v>
      </c>
      <c r="J4438">
        <f t="shared" si="1251"/>
        <v>-1</v>
      </c>
      <c r="K4438">
        <f t="shared" si="1244"/>
        <v>69.489999999999782</v>
      </c>
      <c r="L4438">
        <f t="shared" ca="1" si="1245"/>
        <v>-69.489999999999782</v>
      </c>
      <c r="M4438" s="14">
        <f t="shared" si="1246"/>
        <v>6923.0300000000498</v>
      </c>
      <c r="N4438">
        <f t="shared" si="1252"/>
        <v>0</v>
      </c>
      <c r="O4438">
        <f t="shared" si="1247"/>
        <v>0</v>
      </c>
      <c r="P4438">
        <f>COUNTIF(作圖資料!$A$3:$A$249,A4438)</f>
        <v>0</v>
      </c>
      <c r="R4438" s="7">
        <f t="shared" si="1253"/>
        <v>77</v>
      </c>
      <c r="S4438" s="8">
        <f t="shared" ca="1" si="1254"/>
        <v>-77</v>
      </c>
      <c r="T4438" s="8">
        <f t="shared" ca="1" si="1255"/>
        <v>8562</v>
      </c>
      <c r="U4438" s="8">
        <f t="shared" ca="1" si="1256"/>
        <v>-1</v>
      </c>
      <c r="V4438" s="9">
        <f t="shared" ca="1" si="1257"/>
        <v>0</v>
      </c>
      <c r="W4438" s="3">
        <f t="shared" si="1258"/>
        <v>-6.2110278834464072E-3</v>
      </c>
      <c r="X4438" s="3">
        <f t="shared" si="1259"/>
        <v>3.7247784226832392E-2</v>
      </c>
      <c r="Y4438" s="3">
        <f t="shared" si="1260"/>
        <v>4.3531878160068871E-2</v>
      </c>
    </row>
    <row r="4439" spans="1:25" x14ac:dyDescent="0.25">
      <c r="A4439" s="1">
        <v>42520</v>
      </c>
      <c r="B4439" s="2">
        <v>8535.8700000000008</v>
      </c>
      <c r="C4439" s="2">
        <v>76824</v>
      </c>
      <c r="D4439" s="2">
        <v>8508</v>
      </c>
      <c r="E4439" s="2">
        <v>8315</v>
      </c>
      <c r="F4439" s="13">
        <f t="shared" si="1248"/>
        <v>-3.2650450393457708E-3</v>
      </c>
      <c r="G4439" s="2">
        <f t="shared" si="1243"/>
        <v>8499.78733333333</v>
      </c>
      <c r="H4439" s="2">
        <f t="shared" ca="1" si="1249"/>
        <v>69866.600000000006</v>
      </c>
      <c r="I4439">
        <f t="shared" ca="1" si="1250"/>
        <v>1</v>
      </c>
      <c r="J4439">
        <f t="shared" si="1251"/>
        <v>-1</v>
      </c>
      <c r="K4439">
        <f t="shared" si="1244"/>
        <v>72.260000000000218</v>
      </c>
      <c r="L4439">
        <f t="shared" ca="1" si="1245"/>
        <v>-72.260000000000218</v>
      </c>
      <c r="M4439" s="14">
        <f t="shared" si="1246"/>
        <v>6923.0300000000498</v>
      </c>
      <c r="N4439">
        <f t="shared" si="1252"/>
        <v>0</v>
      </c>
      <c r="O4439">
        <f t="shared" si="1247"/>
        <v>0</v>
      </c>
      <c r="P4439">
        <f>COUNTIF(作圖資料!$A$3:$A$249,A4439)</f>
        <v>0</v>
      </c>
      <c r="R4439" s="7">
        <f t="shared" si="1253"/>
        <v>46</v>
      </c>
      <c r="S4439" s="8">
        <f t="shared" ca="1" si="1254"/>
        <v>-46</v>
      </c>
      <c r="T4439" s="8">
        <f t="shared" ca="1" si="1255"/>
        <v>8516</v>
      </c>
      <c r="U4439" s="8">
        <f t="shared" ca="1" si="1256"/>
        <v>1</v>
      </c>
      <c r="V4439" s="9">
        <f t="shared" ca="1" si="1257"/>
        <v>2</v>
      </c>
      <c r="W4439" s="3">
        <f t="shared" si="1258"/>
        <v>-6.2110278834464072E-3</v>
      </c>
      <c r="X4439" s="3">
        <f t="shared" si="1259"/>
        <v>4.6103523667594626E-2</v>
      </c>
      <c r="Y4439" s="3">
        <f t="shared" si="1260"/>
        <v>4.9204587495375263E-2</v>
      </c>
    </row>
    <row r="4440" spans="1:25" x14ac:dyDescent="0.25">
      <c r="A4440" s="1">
        <v>42521</v>
      </c>
      <c r="B4440" s="2">
        <v>8535.59</v>
      </c>
      <c r="C4440" s="2">
        <v>113861</v>
      </c>
      <c r="D4440" s="2">
        <v>8515</v>
      </c>
      <c r="E4440" s="2">
        <v>8325</v>
      </c>
      <c r="F4440" s="13">
        <f t="shared" si="1248"/>
        <v>-2.4122526972359948E-3</v>
      </c>
      <c r="G4440" s="2">
        <f t="shared" si="1243"/>
        <v>8498.5173333333314</v>
      </c>
      <c r="H4440" s="2">
        <f t="shared" ca="1" si="1249"/>
        <v>80068.600000000006</v>
      </c>
      <c r="I4440">
        <f t="shared" ca="1" si="1250"/>
        <v>1</v>
      </c>
      <c r="J4440">
        <f t="shared" si="1251"/>
        <v>-1</v>
      </c>
      <c r="K4440">
        <f t="shared" si="1244"/>
        <v>-0.28000000000065484</v>
      </c>
      <c r="L4440">
        <f t="shared" ca="1" si="1245"/>
        <v>-0.28000000000065484</v>
      </c>
      <c r="M4440" s="14">
        <f t="shared" si="1246"/>
        <v>6923.0300000000498</v>
      </c>
      <c r="N4440">
        <f t="shared" si="1252"/>
        <v>0</v>
      </c>
      <c r="O4440">
        <f t="shared" si="1247"/>
        <v>0</v>
      </c>
      <c r="P4440">
        <f>COUNTIF(作圖資料!$A$3:$A$249,A4440)</f>
        <v>0</v>
      </c>
      <c r="R4440" s="7">
        <f t="shared" si="1253"/>
        <v>7</v>
      </c>
      <c r="S4440" s="8">
        <f t="shared" ca="1" si="1254"/>
        <v>7</v>
      </c>
      <c r="T4440" s="8">
        <f t="shared" ca="1" si="1255"/>
        <v>8523</v>
      </c>
      <c r="U4440" s="8">
        <f t="shared" ca="1" si="1256"/>
        <v>1</v>
      </c>
      <c r="V4440" s="9">
        <f t="shared" ca="1" si="1257"/>
        <v>0</v>
      </c>
      <c r="W4440" s="3">
        <f t="shared" si="1258"/>
        <v>-6.2110278834464072E-3</v>
      </c>
      <c r="X4440" s="3">
        <f t="shared" si="1259"/>
        <v>4.606920859641539E-2</v>
      </c>
      <c r="Y4440" s="3">
        <f t="shared" si="1260"/>
        <v>5.0067825872487148E-2</v>
      </c>
    </row>
    <row r="4441" spans="1:25" x14ac:dyDescent="0.25">
      <c r="A4441" s="1">
        <v>42522</v>
      </c>
      <c r="B4441" s="2">
        <v>8597.16</v>
      </c>
      <c r="C4441" s="2">
        <v>75658</v>
      </c>
      <c r="D4441" s="2">
        <v>8563</v>
      </c>
      <c r="E4441" s="2">
        <v>8373</v>
      </c>
      <c r="F4441" s="13">
        <f t="shared" si="1248"/>
        <v>-3.9734051710099694E-3</v>
      </c>
      <c r="G4441" s="2">
        <f t="shared" si="1243"/>
        <v>8497.7441666666655</v>
      </c>
      <c r="H4441" s="2">
        <f t="shared" ca="1" si="1249"/>
        <v>79414.399999999994</v>
      </c>
      <c r="I4441">
        <f t="shared" ca="1" si="1250"/>
        <v>-1</v>
      </c>
      <c r="J4441">
        <f t="shared" si="1251"/>
        <v>-1</v>
      </c>
      <c r="K4441">
        <f t="shared" si="1244"/>
        <v>61.569999999999709</v>
      </c>
      <c r="L4441">
        <f t="shared" ca="1" si="1245"/>
        <v>61.569999999999709</v>
      </c>
      <c r="M4441" s="14">
        <f t="shared" si="1246"/>
        <v>6923.0300000000498</v>
      </c>
      <c r="N4441">
        <f t="shared" si="1252"/>
        <v>0</v>
      </c>
      <c r="O4441">
        <f t="shared" si="1247"/>
        <v>0</v>
      </c>
      <c r="P4441">
        <f>COUNTIF(作圖資料!$A$3:$A$249,A4441)</f>
        <v>0</v>
      </c>
      <c r="R4441" s="7">
        <f t="shared" si="1253"/>
        <v>48</v>
      </c>
      <c r="S4441" s="8">
        <f t="shared" ca="1" si="1254"/>
        <v>48</v>
      </c>
      <c r="T4441" s="8">
        <f t="shared" ca="1" si="1255"/>
        <v>8571</v>
      </c>
      <c r="U4441" s="8">
        <f t="shared" ca="1" si="1256"/>
        <v>-1</v>
      </c>
      <c r="V4441" s="9">
        <f t="shared" ca="1" si="1257"/>
        <v>2</v>
      </c>
      <c r="W4441" s="3">
        <f t="shared" si="1258"/>
        <v>-6.2110278834464072E-3</v>
      </c>
      <c r="X4441" s="3">
        <f t="shared" si="1259"/>
        <v>5.3614847641083596E-2</v>
      </c>
      <c r="Y4441" s="3">
        <f t="shared" si="1260"/>
        <v>5.598717474411119E-2</v>
      </c>
    </row>
    <row r="4442" spans="1:25" x14ac:dyDescent="0.25">
      <c r="A4442" s="1">
        <v>42523</v>
      </c>
      <c r="B4442" s="2">
        <v>8556.02</v>
      </c>
      <c r="C4442" s="2">
        <v>77590</v>
      </c>
      <c r="D4442" s="2">
        <v>8552</v>
      </c>
      <c r="E4442" s="2">
        <v>8361</v>
      </c>
      <c r="F4442" s="13">
        <f t="shared" si="1248"/>
        <v>-4.698446240191112E-4</v>
      </c>
      <c r="G4442" s="2">
        <f t="shared" si="1243"/>
        <v>8496.018666666665</v>
      </c>
      <c r="H4442" s="2">
        <f t="shared" ca="1" si="1249"/>
        <v>82116.399999999994</v>
      </c>
      <c r="I4442">
        <f t="shared" ca="1" si="1250"/>
        <v>-1</v>
      </c>
      <c r="J4442">
        <f t="shared" si="1251"/>
        <v>-1</v>
      </c>
      <c r="K4442">
        <f t="shared" si="1244"/>
        <v>-41.139999999999418</v>
      </c>
      <c r="L4442">
        <f t="shared" ca="1" si="1245"/>
        <v>41.139999999999418</v>
      </c>
      <c r="M4442" s="14">
        <f t="shared" si="1246"/>
        <v>6923.0300000000498</v>
      </c>
      <c r="N4442">
        <f t="shared" si="1252"/>
        <v>0</v>
      </c>
      <c r="O4442">
        <f t="shared" si="1247"/>
        <v>0</v>
      </c>
      <c r="P4442">
        <f>COUNTIF(作圖資料!$A$3:$A$249,A4442)</f>
        <v>0</v>
      </c>
      <c r="R4442" s="7">
        <f t="shared" si="1253"/>
        <v>-11</v>
      </c>
      <c r="S4442" s="8">
        <f t="shared" ca="1" si="1254"/>
        <v>11</v>
      </c>
      <c r="T4442" s="8">
        <f t="shared" ca="1" si="1255"/>
        <v>8582</v>
      </c>
      <c r="U4442" s="8">
        <f t="shared" ca="1" si="1256"/>
        <v>-1</v>
      </c>
      <c r="V4442" s="9">
        <f t="shared" ca="1" si="1257"/>
        <v>0</v>
      </c>
      <c r="W4442" s="3">
        <f t="shared" si="1258"/>
        <v>-6.2110278834464072E-3</v>
      </c>
      <c r="X4442" s="3">
        <f t="shared" si="1259"/>
        <v>4.8572983254244972E-2</v>
      </c>
      <c r="Y4442" s="3">
        <f t="shared" si="1260"/>
        <v>5.4630657294364005E-2</v>
      </c>
    </row>
    <row r="4443" spans="1:25" x14ac:dyDescent="0.25">
      <c r="A4443" s="1">
        <v>42524</v>
      </c>
      <c r="B4443" s="2">
        <v>8587.36</v>
      </c>
      <c r="C4443" s="2">
        <v>63788</v>
      </c>
      <c r="D4443" s="2">
        <v>8566</v>
      </c>
      <c r="E4443" s="2">
        <v>8380</v>
      </c>
      <c r="F4443" s="13">
        <f t="shared" si="1248"/>
        <v>-2.487376795662577E-3</v>
      </c>
      <c r="G4443" s="2">
        <f t="shared" si="1243"/>
        <v>8494.7361666666638</v>
      </c>
      <c r="H4443" s="2">
        <f t="shared" ca="1" si="1249"/>
        <v>81544.2</v>
      </c>
      <c r="I4443">
        <f t="shared" ca="1" si="1250"/>
        <v>-1</v>
      </c>
      <c r="J4443">
        <f t="shared" si="1251"/>
        <v>-1</v>
      </c>
      <c r="K4443">
        <f t="shared" si="1244"/>
        <v>31.340000000000146</v>
      </c>
      <c r="L4443">
        <f t="shared" ca="1" si="1245"/>
        <v>-31.340000000000146</v>
      </c>
      <c r="M4443" s="14">
        <f t="shared" si="1246"/>
        <v>6923.0300000000498</v>
      </c>
      <c r="N4443">
        <f t="shared" si="1252"/>
        <v>0</v>
      </c>
      <c r="O4443">
        <f t="shared" si="1247"/>
        <v>0</v>
      </c>
      <c r="P4443">
        <f>COUNTIF(作圖資料!$A$3:$A$249,A4443)</f>
        <v>0</v>
      </c>
      <c r="R4443" s="7">
        <f t="shared" si="1253"/>
        <v>14</v>
      </c>
      <c r="S4443" s="8">
        <f t="shared" ca="1" si="1254"/>
        <v>-14</v>
      </c>
      <c r="T4443" s="8">
        <f t="shared" ca="1" si="1255"/>
        <v>8568</v>
      </c>
      <c r="U4443" s="8">
        <f t="shared" ca="1" si="1256"/>
        <v>-1</v>
      </c>
      <c r="V4443" s="9">
        <f t="shared" ca="1" si="1257"/>
        <v>0</v>
      </c>
      <c r="W4443" s="3">
        <f t="shared" si="1258"/>
        <v>-6.2110278834464072E-3</v>
      </c>
      <c r="X4443" s="3">
        <f t="shared" si="1259"/>
        <v>5.2413820149809665E-2</v>
      </c>
      <c r="Y4443" s="3">
        <f t="shared" si="1260"/>
        <v>5.6357134048587554E-2</v>
      </c>
    </row>
    <row r="4444" spans="1:25" x14ac:dyDescent="0.25">
      <c r="A4444" s="1">
        <v>42525</v>
      </c>
      <c r="B4444" s="2">
        <v>8591.57</v>
      </c>
      <c r="C4444" s="2">
        <v>29764</v>
      </c>
      <c r="D4444" s="2">
        <v>8576</v>
      </c>
      <c r="E4444" s="2">
        <v>8389</v>
      </c>
      <c r="F4444" s="13">
        <f t="shared" si="1248"/>
        <v>-1.8122415344342668E-3</v>
      </c>
      <c r="G4444" s="2">
        <f t="shared" si="1243"/>
        <v>8494.0271666666631</v>
      </c>
      <c r="H4444" s="2">
        <f t="shared" ca="1" si="1249"/>
        <v>72132.2</v>
      </c>
      <c r="I4444">
        <f t="shared" ca="1" si="1250"/>
        <v>-1</v>
      </c>
      <c r="J4444">
        <f t="shared" si="1251"/>
        <v>-1</v>
      </c>
      <c r="K4444">
        <f t="shared" si="1244"/>
        <v>4.2099999999991269</v>
      </c>
      <c r="L4444">
        <f t="shared" ca="1" si="1245"/>
        <v>-4.2099999999991269</v>
      </c>
      <c r="M4444" s="14">
        <f t="shared" si="1246"/>
        <v>6923.0300000000498</v>
      </c>
      <c r="N4444">
        <f t="shared" si="1252"/>
        <v>0</v>
      </c>
      <c r="O4444">
        <f t="shared" si="1247"/>
        <v>0</v>
      </c>
      <c r="P4444">
        <f>COUNTIF(作圖資料!$A$3:$A$249,A4444)</f>
        <v>0</v>
      </c>
      <c r="R4444" s="7">
        <f t="shared" si="1253"/>
        <v>10</v>
      </c>
      <c r="S4444" s="8">
        <f t="shared" ca="1" si="1254"/>
        <v>-10</v>
      </c>
      <c r="T4444" s="8">
        <f t="shared" ca="1" si="1255"/>
        <v>8558</v>
      </c>
      <c r="U4444" s="8">
        <f t="shared" ca="1" si="1256"/>
        <v>0</v>
      </c>
      <c r="V4444" s="9">
        <f t="shared" ca="1" si="1257"/>
        <v>1</v>
      </c>
      <c r="W4444" s="3">
        <f t="shared" si="1258"/>
        <v>-6.2110278834464072E-3</v>
      </c>
      <c r="X4444" s="3">
        <f t="shared" si="1259"/>
        <v>5.2929771755754862E-2</v>
      </c>
      <c r="Y4444" s="3">
        <f t="shared" si="1260"/>
        <v>5.7590331730176025E-2</v>
      </c>
    </row>
    <row r="4445" spans="1:25" x14ac:dyDescent="0.25">
      <c r="A4445" s="1">
        <v>42527</v>
      </c>
      <c r="B4445" s="2">
        <v>8597.11</v>
      </c>
      <c r="C4445" s="2">
        <v>61030</v>
      </c>
      <c r="D4445" s="2">
        <v>8575</v>
      </c>
      <c r="E4445" s="2">
        <v>8380</v>
      </c>
      <c r="F4445" s="13">
        <f t="shared" si="1248"/>
        <v>-2.5717944751202371E-3</v>
      </c>
      <c r="G4445" s="2">
        <f t="shared" si="1243"/>
        <v>8492.9673333333303</v>
      </c>
      <c r="H4445" s="2">
        <f t="shared" ca="1" si="1249"/>
        <v>61566</v>
      </c>
      <c r="I4445">
        <f t="shared" ca="1" si="1250"/>
        <v>-1</v>
      </c>
      <c r="J4445">
        <f t="shared" si="1251"/>
        <v>-1</v>
      </c>
      <c r="K4445">
        <f t="shared" si="1244"/>
        <v>5.5400000000008731</v>
      </c>
      <c r="L4445">
        <f t="shared" ca="1" si="1245"/>
        <v>-5.5400000000008731</v>
      </c>
      <c r="M4445" s="14">
        <f t="shared" si="1246"/>
        <v>6923.0300000000498</v>
      </c>
      <c r="N4445">
        <f t="shared" si="1252"/>
        <v>0</v>
      </c>
      <c r="O4445">
        <f t="shared" si="1247"/>
        <v>0</v>
      </c>
      <c r="P4445">
        <f>COUNTIF(作圖資料!$A$3:$A$249,A4445)</f>
        <v>0</v>
      </c>
      <c r="R4445" s="7">
        <f t="shared" si="1253"/>
        <v>-1</v>
      </c>
      <c r="S4445" s="8">
        <f t="shared" ca="1" si="1254"/>
        <v>1</v>
      </c>
      <c r="T4445" s="8">
        <f t="shared" ca="1" si="1255"/>
        <v>8558</v>
      </c>
      <c r="U4445" s="8">
        <f t="shared" ca="1" si="1256"/>
        <v>0</v>
      </c>
      <c r="V4445" s="9">
        <f t="shared" ca="1" si="1257"/>
        <v>0</v>
      </c>
      <c r="W4445" s="3">
        <f t="shared" si="1258"/>
        <v>-6.2110278834464072E-3</v>
      </c>
      <c r="X4445" s="3">
        <f t="shared" si="1259"/>
        <v>5.3608719949801653E-2</v>
      </c>
      <c r="Y4445" s="3">
        <f t="shared" si="1260"/>
        <v>5.7467011962017089E-2</v>
      </c>
    </row>
    <row r="4446" spans="1:25" x14ac:dyDescent="0.25">
      <c r="A4446" s="1">
        <v>42528</v>
      </c>
      <c r="B4446" s="2">
        <v>8679.9</v>
      </c>
      <c r="C4446" s="2">
        <v>82613</v>
      </c>
      <c r="D4446" s="2">
        <v>8666</v>
      </c>
      <c r="E4446" s="2">
        <v>8474</v>
      </c>
      <c r="F4446" s="13">
        <f t="shared" si="1248"/>
        <v>-1.6014009377988137E-3</v>
      </c>
      <c r="G4446" s="2">
        <f t="shared" si="1243"/>
        <v>8492.529999999997</v>
      </c>
      <c r="H4446" s="2">
        <f t="shared" ca="1" si="1249"/>
        <v>62957</v>
      </c>
      <c r="I4446">
        <f t="shared" ca="1" si="1250"/>
        <v>1</v>
      </c>
      <c r="J4446">
        <f t="shared" si="1251"/>
        <v>-1</v>
      </c>
      <c r="K4446">
        <f t="shared" si="1244"/>
        <v>82.789999999999054</v>
      </c>
      <c r="L4446">
        <f t="shared" ca="1" si="1245"/>
        <v>-82.789999999999054</v>
      </c>
      <c r="M4446" s="14">
        <f t="shared" si="1246"/>
        <v>6923.0300000000498</v>
      </c>
      <c r="N4446">
        <f t="shared" si="1252"/>
        <v>0</v>
      </c>
      <c r="O4446">
        <f t="shared" si="1247"/>
        <v>0</v>
      </c>
      <c r="P4446">
        <f>COUNTIF(作圖資料!$A$3:$A$249,A4446)</f>
        <v>0</v>
      </c>
      <c r="R4446" s="7">
        <f t="shared" si="1253"/>
        <v>91</v>
      </c>
      <c r="S4446" s="8">
        <f t="shared" ca="1" si="1254"/>
        <v>-91</v>
      </c>
      <c r="T4446" s="8">
        <f t="shared" ca="1" si="1255"/>
        <v>8558</v>
      </c>
      <c r="U4446" s="8">
        <f t="shared" ca="1" si="1256"/>
        <v>0</v>
      </c>
      <c r="V4446" s="9">
        <f t="shared" ca="1" si="1257"/>
        <v>0</v>
      </c>
      <c r="W4446" s="3">
        <f t="shared" si="1258"/>
        <v>-6.2110278834464072E-3</v>
      </c>
      <c r="X4446" s="3">
        <f t="shared" si="1259"/>
        <v>6.375495117455543E-2</v>
      </c>
      <c r="Y4446" s="3">
        <f t="shared" si="1260"/>
        <v>6.8689110864471159E-2</v>
      </c>
    </row>
    <row r="4447" spans="1:25" x14ac:dyDescent="0.25">
      <c r="A4447" s="1">
        <v>42529</v>
      </c>
      <c r="B4447" s="2">
        <v>8715.48</v>
      </c>
      <c r="C4447" s="2">
        <v>84516</v>
      </c>
      <c r="D4447" s="2">
        <v>8718</v>
      </c>
      <c r="E4447" s="2">
        <v>8527</v>
      </c>
      <c r="F4447" s="13">
        <f t="shared" si="1248"/>
        <v>2.8914070137275871E-4</v>
      </c>
      <c r="G4447" s="2">
        <f t="shared" si="1243"/>
        <v>8491.9896666666646</v>
      </c>
      <c r="H4447" s="2">
        <f t="shared" ca="1" si="1249"/>
        <v>64342.2</v>
      </c>
      <c r="I4447">
        <f t="shared" ca="1" si="1250"/>
        <v>1</v>
      </c>
      <c r="J4447">
        <f t="shared" si="1251"/>
        <v>1</v>
      </c>
      <c r="K4447">
        <f t="shared" si="1244"/>
        <v>35.579999999999927</v>
      </c>
      <c r="L4447">
        <f t="shared" ca="1" si="1245"/>
        <v>35.579999999999927</v>
      </c>
      <c r="M4447" s="14">
        <f t="shared" si="1246"/>
        <v>6923.0300000000498</v>
      </c>
      <c r="N4447">
        <f t="shared" si="1252"/>
        <v>0</v>
      </c>
      <c r="O4447">
        <f t="shared" si="1247"/>
        <v>0</v>
      </c>
      <c r="P4447">
        <f>COUNTIF(作圖資料!$A$3:$A$249,A4447)</f>
        <v>0</v>
      </c>
      <c r="R4447" s="7">
        <f t="shared" si="1253"/>
        <v>52</v>
      </c>
      <c r="S4447" s="8">
        <f t="shared" ca="1" si="1254"/>
        <v>52</v>
      </c>
      <c r="T4447" s="8">
        <f t="shared" ca="1" si="1255"/>
        <v>8558</v>
      </c>
      <c r="U4447" s="8">
        <f t="shared" ca="1" si="1256"/>
        <v>0</v>
      </c>
      <c r="V4447" s="9">
        <f t="shared" ca="1" si="1257"/>
        <v>0</v>
      </c>
      <c r="W4447" s="3">
        <f t="shared" si="1258"/>
        <v>-6.2110278834464072E-3</v>
      </c>
      <c r="X4447" s="3">
        <f t="shared" si="1259"/>
        <v>6.8115416290834618E-2</v>
      </c>
      <c r="Y4447" s="3">
        <f t="shared" si="1260"/>
        <v>7.5101738808730722E-2</v>
      </c>
    </row>
    <row r="4448" spans="1:25" x14ac:dyDescent="0.25">
      <c r="A4448" s="1">
        <v>42534</v>
      </c>
      <c r="B4448" s="2">
        <v>8536.2199999999993</v>
      </c>
      <c r="C4448" s="2">
        <v>80203</v>
      </c>
      <c r="D4448" s="2">
        <v>8525</v>
      </c>
      <c r="E4448" s="2">
        <v>8330</v>
      </c>
      <c r="F4448" s="13">
        <f t="shared" si="1248"/>
        <v>-1.3143991134247912E-3</v>
      </c>
      <c r="G4448" s="2">
        <f t="shared" si="1243"/>
        <v>8490.7403333333295</v>
      </c>
      <c r="H4448" s="2">
        <f t="shared" ca="1" si="1249"/>
        <v>67625.2</v>
      </c>
      <c r="I4448">
        <f t="shared" ca="1" si="1250"/>
        <v>1</v>
      </c>
      <c r="J4448">
        <f t="shared" si="1251"/>
        <v>-1</v>
      </c>
      <c r="K4448">
        <f t="shared" si="1244"/>
        <v>-179.26000000000022</v>
      </c>
      <c r="L4448">
        <f t="shared" ca="1" si="1245"/>
        <v>-179.26000000000022</v>
      </c>
      <c r="M4448" s="14">
        <f t="shared" si="1246"/>
        <v>6923.0300000000498</v>
      </c>
      <c r="N4448">
        <f t="shared" si="1252"/>
        <v>0</v>
      </c>
      <c r="O4448">
        <f t="shared" si="1247"/>
        <v>0</v>
      </c>
      <c r="P4448">
        <f>COUNTIF(作圖資料!$A$3:$A$249,A4448)</f>
        <v>0</v>
      </c>
      <c r="R4448" s="7">
        <f t="shared" si="1253"/>
        <v>-193</v>
      </c>
      <c r="S4448" s="8">
        <f t="shared" ca="1" si="1254"/>
        <v>-193</v>
      </c>
      <c r="T4448" s="8">
        <f t="shared" ca="1" si="1255"/>
        <v>8558</v>
      </c>
      <c r="U4448" s="8">
        <f t="shared" ca="1" si="1256"/>
        <v>1</v>
      </c>
      <c r="V4448" s="9">
        <f t="shared" ca="1" si="1257"/>
        <v>1</v>
      </c>
      <c r="W4448" s="3">
        <f t="shared" si="1258"/>
        <v>-6.2110278834464072E-3</v>
      </c>
      <c r="X4448" s="3">
        <f t="shared" si="1259"/>
        <v>4.6146417506568671E-2</v>
      </c>
      <c r="Y4448" s="3">
        <f t="shared" si="1260"/>
        <v>5.1301023554075398E-2</v>
      </c>
    </row>
    <row r="4449" spans="1:25" x14ac:dyDescent="0.25">
      <c r="A4449" s="1">
        <v>42535</v>
      </c>
      <c r="B4449" s="2">
        <v>8576.1200000000008</v>
      </c>
      <c r="C4449" s="2">
        <v>62249</v>
      </c>
      <c r="D4449" s="2">
        <v>8575</v>
      </c>
      <c r="E4449" s="2">
        <v>8381</v>
      </c>
      <c r="F4449" s="13">
        <f t="shared" si="1248"/>
        <v>-1.3059518756741717E-4</v>
      </c>
      <c r="G4449" s="2">
        <f t="shared" si="1243"/>
        <v>8488.6899999999969</v>
      </c>
      <c r="H4449" s="2">
        <f t="shared" ca="1" si="1249"/>
        <v>74122.2</v>
      </c>
      <c r="I4449">
        <f t="shared" ca="1" si="1250"/>
        <v>-1</v>
      </c>
      <c r="J4449">
        <f t="shared" si="1251"/>
        <v>-1</v>
      </c>
      <c r="K4449">
        <f t="shared" si="1244"/>
        <v>39.900000000001455</v>
      </c>
      <c r="L4449">
        <f t="shared" ca="1" si="1245"/>
        <v>39.900000000001455</v>
      </c>
      <c r="M4449" s="14">
        <f t="shared" si="1246"/>
        <v>6923.0300000000498</v>
      </c>
      <c r="N4449">
        <f t="shared" si="1252"/>
        <v>0</v>
      </c>
      <c r="O4449">
        <f t="shared" si="1247"/>
        <v>0</v>
      </c>
      <c r="P4449">
        <f>COUNTIF(作圖資料!$A$3:$A$249,A4449)</f>
        <v>0</v>
      </c>
      <c r="R4449" s="7">
        <f t="shared" si="1253"/>
        <v>50</v>
      </c>
      <c r="S4449" s="8">
        <f t="shared" ca="1" si="1254"/>
        <v>50</v>
      </c>
      <c r="T4449" s="8">
        <f t="shared" ca="1" si="1255"/>
        <v>8608</v>
      </c>
      <c r="U4449" s="8">
        <f t="shared" ca="1" si="1256"/>
        <v>-1</v>
      </c>
      <c r="V4449" s="9">
        <f t="shared" ca="1" si="1257"/>
        <v>2</v>
      </c>
      <c r="W4449" s="3">
        <f t="shared" si="1258"/>
        <v>-6.2110278834464072E-3</v>
      </c>
      <c r="X4449" s="3">
        <f t="shared" si="1259"/>
        <v>5.1036315149613598E-2</v>
      </c>
      <c r="Y4449" s="3">
        <f t="shared" si="1260"/>
        <v>5.7467011962017089E-2</v>
      </c>
    </row>
    <row r="4450" spans="1:25" x14ac:dyDescent="0.25">
      <c r="A4450" s="1">
        <v>42536</v>
      </c>
      <c r="B4450" s="2">
        <v>8606.3700000000008</v>
      </c>
      <c r="C4450" s="2">
        <v>71556</v>
      </c>
      <c r="D4450" s="2">
        <v>8601</v>
      </c>
      <c r="E4450" s="2">
        <v>8414</v>
      </c>
      <c r="F4450" s="13">
        <f t="shared" si="1248"/>
        <v>-2.2352048540790204E-2</v>
      </c>
      <c r="G4450" s="2">
        <f t="shared" si="1243"/>
        <v>8486.5538333333316</v>
      </c>
      <c r="H4450" s="2">
        <f t="shared" ca="1" si="1249"/>
        <v>76227.399999999994</v>
      </c>
      <c r="I4450">
        <f t="shared" ca="1" si="1250"/>
        <v>-1</v>
      </c>
      <c r="J4450">
        <f t="shared" si="1251"/>
        <v>-1</v>
      </c>
      <c r="K4450">
        <f t="shared" si="1244"/>
        <v>30.25</v>
      </c>
      <c r="L4450">
        <f t="shared" ca="1" si="1245"/>
        <v>-30.25</v>
      </c>
      <c r="M4450" s="14">
        <f t="shared" si="1246"/>
        <v>6923.0300000000498</v>
      </c>
      <c r="N4450">
        <f t="shared" si="1252"/>
        <v>0</v>
      </c>
      <c r="O4450">
        <f t="shared" si="1247"/>
        <v>0</v>
      </c>
      <c r="P4450">
        <f>COUNTIF(作圖資料!$A$3:$A$249,A4450)</f>
        <v>1</v>
      </c>
      <c r="R4450" s="7">
        <f t="shared" si="1253"/>
        <v>26</v>
      </c>
      <c r="S4450" s="8">
        <f t="shared" ca="1" si="1254"/>
        <v>-26</v>
      </c>
      <c r="T4450" s="8">
        <f t="shared" ca="1" si="1255"/>
        <v>8582</v>
      </c>
      <c r="U4450" s="8">
        <f t="shared" ca="1" si="1256"/>
        <v>-1</v>
      </c>
      <c r="V4450" s="9">
        <f t="shared" ca="1" si="1257"/>
        <v>2</v>
      </c>
      <c r="W4450" s="3">
        <f t="shared" si="1258"/>
        <v>-6.2110278834464072E-3</v>
      </c>
      <c r="X4450" s="3">
        <f t="shared" si="1259"/>
        <v>5.47435683752302E-2</v>
      </c>
      <c r="Y4450" s="3">
        <f t="shared" si="1260"/>
        <v>6.067332593414676E-2</v>
      </c>
    </row>
    <row r="4451" spans="1:25" x14ac:dyDescent="0.25">
      <c r="A4451" s="1">
        <v>42537</v>
      </c>
      <c r="B4451" s="2">
        <v>8494.14</v>
      </c>
      <c r="C4451" s="2">
        <v>69536</v>
      </c>
      <c r="D4451" s="2">
        <v>8283</v>
      </c>
      <c r="E4451" s="2">
        <v>8166</v>
      </c>
      <c r="F4451" s="13">
        <f t="shared" si="1248"/>
        <v>-2.485713680254853E-2</v>
      </c>
      <c r="G4451" s="2">
        <f t="shared" si="1243"/>
        <v>8481.277666666665</v>
      </c>
      <c r="H4451" s="2">
        <f t="shared" ca="1" si="1249"/>
        <v>73612</v>
      </c>
      <c r="I4451">
        <f t="shared" ca="1" si="1250"/>
        <v>-1</v>
      </c>
      <c r="J4451">
        <f t="shared" si="1251"/>
        <v>-1</v>
      </c>
      <c r="K4451">
        <f t="shared" si="1244"/>
        <v>-112.23000000000138</v>
      </c>
      <c r="L4451">
        <f t="shared" ca="1" si="1245"/>
        <v>112.23000000000138</v>
      </c>
      <c r="M4451" s="14">
        <f t="shared" si="1246"/>
        <v>6923.0300000000498</v>
      </c>
      <c r="N4451">
        <f t="shared" si="1252"/>
        <v>0</v>
      </c>
      <c r="O4451">
        <f t="shared" si="1247"/>
        <v>0</v>
      </c>
      <c r="P4451">
        <f>COUNTIF(作圖資料!$A$3:$A$249,A4451)</f>
        <v>0</v>
      </c>
      <c r="R4451" s="7">
        <f t="shared" si="1253"/>
        <v>-131</v>
      </c>
      <c r="S4451" s="8">
        <f t="shared" ca="1" si="1254"/>
        <v>131</v>
      </c>
      <c r="T4451" s="8">
        <f t="shared" ca="1" si="1255"/>
        <v>8713</v>
      </c>
      <c r="U4451" s="8">
        <f t="shared" ca="1" si="1256"/>
        <v>-1</v>
      </c>
      <c r="V4451" s="9">
        <f t="shared" ca="1" si="1257"/>
        <v>0</v>
      </c>
      <c r="W4451" s="3">
        <f t="shared" si="1258"/>
        <v>-2.2352048540790204E-2</v>
      </c>
      <c r="X4451" s="3">
        <f t="shared" si="1259"/>
        <v>-1.3040341049711014E-2</v>
      </c>
      <c r="Y4451" s="3">
        <f t="shared" si="1260"/>
        <v>-1.5569289279771808E-2</v>
      </c>
    </row>
    <row r="4452" spans="1:25" x14ac:dyDescent="0.25">
      <c r="A4452" s="1">
        <v>42538</v>
      </c>
      <c r="B4452" s="2">
        <v>8568.08</v>
      </c>
      <c r="C4452" s="2">
        <v>71327</v>
      </c>
      <c r="D4452" s="2">
        <v>8395</v>
      </c>
      <c r="E4452" s="2">
        <v>8281</v>
      </c>
      <c r="F4452" s="13">
        <f t="shared" si="1248"/>
        <v>-2.0200558351462616E-2</v>
      </c>
      <c r="G4452" s="2">
        <f t="shared" si="1243"/>
        <v>8477.2006666666657</v>
      </c>
      <c r="H4452" s="2">
        <f t="shared" ca="1" si="1249"/>
        <v>70974.2</v>
      </c>
      <c r="I4452">
        <f t="shared" ca="1" si="1250"/>
        <v>1</v>
      </c>
      <c r="J4452">
        <f t="shared" si="1251"/>
        <v>-1</v>
      </c>
      <c r="K4452">
        <f t="shared" si="1244"/>
        <v>73.940000000000509</v>
      </c>
      <c r="L4452">
        <f t="shared" ca="1" si="1245"/>
        <v>-73.940000000000509</v>
      </c>
      <c r="M4452" s="14">
        <f t="shared" si="1246"/>
        <v>6923.0300000000498</v>
      </c>
      <c r="N4452">
        <f t="shared" si="1252"/>
        <v>0</v>
      </c>
      <c r="O4452">
        <f t="shared" si="1247"/>
        <v>0</v>
      </c>
      <c r="P4452">
        <f>COUNTIF(作圖資料!$A$3:$A$249,A4452)</f>
        <v>0</v>
      </c>
      <c r="R4452" s="7">
        <f t="shared" si="1253"/>
        <v>112</v>
      </c>
      <c r="S4452" s="8">
        <f t="shared" ca="1" si="1254"/>
        <v>-112</v>
      </c>
      <c r="T4452" s="8">
        <f t="shared" ca="1" si="1255"/>
        <v>8601</v>
      </c>
      <c r="U4452" s="8">
        <f t="shared" ca="1" si="1256"/>
        <v>1</v>
      </c>
      <c r="V4452" s="9">
        <f t="shared" ca="1" si="1257"/>
        <v>2</v>
      </c>
      <c r="W4452" s="3">
        <f t="shared" si="1258"/>
        <v>-2.2352048540790204E-2</v>
      </c>
      <c r="X4452" s="3">
        <f t="shared" si="1259"/>
        <v>-4.4490301950764755E-3</v>
      </c>
      <c r="Y4452" s="3">
        <f t="shared" si="1260"/>
        <v>-2.2581411932494078E-3</v>
      </c>
    </row>
    <row r="4453" spans="1:25" x14ac:dyDescent="0.25">
      <c r="A4453" s="1">
        <v>42541</v>
      </c>
      <c r="B4453" s="2">
        <v>8625.92</v>
      </c>
      <c r="C4453" s="2">
        <v>59943</v>
      </c>
      <c r="D4453" s="2">
        <v>8469</v>
      </c>
      <c r="E4453" s="2">
        <v>8354</v>
      </c>
      <c r="F4453" s="13">
        <f t="shared" si="1248"/>
        <v>-1.8191682742246584E-2</v>
      </c>
      <c r="G4453" s="2">
        <f t="shared" si="1243"/>
        <v>8474.5379999999968</v>
      </c>
      <c r="H4453" s="2">
        <f t="shared" ca="1" si="1249"/>
        <v>66922.2</v>
      </c>
      <c r="I4453">
        <f t="shared" ca="1" si="1250"/>
        <v>-1</v>
      </c>
      <c r="J4453">
        <f t="shared" si="1251"/>
        <v>-1</v>
      </c>
      <c r="K4453">
        <f t="shared" si="1244"/>
        <v>57.840000000000146</v>
      </c>
      <c r="L4453">
        <f t="shared" ca="1" si="1245"/>
        <v>57.840000000000146</v>
      </c>
      <c r="M4453" s="14">
        <f t="shared" si="1246"/>
        <v>6923.0300000000498</v>
      </c>
      <c r="N4453">
        <f t="shared" si="1252"/>
        <v>0</v>
      </c>
      <c r="O4453">
        <f t="shared" si="1247"/>
        <v>0</v>
      </c>
      <c r="P4453">
        <f>COUNTIF(作圖資料!$A$3:$A$249,A4453)</f>
        <v>0</v>
      </c>
      <c r="R4453" s="7">
        <f t="shared" si="1253"/>
        <v>74</v>
      </c>
      <c r="S4453" s="8">
        <f t="shared" ca="1" si="1254"/>
        <v>74</v>
      </c>
      <c r="T4453" s="8">
        <f t="shared" ca="1" si="1255"/>
        <v>8675</v>
      </c>
      <c r="U4453" s="8">
        <f t="shared" ca="1" si="1256"/>
        <v>-1</v>
      </c>
      <c r="V4453" s="9">
        <f t="shared" ca="1" si="1257"/>
        <v>2</v>
      </c>
      <c r="W4453" s="3">
        <f t="shared" si="1258"/>
        <v>-2.2352048540790204E-2</v>
      </c>
      <c r="X4453" s="3">
        <f t="shared" si="1259"/>
        <v>2.2715732649187803E-3</v>
      </c>
      <c r="Y4453" s="3">
        <f t="shared" si="1260"/>
        <v>6.5367245067742275E-3</v>
      </c>
    </row>
    <row r="4454" spans="1:25" x14ac:dyDescent="0.25">
      <c r="A4454" s="1">
        <v>42542</v>
      </c>
      <c r="B4454" s="2">
        <v>8684.85</v>
      </c>
      <c r="C4454" s="2">
        <v>68707</v>
      </c>
      <c r="D4454" s="2">
        <v>8510</v>
      </c>
      <c r="E4454" s="2">
        <v>8392</v>
      </c>
      <c r="F4454" s="13">
        <f t="shared" si="1248"/>
        <v>-2.0132759921011933E-2</v>
      </c>
      <c r="G4454" s="2">
        <f t="shared" si="1243"/>
        <v>8473.1839999999975</v>
      </c>
      <c r="H4454" s="2">
        <f t="shared" ca="1" si="1249"/>
        <v>68213.8</v>
      </c>
      <c r="I4454">
        <f t="shared" ca="1" si="1250"/>
        <v>1</v>
      </c>
      <c r="J4454">
        <f t="shared" si="1251"/>
        <v>-1</v>
      </c>
      <c r="K4454">
        <f t="shared" si="1244"/>
        <v>58.930000000000291</v>
      </c>
      <c r="L4454">
        <f t="shared" ca="1" si="1245"/>
        <v>-58.930000000000291</v>
      </c>
      <c r="M4454" s="14">
        <f t="shared" si="1246"/>
        <v>6923.0300000000498</v>
      </c>
      <c r="N4454">
        <f t="shared" si="1252"/>
        <v>0</v>
      </c>
      <c r="O4454">
        <f t="shared" si="1247"/>
        <v>0</v>
      </c>
      <c r="P4454">
        <f>COUNTIF(作圖資料!$A$3:$A$249,A4454)</f>
        <v>0</v>
      </c>
      <c r="R4454" s="7">
        <f t="shared" si="1253"/>
        <v>41</v>
      </c>
      <c r="S4454" s="8">
        <f t="shared" ca="1" si="1254"/>
        <v>-41</v>
      </c>
      <c r="T4454" s="8">
        <f t="shared" ca="1" si="1255"/>
        <v>8634</v>
      </c>
      <c r="U4454" s="8">
        <f t="shared" ca="1" si="1256"/>
        <v>1</v>
      </c>
      <c r="V4454" s="9">
        <f t="shared" ca="1" si="1257"/>
        <v>2</v>
      </c>
      <c r="W4454" s="3">
        <f t="shared" si="1258"/>
        <v>-2.2352048540790204E-2</v>
      </c>
      <c r="X4454" s="3">
        <f t="shared" si="1259"/>
        <v>9.1188271013213917E-3</v>
      </c>
      <c r="Y4454" s="3">
        <f t="shared" si="1260"/>
        <v>1.1409555502733371E-2</v>
      </c>
    </row>
    <row r="4455" spans="1:25" x14ac:dyDescent="0.25">
      <c r="A4455" s="1">
        <v>42543</v>
      </c>
      <c r="B4455" s="2">
        <v>8716.25</v>
      </c>
      <c r="C4455" s="2">
        <v>70129</v>
      </c>
      <c r="D4455" s="2">
        <v>8509</v>
      </c>
      <c r="E4455" s="2">
        <v>8390</v>
      </c>
      <c r="F4455" s="13">
        <f t="shared" si="1248"/>
        <v>-2.3777427219274339E-2</v>
      </c>
      <c r="G4455" s="2">
        <f t="shared" si="1243"/>
        <v>8472.7318333333315</v>
      </c>
      <c r="H4455" s="2">
        <f t="shared" ca="1" si="1249"/>
        <v>67928.399999999994</v>
      </c>
      <c r="I4455">
        <f t="shared" ca="1" si="1250"/>
        <v>1</v>
      </c>
      <c r="J4455">
        <f t="shared" si="1251"/>
        <v>-1</v>
      </c>
      <c r="K4455">
        <f t="shared" si="1244"/>
        <v>31.399999999999636</v>
      </c>
      <c r="L4455">
        <f t="shared" ca="1" si="1245"/>
        <v>31.399999999999636</v>
      </c>
      <c r="M4455" s="14">
        <f t="shared" si="1246"/>
        <v>6923.0300000000498</v>
      </c>
      <c r="N4455">
        <f t="shared" si="1252"/>
        <v>0</v>
      </c>
      <c r="O4455">
        <f t="shared" si="1247"/>
        <v>0</v>
      </c>
      <c r="P4455">
        <f>COUNTIF(作圖資料!$A$3:$A$249,A4455)</f>
        <v>0</v>
      </c>
      <c r="R4455" s="7">
        <f t="shared" si="1253"/>
        <v>-1</v>
      </c>
      <c r="S4455" s="8">
        <f t="shared" ca="1" si="1254"/>
        <v>-1</v>
      </c>
      <c r="T4455" s="8">
        <f t="shared" ca="1" si="1255"/>
        <v>8633</v>
      </c>
      <c r="U4455" s="8">
        <f t="shared" ca="1" si="1256"/>
        <v>1</v>
      </c>
      <c r="V4455" s="9">
        <f t="shared" ca="1" si="1257"/>
        <v>0</v>
      </c>
      <c r="W4455" s="3">
        <f t="shared" si="1258"/>
        <v>-2.2352048540790204E-2</v>
      </c>
      <c r="X4455" s="3">
        <f t="shared" si="1259"/>
        <v>1.2767287485897061E-2</v>
      </c>
      <c r="Y4455" s="3">
        <f t="shared" si="1260"/>
        <v>1.1290705966246595E-2</v>
      </c>
    </row>
    <row r="4456" spans="1:25" x14ac:dyDescent="0.25">
      <c r="A4456" s="1">
        <v>42544</v>
      </c>
      <c r="B4456" s="2">
        <v>8676.68</v>
      </c>
      <c r="C4456" s="2">
        <v>59190</v>
      </c>
      <c r="D4456" s="2">
        <v>8510</v>
      </c>
      <c r="E4456" s="2">
        <v>8391</v>
      </c>
      <c r="F4456" s="13">
        <f t="shared" si="1248"/>
        <v>-1.9210112623722519E-2</v>
      </c>
      <c r="G4456" s="2">
        <f t="shared" si="1243"/>
        <v>8472.26033333333</v>
      </c>
      <c r="H4456" s="2">
        <f t="shared" ca="1" si="1249"/>
        <v>65859.199999999997</v>
      </c>
      <c r="I4456">
        <f t="shared" ca="1" si="1250"/>
        <v>-1</v>
      </c>
      <c r="J4456">
        <f t="shared" si="1251"/>
        <v>-1</v>
      </c>
      <c r="K4456">
        <f t="shared" si="1244"/>
        <v>-39.569999999999709</v>
      </c>
      <c r="L4456">
        <f t="shared" ca="1" si="1245"/>
        <v>-39.569999999999709</v>
      </c>
      <c r="M4456" s="14">
        <f t="shared" si="1246"/>
        <v>6923.0300000000498</v>
      </c>
      <c r="N4456">
        <f t="shared" si="1252"/>
        <v>0</v>
      </c>
      <c r="O4456">
        <f t="shared" si="1247"/>
        <v>0</v>
      </c>
      <c r="P4456">
        <f>COUNTIF(作圖資料!$A$3:$A$249,A4456)</f>
        <v>0</v>
      </c>
      <c r="R4456" s="7">
        <f t="shared" si="1253"/>
        <v>1</v>
      </c>
      <c r="S4456" s="8">
        <f t="shared" ca="1" si="1254"/>
        <v>1</v>
      </c>
      <c r="T4456" s="8">
        <f t="shared" ca="1" si="1255"/>
        <v>8634</v>
      </c>
      <c r="U4456" s="8">
        <f t="shared" ca="1" si="1256"/>
        <v>-1</v>
      </c>
      <c r="V4456" s="9">
        <f t="shared" ca="1" si="1257"/>
        <v>2</v>
      </c>
      <c r="W4456" s="3">
        <f t="shared" si="1258"/>
        <v>-2.2352048540790204E-2</v>
      </c>
      <c r="X4456" s="3">
        <f t="shared" si="1259"/>
        <v>8.1695302432964745E-3</v>
      </c>
      <c r="Y4456" s="3">
        <f t="shared" si="1260"/>
        <v>1.1409555502733371E-2</v>
      </c>
    </row>
    <row r="4457" spans="1:25" x14ac:dyDescent="0.25">
      <c r="A4457" s="1">
        <v>42545</v>
      </c>
      <c r="B4457" s="2">
        <v>8476.99</v>
      </c>
      <c r="C4457" s="2">
        <v>121652</v>
      </c>
      <c r="D4457" s="2">
        <v>8237</v>
      </c>
      <c r="E4457" s="2">
        <v>8118</v>
      </c>
      <c r="F4457" s="13">
        <f t="shared" si="1248"/>
        <v>-2.8310756530324999E-2</v>
      </c>
      <c r="G4457" s="2">
        <f t="shared" si="1243"/>
        <v>8468.7026666666625</v>
      </c>
      <c r="H4457" s="2">
        <f t="shared" ca="1" si="1249"/>
        <v>75924.2</v>
      </c>
      <c r="I4457">
        <f t="shared" ca="1" si="1250"/>
        <v>1</v>
      </c>
      <c r="J4457">
        <f t="shared" si="1251"/>
        <v>-1</v>
      </c>
      <c r="K4457">
        <f t="shared" si="1244"/>
        <v>-199.69000000000051</v>
      </c>
      <c r="L4457">
        <f t="shared" ca="1" si="1245"/>
        <v>199.69000000000051</v>
      </c>
      <c r="M4457" s="14">
        <f t="shared" si="1246"/>
        <v>6923.0300000000498</v>
      </c>
      <c r="N4457">
        <f t="shared" si="1252"/>
        <v>0</v>
      </c>
      <c r="O4457">
        <f t="shared" si="1247"/>
        <v>0</v>
      </c>
      <c r="P4457">
        <f>COUNTIF(作圖資料!$A$3:$A$249,A4457)</f>
        <v>0</v>
      </c>
      <c r="R4457" s="7">
        <f t="shared" si="1253"/>
        <v>-273</v>
      </c>
      <c r="S4457" s="8">
        <f t="shared" ca="1" si="1254"/>
        <v>273</v>
      </c>
      <c r="T4457" s="8">
        <f t="shared" ca="1" si="1255"/>
        <v>8907</v>
      </c>
      <c r="U4457" s="8">
        <f t="shared" ca="1" si="1256"/>
        <v>1</v>
      </c>
      <c r="V4457" s="9">
        <f t="shared" ca="1" si="1257"/>
        <v>2</v>
      </c>
      <c r="W4457" s="3">
        <f t="shared" si="1258"/>
        <v>-2.2352048540790204E-2</v>
      </c>
      <c r="X4457" s="3">
        <f t="shared" si="1259"/>
        <v>-1.503305110052211E-2</v>
      </c>
      <c r="Y4457" s="3">
        <f t="shared" si="1260"/>
        <v>-2.1036367958165214E-2</v>
      </c>
    </row>
    <row r="4458" spans="1:25" x14ac:dyDescent="0.25">
      <c r="A4458" s="1">
        <v>42548</v>
      </c>
      <c r="B4458" s="2">
        <v>8458.8700000000008</v>
      </c>
      <c r="C4458" s="2">
        <v>63074</v>
      </c>
      <c r="D4458" s="2">
        <v>8325</v>
      </c>
      <c r="E4458" s="2">
        <v>8206</v>
      </c>
      <c r="F4458" s="13">
        <f t="shared" si="1248"/>
        <v>-1.5825990942052615E-2</v>
      </c>
      <c r="G4458" s="2">
        <f t="shared" si="1243"/>
        <v>8466.0613333333295</v>
      </c>
      <c r="H4458" s="2">
        <f t="shared" ca="1" si="1249"/>
        <v>76550.399999999994</v>
      </c>
      <c r="I4458">
        <f t="shared" ca="1" si="1250"/>
        <v>-1</v>
      </c>
      <c r="J4458">
        <f t="shared" si="1251"/>
        <v>-1</v>
      </c>
      <c r="K4458">
        <f t="shared" si="1244"/>
        <v>-18.119999999998981</v>
      </c>
      <c r="L4458">
        <f t="shared" ca="1" si="1245"/>
        <v>-18.119999999998981</v>
      </c>
      <c r="M4458" s="14">
        <f t="shared" si="1246"/>
        <v>6923.0300000000498</v>
      </c>
      <c r="N4458">
        <f t="shared" si="1252"/>
        <v>0</v>
      </c>
      <c r="O4458">
        <f t="shared" si="1247"/>
        <v>0</v>
      </c>
      <c r="P4458">
        <f>COUNTIF(作圖資料!$A$3:$A$249,A4458)</f>
        <v>0</v>
      </c>
      <c r="R4458" s="7">
        <f t="shared" si="1253"/>
        <v>88</v>
      </c>
      <c r="S4458" s="8">
        <f t="shared" ca="1" si="1254"/>
        <v>88</v>
      </c>
      <c r="T4458" s="8">
        <f t="shared" ca="1" si="1255"/>
        <v>8995</v>
      </c>
      <c r="U4458" s="8">
        <f t="shared" ca="1" si="1256"/>
        <v>-1</v>
      </c>
      <c r="V4458" s="9">
        <f t="shared" ca="1" si="1257"/>
        <v>2</v>
      </c>
      <c r="W4458" s="3">
        <f t="shared" si="1258"/>
        <v>-2.2352048540790204E-2</v>
      </c>
      <c r="X4458" s="3">
        <f t="shared" si="1259"/>
        <v>-1.7138468367035031E-2</v>
      </c>
      <c r="Y4458" s="3">
        <f t="shared" si="1260"/>
        <v>-1.0577608747326162E-2</v>
      </c>
    </row>
    <row r="4459" spans="1:25" x14ac:dyDescent="0.25">
      <c r="A4459" s="1">
        <v>42549</v>
      </c>
      <c r="B4459" s="2">
        <v>8505.51</v>
      </c>
      <c r="C4459" s="2">
        <v>72788</v>
      </c>
      <c r="D4459" s="2">
        <v>8376</v>
      </c>
      <c r="E4459" s="2">
        <v>8255</v>
      </c>
      <c r="F4459" s="13">
        <f t="shared" si="1248"/>
        <v>-1.5226600168596671E-2</v>
      </c>
      <c r="G4459" s="2">
        <f t="shared" si="1243"/>
        <v>8462.2024999999976</v>
      </c>
      <c r="H4459" s="2">
        <f t="shared" ca="1" si="1249"/>
        <v>77366.600000000006</v>
      </c>
      <c r="I4459">
        <f t="shared" ca="1" si="1250"/>
        <v>-1</v>
      </c>
      <c r="J4459">
        <f t="shared" si="1251"/>
        <v>-1</v>
      </c>
      <c r="K4459">
        <f t="shared" si="1244"/>
        <v>46.639999999999418</v>
      </c>
      <c r="L4459">
        <f t="shared" ca="1" si="1245"/>
        <v>-46.639999999999418</v>
      </c>
      <c r="M4459" s="14">
        <f t="shared" si="1246"/>
        <v>6923.0300000000498</v>
      </c>
      <c r="N4459">
        <f t="shared" si="1252"/>
        <v>0</v>
      </c>
      <c r="O4459">
        <f t="shared" si="1247"/>
        <v>0</v>
      </c>
      <c r="P4459">
        <f>COUNTIF(作圖資料!$A$3:$A$249,A4459)</f>
        <v>0</v>
      </c>
      <c r="R4459" s="7">
        <f t="shared" si="1253"/>
        <v>51</v>
      </c>
      <c r="S4459" s="8">
        <f t="shared" ca="1" si="1254"/>
        <v>-51</v>
      </c>
      <c r="T4459" s="8">
        <f t="shared" ca="1" si="1255"/>
        <v>8944</v>
      </c>
      <c r="U4459" s="8">
        <f t="shared" ca="1" si="1256"/>
        <v>-1</v>
      </c>
      <c r="V4459" s="9">
        <f t="shared" ca="1" si="1257"/>
        <v>0</v>
      </c>
      <c r="W4459" s="3">
        <f t="shared" si="1258"/>
        <v>-2.2352048540790204E-2</v>
      </c>
      <c r="X4459" s="3">
        <f t="shared" si="1259"/>
        <v>-1.1719226572875607E-2</v>
      </c>
      <c r="Y4459" s="3">
        <f t="shared" si="1260"/>
        <v>-4.5162823864990376E-3</v>
      </c>
    </row>
    <row r="4460" spans="1:25" x14ac:dyDescent="0.25">
      <c r="A4460" s="1">
        <v>42550</v>
      </c>
      <c r="B4460" s="2">
        <v>8586.56</v>
      </c>
      <c r="C4460" s="2">
        <v>81485</v>
      </c>
      <c r="D4460" s="2">
        <v>8436</v>
      </c>
      <c r="E4460" s="2">
        <v>8316</v>
      </c>
      <c r="F4460" s="13">
        <f t="shared" si="1248"/>
        <v>-1.7534379309059656E-2</v>
      </c>
      <c r="G4460" s="2">
        <f t="shared" si="1243"/>
        <v>8459.5646666666635</v>
      </c>
      <c r="H4460" s="2">
        <f t="shared" ca="1" si="1249"/>
        <v>79637.8</v>
      </c>
      <c r="I4460">
        <f t="shared" ca="1" si="1250"/>
        <v>1</v>
      </c>
      <c r="J4460">
        <f t="shared" si="1251"/>
        <v>-1</v>
      </c>
      <c r="K4460">
        <f t="shared" si="1244"/>
        <v>81.049999999999272</v>
      </c>
      <c r="L4460">
        <f t="shared" ca="1" si="1245"/>
        <v>-81.049999999999272</v>
      </c>
      <c r="M4460" s="14">
        <f t="shared" si="1246"/>
        <v>6923.0300000000498</v>
      </c>
      <c r="N4460">
        <f t="shared" si="1252"/>
        <v>0</v>
      </c>
      <c r="O4460">
        <f t="shared" si="1247"/>
        <v>0</v>
      </c>
      <c r="P4460">
        <f>COUNTIF(作圖資料!$A$3:$A$249,A4460)</f>
        <v>0</v>
      </c>
      <c r="R4460" s="7">
        <f t="shared" si="1253"/>
        <v>60</v>
      </c>
      <c r="S4460" s="8">
        <f t="shared" ca="1" si="1254"/>
        <v>-60</v>
      </c>
      <c r="T4460" s="8">
        <f t="shared" ca="1" si="1255"/>
        <v>8884</v>
      </c>
      <c r="U4460" s="8">
        <f t="shared" ca="1" si="1256"/>
        <v>1</v>
      </c>
      <c r="V4460" s="9">
        <f t="shared" ca="1" si="1257"/>
        <v>2</v>
      </c>
      <c r="W4460" s="3">
        <f t="shared" si="1258"/>
        <v>-2.2352048540790204E-2</v>
      </c>
      <c r="X4460" s="3">
        <f t="shared" si="1259"/>
        <v>-2.3017834464472697E-3</v>
      </c>
      <c r="Y4460" s="3">
        <f t="shared" si="1260"/>
        <v>2.6146898027095133E-3</v>
      </c>
    </row>
    <row r="4461" spans="1:25" x14ac:dyDescent="0.25">
      <c r="A4461" s="1">
        <v>42551</v>
      </c>
      <c r="B4461" s="2">
        <v>8666.58</v>
      </c>
      <c r="C4461" s="2">
        <v>91933</v>
      </c>
      <c r="D4461" s="2">
        <v>8518</v>
      </c>
      <c r="E4461" s="2">
        <v>8397</v>
      </c>
      <c r="F4461" s="13">
        <f t="shared" si="1248"/>
        <v>-1.7144017594022065E-2</v>
      </c>
      <c r="G4461" s="2">
        <f t="shared" si="1243"/>
        <v>8459.715166666665</v>
      </c>
      <c r="H4461" s="2">
        <f t="shared" ca="1" si="1249"/>
        <v>86186.4</v>
      </c>
      <c r="I4461">
        <f t="shared" ca="1" si="1250"/>
        <v>1</v>
      </c>
      <c r="J4461">
        <f t="shared" si="1251"/>
        <v>-1</v>
      </c>
      <c r="K4461">
        <f t="shared" si="1244"/>
        <v>80.020000000000437</v>
      </c>
      <c r="L4461">
        <f t="shared" ca="1" si="1245"/>
        <v>80.020000000000437</v>
      </c>
      <c r="M4461" s="14">
        <f t="shared" si="1246"/>
        <v>6923.0300000000498</v>
      </c>
      <c r="N4461">
        <f t="shared" si="1252"/>
        <v>0</v>
      </c>
      <c r="O4461">
        <f t="shared" si="1247"/>
        <v>0</v>
      </c>
      <c r="P4461">
        <f>COUNTIF(作圖資料!$A$3:$A$249,A4461)</f>
        <v>0</v>
      </c>
      <c r="R4461" s="7">
        <f t="shared" si="1253"/>
        <v>82</v>
      </c>
      <c r="S4461" s="8">
        <f t="shared" ca="1" si="1254"/>
        <v>82</v>
      </c>
      <c r="T4461" s="8">
        <f t="shared" ca="1" si="1255"/>
        <v>8966</v>
      </c>
      <c r="U4461" s="8">
        <f t="shared" ca="1" si="1256"/>
        <v>1</v>
      </c>
      <c r="V4461" s="9">
        <f t="shared" ca="1" si="1257"/>
        <v>0</v>
      </c>
      <c r="W4461" s="3">
        <f t="shared" si="1258"/>
        <v>-2.2352048540790204E-2</v>
      </c>
      <c r="X4461" s="3">
        <f t="shared" si="1259"/>
        <v>6.9959808839268334E-3</v>
      </c>
      <c r="Y4461" s="3">
        <f t="shared" si="1260"/>
        <v>1.23603517946278E-2</v>
      </c>
    </row>
    <row r="4462" spans="1:25" x14ac:dyDescent="0.25">
      <c r="A4462" s="1">
        <v>42552</v>
      </c>
      <c r="B4462" s="2">
        <v>8738.24</v>
      </c>
      <c r="C4462" s="2">
        <v>86125</v>
      </c>
      <c r="D4462" s="2">
        <v>8626</v>
      </c>
      <c r="E4462" s="2">
        <v>8501</v>
      </c>
      <c r="F4462" s="13">
        <f t="shared" si="1248"/>
        <v>-1.2844691837257782E-2</v>
      </c>
      <c r="G4462" s="2">
        <f t="shared" si="1243"/>
        <v>8463.4641666666648</v>
      </c>
      <c r="H4462" s="2">
        <f t="shared" ca="1" si="1249"/>
        <v>79081</v>
      </c>
      <c r="I4462">
        <f t="shared" ca="1" si="1250"/>
        <v>1</v>
      </c>
      <c r="J4462">
        <f t="shared" si="1251"/>
        <v>-1</v>
      </c>
      <c r="K4462">
        <f t="shared" si="1244"/>
        <v>71.659999999999854</v>
      </c>
      <c r="L4462">
        <f t="shared" ca="1" si="1245"/>
        <v>71.659999999999854</v>
      </c>
      <c r="M4462" s="14">
        <f t="shared" si="1246"/>
        <v>6923.0300000000498</v>
      </c>
      <c r="N4462">
        <f t="shared" si="1252"/>
        <v>0</v>
      </c>
      <c r="O4462">
        <f t="shared" si="1247"/>
        <v>0</v>
      </c>
      <c r="P4462">
        <f>COUNTIF(作圖資料!$A$3:$A$249,A4462)</f>
        <v>0</v>
      </c>
      <c r="R4462" s="7">
        <f t="shared" si="1253"/>
        <v>108</v>
      </c>
      <c r="S4462" s="8">
        <f t="shared" ca="1" si="1254"/>
        <v>108</v>
      </c>
      <c r="T4462" s="8">
        <f t="shared" ca="1" si="1255"/>
        <v>9074</v>
      </c>
      <c r="U4462" s="8">
        <f t="shared" ca="1" si="1256"/>
        <v>1</v>
      </c>
      <c r="V4462" s="9">
        <f t="shared" ca="1" si="1257"/>
        <v>0</v>
      </c>
      <c r="W4462" s="3">
        <f t="shared" si="1258"/>
        <v>-2.2352048540790204E-2</v>
      </c>
      <c r="X4462" s="3">
        <f t="shared" si="1259"/>
        <v>1.5322371685158931E-2</v>
      </c>
      <c r="Y4462" s="3">
        <f t="shared" si="1260"/>
        <v>2.5196101735202925E-2</v>
      </c>
    </row>
    <row r="4463" spans="1:25" x14ac:dyDescent="0.25">
      <c r="A4463" s="1">
        <v>42555</v>
      </c>
      <c r="B4463" s="2">
        <v>8760.58</v>
      </c>
      <c r="C4463" s="2">
        <v>69654</v>
      </c>
      <c r="D4463" s="2">
        <v>8630</v>
      </c>
      <c r="E4463" s="2">
        <v>8508</v>
      </c>
      <c r="F4463" s="13">
        <f t="shared" si="1248"/>
        <v>-1.4905405806464822E-2</v>
      </c>
      <c r="G4463" s="2">
        <f t="shared" si="1243"/>
        <v>8467.9696666666659</v>
      </c>
      <c r="H4463" s="2">
        <f t="shared" ca="1" si="1249"/>
        <v>80397</v>
      </c>
      <c r="I4463">
        <f t="shared" ca="1" si="1250"/>
        <v>-1</v>
      </c>
      <c r="J4463">
        <f t="shared" si="1251"/>
        <v>-1</v>
      </c>
      <c r="K4463">
        <f t="shared" si="1244"/>
        <v>22.340000000000146</v>
      </c>
      <c r="L4463">
        <f t="shared" ca="1" si="1245"/>
        <v>22.340000000000146</v>
      </c>
      <c r="M4463" s="14">
        <f t="shared" si="1246"/>
        <v>6923.0300000000498</v>
      </c>
      <c r="N4463">
        <f t="shared" si="1252"/>
        <v>0</v>
      </c>
      <c r="O4463">
        <f t="shared" si="1247"/>
        <v>0</v>
      </c>
      <c r="P4463">
        <f>COUNTIF(作圖資料!$A$3:$A$249,A4463)</f>
        <v>0</v>
      </c>
      <c r="R4463" s="7">
        <f t="shared" si="1253"/>
        <v>4</v>
      </c>
      <c r="S4463" s="8">
        <f t="shared" ca="1" si="1254"/>
        <v>4</v>
      </c>
      <c r="T4463" s="8">
        <f t="shared" ca="1" si="1255"/>
        <v>9078</v>
      </c>
      <c r="U4463" s="8">
        <f t="shared" ca="1" si="1256"/>
        <v>-1</v>
      </c>
      <c r="V4463" s="9">
        <f t="shared" ca="1" si="1257"/>
        <v>2</v>
      </c>
      <c r="W4463" s="3">
        <f t="shared" si="1258"/>
        <v>-2.2352048540790204E-2</v>
      </c>
      <c r="X4463" s="3">
        <f t="shared" si="1259"/>
        <v>1.7918123436478028E-2</v>
      </c>
      <c r="Y4463" s="3">
        <f t="shared" si="1260"/>
        <v>2.567149988115025E-2</v>
      </c>
    </row>
    <row r="4464" spans="1:25" x14ac:dyDescent="0.25">
      <c r="A4464" s="1">
        <v>42556</v>
      </c>
      <c r="B4464" s="2">
        <v>8716.07</v>
      </c>
      <c r="C4464" s="2">
        <v>62207</v>
      </c>
      <c r="D4464" s="2">
        <v>8609</v>
      </c>
      <c r="E4464" s="2">
        <v>8488</v>
      </c>
      <c r="F4464" s="13">
        <f t="shared" si="1248"/>
        <v>-1.2284206069937409E-2</v>
      </c>
      <c r="G4464" s="2">
        <f t="shared" si="1243"/>
        <v>8470.8791666666657</v>
      </c>
      <c r="H4464" s="2">
        <f t="shared" ca="1" si="1249"/>
        <v>78280.800000000003</v>
      </c>
      <c r="I4464">
        <f t="shared" ca="1" si="1250"/>
        <v>-1</v>
      </c>
      <c r="J4464">
        <f t="shared" si="1251"/>
        <v>-1</v>
      </c>
      <c r="K4464">
        <f t="shared" si="1244"/>
        <v>-44.510000000000218</v>
      </c>
      <c r="L4464">
        <f t="shared" ca="1" si="1245"/>
        <v>44.510000000000218</v>
      </c>
      <c r="M4464" s="14">
        <f t="shared" si="1246"/>
        <v>6923.0300000000498</v>
      </c>
      <c r="N4464">
        <f t="shared" si="1252"/>
        <v>0</v>
      </c>
      <c r="O4464">
        <f t="shared" si="1247"/>
        <v>0</v>
      </c>
      <c r="P4464">
        <f>COUNTIF(作圖資料!$A$3:$A$249,A4464)</f>
        <v>0</v>
      </c>
      <c r="R4464" s="7">
        <f t="shared" si="1253"/>
        <v>-21</v>
      </c>
      <c r="S4464" s="8">
        <f t="shared" ca="1" si="1254"/>
        <v>21</v>
      </c>
      <c r="T4464" s="8">
        <f t="shared" ca="1" si="1255"/>
        <v>9099</v>
      </c>
      <c r="U4464" s="8">
        <f t="shared" ca="1" si="1256"/>
        <v>-1</v>
      </c>
      <c r="V4464" s="9">
        <f t="shared" ca="1" si="1257"/>
        <v>0</v>
      </c>
      <c r="W4464" s="3">
        <f t="shared" si="1258"/>
        <v>-2.2352048540790204E-2</v>
      </c>
      <c r="X4464" s="3">
        <f t="shared" si="1259"/>
        <v>1.2746372744839141E-2</v>
      </c>
      <c r="Y4464" s="3">
        <f t="shared" si="1260"/>
        <v>2.3175659614927291E-2</v>
      </c>
    </row>
    <row r="4465" spans="1:25" x14ac:dyDescent="0.25">
      <c r="A4465" s="1">
        <v>42557</v>
      </c>
      <c r="B4465" s="2">
        <v>8575.75</v>
      </c>
      <c r="C4465" s="2">
        <v>78319</v>
      </c>
      <c r="D4465" s="2">
        <v>8468</v>
      </c>
      <c r="E4465" s="2">
        <v>8341</v>
      </c>
      <c r="F4465" s="13">
        <f t="shared" si="1248"/>
        <v>-1.2564498731889362E-2</v>
      </c>
      <c r="G4465" s="2">
        <f t="shared" si="1243"/>
        <v>8471.0985000000001</v>
      </c>
      <c r="H4465" s="2">
        <f t="shared" ca="1" si="1249"/>
        <v>77647.600000000006</v>
      </c>
      <c r="I4465">
        <f t="shared" ca="1" si="1250"/>
        <v>1</v>
      </c>
      <c r="J4465">
        <f t="shared" si="1251"/>
        <v>-1</v>
      </c>
      <c r="K4465">
        <f t="shared" si="1244"/>
        <v>-140.31999999999971</v>
      </c>
      <c r="L4465">
        <f t="shared" ca="1" si="1245"/>
        <v>140.31999999999971</v>
      </c>
      <c r="M4465" s="14">
        <f t="shared" si="1246"/>
        <v>6923.0300000000498</v>
      </c>
      <c r="N4465">
        <f t="shared" si="1252"/>
        <v>0</v>
      </c>
      <c r="O4465">
        <f t="shared" si="1247"/>
        <v>0</v>
      </c>
      <c r="P4465">
        <f>COUNTIF(作圖資料!$A$3:$A$249,A4465)</f>
        <v>0</v>
      </c>
      <c r="R4465" s="7">
        <f t="shared" si="1253"/>
        <v>-141</v>
      </c>
      <c r="S4465" s="8">
        <f t="shared" ca="1" si="1254"/>
        <v>141</v>
      </c>
      <c r="T4465" s="8">
        <f t="shared" ca="1" si="1255"/>
        <v>9240</v>
      </c>
      <c r="U4465" s="8">
        <f t="shared" ca="1" si="1256"/>
        <v>1</v>
      </c>
      <c r="V4465" s="9">
        <f t="shared" ca="1" si="1257"/>
        <v>2</v>
      </c>
      <c r="W4465" s="3">
        <f t="shared" si="1258"/>
        <v>-2.2352048540790204E-2</v>
      </c>
      <c r="X4465" s="3">
        <f t="shared" si="1259"/>
        <v>-3.5578298399904229E-3</v>
      </c>
      <c r="Y4465" s="3">
        <f t="shared" si="1260"/>
        <v>6.4178749702874516E-3</v>
      </c>
    </row>
    <row r="4466" spans="1:25" x14ac:dyDescent="0.25">
      <c r="A4466" s="1">
        <v>42558</v>
      </c>
      <c r="B4466" s="2">
        <v>8640.91</v>
      </c>
      <c r="C4466" s="2">
        <v>62991</v>
      </c>
      <c r="D4466" s="2">
        <v>8562</v>
      </c>
      <c r="E4466" s="2">
        <v>8434</v>
      </c>
      <c r="F4466" s="13">
        <f t="shared" si="1248"/>
        <v>-9.1321400176601619E-3</v>
      </c>
      <c r="G4466" s="2">
        <f t="shared" si="1243"/>
        <v>8472.9273333333331</v>
      </c>
      <c r="H4466" s="2">
        <f t="shared" ca="1" si="1249"/>
        <v>71859.199999999997</v>
      </c>
      <c r="I4466">
        <f t="shared" ca="1" si="1250"/>
        <v>-1</v>
      </c>
      <c r="J4466">
        <f t="shared" si="1251"/>
        <v>-1</v>
      </c>
      <c r="K4466">
        <f t="shared" si="1244"/>
        <v>65.159999999999854</v>
      </c>
      <c r="L4466">
        <f t="shared" ca="1" si="1245"/>
        <v>65.159999999999854</v>
      </c>
      <c r="M4466" s="14">
        <f t="shared" si="1246"/>
        <v>6923.0300000000498</v>
      </c>
      <c r="N4466">
        <f t="shared" si="1252"/>
        <v>0</v>
      </c>
      <c r="O4466">
        <f t="shared" si="1247"/>
        <v>0</v>
      </c>
      <c r="P4466">
        <f>COUNTIF(作圖資料!$A$3:$A$249,A4466)</f>
        <v>0</v>
      </c>
      <c r="R4466" s="7">
        <f t="shared" si="1253"/>
        <v>94</v>
      </c>
      <c r="S4466" s="8">
        <f t="shared" ca="1" si="1254"/>
        <v>94</v>
      </c>
      <c r="T4466" s="8">
        <f t="shared" ca="1" si="1255"/>
        <v>9334</v>
      </c>
      <c r="U4466" s="8">
        <f t="shared" ca="1" si="1256"/>
        <v>-1</v>
      </c>
      <c r="V4466" s="9">
        <f t="shared" ca="1" si="1257"/>
        <v>2</v>
      </c>
      <c r="W4466" s="3">
        <f t="shared" si="1258"/>
        <v>-2.2352048540790204E-2</v>
      </c>
      <c r="X4466" s="3">
        <f t="shared" si="1259"/>
        <v>4.0133064230332138E-3</v>
      </c>
      <c r="Y4466" s="3">
        <f t="shared" si="1260"/>
        <v>1.758973140004727E-2</v>
      </c>
    </row>
    <row r="4467" spans="1:25" x14ac:dyDescent="0.25">
      <c r="A4467" s="1">
        <v>42562</v>
      </c>
      <c r="B4467" s="2">
        <v>8786.4699999999993</v>
      </c>
      <c r="C4467" s="2">
        <v>97292</v>
      </c>
      <c r="D4467" s="2">
        <v>8736</v>
      </c>
      <c r="E4467" s="2">
        <v>8602</v>
      </c>
      <c r="F4467" s="13">
        <f t="shared" si="1248"/>
        <v>-5.744058763075377E-3</v>
      </c>
      <c r="G4467" s="2">
        <f t="shared" si="1243"/>
        <v>8475.1671666666643</v>
      </c>
      <c r="H4467" s="2">
        <f t="shared" ca="1" si="1249"/>
        <v>74092.600000000006</v>
      </c>
      <c r="I4467">
        <f t="shared" ca="1" si="1250"/>
        <v>1</v>
      </c>
      <c r="J4467">
        <f t="shared" si="1251"/>
        <v>-1</v>
      </c>
      <c r="K4467">
        <f t="shared" si="1244"/>
        <v>145.55999999999949</v>
      </c>
      <c r="L4467">
        <f t="shared" ca="1" si="1245"/>
        <v>-145.55999999999949</v>
      </c>
      <c r="M4467" s="14">
        <f t="shared" si="1246"/>
        <v>6923.0300000000498</v>
      </c>
      <c r="N4467">
        <f t="shared" si="1252"/>
        <v>0</v>
      </c>
      <c r="O4467">
        <f t="shared" si="1247"/>
        <v>0</v>
      </c>
      <c r="P4467">
        <f>COUNTIF(作圖資料!$A$3:$A$249,A4467)</f>
        <v>0</v>
      </c>
      <c r="R4467" s="7">
        <f t="shared" si="1253"/>
        <v>174</v>
      </c>
      <c r="S4467" s="8">
        <f t="shared" ca="1" si="1254"/>
        <v>-174</v>
      </c>
      <c r="T4467" s="8">
        <f t="shared" ca="1" si="1255"/>
        <v>9160</v>
      </c>
      <c r="U4467" s="8">
        <f t="shared" ca="1" si="1256"/>
        <v>1</v>
      </c>
      <c r="V4467" s="9">
        <f t="shared" ca="1" si="1257"/>
        <v>2</v>
      </c>
      <c r="W4467" s="3">
        <f t="shared" si="1258"/>
        <v>-2.2352048540790204E-2</v>
      </c>
      <c r="X4467" s="3">
        <f t="shared" si="1259"/>
        <v>2.0926360358664464E-2</v>
      </c>
      <c r="Y4467" s="3">
        <f t="shared" si="1260"/>
        <v>3.8269550748751824E-2</v>
      </c>
    </row>
    <row r="4468" spans="1:25" x14ac:dyDescent="0.25">
      <c r="A4468" s="1">
        <v>42563</v>
      </c>
      <c r="B4468" s="2">
        <v>8841.4599999999991</v>
      </c>
      <c r="C4468" s="2">
        <v>97425</v>
      </c>
      <c r="D4468" s="2">
        <v>8777</v>
      </c>
      <c r="E4468" s="2">
        <v>8638</v>
      </c>
      <c r="F4468" s="13">
        <f t="shared" si="1248"/>
        <v>-7.290651091561684E-3</v>
      </c>
      <c r="G4468" s="2">
        <f t="shared" si="1243"/>
        <v>8478.0630000000001</v>
      </c>
      <c r="H4468" s="2">
        <f t="shared" ca="1" si="1249"/>
        <v>79646.8</v>
      </c>
      <c r="I4468">
        <f t="shared" ca="1" si="1250"/>
        <v>1</v>
      </c>
      <c r="J4468">
        <f t="shared" si="1251"/>
        <v>-1</v>
      </c>
      <c r="K4468">
        <f t="shared" si="1244"/>
        <v>54.989999999999782</v>
      </c>
      <c r="L4468">
        <f t="shared" ca="1" si="1245"/>
        <v>54.989999999999782</v>
      </c>
      <c r="M4468" s="14">
        <f t="shared" si="1246"/>
        <v>6923.0300000000498</v>
      </c>
      <c r="N4468">
        <f t="shared" si="1252"/>
        <v>0</v>
      </c>
      <c r="O4468">
        <f t="shared" si="1247"/>
        <v>0</v>
      </c>
      <c r="P4468">
        <f>COUNTIF(作圖資料!$A$3:$A$249,A4468)</f>
        <v>0</v>
      </c>
      <c r="R4468" s="7">
        <f t="shared" si="1253"/>
        <v>41</v>
      </c>
      <c r="S4468" s="8">
        <f t="shared" ca="1" si="1254"/>
        <v>41</v>
      </c>
      <c r="T4468" s="8">
        <f t="shared" ca="1" si="1255"/>
        <v>9201</v>
      </c>
      <c r="U4468" s="8">
        <f t="shared" ca="1" si="1256"/>
        <v>1</v>
      </c>
      <c r="V4468" s="9">
        <f t="shared" ca="1" si="1257"/>
        <v>0</v>
      </c>
      <c r="W4468" s="3">
        <f t="shared" si="1258"/>
        <v>-2.2352048540790204E-2</v>
      </c>
      <c r="X4468" s="3">
        <f t="shared" si="1259"/>
        <v>2.7315813751906726E-2</v>
      </c>
      <c r="Y4468" s="3">
        <f t="shared" si="1260"/>
        <v>4.3142381744710967E-2</v>
      </c>
    </row>
    <row r="4469" spans="1:25" x14ac:dyDescent="0.25">
      <c r="A4469" s="1">
        <v>42564</v>
      </c>
      <c r="B4469" s="2">
        <v>8857.75</v>
      </c>
      <c r="C4469" s="2">
        <v>97282</v>
      </c>
      <c r="D4469" s="2">
        <v>8793</v>
      </c>
      <c r="E4469" s="2">
        <v>8652</v>
      </c>
      <c r="F4469" s="13">
        <f t="shared" si="1248"/>
        <v>-7.3099827834381959E-3</v>
      </c>
      <c r="G4469" s="2">
        <f t="shared" si="1243"/>
        <v>8480.6856666666663</v>
      </c>
      <c r="H4469" s="2">
        <f t="shared" ca="1" si="1249"/>
        <v>86661.8</v>
      </c>
      <c r="I4469">
        <f t="shared" ca="1" si="1250"/>
        <v>1</v>
      </c>
      <c r="J4469">
        <f t="shared" si="1251"/>
        <v>-1</v>
      </c>
      <c r="K4469">
        <f t="shared" si="1244"/>
        <v>16.290000000000873</v>
      </c>
      <c r="L4469">
        <f t="shared" ca="1" si="1245"/>
        <v>16.290000000000873</v>
      </c>
      <c r="M4469" s="14">
        <f t="shared" si="1246"/>
        <v>6923.0300000000498</v>
      </c>
      <c r="N4469">
        <f t="shared" si="1252"/>
        <v>0</v>
      </c>
      <c r="O4469">
        <f t="shared" si="1247"/>
        <v>0</v>
      </c>
      <c r="P4469">
        <f>COUNTIF(作圖資料!$A$3:$A$249,A4469)</f>
        <v>0</v>
      </c>
      <c r="R4469" s="7">
        <f t="shared" si="1253"/>
        <v>16</v>
      </c>
      <c r="S4469" s="8">
        <f t="shared" ca="1" si="1254"/>
        <v>16</v>
      </c>
      <c r="T4469" s="8">
        <f t="shared" ca="1" si="1255"/>
        <v>9217</v>
      </c>
      <c r="U4469" s="8">
        <f t="shared" ca="1" si="1256"/>
        <v>1</v>
      </c>
      <c r="V4469" s="9">
        <f t="shared" ca="1" si="1257"/>
        <v>0</v>
      </c>
      <c r="W4469" s="3">
        <f t="shared" si="1258"/>
        <v>-2.2352048540790204E-2</v>
      </c>
      <c r="X4469" s="3">
        <f t="shared" si="1259"/>
        <v>2.9208597817662829E-2</v>
      </c>
      <c r="Y4469" s="3">
        <f t="shared" si="1260"/>
        <v>4.5043974328499825E-2</v>
      </c>
    </row>
    <row r="4470" spans="1:25" x14ac:dyDescent="0.25">
      <c r="A4470" s="1">
        <v>42565</v>
      </c>
      <c r="B4470" s="2">
        <v>8866.36</v>
      </c>
      <c r="C4470" s="2">
        <v>83315</v>
      </c>
      <c r="D4470" s="2">
        <v>8813</v>
      </c>
      <c r="E4470" s="2">
        <v>8673</v>
      </c>
      <c r="F4470" s="13">
        <f t="shared" si="1248"/>
        <v>-6.018253262894846E-3</v>
      </c>
      <c r="G4470" s="2">
        <f t="shared" si="1243"/>
        <v>8484.0248333333329</v>
      </c>
      <c r="H4470" s="2">
        <f t="shared" ca="1" si="1249"/>
        <v>87661</v>
      </c>
      <c r="I4470">
        <f t="shared" ca="1" si="1250"/>
        <v>-1</v>
      </c>
      <c r="J4470">
        <f t="shared" si="1251"/>
        <v>-1</v>
      </c>
      <c r="K4470">
        <f t="shared" si="1244"/>
        <v>8.6100000000005821</v>
      </c>
      <c r="L4470">
        <f t="shared" ca="1" si="1245"/>
        <v>8.6100000000005821</v>
      </c>
      <c r="M4470" s="14">
        <f t="shared" si="1246"/>
        <v>6923.0300000000498</v>
      </c>
      <c r="N4470">
        <f t="shared" si="1252"/>
        <v>0</v>
      </c>
      <c r="O4470">
        <f t="shared" si="1247"/>
        <v>0</v>
      </c>
      <c r="P4470">
        <f>COUNTIF(作圖資料!$A$3:$A$249,A4470)</f>
        <v>0</v>
      </c>
      <c r="R4470" s="7">
        <f t="shared" si="1253"/>
        <v>20</v>
      </c>
      <c r="S4470" s="8">
        <f t="shared" ca="1" si="1254"/>
        <v>20</v>
      </c>
      <c r="T4470" s="8">
        <f t="shared" ca="1" si="1255"/>
        <v>9237</v>
      </c>
      <c r="U4470" s="8">
        <f t="shared" ca="1" si="1256"/>
        <v>-1</v>
      </c>
      <c r="V4470" s="9">
        <f t="shared" ca="1" si="1257"/>
        <v>2</v>
      </c>
      <c r="W4470" s="3">
        <f t="shared" si="1258"/>
        <v>-2.2352048540790204E-2</v>
      </c>
      <c r="X4470" s="3">
        <f t="shared" si="1259"/>
        <v>3.0209019598274267E-2</v>
      </c>
      <c r="Y4470" s="3">
        <f t="shared" si="1260"/>
        <v>4.7420965058236009E-2</v>
      </c>
    </row>
    <row r="4471" spans="1:25" x14ac:dyDescent="0.25">
      <c r="A4471" s="1">
        <v>42566</v>
      </c>
      <c r="B4471" s="2">
        <v>8949.85</v>
      </c>
      <c r="C4471" s="2">
        <v>101378</v>
      </c>
      <c r="D4471" s="2">
        <v>8911</v>
      </c>
      <c r="E4471" s="2">
        <v>8777</v>
      </c>
      <c r="F4471" s="13">
        <f t="shared" si="1248"/>
        <v>-4.3408548746627362E-3</v>
      </c>
      <c r="G4471" s="2">
        <f t="shared" si="1243"/>
        <v>8489.2936666666665</v>
      </c>
      <c r="H4471" s="2">
        <f t="shared" ca="1" si="1249"/>
        <v>95338.4</v>
      </c>
      <c r="I4471">
        <f t="shared" ca="1" si="1250"/>
        <v>1</v>
      </c>
      <c r="J4471">
        <f t="shared" si="1251"/>
        <v>-1</v>
      </c>
      <c r="K4471">
        <f t="shared" si="1244"/>
        <v>83.489999999999782</v>
      </c>
      <c r="L4471">
        <f t="shared" ca="1" si="1245"/>
        <v>-83.489999999999782</v>
      </c>
      <c r="M4471" s="14">
        <f t="shared" si="1246"/>
        <v>6923.0300000000498</v>
      </c>
      <c r="N4471">
        <f t="shared" si="1252"/>
        <v>0</v>
      </c>
      <c r="O4471">
        <f t="shared" si="1247"/>
        <v>0</v>
      </c>
      <c r="P4471">
        <f>COUNTIF(作圖資料!$A$3:$A$249,A4471)</f>
        <v>0</v>
      </c>
      <c r="R4471" s="7">
        <f t="shared" si="1253"/>
        <v>98</v>
      </c>
      <c r="S4471" s="8">
        <f t="shared" ca="1" si="1254"/>
        <v>-98</v>
      </c>
      <c r="T4471" s="8">
        <f t="shared" ca="1" si="1255"/>
        <v>9139</v>
      </c>
      <c r="U4471" s="8">
        <f t="shared" ca="1" si="1256"/>
        <v>1</v>
      </c>
      <c r="V4471" s="9">
        <f t="shared" ca="1" si="1257"/>
        <v>2</v>
      </c>
      <c r="W4471" s="3">
        <f t="shared" si="1258"/>
        <v>-2.2352048540790204E-2</v>
      </c>
      <c r="X4471" s="3">
        <f t="shared" si="1259"/>
        <v>3.9909973659045583E-2</v>
      </c>
      <c r="Y4471" s="3">
        <f t="shared" si="1260"/>
        <v>5.9068219633943153E-2</v>
      </c>
    </row>
    <row r="4472" spans="1:25" x14ac:dyDescent="0.25">
      <c r="A4472" s="1">
        <v>42569</v>
      </c>
      <c r="B4472" s="2">
        <v>9008.2099999999991</v>
      </c>
      <c r="C4472" s="2">
        <v>92670</v>
      </c>
      <c r="D4472" s="2">
        <v>8998</v>
      </c>
      <c r="E4472" s="2">
        <v>8869</v>
      </c>
      <c r="F4472" s="13">
        <f t="shared" si="1248"/>
        <v>-1.1334105221790791E-3</v>
      </c>
      <c r="G4472" s="2">
        <f t="shared" si="1243"/>
        <v>8497.5224999999991</v>
      </c>
      <c r="H4472" s="2">
        <f t="shared" ca="1" si="1249"/>
        <v>94414</v>
      </c>
      <c r="I4472">
        <f t="shared" ca="1" si="1250"/>
        <v>-1</v>
      </c>
      <c r="J4472">
        <f t="shared" si="1251"/>
        <v>-1</v>
      </c>
      <c r="K4472">
        <f t="shared" si="1244"/>
        <v>58.359999999998763</v>
      </c>
      <c r="L4472">
        <f t="shared" ca="1" si="1245"/>
        <v>58.359999999998763</v>
      </c>
      <c r="M4472" s="14">
        <f t="shared" si="1246"/>
        <v>6923.0300000000498</v>
      </c>
      <c r="N4472">
        <f t="shared" si="1252"/>
        <v>0</v>
      </c>
      <c r="O4472">
        <f t="shared" si="1247"/>
        <v>0</v>
      </c>
      <c r="P4472">
        <f>COUNTIF(作圖資料!$A$3:$A$249,A4472)</f>
        <v>0</v>
      </c>
      <c r="R4472" s="7">
        <f t="shared" si="1253"/>
        <v>87</v>
      </c>
      <c r="S4472" s="8">
        <f t="shared" ca="1" si="1254"/>
        <v>87</v>
      </c>
      <c r="T4472" s="8">
        <f t="shared" ca="1" si="1255"/>
        <v>9226</v>
      </c>
      <c r="U4472" s="8">
        <f t="shared" ca="1" si="1256"/>
        <v>-1</v>
      </c>
      <c r="V4472" s="9">
        <f t="shared" ca="1" si="1257"/>
        <v>2</v>
      </c>
      <c r="W4472" s="3">
        <f t="shared" si="1258"/>
        <v>-2.2352048540790204E-2</v>
      </c>
      <c r="X4472" s="3">
        <f t="shared" si="1259"/>
        <v>4.6690997482097263E-2</v>
      </c>
      <c r="Y4472" s="3">
        <f t="shared" si="1260"/>
        <v>6.9408129308295541E-2</v>
      </c>
    </row>
    <row r="4473" spans="1:25" x14ac:dyDescent="0.25">
      <c r="A4473" s="1">
        <v>42570</v>
      </c>
      <c r="B4473" s="2">
        <v>9034.8700000000008</v>
      </c>
      <c r="C4473" s="2">
        <v>94743</v>
      </c>
      <c r="D4473" s="2">
        <v>9033</v>
      </c>
      <c r="E4473" s="2">
        <v>8921</v>
      </c>
      <c r="F4473" s="13">
        <f t="shared" si="1248"/>
        <v>-2.0697586130191681E-4</v>
      </c>
      <c r="G4473" s="2">
        <f t="shared" si="1243"/>
        <v>8505.292833333333</v>
      </c>
      <c r="H4473" s="2">
        <f t="shared" ca="1" si="1249"/>
        <v>93877.6</v>
      </c>
      <c r="I4473">
        <f t="shared" ca="1" si="1250"/>
        <v>1</v>
      </c>
      <c r="J4473">
        <f t="shared" si="1251"/>
        <v>-1</v>
      </c>
      <c r="K4473">
        <f t="shared" si="1244"/>
        <v>26.660000000001673</v>
      </c>
      <c r="L4473">
        <f t="shared" ca="1" si="1245"/>
        <v>-26.660000000001673</v>
      </c>
      <c r="M4473" s="14">
        <f t="shared" si="1246"/>
        <v>6923.0300000000498</v>
      </c>
      <c r="N4473">
        <f t="shared" si="1252"/>
        <v>0</v>
      </c>
      <c r="O4473">
        <f t="shared" si="1247"/>
        <v>0</v>
      </c>
      <c r="P4473">
        <f>COUNTIF(作圖資料!$A$3:$A$249,A4473)</f>
        <v>0</v>
      </c>
      <c r="R4473" s="7">
        <f t="shared" si="1253"/>
        <v>35</v>
      </c>
      <c r="S4473" s="8">
        <f t="shared" ca="1" si="1254"/>
        <v>-35</v>
      </c>
      <c r="T4473" s="8">
        <f t="shared" ca="1" si="1255"/>
        <v>9191</v>
      </c>
      <c r="U4473" s="8">
        <f t="shared" ca="1" si="1256"/>
        <v>1</v>
      </c>
      <c r="V4473" s="9">
        <f t="shared" ca="1" si="1257"/>
        <v>2</v>
      </c>
      <c r="W4473" s="3">
        <f t="shared" si="1258"/>
        <v>-2.2352048540790204E-2</v>
      </c>
      <c r="X4473" s="3">
        <f t="shared" si="1259"/>
        <v>4.9788703018810443E-2</v>
      </c>
      <c r="Y4473" s="3">
        <f t="shared" si="1260"/>
        <v>7.3567863085333807E-2</v>
      </c>
    </row>
    <row r="4474" spans="1:25" x14ac:dyDescent="0.25">
      <c r="A4474" s="1">
        <v>42571</v>
      </c>
      <c r="B4474" s="2">
        <v>9007.68</v>
      </c>
      <c r="C4474" s="2">
        <v>93647</v>
      </c>
      <c r="D4474" s="2">
        <v>9003</v>
      </c>
      <c r="E4474" s="2">
        <v>8882</v>
      </c>
      <c r="F4474" s="13">
        <f t="shared" si="1248"/>
        <v>-1.3952538278446891E-2</v>
      </c>
      <c r="G4474" s="2">
        <f t="shared" si="1243"/>
        <v>8513.1583333333328</v>
      </c>
      <c r="H4474" s="2">
        <f t="shared" ca="1" si="1249"/>
        <v>93150.6</v>
      </c>
      <c r="I4474">
        <f t="shared" ca="1" si="1250"/>
        <v>1</v>
      </c>
      <c r="J4474">
        <f t="shared" si="1251"/>
        <v>-1</v>
      </c>
      <c r="K4474">
        <f t="shared" si="1244"/>
        <v>-27.190000000000509</v>
      </c>
      <c r="L4474">
        <f t="shared" ca="1" si="1245"/>
        <v>-27.190000000000509</v>
      </c>
      <c r="M4474" s="14">
        <f t="shared" si="1246"/>
        <v>6923.0300000000498</v>
      </c>
      <c r="N4474">
        <f t="shared" si="1252"/>
        <v>0</v>
      </c>
      <c r="O4474">
        <f t="shared" si="1247"/>
        <v>0</v>
      </c>
      <c r="P4474">
        <f>COUNTIF(作圖資料!$A$3:$A$249,A4474)</f>
        <v>1</v>
      </c>
      <c r="R4474" s="7">
        <f t="shared" si="1253"/>
        <v>-30</v>
      </c>
      <c r="S4474" s="8">
        <f t="shared" ca="1" si="1254"/>
        <v>-30</v>
      </c>
      <c r="T4474" s="8">
        <f t="shared" ca="1" si="1255"/>
        <v>9161</v>
      </c>
      <c r="U4474" s="8">
        <f t="shared" ca="1" si="1256"/>
        <v>1</v>
      </c>
      <c r="V4474" s="9">
        <f t="shared" ca="1" si="1257"/>
        <v>2</v>
      </c>
      <c r="W4474" s="3">
        <f t="shared" si="1258"/>
        <v>-2.2352048540790204E-2</v>
      </c>
      <c r="X4474" s="3">
        <f t="shared" si="1259"/>
        <v>4.6629415188981893E-2</v>
      </c>
      <c r="Y4474" s="3">
        <f t="shared" si="1260"/>
        <v>7.0002376990729642E-2</v>
      </c>
    </row>
    <row r="4475" spans="1:25" x14ac:dyDescent="0.25">
      <c r="A4475" s="1">
        <v>42572</v>
      </c>
      <c r="B4475" s="2">
        <v>9056.56</v>
      </c>
      <c r="C4475" s="2">
        <v>99153</v>
      </c>
      <c r="D4475" s="2">
        <v>8984</v>
      </c>
      <c r="E4475" s="2">
        <v>8932</v>
      </c>
      <c r="F4475" s="13">
        <f t="shared" si="1248"/>
        <v>-8.0118720573815194E-3</v>
      </c>
      <c r="G4475" s="2">
        <f t="shared" si="1243"/>
        <v>8521.4296666666651</v>
      </c>
      <c r="H4475" s="2">
        <f t="shared" ca="1" si="1249"/>
        <v>96318.2</v>
      </c>
      <c r="I4475">
        <f t="shared" ca="1" si="1250"/>
        <v>1</v>
      </c>
      <c r="J4475">
        <f t="shared" si="1251"/>
        <v>-1</v>
      </c>
      <c r="K4475">
        <f t="shared" si="1244"/>
        <v>48.8799999999992</v>
      </c>
      <c r="L4475">
        <f t="shared" ca="1" si="1245"/>
        <v>48.8799999999992</v>
      </c>
      <c r="M4475" s="14">
        <f t="shared" si="1246"/>
        <v>6923.0300000000498</v>
      </c>
      <c r="N4475">
        <f t="shared" si="1252"/>
        <v>0</v>
      </c>
      <c r="O4475">
        <f t="shared" si="1247"/>
        <v>0</v>
      </c>
      <c r="P4475">
        <f>COUNTIF(作圖資料!$A$3:$A$249,A4475)</f>
        <v>0</v>
      </c>
      <c r="R4475" s="7">
        <f t="shared" si="1253"/>
        <v>102</v>
      </c>
      <c r="S4475" s="8">
        <f t="shared" ca="1" si="1254"/>
        <v>102</v>
      </c>
      <c r="T4475" s="8">
        <f t="shared" ca="1" si="1255"/>
        <v>9263</v>
      </c>
      <c r="U4475" s="8">
        <f t="shared" ca="1" si="1256"/>
        <v>1</v>
      </c>
      <c r="V4475" s="9">
        <f t="shared" ca="1" si="1257"/>
        <v>0</v>
      </c>
      <c r="W4475" s="3">
        <f t="shared" si="1258"/>
        <v>-1.3952538278446891E-2</v>
      </c>
      <c r="X4475" s="3">
        <f t="shared" si="1259"/>
        <v>5.4264805144053959E-3</v>
      </c>
      <c r="Y4475" s="3">
        <f t="shared" si="1260"/>
        <v>1.1483900022517451E-2</v>
      </c>
    </row>
    <row r="4476" spans="1:25" x14ac:dyDescent="0.25">
      <c r="A4476" s="1">
        <v>42573</v>
      </c>
      <c r="B4476" s="2">
        <v>9013.14</v>
      </c>
      <c r="C4476" s="2">
        <v>80048</v>
      </c>
      <c r="D4476" s="2">
        <v>8925</v>
      </c>
      <c r="E4476" s="2">
        <v>8875</v>
      </c>
      <c r="F4476" s="13">
        <f t="shared" si="1248"/>
        <v>-9.7790559117021392E-3</v>
      </c>
      <c r="G4476" s="2">
        <f t="shared" si="1243"/>
        <v>8528.6224999999995</v>
      </c>
      <c r="H4476" s="2">
        <f t="shared" ca="1" si="1249"/>
        <v>92052.2</v>
      </c>
      <c r="I4476">
        <f t="shared" ca="1" si="1250"/>
        <v>-1</v>
      </c>
      <c r="J4476">
        <f t="shared" si="1251"/>
        <v>-1</v>
      </c>
      <c r="K4476">
        <f t="shared" si="1244"/>
        <v>-43.420000000000073</v>
      </c>
      <c r="L4476">
        <f t="shared" ca="1" si="1245"/>
        <v>-43.420000000000073</v>
      </c>
      <c r="M4476" s="14">
        <f t="shared" si="1246"/>
        <v>6923.0300000000498</v>
      </c>
      <c r="N4476">
        <f t="shared" si="1252"/>
        <v>0</v>
      </c>
      <c r="O4476">
        <f t="shared" si="1247"/>
        <v>0</v>
      </c>
      <c r="P4476">
        <f>COUNTIF(作圖資料!$A$3:$A$249,A4476)</f>
        <v>0</v>
      </c>
      <c r="R4476" s="7">
        <f t="shared" si="1253"/>
        <v>-59</v>
      </c>
      <c r="S4476" s="8">
        <f t="shared" ca="1" si="1254"/>
        <v>-59</v>
      </c>
      <c r="T4476" s="8">
        <f t="shared" ca="1" si="1255"/>
        <v>9204</v>
      </c>
      <c r="U4476" s="8">
        <f t="shared" ca="1" si="1256"/>
        <v>-1</v>
      </c>
      <c r="V4476" s="9">
        <f t="shared" ca="1" si="1257"/>
        <v>2</v>
      </c>
      <c r="W4476" s="3">
        <f t="shared" si="1258"/>
        <v>-1.3952538278446891E-2</v>
      </c>
      <c r="X4476" s="3">
        <f t="shared" si="1259"/>
        <v>6.0614941916226073E-4</v>
      </c>
      <c r="Y4476" s="3">
        <f t="shared" si="1260"/>
        <v>4.8412519702769607E-3</v>
      </c>
    </row>
    <row r="4477" spans="1:25" x14ac:dyDescent="0.25">
      <c r="A4477" s="1">
        <v>42576</v>
      </c>
      <c r="B4477" s="2">
        <v>8991.67</v>
      </c>
      <c r="C4477" s="2">
        <v>77030</v>
      </c>
      <c r="D4477" s="2">
        <v>8891</v>
      </c>
      <c r="E4477" s="2">
        <v>8837</v>
      </c>
      <c r="F4477" s="13">
        <f t="shared" si="1248"/>
        <v>-1.1195917999659688E-2</v>
      </c>
      <c r="G4477" s="2">
        <f t="shared" si="1243"/>
        <v>8535.7661666666663</v>
      </c>
      <c r="H4477" s="2">
        <f t="shared" ca="1" si="1249"/>
        <v>88924.2</v>
      </c>
      <c r="I4477">
        <f t="shared" ca="1" si="1250"/>
        <v>-1</v>
      </c>
      <c r="J4477">
        <f t="shared" si="1251"/>
        <v>-1</v>
      </c>
      <c r="K4477">
        <f t="shared" si="1244"/>
        <v>-21.469999999999345</v>
      </c>
      <c r="L4477">
        <f t="shared" ca="1" si="1245"/>
        <v>21.469999999999345</v>
      </c>
      <c r="M4477" s="14">
        <f t="shared" si="1246"/>
        <v>6923.0300000000498</v>
      </c>
      <c r="N4477">
        <f t="shared" si="1252"/>
        <v>0</v>
      </c>
      <c r="O4477">
        <f t="shared" si="1247"/>
        <v>0</v>
      </c>
      <c r="P4477">
        <f>COUNTIF(作圖資料!$A$3:$A$249,A4477)</f>
        <v>0</v>
      </c>
      <c r="R4477" s="7">
        <f t="shared" si="1253"/>
        <v>-34</v>
      </c>
      <c r="S4477" s="8">
        <f t="shared" ca="1" si="1254"/>
        <v>34</v>
      </c>
      <c r="T4477" s="8">
        <f t="shared" ca="1" si="1255"/>
        <v>9238</v>
      </c>
      <c r="U4477" s="8">
        <f t="shared" ca="1" si="1256"/>
        <v>-1</v>
      </c>
      <c r="V4477" s="9">
        <f t="shared" ca="1" si="1257"/>
        <v>0</v>
      </c>
      <c r="W4477" s="3">
        <f t="shared" si="1258"/>
        <v>-1.3952538278446891E-2</v>
      </c>
      <c r="X4477" s="3">
        <f t="shared" si="1259"/>
        <v>-1.7773721979466028E-3</v>
      </c>
      <c r="Y4477" s="3">
        <f t="shared" si="1260"/>
        <v>1.0132852961044492E-3</v>
      </c>
    </row>
    <row r="4478" spans="1:25" x14ac:dyDescent="0.25">
      <c r="A4478" s="1">
        <v>42577</v>
      </c>
      <c r="B4478" s="2">
        <v>9024.7900000000009</v>
      </c>
      <c r="C4478" s="2">
        <v>75714</v>
      </c>
      <c r="D4478" s="2">
        <v>8965</v>
      </c>
      <c r="E4478" s="2">
        <v>8913</v>
      </c>
      <c r="F4478" s="13">
        <f t="shared" si="1248"/>
        <v>-6.6250849050227822E-3</v>
      </c>
      <c r="G4478" s="2">
        <f t="shared" ref="G4478:G4541" si="1261">AVERAGE(B4419:B4478)</f>
        <v>8544.9481666666652</v>
      </c>
      <c r="H4478" s="2">
        <f t="shared" ca="1" si="1249"/>
        <v>85118.399999999994</v>
      </c>
      <c r="I4478">
        <f t="shared" ca="1" si="1250"/>
        <v>-1</v>
      </c>
      <c r="J4478">
        <f t="shared" si="1251"/>
        <v>-1</v>
      </c>
      <c r="K4478">
        <f t="shared" ref="K4478:K4541" si="1262">B4478-B4477</f>
        <v>33.1200000000008</v>
      </c>
      <c r="L4478">
        <f t="shared" ref="L4478:L4541" ca="1" si="1263">I4477*K4478</f>
        <v>-33.1200000000008</v>
      </c>
      <c r="M4478" s="14">
        <f t="shared" ref="M4478:M4541" si="1264">M4477+K4478*N4477</f>
        <v>6923.0300000000498</v>
      </c>
      <c r="N4478">
        <f t="shared" si="1252"/>
        <v>0</v>
      </c>
      <c r="O4478">
        <f t="shared" ref="O4478:O4541" si="1265">ABS(N4478-N4477)</f>
        <v>0</v>
      </c>
      <c r="P4478">
        <f>COUNTIF(作圖資料!$A$3:$A$249,A4478)</f>
        <v>0</v>
      </c>
      <c r="R4478" s="7">
        <f t="shared" si="1253"/>
        <v>74</v>
      </c>
      <c r="S4478" s="8">
        <f t="shared" ca="1" si="1254"/>
        <v>-74</v>
      </c>
      <c r="T4478" s="8">
        <f t="shared" ca="1" si="1255"/>
        <v>9164</v>
      </c>
      <c r="U4478" s="8">
        <f t="shared" ca="1" si="1256"/>
        <v>-1</v>
      </c>
      <c r="V4478" s="9">
        <f t="shared" ca="1" si="1257"/>
        <v>0</v>
      </c>
      <c r="W4478" s="3">
        <f t="shared" si="1258"/>
        <v>-1.3952538278446891E-2</v>
      </c>
      <c r="X4478" s="3">
        <f t="shared" si="1259"/>
        <v>1.8994902127962288E-3</v>
      </c>
      <c r="Y4478" s="3">
        <f t="shared" si="1260"/>
        <v>9.3447421751855497E-3</v>
      </c>
    </row>
    <row r="4479" spans="1:25" x14ac:dyDescent="0.25">
      <c r="A4479" s="1">
        <v>42578</v>
      </c>
      <c r="B4479" s="2">
        <v>9063.39</v>
      </c>
      <c r="C4479" s="2">
        <v>94576</v>
      </c>
      <c r="D4479" s="2">
        <v>8976</v>
      </c>
      <c r="E4479" s="2">
        <v>8919</v>
      </c>
      <c r="F4479" s="13">
        <f t="shared" si="1248"/>
        <v>-9.6420875632626801E-3</v>
      </c>
      <c r="G4479" s="2">
        <f t="shared" si="1261"/>
        <v>8556.3729999999978</v>
      </c>
      <c r="H4479" s="2">
        <f t="shared" ca="1" si="1249"/>
        <v>85304.2</v>
      </c>
      <c r="I4479">
        <f t="shared" ca="1" si="1250"/>
        <v>1</v>
      </c>
      <c r="J4479">
        <f t="shared" si="1251"/>
        <v>-1</v>
      </c>
      <c r="K4479">
        <f t="shared" si="1262"/>
        <v>38.599999999998545</v>
      </c>
      <c r="L4479">
        <f t="shared" ca="1" si="1263"/>
        <v>-38.599999999998545</v>
      </c>
      <c r="M4479" s="14">
        <f t="shared" si="1264"/>
        <v>6923.0300000000498</v>
      </c>
      <c r="N4479">
        <f t="shared" si="1252"/>
        <v>0</v>
      </c>
      <c r="O4479">
        <f t="shared" si="1265"/>
        <v>0</v>
      </c>
      <c r="P4479">
        <f>COUNTIF(作圖資料!$A$3:$A$249,A4479)</f>
        <v>0</v>
      </c>
      <c r="R4479" s="7">
        <f t="shared" si="1253"/>
        <v>11</v>
      </c>
      <c r="S4479" s="8">
        <f t="shared" ca="1" si="1254"/>
        <v>-11</v>
      </c>
      <c r="T4479" s="8">
        <f t="shared" ca="1" si="1255"/>
        <v>9153</v>
      </c>
      <c r="U4479" s="8">
        <f t="shared" ca="1" si="1256"/>
        <v>1</v>
      </c>
      <c r="V4479" s="9">
        <f t="shared" ca="1" si="1257"/>
        <v>2</v>
      </c>
      <c r="W4479" s="3">
        <f t="shared" si="1258"/>
        <v>-1.3952538278446891E-2</v>
      </c>
      <c r="X4479" s="3">
        <f t="shared" si="1259"/>
        <v>6.1847223702440335E-3</v>
      </c>
      <c r="Y4479" s="3">
        <f t="shared" si="1260"/>
        <v>1.0583201981535506E-2</v>
      </c>
    </row>
    <row r="4480" spans="1:25" x14ac:dyDescent="0.25">
      <c r="A4480" s="1">
        <v>42579</v>
      </c>
      <c r="B4480" s="2">
        <v>9076.64</v>
      </c>
      <c r="C4480" s="2">
        <v>87190</v>
      </c>
      <c r="D4480" s="2">
        <v>8981</v>
      </c>
      <c r="E4480" s="2">
        <v>8917</v>
      </c>
      <c r="F4480" s="13">
        <f t="shared" si="1248"/>
        <v>-1.0536938779107663E-2</v>
      </c>
      <c r="G4480" s="2">
        <f t="shared" si="1261"/>
        <v>8569.4149999999991</v>
      </c>
      <c r="H4480" s="2">
        <f t="shared" ca="1" si="1249"/>
        <v>82911.600000000006</v>
      </c>
      <c r="I4480">
        <f t="shared" ca="1" si="1250"/>
        <v>1</v>
      </c>
      <c r="J4480">
        <f t="shared" si="1251"/>
        <v>-1</v>
      </c>
      <c r="K4480">
        <f t="shared" si="1262"/>
        <v>13.25</v>
      </c>
      <c r="L4480">
        <f t="shared" ca="1" si="1263"/>
        <v>13.25</v>
      </c>
      <c r="M4480" s="14">
        <f t="shared" si="1264"/>
        <v>6923.0300000000498</v>
      </c>
      <c r="N4480">
        <f t="shared" si="1252"/>
        <v>0</v>
      </c>
      <c r="O4480">
        <f t="shared" si="1265"/>
        <v>0</v>
      </c>
      <c r="P4480">
        <f>COUNTIF(作圖資料!$A$3:$A$249,A4480)</f>
        <v>0</v>
      </c>
      <c r="R4480" s="7">
        <f t="shared" si="1253"/>
        <v>5</v>
      </c>
      <c r="S4480" s="8">
        <f t="shared" ca="1" si="1254"/>
        <v>5</v>
      </c>
      <c r="T4480" s="8">
        <f t="shared" ca="1" si="1255"/>
        <v>9158</v>
      </c>
      <c r="U4480" s="8">
        <f t="shared" ca="1" si="1256"/>
        <v>1</v>
      </c>
      <c r="V4480" s="9">
        <f t="shared" ca="1" si="1257"/>
        <v>0</v>
      </c>
      <c r="W4480" s="3">
        <f t="shared" si="1258"/>
        <v>-1.3952538278446891E-2</v>
      </c>
      <c r="X4480" s="3">
        <f t="shared" si="1259"/>
        <v>7.6556893672954374E-3</v>
      </c>
      <c r="Y4480" s="3">
        <f t="shared" si="1260"/>
        <v>1.1146138257148941E-2</v>
      </c>
    </row>
    <row r="4481" spans="1:25" x14ac:dyDescent="0.25">
      <c r="A4481" s="1">
        <v>42580</v>
      </c>
      <c r="B4481" s="2">
        <v>8984.41</v>
      </c>
      <c r="C4481" s="2">
        <v>78054</v>
      </c>
      <c r="D4481" s="2">
        <v>8893</v>
      </c>
      <c r="E4481" s="2">
        <v>8833</v>
      </c>
      <c r="F4481" s="13">
        <f t="shared" si="1248"/>
        <v>-1.0174290799284558E-2</v>
      </c>
      <c r="G4481" s="2">
        <f t="shared" si="1261"/>
        <v>8582.7306666666645</v>
      </c>
      <c r="H4481" s="2">
        <f t="shared" ca="1" si="1249"/>
        <v>82512.800000000003</v>
      </c>
      <c r="I4481">
        <f t="shared" ca="1" si="1250"/>
        <v>-1</v>
      </c>
      <c r="J4481">
        <f t="shared" si="1251"/>
        <v>-1</v>
      </c>
      <c r="K4481">
        <f t="shared" si="1262"/>
        <v>-92.229999999999563</v>
      </c>
      <c r="L4481">
        <f t="shared" ca="1" si="1263"/>
        <v>-92.229999999999563</v>
      </c>
      <c r="M4481" s="14">
        <f t="shared" si="1264"/>
        <v>6923.0300000000498</v>
      </c>
      <c r="N4481">
        <f t="shared" si="1252"/>
        <v>0</v>
      </c>
      <c r="O4481">
        <f t="shared" si="1265"/>
        <v>0</v>
      </c>
      <c r="P4481">
        <f>COUNTIF(作圖資料!$A$3:$A$249,A4481)</f>
        <v>0</v>
      </c>
      <c r="R4481" s="7">
        <f t="shared" si="1253"/>
        <v>-88</v>
      </c>
      <c r="S4481" s="8">
        <f t="shared" ca="1" si="1254"/>
        <v>-88</v>
      </c>
      <c r="T4481" s="8">
        <f t="shared" ca="1" si="1255"/>
        <v>9070</v>
      </c>
      <c r="U4481" s="8">
        <f t="shared" ca="1" si="1256"/>
        <v>-1</v>
      </c>
      <c r="V4481" s="9">
        <f t="shared" ca="1" si="1257"/>
        <v>2</v>
      </c>
      <c r="W4481" s="3">
        <f t="shared" si="1258"/>
        <v>-1.3952538278446891E-2</v>
      </c>
      <c r="X4481" s="3">
        <f t="shared" si="1259"/>
        <v>-2.5833510959536454E-3</v>
      </c>
      <c r="Y4481" s="3">
        <f t="shared" si="1260"/>
        <v>1.2384598063495122E-3</v>
      </c>
    </row>
    <row r="4482" spans="1:25" x14ac:dyDescent="0.25">
      <c r="A4482" s="1">
        <v>42583</v>
      </c>
      <c r="B4482" s="2">
        <v>9080.7099999999991</v>
      </c>
      <c r="C4482" s="2">
        <v>77539</v>
      </c>
      <c r="D4482" s="2">
        <v>9041</v>
      </c>
      <c r="E4482" s="2">
        <v>8978</v>
      </c>
      <c r="F4482" s="13">
        <f t="shared" si="1248"/>
        <v>-4.3730060755160505E-3</v>
      </c>
      <c r="G4482" s="2">
        <f t="shared" si="1261"/>
        <v>8597.943166666666</v>
      </c>
      <c r="H4482" s="2">
        <f t="shared" ca="1" si="1249"/>
        <v>82614.600000000006</v>
      </c>
      <c r="I4482">
        <f t="shared" ca="1" si="1250"/>
        <v>-1</v>
      </c>
      <c r="J4482">
        <f t="shared" si="1251"/>
        <v>-1</v>
      </c>
      <c r="K4482">
        <f t="shared" si="1262"/>
        <v>96.299999999999272</v>
      </c>
      <c r="L4482">
        <f t="shared" ca="1" si="1263"/>
        <v>-96.299999999999272</v>
      </c>
      <c r="M4482" s="14">
        <f t="shared" si="1264"/>
        <v>6923.0300000000498</v>
      </c>
      <c r="N4482">
        <f t="shared" si="1252"/>
        <v>0</v>
      </c>
      <c r="O4482">
        <f t="shared" si="1265"/>
        <v>0</v>
      </c>
      <c r="P4482">
        <f>COUNTIF(作圖資料!$A$3:$A$249,A4482)</f>
        <v>0</v>
      </c>
      <c r="R4482" s="7">
        <f t="shared" si="1253"/>
        <v>148</v>
      </c>
      <c r="S4482" s="8">
        <f t="shared" ca="1" si="1254"/>
        <v>-148</v>
      </c>
      <c r="T4482" s="8">
        <f t="shared" ca="1" si="1255"/>
        <v>8922</v>
      </c>
      <c r="U4482" s="8">
        <f t="shared" ca="1" si="1256"/>
        <v>0</v>
      </c>
      <c r="V4482" s="9">
        <f t="shared" ca="1" si="1257"/>
        <v>1</v>
      </c>
      <c r="W4482" s="3">
        <f t="shared" si="1258"/>
        <v>-1.3952538278446891E-2</v>
      </c>
      <c r="X4482" s="3">
        <f t="shared" si="1259"/>
        <v>8.1075260222387424E-3</v>
      </c>
      <c r="Y4482" s="3">
        <f t="shared" si="1260"/>
        <v>1.7901373564511935E-2</v>
      </c>
    </row>
    <row r="4483" spans="1:25" x14ac:dyDescent="0.25">
      <c r="A4483" s="1">
        <v>42584</v>
      </c>
      <c r="B4483" s="2">
        <v>9068.76</v>
      </c>
      <c r="C4483" s="2">
        <v>73260</v>
      </c>
      <c r="D4483" s="2">
        <v>9015</v>
      </c>
      <c r="E4483" s="2">
        <v>8947</v>
      </c>
      <c r="F4483" s="13">
        <f t="shared" ref="F4483:F4546" si="1266">IF(P4483=1,E4483,D4483)/B4483-1</f>
        <v>-5.9280430841702758E-3</v>
      </c>
      <c r="G4483" s="2">
        <f t="shared" si="1261"/>
        <v>8613.3153333333321</v>
      </c>
      <c r="H4483" s="2">
        <f t="shared" ref="H4483:H4546" ca="1" si="1267">IF(ROW()&gt;$H$1,AVERAGE(OFFSET(C4483,-$H$1+1,,$H$1)),"")</f>
        <v>82123.8</v>
      </c>
      <c r="I4483">
        <f t="shared" ref="I4483:I4546" ca="1" si="1268">IF(H4483="",0,SIGN(C4483-H4483))</f>
        <v>-1</v>
      </c>
      <c r="J4483">
        <f t="shared" ref="J4483:J4546" si="1269">SIGN(F4483)</f>
        <v>-1</v>
      </c>
      <c r="K4483">
        <f t="shared" si="1262"/>
        <v>-11.949999999998909</v>
      </c>
      <c r="L4483">
        <f t="shared" ca="1" si="1263"/>
        <v>11.949999999998909</v>
      </c>
      <c r="M4483" s="14">
        <f t="shared" si="1264"/>
        <v>6923.0300000000498</v>
      </c>
      <c r="N4483">
        <f t="shared" ref="N4483:N4546" si="1270">INT(M4483*$Q$1/B4483)*CHOOSE($L$1,I4483,J4483)</f>
        <v>0</v>
      </c>
      <c r="O4483">
        <f t="shared" si="1265"/>
        <v>0</v>
      </c>
      <c r="P4483">
        <f>COUNTIF(作圖資料!$A$3:$A$249,A4483)</f>
        <v>0</v>
      </c>
      <c r="R4483" s="7">
        <f t="shared" si="1253"/>
        <v>-26</v>
      </c>
      <c r="S4483" s="8">
        <f t="shared" ca="1" si="1254"/>
        <v>26</v>
      </c>
      <c r="T4483" s="8">
        <f t="shared" ca="1" si="1255"/>
        <v>8922</v>
      </c>
      <c r="U4483" s="8">
        <f t="shared" ca="1" si="1256"/>
        <v>0</v>
      </c>
      <c r="V4483" s="9">
        <f t="shared" ca="1" si="1257"/>
        <v>0</v>
      </c>
      <c r="W4483" s="3">
        <f t="shared" si="1258"/>
        <v>-1.3952538278446891E-2</v>
      </c>
      <c r="X4483" s="3">
        <f t="shared" si="1259"/>
        <v>6.7808803154640884E-3</v>
      </c>
      <c r="Y4483" s="3">
        <f t="shared" si="1260"/>
        <v>1.497410493132123E-2</v>
      </c>
    </row>
    <row r="4484" spans="1:25" x14ac:dyDescent="0.25">
      <c r="A4484" s="1">
        <v>42585</v>
      </c>
      <c r="B4484" s="2">
        <v>9001.7099999999991</v>
      </c>
      <c r="C4484" s="2">
        <v>69720</v>
      </c>
      <c r="D4484" s="2">
        <v>8933</v>
      </c>
      <c r="E4484" s="2">
        <v>8861</v>
      </c>
      <c r="F4484" s="13">
        <f t="shared" si="1266"/>
        <v>-7.6329941755509667E-3</v>
      </c>
      <c r="G4484" s="2">
        <f t="shared" si="1261"/>
        <v>8627.8133333333335</v>
      </c>
      <c r="H4484" s="2">
        <f t="shared" ca="1" si="1267"/>
        <v>77152.600000000006</v>
      </c>
      <c r="I4484">
        <f t="shared" ca="1" si="1268"/>
        <v>-1</v>
      </c>
      <c r="J4484">
        <f t="shared" si="1269"/>
        <v>-1</v>
      </c>
      <c r="K4484">
        <f t="shared" si="1262"/>
        <v>-67.050000000001091</v>
      </c>
      <c r="L4484">
        <f t="shared" ca="1" si="1263"/>
        <v>67.050000000001091</v>
      </c>
      <c r="M4484" s="14">
        <f t="shared" si="1264"/>
        <v>6923.0300000000498</v>
      </c>
      <c r="N4484">
        <f t="shared" si="1270"/>
        <v>0</v>
      </c>
      <c r="O4484">
        <f t="shared" si="1265"/>
        <v>0</v>
      </c>
      <c r="P4484">
        <f>COUNTIF(作圖資料!$A$3:$A$249,A4484)</f>
        <v>0</v>
      </c>
      <c r="R4484" s="7">
        <f t="shared" ref="R4484:R4547" si="1271">D4484-IF(P4483=1,E4483,D4483)</f>
        <v>-82</v>
      </c>
      <c r="S4484" s="8">
        <f t="shared" ref="S4484:S4547" ca="1" si="1272">I4483*R4484</f>
        <v>82</v>
      </c>
      <c r="T4484" s="8">
        <f t="shared" ref="T4484:T4547" ca="1" si="1273">T4483+R4484*U4483</f>
        <v>8922</v>
      </c>
      <c r="U4484" s="8">
        <f t="shared" ref="U4484:U4547" ca="1" si="1274">INT(T4484*$Q$1/IF(P4484=1,E4484,D4484))*I4484</f>
        <v>0</v>
      </c>
      <c r="V4484" s="9">
        <f t="shared" ref="V4484:V4547" ca="1" si="1275">IF(P4484=1,ABS(U4484)+ABS(U4483),ABS(U4484-U4483))</f>
        <v>0</v>
      </c>
      <c r="W4484" s="3">
        <f t="shared" ref="W4484:W4547" si="1276">IF(P4483=1,F4483,W4483)</f>
        <v>-1.3952538278446891E-2</v>
      </c>
      <c r="X4484" s="3">
        <f t="shared" ref="X4484:X4547" si="1277">IF(P4483=1,K4484/B4483,(1+K4484/B4483)*(1+X4483)-1)</f>
        <v>-6.6276777150187094E-4</v>
      </c>
      <c r="Y4484" s="3">
        <f t="shared" ref="Y4484:Y4547" si="1278">IF(P4483=1,R4484/E4483,(1+R4484/D4483)*(1+Y4483)-1)</f>
        <v>5.7419500112583233E-3</v>
      </c>
    </row>
    <row r="4485" spans="1:25" x14ac:dyDescent="0.25">
      <c r="A4485" s="1">
        <v>42586</v>
      </c>
      <c r="B4485" s="2">
        <v>9024.7099999999991</v>
      </c>
      <c r="C4485" s="2">
        <v>72723</v>
      </c>
      <c r="D4485" s="2">
        <v>8971</v>
      </c>
      <c r="E4485" s="2">
        <v>8902</v>
      </c>
      <c r="F4485" s="13">
        <f t="shared" si="1266"/>
        <v>-5.9514377747317271E-3</v>
      </c>
      <c r="G4485" s="2">
        <f t="shared" si="1261"/>
        <v>8642.2870000000003</v>
      </c>
      <c r="H4485" s="2">
        <f t="shared" ca="1" si="1267"/>
        <v>74259.199999999997</v>
      </c>
      <c r="I4485">
        <f t="shared" ca="1" si="1268"/>
        <v>-1</v>
      </c>
      <c r="J4485">
        <f t="shared" si="1269"/>
        <v>-1</v>
      </c>
      <c r="K4485">
        <f t="shared" si="1262"/>
        <v>23</v>
      </c>
      <c r="L4485">
        <f t="shared" ca="1" si="1263"/>
        <v>-23</v>
      </c>
      <c r="M4485" s="14">
        <f t="shared" si="1264"/>
        <v>6923.0300000000498</v>
      </c>
      <c r="N4485">
        <f t="shared" si="1270"/>
        <v>0</v>
      </c>
      <c r="O4485">
        <f t="shared" si="1265"/>
        <v>0</v>
      </c>
      <c r="P4485">
        <f>COUNTIF(作圖資料!$A$3:$A$249,A4485)</f>
        <v>0</v>
      </c>
      <c r="R4485" s="7">
        <f t="shared" si="1271"/>
        <v>38</v>
      </c>
      <c r="S4485" s="8">
        <f t="shared" ca="1" si="1272"/>
        <v>-38</v>
      </c>
      <c r="T4485" s="8">
        <f t="shared" ca="1" si="1273"/>
        <v>8922</v>
      </c>
      <c r="U4485" s="8">
        <f t="shared" ca="1" si="1274"/>
        <v>0</v>
      </c>
      <c r="V4485" s="9">
        <f t="shared" ca="1" si="1275"/>
        <v>0</v>
      </c>
      <c r="W4485" s="3">
        <f t="shared" si="1276"/>
        <v>-1.3952538278446891E-2</v>
      </c>
      <c r="X4485" s="3">
        <f t="shared" si="1277"/>
        <v>1.8906089026251571E-3</v>
      </c>
      <c r="Y4485" s="3">
        <f t="shared" si="1278"/>
        <v>1.0020265705921849E-2</v>
      </c>
    </row>
    <row r="4486" spans="1:25" x14ac:dyDescent="0.25">
      <c r="A4486" s="1">
        <v>42587</v>
      </c>
      <c r="B4486" s="2">
        <v>9092.1200000000008</v>
      </c>
      <c r="C4486" s="2">
        <v>82598</v>
      </c>
      <c r="D4486" s="2">
        <v>9063</v>
      </c>
      <c r="E4486" s="2">
        <v>8994</v>
      </c>
      <c r="F4486" s="13">
        <f t="shared" si="1266"/>
        <v>-3.2027733905845013E-3</v>
      </c>
      <c r="G4486" s="2">
        <f t="shared" si="1261"/>
        <v>8658.2296666666662</v>
      </c>
      <c r="H4486" s="2">
        <f t="shared" ca="1" si="1267"/>
        <v>75168</v>
      </c>
      <c r="I4486">
        <f t="shared" ca="1" si="1268"/>
        <v>1</v>
      </c>
      <c r="J4486">
        <f t="shared" si="1269"/>
        <v>-1</v>
      </c>
      <c r="K4486">
        <f t="shared" si="1262"/>
        <v>67.410000000001673</v>
      </c>
      <c r="L4486">
        <f t="shared" ca="1" si="1263"/>
        <v>-67.410000000001673</v>
      </c>
      <c r="M4486" s="14">
        <f t="shared" si="1264"/>
        <v>6923.0300000000498</v>
      </c>
      <c r="N4486">
        <f t="shared" si="1270"/>
        <v>0</v>
      </c>
      <c r="O4486">
        <f t="shared" si="1265"/>
        <v>0</v>
      </c>
      <c r="P4486">
        <f>COUNTIF(作圖資料!$A$3:$A$249,A4486)</f>
        <v>0</v>
      </c>
      <c r="R4486" s="7">
        <f t="shared" si="1271"/>
        <v>92</v>
      </c>
      <c r="S4486" s="8">
        <f t="shared" ca="1" si="1272"/>
        <v>-92</v>
      </c>
      <c r="T4486" s="8">
        <f t="shared" ca="1" si="1273"/>
        <v>8922</v>
      </c>
      <c r="U4486" s="8">
        <f t="shared" ca="1" si="1274"/>
        <v>0</v>
      </c>
      <c r="V4486" s="9">
        <f t="shared" ca="1" si="1275"/>
        <v>0</v>
      </c>
      <c r="W4486" s="3">
        <f t="shared" si="1276"/>
        <v>-1.3952538278446891E-2</v>
      </c>
      <c r="X4486" s="3">
        <f t="shared" si="1277"/>
        <v>9.3742228853601617E-3</v>
      </c>
      <c r="Y4486" s="3">
        <f t="shared" si="1278"/>
        <v>2.037829317721207E-2</v>
      </c>
    </row>
    <row r="4487" spans="1:25" x14ac:dyDescent="0.25">
      <c r="A4487" s="1">
        <v>42590</v>
      </c>
      <c r="B4487" s="2">
        <v>9150.26</v>
      </c>
      <c r="C4487" s="2">
        <v>82352</v>
      </c>
      <c r="D4487" s="2">
        <v>9116</v>
      </c>
      <c r="E4487" s="2">
        <v>9045</v>
      </c>
      <c r="F4487" s="13">
        <f t="shared" si="1266"/>
        <v>-3.7441559037666439E-3</v>
      </c>
      <c r="G4487" s="2">
        <f t="shared" si="1261"/>
        <v>8675.5998333333337</v>
      </c>
      <c r="H4487" s="2">
        <f t="shared" ca="1" si="1267"/>
        <v>76130.600000000006</v>
      </c>
      <c r="I4487">
        <f t="shared" ca="1" si="1268"/>
        <v>1</v>
      </c>
      <c r="J4487">
        <f t="shared" si="1269"/>
        <v>-1</v>
      </c>
      <c r="K4487">
        <f t="shared" si="1262"/>
        <v>58.139999999999418</v>
      </c>
      <c r="L4487">
        <f t="shared" ca="1" si="1263"/>
        <v>58.139999999999418</v>
      </c>
      <c r="M4487" s="14">
        <f t="shared" si="1264"/>
        <v>6923.0300000000498</v>
      </c>
      <c r="N4487">
        <f t="shared" si="1270"/>
        <v>0</v>
      </c>
      <c r="O4487">
        <f t="shared" si="1265"/>
        <v>0</v>
      </c>
      <c r="P4487">
        <f>COUNTIF(作圖資料!$A$3:$A$249,A4487)</f>
        <v>0</v>
      </c>
      <c r="R4487" s="7">
        <f t="shared" si="1271"/>
        <v>53</v>
      </c>
      <c r="S4487" s="8">
        <f t="shared" ca="1" si="1272"/>
        <v>53</v>
      </c>
      <c r="T4487" s="8">
        <f t="shared" ca="1" si="1273"/>
        <v>8922</v>
      </c>
      <c r="U4487" s="8">
        <f t="shared" ca="1" si="1274"/>
        <v>0</v>
      </c>
      <c r="V4487" s="9">
        <f t="shared" ca="1" si="1275"/>
        <v>0</v>
      </c>
      <c r="W4487" s="3">
        <f t="shared" si="1276"/>
        <v>-1.3952538278446891E-2</v>
      </c>
      <c r="X4487" s="3">
        <f t="shared" si="1277"/>
        <v>1.582871505204464E-2</v>
      </c>
      <c r="Y4487" s="3">
        <f t="shared" si="1278"/>
        <v>2.6345417698716123E-2</v>
      </c>
    </row>
    <row r="4488" spans="1:25" x14ac:dyDescent="0.25">
      <c r="A4488" s="1">
        <v>42591</v>
      </c>
      <c r="B4488" s="2">
        <v>9155.08</v>
      </c>
      <c r="C4488" s="2">
        <v>78809</v>
      </c>
      <c r="D4488" s="2">
        <v>9118</v>
      </c>
      <c r="E4488" s="2">
        <v>9048</v>
      </c>
      <c r="F4488" s="13">
        <f t="shared" si="1266"/>
        <v>-4.050210375004859E-3</v>
      </c>
      <c r="G4488" s="2">
        <f t="shared" si="1261"/>
        <v>8693.9563333333335</v>
      </c>
      <c r="H4488" s="2">
        <f t="shared" ca="1" si="1267"/>
        <v>77240.399999999994</v>
      </c>
      <c r="I4488">
        <f t="shared" ca="1" si="1268"/>
        <v>1</v>
      </c>
      <c r="J4488">
        <f t="shared" si="1269"/>
        <v>-1</v>
      </c>
      <c r="K4488">
        <f t="shared" si="1262"/>
        <v>4.819999999999709</v>
      </c>
      <c r="L4488">
        <f t="shared" ca="1" si="1263"/>
        <v>4.819999999999709</v>
      </c>
      <c r="M4488" s="14">
        <f t="shared" si="1264"/>
        <v>6923.0300000000498</v>
      </c>
      <c r="N4488">
        <f t="shared" si="1270"/>
        <v>0</v>
      </c>
      <c r="O4488">
        <f t="shared" si="1265"/>
        <v>0</v>
      </c>
      <c r="P4488">
        <f>COUNTIF(作圖資料!$A$3:$A$249,A4488)</f>
        <v>0</v>
      </c>
      <c r="R4488" s="7">
        <f t="shared" si="1271"/>
        <v>2</v>
      </c>
      <c r="S4488" s="8">
        <f t="shared" ca="1" si="1272"/>
        <v>2</v>
      </c>
      <c r="T4488" s="8">
        <f t="shared" ca="1" si="1273"/>
        <v>8922</v>
      </c>
      <c r="U4488" s="8">
        <f t="shared" ca="1" si="1274"/>
        <v>0</v>
      </c>
      <c r="V4488" s="9">
        <f t="shared" ca="1" si="1275"/>
        <v>0</v>
      </c>
      <c r="W4488" s="3">
        <f t="shared" si="1276"/>
        <v>-1.3952538278446891E-2</v>
      </c>
      <c r="X4488" s="3">
        <f t="shared" si="1277"/>
        <v>1.6363813989839882E-2</v>
      </c>
      <c r="Y4488" s="3">
        <f t="shared" si="1278"/>
        <v>2.657059220896163E-2</v>
      </c>
    </row>
    <row r="4489" spans="1:25" x14ac:dyDescent="0.25">
      <c r="A4489" s="1">
        <v>42592</v>
      </c>
      <c r="B4489" s="2">
        <v>9200.42</v>
      </c>
      <c r="C4489" s="2">
        <v>79369</v>
      </c>
      <c r="D4489" s="2">
        <v>9145</v>
      </c>
      <c r="E4489" s="2">
        <v>9087</v>
      </c>
      <c r="F4489" s="13">
        <f t="shared" si="1266"/>
        <v>-6.0236380513063459E-3</v>
      </c>
      <c r="G4489" s="2">
        <f t="shared" si="1261"/>
        <v>8712.8366666666661</v>
      </c>
      <c r="H4489" s="2">
        <f t="shared" ca="1" si="1267"/>
        <v>79170.2</v>
      </c>
      <c r="I4489">
        <f t="shared" ca="1" si="1268"/>
        <v>1</v>
      </c>
      <c r="J4489">
        <f t="shared" si="1269"/>
        <v>-1</v>
      </c>
      <c r="K4489">
        <f t="shared" si="1262"/>
        <v>45.340000000000146</v>
      </c>
      <c r="L4489">
        <f t="shared" ca="1" si="1263"/>
        <v>45.340000000000146</v>
      </c>
      <c r="M4489" s="14">
        <f t="shared" si="1264"/>
        <v>6923.0300000000498</v>
      </c>
      <c r="N4489">
        <f t="shared" si="1270"/>
        <v>0</v>
      </c>
      <c r="O4489">
        <f t="shared" si="1265"/>
        <v>0</v>
      </c>
      <c r="P4489">
        <f>COUNTIF(作圖資料!$A$3:$A$249,A4489)</f>
        <v>0</v>
      </c>
      <c r="R4489" s="7">
        <f t="shared" si="1271"/>
        <v>27</v>
      </c>
      <c r="S4489" s="8">
        <f t="shared" ca="1" si="1272"/>
        <v>27</v>
      </c>
      <c r="T4489" s="8">
        <f t="shared" ca="1" si="1273"/>
        <v>8922</v>
      </c>
      <c r="U4489" s="8">
        <f t="shared" ca="1" si="1274"/>
        <v>0</v>
      </c>
      <c r="V4489" s="9">
        <f t="shared" ca="1" si="1275"/>
        <v>0</v>
      </c>
      <c r="W4489" s="3">
        <f t="shared" si="1276"/>
        <v>-1.3952538278446891E-2</v>
      </c>
      <c r="X4489" s="3">
        <f t="shared" si="1277"/>
        <v>2.1397296529184207E-2</v>
      </c>
      <c r="Y4489" s="3">
        <f t="shared" si="1278"/>
        <v>2.9610448097275199E-2</v>
      </c>
    </row>
    <row r="4490" spans="1:25" x14ac:dyDescent="0.25">
      <c r="A4490" s="1">
        <v>42593</v>
      </c>
      <c r="B4490" s="2">
        <v>9131.83</v>
      </c>
      <c r="C4490" s="2">
        <v>92437</v>
      </c>
      <c r="D4490" s="2">
        <v>9085</v>
      </c>
      <c r="E4490" s="2">
        <v>9030</v>
      </c>
      <c r="F4490" s="13">
        <f t="shared" si="1266"/>
        <v>-5.1282163597000663E-3</v>
      </c>
      <c r="G4490" s="2">
        <f t="shared" si="1261"/>
        <v>8729.3591666666671</v>
      </c>
      <c r="H4490" s="2">
        <f t="shared" ca="1" si="1267"/>
        <v>83113</v>
      </c>
      <c r="I4490">
        <f t="shared" ca="1" si="1268"/>
        <v>1</v>
      </c>
      <c r="J4490">
        <f t="shared" si="1269"/>
        <v>-1</v>
      </c>
      <c r="K4490">
        <f t="shared" si="1262"/>
        <v>-68.590000000000146</v>
      </c>
      <c r="L4490">
        <f t="shared" ca="1" si="1263"/>
        <v>-68.590000000000146</v>
      </c>
      <c r="M4490" s="14">
        <f t="shared" si="1264"/>
        <v>6923.0300000000498</v>
      </c>
      <c r="N4490">
        <f t="shared" si="1270"/>
        <v>0</v>
      </c>
      <c r="O4490">
        <f t="shared" si="1265"/>
        <v>0</v>
      </c>
      <c r="P4490">
        <f>COUNTIF(作圖資料!$A$3:$A$249,A4490)</f>
        <v>0</v>
      </c>
      <c r="R4490" s="7">
        <f t="shared" si="1271"/>
        <v>-60</v>
      </c>
      <c r="S4490" s="8">
        <f t="shared" ca="1" si="1272"/>
        <v>-60</v>
      </c>
      <c r="T4490" s="8">
        <f t="shared" ca="1" si="1273"/>
        <v>8922</v>
      </c>
      <c r="U4490" s="8">
        <f t="shared" ca="1" si="1274"/>
        <v>0</v>
      </c>
      <c r="V4490" s="9">
        <f t="shared" ca="1" si="1275"/>
        <v>0</v>
      </c>
      <c r="W4490" s="3">
        <f t="shared" si="1276"/>
        <v>-1.3952538278446891E-2</v>
      </c>
      <c r="X4490" s="3">
        <f t="shared" si="1277"/>
        <v>1.3782683221428949E-2</v>
      </c>
      <c r="Y4490" s="3">
        <f t="shared" si="1278"/>
        <v>2.2855212789911983E-2</v>
      </c>
    </row>
    <row r="4491" spans="1:25" x14ac:dyDescent="0.25">
      <c r="A4491" s="1">
        <v>42594</v>
      </c>
      <c r="B4491" s="2">
        <v>9150.39</v>
      </c>
      <c r="C4491" s="2">
        <v>84591</v>
      </c>
      <c r="D4491" s="2">
        <v>9130</v>
      </c>
      <c r="E4491" s="2">
        <v>9071</v>
      </c>
      <c r="F4491" s="13">
        <f t="shared" si="1266"/>
        <v>-2.2283203229588322E-3</v>
      </c>
      <c r="G4491" s="2">
        <f t="shared" si="1261"/>
        <v>8745.871000000001</v>
      </c>
      <c r="H4491" s="2">
        <f t="shared" ca="1" si="1267"/>
        <v>83511.600000000006</v>
      </c>
      <c r="I4491">
        <f t="shared" ca="1" si="1268"/>
        <v>1</v>
      </c>
      <c r="J4491">
        <f t="shared" si="1269"/>
        <v>-1</v>
      </c>
      <c r="K4491">
        <f t="shared" si="1262"/>
        <v>18.559999999999491</v>
      </c>
      <c r="L4491">
        <f t="shared" ca="1" si="1263"/>
        <v>18.559999999999491</v>
      </c>
      <c r="M4491" s="14">
        <f t="shared" si="1264"/>
        <v>6923.0300000000498</v>
      </c>
      <c r="N4491">
        <f t="shared" si="1270"/>
        <v>0</v>
      </c>
      <c r="O4491">
        <f t="shared" si="1265"/>
        <v>0</v>
      </c>
      <c r="P4491">
        <f>COUNTIF(作圖資料!$A$3:$A$249,A4491)</f>
        <v>0</v>
      </c>
      <c r="R4491" s="7">
        <f t="shared" si="1271"/>
        <v>45</v>
      </c>
      <c r="S4491" s="8">
        <f t="shared" ca="1" si="1272"/>
        <v>45</v>
      </c>
      <c r="T4491" s="8">
        <f t="shared" ca="1" si="1273"/>
        <v>8922</v>
      </c>
      <c r="U4491" s="8">
        <f t="shared" ca="1" si="1274"/>
        <v>0</v>
      </c>
      <c r="V4491" s="9">
        <f t="shared" ca="1" si="1275"/>
        <v>0</v>
      </c>
      <c r="W4491" s="3">
        <f t="shared" si="1276"/>
        <v>-1.3952538278446891E-2</v>
      </c>
      <c r="X4491" s="3">
        <f t="shared" si="1277"/>
        <v>1.584314718107227E-2</v>
      </c>
      <c r="Y4491" s="3">
        <f t="shared" si="1278"/>
        <v>2.7921639270434451E-2</v>
      </c>
    </row>
    <row r="4492" spans="1:25" x14ac:dyDescent="0.25">
      <c r="A4492" s="1">
        <v>42597</v>
      </c>
      <c r="B4492" s="2">
        <v>9148.51</v>
      </c>
      <c r="C4492" s="2">
        <v>77321</v>
      </c>
      <c r="D4492" s="2">
        <v>9125</v>
      </c>
      <c r="E4492" s="2">
        <v>9086</v>
      </c>
      <c r="F4492" s="13">
        <f t="shared" si="1266"/>
        <v>-2.5698173800979829E-3</v>
      </c>
      <c r="G4492" s="2">
        <f t="shared" si="1261"/>
        <v>8763.4131666666672</v>
      </c>
      <c r="H4492" s="2">
        <f t="shared" ca="1" si="1267"/>
        <v>82505.399999999994</v>
      </c>
      <c r="I4492">
        <f t="shared" ca="1" si="1268"/>
        <v>-1</v>
      </c>
      <c r="J4492">
        <f t="shared" si="1269"/>
        <v>-1</v>
      </c>
      <c r="K4492">
        <f t="shared" si="1262"/>
        <v>-1.8799999999991996</v>
      </c>
      <c r="L4492">
        <f t="shared" ca="1" si="1263"/>
        <v>-1.8799999999991996</v>
      </c>
      <c r="M4492" s="14">
        <f t="shared" si="1264"/>
        <v>6923.0300000000498</v>
      </c>
      <c r="N4492">
        <f t="shared" si="1270"/>
        <v>0</v>
      </c>
      <c r="O4492">
        <f t="shared" si="1265"/>
        <v>0</v>
      </c>
      <c r="P4492">
        <f>COUNTIF(作圖資料!$A$3:$A$249,A4492)</f>
        <v>0</v>
      </c>
      <c r="R4492" s="7">
        <f t="shared" si="1271"/>
        <v>-5</v>
      </c>
      <c r="S4492" s="8">
        <f t="shared" ca="1" si="1272"/>
        <v>-5</v>
      </c>
      <c r="T4492" s="8">
        <f t="shared" ca="1" si="1273"/>
        <v>8922</v>
      </c>
      <c r="U4492" s="8">
        <f t="shared" ca="1" si="1274"/>
        <v>0</v>
      </c>
      <c r="V4492" s="9">
        <f t="shared" ca="1" si="1275"/>
        <v>0</v>
      </c>
      <c r="W4492" s="3">
        <f t="shared" si="1276"/>
        <v>-1.3952538278446891E-2</v>
      </c>
      <c r="X4492" s="3">
        <f t="shared" si="1277"/>
        <v>1.5634436392056861E-2</v>
      </c>
      <c r="Y4492" s="3">
        <f t="shared" si="1278"/>
        <v>2.7358702994820794E-2</v>
      </c>
    </row>
    <row r="4493" spans="1:25" x14ac:dyDescent="0.25">
      <c r="A4493" s="1">
        <v>42598</v>
      </c>
      <c r="B4493" s="2">
        <v>9110.36</v>
      </c>
      <c r="C4493" s="2">
        <v>83174</v>
      </c>
      <c r="D4493" s="2">
        <v>9088</v>
      </c>
      <c r="E4493" s="2">
        <v>9028</v>
      </c>
      <c r="F4493" s="13">
        <f t="shared" si="1266"/>
        <v>-2.4543486755738142E-3</v>
      </c>
      <c r="G4493" s="2">
        <f t="shared" si="1261"/>
        <v>8779.7314999999999</v>
      </c>
      <c r="H4493" s="2">
        <f t="shared" ca="1" si="1267"/>
        <v>83378.399999999994</v>
      </c>
      <c r="I4493">
        <f t="shared" ca="1" si="1268"/>
        <v>-1</v>
      </c>
      <c r="J4493">
        <f t="shared" si="1269"/>
        <v>-1</v>
      </c>
      <c r="K4493">
        <f t="shared" si="1262"/>
        <v>-38.149999999999636</v>
      </c>
      <c r="L4493">
        <f t="shared" ca="1" si="1263"/>
        <v>38.149999999999636</v>
      </c>
      <c r="M4493" s="14">
        <f t="shared" si="1264"/>
        <v>6923.0300000000498</v>
      </c>
      <c r="N4493">
        <f t="shared" si="1270"/>
        <v>0</v>
      </c>
      <c r="O4493">
        <f t="shared" si="1265"/>
        <v>0</v>
      </c>
      <c r="P4493">
        <f>COUNTIF(作圖資料!$A$3:$A$249,A4493)</f>
        <v>0</v>
      </c>
      <c r="R4493" s="7">
        <f t="shared" si="1271"/>
        <v>-37</v>
      </c>
      <c r="S4493" s="8">
        <f t="shared" ca="1" si="1272"/>
        <v>37</v>
      </c>
      <c r="T4493" s="8">
        <f t="shared" ca="1" si="1273"/>
        <v>8922</v>
      </c>
      <c r="U4493" s="8">
        <f t="shared" ca="1" si="1274"/>
        <v>0</v>
      </c>
      <c r="V4493" s="9">
        <f t="shared" ca="1" si="1275"/>
        <v>0</v>
      </c>
      <c r="W4493" s="3">
        <f t="shared" si="1276"/>
        <v>-1.3952538278446891E-2</v>
      </c>
      <c r="X4493" s="3">
        <f t="shared" si="1277"/>
        <v>1.1399161604320085E-2</v>
      </c>
      <c r="Y4493" s="3">
        <f t="shared" si="1278"/>
        <v>2.3192974555280133E-2</v>
      </c>
    </row>
    <row r="4494" spans="1:25" x14ac:dyDescent="0.25">
      <c r="A4494" s="1">
        <v>42599</v>
      </c>
      <c r="B4494" s="2">
        <v>9117.7000000000007</v>
      </c>
      <c r="C4494" s="2">
        <v>78939</v>
      </c>
      <c r="D4494" s="2">
        <v>9121</v>
      </c>
      <c r="E4494" s="2">
        <v>9012</v>
      </c>
      <c r="F4494" s="13">
        <f t="shared" si="1266"/>
        <v>-1.1592835912565769E-2</v>
      </c>
      <c r="G4494" s="2">
        <f t="shared" si="1261"/>
        <v>8792.6191666666655</v>
      </c>
      <c r="H4494" s="2">
        <f t="shared" ca="1" si="1267"/>
        <v>83292.399999999994</v>
      </c>
      <c r="I4494">
        <f t="shared" ca="1" si="1268"/>
        <v>-1</v>
      </c>
      <c r="J4494">
        <f t="shared" si="1269"/>
        <v>-1</v>
      </c>
      <c r="K4494">
        <f t="shared" si="1262"/>
        <v>7.3400000000001455</v>
      </c>
      <c r="L4494">
        <f t="shared" ca="1" si="1263"/>
        <v>-7.3400000000001455</v>
      </c>
      <c r="M4494" s="14">
        <f t="shared" si="1264"/>
        <v>6923.0300000000498</v>
      </c>
      <c r="N4494">
        <f t="shared" si="1270"/>
        <v>0</v>
      </c>
      <c r="O4494">
        <f t="shared" si="1265"/>
        <v>0</v>
      </c>
      <c r="P4494">
        <f>COUNTIF(作圖資料!$A$3:$A$249,A4494)</f>
        <v>1</v>
      </c>
      <c r="R4494" s="7">
        <f t="shared" si="1271"/>
        <v>33</v>
      </c>
      <c r="S4494" s="8">
        <f t="shared" ca="1" si="1272"/>
        <v>-33</v>
      </c>
      <c r="T4494" s="8">
        <f t="shared" ca="1" si="1273"/>
        <v>8922</v>
      </c>
      <c r="U4494" s="8">
        <f t="shared" ca="1" si="1274"/>
        <v>0</v>
      </c>
      <c r="V4494" s="9">
        <f t="shared" ca="1" si="1275"/>
        <v>0</v>
      </c>
      <c r="W4494" s="3">
        <f t="shared" si="1276"/>
        <v>-1.3952538278446891E-2</v>
      </c>
      <c r="X4494" s="3">
        <f t="shared" si="1277"/>
        <v>1.2214021812497977E-2</v>
      </c>
      <c r="Y4494" s="3">
        <f t="shared" si="1278"/>
        <v>2.6908353974330002E-2</v>
      </c>
    </row>
    <row r="4495" spans="1:25" x14ac:dyDescent="0.25">
      <c r="A4495" s="1">
        <v>42600</v>
      </c>
      <c r="B4495" s="2">
        <v>9122.5</v>
      </c>
      <c r="C4495" s="2">
        <v>77690</v>
      </c>
      <c r="D4495" s="2">
        <v>9042</v>
      </c>
      <c r="E4495" s="2">
        <v>9021</v>
      </c>
      <c r="F4495" s="13">
        <f t="shared" si="1266"/>
        <v>-8.82433543436556E-3</v>
      </c>
      <c r="G4495" s="2">
        <f t="shared" si="1261"/>
        <v>8806.316499999999</v>
      </c>
      <c r="H4495" s="2">
        <f t="shared" ca="1" si="1267"/>
        <v>80343</v>
      </c>
      <c r="I4495">
        <f t="shared" ca="1" si="1268"/>
        <v>-1</v>
      </c>
      <c r="J4495">
        <f t="shared" si="1269"/>
        <v>-1</v>
      </c>
      <c r="K4495">
        <f t="shared" si="1262"/>
        <v>4.7999999999992724</v>
      </c>
      <c r="L4495">
        <f t="shared" ca="1" si="1263"/>
        <v>-4.7999999999992724</v>
      </c>
      <c r="M4495" s="14">
        <f t="shared" si="1264"/>
        <v>6923.0300000000498</v>
      </c>
      <c r="N4495">
        <f t="shared" si="1270"/>
        <v>0</v>
      </c>
      <c r="O4495">
        <f t="shared" si="1265"/>
        <v>0</v>
      </c>
      <c r="P4495">
        <f>COUNTIF(作圖資料!$A$3:$A$249,A4495)</f>
        <v>0</v>
      </c>
      <c r="R4495" s="7">
        <f t="shared" si="1271"/>
        <v>30</v>
      </c>
      <c r="S4495" s="8">
        <f t="shared" ca="1" si="1272"/>
        <v>-30</v>
      </c>
      <c r="T4495" s="8">
        <f t="shared" ca="1" si="1273"/>
        <v>8922</v>
      </c>
      <c r="U4495" s="8">
        <f t="shared" ca="1" si="1274"/>
        <v>0</v>
      </c>
      <c r="V4495" s="9">
        <f t="shared" ca="1" si="1275"/>
        <v>0</v>
      </c>
      <c r="W4495" s="3">
        <f t="shared" si="1276"/>
        <v>-1.1592835912565769E-2</v>
      </c>
      <c r="X4495" s="3">
        <f t="shared" si="1277"/>
        <v>5.2644855610507822E-4</v>
      </c>
      <c r="Y4495" s="3">
        <f t="shared" si="1278"/>
        <v>3.3288948069241011E-3</v>
      </c>
    </row>
    <row r="4496" spans="1:25" x14ac:dyDescent="0.25">
      <c r="A4496" s="1">
        <v>42601</v>
      </c>
      <c r="B4496" s="2">
        <v>9034.27</v>
      </c>
      <c r="C4496" s="2">
        <v>82047</v>
      </c>
      <c r="D4496" s="2">
        <v>8946</v>
      </c>
      <c r="E4496" s="2">
        <v>8931</v>
      </c>
      <c r="F4496" s="13">
        <f t="shared" si="1266"/>
        <v>-9.7705736047295488E-3</v>
      </c>
      <c r="G4496" s="2">
        <f t="shared" si="1261"/>
        <v>8816.9510000000009</v>
      </c>
      <c r="H4496" s="2">
        <f t="shared" ca="1" si="1267"/>
        <v>79834.2</v>
      </c>
      <c r="I4496">
        <f t="shared" ca="1" si="1268"/>
        <v>1</v>
      </c>
      <c r="J4496">
        <f t="shared" si="1269"/>
        <v>-1</v>
      </c>
      <c r="K4496">
        <f t="shared" si="1262"/>
        <v>-88.229999999999563</v>
      </c>
      <c r="L4496">
        <f t="shared" ca="1" si="1263"/>
        <v>88.229999999999563</v>
      </c>
      <c r="M4496" s="14">
        <f t="shared" si="1264"/>
        <v>6923.0300000000498</v>
      </c>
      <c r="N4496">
        <f t="shared" si="1270"/>
        <v>0</v>
      </c>
      <c r="O4496">
        <f t="shared" si="1265"/>
        <v>0</v>
      </c>
      <c r="P4496">
        <f>COUNTIF(作圖資料!$A$3:$A$249,A4496)</f>
        <v>0</v>
      </c>
      <c r="R4496" s="7">
        <f t="shared" si="1271"/>
        <v>-96</v>
      </c>
      <c r="S4496" s="8">
        <f t="shared" ca="1" si="1272"/>
        <v>96</v>
      </c>
      <c r="T4496" s="8">
        <f t="shared" ca="1" si="1273"/>
        <v>8922</v>
      </c>
      <c r="U4496" s="8">
        <f t="shared" ca="1" si="1274"/>
        <v>0</v>
      </c>
      <c r="V4496" s="9">
        <f t="shared" ca="1" si="1275"/>
        <v>0</v>
      </c>
      <c r="W4496" s="3">
        <f t="shared" si="1276"/>
        <v>-1.1592835912565769E-2</v>
      </c>
      <c r="X4496" s="3">
        <f t="shared" si="1277"/>
        <v>-9.1503339658026706E-3</v>
      </c>
      <c r="Y4496" s="3">
        <f t="shared" si="1278"/>
        <v>-7.3235685752330859E-3</v>
      </c>
    </row>
    <row r="4497" spans="1:25" x14ac:dyDescent="0.25">
      <c r="A4497" s="1">
        <v>42604</v>
      </c>
      <c r="B4497" s="2">
        <v>8981.81</v>
      </c>
      <c r="C4497" s="2">
        <v>68486</v>
      </c>
      <c r="D4497" s="2">
        <v>8892</v>
      </c>
      <c r="E4497" s="2">
        <v>8874</v>
      </c>
      <c r="F4497" s="13">
        <f t="shared" si="1266"/>
        <v>-9.9990981773161458E-3</v>
      </c>
      <c r="G4497" s="2">
        <f t="shared" si="1261"/>
        <v>8826.7458333333361</v>
      </c>
      <c r="H4497" s="2">
        <f t="shared" ca="1" si="1267"/>
        <v>78067.199999999997</v>
      </c>
      <c r="I4497">
        <f t="shared" ca="1" si="1268"/>
        <v>-1</v>
      </c>
      <c r="J4497">
        <f t="shared" si="1269"/>
        <v>-1</v>
      </c>
      <c r="K4497">
        <f t="shared" si="1262"/>
        <v>-52.460000000000946</v>
      </c>
      <c r="L4497">
        <f t="shared" ca="1" si="1263"/>
        <v>-52.460000000000946</v>
      </c>
      <c r="M4497" s="14">
        <f t="shared" si="1264"/>
        <v>6923.0300000000498</v>
      </c>
      <c r="N4497">
        <f t="shared" si="1270"/>
        <v>0</v>
      </c>
      <c r="O4497">
        <f t="shared" si="1265"/>
        <v>0</v>
      </c>
      <c r="P4497">
        <f>COUNTIF(作圖資料!$A$3:$A$249,A4497)</f>
        <v>0</v>
      </c>
      <c r="R4497" s="7">
        <f t="shared" si="1271"/>
        <v>-54</v>
      </c>
      <c r="S4497" s="8">
        <f t="shared" ca="1" si="1272"/>
        <v>-54</v>
      </c>
      <c r="T4497" s="8">
        <f t="shared" ca="1" si="1273"/>
        <v>8922</v>
      </c>
      <c r="U4497" s="8">
        <f t="shared" ca="1" si="1274"/>
        <v>-1</v>
      </c>
      <c r="V4497" s="9">
        <f t="shared" ca="1" si="1275"/>
        <v>1</v>
      </c>
      <c r="W4497" s="3">
        <f t="shared" si="1276"/>
        <v>-1.1592835912565769E-2</v>
      </c>
      <c r="X4497" s="3">
        <f t="shared" si="1277"/>
        <v>-1.4903977976902127E-2</v>
      </c>
      <c r="Y4497" s="3">
        <f t="shared" si="1278"/>
        <v>-1.331557922769655E-2</v>
      </c>
    </row>
    <row r="4498" spans="1:25" x14ac:dyDescent="0.25">
      <c r="A4498" s="1">
        <v>42605</v>
      </c>
      <c r="B4498" s="2">
        <v>9030.93</v>
      </c>
      <c r="C4498" s="2">
        <v>64896</v>
      </c>
      <c r="D4498" s="2">
        <v>8984</v>
      </c>
      <c r="E4498" s="2">
        <v>8966</v>
      </c>
      <c r="F4498" s="13">
        <f t="shared" si="1266"/>
        <v>-5.1965855122341198E-3</v>
      </c>
      <c r="G4498" s="2">
        <f t="shared" si="1261"/>
        <v>8836.2011666666676</v>
      </c>
      <c r="H4498" s="2">
        <f t="shared" ca="1" si="1267"/>
        <v>74411.600000000006</v>
      </c>
      <c r="I4498">
        <f t="shared" ca="1" si="1268"/>
        <v>-1</v>
      </c>
      <c r="J4498">
        <f t="shared" si="1269"/>
        <v>-1</v>
      </c>
      <c r="K4498">
        <f t="shared" si="1262"/>
        <v>49.1200000000008</v>
      </c>
      <c r="L4498">
        <f t="shared" ca="1" si="1263"/>
        <v>-49.1200000000008</v>
      </c>
      <c r="M4498" s="14">
        <f t="shared" si="1264"/>
        <v>6923.0300000000498</v>
      </c>
      <c r="N4498">
        <f t="shared" si="1270"/>
        <v>0</v>
      </c>
      <c r="O4498">
        <f t="shared" si="1265"/>
        <v>0</v>
      </c>
      <c r="P4498">
        <f>COUNTIF(作圖資料!$A$3:$A$249,A4498)</f>
        <v>0</v>
      </c>
      <c r="R4498" s="7">
        <f t="shared" si="1271"/>
        <v>92</v>
      </c>
      <c r="S4498" s="8">
        <f t="shared" ca="1" si="1272"/>
        <v>-92</v>
      </c>
      <c r="T4498" s="8">
        <f t="shared" ca="1" si="1273"/>
        <v>8830</v>
      </c>
      <c r="U4498" s="8">
        <f t="shared" ca="1" si="1274"/>
        <v>0</v>
      </c>
      <c r="V4498" s="9">
        <f t="shared" ca="1" si="1275"/>
        <v>1</v>
      </c>
      <c r="W4498" s="3">
        <f t="shared" si="1276"/>
        <v>-1.1592835912565769E-2</v>
      </c>
      <c r="X4498" s="3">
        <f t="shared" si="1277"/>
        <v>-9.5166544194259517E-3</v>
      </c>
      <c r="Y4498" s="3">
        <f t="shared" si="1278"/>
        <v>-3.1069684864626357E-3</v>
      </c>
    </row>
    <row r="4499" spans="1:25" x14ac:dyDescent="0.25">
      <c r="A4499" s="1">
        <v>42606</v>
      </c>
      <c r="B4499" s="2">
        <v>9017.3799999999992</v>
      </c>
      <c r="C4499" s="2">
        <v>60642</v>
      </c>
      <c r="D4499" s="2">
        <v>8956</v>
      </c>
      <c r="E4499" s="2">
        <v>8934</v>
      </c>
      <c r="F4499" s="13">
        <f t="shared" si="1266"/>
        <v>-6.8068552062793275E-3</v>
      </c>
      <c r="G4499" s="2">
        <f t="shared" si="1261"/>
        <v>8844.226333333334</v>
      </c>
      <c r="H4499" s="2">
        <f t="shared" ca="1" si="1267"/>
        <v>70752.2</v>
      </c>
      <c r="I4499">
        <f t="shared" ca="1" si="1268"/>
        <v>-1</v>
      </c>
      <c r="J4499">
        <f t="shared" si="1269"/>
        <v>-1</v>
      </c>
      <c r="K4499">
        <f t="shared" si="1262"/>
        <v>-13.550000000001091</v>
      </c>
      <c r="L4499">
        <f t="shared" ca="1" si="1263"/>
        <v>13.550000000001091</v>
      </c>
      <c r="M4499" s="14">
        <f t="shared" si="1264"/>
        <v>6923.0300000000498</v>
      </c>
      <c r="N4499">
        <f t="shared" si="1270"/>
        <v>0</v>
      </c>
      <c r="O4499">
        <f t="shared" si="1265"/>
        <v>0</v>
      </c>
      <c r="P4499">
        <f>COUNTIF(作圖資料!$A$3:$A$249,A4499)</f>
        <v>0</v>
      </c>
      <c r="R4499" s="7">
        <f t="shared" si="1271"/>
        <v>-28</v>
      </c>
      <c r="S4499" s="8">
        <f t="shared" ca="1" si="1272"/>
        <v>28</v>
      </c>
      <c r="T4499" s="8">
        <f t="shared" ca="1" si="1273"/>
        <v>8830</v>
      </c>
      <c r="U4499" s="8">
        <f t="shared" ca="1" si="1274"/>
        <v>0</v>
      </c>
      <c r="V4499" s="9">
        <f t="shared" ca="1" si="1275"/>
        <v>0</v>
      </c>
      <c r="W4499" s="3">
        <f t="shared" si="1276"/>
        <v>-1.1592835912565769E-2</v>
      </c>
      <c r="X4499" s="3">
        <f t="shared" si="1277"/>
        <v>-1.1002774822597927E-2</v>
      </c>
      <c r="Y4499" s="3">
        <f t="shared" si="1278"/>
        <v>-6.2139369729251603E-3</v>
      </c>
    </row>
    <row r="4500" spans="1:25" x14ac:dyDescent="0.25">
      <c r="A4500" s="1">
        <v>42607</v>
      </c>
      <c r="B4500" s="2">
        <v>9115.4699999999993</v>
      </c>
      <c r="C4500" s="2">
        <v>76167</v>
      </c>
      <c r="D4500" s="2">
        <v>9072</v>
      </c>
      <c r="E4500" s="2">
        <v>9050</v>
      </c>
      <c r="F4500" s="13">
        <f t="shared" si="1266"/>
        <v>-4.7688160895706933E-3</v>
      </c>
      <c r="G4500" s="2">
        <f t="shared" si="1261"/>
        <v>8853.8910000000014</v>
      </c>
      <c r="H4500" s="2">
        <f t="shared" ca="1" si="1267"/>
        <v>70447.600000000006</v>
      </c>
      <c r="I4500">
        <f t="shared" ca="1" si="1268"/>
        <v>1</v>
      </c>
      <c r="J4500">
        <f t="shared" si="1269"/>
        <v>-1</v>
      </c>
      <c r="K4500">
        <f t="shared" si="1262"/>
        <v>98.090000000000146</v>
      </c>
      <c r="L4500">
        <f t="shared" ca="1" si="1263"/>
        <v>-98.090000000000146</v>
      </c>
      <c r="M4500" s="14">
        <f t="shared" si="1264"/>
        <v>6923.0300000000498</v>
      </c>
      <c r="N4500">
        <f t="shared" si="1270"/>
        <v>0</v>
      </c>
      <c r="O4500">
        <f t="shared" si="1265"/>
        <v>0</v>
      </c>
      <c r="P4500">
        <f>COUNTIF(作圖資料!$A$3:$A$249,A4500)</f>
        <v>0</v>
      </c>
      <c r="R4500" s="7">
        <f t="shared" si="1271"/>
        <v>116</v>
      </c>
      <c r="S4500" s="8">
        <f t="shared" ca="1" si="1272"/>
        <v>-116</v>
      </c>
      <c r="T4500" s="8">
        <f t="shared" ca="1" si="1273"/>
        <v>8830</v>
      </c>
      <c r="U4500" s="8">
        <f t="shared" ca="1" si="1274"/>
        <v>0</v>
      </c>
      <c r="V4500" s="9">
        <f t="shared" ca="1" si="1275"/>
        <v>0</v>
      </c>
      <c r="W4500" s="3">
        <f t="shared" si="1276"/>
        <v>-1.1592835912565769E-2</v>
      </c>
      <c r="X4500" s="3">
        <f t="shared" si="1277"/>
        <v>-2.4457922502407747E-4</v>
      </c>
      <c r="Y4500" s="3">
        <f t="shared" si="1278"/>
        <v>6.6577896138479975E-3</v>
      </c>
    </row>
    <row r="4501" spans="1:25" x14ac:dyDescent="0.25">
      <c r="A4501" s="1">
        <v>42608</v>
      </c>
      <c r="B4501" s="2">
        <v>9131.7199999999993</v>
      </c>
      <c r="C4501" s="2">
        <v>64564</v>
      </c>
      <c r="D4501" s="2">
        <v>9080</v>
      </c>
      <c r="E4501" s="2">
        <v>9060</v>
      </c>
      <c r="F4501" s="13">
        <f t="shared" si="1266"/>
        <v>-5.6637741849289158E-3</v>
      </c>
      <c r="G4501" s="2">
        <f t="shared" si="1261"/>
        <v>8862.8003333333345</v>
      </c>
      <c r="H4501" s="2">
        <f t="shared" ca="1" si="1267"/>
        <v>66951</v>
      </c>
      <c r="I4501">
        <f t="shared" ca="1" si="1268"/>
        <v>-1</v>
      </c>
      <c r="J4501">
        <f t="shared" si="1269"/>
        <v>-1</v>
      </c>
      <c r="K4501">
        <f t="shared" si="1262"/>
        <v>16.25</v>
      </c>
      <c r="L4501">
        <f t="shared" ca="1" si="1263"/>
        <v>16.25</v>
      </c>
      <c r="M4501" s="14">
        <f t="shared" si="1264"/>
        <v>6923.0300000000498</v>
      </c>
      <c r="N4501">
        <f t="shared" si="1270"/>
        <v>0</v>
      </c>
      <c r="O4501">
        <f t="shared" si="1265"/>
        <v>0</v>
      </c>
      <c r="P4501">
        <f>COUNTIF(作圖資料!$A$3:$A$249,A4501)</f>
        <v>0</v>
      </c>
      <c r="R4501" s="7">
        <f t="shared" si="1271"/>
        <v>8</v>
      </c>
      <c r="S4501" s="8">
        <f t="shared" ca="1" si="1272"/>
        <v>8</v>
      </c>
      <c r="T4501" s="8">
        <f t="shared" ca="1" si="1273"/>
        <v>8830</v>
      </c>
      <c r="U4501" s="8">
        <f t="shared" ca="1" si="1274"/>
        <v>0</v>
      </c>
      <c r="V4501" s="9">
        <f t="shared" ca="1" si="1275"/>
        <v>0</v>
      </c>
      <c r="W4501" s="3">
        <f t="shared" si="1276"/>
        <v>-1.1592835912565769E-2</v>
      </c>
      <c r="X4501" s="3">
        <f t="shared" si="1277"/>
        <v>1.5376684909569338E-3</v>
      </c>
      <c r="Y4501" s="3">
        <f t="shared" si="1278"/>
        <v>7.545494895694338E-3</v>
      </c>
    </row>
    <row r="4502" spans="1:25" x14ac:dyDescent="0.25">
      <c r="A4502" s="1">
        <v>42611</v>
      </c>
      <c r="B4502" s="2">
        <v>9110.17</v>
      </c>
      <c r="C4502" s="2">
        <v>64825</v>
      </c>
      <c r="D4502" s="2">
        <v>9042</v>
      </c>
      <c r="E4502" s="2">
        <v>9021</v>
      </c>
      <c r="F4502" s="13">
        <f t="shared" si="1266"/>
        <v>-7.482846093980644E-3</v>
      </c>
      <c r="G4502" s="2">
        <f t="shared" si="1261"/>
        <v>8872.0361666666668</v>
      </c>
      <c r="H4502" s="2">
        <f t="shared" ca="1" si="1267"/>
        <v>66218.8</v>
      </c>
      <c r="I4502">
        <f t="shared" ca="1" si="1268"/>
        <v>-1</v>
      </c>
      <c r="J4502">
        <f t="shared" si="1269"/>
        <v>-1</v>
      </c>
      <c r="K4502">
        <f t="shared" si="1262"/>
        <v>-21.549999999999272</v>
      </c>
      <c r="L4502">
        <f t="shared" ca="1" si="1263"/>
        <v>21.549999999999272</v>
      </c>
      <c r="M4502" s="14">
        <f t="shared" si="1264"/>
        <v>6923.0300000000498</v>
      </c>
      <c r="N4502">
        <f t="shared" si="1270"/>
        <v>0</v>
      </c>
      <c r="O4502">
        <f t="shared" si="1265"/>
        <v>0</v>
      </c>
      <c r="P4502">
        <f>COUNTIF(作圖資料!$A$3:$A$249,A4502)</f>
        <v>0</v>
      </c>
      <c r="R4502" s="7">
        <f t="shared" si="1271"/>
        <v>-38</v>
      </c>
      <c r="S4502" s="8">
        <f t="shared" ca="1" si="1272"/>
        <v>38</v>
      </c>
      <c r="T4502" s="8">
        <f t="shared" ca="1" si="1273"/>
        <v>8830</v>
      </c>
      <c r="U4502" s="8">
        <f t="shared" ca="1" si="1274"/>
        <v>0</v>
      </c>
      <c r="V4502" s="9">
        <f t="shared" ca="1" si="1275"/>
        <v>0</v>
      </c>
      <c r="W4502" s="3">
        <f t="shared" si="1276"/>
        <v>-1.1592835912565769E-2</v>
      </c>
      <c r="X4502" s="3">
        <f t="shared" si="1277"/>
        <v>-8.2586617239011062E-4</v>
      </c>
      <c r="Y4502" s="3">
        <f t="shared" si="1278"/>
        <v>3.3288948069238877E-3</v>
      </c>
    </row>
    <row r="4503" spans="1:25" x14ac:dyDescent="0.25">
      <c r="A4503" s="1">
        <v>42612</v>
      </c>
      <c r="B4503" s="2">
        <v>9110.56</v>
      </c>
      <c r="C4503" s="2">
        <v>68976</v>
      </c>
      <c r="D4503" s="2">
        <v>9036</v>
      </c>
      <c r="E4503" s="2">
        <v>9014</v>
      </c>
      <c r="F4503" s="13">
        <f t="shared" si="1266"/>
        <v>-8.183909660877009E-3</v>
      </c>
      <c r="G4503" s="2">
        <f t="shared" si="1261"/>
        <v>8880.7561666666661</v>
      </c>
      <c r="H4503" s="2">
        <f t="shared" ca="1" si="1267"/>
        <v>67034.8</v>
      </c>
      <c r="I4503">
        <f t="shared" ca="1" si="1268"/>
        <v>1</v>
      </c>
      <c r="J4503">
        <f t="shared" si="1269"/>
        <v>-1</v>
      </c>
      <c r="K4503">
        <f t="shared" si="1262"/>
        <v>0.38999999999941792</v>
      </c>
      <c r="L4503">
        <f t="shared" ca="1" si="1263"/>
        <v>-0.38999999999941792</v>
      </c>
      <c r="M4503" s="14">
        <f t="shared" si="1264"/>
        <v>6923.0300000000498</v>
      </c>
      <c r="N4503">
        <f t="shared" si="1270"/>
        <v>0</v>
      </c>
      <c r="O4503">
        <f t="shared" si="1265"/>
        <v>0</v>
      </c>
      <c r="P4503">
        <f>COUNTIF(作圖資料!$A$3:$A$249,A4503)</f>
        <v>0</v>
      </c>
      <c r="R4503" s="7">
        <f t="shared" si="1271"/>
        <v>-6</v>
      </c>
      <c r="S4503" s="8">
        <f t="shared" ca="1" si="1272"/>
        <v>6</v>
      </c>
      <c r="T4503" s="8">
        <f t="shared" ca="1" si="1273"/>
        <v>8830</v>
      </c>
      <c r="U4503" s="8">
        <f t="shared" ca="1" si="1274"/>
        <v>0</v>
      </c>
      <c r="V4503" s="9">
        <f t="shared" ca="1" si="1275"/>
        <v>0</v>
      </c>
      <c r="W4503" s="3">
        <f t="shared" si="1276"/>
        <v>-1.1592835912565769E-2</v>
      </c>
      <c r="X4503" s="3">
        <f t="shared" si="1277"/>
        <v>-7.8309222720673866E-4</v>
      </c>
      <c r="Y4503" s="3">
        <f t="shared" si="1278"/>
        <v>2.6631158455390214E-3</v>
      </c>
    </row>
    <row r="4504" spans="1:25" x14ac:dyDescent="0.25">
      <c r="A4504" s="1">
        <v>42613</v>
      </c>
      <c r="B4504" s="2">
        <v>9068.85</v>
      </c>
      <c r="C4504" s="2">
        <v>85501</v>
      </c>
      <c r="D4504" s="2">
        <v>8976</v>
      </c>
      <c r="E4504" s="2">
        <v>8955</v>
      </c>
      <c r="F4504" s="13">
        <f t="shared" si="1266"/>
        <v>-1.0238343340114864E-2</v>
      </c>
      <c r="G4504" s="2">
        <f t="shared" si="1261"/>
        <v>8888.7108333333344</v>
      </c>
      <c r="H4504" s="2">
        <f t="shared" ca="1" si="1267"/>
        <v>72006.600000000006</v>
      </c>
      <c r="I4504">
        <f t="shared" ca="1" si="1268"/>
        <v>1</v>
      </c>
      <c r="J4504">
        <f t="shared" si="1269"/>
        <v>-1</v>
      </c>
      <c r="K4504">
        <f t="shared" si="1262"/>
        <v>-41.709999999999127</v>
      </c>
      <c r="L4504">
        <f t="shared" ca="1" si="1263"/>
        <v>-41.709999999999127</v>
      </c>
      <c r="M4504" s="14">
        <f t="shared" si="1264"/>
        <v>6923.0300000000498</v>
      </c>
      <c r="N4504">
        <f t="shared" si="1270"/>
        <v>0</v>
      </c>
      <c r="O4504">
        <f t="shared" si="1265"/>
        <v>0</v>
      </c>
      <c r="P4504">
        <f>COUNTIF(作圖資料!$A$3:$A$249,A4504)</f>
        <v>0</v>
      </c>
      <c r="R4504" s="7">
        <f t="shared" si="1271"/>
        <v>-60</v>
      </c>
      <c r="S4504" s="8">
        <f t="shared" ca="1" si="1272"/>
        <v>-60</v>
      </c>
      <c r="T4504" s="8">
        <f t="shared" ca="1" si="1273"/>
        <v>8830</v>
      </c>
      <c r="U4504" s="8">
        <f t="shared" ca="1" si="1274"/>
        <v>0</v>
      </c>
      <c r="V4504" s="9">
        <f t="shared" ca="1" si="1275"/>
        <v>0</v>
      </c>
      <c r="W4504" s="3">
        <f t="shared" si="1276"/>
        <v>-1.1592835912565769E-2</v>
      </c>
      <c r="X4504" s="3">
        <f t="shared" si="1277"/>
        <v>-5.3577108261954054E-3</v>
      </c>
      <c r="Y4504" s="3">
        <f t="shared" si="1278"/>
        <v>-3.9946737683091982E-3</v>
      </c>
    </row>
    <row r="4505" spans="1:25" x14ac:dyDescent="0.25">
      <c r="A4505" s="1">
        <v>42614</v>
      </c>
      <c r="B4505" s="2">
        <v>9001.15</v>
      </c>
      <c r="C4505" s="2">
        <v>79138</v>
      </c>
      <c r="D4505" s="2">
        <v>8941</v>
      </c>
      <c r="E4505" s="2">
        <v>8918</v>
      </c>
      <c r="F4505" s="13">
        <f t="shared" si="1266"/>
        <v>-6.6824794609576799E-3</v>
      </c>
      <c r="G4505" s="2">
        <f t="shared" si="1261"/>
        <v>8895.4448333333348</v>
      </c>
      <c r="H4505" s="2">
        <f t="shared" ca="1" si="1267"/>
        <v>72600.800000000003</v>
      </c>
      <c r="I4505">
        <f t="shared" ca="1" si="1268"/>
        <v>1</v>
      </c>
      <c r="J4505">
        <f t="shared" si="1269"/>
        <v>-1</v>
      </c>
      <c r="K4505">
        <f t="shared" si="1262"/>
        <v>-67.700000000000728</v>
      </c>
      <c r="L4505">
        <f t="shared" ca="1" si="1263"/>
        <v>-67.700000000000728</v>
      </c>
      <c r="M4505" s="14">
        <f t="shared" si="1264"/>
        <v>6923.0300000000498</v>
      </c>
      <c r="N4505">
        <f t="shared" si="1270"/>
        <v>0</v>
      </c>
      <c r="O4505">
        <f t="shared" si="1265"/>
        <v>0</v>
      </c>
      <c r="P4505">
        <f>COUNTIF(作圖資料!$A$3:$A$249,A4505)</f>
        <v>0</v>
      </c>
      <c r="R4505" s="7">
        <f t="shared" si="1271"/>
        <v>-35</v>
      </c>
      <c r="S4505" s="8">
        <f t="shared" ca="1" si="1272"/>
        <v>-35</v>
      </c>
      <c r="T4505" s="8">
        <f t="shared" ca="1" si="1273"/>
        <v>8830</v>
      </c>
      <c r="U4505" s="8">
        <f t="shared" ca="1" si="1274"/>
        <v>0</v>
      </c>
      <c r="V4505" s="9">
        <f t="shared" ca="1" si="1275"/>
        <v>0</v>
      </c>
      <c r="W4505" s="3">
        <f t="shared" si="1276"/>
        <v>-1.1592835912565769E-2</v>
      </c>
      <c r="X4505" s="3">
        <f t="shared" si="1277"/>
        <v>-1.2782829002928708E-2</v>
      </c>
      <c r="Y4505" s="3">
        <f t="shared" si="1278"/>
        <v>-7.8783843763873262E-3</v>
      </c>
    </row>
    <row r="4506" spans="1:25" x14ac:dyDescent="0.25">
      <c r="A4506" s="1">
        <v>42615</v>
      </c>
      <c r="B4506" s="2">
        <v>8987.5499999999993</v>
      </c>
      <c r="C4506" s="2">
        <v>78500</v>
      </c>
      <c r="D4506" s="2">
        <v>8931</v>
      </c>
      <c r="E4506" s="2">
        <v>8903</v>
      </c>
      <c r="F4506" s="13">
        <f t="shared" si="1266"/>
        <v>-6.2920373182902001E-3</v>
      </c>
      <c r="G4506" s="2">
        <f t="shared" si="1261"/>
        <v>8900.5723333333353</v>
      </c>
      <c r="H4506" s="2">
        <f t="shared" ca="1" si="1267"/>
        <v>75388</v>
      </c>
      <c r="I4506">
        <f t="shared" ca="1" si="1268"/>
        <v>1</v>
      </c>
      <c r="J4506">
        <f t="shared" si="1269"/>
        <v>-1</v>
      </c>
      <c r="K4506">
        <f t="shared" si="1262"/>
        <v>-13.600000000000364</v>
      </c>
      <c r="L4506">
        <f t="shared" ca="1" si="1263"/>
        <v>-13.600000000000364</v>
      </c>
      <c r="M4506" s="14">
        <f t="shared" si="1264"/>
        <v>6923.0300000000498</v>
      </c>
      <c r="N4506">
        <f t="shared" si="1270"/>
        <v>0</v>
      </c>
      <c r="O4506">
        <f t="shared" si="1265"/>
        <v>0</v>
      </c>
      <c r="P4506">
        <f>COUNTIF(作圖資料!$A$3:$A$249,A4506)</f>
        <v>0</v>
      </c>
      <c r="R4506" s="7">
        <f t="shared" si="1271"/>
        <v>-10</v>
      </c>
      <c r="S4506" s="8">
        <f t="shared" ca="1" si="1272"/>
        <v>-10</v>
      </c>
      <c r="T4506" s="8">
        <f t="shared" ca="1" si="1273"/>
        <v>8830</v>
      </c>
      <c r="U4506" s="8">
        <f t="shared" ca="1" si="1274"/>
        <v>0</v>
      </c>
      <c r="V4506" s="9">
        <f t="shared" ca="1" si="1275"/>
        <v>0</v>
      </c>
      <c r="W4506" s="3">
        <f t="shared" si="1276"/>
        <v>-1.1592835912565769E-2</v>
      </c>
      <c r="X4506" s="3">
        <f t="shared" si="1277"/>
        <v>-1.4274433245226703E-2</v>
      </c>
      <c r="Y4506" s="3">
        <f t="shared" si="1278"/>
        <v>-8.9880159786953628E-3</v>
      </c>
    </row>
    <row r="4507" spans="1:25" x14ac:dyDescent="0.25">
      <c r="A4507" s="1">
        <v>42618</v>
      </c>
      <c r="B4507" s="2">
        <v>9090.1299999999992</v>
      </c>
      <c r="C4507" s="2">
        <v>62396</v>
      </c>
      <c r="D4507" s="2">
        <v>9062</v>
      </c>
      <c r="E4507" s="2">
        <v>9037</v>
      </c>
      <c r="F4507" s="13">
        <f t="shared" si="1266"/>
        <v>-3.0945652042378979E-3</v>
      </c>
      <c r="G4507" s="2">
        <f t="shared" si="1261"/>
        <v>8906.8165000000026</v>
      </c>
      <c r="H4507" s="2">
        <f t="shared" ca="1" si="1267"/>
        <v>74902.2</v>
      </c>
      <c r="I4507">
        <f t="shared" ca="1" si="1268"/>
        <v>-1</v>
      </c>
      <c r="J4507">
        <f t="shared" si="1269"/>
        <v>-1</v>
      </c>
      <c r="K4507">
        <f t="shared" si="1262"/>
        <v>102.57999999999993</v>
      </c>
      <c r="L4507">
        <f t="shared" ca="1" si="1263"/>
        <v>102.57999999999993</v>
      </c>
      <c r="M4507" s="14">
        <f t="shared" si="1264"/>
        <v>6923.0300000000498</v>
      </c>
      <c r="N4507">
        <f t="shared" si="1270"/>
        <v>0</v>
      </c>
      <c r="O4507">
        <f t="shared" si="1265"/>
        <v>0</v>
      </c>
      <c r="P4507">
        <f>COUNTIF(作圖資料!$A$3:$A$249,A4507)</f>
        <v>0</v>
      </c>
      <c r="R4507" s="7">
        <f t="shared" si="1271"/>
        <v>131</v>
      </c>
      <c r="S4507" s="8">
        <f t="shared" ca="1" si="1272"/>
        <v>131</v>
      </c>
      <c r="T4507" s="8">
        <f t="shared" ca="1" si="1273"/>
        <v>8830</v>
      </c>
      <c r="U4507" s="8">
        <f t="shared" ca="1" si="1274"/>
        <v>0</v>
      </c>
      <c r="V4507" s="9">
        <f t="shared" ca="1" si="1275"/>
        <v>0</v>
      </c>
      <c r="W4507" s="3">
        <f t="shared" si="1276"/>
        <v>-1.1592835912565769E-2</v>
      </c>
      <c r="X4507" s="3">
        <f t="shared" si="1277"/>
        <v>-3.0237888941294644E-3</v>
      </c>
      <c r="Y4507" s="3">
        <f t="shared" si="1278"/>
        <v>5.5481580115397389E-3</v>
      </c>
    </row>
    <row r="4508" spans="1:25" x14ac:dyDescent="0.25">
      <c r="A4508" s="1">
        <v>42619</v>
      </c>
      <c r="B4508" s="2">
        <v>9181.85</v>
      </c>
      <c r="C4508" s="2">
        <v>75179</v>
      </c>
      <c r="D4508" s="2">
        <v>9150</v>
      </c>
      <c r="E4508" s="2">
        <v>9127</v>
      </c>
      <c r="F4508" s="13">
        <f t="shared" si="1266"/>
        <v>-3.4687998605945625E-3</v>
      </c>
      <c r="G4508" s="2">
        <f t="shared" si="1261"/>
        <v>8917.5769999999993</v>
      </c>
      <c r="H4508" s="2">
        <f t="shared" ca="1" si="1267"/>
        <v>76142.8</v>
      </c>
      <c r="I4508">
        <f t="shared" ca="1" si="1268"/>
        <v>-1</v>
      </c>
      <c r="J4508">
        <f t="shared" si="1269"/>
        <v>-1</v>
      </c>
      <c r="K4508">
        <f t="shared" si="1262"/>
        <v>91.720000000001164</v>
      </c>
      <c r="L4508">
        <f t="shared" ca="1" si="1263"/>
        <v>-91.720000000001164</v>
      </c>
      <c r="M4508" s="14">
        <f t="shared" si="1264"/>
        <v>6923.0300000000498</v>
      </c>
      <c r="N4508">
        <f t="shared" si="1270"/>
        <v>0</v>
      </c>
      <c r="O4508">
        <f t="shared" si="1265"/>
        <v>0</v>
      </c>
      <c r="P4508">
        <f>COUNTIF(作圖資料!$A$3:$A$249,A4508)</f>
        <v>0</v>
      </c>
      <c r="R4508" s="7">
        <f t="shared" si="1271"/>
        <v>88</v>
      </c>
      <c r="S4508" s="8">
        <f t="shared" ca="1" si="1272"/>
        <v>-88</v>
      </c>
      <c r="T4508" s="8">
        <f t="shared" ca="1" si="1273"/>
        <v>8830</v>
      </c>
      <c r="U4508" s="8">
        <f t="shared" ca="1" si="1274"/>
        <v>0</v>
      </c>
      <c r="V4508" s="9">
        <f t="shared" ca="1" si="1275"/>
        <v>0</v>
      </c>
      <c r="W4508" s="3">
        <f t="shared" si="1276"/>
        <v>-1.1592835912565769E-2</v>
      </c>
      <c r="X4508" s="3">
        <f t="shared" si="1277"/>
        <v>7.0357655987800527E-3</v>
      </c>
      <c r="Y4508" s="3">
        <f t="shared" si="1278"/>
        <v>1.5312916111850372E-2</v>
      </c>
    </row>
    <row r="4509" spans="1:25" x14ac:dyDescent="0.25">
      <c r="A4509" s="1">
        <v>42620</v>
      </c>
      <c r="B4509" s="2">
        <v>9259.07</v>
      </c>
      <c r="C4509" s="2">
        <v>86896</v>
      </c>
      <c r="D4509" s="2">
        <v>9253</v>
      </c>
      <c r="E4509" s="2">
        <v>9232</v>
      </c>
      <c r="F4509" s="13">
        <f t="shared" si="1266"/>
        <v>-6.5557339992028396E-4</v>
      </c>
      <c r="G4509" s="2">
        <f t="shared" si="1261"/>
        <v>8928.9595000000008</v>
      </c>
      <c r="H4509" s="2">
        <f t="shared" ca="1" si="1267"/>
        <v>76421.8</v>
      </c>
      <c r="I4509">
        <f t="shared" ca="1" si="1268"/>
        <v>1</v>
      </c>
      <c r="J4509">
        <f t="shared" si="1269"/>
        <v>-1</v>
      </c>
      <c r="K4509">
        <f t="shared" si="1262"/>
        <v>77.219999999999345</v>
      </c>
      <c r="L4509">
        <f t="shared" ca="1" si="1263"/>
        <v>-77.219999999999345</v>
      </c>
      <c r="M4509" s="14">
        <f t="shared" si="1264"/>
        <v>6923.0300000000498</v>
      </c>
      <c r="N4509">
        <f t="shared" si="1270"/>
        <v>0</v>
      </c>
      <c r="O4509">
        <f t="shared" si="1265"/>
        <v>0</v>
      </c>
      <c r="P4509">
        <f>COUNTIF(作圖資料!$A$3:$A$249,A4509)</f>
        <v>0</v>
      </c>
      <c r="R4509" s="7">
        <f t="shared" si="1271"/>
        <v>103</v>
      </c>
      <c r="S4509" s="8">
        <f t="shared" ca="1" si="1272"/>
        <v>-103</v>
      </c>
      <c r="T4509" s="8">
        <f t="shared" ca="1" si="1273"/>
        <v>8830</v>
      </c>
      <c r="U4509" s="8">
        <f t="shared" ca="1" si="1274"/>
        <v>0</v>
      </c>
      <c r="V4509" s="9">
        <f t="shared" ca="1" si="1275"/>
        <v>0</v>
      </c>
      <c r="W4509" s="3">
        <f t="shared" si="1276"/>
        <v>-1.1592835912565769E-2</v>
      </c>
      <c r="X4509" s="3">
        <f t="shared" si="1277"/>
        <v>1.5505006745121674E-2</v>
      </c>
      <c r="Y4509" s="3">
        <f t="shared" si="1278"/>
        <v>2.6742121615623171E-2</v>
      </c>
    </row>
    <row r="4510" spans="1:25" x14ac:dyDescent="0.25">
      <c r="A4510" s="1">
        <v>42621</v>
      </c>
      <c r="B4510" s="2">
        <v>9262.89</v>
      </c>
      <c r="C4510" s="2">
        <v>76197</v>
      </c>
      <c r="D4510" s="2">
        <v>9239</v>
      </c>
      <c r="E4510" s="2">
        <v>9220</v>
      </c>
      <c r="F4510" s="13">
        <f t="shared" si="1266"/>
        <v>-2.5791086799044072E-3</v>
      </c>
      <c r="G4510" s="2">
        <f t="shared" si="1261"/>
        <v>8939.9015000000018</v>
      </c>
      <c r="H4510" s="2">
        <f t="shared" ca="1" si="1267"/>
        <v>75833.600000000006</v>
      </c>
      <c r="I4510">
        <f t="shared" ca="1" si="1268"/>
        <v>1</v>
      </c>
      <c r="J4510">
        <f t="shared" si="1269"/>
        <v>-1</v>
      </c>
      <c r="K4510">
        <f t="shared" si="1262"/>
        <v>3.819999999999709</v>
      </c>
      <c r="L4510">
        <f t="shared" ca="1" si="1263"/>
        <v>3.819999999999709</v>
      </c>
      <c r="M4510" s="14">
        <f t="shared" si="1264"/>
        <v>6923.0300000000498</v>
      </c>
      <c r="N4510">
        <f t="shared" si="1270"/>
        <v>0</v>
      </c>
      <c r="O4510">
        <f t="shared" si="1265"/>
        <v>0</v>
      </c>
      <c r="P4510">
        <f>COUNTIF(作圖資料!$A$3:$A$249,A4510)</f>
        <v>0</v>
      </c>
      <c r="R4510" s="7">
        <f t="shared" si="1271"/>
        <v>-14</v>
      </c>
      <c r="S4510" s="8">
        <f t="shared" ca="1" si="1272"/>
        <v>-14</v>
      </c>
      <c r="T4510" s="8">
        <f t="shared" ca="1" si="1273"/>
        <v>8830</v>
      </c>
      <c r="U4510" s="8">
        <f t="shared" ca="1" si="1274"/>
        <v>0</v>
      </c>
      <c r="V4510" s="9">
        <f t="shared" ca="1" si="1275"/>
        <v>0</v>
      </c>
      <c r="W4510" s="3">
        <f t="shared" si="1276"/>
        <v>-1.1592835912565769E-2</v>
      </c>
      <c r="X4510" s="3">
        <f t="shared" si="1277"/>
        <v>1.5923972054355362E-2</v>
      </c>
      <c r="Y4510" s="3">
        <f t="shared" si="1278"/>
        <v>2.5188637372391964E-2</v>
      </c>
    </row>
    <row r="4511" spans="1:25" x14ac:dyDescent="0.25">
      <c r="A4511" s="1">
        <v>42622</v>
      </c>
      <c r="B4511" s="2">
        <v>9164.8799999999992</v>
      </c>
      <c r="C4511" s="2">
        <v>66746</v>
      </c>
      <c r="D4511" s="2">
        <v>9127</v>
      </c>
      <c r="E4511" s="2">
        <v>9106</v>
      </c>
      <c r="F4511" s="13">
        <f t="shared" si="1266"/>
        <v>-4.1331692286205035E-3</v>
      </c>
      <c r="G4511" s="2">
        <f t="shared" si="1261"/>
        <v>8951.0805000000018</v>
      </c>
      <c r="H4511" s="2">
        <f t="shared" ca="1" si="1267"/>
        <v>73482.8</v>
      </c>
      <c r="I4511">
        <f t="shared" ca="1" si="1268"/>
        <v>-1</v>
      </c>
      <c r="J4511">
        <f t="shared" si="1269"/>
        <v>-1</v>
      </c>
      <c r="K4511">
        <f t="shared" si="1262"/>
        <v>-98.010000000000218</v>
      </c>
      <c r="L4511">
        <f t="shared" ca="1" si="1263"/>
        <v>-98.010000000000218</v>
      </c>
      <c r="M4511" s="14">
        <f t="shared" si="1264"/>
        <v>6923.0300000000498</v>
      </c>
      <c r="N4511">
        <f t="shared" si="1270"/>
        <v>0</v>
      </c>
      <c r="O4511">
        <f t="shared" si="1265"/>
        <v>0</v>
      </c>
      <c r="P4511">
        <f>COUNTIF(作圖資料!$A$3:$A$249,A4511)</f>
        <v>0</v>
      </c>
      <c r="R4511" s="7">
        <f t="shared" si="1271"/>
        <v>-112</v>
      </c>
      <c r="S4511" s="8">
        <f t="shared" ca="1" si="1272"/>
        <v>-112</v>
      </c>
      <c r="T4511" s="8">
        <f t="shared" ca="1" si="1273"/>
        <v>8830</v>
      </c>
      <c r="U4511" s="8">
        <f t="shared" ca="1" si="1274"/>
        <v>0</v>
      </c>
      <c r="V4511" s="9">
        <f t="shared" ca="1" si="1275"/>
        <v>0</v>
      </c>
      <c r="W4511" s="3">
        <f t="shared" si="1276"/>
        <v>-1.1592835912565769E-2</v>
      </c>
      <c r="X4511" s="3">
        <f t="shared" si="1277"/>
        <v>5.1745505993832097E-3</v>
      </c>
      <c r="Y4511" s="3">
        <f t="shared" si="1278"/>
        <v>1.2760763426541866E-2</v>
      </c>
    </row>
    <row r="4512" spans="1:25" x14ac:dyDescent="0.25">
      <c r="A4512" s="1">
        <v>42623</v>
      </c>
      <c r="B4512" s="2">
        <v>9053.69</v>
      </c>
      <c r="C4512" s="2">
        <v>48346</v>
      </c>
      <c r="D4512" s="2">
        <v>8953</v>
      </c>
      <c r="E4512" s="2">
        <v>8928</v>
      </c>
      <c r="F4512" s="13">
        <f t="shared" si="1266"/>
        <v>-1.1121432255798536E-2</v>
      </c>
      <c r="G4512" s="2">
        <f t="shared" si="1261"/>
        <v>8959.1739999999991</v>
      </c>
      <c r="H4512" s="2">
        <f t="shared" ca="1" si="1267"/>
        <v>70672.800000000003</v>
      </c>
      <c r="I4512">
        <f t="shared" ca="1" si="1268"/>
        <v>-1</v>
      </c>
      <c r="J4512">
        <f t="shared" si="1269"/>
        <v>-1</v>
      </c>
      <c r="K4512">
        <f t="shared" si="1262"/>
        <v>-111.18999999999869</v>
      </c>
      <c r="L4512">
        <f t="shared" ca="1" si="1263"/>
        <v>111.18999999999869</v>
      </c>
      <c r="M4512" s="14">
        <f t="shared" si="1264"/>
        <v>6923.0300000000498</v>
      </c>
      <c r="N4512">
        <f t="shared" si="1270"/>
        <v>0</v>
      </c>
      <c r="O4512">
        <f t="shared" si="1265"/>
        <v>0</v>
      </c>
      <c r="P4512">
        <f>COUNTIF(作圖資料!$A$3:$A$249,A4512)</f>
        <v>0</v>
      </c>
      <c r="R4512" s="7">
        <f t="shared" si="1271"/>
        <v>-174</v>
      </c>
      <c r="S4512" s="8">
        <f t="shared" ca="1" si="1272"/>
        <v>174</v>
      </c>
      <c r="T4512" s="8">
        <f t="shared" ca="1" si="1273"/>
        <v>8830</v>
      </c>
      <c r="U4512" s="8">
        <f t="shared" ca="1" si="1274"/>
        <v>0</v>
      </c>
      <c r="V4512" s="9">
        <f t="shared" ca="1" si="1275"/>
        <v>0</v>
      </c>
      <c r="W4512" s="3">
        <f t="shared" si="1276"/>
        <v>-1.1592835912565769E-2</v>
      </c>
      <c r="X4512" s="3">
        <f t="shared" si="1277"/>
        <v>-7.0204108492275541E-3</v>
      </c>
      <c r="Y4512" s="3">
        <f t="shared" si="1278"/>
        <v>-6.5468264536179266E-3</v>
      </c>
    </row>
    <row r="4513" spans="1:25" x14ac:dyDescent="0.25">
      <c r="A4513" s="1">
        <v>42625</v>
      </c>
      <c r="B4513" s="2">
        <v>8947.06</v>
      </c>
      <c r="C4513" s="2">
        <v>75412</v>
      </c>
      <c r="D4513" s="2">
        <v>8899</v>
      </c>
      <c r="E4513" s="2">
        <v>8865</v>
      </c>
      <c r="F4513" s="13">
        <f t="shared" si="1266"/>
        <v>-5.3715969268116615E-3</v>
      </c>
      <c r="G4513" s="2">
        <f t="shared" si="1261"/>
        <v>8964.5263333333351</v>
      </c>
      <c r="H4513" s="2">
        <f t="shared" ca="1" si="1267"/>
        <v>70719.399999999994</v>
      </c>
      <c r="I4513">
        <f t="shared" ca="1" si="1268"/>
        <v>1</v>
      </c>
      <c r="J4513">
        <f t="shared" si="1269"/>
        <v>-1</v>
      </c>
      <c r="K4513">
        <f t="shared" si="1262"/>
        <v>-106.63000000000102</v>
      </c>
      <c r="L4513">
        <f t="shared" ca="1" si="1263"/>
        <v>106.63000000000102</v>
      </c>
      <c r="M4513" s="14">
        <f t="shared" si="1264"/>
        <v>6923.0300000000498</v>
      </c>
      <c r="N4513">
        <f t="shared" si="1270"/>
        <v>0</v>
      </c>
      <c r="O4513">
        <f t="shared" si="1265"/>
        <v>0</v>
      </c>
      <c r="P4513">
        <f>COUNTIF(作圖資料!$A$3:$A$249,A4513)</f>
        <v>0</v>
      </c>
      <c r="R4513" s="7">
        <f t="shared" si="1271"/>
        <v>-54</v>
      </c>
      <c r="S4513" s="8">
        <f t="shared" ca="1" si="1272"/>
        <v>54</v>
      </c>
      <c r="T4513" s="8">
        <f t="shared" ca="1" si="1273"/>
        <v>8830</v>
      </c>
      <c r="U4513" s="8">
        <f t="shared" ca="1" si="1274"/>
        <v>0</v>
      </c>
      <c r="V4513" s="9">
        <f t="shared" ca="1" si="1275"/>
        <v>0</v>
      </c>
      <c r="W4513" s="3">
        <f t="shared" si="1276"/>
        <v>-1.1592835912565769E-2</v>
      </c>
      <c r="X4513" s="3">
        <f t="shared" si="1277"/>
        <v>-1.871524616953868E-2</v>
      </c>
      <c r="Y4513" s="3">
        <f t="shared" si="1278"/>
        <v>-1.253883710608128E-2</v>
      </c>
    </row>
    <row r="4514" spans="1:25" x14ac:dyDescent="0.25">
      <c r="A4514" s="1">
        <v>42626</v>
      </c>
      <c r="B4514" s="2">
        <v>8940.83</v>
      </c>
      <c r="C4514" s="2">
        <v>77817</v>
      </c>
      <c r="D4514" s="2">
        <v>8906</v>
      </c>
      <c r="E4514" s="2">
        <v>8880</v>
      </c>
      <c r="F4514" s="13">
        <f t="shared" si="1266"/>
        <v>-3.895611481260719E-3</v>
      </c>
      <c r="G4514" s="2">
        <f t="shared" si="1261"/>
        <v>8968.7926666666681</v>
      </c>
      <c r="H4514" s="2">
        <f t="shared" ca="1" si="1267"/>
        <v>68903.600000000006</v>
      </c>
      <c r="I4514">
        <f t="shared" ca="1" si="1268"/>
        <v>1</v>
      </c>
      <c r="J4514">
        <f t="shared" si="1269"/>
        <v>-1</v>
      </c>
      <c r="K4514">
        <f t="shared" si="1262"/>
        <v>-6.2299999999995634</v>
      </c>
      <c r="L4514">
        <f t="shared" ca="1" si="1263"/>
        <v>-6.2299999999995634</v>
      </c>
      <c r="M4514" s="14">
        <f t="shared" si="1264"/>
        <v>6923.0300000000498</v>
      </c>
      <c r="N4514">
        <f t="shared" si="1270"/>
        <v>0</v>
      </c>
      <c r="O4514">
        <f t="shared" si="1265"/>
        <v>0</v>
      </c>
      <c r="P4514">
        <f>COUNTIF(作圖資料!$A$3:$A$249,A4514)</f>
        <v>0</v>
      </c>
      <c r="R4514" s="7">
        <f t="shared" si="1271"/>
        <v>7</v>
      </c>
      <c r="S4514" s="8">
        <f t="shared" ca="1" si="1272"/>
        <v>7</v>
      </c>
      <c r="T4514" s="8">
        <f t="shared" ca="1" si="1273"/>
        <v>8830</v>
      </c>
      <c r="U4514" s="8">
        <f t="shared" ca="1" si="1274"/>
        <v>0</v>
      </c>
      <c r="V4514" s="9">
        <f t="shared" ca="1" si="1275"/>
        <v>0</v>
      </c>
      <c r="W4514" s="3">
        <f t="shared" si="1276"/>
        <v>-1.1592835912565769E-2</v>
      </c>
      <c r="X4514" s="3">
        <f t="shared" si="1277"/>
        <v>-1.9398532524650181E-2</v>
      </c>
      <c r="Y4514" s="3">
        <f t="shared" si="1278"/>
        <v>-1.1762094984465565E-2</v>
      </c>
    </row>
    <row r="4515" spans="1:25" x14ac:dyDescent="0.25">
      <c r="A4515" s="1">
        <v>42627</v>
      </c>
      <c r="B4515" s="2">
        <v>8902.2999999999993</v>
      </c>
      <c r="C4515" s="2">
        <v>84048</v>
      </c>
      <c r="D4515" s="2">
        <v>8874</v>
      </c>
      <c r="E4515" s="2">
        <v>8850</v>
      </c>
      <c r="F4515" s="13">
        <f t="shared" si="1266"/>
        <v>-3.1789537535242829E-3</v>
      </c>
      <c r="G4515" s="2">
        <f t="shared" si="1261"/>
        <v>8971.8935000000001</v>
      </c>
      <c r="H4515" s="2">
        <f t="shared" ca="1" si="1267"/>
        <v>70473.8</v>
      </c>
      <c r="I4515">
        <f t="shared" ca="1" si="1268"/>
        <v>1</v>
      </c>
      <c r="J4515">
        <f t="shared" si="1269"/>
        <v>-1</v>
      </c>
      <c r="K4515">
        <f t="shared" si="1262"/>
        <v>-38.530000000000655</v>
      </c>
      <c r="L4515">
        <f t="shared" ca="1" si="1263"/>
        <v>-38.530000000000655</v>
      </c>
      <c r="M4515" s="14">
        <f t="shared" si="1264"/>
        <v>6923.0300000000498</v>
      </c>
      <c r="N4515">
        <f t="shared" si="1270"/>
        <v>0</v>
      </c>
      <c r="O4515">
        <f t="shared" si="1265"/>
        <v>0</v>
      </c>
      <c r="P4515">
        <f>COUNTIF(作圖資料!$A$3:$A$249,A4515)</f>
        <v>0</v>
      </c>
      <c r="R4515" s="7">
        <f t="shared" si="1271"/>
        <v>-32</v>
      </c>
      <c r="S4515" s="8">
        <f t="shared" ca="1" si="1272"/>
        <v>-32</v>
      </c>
      <c r="T4515" s="8">
        <f t="shared" ca="1" si="1273"/>
        <v>8830</v>
      </c>
      <c r="U4515" s="8">
        <f t="shared" ca="1" si="1274"/>
        <v>0</v>
      </c>
      <c r="V4515" s="9">
        <f t="shared" ca="1" si="1275"/>
        <v>0</v>
      </c>
      <c r="W4515" s="3">
        <f t="shared" si="1276"/>
        <v>-1.1592835912565769E-2</v>
      </c>
      <c r="X4515" s="3">
        <f t="shared" si="1277"/>
        <v>-2.3624378955219405E-2</v>
      </c>
      <c r="Y4515" s="3">
        <f t="shared" si="1278"/>
        <v>-1.531291611185126E-2</v>
      </c>
    </row>
    <row r="4516" spans="1:25" x14ac:dyDescent="0.25">
      <c r="A4516" s="1">
        <v>42632</v>
      </c>
      <c r="B4516" s="2">
        <v>9152.8799999999992</v>
      </c>
      <c r="C4516" s="2">
        <v>96987</v>
      </c>
      <c r="D4516" s="2">
        <v>9151</v>
      </c>
      <c r="E4516" s="2">
        <v>9126</v>
      </c>
      <c r="F4516" s="13">
        <f t="shared" si="1266"/>
        <v>-2.053998304357707E-4</v>
      </c>
      <c r="G4516" s="2">
        <f t="shared" si="1261"/>
        <v>8979.8301666666684</v>
      </c>
      <c r="H4516" s="2">
        <f t="shared" ca="1" si="1267"/>
        <v>76522</v>
      </c>
      <c r="I4516">
        <f t="shared" ca="1" si="1268"/>
        <v>1</v>
      </c>
      <c r="J4516">
        <f t="shared" si="1269"/>
        <v>-1</v>
      </c>
      <c r="K4516">
        <f t="shared" si="1262"/>
        <v>250.57999999999993</v>
      </c>
      <c r="L4516">
        <f t="shared" ca="1" si="1263"/>
        <v>250.57999999999993</v>
      </c>
      <c r="M4516" s="14">
        <f t="shared" si="1264"/>
        <v>6923.0300000000498</v>
      </c>
      <c r="N4516">
        <f t="shared" si="1270"/>
        <v>0</v>
      </c>
      <c r="O4516">
        <f t="shared" si="1265"/>
        <v>0</v>
      </c>
      <c r="P4516">
        <f>COUNTIF(作圖資料!$A$3:$A$249,A4516)</f>
        <v>0</v>
      </c>
      <c r="R4516" s="7">
        <f t="shared" si="1271"/>
        <v>277</v>
      </c>
      <c r="S4516" s="8">
        <f t="shared" ca="1" si="1272"/>
        <v>277</v>
      </c>
      <c r="T4516" s="8">
        <f t="shared" ca="1" si="1273"/>
        <v>8830</v>
      </c>
      <c r="U4516" s="8">
        <f t="shared" ca="1" si="1274"/>
        <v>0</v>
      </c>
      <c r="V4516" s="9">
        <f t="shared" ca="1" si="1275"/>
        <v>0</v>
      </c>
      <c r="W4516" s="3">
        <f t="shared" si="1276"/>
        <v>-1.1592835912565769E-2</v>
      </c>
      <c r="X4516" s="3">
        <f t="shared" si="1277"/>
        <v>3.8584292091203842E-3</v>
      </c>
      <c r="Y4516" s="3">
        <f t="shared" si="1278"/>
        <v>1.5423879272081331E-2</v>
      </c>
    </row>
    <row r="4517" spans="1:25" x14ac:dyDescent="0.25">
      <c r="A4517" s="1">
        <v>42633</v>
      </c>
      <c r="B4517" s="2">
        <v>9161.58</v>
      </c>
      <c r="C4517" s="2">
        <v>68485</v>
      </c>
      <c r="D4517" s="2">
        <v>9141</v>
      </c>
      <c r="E4517" s="2">
        <v>9110</v>
      </c>
      <c r="F4517" s="13">
        <f t="shared" si="1266"/>
        <v>-2.2463374221477483E-3</v>
      </c>
      <c r="G4517" s="2">
        <f t="shared" si="1261"/>
        <v>8991.239999999998</v>
      </c>
      <c r="H4517" s="2">
        <f t="shared" ca="1" si="1267"/>
        <v>80549.8</v>
      </c>
      <c r="I4517">
        <f t="shared" ca="1" si="1268"/>
        <v>-1</v>
      </c>
      <c r="J4517">
        <f t="shared" si="1269"/>
        <v>-1</v>
      </c>
      <c r="K4517">
        <f t="shared" si="1262"/>
        <v>8.7000000000007276</v>
      </c>
      <c r="L4517">
        <f t="shared" ca="1" si="1263"/>
        <v>8.7000000000007276</v>
      </c>
      <c r="M4517" s="14">
        <f t="shared" si="1264"/>
        <v>6923.0300000000498</v>
      </c>
      <c r="N4517">
        <f t="shared" si="1270"/>
        <v>0</v>
      </c>
      <c r="O4517">
        <f t="shared" si="1265"/>
        <v>0</v>
      </c>
      <c r="P4517">
        <f>COUNTIF(作圖資料!$A$3:$A$249,A4517)</f>
        <v>0</v>
      </c>
      <c r="R4517" s="7">
        <f t="shared" si="1271"/>
        <v>-10</v>
      </c>
      <c r="S4517" s="8">
        <f t="shared" ca="1" si="1272"/>
        <v>-10</v>
      </c>
      <c r="T4517" s="8">
        <f t="shared" ca="1" si="1273"/>
        <v>8830</v>
      </c>
      <c r="U4517" s="8">
        <f t="shared" ca="1" si="1274"/>
        <v>0</v>
      </c>
      <c r="V4517" s="9">
        <f t="shared" ca="1" si="1275"/>
        <v>0</v>
      </c>
      <c r="W4517" s="3">
        <f t="shared" si="1276"/>
        <v>-1.1592835912565769E-2</v>
      </c>
      <c r="X4517" s="3">
        <f t="shared" si="1277"/>
        <v>4.8126172170610548E-3</v>
      </c>
      <c r="Y4517" s="3">
        <f t="shared" si="1278"/>
        <v>1.4314247669773295E-2</v>
      </c>
    </row>
    <row r="4518" spans="1:25" x14ac:dyDescent="0.25">
      <c r="A4518" s="1">
        <v>42634</v>
      </c>
      <c r="B4518" s="2">
        <v>9228.5</v>
      </c>
      <c r="C4518" s="2">
        <v>70931</v>
      </c>
      <c r="D4518" s="2">
        <v>9221</v>
      </c>
      <c r="E4518" s="2">
        <v>9165</v>
      </c>
      <c r="F4518" s="13">
        <f t="shared" si="1266"/>
        <v>-6.8808582109768368E-3</v>
      </c>
      <c r="G4518" s="2">
        <f t="shared" si="1261"/>
        <v>9004.0671666666676</v>
      </c>
      <c r="H4518" s="2">
        <f t="shared" ca="1" si="1267"/>
        <v>79653.600000000006</v>
      </c>
      <c r="I4518">
        <f t="shared" ca="1" si="1268"/>
        <v>-1</v>
      </c>
      <c r="J4518">
        <f t="shared" si="1269"/>
        <v>-1</v>
      </c>
      <c r="K4518">
        <f t="shared" si="1262"/>
        <v>66.920000000000073</v>
      </c>
      <c r="L4518">
        <f t="shared" ca="1" si="1263"/>
        <v>-66.920000000000073</v>
      </c>
      <c r="M4518" s="14">
        <f t="shared" si="1264"/>
        <v>6923.0300000000498</v>
      </c>
      <c r="N4518">
        <f t="shared" si="1270"/>
        <v>0</v>
      </c>
      <c r="O4518">
        <f t="shared" si="1265"/>
        <v>0</v>
      </c>
      <c r="P4518">
        <f>COUNTIF(作圖資料!$A$3:$A$249,A4518)</f>
        <v>1</v>
      </c>
      <c r="R4518" s="7">
        <f t="shared" si="1271"/>
        <v>80</v>
      </c>
      <c r="S4518" s="8">
        <f t="shared" ca="1" si="1272"/>
        <v>-80</v>
      </c>
      <c r="T4518" s="8">
        <f t="shared" ca="1" si="1273"/>
        <v>8830</v>
      </c>
      <c r="U4518" s="8">
        <f t="shared" ca="1" si="1274"/>
        <v>0</v>
      </c>
      <c r="V4518" s="9">
        <f t="shared" ca="1" si="1275"/>
        <v>0</v>
      </c>
      <c r="W4518" s="3">
        <f t="shared" si="1276"/>
        <v>-1.1592835912565769E-2</v>
      </c>
      <c r="X4518" s="3">
        <f t="shared" si="1277"/>
        <v>1.215218750342717E-2</v>
      </c>
      <c r="Y4518" s="3">
        <f t="shared" si="1278"/>
        <v>2.3191300488237587E-2</v>
      </c>
    </row>
    <row r="4519" spans="1:25" x14ac:dyDescent="0.25">
      <c r="A4519" s="1">
        <v>42635</v>
      </c>
      <c r="B4519" s="2">
        <v>9235.26</v>
      </c>
      <c r="C4519" s="2">
        <v>70487</v>
      </c>
      <c r="D4519" s="2">
        <v>9188</v>
      </c>
      <c r="E4519" s="2">
        <v>9160</v>
      </c>
      <c r="F4519" s="13">
        <f t="shared" si="1266"/>
        <v>-5.1173437456011328E-3</v>
      </c>
      <c r="G4519" s="2">
        <f t="shared" si="1261"/>
        <v>9016.229666666668</v>
      </c>
      <c r="H4519" s="2">
        <f t="shared" ca="1" si="1267"/>
        <v>78187.600000000006</v>
      </c>
      <c r="I4519">
        <f t="shared" ca="1" si="1268"/>
        <v>-1</v>
      </c>
      <c r="J4519">
        <f t="shared" si="1269"/>
        <v>-1</v>
      </c>
      <c r="K4519">
        <f t="shared" si="1262"/>
        <v>6.7600000000002183</v>
      </c>
      <c r="L4519">
        <f t="shared" ca="1" si="1263"/>
        <v>-6.7600000000002183</v>
      </c>
      <c r="M4519" s="14">
        <f t="shared" si="1264"/>
        <v>6923.0300000000498</v>
      </c>
      <c r="N4519">
        <f t="shared" si="1270"/>
        <v>0</v>
      </c>
      <c r="O4519">
        <f t="shared" si="1265"/>
        <v>0</v>
      </c>
      <c r="P4519">
        <f>COUNTIF(作圖資料!$A$3:$A$249,A4519)</f>
        <v>0</v>
      </c>
      <c r="R4519" s="7">
        <f t="shared" si="1271"/>
        <v>23</v>
      </c>
      <c r="S4519" s="8">
        <f t="shared" ca="1" si="1272"/>
        <v>-23</v>
      </c>
      <c r="T4519" s="8">
        <f t="shared" ca="1" si="1273"/>
        <v>8830</v>
      </c>
      <c r="U4519" s="8">
        <f t="shared" ca="1" si="1274"/>
        <v>0</v>
      </c>
      <c r="V4519" s="9">
        <f t="shared" ca="1" si="1275"/>
        <v>0</v>
      </c>
      <c r="W4519" s="3">
        <f t="shared" si="1276"/>
        <v>-6.8808582109768368E-3</v>
      </c>
      <c r="X4519" s="3">
        <f t="shared" si="1277"/>
        <v>7.3251340954653716E-4</v>
      </c>
      <c r="Y4519" s="3">
        <f t="shared" si="1278"/>
        <v>2.509547190398254E-3</v>
      </c>
    </row>
    <row r="4520" spans="1:25" x14ac:dyDescent="0.25">
      <c r="A4520" s="1">
        <v>42636</v>
      </c>
      <c r="B4520" s="2">
        <v>9284.6200000000008</v>
      </c>
      <c r="C4520" s="2">
        <v>64477</v>
      </c>
      <c r="D4520" s="2">
        <v>9236</v>
      </c>
      <c r="E4520" s="2">
        <v>9209</v>
      </c>
      <c r="F4520" s="13">
        <f t="shared" si="1266"/>
        <v>-5.2366171151863039E-3</v>
      </c>
      <c r="G4520" s="2">
        <f t="shared" si="1261"/>
        <v>9027.8639999999996</v>
      </c>
      <c r="H4520" s="2">
        <f t="shared" ca="1" si="1267"/>
        <v>74273.399999999994</v>
      </c>
      <c r="I4520">
        <f t="shared" ca="1" si="1268"/>
        <v>-1</v>
      </c>
      <c r="J4520">
        <f t="shared" si="1269"/>
        <v>-1</v>
      </c>
      <c r="K4520">
        <f t="shared" si="1262"/>
        <v>49.360000000000582</v>
      </c>
      <c r="L4520">
        <f t="shared" ca="1" si="1263"/>
        <v>-49.360000000000582</v>
      </c>
      <c r="M4520" s="14">
        <f t="shared" si="1264"/>
        <v>6923.0300000000498</v>
      </c>
      <c r="N4520">
        <f t="shared" si="1270"/>
        <v>0</v>
      </c>
      <c r="O4520">
        <f t="shared" si="1265"/>
        <v>0</v>
      </c>
      <c r="P4520">
        <f>COUNTIF(作圖資料!$A$3:$A$249,A4520)</f>
        <v>0</v>
      </c>
      <c r="R4520" s="7">
        <f t="shared" si="1271"/>
        <v>48</v>
      </c>
      <c r="S4520" s="8">
        <f t="shared" ca="1" si="1272"/>
        <v>-48</v>
      </c>
      <c r="T4520" s="8">
        <f t="shared" ca="1" si="1273"/>
        <v>8830</v>
      </c>
      <c r="U4520" s="8">
        <f t="shared" ca="1" si="1274"/>
        <v>0</v>
      </c>
      <c r="V4520" s="9">
        <f t="shared" ca="1" si="1275"/>
        <v>0</v>
      </c>
      <c r="W4520" s="3">
        <f t="shared" si="1276"/>
        <v>-6.8808582109768368E-3</v>
      </c>
      <c r="X4520" s="3">
        <f t="shared" si="1277"/>
        <v>6.0811616188980455E-3</v>
      </c>
      <c r="Y4520" s="3">
        <f t="shared" si="1278"/>
        <v>7.7468630660117999E-3</v>
      </c>
    </row>
    <row r="4521" spans="1:25" x14ac:dyDescent="0.25">
      <c r="A4521" s="1">
        <v>42639</v>
      </c>
      <c r="B4521" s="2">
        <v>9194.52</v>
      </c>
      <c r="C4521" s="2">
        <v>53977</v>
      </c>
      <c r="D4521" s="2">
        <v>9154</v>
      </c>
      <c r="E4521" s="2">
        <v>9127</v>
      </c>
      <c r="F4521" s="13">
        <f t="shared" si="1266"/>
        <v>-4.4069728490448989E-3</v>
      </c>
      <c r="G4521" s="2">
        <f t="shared" si="1261"/>
        <v>9036.6630000000005</v>
      </c>
      <c r="H4521" s="2">
        <f t="shared" ca="1" si="1267"/>
        <v>65671.399999999994</v>
      </c>
      <c r="I4521">
        <f t="shared" ca="1" si="1268"/>
        <v>-1</v>
      </c>
      <c r="J4521">
        <f t="shared" si="1269"/>
        <v>-1</v>
      </c>
      <c r="K4521">
        <f t="shared" si="1262"/>
        <v>-90.100000000000364</v>
      </c>
      <c r="L4521">
        <f t="shared" ca="1" si="1263"/>
        <v>90.100000000000364</v>
      </c>
      <c r="M4521" s="14">
        <f t="shared" si="1264"/>
        <v>6923.0300000000498</v>
      </c>
      <c r="N4521">
        <f t="shared" si="1270"/>
        <v>0</v>
      </c>
      <c r="O4521">
        <f t="shared" si="1265"/>
        <v>0</v>
      </c>
      <c r="P4521">
        <f>COUNTIF(作圖資料!$A$3:$A$249,A4521)</f>
        <v>0</v>
      </c>
      <c r="R4521" s="7">
        <f t="shared" si="1271"/>
        <v>-82</v>
      </c>
      <c r="S4521" s="8">
        <f t="shared" ca="1" si="1272"/>
        <v>82</v>
      </c>
      <c r="T4521" s="8">
        <f t="shared" ca="1" si="1273"/>
        <v>8830</v>
      </c>
      <c r="U4521" s="8">
        <f t="shared" ca="1" si="1274"/>
        <v>0</v>
      </c>
      <c r="V4521" s="9">
        <f t="shared" ca="1" si="1275"/>
        <v>0</v>
      </c>
      <c r="W4521" s="3">
        <f t="shared" si="1276"/>
        <v>-6.8808582109768368E-3</v>
      </c>
      <c r="X4521" s="3">
        <f t="shared" si="1277"/>
        <v>-3.6820718426612276E-3</v>
      </c>
      <c r="Y4521" s="3">
        <f t="shared" si="1278"/>
        <v>-1.2002182214950752E-3</v>
      </c>
    </row>
    <row r="4522" spans="1:25" x14ac:dyDescent="0.25">
      <c r="A4522" s="1">
        <v>42642</v>
      </c>
      <c r="B4522" s="2">
        <v>9270.9</v>
      </c>
      <c r="C4522" s="2">
        <v>87881</v>
      </c>
      <c r="D4522" s="2">
        <v>9253</v>
      </c>
      <c r="E4522" s="2">
        <v>9225</v>
      </c>
      <c r="F4522" s="13">
        <f t="shared" si="1266"/>
        <v>-1.9307726326461827E-3</v>
      </c>
      <c r="G4522" s="2">
        <f t="shared" si="1261"/>
        <v>9045.5406666666659</v>
      </c>
      <c r="H4522" s="2">
        <f t="shared" ca="1" si="1267"/>
        <v>69550.600000000006</v>
      </c>
      <c r="I4522">
        <f t="shared" ca="1" si="1268"/>
        <v>1</v>
      </c>
      <c r="J4522">
        <f t="shared" si="1269"/>
        <v>-1</v>
      </c>
      <c r="K4522">
        <f t="shared" si="1262"/>
        <v>76.3799999999992</v>
      </c>
      <c r="L4522">
        <f t="shared" ca="1" si="1263"/>
        <v>-76.3799999999992</v>
      </c>
      <c r="M4522" s="14">
        <f t="shared" si="1264"/>
        <v>6923.0300000000498</v>
      </c>
      <c r="N4522">
        <f t="shared" si="1270"/>
        <v>0</v>
      </c>
      <c r="O4522">
        <f t="shared" si="1265"/>
        <v>0</v>
      </c>
      <c r="P4522">
        <f>COUNTIF(作圖資料!$A$3:$A$249,A4522)</f>
        <v>0</v>
      </c>
      <c r="R4522" s="7">
        <f t="shared" si="1271"/>
        <v>99</v>
      </c>
      <c r="S4522" s="8">
        <f t="shared" ca="1" si="1272"/>
        <v>-99</v>
      </c>
      <c r="T4522" s="8">
        <f t="shared" ca="1" si="1273"/>
        <v>8830</v>
      </c>
      <c r="U4522" s="8">
        <f t="shared" ca="1" si="1274"/>
        <v>0</v>
      </c>
      <c r="V4522" s="9">
        <f t="shared" ca="1" si="1275"/>
        <v>0</v>
      </c>
      <c r="W4522" s="3">
        <f t="shared" si="1276"/>
        <v>-6.8808582109768368E-3</v>
      </c>
      <c r="X4522" s="3">
        <f t="shared" si="1277"/>
        <v>4.5944628054397363E-3</v>
      </c>
      <c r="Y4522" s="3">
        <f t="shared" si="1278"/>
        <v>9.601745771958381E-3</v>
      </c>
    </row>
    <row r="4523" spans="1:25" x14ac:dyDescent="0.25">
      <c r="A4523" s="1">
        <v>42643</v>
      </c>
      <c r="B4523" s="2">
        <v>9166.85</v>
      </c>
      <c r="C4523" s="2">
        <v>72711</v>
      </c>
      <c r="D4523" s="2">
        <v>9128</v>
      </c>
      <c r="E4523" s="2">
        <v>9100</v>
      </c>
      <c r="F4523" s="13">
        <f t="shared" si="1266"/>
        <v>-4.238097056240786E-3</v>
      </c>
      <c r="G4523" s="2">
        <f t="shared" si="1261"/>
        <v>9052.3118333333332</v>
      </c>
      <c r="H4523" s="2">
        <f t="shared" ca="1" si="1267"/>
        <v>69906.600000000006</v>
      </c>
      <c r="I4523">
        <f t="shared" ca="1" si="1268"/>
        <v>1</v>
      </c>
      <c r="J4523">
        <f t="shared" si="1269"/>
        <v>-1</v>
      </c>
      <c r="K4523">
        <f t="shared" si="1262"/>
        <v>-104.04999999999927</v>
      </c>
      <c r="L4523">
        <f t="shared" ca="1" si="1263"/>
        <v>-104.04999999999927</v>
      </c>
      <c r="M4523" s="14">
        <f t="shared" si="1264"/>
        <v>6923.0300000000498</v>
      </c>
      <c r="N4523">
        <f t="shared" si="1270"/>
        <v>0</v>
      </c>
      <c r="O4523">
        <f t="shared" si="1265"/>
        <v>0</v>
      </c>
      <c r="P4523">
        <f>COUNTIF(作圖資料!$A$3:$A$249,A4523)</f>
        <v>0</v>
      </c>
      <c r="R4523" s="7">
        <f t="shared" si="1271"/>
        <v>-125</v>
      </c>
      <c r="S4523" s="8">
        <f t="shared" ca="1" si="1272"/>
        <v>-125</v>
      </c>
      <c r="T4523" s="8">
        <f t="shared" ca="1" si="1273"/>
        <v>8830</v>
      </c>
      <c r="U4523" s="8">
        <f t="shared" ca="1" si="1274"/>
        <v>0</v>
      </c>
      <c r="V4523" s="9">
        <f t="shared" ca="1" si="1275"/>
        <v>0</v>
      </c>
      <c r="W4523" s="3">
        <f t="shared" si="1276"/>
        <v>-6.8808582109768368E-3</v>
      </c>
      <c r="X4523" s="3">
        <f t="shared" si="1277"/>
        <v>-6.6803922630978008E-3</v>
      </c>
      <c r="Y4523" s="3">
        <f t="shared" si="1278"/>
        <v>-4.0370976541190817E-3</v>
      </c>
    </row>
    <row r="4524" spans="1:25" x14ac:dyDescent="0.25">
      <c r="A4524" s="1">
        <v>42646</v>
      </c>
      <c r="B4524" s="2">
        <v>9234.2000000000007</v>
      </c>
      <c r="C4524" s="2">
        <v>54755</v>
      </c>
      <c r="D4524" s="2">
        <v>9194</v>
      </c>
      <c r="E4524" s="2">
        <v>9166</v>
      </c>
      <c r="F4524" s="13">
        <f t="shared" si="1266"/>
        <v>-4.3533819930260398E-3</v>
      </c>
      <c r="G4524" s="2">
        <f t="shared" si="1261"/>
        <v>9060.9473333333317</v>
      </c>
      <c r="H4524" s="2">
        <f t="shared" ca="1" si="1267"/>
        <v>66760.2</v>
      </c>
      <c r="I4524">
        <f t="shared" ca="1" si="1268"/>
        <v>-1</v>
      </c>
      <c r="J4524">
        <f t="shared" si="1269"/>
        <v>-1</v>
      </c>
      <c r="K4524">
        <f t="shared" si="1262"/>
        <v>67.350000000000364</v>
      </c>
      <c r="L4524">
        <f t="shared" ca="1" si="1263"/>
        <v>67.350000000000364</v>
      </c>
      <c r="M4524" s="14">
        <f t="shared" si="1264"/>
        <v>6923.0300000000498</v>
      </c>
      <c r="N4524">
        <f t="shared" si="1270"/>
        <v>0</v>
      </c>
      <c r="O4524">
        <f t="shared" si="1265"/>
        <v>0</v>
      </c>
      <c r="P4524">
        <f>COUNTIF(作圖資料!$A$3:$A$249,A4524)</f>
        <v>0</v>
      </c>
      <c r="R4524" s="7">
        <f t="shared" si="1271"/>
        <v>66</v>
      </c>
      <c r="S4524" s="8">
        <f t="shared" ca="1" si="1272"/>
        <v>66</v>
      </c>
      <c r="T4524" s="8">
        <f t="shared" ca="1" si="1273"/>
        <v>8830</v>
      </c>
      <c r="U4524" s="8">
        <f t="shared" ca="1" si="1274"/>
        <v>0</v>
      </c>
      <c r="V4524" s="9">
        <f t="shared" ca="1" si="1275"/>
        <v>0</v>
      </c>
      <c r="W4524" s="3">
        <f t="shared" si="1276"/>
        <v>-6.8808582109768368E-3</v>
      </c>
      <c r="X4524" s="3">
        <f t="shared" si="1277"/>
        <v>6.1765183941075996E-4</v>
      </c>
      <c r="Y4524" s="3">
        <f t="shared" si="1278"/>
        <v>3.164211674849815E-3</v>
      </c>
    </row>
    <row r="4525" spans="1:25" x14ac:dyDescent="0.25">
      <c r="A4525" s="1">
        <v>42647</v>
      </c>
      <c r="B4525" s="2">
        <v>9287.77</v>
      </c>
      <c r="C4525" s="2">
        <v>60635</v>
      </c>
      <c r="D4525" s="2">
        <v>9247</v>
      </c>
      <c r="E4525" s="2">
        <v>9219</v>
      </c>
      <c r="F4525" s="13">
        <f t="shared" si="1266"/>
        <v>-4.3896435850586668E-3</v>
      </c>
      <c r="G4525" s="2">
        <f t="shared" si="1261"/>
        <v>9072.8143333333337</v>
      </c>
      <c r="H4525" s="2">
        <f t="shared" ca="1" si="1267"/>
        <v>65991.8</v>
      </c>
      <c r="I4525">
        <f t="shared" ca="1" si="1268"/>
        <v>-1</v>
      </c>
      <c r="J4525">
        <f t="shared" si="1269"/>
        <v>-1</v>
      </c>
      <c r="K4525">
        <f t="shared" si="1262"/>
        <v>53.569999999999709</v>
      </c>
      <c r="L4525">
        <f t="shared" ca="1" si="1263"/>
        <v>-53.569999999999709</v>
      </c>
      <c r="M4525" s="14">
        <f t="shared" si="1264"/>
        <v>6923.0300000000498</v>
      </c>
      <c r="N4525">
        <f t="shared" si="1270"/>
        <v>0</v>
      </c>
      <c r="O4525">
        <f t="shared" si="1265"/>
        <v>0</v>
      </c>
      <c r="P4525">
        <f>COUNTIF(作圖資料!$A$3:$A$249,A4525)</f>
        <v>0</v>
      </c>
      <c r="R4525" s="7">
        <f t="shared" si="1271"/>
        <v>53</v>
      </c>
      <c r="S4525" s="8">
        <f t="shared" ca="1" si="1272"/>
        <v>-53</v>
      </c>
      <c r="T4525" s="8">
        <f t="shared" ca="1" si="1273"/>
        <v>8830</v>
      </c>
      <c r="U4525" s="8">
        <f t="shared" ca="1" si="1274"/>
        <v>0</v>
      </c>
      <c r="V4525" s="9">
        <f t="shared" ca="1" si="1275"/>
        <v>0</v>
      </c>
      <c r="W4525" s="3">
        <f t="shared" si="1276"/>
        <v>-6.8808582109768368E-3</v>
      </c>
      <c r="X4525" s="3">
        <f t="shared" si="1277"/>
        <v>6.4224955301512843E-3</v>
      </c>
      <c r="Y4525" s="3">
        <f t="shared" si="1278"/>
        <v>8.947081287506542E-3</v>
      </c>
    </row>
    <row r="4526" spans="1:25" x14ac:dyDescent="0.25">
      <c r="A4526" s="1">
        <v>42648</v>
      </c>
      <c r="B4526" s="2">
        <v>9272.2800000000007</v>
      </c>
      <c r="C4526" s="2">
        <v>60024</v>
      </c>
      <c r="D4526" s="2">
        <v>9240</v>
      </c>
      <c r="E4526" s="2">
        <v>9209</v>
      </c>
      <c r="F4526" s="13">
        <f t="shared" si="1266"/>
        <v>-3.4813443942590672E-3</v>
      </c>
      <c r="G4526" s="2">
        <f t="shared" si="1261"/>
        <v>9083.3371666666662</v>
      </c>
      <c r="H4526" s="2">
        <f t="shared" ca="1" si="1267"/>
        <v>67201.2</v>
      </c>
      <c r="I4526">
        <f t="shared" ca="1" si="1268"/>
        <v>-1</v>
      </c>
      <c r="J4526">
        <f t="shared" si="1269"/>
        <v>-1</v>
      </c>
      <c r="K4526">
        <f t="shared" si="1262"/>
        <v>-15.489999999999782</v>
      </c>
      <c r="L4526">
        <f t="shared" ca="1" si="1263"/>
        <v>15.489999999999782</v>
      </c>
      <c r="M4526" s="14">
        <f t="shared" si="1264"/>
        <v>6923.0300000000498</v>
      </c>
      <c r="N4526">
        <f t="shared" si="1270"/>
        <v>0</v>
      </c>
      <c r="O4526">
        <f t="shared" si="1265"/>
        <v>0</v>
      </c>
      <c r="P4526">
        <f>COUNTIF(作圖資料!$A$3:$A$249,A4526)</f>
        <v>0</v>
      </c>
      <c r="R4526" s="7">
        <f t="shared" si="1271"/>
        <v>-7</v>
      </c>
      <c r="S4526" s="8">
        <f t="shared" ca="1" si="1272"/>
        <v>7</v>
      </c>
      <c r="T4526" s="8">
        <f t="shared" ca="1" si="1273"/>
        <v>8830</v>
      </c>
      <c r="U4526" s="8">
        <f t="shared" ca="1" si="1274"/>
        <v>0</v>
      </c>
      <c r="V4526" s="9">
        <f t="shared" ca="1" si="1275"/>
        <v>0</v>
      </c>
      <c r="W4526" s="3">
        <f t="shared" si="1276"/>
        <v>-6.8808582109768368E-3</v>
      </c>
      <c r="X4526" s="3">
        <f t="shared" si="1277"/>
        <v>4.7439995665603529E-3</v>
      </c>
      <c r="Y4526" s="3">
        <f t="shared" si="1278"/>
        <v>8.1833060556462112E-3</v>
      </c>
    </row>
    <row r="4527" spans="1:25" x14ac:dyDescent="0.25">
      <c r="A4527" s="1">
        <v>42649</v>
      </c>
      <c r="B4527" s="2">
        <v>9284.31</v>
      </c>
      <c r="C4527" s="2">
        <v>61723</v>
      </c>
      <c r="D4527" s="2">
        <v>9256</v>
      </c>
      <c r="E4527" s="2">
        <v>9226</v>
      </c>
      <c r="F4527" s="13">
        <f t="shared" si="1266"/>
        <v>-3.0492303682233546E-3</v>
      </c>
      <c r="G4527" s="2">
        <f t="shared" si="1261"/>
        <v>9091.6345000000019</v>
      </c>
      <c r="H4527" s="2">
        <f t="shared" ca="1" si="1267"/>
        <v>61969.599999999999</v>
      </c>
      <c r="I4527">
        <f t="shared" ca="1" si="1268"/>
        <v>-1</v>
      </c>
      <c r="J4527">
        <f t="shared" si="1269"/>
        <v>-1</v>
      </c>
      <c r="K4527">
        <f t="shared" si="1262"/>
        <v>12.029999999998836</v>
      </c>
      <c r="L4527">
        <f t="shared" ca="1" si="1263"/>
        <v>-12.029999999998836</v>
      </c>
      <c r="M4527" s="14">
        <f t="shared" si="1264"/>
        <v>6923.0300000000498</v>
      </c>
      <c r="N4527">
        <f t="shared" si="1270"/>
        <v>0</v>
      </c>
      <c r="O4527">
        <f t="shared" si="1265"/>
        <v>0</v>
      </c>
      <c r="P4527">
        <f>COUNTIF(作圖資料!$A$3:$A$249,A4527)</f>
        <v>0</v>
      </c>
      <c r="R4527" s="7">
        <f t="shared" si="1271"/>
        <v>16</v>
      </c>
      <c r="S4527" s="8">
        <f t="shared" ca="1" si="1272"/>
        <v>-16</v>
      </c>
      <c r="T4527" s="8">
        <f t="shared" ca="1" si="1273"/>
        <v>8830</v>
      </c>
      <c r="U4527" s="8">
        <f t="shared" ca="1" si="1274"/>
        <v>0</v>
      </c>
      <c r="V4527" s="9">
        <f t="shared" ca="1" si="1275"/>
        <v>0</v>
      </c>
      <c r="W4527" s="3">
        <f t="shared" si="1276"/>
        <v>-6.8808582109768368E-3</v>
      </c>
      <c r="X4527" s="3">
        <f t="shared" si="1277"/>
        <v>6.0475700276318989E-3</v>
      </c>
      <c r="Y4527" s="3">
        <f t="shared" si="1278"/>
        <v>9.9290780141843005E-3</v>
      </c>
    </row>
    <row r="4528" spans="1:25" x14ac:dyDescent="0.25">
      <c r="A4528" s="1">
        <v>42650</v>
      </c>
      <c r="B4528" s="2">
        <v>9265.81</v>
      </c>
      <c r="C4528" s="2">
        <v>60762</v>
      </c>
      <c r="D4528" s="2">
        <v>9253</v>
      </c>
      <c r="E4528" s="2">
        <v>9220</v>
      </c>
      <c r="F4528" s="13">
        <f t="shared" si="1266"/>
        <v>-1.3825019075504041E-3</v>
      </c>
      <c r="G4528" s="2">
        <f t="shared" si="1261"/>
        <v>9098.7070000000022</v>
      </c>
      <c r="H4528" s="2">
        <f t="shared" ca="1" si="1267"/>
        <v>59579.8</v>
      </c>
      <c r="I4528">
        <f t="shared" ca="1" si="1268"/>
        <v>1</v>
      </c>
      <c r="J4528">
        <f t="shared" si="1269"/>
        <v>-1</v>
      </c>
      <c r="K4528">
        <f t="shared" si="1262"/>
        <v>-18.5</v>
      </c>
      <c r="L4528">
        <f t="shared" ca="1" si="1263"/>
        <v>18.5</v>
      </c>
      <c r="M4528" s="14">
        <f t="shared" si="1264"/>
        <v>6923.0300000000498</v>
      </c>
      <c r="N4528">
        <f t="shared" si="1270"/>
        <v>0</v>
      </c>
      <c r="O4528">
        <f t="shared" si="1265"/>
        <v>0</v>
      </c>
      <c r="P4528">
        <f>COUNTIF(作圖資料!$A$3:$A$249,A4528)</f>
        <v>0</v>
      </c>
      <c r="R4528" s="7">
        <f t="shared" si="1271"/>
        <v>-3</v>
      </c>
      <c r="S4528" s="8">
        <f t="shared" ca="1" si="1272"/>
        <v>3</v>
      </c>
      <c r="T4528" s="8">
        <f t="shared" ca="1" si="1273"/>
        <v>8830</v>
      </c>
      <c r="U4528" s="8">
        <f t="shared" ca="1" si="1274"/>
        <v>0</v>
      </c>
      <c r="V4528" s="9">
        <f t="shared" ca="1" si="1275"/>
        <v>0</v>
      </c>
      <c r="W4528" s="3">
        <f t="shared" si="1276"/>
        <v>-6.8808582109768368E-3</v>
      </c>
      <c r="X4528" s="3">
        <f t="shared" si="1277"/>
        <v>4.0429105488433148E-3</v>
      </c>
      <c r="Y4528" s="3">
        <f t="shared" si="1278"/>
        <v>9.601745771958381E-3</v>
      </c>
    </row>
    <row r="4529" spans="1:25" x14ac:dyDescent="0.25">
      <c r="A4529" s="1">
        <v>42654</v>
      </c>
      <c r="B4529" s="2">
        <v>9219.82</v>
      </c>
      <c r="C4529" s="2">
        <v>88172</v>
      </c>
      <c r="D4529" s="2">
        <v>9191</v>
      </c>
      <c r="E4529" s="2">
        <v>9161</v>
      </c>
      <c r="F4529" s="13">
        <f t="shared" si="1266"/>
        <v>-3.1258744747727496E-3</v>
      </c>
      <c r="G4529" s="2">
        <f t="shared" si="1261"/>
        <v>9104.7415000000019</v>
      </c>
      <c r="H4529" s="2">
        <f t="shared" ca="1" si="1267"/>
        <v>66263.199999999997</v>
      </c>
      <c r="I4529">
        <f t="shared" ca="1" si="1268"/>
        <v>1</v>
      </c>
      <c r="J4529">
        <f t="shared" si="1269"/>
        <v>-1</v>
      </c>
      <c r="K4529">
        <f t="shared" si="1262"/>
        <v>-45.989999999999782</v>
      </c>
      <c r="L4529">
        <f t="shared" ca="1" si="1263"/>
        <v>-45.989999999999782</v>
      </c>
      <c r="M4529" s="14">
        <f t="shared" si="1264"/>
        <v>6923.0300000000498</v>
      </c>
      <c r="N4529">
        <f t="shared" si="1270"/>
        <v>0</v>
      </c>
      <c r="O4529">
        <f t="shared" si="1265"/>
        <v>0</v>
      </c>
      <c r="P4529">
        <f>COUNTIF(作圖資料!$A$3:$A$249,A4529)</f>
        <v>0</v>
      </c>
      <c r="R4529" s="7">
        <f t="shared" si="1271"/>
        <v>-62</v>
      </c>
      <c r="S4529" s="8">
        <f t="shared" ca="1" si="1272"/>
        <v>-62</v>
      </c>
      <c r="T4529" s="8">
        <f t="shared" ca="1" si="1273"/>
        <v>8830</v>
      </c>
      <c r="U4529" s="8">
        <f t="shared" ca="1" si="1274"/>
        <v>0</v>
      </c>
      <c r="V4529" s="9">
        <f t="shared" ca="1" si="1275"/>
        <v>0</v>
      </c>
      <c r="W4529" s="3">
        <f t="shared" si="1276"/>
        <v>-6.8808582109768368E-3</v>
      </c>
      <c r="X4529" s="3">
        <f t="shared" si="1277"/>
        <v>-9.4056455545310502E-4</v>
      </c>
      <c r="Y4529" s="3">
        <f t="shared" si="1278"/>
        <v>2.8368794326238955E-3</v>
      </c>
    </row>
    <row r="4530" spans="1:25" x14ac:dyDescent="0.25">
      <c r="A4530" s="1">
        <v>42655</v>
      </c>
      <c r="B4530" s="2">
        <v>9252.6</v>
      </c>
      <c r="C4530" s="2">
        <v>64720</v>
      </c>
      <c r="D4530" s="2">
        <v>9260</v>
      </c>
      <c r="E4530" s="2">
        <v>9234</v>
      </c>
      <c r="F4530" s="13">
        <f t="shared" si="1266"/>
        <v>7.9977519832263866E-4</v>
      </c>
      <c r="G4530" s="2">
        <f t="shared" si="1261"/>
        <v>9111.1788333333316</v>
      </c>
      <c r="H4530" s="2">
        <f t="shared" ca="1" si="1267"/>
        <v>67080.2</v>
      </c>
      <c r="I4530">
        <f t="shared" ca="1" si="1268"/>
        <v>-1</v>
      </c>
      <c r="J4530">
        <f t="shared" si="1269"/>
        <v>1</v>
      </c>
      <c r="K4530">
        <f t="shared" si="1262"/>
        <v>32.780000000000655</v>
      </c>
      <c r="L4530">
        <f t="shared" ca="1" si="1263"/>
        <v>32.780000000000655</v>
      </c>
      <c r="M4530" s="14">
        <f t="shared" si="1264"/>
        <v>6923.0300000000498</v>
      </c>
      <c r="N4530">
        <f t="shared" si="1270"/>
        <v>0</v>
      </c>
      <c r="O4530">
        <f t="shared" si="1265"/>
        <v>0</v>
      </c>
      <c r="P4530">
        <f>COUNTIF(作圖資料!$A$3:$A$249,A4530)</f>
        <v>0</v>
      </c>
      <c r="R4530" s="7">
        <f t="shared" si="1271"/>
        <v>69</v>
      </c>
      <c r="S4530" s="8">
        <f t="shared" ca="1" si="1272"/>
        <v>69</v>
      </c>
      <c r="T4530" s="8">
        <f t="shared" ca="1" si="1273"/>
        <v>8830</v>
      </c>
      <c r="U4530" s="8">
        <f t="shared" ca="1" si="1274"/>
        <v>0</v>
      </c>
      <c r="V4530" s="9">
        <f t="shared" ca="1" si="1275"/>
        <v>0</v>
      </c>
      <c r="W4530" s="3">
        <f t="shared" si="1276"/>
        <v>-6.8808582109768368E-3</v>
      </c>
      <c r="X4530" s="3">
        <f t="shared" si="1277"/>
        <v>2.6114753210164654E-3</v>
      </c>
      <c r="Y4530" s="3">
        <f t="shared" si="1278"/>
        <v>1.036552100381849E-2</v>
      </c>
    </row>
    <row r="4531" spans="1:25" x14ac:dyDescent="0.25">
      <c r="A4531" s="1">
        <v>42656</v>
      </c>
      <c r="B4531" s="2">
        <v>9219.17</v>
      </c>
      <c r="C4531" s="2">
        <v>71966</v>
      </c>
      <c r="D4531" s="2">
        <v>9203</v>
      </c>
      <c r="E4531" s="2">
        <v>9176</v>
      </c>
      <c r="F4531" s="13">
        <f t="shared" si="1266"/>
        <v>-1.7539539893504097E-3</v>
      </c>
      <c r="G4531" s="2">
        <f t="shared" si="1261"/>
        <v>9115.6675000000014</v>
      </c>
      <c r="H4531" s="2">
        <f t="shared" ca="1" si="1267"/>
        <v>69468.600000000006</v>
      </c>
      <c r="I4531">
        <f t="shared" ca="1" si="1268"/>
        <v>1</v>
      </c>
      <c r="J4531">
        <f t="shared" si="1269"/>
        <v>-1</v>
      </c>
      <c r="K4531">
        <f t="shared" si="1262"/>
        <v>-33.430000000000291</v>
      </c>
      <c r="L4531">
        <f t="shared" ca="1" si="1263"/>
        <v>33.430000000000291</v>
      </c>
      <c r="M4531" s="14">
        <f t="shared" si="1264"/>
        <v>6923.0300000000498</v>
      </c>
      <c r="N4531">
        <f t="shared" si="1270"/>
        <v>0</v>
      </c>
      <c r="O4531">
        <f t="shared" si="1265"/>
        <v>0</v>
      </c>
      <c r="P4531">
        <f>COUNTIF(作圖資料!$A$3:$A$249,A4531)</f>
        <v>0</v>
      </c>
      <c r="R4531" s="7">
        <f t="shared" si="1271"/>
        <v>-57</v>
      </c>
      <c r="S4531" s="8">
        <f t="shared" ca="1" si="1272"/>
        <v>57</v>
      </c>
      <c r="T4531" s="8">
        <f t="shared" ca="1" si="1273"/>
        <v>8830</v>
      </c>
      <c r="U4531" s="8">
        <f t="shared" ca="1" si="1274"/>
        <v>0</v>
      </c>
      <c r="V4531" s="9">
        <f t="shared" ca="1" si="1275"/>
        <v>0</v>
      </c>
      <c r="W4531" s="3">
        <f t="shared" si="1276"/>
        <v>-6.8808582109768368E-3</v>
      </c>
      <c r="X4531" s="3">
        <f t="shared" si="1277"/>
        <v>-1.0109985371403729E-3</v>
      </c>
      <c r="Y4531" s="3">
        <f t="shared" si="1278"/>
        <v>4.1462084015271294E-3</v>
      </c>
    </row>
    <row r="4532" spans="1:25" x14ac:dyDescent="0.25">
      <c r="A4532" s="1">
        <v>42657</v>
      </c>
      <c r="B4532" s="2">
        <v>9165.17</v>
      </c>
      <c r="C4532" s="2">
        <v>67063</v>
      </c>
      <c r="D4532" s="2">
        <v>9169</v>
      </c>
      <c r="E4532" s="2">
        <v>9148</v>
      </c>
      <c r="F4532" s="13">
        <f t="shared" si="1266"/>
        <v>4.1788641127227244E-4</v>
      </c>
      <c r="G4532" s="2">
        <f t="shared" si="1261"/>
        <v>9118.2835000000014</v>
      </c>
      <c r="H4532" s="2">
        <f t="shared" ca="1" si="1267"/>
        <v>70536.600000000006</v>
      </c>
      <c r="I4532">
        <f t="shared" ca="1" si="1268"/>
        <v>-1</v>
      </c>
      <c r="J4532">
        <f t="shared" si="1269"/>
        <v>1</v>
      </c>
      <c r="K4532">
        <f t="shared" si="1262"/>
        <v>-54</v>
      </c>
      <c r="L4532">
        <f t="shared" ca="1" si="1263"/>
        <v>-54</v>
      </c>
      <c r="M4532" s="14">
        <f t="shared" si="1264"/>
        <v>6923.0300000000498</v>
      </c>
      <c r="N4532">
        <f t="shared" si="1270"/>
        <v>0</v>
      </c>
      <c r="O4532">
        <f t="shared" si="1265"/>
        <v>0</v>
      </c>
      <c r="P4532">
        <f>COUNTIF(作圖資料!$A$3:$A$249,A4532)</f>
        <v>0</v>
      </c>
      <c r="R4532" s="7">
        <f t="shared" si="1271"/>
        <v>-34</v>
      </c>
      <c r="S4532" s="8">
        <f t="shared" ca="1" si="1272"/>
        <v>-34</v>
      </c>
      <c r="T4532" s="8">
        <f t="shared" ca="1" si="1273"/>
        <v>8830</v>
      </c>
      <c r="U4532" s="8">
        <f t="shared" ca="1" si="1274"/>
        <v>0</v>
      </c>
      <c r="V4532" s="9">
        <f t="shared" ca="1" si="1275"/>
        <v>0</v>
      </c>
      <c r="W4532" s="3">
        <f t="shared" si="1276"/>
        <v>-6.8808582109768368E-3</v>
      </c>
      <c r="X4532" s="3">
        <f t="shared" si="1277"/>
        <v>-6.8624370157663872E-3</v>
      </c>
      <c r="Y4532" s="3">
        <f t="shared" si="1278"/>
        <v>4.3644298963396722E-4</v>
      </c>
    </row>
    <row r="4533" spans="1:25" x14ac:dyDescent="0.25">
      <c r="A4533" s="1">
        <v>42660</v>
      </c>
      <c r="B4533" s="2">
        <v>9176.2199999999993</v>
      </c>
      <c r="C4533" s="2">
        <v>60856</v>
      </c>
      <c r="D4533" s="2">
        <v>9166</v>
      </c>
      <c r="E4533" s="2">
        <v>9143</v>
      </c>
      <c r="F4533" s="13">
        <f t="shared" si="1266"/>
        <v>-1.1137483626154632E-3</v>
      </c>
      <c r="G4533" s="2">
        <f t="shared" si="1261"/>
        <v>9120.6393333333344</v>
      </c>
      <c r="H4533" s="2">
        <f t="shared" ca="1" si="1267"/>
        <v>70555.399999999994</v>
      </c>
      <c r="I4533">
        <f t="shared" ca="1" si="1268"/>
        <v>-1</v>
      </c>
      <c r="J4533">
        <f t="shared" si="1269"/>
        <v>-1</v>
      </c>
      <c r="K4533">
        <f t="shared" si="1262"/>
        <v>11.049999999999272</v>
      </c>
      <c r="L4533">
        <f t="shared" ca="1" si="1263"/>
        <v>-11.049999999999272</v>
      </c>
      <c r="M4533" s="14">
        <f t="shared" si="1264"/>
        <v>6923.0300000000498</v>
      </c>
      <c r="N4533">
        <f t="shared" si="1270"/>
        <v>0</v>
      </c>
      <c r="O4533">
        <f t="shared" si="1265"/>
        <v>0</v>
      </c>
      <c r="P4533">
        <f>COUNTIF(作圖資料!$A$3:$A$249,A4533)</f>
        <v>0</v>
      </c>
      <c r="R4533" s="7">
        <f t="shared" si="1271"/>
        <v>-3</v>
      </c>
      <c r="S4533" s="8">
        <f t="shared" ca="1" si="1272"/>
        <v>3</v>
      </c>
      <c r="T4533" s="8">
        <f t="shared" ca="1" si="1273"/>
        <v>8830</v>
      </c>
      <c r="U4533" s="8">
        <f t="shared" ca="1" si="1274"/>
        <v>0</v>
      </c>
      <c r="V4533" s="9">
        <f t="shared" ca="1" si="1275"/>
        <v>0</v>
      </c>
      <c r="W4533" s="3">
        <f t="shared" si="1276"/>
        <v>-6.8808582109768368E-3</v>
      </c>
      <c r="X4533" s="3">
        <f t="shared" si="1277"/>
        <v>-5.6650593270847205E-3</v>
      </c>
      <c r="Y4533" s="3">
        <f t="shared" si="1278"/>
        <v>1.0911074740804771E-4</v>
      </c>
    </row>
    <row r="4534" spans="1:25" x14ac:dyDescent="0.25">
      <c r="A4534" s="1">
        <v>42661</v>
      </c>
      <c r="B4534" s="2">
        <v>9222.58</v>
      </c>
      <c r="C4534" s="2">
        <v>62497</v>
      </c>
      <c r="D4534" s="2">
        <v>9212</v>
      </c>
      <c r="E4534" s="2">
        <v>9200</v>
      </c>
      <c r="F4534" s="13">
        <f t="shared" si="1266"/>
        <v>-1.1471844104361528E-3</v>
      </c>
      <c r="G4534" s="2">
        <f t="shared" si="1261"/>
        <v>9124.2209999999995</v>
      </c>
      <c r="H4534" s="2">
        <f t="shared" ca="1" si="1267"/>
        <v>65420.4</v>
      </c>
      <c r="I4534">
        <f t="shared" ca="1" si="1268"/>
        <v>-1</v>
      </c>
      <c r="J4534">
        <f t="shared" si="1269"/>
        <v>-1</v>
      </c>
      <c r="K4534">
        <f t="shared" si="1262"/>
        <v>46.360000000000582</v>
      </c>
      <c r="L4534">
        <f t="shared" ca="1" si="1263"/>
        <v>-46.360000000000582</v>
      </c>
      <c r="M4534" s="14">
        <f t="shared" si="1264"/>
        <v>6923.0300000000498</v>
      </c>
      <c r="N4534">
        <f t="shared" si="1270"/>
        <v>0</v>
      </c>
      <c r="O4534">
        <f t="shared" si="1265"/>
        <v>0</v>
      </c>
      <c r="P4534">
        <f>COUNTIF(作圖資料!$A$3:$A$249,A4534)</f>
        <v>0</v>
      </c>
      <c r="R4534" s="7">
        <f t="shared" si="1271"/>
        <v>46</v>
      </c>
      <c r="S4534" s="8">
        <f t="shared" ca="1" si="1272"/>
        <v>-46</v>
      </c>
      <c r="T4534" s="8">
        <f t="shared" ca="1" si="1273"/>
        <v>8830</v>
      </c>
      <c r="U4534" s="8">
        <f t="shared" ca="1" si="1274"/>
        <v>0</v>
      </c>
      <c r="V4534" s="9">
        <f t="shared" ca="1" si="1275"/>
        <v>0</v>
      </c>
      <c r="W4534" s="3">
        <f t="shared" si="1276"/>
        <v>-6.8808582109768368E-3</v>
      </c>
      <c r="X4534" s="3">
        <f t="shared" si="1277"/>
        <v>-6.4149103321242684E-4</v>
      </c>
      <c r="Y4534" s="3">
        <f t="shared" si="1278"/>
        <v>5.1282051282044439E-3</v>
      </c>
    </row>
    <row r="4535" spans="1:25" x14ac:dyDescent="0.25">
      <c r="A4535" s="1">
        <v>42662</v>
      </c>
      <c r="B4535" s="2">
        <v>9283.99</v>
      </c>
      <c r="C4535" s="2">
        <v>72113</v>
      </c>
      <c r="D4535" s="2">
        <v>9280</v>
      </c>
      <c r="E4535" s="2">
        <v>9251</v>
      </c>
      <c r="F4535" s="13">
        <f t="shared" si="1266"/>
        <v>-3.5534290752143871E-3</v>
      </c>
      <c r="G4535" s="2">
        <f t="shared" si="1261"/>
        <v>9128.0114999999987</v>
      </c>
      <c r="H4535" s="2">
        <f t="shared" ca="1" si="1267"/>
        <v>66899</v>
      </c>
      <c r="I4535">
        <f t="shared" ca="1" si="1268"/>
        <v>1</v>
      </c>
      <c r="J4535">
        <f t="shared" si="1269"/>
        <v>-1</v>
      </c>
      <c r="K4535">
        <f t="shared" si="1262"/>
        <v>61.409999999999854</v>
      </c>
      <c r="L4535">
        <f t="shared" ca="1" si="1263"/>
        <v>-61.409999999999854</v>
      </c>
      <c r="M4535" s="14">
        <f t="shared" si="1264"/>
        <v>6923.0300000000498</v>
      </c>
      <c r="N4535">
        <f t="shared" si="1270"/>
        <v>0</v>
      </c>
      <c r="O4535">
        <f t="shared" si="1265"/>
        <v>0</v>
      </c>
      <c r="P4535">
        <f>COUNTIF(作圖資料!$A$3:$A$249,A4535)</f>
        <v>1</v>
      </c>
      <c r="R4535" s="7">
        <f t="shared" si="1271"/>
        <v>68</v>
      </c>
      <c r="S4535" s="8">
        <f t="shared" ca="1" si="1272"/>
        <v>-68</v>
      </c>
      <c r="T4535" s="8">
        <f t="shared" ca="1" si="1273"/>
        <v>8830</v>
      </c>
      <c r="U4535" s="8">
        <f t="shared" ca="1" si="1274"/>
        <v>0</v>
      </c>
      <c r="V4535" s="9">
        <f t="shared" ca="1" si="1275"/>
        <v>0</v>
      </c>
      <c r="W4535" s="3">
        <f t="shared" si="1276"/>
        <v>-6.8808582109768368E-3</v>
      </c>
      <c r="X4535" s="3">
        <f t="shared" si="1277"/>
        <v>6.0128948366473534E-3</v>
      </c>
      <c r="Y4535" s="3">
        <f t="shared" si="1278"/>
        <v>1.2547735951990546E-2</v>
      </c>
    </row>
    <row r="4536" spans="1:25" x14ac:dyDescent="0.25">
      <c r="A4536" s="1">
        <v>42663</v>
      </c>
      <c r="B4536" s="2">
        <v>9317.24</v>
      </c>
      <c r="C4536" s="2">
        <v>63596</v>
      </c>
      <c r="D4536" s="2">
        <v>9278</v>
      </c>
      <c r="E4536" s="2">
        <v>9250</v>
      </c>
      <c r="F4536" s="13">
        <f t="shared" si="1266"/>
        <v>-4.2115476256917583E-3</v>
      </c>
      <c r="G4536" s="2">
        <f t="shared" si="1261"/>
        <v>9133.0798333333314</v>
      </c>
      <c r="H4536" s="2">
        <f t="shared" ca="1" si="1267"/>
        <v>65225</v>
      </c>
      <c r="I4536">
        <f t="shared" ca="1" si="1268"/>
        <v>-1</v>
      </c>
      <c r="J4536">
        <f t="shared" si="1269"/>
        <v>-1</v>
      </c>
      <c r="K4536">
        <f t="shared" si="1262"/>
        <v>33.25</v>
      </c>
      <c r="L4536">
        <f t="shared" ca="1" si="1263"/>
        <v>33.25</v>
      </c>
      <c r="M4536" s="14">
        <f t="shared" si="1264"/>
        <v>6923.0300000000498</v>
      </c>
      <c r="N4536">
        <f t="shared" si="1270"/>
        <v>0</v>
      </c>
      <c r="O4536">
        <f t="shared" si="1265"/>
        <v>0</v>
      </c>
      <c r="P4536">
        <f>COUNTIF(作圖資料!$A$3:$A$249,A4536)</f>
        <v>0</v>
      </c>
      <c r="R4536" s="7">
        <f t="shared" si="1271"/>
        <v>27</v>
      </c>
      <c r="S4536" s="8">
        <f t="shared" ca="1" si="1272"/>
        <v>27</v>
      </c>
      <c r="T4536" s="8">
        <f t="shared" ca="1" si="1273"/>
        <v>8830</v>
      </c>
      <c r="U4536" s="8">
        <f t="shared" ca="1" si="1274"/>
        <v>0</v>
      </c>
      <c r="V4536" s="9">
        <f t="shared" ca="1" si="1275"/>
        <v>0</v>
      </c>
      <c r="W4536" s="3">
        <f t="shared" si="1276"/>
        <v>-3.5534290752143871E-3</v>
      </c>
      <c r="X4536" s="3">
        <f t="shared" si="1277"/>
        <v>3.5814342755647087E-3</v>
      </c>
      <c r="Y4536" s="3">
        <f t="shared" si="1278"/>
        <v>2.918603394227651E-3</v>
      </c>
    </row>
    <row r="4537" spans="1:25" x14ac:dyDescent="0.25">
      <c r="A4537" s="1">
        <v>42664</v>
      </c>
      <c r="B4537" s="2">
        <v>9306.57</v>
      </c>
      <c r="C4537" s="2">
        <v>74715</v>
      </c>
      <c r="D4537" s="2">
        <v>9264</v>
      </c>
      <c r="E4537" s="2">
        <v>9238</v>
      </c>
      <c r="F4537" s="13">
        <f t="shared" si="1266"/>
        <v>-4.5741879124102658E-3</v>
      </c>
      <c r="G4537" s="2">
        <f t="shared" si="1261"/>
        <v>9138.3281666666662</v>
      </c>
      <c r="H4537" s="2">
        <f t="shared" ca="1" si="1267"/>
        <v>66755.399999999994</v>
      </c>
      <c r="I4537">
        <f t="shared" ca="1" si="1268"/>
        <v>1</v>
      </c>
      <c r="J4537">
        <f t="shared" si="1269"/>
        <v>-1</v>
      </c>
      <c r="K4537">
        <f t="shared" si="1262"/>
        <v>-10.670000000000073</v>
      </c>
      <c r="L4537">
        <f t="shared" ca="1" si="1263"/>
        <v>10.670000000000073</v>
      </c>
      <c r="M4537" s="14">
        <f t="shared" si="1264"/>
        <v>6923.0300000000498</v>
      </c>
      <c r="N4537">
        <f t="shared" si="1270"/>
        <v>0</v>
      </c>
      <c r="O4537">
        <f t="shared" si="1265"/>
        <v>0</v>
      </c>
      <c r="P4537">
        <f>COUNTIF(作圖資料!$A$3:$A$249,A4537)</f>
        <v>0</v>
      </c>
      <c r="R4537" s="7">
        <f t="shared" si="1271"/>
        <v>-14</v>
      </c>
      <c r="S4537" s="8">
        <f t="shared" ca="1" si="1272"/>
        <v>14</v>
      </c>
      <c r="T4537" s="8">
        <f t="shared" ca="1" si="1273"/>
        <v>8830</v>
      </c>
      <c r="U4537" s="8">
        <f t="shared" ca="1" si="1274"/>
        <v>0</v>
      </c>
      <c r="V4537" s="9">
        <f t="shared" ca="1" si="1275"/>
        <v>0</v>
      </c>
      <c r="W4537" s="3">
        <f t="shared" si="1276"/>
        <v>-3.5534290752143871E-3</v>
      </c>
      <c r="X4537" s="3">
        <f t="shared" si="1277"/>
        <v>2.4321439381127519E-3</v>
      </c>
      <c r="Y4537" s="3">
        <f t="shared" si="1278"/>
        <v>1.4052534861095367E-3</v>
      </c>
    </row>
    <row r="4538" spans="1:25" x14ac:dyDescent="0.25">
      <c r="A4538" s="1">
        <v>42667</v>
      </c>
      <c r="B4538" s="2">
        <v>9322.5</v>
      </c>
      <c r="C4538" s="2">
        <v>56760</v>
      </c>
      <c r="D4538" s="2">
        <v>9309</v>
      </c>
      <c r="E4538" s="2">
        <v>9282</v>
      </c>
      <c r="F4538" s="13">
        <f t="shared" si="1266"/>
        <v>-1.4481094127112293E-3</v>
      </c>
      <c r="G4538" s="2">
        <f t="shared" si="1261"/>
        <v>9143.2900000000009</v>
      </c>
      <c r="H4538" s="2">
        <f t="shared" ca="1" si="1267"/>
        <v>65936.2</v>
      </c>
      <c r="I4538">
        <f t="shared" ca="1" si="1268"/>
        <v>-1</v>
      </c>
      <c r="J4538">
        <f t="shared" si="1269"/>
        <v>-1</v>
      </c>
      <c r="K4538">
        <f t="shared" si="1262"/>
        <v>15.930000000000291</v>
      </c>
      <c r="L4538">
        <f t="shared" ca="1" si="1263"/>
        <v>15.930000000000291</v>
      </c>
      <c r="M4538" s="14">
        <f t="shared" si="1264"/>
        <v>6923.0300000000498</v>
      </c>
      <c r="N4538">
        <f t="shared" si="1270"/>
        <v>0</v>
      </c>
      <c r="O4538">
        <f t="shared" si="1265"/>
        <v>0</v>
      </c>
      <c r="P4538">
        <f>COUNTIF(作圖資料!$A$3:$A$249,A4538)</f>
        <v>0</v>
      </c>
      <c r="R4538" s="7">
        <f t="shared" si="1271"/>
        <v>45</v>
      </c>
      <c r="S4538" s="8">
        <f t="shared" ca="1" si="1272"/>
        <v>45</v>
      </c>
      <c r="T4538" s="8">
        <f t="shared" ca="1" si="1273"/>
        <v>8830</v>
      </c>
      <c r="U4538" s="8">
        <f t="shared" ca="1" si="1274"/>
        <v>0</v>
      </c>
      <c r="V4538" s="9">
        <f t="shared" ca="1" si="1275"/>
        <v>0</v>
      </c>
      <c r="W4538" s="3">
        <f t="shared" si="1276"/>
        <v>-3.5534290752143871E-3</v>
      </c>
      <c r="X4538" s="3">
        <f t="shared" si="1277"/>
        <v>4.1480010211125684E-3</v>
      </c>
      <c r="Y4538" s="3">
        <f t="shared" si="1278"/>
        <v>6.2695924764890609E-3</v>
      </c>
    </row>
    <row r="4539" spans="1:25" x14ac:dyDescent="0.25">
      <c r="A4539" s="1">
        <v>42668</v>
      </c>
      <c r="B4539" s="2">
        <v>9385.65</v>
      </c>
      <c r="C4539" s="2">
        <v>64298</v>
      </c>
      <c r="D4539" s="2">
        <v>9374</v>
      </c>
      <c r="E4539" s="2">
        <v>9352</v>
      </c>
      <c r="F4539" s="13">
        <f t="shared" si="1266"/>
        <v>-1.2412565991699598E-3</v>
      </c>
      <c r="G4539" s="2">
        <f t="shared" si="1261"/>
        <v>9148.6610000000001</v>
      </c>
      <c r="H4539" s="2">
        <f t="shared" ca="1" si="1267"/>
        <v>66296.399999999994</v>
      </c>
      <c r="I4539">
        <f t="shared" ca="1" si="1268"/>
        <v>-1</v>
      </c>
      <c r="J4539">
        <f t="shared" si="1269"/>
        <v>-1</v>
      </c>
      <c r="K4539">
        <f t="shared" si="1262"/>
        <v>63.149999999999636</v>
      </c>
      <c r="L4539">
        <f t="shared" ca="1" si="1263"/>
        <v>-63.149999999999636</v>
      </c>
      <c r="M4539" s="14">
        <f t="shared" si="1264"/>
        <v>6923.0300000000498</v>
      </c>
      <c r="N4539">
        <f t="shared" si="1270"/>
        <v>0</v>
      </c>
      <c r="O4539">
        <f t="shared" si="1265"/>
        <v>0</v>
      </c>
      <c r="P4539">
        <f>COUNTIF(作圖資料!$A$3:$A$249,A4539)</f>
        <v>0</v>
      </c>
      <c r="R4539" s="7">
        <f t="shared" si="1271"/>
        <v>65</v>
      </c>
      <c r="S4539" s="8">
        <f t="shared" ca="1" si="1272"/>
        <v>-65</v>
      </c>
      <c r="T4539" s="8">
        <f t="shared" ca="1" si="1273"/>
        <v>8830</v>
      </c>
      <c r="U4539" s="8">
        <f t="shared" ca="1" si="1274"/>
        <v>0</v>
      </c>
      <c r="V4539" s="9">
        <f t="shared" ca="1" si="1275"/>
        <v>0</v>
      </c>
      <c r="W4539" s="3">
        <f t="shared" si="1276"/>
        <v>-3.5534290752143871E-3</v>
      </c>
      <c r="X4539" s="3">
        <f t="shared" si="1277"/>
        <v>1.0950033336959653E-2</v>
      </c>
      <c r="Y4539" s="3">
        <f t="shared" si="1278"/>
        <v>1.3295859907036967E-2</v>
      </c>
    </row>
    <row r="4540" spans="1:25" x14ac:dyDescent="0.25">
      <c r="A4540" s="1">
        <v>42669</v>
      </c>
      <c r="B4540" s="2">
        <v>9362.25</v>
      </c>
      <c r="C4540" s="2">
        <v>59438</v>
      </c>
      <c r="D4540" s="2">
        <v>9336</v>
      </c>
      <c r="E4540" s="2">
        <v>9311</v>
      </c>
      <c r="F4540" s="13">
        <f t="shared" si="1266"/>
        <v>-2.8038131859329241E-3</v>
      </c>
      <c r="G4540" s="2">
        <f t="shared" si="1261"/>
        <v>9153.421166666667</v>
      </c>
      <c r="H4540" s="2">
        <f t="shared" ca="1" si="1267"/>
        <v>63761.4</v>
      </c>
      <c r="I4540">
        <f t="shared" ca="1" si="1268"/>
        <v>-1</v>
      </c>
      <c r="J4540">
        <f t="shared" si="1269"/>
        <v>-1</v>
      </c>
      <c r="K4540">
        <f t="shared" si="1262"/>
        <v>-23.399999999999636</v>
      </c>
      <c r="L4540">
        <f t="shared" ca="1" si="1263"/>
        <v>23.399999999999636</v>
      </c>
      <c r="M4540" s="14">
        <f t="shared" si="1264"/>
        <v>6923.0300000000498</v>
      </c>
      <c r="N4540">
        <f t="shared" si="1270"/>
        <v>0</v>
      </c>
      <c r="O4540">
        <f t="shared" si="1265"/>
        <v>0</v>
      </c>
      <c r="P4540">
        <f>COUNTIF(作圖資料!$A$3:$A$249,A4540)</f>
        <v>0</v>
      </c>
      <c r="R4540" s="7">
        <f t="shared" si="1271"/>
        <v>-38</v>
      </c>
      <c r="S4540" s="8">
        <f t="shared" ca="1" si="1272"/>
        <v>38</v>
      </c>
      <c r="T4540" s="8">
        <f t="shared" ca="1" si="1273"/>
        <v>8830</v>
      </c>
      <c r="U4540" s="8">
        <f t="shared" ca="1" si="1274"/>
        <v>0</v>
      </c>
      <c r="V4540" s="9">
        <f t="shared" ca="1" si="1275"/>
        <v>0</v>
      </c>
      <c r="W4540" s="3">
        <f t="shared" si="1276"/>
        <v>-3.5534290752143871E-3</v>
      </c>
      <c r="X4540" s="3">
        <f t="shared" si="1277"/>
        <v>8.4295653054344832E-3</v>
      </c>
      <c r="Y4540" s="3">
        <f t="shared" si="1278"/>
        <v>9.188195870716509E-3</v>
      </c>
    </row>
    <row r="4541" spans="1:25" x14ac:dyDescent="0.25">
      <c r="A4541" s="1">
        <v>42670</v>
      </c>
      <c r="B4541" s="2">
        <v>9299.5499999999993</v>
      </c>
      <c r="C4541" s="2">
        <v>66452</v>
      </c>
      <c r="D4541" s="2">
        <v>9287</v>
      </c>
      <c r="E4541" s="2">
        <v>9267</v>
      </c>
      <c r="F4541" s="13">
        <f t="shared" si="1266"/>
        <v>-1.3495276653170407E-3</v>
      </c>
      <c r="G4541" s="2">
        <f t="shared" si="1261"/>
        <v>9158.6735000000008</v>
      </c>
      <c r="H4541" s="2">
        <f t="shared" ca="1" si="1267"/>
        <v>64332.6</v>
      </c>
      <c r="I4541">
        <f t="shared" ca="1" si="1268"/>
        <v>1</v>
      </c>
      <c r="J4541">
        <f t="shared" si="1269"/>
        <v>-1</v>
      </c>
      <c r="K4541">
        <f t="shared" si="1262"/>
        <v>-62.700000000000728</v>
      </c>
      <c r="L4541">
        <f t="shared" ca="1" si="1263"/>
        <v>62.700000000000728</v>
      </c>
      <c r="M4541" s="14">
        <f t="shared" si="1264"/>
        <v>6923.0300000000498</v>
      </c>
      <c r="N4541">
        <f t="shared" si="1270"/>
        <v>0</v>
      </c>
      <c r="O4541">
        <f t="shared" si="1265"/>
        <v>0</v>
      </c>
      <c r="P4541">
        <f>COUNTIF(作圖資料!$A$3:$A$249,A4541)</f>
        <v>0</v>
      </c>
      <c r="R4541" s="7">
        <f t="shared" si="1271"/>
        <v>-49</v>
      </c>
      <c r="S4541" s="8">
        <f t="shared" ca="1" si="1272"/>
        <v>49</v>
      </c>
      <c r="T4541" s="8">
        <f t="shared" ca="1" si="1273"/>
        <v>8830</v>
      </c>
      <c r="U4541" s="8">
        <f t="shared" ca="1" si="1274"/>
        <v>0</v>
      </c>
      <c r="V4541" s="9">
        <f t="shared" ca="1" si="1275"/>
        <v>0</v>
      </c>
      <c r="W4541" s="3">
        <f t="shared" si="1276"/>
        <v>-3.5534290752143871E-3</v>
      </c>
      <c r="X4541" s="3">
        <f t="shared" si="1277"/>
        <v>1.6760035286553787E-3</v>
      </c>
      <c r="Y4541" s="3">
        <f t="shared" si="1278"/>
        <v>3.8914711923032641E-3</v>
      </c>
    </row>
    <row r="4542" spans="1:25" x14ac:dyDescent="0.25">
      <c r="A4542" s="1">
        <v>42671</v>
      </c>
      <c r="B4542" s="2">
        <v>9306.92</v>
      </c>
      <c r="C4542" s="2">
        <v>60865</v>
      </c>
      <c r="D4542" s="2">
        <v>9280</v>
      </c>
      <c r="E4542" s="2">
        <v>9261</v>
      </c>
      <c r="F4542" s="13">
        <f t="shared" si="1266"/>
        <v>-2.8924714083714553E-3</v>
      </c>
      <c r="G4542" s="2">
        <f t="shared" ref="G4542:G4605" si="1279">AVERAGE(B4483:B4542)</f>
        <v>9162.4436666666697</v>
      </c>
      <c r="H4542" s="2">
        <f t="shared" ca="1" si="1267"/>
        <v>61562.6</v>
      </c>
      <c r="I4542">
        <f t="shared" ca="1" si="1268"/>
        <v>-1</v>
      </c>
      <c r="J4542">
        <f t="shared" si="1269"/>
        <v>-1</v>
      </c>
      <c r="K4542">
        <f t="shared" ref="K4542:K4605" si="1280">B4542-B4541</f>
        <v>7.3700000000008004</v>
      </c>
      <c r="L4542">
        <f t="shared" ref="L4542:L4605" ca="1" si="1281">I4541*K4542</f>
        <v>7.3700000000008004</v>
      </c>
      <c r="M4542" s="14">
        <f t="shared" ref="M4542:M4605" si="1282">M4541+K4542*N4541</f>
        <v>6923.0300000000498</v>
      </c>
      <c r="N4542">
        <f t="shared" si="1270"/>
        <v>0</v>
      </c>
      <c r="O4542">
        <f t="shared" ref="O4542:O4605" si="1283">ABS(N4542-N4541)</f>
        <v>0</v>
      </c>
      <c r="P4542">
        <f>COUNTIF(作圖資料!$A$3:$A$249,A4542)</f>
        <v>0</v>
      </c>
      <c r="R4542" s="7">
        <f t="shared" si="1271"/>
        <v>-7</v>
      </c>
      <c r="S4542" s="8">
        <f t="shared" ca="1" si="1272"/>
        <v>-7</v>
      </c>
      <c r="T4542" s="8">
        <f t="shared" ca="1" si="1273"/>
        <v>8830</v>
      </c>
      <c r="U4542" s="8">
        <f t="shared" ca="1" si="1274"/>
        <v>0</v>
      </c>
      <c r="V4542" s="9">
        <f t="shared" ca="1" si="1275"/>
        <v>0</v>
      </c>
      <c r="W4542" s="3">
        <f t="shared" si="1276"/>
        <v>-3.5534290752143871E-3</v>
      </c>
      <c r="X4542" s="3">
        <f t="shared" si="1277"/>
        <v>2.4698432462768594E-3</v>
      </c>
      <c r="Y4542" s="3">
        <f t="shared" si="1278"/>
        <v>3.1347962382441974E-3</v>
      </c>
    </row>
    <row r="4543" spans="1:25" x14ac:dyDescent="0.25">
      <c r="A4543" s="1">
        <v>42674</v>
      </c>
      <c r="B4543" s="2">
        <v>9290.1200000000008</v>
      </c>
      <c r="C4543" s="2">
        <v>58936</v>
      </c>
      <c r="D4543" s="2">
        <v>9283</v>
      </c>
      <c r="E4543" s="2">
        <v>9265</v>
      </c>
      <c r="F4543" s="13">
        <f t="shared" si="1266"/>
        <v>-7.6640560078888864E-4</v>
      </c>
      <c r="G4543" s="2">
        <f t="shared" si="1279"/>
        <v>9166.1330000000016</v>
      </c>
      <c r="H4543" s="2">
        <f t="shared" ca="1" si="1267"/>
        <v>61997.8</v>
      </c>
      <c r="I4543">
        <f t="shared" ca="1" si="1268"/>
        <v>-1</v>
      </c>
      <c r="J4543">
        <f t="shared" si="1269"/>
        <v>-1</v>
      </c>
      <c r="K4543">
        <f t="shared" si="1280"/>
        <v>-16.799999999999272</v>
      </c>
      <c r="L4543">
        <f t="shared" ca="1" si="1281"/>
        <v>16.799999999999272</v>
      </c>
      <c r="M4543" s="14">
        <f t="shared" si="1282"/>
        <v>6923.0300000000498</v>
      </c>
      <c r="N4543">
        <f t="shared" si="1270"/>
        <v>0</v>
      </c>
      <c r="O4543">
        <f t="shared" si="1283"/>
        <v>0</v>
      </c>
      <c r="P4543">
        <f>COUNTIF(作圖資料!$A$3:$A$249,A4543)</f>
        <v>0</v>
      </c>
      <c r="R4543" s="7">
        <f t="shared" si="1271"/>
        <v>3</v>
      </c>
      <c r="S4543" s="8">
        <f t="shared" ca="1" si="1272"/>
        <v>-3</v>
      </c>
      <c r="T4543" s="8">
        <f t="shared" ca="1" si="1273"/>
        <v>8830</v>
      </c>
      <c r="U4543" s="8">
        <f t="shared" ca="1" si="1274"/>
        <v>0</v>
      </c>
      <c r="V4543" s="9">
        <f t="shared" ca="1" si="1275"/>
        <v>0</v>
      </c>
      <c r="W4543" s="3">
        <f t="shared" si="1276"/>
        <v>-3.5534290752143871E-3</v>
      </c>
      <c r="X4543" s="3">
        <f t="shared" si="1277"/>
        <v>6.6027645441257832E-4</v>
      </c>
      <c r="Y4543" s="3">
        <f t="shared" si="1278"/>
        <v>3.4590855042695434E-3</v>
      </c>
    </row>
    <row r="4544" spans="1:25" x14ac:dyDescent="0.25">
      <c r="A4544" s="1">
        <v>42675</v>
      </c>
      <c r="B4544" s="2">
        <v>9272.7000000000007</v>
      </c>
      <c r="C4544" s="2">
        <v>48774</v>
      </c>
      <c r="D4544" s="2">
        <v>9280</v>
      </c>
      <c r="E4544" s="2">
        <v>9261</v>
      </c>
      <c r="F4544" s="13">
        <f t="shared" si="1266"/>
        <v>7.8725721742300969E-4</v>
      </c>
      <c r="G4544" s="2">
        <f t="shared" si="1279"/>
        <v>9170.6495000000014</v>
      </c>
      <c r="H4544" s="2">
        <f t="shared" ca="1" si="1267"/>
        <v>58893</v>
      </c>
      <c r="I4544">
        <f t="shared" ca="1" si="1268"/>
        <v>-1</v>
      </c>
      <c r="J4544">
        <f t="shared" si="1269"/>
        <v>1</v>
      </c>
      <c r="K4544">
        <f t="shared" si="1280"/>
        <v>-17.420000000000073</v>
      </c>
      <c r="L4544">
        <f t="shared" ca="1" si="1281"/>
        <v>17.420000000000073</v>
      </c>
      <c r="M4544" s="14">
        <f t="shared" si="1282"/>
        <v>6923.0300000000498</v>
      </c>
      <c r="N4544">
        <f t="shared" si="1270"/>
        <v>0</v>
      </c>
      <c r="O4544">
        <f t="shared" si="1283"/>
        <v>0</v>
      </c>
      <c r="P4544">
        <f>COUNTIF(作圖資料!$A$3:$A$249,A4544)</f>
        <v>0</v>
      </c>
      <c r="R4544" s="7">
        <f t="shared" si="1271"/>
        <v>-3</v>
      </c>
      <c r="S4544" s="8">
        <f t="shared" ca="1" si="1272"/>
        <v>3</v>
      </c>
      <c r="T4544" s="8">
        <f t="shared" ca="1" si="1273"/>
        <v>8830</v>
      </c>
      <c r="U4544" s="8">
        <f t="shared" ca="1" si="1274"/>
        <v>0</v>
      </c>
      <c r="V4544" s="9">
        <f t="shared" ca="1" si="1275"/>
        <v>0</v>
      </c>
      <c r="W4544" s="3">
        <f t="shared" si="1276"/>
        <v>-3.5534290752143871E-3</v>
      </c>
      <c r="X4544" s="3">
        <f t="shared" si="1277"/>
        <v>-1.2160719690561539E-3</v>
      </c>
      <c r="Y4544" s="3">
        <f t="shared" si="1278"/>
        <v>3.1347962382441974E-3</v>
      </c>
    </row>
    <row r="4545" spans="1:25" x14ac:dyDescent="0.25">
      <c r="A4545" s="1">
        <v>42676</v>
      </c>
      <c r="B4545" s="2">
        <v>9139.0400000000009</v>
      </c>
      <c r="C4545" s="2">
        <v>63636</v>
      </c>
      <c r="D4545" s="2">
        <v>9160</v>
      </c>
      <c r="E4545" s="2">
        <v>9143</v>
      </c>
      <c r="F4545" s="13">
        <f t="shared" si="1266"/>
        <v>2.2934575185138417E-3</v>
      </c>
      <c r="G4545" s="2">
        <f t="shared" si="1279"/>
        <v>9172.5550000000003</v>
      </c>
      <c r="H4545" s="2">
        <f t="shared" ca="1" si="1267"/>
        <v>59732.6</v>
      </c>
      <c r="I4545">
        <f t="shared" ca="1" si="1268"/>
        <v>1</v>
      </c>
      <c r="J4545">
        <f t="shared" si="1269"/>
        <v>1</v>
      </c>
      <c r="K4545">
        <f t="shared" si="1280"/>
        <v>-133.65999999999985</v>
      </c>
      <c r="L4545">
        <f t="shared" ca="1" si="1281"/>
        <v>133.65999999999985</v>
      </c>
      <c r="M4545" s="14">
        <f t="shared" si="1282"/>
        <v>6923.0300000000498</v>
      </c>
      <c r="N4545">
        <f t="shared" si="1270"/>
        <v>0</v>
      </c>
      <c r="O4545">
        <f t="shared" si="1283"/>
        <v>0</v>
      </c>
      <c r="P4545">
        <f>COUNTIF(作圖資料!$A$3:$A$249,A4545)</f>
        <v>0</v>
      </c>
      <c r="R4545" s="7">
        <f t="shared" si="1271"/>
        <v>-120</v>
      </c>
      <c r="S4545" s="8">
        <f t="shared" ca="1" si="1272"/>
        <v>120</v>
      </c>
      <c r="T4545" s="8">
        <f t="shared" ca="1" si="1273"/>
        <v>8830</v>
      </c>
      <c r="U4545" s="8">
        <f t="shared" ca="1" si="1274"/>
        <v>0</v>
      </c>
      <c r="V4545" s="9">
        <f t="shared" ca="1" si="1275"/>
        <v>0</v>
      </c>
      <c r="W4545" s="3">
        <f t="shared" si="1276"/>
        <v>-3.5534290752143871E-3</v>
      </c>
      <c r="X4545" s="3">
        <f t="shared" si="1277"/>
        <v>-1.5612899195281082E-2</v>
      </c>
      <c r="Y4545" s="3">
        <f t="shared" si="1278"/>
        <v>-9.8367744027676451E-3</v>
      </c>
    </row>
    <row r="4546" spans="1:25" x14ac:dyDescent="0.25">
      <c r="A4546" s="1">
        <v>42677</v>
      </c>
      <c r="B4546" s="2">
        <v>9067.27</v>
      </c>
      <c r="C4546" s="2">
        <v>66739</v>
      </c>
      <c r="D4546" s="2">
        <v>9088</v>
      </c>
      <c r="E4546" s="2">
        <v>9071</v>
      </c>
      <c r="F4546" s="13">
        <f t="shared" si="1266"/>
        <v>2.2862449226723758E-3</v>
      </c>
      <c r="G4546" s="2">
        <f t="shared" si="1279"/>
        <v>9172.1408333333347</v>
      </c>
      <c r="H4546" s="2">
        <f t="shared" ca="1" si="1267"/>
        <v>59790</v>
      </c>
      <c r="I4546">
        <f t="shared" ca="1" si="1268"/>
        <v>1</v>
      </c>
      <c r="J4546">
        <f t="shared" si="1269"/>
        <v>1</v>
      </c>
      <c r="K4546">
        <f t="shared" si="1280"/>
        <v>-71.770000000000437</v>
      </c>
      <c r="L4546">
        <f t="shared" ca="1" si="1281"/>
        <v>-71.770000000000437</v>
      </c>
      <c r="M4546" s="14">
        <f t="shared" si="1282"/>
        <v>6923.0300000000498</v>
      </c>
      <c r="N4546">
        <f t="shared" si="1270"/>
        <v>0</v>
      </c>
      <c r="O4546">
        <f t="shared" si="1283"/>
        <v>0</v>
      </c>
      <c r="P4546">
        <f>COUNTIF(作圖資料!$A$3:$A$249,A4546)</f>
        <v>0</v>
      </c>
      <c r="R4546" s="7">
        <f t="shared" si="1271"/>
        <v>-72</v>
      </c>
      <c r="S4546" s="8">
        <f t="shared" ca="1" si="1272"/>
        <v>-72</v>
      </c>
      <c r="T4546" s="8">
        <f t="shared" ca="1" si="1273"/>
        <v>8830</v>
      </c>
      <c r="U4546" s="8">
        <f t="shared" ca="1" si="1274"/>
        <v>0</v>
      </c>
      <c r="V4546" s="9">
        <f t="shared" ca="1" si="1275"/>
        <v>0</v>
      </c>
      <c r="W4546" s="3">
        <f t="shared" si="1276"/>
        <v>-3.5534290752143871E-3</v>
      </c>
      <c r="X4546" s="3">
        <f t="shared" si="1277"/>
        <v>-2.3343411615048937E-2</v>
      </c>
      <c r="Y4546" s="3">
        <f t="shared" si="1278"/>
        <v>-1.7619716787374617E-2</v>
      </c>
    </row>
    <row r="4547" spans="1:25" x14ac:dyDescent="0.25">
      <c r="A4547" s="1">
        <v>42678</v>
      </c>
      <c r="B4547" s="2">
        <v>9068.15</v>
      </c>
      <c r="C4547" s="2">
        <v>52687</v>
      </c>
      <c r="D4547" s="2">
        <v>9064</v>
      </c>
      <c r="E4547" s="2">
        <v>9046</v>
      </c>
      <c r="F4547" s="13">
        <f t="shared" ref="F4547:F4610" si="1284">IF(P4547=1,E4547,D4547)/B4547-1</f>
        <v>-4.5764571605011461E-4</v>
      </c>
      <c r="G4547" s="2">
        <f t="shared" si="1279"/>
        <v>9170.7723333333342</v>
      </c>
      <c r="H4547" s="2">
        <f t="shared" ref="H4547:H4610" ca="1" si="1285">IF(ROW()&gt;$H$1,AVERAGE(OFFSET(C4547,-$H$1+1,,$H$1)),"")</f>
        <v>58154.400000000001</v>
      </c>
      <c r="I4547">
        <f t="shared" ref="I4547:I4610" ca="1" si="1286">IF(H4547="",0,SIGN(C4547-H4547))</f>
        <v>-1</v>
      </c>
      <c r="J4547">
        <f t="shared" ref="J4547:J4610" si="1287">SIGN(F4547)</f>
        <v>-1</v>
      </c>
      <c r="K4547">
        <f t="shared" si="1280"/>
        <v>0.87999999999919964</v>
      </c>
      <c r="L4547">
        <f t="shared" ca="1" si="1281"/>
        <v>0.87999999999919964</v>
      </c>
      <c r="M4547" s="14">
        <f t="shared" si="1282"/>
        <v>6923.0300000000498</v>
      </c>
      <c r="N4547">
        <f t="shared" ref="N4547:N4610" si="1288">INT(M4547*$Q$1/B4547)*CHOOSE($L$1,I4547,J4547)</f>
        <v>0</v>
      </c>
      <c r="O4547">
        <f t="shared" si="1283"/>
        <v>0</v>
      </c>
      <c r="P4547">
        <f>COUNTIF(作圖資料!$A$3:$A$249,A4547)</f>
        <v>0</v>
      </c>
      <c r="R4547" s="7">
        <f t="shared" si="1271"/>
        <v>-24</v>
      </c>
      <c r="S4547" s="8">
        <f t="shared" ca="1" si="1272"/>
        <v>-24</v>
      </c>
      <c r="T4547" s="8">
        <f t="shared" ca="1" si="1273"/>
        <v>8830</v>
      </c>
      <c r="U4547" s="8">
        <f t="shared" ca="1" si="1274"/>
        <v>0</v>
      </c>
      <c r="V4547" s="9">
        <f t="shared" ca="1" si="1275"/>
        <v>0</v>
      </c>
      <c r="W4547" s="3">
        <f t="shared" si="1276"/>
        <v>-3.5534290752143871E-3</v>
      </c>
      <c r="X4547" s="3">
        <f t="shared" si="1277"/>
        <v>-2.3248624783094307E-2</v>
      </c>
      <c r="Y4547" s="3">
        <f t="shared" si="1278"/>
        <v>-2.0214030915576942E-2</v>
      </c>
    </row>
    <row r="4548" spans="1:25" x14ac:dyDescent="0.25">
      <c r="A4548" s="1">
        <v>42681</v>
      </c>
      <c r="B4548" s="2">
        <v>9189.84</v>
      </c>
      <c r="C4548" s="2">
        <v>55214</v>
      </c>
      <c r="D4548" s="2">
        <v>9196</v>
      </c>
      <c r="E4548" s="2">
        <v>9172</v>
      </c>
      <c r="F4548" s="13">
        <f t="shared" si="1284"/>
        <v>6.7030546777746558E-4</v>
      </c>
      <c r="G4548" s="2">
        <f t="shared" si="1279"/>
        <v>9171.3516666666656</v>
      </c>
      <c r="H4548" s="2">
        <f t="shared" ca="1" si="1285"/>
        <v>57410</v>
      </c>
      <c r="I4548">
        <f t="shared" ca="1" si="1286"/>
        <v>-1</v>
      </c>
      <c r="J4548">
        <f t="shared" si="1287"/>
        <v>1</v>
      </c>
      <c r="K4548">
        <f t="shared" si="1280"/>
        <v>121.69000000000051</v>
      </c>
      <c r="L4548">
        <f t="shared" ca="1" si="1281"/>
        <v>-121.69000000000051</v>
      </c>
      <c r="M4548" s="14">
        <f t="shared" si="1282"/>
        <v>6923.0300000000498</v>
      </c>
      <c r="N4548">
        <f t="shared" si="1288"/>
        <v>0</v>
      </c>
      <c r="O4548">
        <f t="shared" si="1283"/>
        <v>0</v>
      </c>
      <c r="P4548">
        <f>COUNTIF(作圖資料!$A$3:$A$249,A4548)</f>
        <v>0</v>
      </c>
      <c r="R4548" s="7">
        <f t="shared" ref="R4548:R4611" si="1289">D4548-IF(P4547=1,E4547,D4547)</f>
        <v>132</v>
      </c>
      <c r="S4548" s="8">
        <f t="shared" ref="S4548:S4611" ca="1" si="1290">I4547*R4548</f>
        <v>-132</v>
      </c>
      <c r="T4548" s="8">
        <f t="shared" ref="T4548:T4611" ca="1" si="1291">T4547+R4548*U4547</f>
        <v>8830</v>
      </c>
      <c r="U4548" s="8">
        <f t="shared" ref="U4548:U4611" ca="1" si="1292">INT(T4548*$Q$1/IF(P4548=1,E4548,D4548))*I4548</f>
        <v>0</v>
      </c>
      <c r="V4548" s="9">
        <f t="shared" ref="V4548:V4611" ca="1" si="1293">IF(P4548=1,ABS(U4548)+ABS(U4547),ABS(U4548-U4547))</f>
        <v>0</v>
      </c>
      <c r="W4548" s="3">
        <f t="shared" ref="W4548:W4611" si="1294">IF(P4547=1,F4547,W4547)</f>
        <v>-3.5534290752143871E-3</v>
      </c>
      <c r="X4548" s="3">
        <f t="shared" ref="X4548:X4611" si="1295">IF(P4547=1,K4548/B4547,(1+K4548/B4547)*(1+X4547)-1)</f>
        <v>-1.014111389607264E-2</v>
      </c>
      <c r="Y4548" s="3">
        <f t="shared" ref="Y4548:Y4611" si="1296">IF(P4547=1,R4548/E4547,(1+R4548/D4547)*(1+Y4547)-1)</f>
        <v>-5.9453032104639369E-3</v>
      </c>
    </row>
    <row r="4549" spans="1:25" x14ac:dyDescent="0.25">
      <c r="A4549" s="1">
        <v>42682</v>
      </c>
      <c r="B4549" s="2">
        <v>9217.43</v>
      </c>
      <c r="C4549" s="2">
        <v>57227</v>
      </c>
      <c r="D4549" s="2">
        <v>9225</v>
      </c>
      <c r="E4549" s="2">
        <v>9198</v>
      </c>
      <c r="F4549" s="13">
        <f t="shared" si="1284"/>
        <v>8.2127013712063324E-4</v>
      </c>
      <c r="G4549" s="2">
        <f t="shared" si="1279"/>
        <v>9171.6351666666669</v>
      </c>
      <c r="H4549" s="2">
        <f t="shared" ca="1" si="1285"/>
        <v>59100.6</v>
      </c>
      <c r="I4549">
        <f t="shared" ca="1" si="1286"/>
        <v>-1</v>
      </c>
      <c r="J4549">
        <f t="shared" si="1287"/>
        <v>1</v>
      </c>
      <c r="K4549">
        <f t="shared" si="1280"/>
        <v>27.590000000000146</v>
      </c>
      <c r="L4549">
        <f t="shared" ca="1" si="1281"/>
        <v>-27.590000000000146</v>
      </c>
      <c r="M4549" s="14">
        <f t="shared" si="1282"/>
        <v>6923.0300000000498</v>
      </c>
      <c r="N4549">
        <f t="shared" si="1288"/>
        <v>0</v>
      </c>
      <c r="O4549">
        <f t="shared" si="1283"/>
        <v>0</v>
      </c>
      <c r="P4549">
        <f>COUNTIF(作圖資料!$A$3:$A$249,A4549)</f>
        <v>0</v>
      </c>
      <c r="R4549" s="7">
        <f t="shared" si="1289"/>
        <v>29</v>
      </c>
      <c r="S4549" s="8">
        <f t="shared" ca="1" si="1290"/>
        <v>-29</v>
      </c>
      <c r="T4549" s="8">
        <f t="shared" ca="1" si="1291"/>
        <v>8830</v>
      </c>
      <c r="U4549" s="8">
        <f t="shared" ca="1" si="1292"/>
        <v>0</v>
      </c>
      <c r="V4549" s="9">
        <f t="shared" ca="1" si="1293"/>
        <v>0</v>
      </c>
      <c r="W4549" s="3">
        <f t="shared" si="1294"/>
        <v>-3.5534290752143871E-3</v>
      </c>
      <c r="X4549" s="3">
        <f t="shared" si="1295"/>
        <v>-7.1693312896717876E-3</v>
      </c>
      <c r="Y4549" s="3">
        <f t="shared" si="1296"/>
        <v>-2.8105069722195175E-3</v>
      </c>
    </row>
    <row r="4550" spans="1:25" x14ac:dyDescent="0.25">
      <c r="A4550" s="1">
        <v>42683</v>
      </c>
      <c r="B4550" s="2">
        <v>8943.2000000000007</v>
      </c>
      <c r="C4550" s="2">
        <v>119000</v>
      </c>
      <c r="D4550" s="2">
        <v>8929</v>
      </c>
      <c r="E4550" s="2">
        <v>8902</v>
      </c>
      <c r="F4550" s="13">
        <f t="shared" si="1284"/>
        <v>-1.5877985508543357E-3</v>
      </c>
      <c r="G4550" s="2">
        <f t="shared" si="1279"/>
        <v>9168.4913333333334</v>
      </c>
      <c r="H4550" s="2">
        <f t="shared" ca="1" si="1285"/>
        <v>70173.399999999994</v>
      </c>
      <c r="I4550">
        <f t="shared" ca="1" si="1286"/>
        <v>1</v>
      </c>
      <c r="J4550">
        <f t="shared" si="1287"/>
        <v>-1</v>
      </c>
      <c r="K4550">
        <f t="shared" si="1280"/>
        <v>-274.22999999999956</v>
      </c>
      <c r="L4550">
        <f t="shared" ca="1" si="1281"/>
        <v>274.22999999999956</v>
      </c>
      <c r="M4550" s="14">
        <f t="shared" si="1282"/>
        <v>6923.0300000000498</v>
      </c>
      <c r="N4550">
        <f t="shared" si="1288"/>
        <v>0</v>
      </c>
      <c r="O4550">
        <f t="shared" si="1283"/>
        <v>0</v>
      </c>
      <c r="P4550">
        <f>COUNTIF(作圖資料!$A$3:$A$249,A4550)</f>
        <v>0</v>
      </c>
      <c r="R4550" s="7">
        <f t="shared" si="1289"/>
        <v>-296</v>
      </c>
      <c r="S4550" s="8">
        <f t="shared" ca="1" si="1290"/>
        <v>296</v>
      </c>
      <c r="T4550" s="8">
        <f t="shared" ca="1" si="1291"/>
        <v>8830</v>
      </c>
      <c r="U4550" s="8">
        <f t="shared" ca="1" si="1292"/>
        <v>0</v>
      </c>
      <c r="V4550" s="9">
        <f t="shared" ca="1" si="1293"/>
        <v>0</v>
      </c>
      <c r="W4550" s="3">
        <f t="shared" si="1294"/>
        <v>-3.5534290752143871E-3</v>
      </c>
      <c r="X4550" s="3">
        <f t="shared" si="1295"/>
        <v>-3.670727779758487E-2</v>
      </c>
      <c r="Y4550" s="3">
        <f t="shared" si="1296"/>
        <v>-3.4807047886715181E-2</v>
      </c>
    </row>
    <row r="4551" spans="1:25" x14ac:dyDescent="0.25">
      <c r="A4551" s="1">
        <v>42684</v>
      </c>
      <c r="B4551" s="2">
        <v>9152.18</v>
      </c>
      <c r="C4551" s="2">
        <v>88566</v>
      </c>
      <c r="D4551" s="2">
        <v>9177</v>
      </c>
      <c r="E4551" s="2">
        <v>9158</v>
      </c>
      <c r="F4551" s="13">
        <f t="shared" si="1284"/>
        <v>2.7119221868450172E-3</v>
      </c>
      <c r="G4551" s="2">
        <f t="shared" si="1279"/>
        <v>9168.5211666666673</v>
      </c>
      <c r="H4551" s="2">
        <f t="shared" ca="1" si="1285"/>
        <v>74538.8</v>
      </c>
      <c r="I4551">
        <f t="shared" ca="1" si="1286"/>
        <v>1</v>
      </c>
      <c r="J4551">
        <f t="shared" si="1287"/>
        <v>1</v>
      </c>
      <c r="K4551">
        <f t="shared" si="1280"/>
        <v>208.97999999999956</v>
      </c>
      <c r="L4551">
        <f t="shared" ca="1" si="1281"/>
        <v>208.97999999999956</v>
      </c>
      <c r="M4551" s="14">
        <f t="shared" si="1282"/>
        <v>6923.0300000000498</v>
      </c>
      <c r="N4551">
        <f t="shared" si="1288"/>
        <v>0</v>
      </c>
      <c r="O4551">
        <f t="shared" si="1283"/>
        <v>0</v>
      </c>
      <c r="P4551">
        <f>COUNTIF(作圖資料!$A$3:$A$249,A4551)</f>
        <v>0</v>
      </c>
      <c r="R4551" s="7">
        <f t="shared" si="1289"/>
        <v>248</v>
      </c>
      <c r="S4551" s="8">
        <f t="shared" ca="1" si="1290"/>
        <v>248</v>
      </c>
      <c r="T4551" s="8">
        <f t="shared" ca="1" si="1291"/>
        <v>8830</v>
      </c>
      <c r="U4551" s="8">
        <f t="shared" ca="1" si="1292"/>
        <v>0</v>
      </c>
      <c r="V4551" s="9">
        <f t="shared" ca="1" si="1293"/>
        <v>0</v>
      </c>
      <c r="W4551" s="3">
        <f t="shared" si="1294"/>
        <v>-3.5534290752143871E-3</v>
      </c>
      <c r="X4551" s="3">
        <f t="shared" si="1295"/>
        <v>-1.4197559454501851E-2</v>
      </c>
      <c r="Y4551" s="3">
        <f t="shared" si="1296"/>
        <v>-7.9991352286241657E-3</v>
      </c>
    </row>
    <row r="4552" spans="1:25" x14ac:dyDescent="0.25">
      <c r="A4552" s="1">
        <v>42685</v>
      </c>
      <c r="B4552" s="2">
        <v>8957.76</v>
      </c>
      <c r="C4552" s="2">
        <v>113258</v>
      </c>
      <c r="D4552" s="2">
        <v>8967</v>
      </c>
      <c r="E4552" s="2">
        <v>8947</v>
      </c>
      <c r="F4552" s="13">
        <f t="shared" si="1284"/>
        <v>1.031507876969151E-3</v>
      </c>
      <c r="G4552" s="2">
        <f t="shared" si="1279"/>
        <v>9165.3420000000006</v>
      </c>
      <c r="H4552" s="2">
        <f t="shared" ca="1" si="1285"/>
        <v>86653</v>
      </c>
      <c r="I4552">
        <f t="shared" ca="1" si="1286"/>
        <v>1</v>
      </c>
      <c r="J4552">
        <f t="shared" si="1287"/>
        <v>1</v>
      </c>
      <c r="K4552">
        <f t="shared" si="1280"/>
        <v>-194.42000000000007</v>
      </c>
      <c r="L4552">
        <f t="shared" ca="1" si="1281"/>
        <v>-194.42000000000007</v>
      </c>
      <c r="M4552" s="14">
        <f t="shared" si="1282"/>
        <v>6923.0300000000498</v>
      </c>
      <c r="N4552">
        <f t="shared" si="1288"/>
        <v>0</v>
      </c>
      <c r="O4552">
        <f t="shared" si="1283"/>
        <v>0</v>
      </c>
      <c r="P4552">
        <f>COUNTIF(作圖資料!$A$3:$A$249,A4552)</f>
        <v>0</v>
      </c>
      <c r="R4552" s="7">
        <f t="shared" si="1289"/>
        <v>-210</v>
      </c>
      <c r="S4552" s="8">
        <f t="shared" ca="1" si="1290"/>
        <v>-210</v>
      </c>
      <c r="T4552" s="8">
        <f t="shared" ca="1" si="1291"/>
        <v>8830</v>
      </c>
      <c r="U4552" s="8">
        <f t="shared" ca="1" si="1292"/>
        <v>0</v>
      </c>
      <c r="V4552" s="9">
        <f t="shared" ca="1" si="1293"/>
        <v>0</v>
      </c>
      <c r="W4552" s="3">
        <f t="shared" si="1294"/>
        <v>-3.5534290752143871E-3</v>
      </c>
      <c r="X4552" s="3">
        <f t="shared" si="1295"/>
        <v>-3.5138986577969211E-2</v>
      </c>
      <c r="Y4552" s="3">
        <f t="shared" si="1296"/>
        <v>-3.0699383850394835E-2</v>
      </c>
    </row>
    <row r="4553" spans="1:25" x14ac:dyDescent="0.25">
      <c r="A4553" s="1">
        <v>42688</v>
      </c>
      <c r="B4553" s="2">
        <v>8940.4</v>
      </c>
      <c r="C4553" s="2">
        <v>96859</v>
      </c>
      <c r="D4553" s="2">
        <v>8945</v>
      </c>
      <c r="E4553" s="2">
        <v>8938</v>
      </c>
      <c r="F4553" s="13">
        <f t="shared" si="1284"/>
        <v>5.1451836606863921E-4</v>
      </c>
      <c r="G4553" s="2">
        <f t="shared" si="1279"/>
        <v>9162.5093333333334</v>
      </c>
      <c r="H4553" s="2">
        <f t="shared" ca="1" si="1285"/>
        <v>94982</v>
      </c>
      <c r="I4553">
        <f t="shared" ca="1" si="1286"/>
        <v>1</v>
      </c>
      <c r="J4553">
        <f t="shared" si="1287"/>
        <v>1</v>
      </c>
      <c r="K4553">
        <f t="shared" si="1280"/>
        <v>-17.360000000000582</v>
      </c>
      <c r="L4553">
        <f t="shared" ca="1" si="1281"/>
        <v>-17.360000000000582</v>
      </c>
      <c r="M4553" s="14">
        <f t="shared" si="1282"/>
        <v>6923.0300000000498</v>
      </c>
      <c r="N4553">
        <f t="shared" si="1288"/>
        <v>0</v>
      </c>
      <c r="O4553">
        <f t="shared" si="1283"/>
        <v>0</v>
      </c>
      <c r="P4553">
        <f>COUNTIF(作圖資料!$A$3:$A$249,A4553)</f>
        <v>0</v>
      </c>
      <c r="R4553" s="7">
        <f t="shared" si="1289"/>
        <v>-22</v>
      </c>
      <c r="S4553" s="8">
        <f t="shared" ca="1" si="1290"/>
        <v>-22</v>
      </c>
      <c r="T4553" s="8">
        <f t="shared" ca="1" si="1291"/>
        <v>8830</v>
      </c>
      <c r="U4553" s="8">
        <f t="shared" ca="1" si="1292"/>
        <v>0</v>
      </c>
      <c r="V4553" s="9">
        <f t="shared" ca="1" si="1293"/>
        <v>0</v>
      </c>
      <c r="W4553" s="3">
        <f t="shared" si="1294"/>
        <v>-3.5534290752143871E-3</v>
      </c>
      <c r="X4553" s="3">
        <f t="shared" si="1295"/>
        <v>-3.7008872262895731E-2</v>
      </c>
      <c r="Y4553" s="3">
        <f t="shared" si="1296"/>
        <v>-3.3077505134580298E-2</v>
      </c>
    </row>
    <row r="4554" spans="1:25" x14ac:dyDescent="0.25">
      <c r="A4554" s="1">
        <v>42689</v>
      </c>
      <c r="B4554" s="2">
        <v>8931.0300000000007</v>
      </c>
      <c r="C4554" s="2">
        <v>79209</v>
      </c>
      <c r="D4554" s="2">
        <v>8938</v>
      </c>
      <c r="E4554" s="2">
        <v>8917</v>
      </c>
      <c r="F4554" s="13">
        <f t="shared" si="1284"/>
        <v>7.8042510214371141E-4</v>
      </c>
      <c r="G4554" s="2">
        <f t="shared" si="1279"/>
        <v>9159.3981666666677</v>
      </c>
      <c r="H4554" s="2">
        <f t="shared" ca="1" si="1285"/>
        <v>99378.4</v>
      </c>
      <c r="I4554">
        <f t="shared" ca="1" si="1286"/>
        <v>-1</v>
      </c>
      <c r="J4554">
        <f t="shared" si="1287"/>
        <v>1</v>
      </c>
      <c r="K4554">
        <f t="shared" si="1280"/>
        <v>-9.3699999999989814</v>
      </c>
      <c r="L4554">
        <f t="shared" ca="1" si="1281"/>
        <v>-9.3699999999989814</v>
      </c>
      <c r="M4554" s="14">
        <f t="shared" si="1282"/>
        <v>6923.0300000000498</v>
      </c>
      <c r="N4554">
        <f t="shared" si="1288"/>
        <v>0</v>
      </c>
      <c r="O4554">
        <f t="shared" si="1283"/>
        <v>0</v>
      </c>
      <c r="P4554">
        <f>COUNTIF(作圖資料!$A$3:$A$249,A4554)</f>
        <v>0</v>
      </c>
      <c r="R4554" s="7">
        <f t="shared" si="1289"/>
        <v>-7</v>
      </c>
      <c r="S4554" s="8">
        <f t="shared" ca="1" si="1290"/>
        <v>-7</v>
      </c>
      <c r="T4554" s="8">
        <f t="shared" ca="1" si="1291"/>
        <v>8830</v>
      </c>
      <c r="U4554" s="8">
        <f t="shared" ca="1" si="1292"/>
        <v>0</v>
      </c>
      <c r="V4554" s="9">
        <f t="shared" ca="1" si="1293"/>
        <v>0</v>
      </c>
      <c r="W4554" s="3">
        <f t="shared" si="1294"/>
        <v>-3.5534290752143871E-3</v>
      </c>
      <c r="X4554" s="3">
        <f t="shared" si="1295"/>
        <v>-3.8018136598596097E-2</v>
      </c>
      <c r="Y4554" s="3">
        <f t="shared" si="1296"/>
        <v>-3.3834180088639365E-2</v>
      </c>
    </row>
    <row r="4555" spans="1:25" x14ac:dyDescent="0.25">
      <c r="A4555" s="1">
        <v>42690</v>
      </c>
      <c r="B4555" s="2">
        <v>8962.2199999999993</v>
      </c>
      <c r="C4555" s="2">
        <v>76872</v>
      </c>
      <c r="D4555" s="2">
        <v>8983</v>
      </c>
      <c r="E4555" s="2">
        <v>8957</v>
      </c>
      <c r="F4555" s="13">
        <f t="shared" si="1284"/>
        <v>-5.8244497457093924E-4</v>
      </c>
      <c r="G4555" s="2">
        <f t="shared" si="1279"/>
        <v>9156.7268333333323</v>
      </c>
      <c r="H4555" s="2">
        <f t="shared" ca="1" si="1285"/>
        <v>90952.8</v>
      </c>
      <c r="I4555">
        <f t="shared" ca="1" si="1286"/>
        <v>-1</v>
      </c>
      <c r="J4555">
        <f t="shared" si="1287"/>
        <v>-1</v>
      </c>
      <c r="K4555">
        <f t="shared" si="1280"/>
        <v>31.18999999999869</v>
      </c>
      <c r="L4555">
        <f t="shared" ca="1" si="1281"/>
        <v>-31.18999999999869</v>
      </c>
      <c r="M4555" s="14">
        <f t="shared" si="1282"/>
        <v>6923.0300000000498</v>
      </c>
      <c r="N4555">
        <f t="shared" si="1288"/>
        <v>0</v>
      </c>
      <c r="O4555">
        <f t="shared" si="1283"/>
        <v>0</v>
      </c>
      <c r="P4555">
        <f>COUNTIF(作圖資料!$A$3:$A$249,A4555)</f>
        <v>1</v>
      </c>
      <c r="R4555" s="7">
        <f t="shared" si="1289"/>
        <v>45</v>
      </c>
      <c r="S4555" s="8">
        <f t="shared" ca="1" si="1290"/>
        <v>-45</v>
      </c>
      <c r="T4555" s="8">
        <f t="shared" ca="1" si="1291"/>
        <v>8830</v>
      </c>
      <c r="U4555" s="8">
        <f t="shared" ca="1" si="1292"/>
        <v>0</v>
      </c>
      <c r="V4555" s="9">
        <f t="shared" ca="1" si="1293"/>
        <v>0</v>
      </c>
      <c r="W4555" s="3">
        <f t="shared" si="1294"/>
        <v>-3.5534290752143871E-3</v>
      </c>
      <c r="X4555" s="3">
        <f t="shared" si="1295"/>
        <v>-3.4658589679652962E-2</v>
      </c>
      <c r="Y4555" s="3">
        <f t="shared" si="1296"/>
        <v>-2.8969841098259952E-2</v>
      </c>
    </row>
    <row r="4556" spans="1:25" x14ac:dyDescent="0.25">
      <c r="A4556" s="1">
        <v>42691</v>
      </c>
      <c r="B4556" s="2">
        <v>8995.26</v>
      </c>
      <c r="C4556" s="2">
        <v>63578</v>
      </c>
      <c r="D4556" s="2">
        <v>8962</v>
      </c>
      <c r="E4556" s="2">
        <v>8939</v>
      </c>
      <c r="F4556" s="13">
        <f t="shared" si="1284"/>
        <v>-3.6975029070865917E-3</v>
      </c>
      <c r="G4556" s="2">
        <f t="shared" si="1279"/>
        <v>9156.0766666666659</v>
      </c>
      <c r="H4556" s="2">
        <f t="shared" ca="1" si="1285"/>
        <v>85955.199999999997</v>
      </c>
      <c r="I4556">
        <f t="shared" ca="1" si="1286"/>
        <v>-1</v>
      </c>
      <c r="J4556">
        <f t="shared" si="1287"/>
        <v>-1</v>
      </c>
      <c r="K4556">
        <f t="shared" si="1280"/>
        <v>33.040000000000873</v>
      </c>
      <c r="L4556">
        <f t="shared" ca="1" si="1281"/>
        <v>-33.040000000000873</v>
      </c>
      <c r="M4556" s="14">
        <f t="shared" si="1282"/>
        <v>6923.0300000000498</v>
      </c>
      <c r="N4556">
        <f t="shared" si="1288"/>
        <v>0</v>
      </c>
      <c r="O4556">
        <f t="shared" si="1283"/>
        <v>0</v>
      </c>
      <c r="P4556">
        <f>COUNTIF(作圖資料!$A$3:$A$249,A4556)</f>
        <v>0</v>
      </c>
      <c r="R4556" s="7">
        <f t="shared" si="1289"/>
        <v>5</v>
      </c>
      <c r="S4556" s="8">
        <f t="shared" ca="1" si="1290"/>
        <v>-5</v>
      </c>
      <c r="T4556" s="8">
        <f t="shared" ca="1" si="1291"/>
        <v>8830</v>
      </c>
      <c r="U4556" s="8">
        <f t="shared" ca="1" si="1292"/>
        <v>0</v>
      </c>
      <c r="V4556" s="9">
        <f t="shared" ca="1" si="1293"/>
        <v>0</v>
      </c>
      <c r="W4556" s="3">
        <f t="shared" si="1294"/>
        <v>-5.8244497457093924E-4</v>
      </c>
      <c r="X4556" s="3">
        <f t="shared" si="1295"/>
        <v>3.686586582342419E-3</v>
      </c>
      <c r="Y4556" s="3">
        <f t="shared" si="1296"/>
        <v>5.5822261918052915E-4</v>
      </c>
    </row>
    <row r="4557" spans="1:25" x14ac:dyDescent="0.25">
      <c r="A4557" s="1">
        <v>42692</v>
      </c>
      <c r="B4557" s="2">
        <v>9008.7900000000009</v>
      </c>
      <c r="C4557" s="2">
        <v>68434</v>
      </c>
      <c r="D4557" s="2">
        <v>8987</v>
      </c>
      <c r="E4557" s="2">
        <v>8965</v>
      </c>
      <c r="F4557" s="13">
        <f t="shared" si="1284"/>
        <v>-2.4187487997834323E-3</v>
      </c>
      <c r="G4557" s="2">
        <f t="shared" si="1279"/>
        <v>9156.5263333333351</v>
      </c>
      <c r="H4557" s="2">
        <f t="shared" ca="1" si="1285"/>
        <v>76990.399999999994</v>
      </c>
      <c r="I4557">
        <f t="shared" ca="1" si="1286"/>
        <v>-1</v>
      </c>
      <c r="J4557">
        <f t="shared" si="1287"/>
        <v>-1</v>
      </c>
      <c r="K4557">
        <f t="shared" si="1280"/>
        <v>13.530000000000655</v>
      </c>
      <c r="L4557">
        <f t="shared" ca="1" si="1281"/>
        <v>-13.530000000000655</v>
      </c>
      <c r="M4557" s="14">
        <f t="shared" si="1282"/>
        <v>6923.0300000000498</v>
      </c>
      <c r="N4557">
        <f t="shared" si="1288"/>
        <v>0</v>
      </c>
      <c r="O4557">
        <f t="shared" si="1283"/>
        <v>0</v>
      </c>
      <c r="P4557">
        <f>COUNTIF(作圖資料!$A$3:$A$249,A4557)</f>
        <v>0</v>
      </c>
      <c r="R4557" s="7">
        <f t="shared" si="1289"/>
        <v>25</v>
      </c>
      <c r="S4557" s="8">
        <f t="shared" ca="1" si="1290"/>
        <v>-25</v>
      </c>
      <c r="T4557" s="8">
        <f t="shared" ca="1" si="1291"/>
        <v>8830</v>
      </c>
      <c r="U4557" s="8">
        <f t="shared" ca="1" si="1292"/>
        <v>0</v>
      </c>
      <c r="V4557" s="9">
        <f t="shared" ca="1" si="1293"/>
        <v>0</v>
      </c>
      <c r="W4557" s="3">
        <f t="shared" si="1294"/>
        <v>-5.8244497457093924E-4</v>
      </c>
      <c r="X4557" s="3">
        <f t="shared" si="1295"/>
        <v>5.1962571773511712E-3</v>
      </c>
      <c r="Y4557" s="3">
        <f t="shared" si="1296"/>
        <v>3.3493357150831127E-3</v>
      </c>
    </row>
    <row r="4558" spans="1:25" x14ac:dyDescent="0.25">
      <c r="A4558" s="1">
        <v>42695</v>
      </c>
      <c r="B4558" s="2">
        <v>9041.11</v>
      </c>
      <c r="C4558" s="2">
        <v>62079</v>
      </c>
      <c r="D4558" s="2">
        <v>9017</v>
      </c>
      <c r="E4558" s="2">
        <v>8997</v>
      </c>
      <c r="F4558" s="13">
        <f t="shared" si="1284"/>
        <v>-2.6667079595316112E-3</v>
      </c>
      <c r="G4558" s="2">
        <f t="shared" si="1279"/>
        <v>9156.6959999999999</v>
      </c>
      <c r="H4558" s="2">
        <f t="shared" ca="1" si="1285"/>
        <v>70034.399999999994</v>
      </c>
      <c r="I4558">
        <f t="shared" ca="1" si="1286"/>
        <v>-1</v>
      </c>
      <c r="J4558">
        <f t="shared" si="1287"/>
        <v>-1</v>
      </c>
      <c r="K4558">
        <f t="shared" si="1280"/>
        <v>32.319999999999709</v>
      </c>
      <c r="L4558">
        <f t="shared" ca="1" si="1281"/>
        <v>-32.319999999999709</v>
      </c>
      <c r="M4558" s="14">
        <f t="shared" si="1282"/>
        <v>6923.0300000000498</v>
      </c>
      <c r="N4558">
        <f t="shared" si="1288"/>
        <v>0</v>
      </c>
      <c r="O4558">
        <f t="shared" si="1283"/>
        <v>0</v>
      </c>
      <c r="P4558">
        <f>COUNTIF(作圖資料!$A$3:$A$249,A4558)</f>
        <v>0</v>
      </c>
      <c r="R4558" s="7">
        <f t="shared" si="1289"/>
        <v>30</v>
      </c>
      <c r="S4558" s="8">
        <f t="shared" ca="1" si="1290"/>
        <v>-30</v>
      </c>
      <c r="T4558" s="8">
        <f t="shared" ca="1" si="1291"/>
        <v>8830</v>
      </c>
      <c r="U4558" s="8">
        <f t="shared" ca="1" si="1292"/>
        <v>0</v>
      </c>
      <c r="V4558" s="9">
        <f t="shared" ca="1" si="1293"/>
        <v>0</v>
      </c>
      <c r="W4558" s="3">
        <f t="shared" si="1294"/>
        <v>-5.8244497457093924E-4</v>
      </c>
      <c r="X4558" s="3">
        <f t="shared" si="1295"/>
        <v>8.8025065218215737E-3</v>
      </c>
      <c r="Y4558" s="3">
        <f t="shared" si="1296"/>
        <v>6.6986714301664474E-3</v>
      </c>
    </row>
    <row r="4559" spans="1:25" x14ac:dyDescent="0.25">
      <c r="A4559" s="1">
        <v>42696</v>
      </c>
      <c r="B4559" s="2">
        <v>9133.39</v>
      </c>
      <c r="C4559" s="2">
        <v>80454</v>
      </c>
      <c r="D4559" s="2">
        <v>9140</v>
      </c>
      <c r="E4559" s="2">
        <v>9119</v>
      </c>
      <c r="F4559" s="13">
        <f t="shared" si="1284"/>
        <v>7.2371813751526126E-4</v>
      </c>
      <c r="G4559" s="2">
        <f t="shared" si="1279"/>
        <v>9158.6295000000009</v>
      </c>
      <c r="H4559" s="2">
        <f t="shared" ca="1" si="1285"/>
        <v>70283.399999999994</v>
      </c>
      <c r="I4559">
        <f t="shared" ca="1" si="1286"/>
        <v>1</v>
      </c>
      <c r="J4559">
        <f t="shared" si="1287"/>
        <v>1</v>
      </c>
      <c r="K4559">
        <f t="shared" si="1280"/>
        <v>92.279999999998836</v>
      </c>
      <c r="L4559">
        <f t="shared" ca="1" si="1281"/>
        <v>-92.279999999998836</v>
      </c>
      <c r="M4559" s="14">
        <f t="shared" si="1282"/>
        <v>6923.0300000000498</v>
      </c>
      <c r="N4559">
        <f t="shared" si="1288"/>
        <v>0</v>
      </c>
      <c r="O4559">
        <f t="shared" si="1283"/>
        <v>0</v>
      </c>
      <c r="P4559">
        <f>COUNTIF(作圖資料!$A$3:$A$249,A4559)</f>
        <v>0</v>
      </c>
      <c r="R4559" s="7">
        <f t="shared" si="1289"/>
        <v>123</v>
      </c>
      <c r="S4559" s="8">
        <f t="shared" ca="1" si="1290"/>
        <v>-123</v>
      </c>
      <c r="T4559" s="8">
        <f t="shared" ca="1" si="1291"/>
        <v>8830</v>
      </c>
      <c r="U4559" s="8">
        <f t="shared" ca="1" si="1292"/>
        <v>0</v>
      </c>
      <c r="V4559" s="9">
        <f t="shared" ca="1" si="1293"/>
        <v>0</v>
      </c>
      <c r="W4559" s="3">
        <f t="shared" si="1294"/>
        <v>-5.8244497457093924E-4</v>
      </c>
      <c r="X4559" s="3">
        <f t="shared" si="1295"/>
        <v>1.9099062509065678E-2</v>
      </c>
      <c r="Y4559" s="3">
        <f t="shared" si="1296"/>
        <v>2.0430947862007498E-2</v>
      </c>
    </row>
    <row r="4560" spans="1:25" x14ac:dyDescent="0.25">
      <c r="A4560" s="1">
        <v>42697</v>
      </c>
      <c r="B4560" s="2">
        <v>9178.23</v>
      </c>
      <c r="C4560" s="2">
        <v>74138</v>
      </c>
      <c r="D4560" s="2">
        <v>9175</v>
      </c>
      <c r="E4560" s="2">
        <v>9153</v>
      </c>
      <c r="F4560" s="13">
        <f t="shared" si="1284"/>
        <v>-3.5191970565129349E-4</v>
      </c>
      <c r="G4560" s="2">
        <f t="shared" si="1279"/>
        <v>9159.6754999999994</v>
      </c>
      <c r="H4560" s="2">
        <f t="shared" ca="1" si="1285"/>
        <v>69736.600000000006</v>
      </c>
      <c r="I4560">
        <f t="shared" ca="1" si="1286"/>
        <v>1</v>
      </c>
      <c r="J4560">
        <f t="shared" si="1287"/>
        <v>-1</v>
      </c>
      <c r="K4560">
        <f t="shared" si="1280"/>
        <v>44.840000000000146</v>
      </c>
      <c r="L4560">
        <f t="shared" ca="1" si="1281"/>
        <v>44.840000000000146</v>
      </c>
      <c r="M4560" s="14">
        <f t="shared" si="1282"/>
        <v>6923.0300000000498</v>
      </c>
      <c r="N4560">
        <f t="shared" si="1288"/>
        <v>0</v>
      </c>
      <c r="O4560">
        <f t="shared" si="1283"/>
        <v>0</v>
      </c>
      <c r="P4560">
        <f>COUNTIF(作圖資料!$A$3:$A$249,A4560)</f>
        <v>0</v>
      </c>
      <c r="R4560" s="7">
        <f t="shared" si="1289"/>
        <v>35</v>
      </c>
      <c r="S4560" s="8">
        <f t="shared" ca="1" si="1290"/>
        <v>35</v>
      </c>
      <c r="T4560" s="8">
        <f t="shared" ca="1" si="1291"/>
        <v>8830</v>
      </c>
      <c r="U4560" s="8">
        <f t="shared" ca="1" si="1292"/>
        <v>0</v>
      </c>
      <c r="V4560" s="9">
        <f t="shared" ca="1" si="1293"/>
        <v>0</v>
      </c>
      <c r="W4560" s="3">
        <f t="shared" si="1294"/>
        <v>-5.8244497457093924E-4</v>
      </c>
      <c r="X4560" s="3">
        <f t="shared" si="1295"/>
        <v>2.4102287156530178E-2</v>
      </c>
      <c r="Y4560" s="3">
        <f t="shared" si="1296"/>
        <v>2.4338506196271092E-2</v>
      </c>
    </row>
    <row r="4561" spans="1:25" x14ac:dyDescent="0.25">
      <c r="A4561" s="1">
        <v>42698</v>
      </c>
      <c r="B4561" s="2">
        <v>9152.11</v>
      </c>
      <c r="C4561" s="2">
        <v>63261</v>
      </c>
      <c r="D4561" s="2">
        <v>9142</v>
      </c>
      <c r="E4561" s="2">
        <v>9122</v>
      </c>
      <c r="F4561" s="13">
        <f t="shared" si="1284"/>
        <v>-1.1046632962236069E-3</v>
      </c>
      <c r="G4561" s="2">
        <f t="shared" si="1279"/>
        <v>9160.0153333333328</v>
      </c>
      <c r="H4561" s="2">
        <f t="shared" ca="1" si="1285"/>
        <v>69673.2</v>
      </c>
      <c r="I4561">
        <f t="shared" ca="1" si="1286"/>
        <v>-1</v>
      </c>
      <c r="J4561">
        <f t="shared" si="1287"/>
        <v>-1</v>
      </c>
      <c r="K4561">
        <f t="shared" si="1280"/>
        <v>-26.119999999998981</v>
      </c>
      <c r="L4561">
        <f t="shared" ca="1" si="1281"/>
        <v>-26.119999999998981</v>
      </c>
      <c r="M4561" s="14">
        <f t="shared" si="1282"/>
        <v>6923.0300000000498</v>
      </c>
      <c r="N4561">
        <f t="shared" si="1288"/>
        <v>0</v>
      </c>
      <c r="O4561">
        <f t="shared" si="1283"/>
        <v>0</v>
      </c>
      <c r="P4561">
        <f>COUNTIF(作圖資料!$A$3:$A$249,A4561)</f>
        <v>0</v>
      </c>
      <c r="R4561" s="7">
        <f t="shared" si="1289"/>
        <v>-33</v>
      </c>
      <c r="S4561" s="8">
        <f t="shared" ca="1" si="1290"/>
        <v>-33</v>
      </c>
      <c r="T4561" s="8">
        <f t="shared" ca="1" si="1291"/>
        <v>8830</v>
      </c>
      <c r="U4561" s="8">
        <f t="shared" ca="1" si="1292"/>
        <v>0</v>
      </c>
      <c r="V4561" s="9">
        <f t="shared" ca="1" si="1293"/>
        <v>0</v>
      </c>
      <c r="W4561" s="3">
        <f t="shared" si="1294"/>
        <v>-5.8244497457093924E-4</v>
      </c>
      <c r="X4561" s="3">
        <f t="shared" si="1295"/>
        <v>2.1187830693734311E-2</v>
      </c>
      <c r="Y4561" s="3">
        <f t="shared" si="1296"/>
        <v>2.0654236909679602E-2</v>
      </c>
    </row>
    <row r="4562" spans="1:25" x14ac:dyDescent="0.25">
      <c r="A4562" s="1">
        <v>42699</v>
      </c>
      <c r="B4562" s="2">
        <v>9159.07</v>
      </c>
      <c r="C4562" s="2">
        <v>58239</v>
      </c>
      <c r="D4562" s="2">
        <v>9162</v>
      </c>
      <c r="E4562" s="2">
        <v>9141</v>
      </c>
      <c r="F4562" s="13">
        <f t="shared" si="1284"/>
        <v>3.1990147471305797E-4</v>
      </c>
      <c r="G4562" s="2">
        <f t="shared" si="1279"/>
        <v>9160.8303333333333</v>
      </c>
      <c r="H4562" s="2">
        <f t="shared" ca="1" si="1285"/>
        <v>67634.2</v>
      </c>
      <c r="I4562">
        <f t="shared" ca="1" si="1286"/>
        <v>-1</v>
      </c>
      <c r="J4562">
        <f t="shared" si="1287"/>
        <v>1</v>
      </c>
      <c r="K4562">
        <f t="shared" si="1280"/>
        <v>6.9599999999991269</v>
      </c>
      <c r="L4562">
        <f t="shared" ca="1" si="1281"/>
        <v>-6.9599999999991269</v>
      </c>
      <c r="M4562" s="14">
        <f t="shared" si="1282"/>
        <v>6923.0300000000498</v>
      </c>
      <c r="N4562">
        <f t="shared" si="1288"/>
        <v>0</v>
      </c>
      <c r="O4562">
        <f t="shared" si="1283"/>
        <v>0</v>
      </c>
      <c r="P4562">
        <f>COUNTIF(作圖資料!$A$3:$A$249,A4562)</f>
        <v>0</v>
      </c>
      <c r="R4562" s="7">
        <f t="shared" si="1289"/>
        <v>20</v>
      </c>
      <c r="S4562" s="8">
        <f t="shared" ca="1" si="1290"/>
        <v>-20</v>
      </c>
      <c r="T4562" s="8">
        <f t="shared" ca="1" si="1291"/>
        <v>8830</v>
      </c>
      <c r="U4562" s="8">
        <f t="shared" ca="1" si="1292"/>
        <v>0</v>
      </c>
      <c r="V4562" s="9">
        <f t="shared" ca="1" si="1293"/>
        <v>0</v>
      </c>
      <c r="W4562" s="3">
        <f t="shared" si="1294"/>
        <v>-5.8244497457093924E-4</v>
      </c>
      <c r="X4562" s="3">
        <f t="shared" si="1295"/>
        <v>2.1964423993162452E-2</v>
      </c>
      <c r="Y4562" s="3">
        <f t="shared" si="1296"/>
        <v>2.2887127386401751E-2</v>
      </c>
    </row>
    <row r="4563" spans="1:25" x14ac:dyDescent="0.25">
      <c r="A4563" s="1">
        <v>42702</v>
      </c>
      <c r="B4563" s="2">
        <v>9222.24</v>
      </c>
      <c r="C4563" s="2">
        <v>71274</v>
      </c>
      <c r="D4563" s="2">
        <v>9223</v>
      </c>
      <c r="E4563" s="2">
        <v>9203</v>
      </c>
      <c r="F4563" s="13">
        <f t="shared" si="1284"/>
        <v>8.2409479692513443E-5</v>
      </c>
      <c r="G4563" s="2">
        <f t="shared" si="1279"/>
        <v>9162.6916666666675</v>
      </c>
      <c r="H4563" s="2">
        <f t="shared" ca="1" si="1285"/>
        <v>69473.2</v>
      </c>
      <c r="I4563">
        <f t="shared" ca="1" si="1286"/>
        <v>1</v>
      </c>
      <c r="J4563">
        <f t="shared" si="1287"/>
        <v>1</v>
      </c>
      <c r="K4563">
        <f t="shared" si="1280"/>
        <v>63.170000000000073</v>
      </c>
      <c r="L4563">
        <f t="shared" ca="1" si="1281"/>
        <v>-63.170000000000073</v>
      </c>
      <c r="M4563" s="14">
        <f t="shared" si="1282"/>
        <v>6923.0300000000498</v>
      </c>
      <c r="N4563">
        <f t="shared" si="1288"/>
        <v>0</v>
      </c>
      <c r="O4563">
        <f t="shared" si="1283"/>
        <v>0</v>
      </c>
      <c r="P4563">
        <f>COUNTIF(作圖資料!$A$3:$A$249,A4563)</f>
        <v>0</v>
      </c>
      <c r="R4563" s="7">
        <f t="shared" si="1289"/>
        <v>61</v>
      </c>
      <c r="S4563" s="8">
        <f t="shared" ca="1" si="1290"/>
        <v>-61</v>
      </c>
      <c r="T4563" s="8">
        <f t="shared" ca="1" si="1291"/>
        <v>8830</v>
      </c>
      <c r="U4563" s="8">
        <f t="shared" ca="1" si="1292"/>
        <v>0</v>
      </c>
      <c r="V4563" s="9">
        <f t="shared" ca="1" si="1293"/>
        <v>0</v>
      </c>
      <c r="W4563" s="3">
        <f t="shared" si="1294"/>
        <v>-5.8244497457093924E-4</v>
      </c>
      <c r="X4563" s="3">
        <f t="shared" si="1295"/>
        <v>2.9012900821448362E-2</v>
      </c>
      <c r="Y4563" s="3">
        <f t="shared" si="1296"/>
        <v>2.969744334040425E-2</v>
      </c>
    </row>
    <row r="4564" spans="1:25" x14ac:dyDescent="0.25">
      <c r="A4564" s="1">
        <v>42703</v>
      </c>
      <c r="B4564" s="2">
        <v>9192.3799999999992</v>
      </c>
      <c r="C4564" s="2">
        <v>74739</v>
      </c>
      <c r="D4564" s="2">
        <v>9203</v>
      </c>
      <c r="E4564" s="2">
        <v>9181</v>
      </c>
      <c r="F4564" s="13">
        <f t="shared" si="1284"/>
        <v>1.1553047197787603E-3</v>
      </c>
      <c r="G4564" s="2">
        <f t="shared" si="1279"/>
        <v>9164.7505000000001</v>
      </c>
      <c r="H4564" s="2">
        <f t="shared" ca="1" si="1285"/>
        <v>68330.2</v>
      </c>
      <c r="I4564">
        <f t="shared" ca="1" si="1286"/>
        <v>1</v>
      </c>
      <c r="J4564">
        <f t="shared" si="1287"/>
        <v>1</v>
      </c>
      <c r="K4564">
        <f t="shared" si="1280"/>
        <v>-29.860000000000582</v>
      </c>
      <c r="L4564">
        <f t="shared" ca="1" si="1281"/>
        <v>-29.860000000000582</v>
      </c>
      <c r="M4564" s="14">
        <f t="shared" si="1282"/>
        <v>6923.0300000000498</v>
      </c>
      <c r="N4564">
        <f t="shared" si="1288"/>
        <v>0</v>
      </c>
      <c r="O4564">
        <f t="shared" si="1283"/>
        <v>0</v>
      </c>
      <c r="P4564">
        <f>COUNTIF(作圖資料!$A$3:$A$249,A4564)</f>
        <v>0</v>
      </c>
      <c r="R4564" s="7">
        <f t="shared" si="1289"/>
        <v>-20</v>
      </c>
      <c r="S4564" s="8">
        <f t="shared" ca="1" si="1290"/>
        <v>-20</v>
      </c>
      <c r="T4564" s="8">
        <f t="shared" ca="1" si="1291"/>
        <v>8830</v>
      </c>
      <c r="U4564" s="8">
        <f t="shared" ca="1" si="1292"/>
        <v>0</v>
      </c>
      <c r="V4564" s="9">
        <f t="shared" ca="1" si="1293"/>
        <v>0</v>
      </c>
      <c r="W4564" s="3">
        <f t="shared" si="1294"/>
        <v>-5.8244497457093924E-4</v>
      </c>
      <c r="X4564" s="3">
        <f t="shared" si="1295"/>
        <v>2.5681137039706758E-2</v>
      </c>
      <c r="Y4564" s="3">
        <f t="shared" si="1296"/>
        <v>2.7464552863682101E-2</v>
      </c>
    </row>
    <row r="4565" spans="1:25" x14ac:dyDescent="0.25">
      <c r="A4565" s="1">
        <v>42704</v>
      </c>
      <c r="B4565" s="2">
        <v>9240.7099999999991</v>
      </c>
      <c r="C4565" s="2">
        <v>100729</v>
      </c>
      <c r="D4565" s="2">
        <v>9226</v>
      </c>
      <c r="E4565" s="2">
        <v>9206</v>
      </c>
      <c r="F4565" s="13">
        <f t="shared" si="1284"/>
        <v>-1.5918690230511956E-3</v>
      </c>
      <c r="G4565" s="2">
        <f t="shared" si="1279"/>
        <v>9168.7431666666689</v>
      </c>
      <c r="H4565" s="2">
        <f t="shared" ca="1" si="1285"/>
        <v>73648.399999999994</v>
      </c>
      <c r="I4565">
        <f t="shared" ca="1" si="1286"/>
        <v>1</v>
      </c>
      <c r="J4565">
        <f t="shared" si="1287"/>
        <v>-1</v>
      </c>
      <c r="K4565">
        <f t="shared" si="1280"/>
        <v>48.329999999999927</v>
      </c>
      <c r="L4565">
        <f t="shared" ca="1" si="1281"/>
        <v>48.329999999999927</v>
      </c>
      <c r="M4565" s="14">
        <f t="shared" si="1282"/>
        <v>6923.0300000000498</v>
      </c>
      <c r="N4565">
        <f t="shared" si="1288"/>
        <v>0</v>
      </c>
      <c r="O4565">
        <f t="shared" si="1283"/>
        <v>0</v>
      </c>
      <c r="P4565">
        <f>COUNTIF(作圖資料!$A$3:$A$249,A4565)</f>
        <v>0</v>
      </c>
      <c r="R4565" s="7">
        <f t="shared" si="1289"/>
        <v>23</v>
      </c>
      <c r="S4565" s="8">
        <f t="shared" ca="1" si="1290"/>
        <v>23</v>
      </c>
      <c r="T4565" s="8">
        <f t="shared" ca="1" si="1291"/>
        <v>8830</v>
      </c>
      <c r="U4565" s="8">
        <f t="shared" ca="1" si="1292"/>
        <v>0</v>
      </c>
      <c r="V4565" s="9">
        <f t="shared" ca="1" si="1293"/>
        <v>0</v>
      </c>
      <c r="W4565" s="3">
        <f t="shared" si="1294"/>
        <v>-5.8244497457093924E-4</v>
      </c>
      <c r="X4565" s="3">
        <f t="shared" si="1295"/>
        <v>3.1073774131855858E-2</v>
      </c>
      <c r="Y4565" s="3">
        <f t="shared" si="1296"/>
        <v>3.0032376911912628E-2</v>
      </c>
    </row>
    <row r="4566" spans="1:25" x14ac:dyDescent="0.25">
      <c r="A4566" s="1">
        <v>42705</v>
      </c>
      <c r="B4566" s="2">
        <v>9263.5300000000007</v>
      </c>
      <c r="C4566" s="2">
        <v>73972</v>
      </c>
      <c r="D4566" s="2">
        <v>9261</v>
      </c>
      <c r="E4566" s="2">
        <v>9241</v>
      </c>
      <c r="F4566" s="13">
        <f t="shared" si="1284"/>
        <v>-2.7311402888541281E-4</v>
      </c>
      <c r="G4566" s="2">
        <f t="shared" si="1279"/>
        <v>9173.3428333333341</v>
      </c>
      <c r="H4566" s="2">
        <f t="shared" ca="1" si="1285"/>
        <v>75790.600000000006</v>
      </c>
      <c r="I4566">
        <f t="shared" ca="1" si="1286"/>
        <v>-1</v>
      </c>
      <c r="J4566">
        <f t="shared" si="1287"/>
        <v>-1</v>
      </c>
      <c r="K4566">
        <f t="shared" si="1280"/>
        <v>22.820000000001528</v>
      </c>
      <c r="L4566">
        <f t="shared" ca="1" si="1281"/>
        <v>22.820000000001528</v>
      </c>
      <c r="M4566" s="14">
        <f t="shared" si="1282"/>
        <v>6923.0300000000498</v>
      </c>
      <c r="N4566">
        <f t="shared" si="1288"/>
        <v>0</v>
      </c>
      <c r="O4566">
        <f t="shared" si="1283"/>
        <v>0</v>
      </c>
      <c r="P4566">
        <f>COUNTIF(作圖資料!$A$3:$A$249,A4566)</f>
        <v>0</v>
      </c>
      <c r="R4566" s="7">
        <f t="shared" si="1289"/>
        <v>35</v>
      </c>
      <c r="S4566" s="8">
        <f t="shared" ca="1" si="1290"/>
        <v>35</v>
      </c>
      <c r="T4566" s="8">
        <f t="shared" ca="1" si="1291"/>
        <v>8830</v>
      </c>
      <c r="U4566" s="8">
        <f t="shared" ca="1" si="1292"/>
        <v>0</v>
      </c>
      <c r="V4566" s="9">
        <f t="shared" ca="1" si="1293"/>
        <v>0</v>
      </c>
      <c r="W4566" s="3">
        <f t="shared" si="1294"/>
        <v>-5.8244497457093924E-4</v>
      </c>
      <c r="X4566" s="3">
        <f t="shared" si="1295"/>
        <v>3.362001825440597E-2</v>
      </c>
      <c r="Y4566" s="3">
        <f t="shared" si="1296"/>
        <v>3.3939935246176445E-2</v>
      </c>
    </row>
    <row r="4567" spans="1:25" x14ac:dyDescent="0.25">
      <c r="A4567" s="1">
        <v>42706</v>
      </c>
      <c r="B4567" s="2">
        <v>9189.49</v>
      </c>
      <c r="C4567" s="2">
        <v>74734</v>
      </c>
      <c r="D4567" s="2">
        <v>9165</v>
      </c>
      <c r="E4567" s="2">
        <v>9143</v>
      </c>
      <c r="F4567" s="13">
        <f t="shared" si="1284"/>
        <v>-2.6650009957026599E-3</v>
      </c>
      <c r="G4567" s="2">
        <f t="shared" si="1279"/>
        <v>9174.9988333333349</v>
      </c>
      <c r="H4567" s="2">
        <f t="shared" ca="1" si="1285"/>
        <v>79089.600000000006</v>
      </c>
      <c r="I4567">
        <f t="shared" ca="1" si="1286"/>
        <v>-1</v>
      </c>
      <c r="J4567">
        <f t="shared" si="1287"/>
        <v>-1</v>
      </c>
      <c r="K4567">
        <f t="shared" si="1280"/>
        <v>-74.040000000000873</v>
      </c>
      <c r="L4567">
        <f t="shared" ca="1" si="1281"/>
        <v>74.040000000000873</v>
      </c>
      <c r="M4567" s="14">
        <f t="shared" si="1282"/>
        <v>6923.0300000000498</v>
      </c>
      <c r="N4567">
        <f t="shared" si="1288"/>
        <v>0</v>
      </c>
      <c r="O4567">
        <f t="shared" si="1283"/>
        <v>0</v>
      </c>
      <c r="P4567">
        <f>COUNTIF(作圖資料!$A$3:$A$249,A4567)</f>
        <v>0</v>
      </c>
      <c r="R4567" s="7">
        <f t="shared" si="1289"/>
        <v>-96</v>
      </c>
      <c r="S4567" s="8">
        <f t="shared" ca="1" si="1290"/>
        <v>96</v>
      </c>
      <c r="T4567" s="8">
        <f t="shared" ca="1" si="1291"/>
        <v>8830</v>
      </c>
      <c r="U4567" s="8">
        <f t="shared" ca="1" si="1292"/>
        <v>0</v>
      </c>
      <c r="V4567" s="9">
        <f t="shared" ca="1" si="1293"/>
        <v>0</v>
      </c>
      <c r="W4567" s="3">
        <f t="shared" si="1294"/>
        <v>-5.8244497457093924E-4</v>
      </c>
      <c r="X4567" s="3">
        <f t="shared" si="1295"/>
        <v>2.5358672293248841E-2</v>
      </c>
      <c r="Y4567" s="3">
        <f t="shared" si="1296"/>
        <v>2.3222060957910129E-2</v>
      </c>
    </row>
    <row r="4568" spans="1:25" x14ac:dyDescent="0.25">
      <c r="A4568" s="1">
        <v>42709</v>
      </c>
      <c r="B4568" s="2">
        <v>9160.66</v>
      </c>
      <c r="C4568" s="2">
        <v>62164</v>
      </c>
      <c r="D4568" s="2">
        <v>9157</v>
      </c>
      <c r="E4568" s="2">
        <v>9134</v>
      </c>
      <c r="F4568" s="13">
        <f t="shared" si="1284"/>
        <v>-3.9953453135466166E-4</v>
      </c>
      <c r="G4568" s="2">
        <f t="shared" si="1279"/>
        <v>9174.6456666666691</v>
      </c>
      <c r="H4568" s="2">
        <f t="shared" ca="1" si="1285"/>
        <v>77267.600000000006</v>
      </c>
      <c r="I4568">
        <f t="shared" ca="1" si="1286"/>
        <v>-1</v>
      </c>
      <c r="J4568">
        <f t="shared" si="1287"/>
        <v>-1</v>
      </c>
      <c r="K4568">
        <f t="shared" si="1280"/>
        <v>-28.829999999999927</v>
      </c>
      <c r="L4568">
        <f t="shared" ca="1" si="1281"/>
        <v>28.829999999999927</v>
      </c>
      <c r="M4568" s="14">
        <f t="shared" si="1282"/>
        <v>6923.0300000000498</v>
      </c>
      <c r="N4568">
        <f t="shared" si="1288"/>
        <v>0</v>
      </c>
      <c r="O4568">
        <f t="shared" si="1283"/>
        <v>0</v>
      </c>
      <c r="P4568">
        <f>COUNTIF(作圖資料!$A$3:$A$249,A4568)</f>
        <v>0</v>
      </c>
      <c r="R4568" s="7">
        <f t="shared" si="1289"/>
        <v>-8</v>
      </c>
      <c r="S4568" s="8">
        <f t="shared" ca="1" si="1290"/>
        <v>8</v>
      </c>
      <c r="T4568" s="8">
        <f t="shared" ca="1" si="1291"/>
        <v>8830</v>
      </c>
      <c r="U4568" s="8">
        <f t="shared" ca="1" si="1292"/>
        <v>0</v>
      </c>
      <c r="V4568" s="9">
        <f t="shared" ca="1" si="1293"/>
        <v>0</v>
      </c>
      <c r="W4568" s="3">
        <f t="shared" si="1294"/>
        <v>-5.8244497457093924E-4</v>
      </c>
      <c r="X4568" s="3">
        <f t="shared" si="1295"/>
        <v>2.2141835393462816E-2</v>
      </c>
      <c r="Y4568" s="3">
        <f t="shared" si="1296"/>
        <v>2.2328904767221269E-2</v>
      </c>
    </row>
    <row r="4569" spans="1:25" x14ac:dyDescent="0.25">
      <c r="A4569" s="1">
        <v>42710</v>
      </c>
      <c r="B4569" s="2">
        <v>9250.77</v>
      </c>
      <c r="C4569" s="2">
        <v>70578</v>
      </c>
      <c r="D4569" s="2">
        <v>9262</v>
      </c>
      <c r="E4569" s="2">
        <v>9241</v>
      </c>
      <c r="F4569" s="13">
        <f t="shared" si="1284"/>
        <v>1.2139530006691768E-3</v>
      </c>
      <c r="G4569" s="2">
        <f t="shared" si="1279"/>
        <v>9174.5073333333366</v>
      </c>
      <c r="H4569" s="2">
        <f t="shared" ca="1" si="1285"/>
        <v>76435.399999999994</v>
      </c>
      <c r="I4569">
        <f t="shared" ca="1" si="1286"/>
        <v>-1</v>
      </c>
      <c r="J4569">
        <f t="shared" si="1287"/>
        <v>1</v>
      </c>
      <c r="K4569">
        <f t="shared" si="1280"/>
        <v>90.110000000000582</v>
      </c>
      <c r="L4569">
        <f t="shared" ca="1" si="1281"/>
        <v>-90.110000000000582</v>
      </c>
      <c r="M4569" s="14">
        <f t="shared" si="1282"/>
        <v>6923.0300000000498</v>
      </c>
      <c r="N4569">
        <f t="shared" si="1288"/>
        <v>0</v>
      </c>
      <c r="O4569">
        <f t="shared" si="1283"/>
        <v>0</v>
      </c>
      <c r="P4569">
        <f>COUNTIF(作圖資料!$A$3:$A$249,A4569)</f>
        <v>0</v>
      </c>
      <c r="R4569" s="7">
        <f t="shared" si="1289"/>
        <v>105</v>
      </c>
      <c r="S4569" s="8">
        <f t="shared" ca="1" si="1290"/>
        <v>-105</v>
      </c>
      <c r="T4569" s="8">
        <f t="shared" ca="1" si="1291"/>
        <v>8830</v>
      </c>
      <c r="U4569" s="8">
        <f t="shared" ca="1" si="1292"/>
        <v>0</v>
      </c>
      <c r="V4569" s="9">
        <f t="shared" ca="1" si="1293"/>
        <v>0</v>
      </c>
      <c r="W4569" s="3">
        <f t="shared" si="1294"/>
        <v>-5.8244497457093924E-4</v>
      </c>
      <c r="X4569" s="3">
        <f t="shared" si="1295"/>
        <v>3.2196263872121156E-2</v>
      </c>
      <c r="Y4569" s="3">
        <f t="shared" si="1296"/>
        <v>3.4051579770012275E-2</v>
      </c>
    </row>
    <row r="4570" spans="1:25" x14ac:dyDescent="0.25">
      <c r="A4570" s="1">
        <v>42711</v>
      </c>
      <c r="B4570" s="2">
        <v>9263.89</v>
      </c>
      <c r="C4570" s="2">
        <v>64730</v>
      </c>
      <c r="D4570" s="2">
        <v>9263</v>
      </c>
      <c r="E4570" s="2">
        <v>9246</v>
      </c>
      <c r="F4570" s="13">
        <f t="shared" si="1284"/>
        <v>-9.6071952495058177E-5</v>
      </c>
      <c r="G4570" s="2">
        <f t="shared" si="1279"/>
        <v>9174.5240000000013</v>
      </c>
      <c r="H4570" s="2">
        <f t="shared" ca="1" si="1285"/>
        <v>69235.600000000006</v>
      </c>
      <c r="I4570">
        <f t="shared" ca="1" si="1286"/>
        <v>-1</v>
      </c>
      <c r="J4570">
        <f t="shared" si="1287"/>
        <v>-1</v>
      </c>
      <c r="K4570">
        <f t="shared" si="1280"/>
        <v>13.119999999998981</v>
      </c>
      <c r="L4570">
        <f t="shared" ca="1" si="1281"/>
        <v>-13.119999999998981</v>
      </c>
      <c r="M4570" s="14">
        <f t="shared" si="1282"/>
        <v>6923.0300000000498</v>
      </c>
      <c r="N4570">
        <f t="shared" si="1288"/>
        <v>0</v>
      </c>
      <c r="O4570">
        <f t="shared" si="1283"/>
        <v>0</v>
      </c>
      <c r="P4570">
        <f>COUNTIF(作圖資料!$A$3:$A$249,A4570)</f>
        <v>0</v>
      </c>
      <c r="R4570" s="7">
        <f t="shared" si="1289"/>
        <v>1</v>
      </c>
      <c r="S4570" s="8">
        <f t="shared" ca="1" si="1290"/>
        <v>-1</v>
      </c>
      <c r="T4570" s="8">
        <f t="shared" ca="1" si="1291"/>
        <v>8830</v>
      </c>
      <c r="U4570" s="8">
        <f t="shared" ca="1" si="1292"/>
        <v>0</v>
      </c>
      <c r="V4570" s="9">
        <f t="shared" ca="1" si="1293"/>
        <v>0</v>
      </c>
      <c r="W4570" s="3">
        <f t="shared" si="1294"/>
        <v>-5.8244497457093924E-4</v>
      </c>
      <c r="X4570" s="3">
        <f t="shared" si="1295"/>
        <v>3.3660186873341713E-2</v>
      </c>
      <c r="Y4570" s="3">
        <f t="shared" si="1296"/>
        <v>3.4163224293848327E-2</v>
      </c>
    </row>
    <row r="4571" spans="1:25" x14ac:dyDescent="0.25">
      <c r="A4571" s="1">
        <v>42712</v>
      </c>
      <c r="B4571" s="2">
        <v>9375.86</v>
      </c>
      <c r="C4571" s="2">
        <v>89947</v>
      </c>
      <c r="D4571" s="2">
        <v>9367</v>
      </c>
      <c r="E4571" s="2">
        <v>9348</v>
      </c>
      <c r="F4571" s="13">
        <f t="shared" si="1284"/>
        <v>-9.4497998050313559E-4</v>
      </c>
      <c r="G4571" s="2">
        <f t="shared" si="1279"/>
        <v>9178.0403333333343</v>
      </c>
      <c r="H4571" s="2">
        <f t="shared" ca="1" si="1285"/>
        <v>72430.600000000006</v>
      </c>
      <c r="I4571">
        <f t="shared" ca="1" si="1286"/>
        <v>1</v>
      </c>
      <c r="J4571">
        <f t="shared" si="1287"/>
        <v>-1</v>
      </c>
      <c r="K4571">
        <f t="shared" si="1280"/>
        <v>111.97000000000116</v>
      </c>
      <c r="L4571">
        <f t="shared" ca="1" si="1281"/>
        <v>-111.97000000000116</v>
      </c>
      <c r="M4571" s="14">
        <f t="shared" si="1282"/>
        <v>6923.0300000000498</v>
      </c>
      <c r="N4571">
        <f t="shared" si="1288"/>
        <v>0</v>
      </c>
      <c r="O4571">
        <f t="shared" si="1283"/>
        <v>0</v>
      </c>
      <c r="P4571">
        <f>COUNTIF(作圖資料!$A$3:$A$249,A4571)</f>
        <v>0</v>
      </c>
      <c r="R4571" s="7">
        <f t="shared" si="1289"/>
        <v>104</v>
      </c>
      <c r="S4571" s="8">
        <f t="shared" ca="1" si="1290"/>
        <v>-104</v>
      </c>
      <c r="T4571" s="8">
        <f t="shared" ca="1" si="1291"/>
        <v>8830</v>
      </c>
      <c r="U4571" s="8">
        <f t="shared" ca="1" si="1292"/>
        <v>0</v>
      </c>
      <c r="V4571" s="9">
        <f t="shared" ca="1" si="1293"/>
        <v>0</v>
      </c>
      <c r="W4571" s="3">
        <f t="shared" si="1294"/>
        <v>-5.8244497457093924E-4</v>
      </c>
      <c r="X4571" s="3">
        <f t="shared" si="1295"/>
        <v>4.6153743157387517E-2</v>
      </c>
      <c r="Y4571" s="3">
        <f t="shared" si="1296"/>
        <v>4.577425477280328E-2</v>
      </c>
    </row>
    <row r="4572" spans="1:25" x14ac:dyDescent="0.25">
      <c r="A4572" s="1">
        <v>42713</v>
      </c>
      <c r="B4572" s="2">
        <v>9392.68</v>
      </c>
      <c r="C4572" s="2">
        <v>76756</v>
      </c>
      <c r="D4572" s="2">
        <v>9390</v>
      </c>
      <c r="E4572" s="2">
        <v>9372</v>
      </c>
      <c r="F4572" s="13">
        <f t="shared" si="1284"/>
        <v>-2.853285750180623E-4</v>
      </c>
      <c r="G4572" s="2">
        <f t="shared" si="1279"/>
        <v>9183.690166666669</v>
      </c>
      <c r="H4572" s="2">
        <f t="shared" ca="1" si="1285"/>
        <v>72835</v>
      </c>
      <c r="I4572">
        <f t="shared" ca="1" si="1286"/>
        <v>1</v>
      </c>
      <c r="J4572">
        <f t="shared" si="1287"/>
        <v>-1</v>
      </c>
      <c r="K4572">
        <f t="shared" si="1280"/>
        <v>16.819999999999709</v>
      </c>
      <c r="L4572">
        <f t="shared" ca="1" si="1281"/>
        <v>16.819999999999709</v>
      </c>
      <c r="M4572" s="14">
        <f t="shared" si="1282"/>
        <v>6923.0300000000498</v>
      </c>
      <c r="N4572">
        <f t="shared" si="1288"/>
        <v>0</v>
      </c>
      <c r="O4572">
        <f t="shared" si="1283"/>
        <v>0</v>
      </c>
      <c r="P4572">
        <f>COUNTIF(作圖資料!$A$3:$A$249,A4572)</f>
        <v>0</v>
      </c>
      <c r="R4572" s="7">
        <f t="shared" si="1289"/>
        <v>23</v>
      </c>
      <c r="S4572" s="8">
        <f t="shared" ca="1" si="1290"/>
        <v>23</v>
      </c>
      <c r="T4572" s="8">
        <f t="shared" ca="1" si="1291"/>
        <v>8830</v>
      </c>
      <c r="U4572" s="8">
        <f t="shared" ca="1" si="1292"/>
        <v>0</v>
      </c>
      <c r="V4572" s="9">
        <f t="shared" ca="1" si="1293"/>
        <v>0</v>
      </c>
      <c r="W4572" s="3">
        <f t="shared" si="1294"/>
        <v>-5.8244497457093924E-4</v>
      </c>
      <c r="X4572" s="3">
        <f t="shared" si="1295"/>
        <v>4.8030510297671913E-2</v>
      </c>
      <c r="Y4572" s="3">
        <f t="shared" si="1296"/>
        <v>4.8342078821033585E-2</v>
      </c>
    </row>
    <row r="4573" spans="1:25" x14ac:dyDescent="0.25">
      <c r="A4573" s="1">
        <v>42716</v>
      </c>
      <c r="B4573" s="2">
        <v>9349.94</v>
      </c>
      <c r="C4573" s="2">
        <v>73621</v>
      </c>
      <c r="D4573" s="2">
        <v>9355</v>
      </c>
      <c r="E4573" s="2">
        <v>9339</v>
      </c>
      <c r="F4573" s="13">
        <f t="shared" si="1284"/>
        <v>5.4117994340074915E-4</v>
      </c>
      <c r="G4573" s="2">
        <f t="shared" si="1279"/>
        <v>9190.4048333333358</v>
      </c>
      <c r="H4573" s="2">
        <f t="shared" ca="1" si="1285"/>
        <v>75126.399999999994</v>
      </c>
      <c r="I4573">
        <f t="shared" ca="1" si="1286"/>
        <v>-1</v>
      </c>
      <c r="J4573">
        <f t="shared" si="1287"/>
        <v>1</v>
      </c>
      <c r="K4573">
        <f t="shared" si="1280"/>
        <v>-42.739999999999782</v>
      </c>
      <c r="L4573">
        <f t="shared" ca="1" si="1281"/>
        <v>-42.739999999999782</v>
      </c>
      <c r="M4573" s="14">
        <f t="shared" si="1282"/>
        <v>6923.0300000000498</v>
      </c>
      <c r="N4573">
        <f t="shared" si="1288"/>
        <v>0</v>
      </c>
      <c r="O4573">
        <f t="shared" si="1283"/>
        <v>0</v>
      </c>
      <c r="P4573">
        <f>COUNTIF(作圖資料!$A$3:$A$249,A4573)</f>
        <v>0</v>
      </c>
      <c r="R4573" s="7">
        <f t="shared" si="1289"/>
        <v>-35</v>
      </c>
      <c r="S4573" s="8">
        <f t="shared" ca="1" si="1290"/>
        <v>-35</v>
      </c>
      <c r="T4573" s="8">
        <f t="shared" ca="1" si="1291"/>
        <v>8830</v>
      </c>
      <c r="U4573" s="8">
        <f t="shared" ca="1" si="1292"/>
        <v>0</v>
      </c>
      <c r="V4573" s="9">
        <f t="shared" ca="1" si="1293"/>
        <v>0</v>
      </c>
      <c r="W4573" s="3">
        <f t="shared" si="1294"/>
        <v>-5.8244497457093924E-4</v>
      </c>
      <c r="X4573" s="3">
        <f t="shared" si="1295"/>
        <v>4.3261602594000248E-2</v>
      </c>
      <c r="Y4573" s="3">
        <f t="shared" si="1296"/>
        <v>4.4434520486769991E-2</v>
      </c>
    </row>
    <row r="4574" spans="1:25" x14ac:dyDescent="0.25">
      <c r="A4574" s="1">
        <v>42717</v>
      </c>
      <c r="B4574" s="2">
        <v>9382.14</v>
      </c>
      <c r="C4574" s="2">
        <v>68989</v>
      </c>
      <c r="D4574" s="2">
        <v>9378</v>
      </c>
      <c r="E4574" s="2">
        <v>9364</v>
      </c>
      <c r="F4574" s="13">
        <f t="shared" si="1284"/>
        <v>-4.4126393338828063E-4</v>
      </c>
      <c r="G4574" s="2">
        <f t="shared" si="1279"/>
        <v>9197.760000000002</v>
      </c>
      <c r="H4574" s="2">
        <f t="shared" ca="1" si="1285"/>
        <v>74808.600000000006</v>
      </c>
      <c r="I4574">
        <f t="shared" ca="1" si="1286"/>
        <v>-1</v>
      </c>
      <c r="J4574">
        <f t="shared" si="1287"/>
        <v>-1</v>
      </c>
      <c r="K4574">
        <f t="shared" si="1280"/>
        <v>32.199999999998909</v>
      </c>
      <c r="L4574">
        <f t="shared" ca="1" si="1281"/>
        <v>-32.199999999998909</v>
      </c>
      <c r="M4574" s="14">
        <f t="shared" si="1282"/>
        <v>6923.0300000000498</v>
      </c>
      <c r="N4574">
        <f t="shared" si="1288"/>
        <v>0</v>
      </c>
      <c r="O4574">
        <f t="shared" si="1283"/>
        <v>0</v>
      </c>
      <c r="P4574">
        <f>COUNTIF(作圖資料!$A$3:$A$249,A4574)</f>
        <v>0</v>
      </c>
      <c r="R4574" s="7">
        <f t="shared" si="1289"/>
        <v>23</v>
      </c>
      <c r="S4574" s="8">
        <f t="shared" ca="1" si="1290"/>
        <v>-23</v>
      </c>
      <c r="T4574" s="8">
        <f t="shared" ca="1" si="1291"/>
        <v>8830</v>
      </c>
      <c r="U4574" s="8">
        <f t="shared" ca="1" si="1292"/>
        <v>0</v>
      </c>
      <c r="V4574" s="9">
        <f t="shared" ca="1" si="1293"/>
        <v>0</v>
      </c>
      <c r="W4574" s="3">
        <f t="shared" si="1294"/>
        <v>-5.8244497457093924E-4</v>
      </c>
      <c r="X4574" s="3">
        <f t="shared" si="1295"/>
        <v>4.6854462398825403E-2</v>
      </c>
      <c r="Y4574" s="3">
        <f t="shared" si="1296"/>
        <v>4.7002344535000296E-2</v>
      </c>
    </row>
    <row r="4575" spans="1:25" x14ac:dyDescent="0.25">
      <c r="A4575" s="1">
        <v>42718</v>
      </c>
      <c r="B4575" s="2">
        <v>9368.52</v>
      </c>
      <c r="C4575" s="2">
        <v>66825</v>
      </c>
      <c r="D4575" s="2">
        <v>9370</v>
      </c>
      <c r="E4575" s="2">
        <v>9351</v>
      </c>
      <c r="F4575" s="13">
        <f t="shared" si="1284"/>
        <v>1.5797585958066129E-4</v>
      </c>
      <c r="G4575" s="2">
        <f t="shared" si="1279"/>
        <v>9205.5303333333341</v>
      </c>
      <c r="H4575" s="2">
        <f t="shared" ca="1" si="1285"/>
        <v>75227.600000000006</v>
      </c>
      <c r="I4575">
        <f t="shared" ca="1" si="1286"/>
        <v>-1</v>
      </c>
      <c r="J4575">
        <f t="shared" si="1287"/>
        <v>1</v>
      </c>
      <c r="K4575">
        <f t="shared" si="1280"/>
        <v>-13.619999999998981</v>
      </c>
      <c r="L4575">
        <f t="shared" ca="1" si="1281"/>
        <v>13.619999999998981</v>
      </c>
      <c r="M4575" s="14">
        <f t="shared" si="1282"/>
        <v>6923.0300000000498</v>
      </c>
      <c r="N4575">
        <f t="shared" si="1288"/>
        <v>0</v>
      </c>
      <c r="O4575">
        <f t="shared" si="1283"/>
        <v>0</v>
      </c>
      <c r="P4575">
        <f>COUNTIF(作圖資料!$A$3:$A$249,A4575)</f>
        <v>0</v>
      </c>
      <c r="R4575" s="7">
        <f t="shared" si="1289"/>
        <v>-8</v>
      </c>
      <c r="S4575" s="8">
        <f t="shared" ca="1" si="1290"/>
        <v>8</v>
      </c>
      <c r="T4575" s="8">
        <f t="shared" ca="1" si="1291"/>
        <v>8830</v>
      </c>
      <c r="U4575" s="8">
        <f t="shared" ca="1" si="1292"/>
        <v>0</v>
      </c>
      <c r="V4575" s="9">
        <f t="shared" ca="1" si="1293"/>
        <v>0</v>
      </c>
      <c r="W4575" s="3">
        <f t="shared" si="1294"/>
        <v>-5.8244497457093924E-4</v>
      </c>
      <c r="X4575" s="3">
        <f t="shared" si="1295"/>
        <v>4.5334749649082573E-2</v>
      </c>
      <c r="Y4575" s="3">
        <f t="shared" si="1296"/>
        <v>4.6109188344311436E-2</v>
      </c>
    </row>
    <row r="4576" spans="1:25" x14ac:dyDescent="0.25">
      <c r="A4576" s="1">
        <v>42719</v>
      </c>
      <c r="B4576" s="2">
        <v>9360.35</v>
      </c>
      <c r="C4576" s="2">
        <v>70710</v>
      </c>
      <c r="D4576" s="2">
        <v>9368</v>
      </c>
      <c r="E4576" s="2">
        <v>9354</v>
      </c>
      <c r="F4576" s="13">
        <f t="shared" si="1284"/>
        <v>8.1727713173118666E-4</v>
      </c>
      <c r="G4576" s="2">
        <f t="shared" si="1279"/>
        <v>9208.9881666666679</v>
      </c>
      <c r="H4576" s="2">
        <f t="shared" ca="1" si="1285"/>
        <v>71380.2</v>
      </c>
      <c r="I4576">
        <f t="shared" ca="1" si="1286"/>
        <v>-1</v>
      </c>
      <c r="J4576">
        <f t="shared" si="1287"/>
        <v>1</v>
      </c>
      <c r="K4576">
        <f t="shared" si="1280"/>
        <v>-8.1700000000000728</v>
      </c>
      <c r="L4576">
        <f t="shared" ca="1" si="1281"/>
        <v>8.1700000000000728</v>
      </c>
      <c r="M4576" s="14">
        <f t="shared" si="1282"/>
        <v>6923.0300000000498</v>
      </c>
      <c r="N4576">
        <f t="shared" si="1288"/>
        <v>0</v>
      </c>
      <c r="O4576">
        <f t="shared" si="1283"/>
        <v>0</v>
      </c>
      <c r="P4576">
        <f>COUNTIF(作圖資料!$A$3:$A$249,A4576)</f>
        <v>0</v>
      </c>
      <c r="R4576" s="7">
        <f t="shared" si="1289"/>
        <v>-2</v>
      </c>
      <c r="S4576" s="8">
        <f t="shared" ca="1" si="1290"/>
        <v>2</v>
      </c>
      <c r="T4576" s="8">
        <f t="shared" ca="1" si="1291"/>
        <v>8830</v>
      </c>
      <c r="U4576" s="8">
        <f t="shared" ca="1" si="1292"/>
        <v>0</v>
      </c>
      <c r="V4576" s="9">
        <f t="shared" ca="1" si="1293"/>
        <v>0</v>
      </c>
      <c r="W4576" s="3">
        <f t="shared" si="1294"/>
        <v>-5.8244497457093924E-4</v>
      </c>
      <c r="X4576" s="3">
        <f t="shared" si="1295"/>
        <v>4.442314515823087E-2</v>
      </c>
      <c r="Y4576" s="3">
        <f t="shared" si="1296"/>
        <v>4.5885899296639332E-2</v>
      </c>
    </row>
    <row r="4577" spans="1:25" x14ac:dyDescent="0.25">
      <c r="A4577" s="1">
        <v>42720</v>
      </c>
      <c r="B4577" s="2">
        <v>9326.7800000000007</v>
      </c>
      <c r="C4577" s="2">
        <v>77367</v>
      </c>
      <c r="D4577" s="2">
        <v>9312</v>
      </c>
      <c r="E4577" s="2">
        <v>9300</v>
      </c>
      <c r="F4577" s="13">
        <f t="shared" si="1284"/>
        <v>-1.584684103195344E-3</v>
      </c>
      <c r="G4577" s="2">
        <f t="shared" si="1279"/>
        <v>9211.7415000000019</v>
      </c>
      <c r="H4577" s="2">
        <f t="shared" ca="1" si="1285"/>
        <v>71502.399999999994</v>
      </c>
      <c r="I4577">
        <f t="shared" ca="1" si="1286"/>
        <v>1</v>
      </c>
      <c r="J4577">
        <f t="shared" si="1287"/>
        <v>-1</v>
      </c>
      <c r="K4577">
        <f t="shared" si="1280"/>
        <v>-33.569999999999709</v>
      </c>
      <c r="L4577">
        <f t="shared" ca="1" si="1281"/>
        <v>33.569999999999709</v>
      </c>
      <c r="M4577" s="14">
        <f t="shared" si="1282"/>
        <v>6923.0300000000498</v>
      </c>
      <c r="N4577">
        <f t="shared" si="1288"/>
        <v>0</v>
      </c>
      <c r="O4577">
        <f t="shared" si="1283"/>
        <v>0</v>
      </c>
      <c r="P4577">
        <f>COUNTIF(作圖資料!$A$3:$A$249,A4577)</f>
        <v>0</v>
      </c>
      <c r="R4577" s="7">
        <f t="shared" si="1289"/>
        <v>-56</v>
      </c>
      <c r="S4577" s="8">
        <f t="shared" ca="1" si="1290"/>
        <v>56</v>
      </c>
      <c r="T4577" s="8">
        <f t="shared" ca="1" si="1291"/>
        <v>8830</v>
      </c>
      <c r="U4577" s="8">
        <f t="shared" ca="1" si="1292"/>
        <v>0</v>
      </c>
      <c r="V4577" s="9">
        <f t="shared" ca="1" si="1293"/>
        <v>0</v>
      </c>
      <c r="W4577" s="3">
        <f t="shared" si="1294"/>
        <v>-5.8244497457093924E-4</v>
      </c>
      <c r="X4577" s="3">
        <f t="shared" si="1295"/>
        <v>4.0677421442455231E-2</v>
      </c>
      <c r="Y4577" s="3">
        <f t="shared" si="1296"/>
        <v>3.9633805961817536E-2</v>
      </c>
    </row>
    <row r="4578" spans="1:25" x14ac:dyDescent="0.25">
      <c r="A4578" s="1">
        <v>42723</v>
      </c>
      <c r="B4578" s="2">
        <v>9239.32</v>
      </c>
      <c r="C4578" s="2">
        <v>56781</v>
      </c>
      <c r="D4578" s="2">
        <v>9246</v>
      </c>
      <c r="E4578" s="2">
        <v>9233</v>
      </c>
      <c r="F4578" s="13">
        <f t="shared" si="1284"/>
        <v>7.2299693051003366E-4</v>
      </c>
      <c r="G4578" s="2">
        <f t="shared" si="1279"/>
        <v>9211.921833333332</v>
      </c>
      <c r="H4578" s="2">
        <f t="shared" ca="1" si="1285"/>
        <v>68134.399999999994</v>
      </c>
      <c r="I4578">
        <f t="shared" ca="1" si="1286"/>
        <v>-1</v>
      </c>
      <c r="J4578">
        <f t="shared" si="1287"/>
        <v>1</v>
      </c>
      <c r="K4578">
        <f t="shared" si="1280"/>
        <v>-87.460000000000946</v>
      </c>
      <c r="L4578">
        <f t="shared" ca="1" si="1281"/>
        <v>-87.460000000000946</v>
      </c>
      <c r="M4578" s="14">
        <f t="shared" si="1282"/>
        <v>6923.0300000000498</v>
      </c>
      <c r="N4578">
        <f t="shared" si="1288"/>
        <v>0</v>
      </c>
      <c r="O4578">
        <f t="shared" si="1283"/>
        <v>0</v>
      </c>
      <c r="P4578">
        <f>COUNTIF(作圖資料!$A$3:$A$249,A4578)</f>
        <v>0</v>
      </c>
      <c r="R4578" s="7">
        <f t="shared" si="1289"/>
        <v>-66</v>
      </c>
      <c r="S4578" s="8">
        <f t="shared" ca="1" si="1290"/>
        <v>-66</v>
      </c>
      <c r="T4578" s="8">
        <f t="shared" ca="1" si="1291"/>
        <v>8830</v>
      </c>
      <c r="U4578" s="8">
        <f t="shared" ca="1" si="1292"/>
        <v>0</v>
      </c>
      <c r="V4578" s="9">
        <f t="shared" ca="1" si="1293"/>
        <v>0</v>
      </c>
      <c r="W4578" s="3">
        <f t="shared" si="1294"/>
        <v>-5.8244497457093924E-4</v>
      </c>
      <c r="X4578" s="3">
        <f t="shared" si="1295"/>
        <v>3.0918678630964314E-2</v>
      </c>
      <c r="Y4578" s="3">
        <f t="shared" si="1296"/>
        <v>3.2265267388634555E-2</v>
      </c>
    </row>
    <row r="4579" spans="1:25" x14ac:dyDescent="0.25">
      <c r="A4579" s="1">
        <v>42724</v>
      </c>
      <c r="B4579" s="2">
        <v>9242.41</v>
      </c>
      <c r="C4579" s="2">
        <v>59505</v>
      </c>
      <c r="D4579" s="2">
        <v>9260</v>
      </c>
      <c r="E4579" s="2">
        <v>9254</v>
      </c>
      <c r="F4579" s="13">
        <f t="shared" si="1284"/>
        <v>1.9031832606430932E-3</v>
      </c>
      <c r="G4579" s="2">
        <f t="shared" si="1279"/>
        <v>9212.0410000000011</v>
      </c>
      <c r="H4579" s="2">
        <f t="shared" ca="1" si="1285"/>
        <v>66237.600000000006</v>
      </c>
      <c r="I4579">
        <f t="shared" ca="1" si="1286"/>
        <v>-1</v>
      </c>
      <c r="J4579">
        <f t="shared" si="1287"/>
        <v>1</v>
      </c>
      <c r="K4579">
        <f t="shared" si="1280"/>
        <v>3.0900000000001455</v>
      </c>
      <c r="L4579">
        <f t="shared" ca="1" si="1281"/>
        <v>-3.0900000000001455</v>
      </c>
      <c r="M4579" s="14">
        <f t="shared" si="1282"/>
        <v>6923.0300000000498</v>
      </c>
      <c r="N4579">
        <f t="shared" si="1288"/>
        <v>0</v>
      </c>
      <c r="O4579">
        <f t="shared" si="1283"/>
        <v>0</v>
      </c>
      <c r="P4579">
        <f>COUNTIF(作圖資料!$A$3:$A$249,A4579)</f>
        <v>0</v>
      </c>
      <c r="R4579" s="7">
        <f t="shared" si="1289"/>
        <v>14</v>
      </c>
      <c r="S4579" s="8">
        <f t="shared" ca="1" si="1290"/>
        <v>-14</v>
      </c>
      <c r="T4579" s="8">
        <f t="shared" ca="1" si="1291"/>
        <v>8830</v>
      </c>
      <c r="U4579" s="8">
        <f t="shared" ca="1" si="1292"/>
        <v>0</v>
      </c>
      <c r="V4579" s="9">
        <f t="shared" ca="1" si="1293"/>
        <v>0</v>
      </c>
      <c r="W4579" s="3">
        <f t="shared" si="1294"/>
        <v>-5.8244497457093924E-4</v>
      </c>
      <c r="X4579" s="3">
        <f t="shared" si="1295"/>
        <v>3.1263459276831052E-2</v>
      </c>
      <c r="Y4579" s="3">
        <f t="shared" si="1296"/>
        <v>3.3828290722340171E-2</v>
      </c>
    </row>
    <row r="4580" spans="1:25" x14ac:dyDescent="0.25">
      <c r="A4580" s="1">
        <v>42725</v>
      </c>
      <c r="B4580" s="2">
        <v>9204.26</v>
      </c>
      <c r="C4580" s="2">
        <v>57784</v>
      </c>
      <c r="D4580" s="2">
        <v>9232</v>
      </c>
      <c r="E4580" s="2">
        <v>9224</v>
      </c>
      <c r="F4580" s="13">
        <f t="shared" si="1284"/>
        <v>2.1446591035021445E-3</v>
      </c>
      <c r="G4580" s="2">
        <f t="shared" si="1279"/>
        <v>9210.7016666666659</v>
      </c>
      <c r="H4580" s="2">
        <f t="shared" ca="1" si="1285"/>
        <v>64429.4</v>
      </c>
      <c r="I4580">
        <f t="shared" ca="1" si="1286"/>
        <v>-1</v>
      </c>
      <c r="J4580">
        <f t="shared" si="1287"/>
        <v>1</v>
      </c>
      <c r="K4580">
        <f t="shared" si="1280"/>
        <v>-38.149999999999636</v>
      </c>
      <c r="L4580">
        <f t="shared" ca="1" si="1281"/>
        <v>38.149999999999636</v>
      </c>
      <c r="M4580" s="14">
        <f t="shared" si="1282"/>
        <v>6923.0300000000498</v>
      </c>
      <c r="N4580">
        <f t="shared" si="1288"/>
        <v>0</v>
      </c>
      <c r="O4580">
        <f t="shared" si="1283"/>
        <v>0</v>
      </c>
      <c r="P4580">
        <f>COUNTIF(作圖資料!$A$3:$A$249,A4580)</f>
        <v>1</v>
      </c>
      <c r="R4580" s="7">
        <f t="shared" si="1289"/>
        <v>-28</v>
      </c>
      <c r="S4580" s="8">
        <f t="shared" ca="1" si="1290"/>
        <v>28</v>
      </c>
      <c r="T4580" s="8">
        <f t="shared" ca="1" si="1291"/>
        <v>8830</v>
      </c>
      <c r="U4580" s="8">
        <f t="shared" ca="1" si="1292"/>
        <v>0</v>
      </c>
      <c r="V4580" s="9">
        <f t="shared" ca="1" si="1293"/>
        <v>0</v>
      </c>
      <c r="W4580" s="3">
        <f t="shared" si="1294"/>
        <v>-5.8244497457093924E-4</v>
      </c>
      <c r="X4580" s="3">
        <f t="shared" si="1295"/>
        <v>2.7006701464592497E-2</v>
      </c>
      <c r="Y4580" s="3">
        <f t="shared" si="1296"/>
        <v>3.0702244054929162E-2</v>
      </c>
    </row>
    <row r="4581" spans="1:25" x14ac:dyDescent="0.25">
      <c r="A4581" s="1">
        <v>42726</v>
      </c>
      <c r="B4581" s="2">
        <v>9118.75</v>
      </c>
      <c r="C4581" s="2">
        <v>57746</v>
      </c>
      <c r="D4581" s="2">
        <v>9130</v>
      </c>
      <c r="E4581" s="2">
        <v>9119</v>
      </c>
      <c r="F4581" s="13">
        <f t="shared" si="1284"/>
        <v>1.2337217272104795E-3</v>
      </c>
      <c r="G4581" s="2">
        <f t="shared" si="1279"/>
        <v>9209.4388333333354</v>
      </c>
      <c r="H4581" s="2">
        <f t="shared" ca="1" si="1285"/>
        <v>61836.6</v>
      </c>
      <c r="I4581">
        <f t="shared" ca="1" si="1286"/>
        <v>-1</v>
      </c>
      <c r="J4581">
        <f t="shared" si="1287"/>
        <v>1</v>
      </c>
      <c r="K4581">
        <f t="shared" si="1280"/>
        <v>-85.510000000000218</v>
      </c>
      <c r="L4581">
        <f t="shared" ca="1" si="1281"/>
        <v>85.510000000000218</v>
      </c>
      <c r="M4581" s="14">
        <f t="shared" si="1282"/>
        <v>6923.0300000000498</v>
      </c>
      <c r="N4581">
        <f t="shared" si="1288"/>
        <v>0</v>
      </c>
      <c r="O4581">
        <f t="shared" si="1283"/>
        <v>0</v>
      </c>
      <c r="P4581">
        <f>COUNTIF(作圖資料!$A$3:$A$249,A4581)</f>
        <v>0</v>
      </c>
      <c r="R4581" s="7">
        <f t="shared" si="1289"/>
        <v>-94</v>
      </c>
      <c r="S4581" s="8">
        <f t="shared" ca="1" si="1290"/>
        <v>94</v>
      </c>
      <c r="T4581" s="8">
        <f t="shared" ca="1" si="1291"/>
        <v>8830</v>
      </c>
      <c r="U4581" s="8">
        <f t="shared" ca="1" si="1292"/>
        <v>0</v>
      </c>
      <c r="V4581" s="9">
        <f t="shared" ca="1" si="1293"/>
        <v>0</v>
      </c>
      <c r="W4581" s="3">
        <f t="shared" si="1294"/>
        <v>2.1446591035021445E-3</v>
      </c>
      <c r="X4581" s="3">
        <f t="shared" si="1295"/>
        <v>-9.2902634215026748E-3</v>
      </c>
      <c r="Y4581" s="3">
        <f t="shared" si="1296"/>
        <v>-1.0190806591500434E-2</v>
      </c>
    </row>
    <row r="4582" spans="1:25" x14ac:dyDescent="0.25">
      <c r="A4582" s="1">
        <v>42727</v>
      </c>
      <c r="B4582" s="2">
        <v>9078.64</v>
      </c>
      <c r="C4582" s="2">
        <v>52556</v>
      </c>
      <c r="D4582" s="2">
        <v>9090</v>
      </c>
      <c r="E4582" s="2">
        <v>9080</v>
      </c>
      <c r="F4582" s="13">
        <f t="shared" si="1284"/>
        <v>1.2512887392825967E-3</v>
      </c>
      <c r="G4582" s="2">
        <f t="shared" si="1279"/>
        <v>9206.2345000000005</v>
      </c>
      <c r="H4582" s="2">
        <f t="shared" ca="1" si="1285"/>
        <v>56874.400000000001</v>
      </c>
      <c r="I4582">
        <f t="shared" ca="1" si="1286"/>
        <v>-1</v>
      </c>
      <c r="J4582">
        <f t="shared" si="1287"/>
        <v>1</v>
      </c>
      <c r="K4582">
        <f t="shared" si="1280"/>
        <v>-40.110000000000582</v>
      </c>
      <c r="L4582">
        <f t="shared" ca="1" si="1281"/>
        <v>40.110000000000582</v>
      </c>
      <c r="M4582" s="14">
        <f t="shared" si="1282"/>
        <v>6923.0300000000498</v>
      </c>
      <c r="N4582">
        <f t="shared" si="1288"/>
        <v>0</v>
      </c>
      <c r="O4582">
        <f t="shared" si="1283"/>
        <v>0</v>
      </c>
      <c r="P4582">
        <f>COUNTIF(作圖資料!$A$3:$A$249,A4582)</f>
        <v>0</v>
      </c>
      <c r="R4582" s="7">
        <f t="shared" si="1289"/>
        <v>-40</v>
      </c>
      <c r="S4582" s="8">
        <f t="shared" ca="1" si="1290"/>
        <v>40</v>
      </c>
      <c r="T4582" s="8">
        <f t="shared" ca="1" si="1291"/>
        <v>8830</v>
      </c>
      <c r="U4582" s="8">
        <f t="shared" ca="1" si="1292"/>
        <v>0</v>
      </c>
      <c r="V4582" s="9">
        <f t="shared" ca="1" si="1293"/>
        <v>0</v>
      </c>
      <c r="W4582" s="3">
        <f t="shared" si="1294"/>
        <v>2.1446591035021445E-3</v>
      </c>
      <c r="X4582" s="3">
        <f t="shared" si="1295"/>
        <v>-1.3648028195639927E-2</v>
      </c>
      <c r="Y4582" s="3">
        <f t="shared" si="1296"/>
        <v>-1.4527320034692148E-2</v>
      </c>
    </row>
    <row r="4583" spans="1:25" x14ac:dyDescent="0.25">
      <c r="A4583" s="1">
        <v>42730</v>
      </c>
      <c r="B4583" s="2">
        <v>9110.5400000000009</v>
      </c>
      <c r="C4583" s="2">
        <v>31542</v>
      </c>
      <c r="D4583" s="2">
        <v>9123</v>
      </c>
      <c r="E4583" s="2">
        <v>9111</v>
      </c>
      <c r="F4583" s="13">
        <f t="shared" si="1284"/>
        <v>1.3676467037078144E-3</v>
      </c>
      <c r="G4583" s="2">
        <f t="shared" si="1279"/>
        <v>9205.2960000000003</v>
      </c>
      <c r="H4583" s="2">
        <f t="shared" ca="1" si="1285"/>
        <v>51826.6</v>
      </c>
      <c r="I4583">
        <f t="shared" ca="1" si="1286"/>
        <v>-1</v>
      </c>
      <c r="J4583">
        <f t="shared" si="1287"/>
        <v>1</v>
      </c>
      <c r="K4583">
        <f t="shared" si="1280"/>
        <v>31.900000000001455</v>
      </c>
      <c r="L4583">
        <f t="shared" ca="1" si="1281"/>
        <v>-31.900000000001455</v>
      </c>
      <c r="M4583" s="14">
        <f t="shared" si="1282"/>
        <v>6923.0300000000498</v>
      </c>
      <c r="N4583">
        <f t="shared" si="1288"/>
        <v>0</v>
      </c>
      <c r="O4583">
        <f t="shared" si="1283"/>
        <v>0</v>
      </c>
      <c r="P4583">
        <f>COUNTIF(作圖資料!$A$3:$A$249,A4583)</f>
        <v>0</v>
      </c>
      <c r="R4583" s="7">
        <f t="shared" si="1289"/>
        <v>33</v>
      </c>
      <c r="S4583" s="8">
        <f t="shared" ca="1" si="1290"/>
        <v>-33</v>
      </c>
      <c r="T4583" s="8">
        <f t="shared" ca="1" si="1291"/>
        <v>8830</v>
      </c>
      <c r="U4583" s="8">
        <f t="shared" ca="1" si="1292"/>
        <v>0</v>
      </c>
      <c r="V4583" s="9">
        <f t="shared" ca="1" si="1293"/>
        <v>0</v>
      </c>
      <c r="W4583" s="3">
        <f t="shared" si="1294"/>
        <v>2.1446591035021445E-3</v>
      </c>
      <c r="X4583" s="3">
        <f t="shared" si="1295"/>
        <v>-1.0182241701125361E-2</v>
      </c>
      <c r="Y4583" s="3">
        <f t="shared" si="1296"/>
        <v>-1.0949696444058965E-2</v>
      </c>
    </row>
    <row r="4584" spans="1:25" x14ac:dyDescent="0.25">
      <c r="A4584" s="1">
        <v>42731</v>
      </c>
      <c r="B4584" s="2">
        <v>9109.27</v>
      </c>
      <c r="C4584" s="2">
        <v>33434</v>
      </c>
      <c r="D4584" s="2">
        <v>9113</v>
      </c>
      <c r="E4584" s="2">
        <v>9100</v>
      </c>
      <c r="F4584" s="13">
        <f t="shared" si="1284"/>
        <v>4.0947298740734439E-4</v>
      </c>
      <c r="G4584" s="2">
        <f t="shared" si="1279"/>
        <v>9203.2138333333351</v>
      </c>
      <c r="H4584" s="2">
        <f t="shared" ca="1" si="1285"/>
        <v>46612.4</v>
      </c>
      <c r="I4584">
        <f t="shared" ca="1" si="1286"/>
        <v>-1</v>
      </c>
      <c r="J4584">
        <f t="shared" si="1287"/>
        <v>1</v>
      </c>
      <c r="K4584">
        <f t="shared" si="1280"/>
        <v>-1.2700000000004366</v>
      </c>
      <c r="L4584">
        <f t="shared" ca="1" si="1281"/>
        <v>1.2700000000004366</v>
      </c>
      <c r="M4584" s="14">
        <f t="shared" si="1282"/>
        <v>6923.0300000000498</v>
      </c>
      <c r="N4584">
        <f t="shared" si="1288"/>
        <v>0</v>
      </c>
      <c r="O4584">
        <f t="shared" si="1283"/>
        <v>0</v>
      </c>
      <c r="P4584">
        <f>COUNTIF(作圖資料!$A$3:$A$249,A4584)</f>
        <v>0</v>
      </c>
      <c r="R4584" s="7">
        <f t="shared" si="1289"/>
        <v>-10</v>
      </c>
      <c r="S4584" s="8">
        <f t="shared" ca="1" si="1290"/>
        <v>10</v>
      </c>
      <c r="T4584" s="8">
        <f t="shared" ca="1" si="1291"/>
        <v>8830</v>
      </c>
      <c r="U4584" s="8">
        <f t="shared" ca="1" si="1292"/>
        <v>0</v>
      </c>
      <c r="V4584" s="9">
        <f t="shared" ca="1" si="1293"/>
        <v>0</v>
      </c>
      <c r="W4584" s="3">
        <f t="shared" si="1294"/>
        <v>2.1446591035021445E-3</v>
      </c>
      <c r="X4584" s="3">
        <f t="shared" si="1295"/>
        <v>-1.0320221288838027E-2</v>
      </c>
      <c r="Y4584" s="3">
        <f t="shared" si="1296"/>
        <v>-1.203382480485693E-2</v>
      </c>
    </row>
    <row r="4585" spans="1:25" x14ac:dyDescent="0.25">
      <c r="A4585" s="1">
        <v>42732</v>
      </c>
      <c r="B4585" s="2">
        <v>9201.4</v>
      </c>
      <c r="C4585" s="2">
        <v>46578</v>
      </c>
      <c r="D4585" s="2">
        <v>9211</v>
      </c>
      <c r="E4585" s="2">
        <v>9196</v>
      </c>
      <c r="F4585" s="13">
        <f t="shared" si="1284"/>
        <v>1.0433194948595848E-3</v>
      </c>
      <c r="G4585" s="2">
        <f t="shared" si="1279"/>
        <v>9201.7743333333347</v>
      </c>
      <c r="H4585" s="2">
        <f t="shared" ca="1" si="1285"/>
        <v>44371.199999999997</v>
      </c>
      <c r="I4585">
        <f t="shared" ca="1" si="1286"/>
        <v>1</v>
      </c>
      <c r="J4585">
        <f t="shared" si="1287"/>
        <v>1</v>
      </c>
      <c r="K4585">
        <f t="shared" si="1280"/>
        <v>92.1299999999992</v>
      </c>
      <c r="L4585">
        <f t="shared" ca="1" si="1281"/>
        <v>-92.1299999999992</v>
      </c>
      <c r="M4585" s="14">
        <f t="shared" si="1282"/>
        <v>6923.0300000000498</v>
      </c>
      <c r="N4585">
        <f t="shared" si="1288"/>
        <v>0</v>
      </c>
      <c r="O4585">
        <f t="shared" si="1283"/>
        <v>0</v>
      </c>
      <c r="P4585">
        <f>COUNTIF(作圖資料!$A$3:$A$249,A4585)</f>
        <v>0</v>
      </c>
      <c r="R4585" s="7">
        <f t="shared" si="1289"/>
        <v>98</v>
      </c>
      <c r="S4585" s="8">
        <f t="shared" ca="1" si="1290"/>
        <v>-98</v>
      </c>
      <c r="T4585" s="8">
        <f t="shared" ca="1" si="1291"/>
        <v>8830</v>
      </c>
      <c r="U4585" s="8">
        <f t="shared" ca="1" si="1292"/>
        <v>0</v>
      </c>
      <c r="V4585" s="9">
        <f t="shared" ca="1" si="1293"/>
        <v>0</v>
      </c>
      <c r="W4585" s="3">
        <f t="shared" si="1294"/>
        <v>2.1446591035021445E-3</v>
      </c>
      <c r="X4585" s="3">
        <f t="shared" si="1295"/>
        <v>-3.1072568571521852E-4</v>
      </c>
      <c r="Y4585" s="3">
        <f t="shared" si="1296"/>
        <v>-1.4093668690373651E-3</v>
      </c>
    </row>
    <row r="4586" spans="1:25" x14ac:dyDescent="0.25">
      <c r="A4586" s="1">
        <v>42733</v>
      </c>
      <c r="B4586" s="2">
        <v>9153.09</v>
      </c>
      <c r="C4586" s="2">
        <v>52020</v>
      </c>
      <c r="D4586" s="2">
        <v>9184</v>
      </c>
      <c r="E4586" s="2">
        <v>9173</v>
      </c>
      <c r="F4586" s="13">
        <f t="shared" si="1284"/>
        <v>3.3770016464385044E-3</v>
      </c>
      <c r="G4586" s="2">
        <f t="shared" si="1279"/>
        <v>9199.7878333333338</v>
      </c>
      <c r="H4586" s="2">
        <f t="shared" ca="1" si="1285"/>
        <v>43226</v>
      </c>
      <c r="I4586">
        <f t="shared" ca="1" si="1286"/>
        <v>1</v>
      </c>
      <c r="J4586">
        <f t="shared" si="1287"/>
        <v>1</v>
      </c>
      <c r="K4586">
        <f t="shared" si="1280"/>
        <v>-48.309999999999491</v>
      </c>
      <c r="L4586">
        <f t="shared" ca="1" si="1281"/>
        <v>-48.309999999999491</v>
      </c>
      <c r="M4586" s="14">
        <f t="shared" si="1282"/>
        <v>6923.0300000000498</v>
      </c>
      <c r="N4586">
        <f t="shared" si="1288"/>
        <v>0</v>
      </c>
      <c r="O4586">
        <f t="shared" si="1283"/>
        <v>0</v>
      </c>
      <c r="P4586">
        <f>COUNTIF(作圖資料!$A$3:$A$249,A4586)</f>
        <v>0</v>
      </c>
      <c r="R4586" s="7">
        <f t="shared" si="1289"/>
        <v>-27</v>
      </c>
      <c r="S4586" s="8">
        <f t="shared" ca="1" si="1290"/>
        <v>-27</v>
      </c>
      <c r="T4586" s="8">
        <f t="shared" ca="1" si="1291"/>
        <v>8830</v>
      </c>
      <c r="U4586" s="8">
        <f t="shared" ca="1" si="1292"/>
        <v>0</v>
      </c>
      <c r="V4586" s="9">
        <f t="shared" ca="1" si="1293"/>
        <v>0</v>
      </c>
      <c r="W4586" s="3">
        <f t="shared" si="1294"/>
        <v>2.1446591035021445E-3</v>
      </c>
      <c r="X4586" s="3">
        <f t="shared" si="1295"/>
        <v>-5.5593822860285913E-3</v>
      </c>
      <c r="Y4586" s="3">
        <f t="shared" si="1296"/>
        <v>-4.3365134431917474E-3</v>
      </c>
    </row>
    <row r="4587" spans="1:25" x14ac:dyDescent="0.25">
      <c r="A4587" s="1">
        <v>42734</v>
      </c>
      <c r="B4587" s="2">
        <v>9253.5</v>
      </c>
      <c r="C4587" s="2">
        <v>56183</v>
      </c>
      <c r="D4587" s="2">
        <v>9262</v>
      </c>
      <c r="E4587" s="2">
        <v>9252</v>
      </c>
      <c r="F4587" s="13">
        <f t="shared" si="1284"/>
        <v>9.1857135138062596E-4</v>
      </c>
      <c r="G4587" s="2">
        <f t="shared" si="1279"/>
        <v>9199.2743333333328</v>
      </c>
      <c r="H4587" s="2">
        <f t="shared" ca="1" si="1285"/>
        <v>43951.4</v>
      </c>
      <c r="I4587">
        <f t="shared" ca="1" si="1286"/>
        <v>1</v>
      </c>
      <c r="J4587">
        <f t="shared" si="1287"/>
        <v>1</v>
      </c>
      <c r="K4587">
        <f t="shared" si="1280"/>
        <v>100.40999999999985</v>
      </c>
      <c r="L4587">
        <f t="shared" ca="1" si="1281"/>
        <v>100.40999999999985</v>
      </c>
      <c r="M4587" s="14">
        <f t="shared" si="1282"/>
        <v>6923.0300000000498</v>
      </c>
      <c r="N4587">
        <f t="shared" si="1288"/>
        <v>0</v>
      </c>
      <c r="O4587">
        <f t="shared" si="1283"/>
        <v>0</v>
      </c>
      <c r="P4587">
        <f>COUNTIF(作圖資料!$A$3:$A$249,A4587)</f>
        <v>0</v>
      </c>
      <c r="R4587" s="7">
        <f t="shared" si="1289"/>
        <v>78</v>
      </c>
      <c r="S4587" s="8">
        <f t="shared" ca="1" si="1290"/>
        <v>78</v>
      </c>
      <c r="T4587" s="8">
        <f t="shared" ca="1" si="1291"/>
        <v>8830</v>
      </c>
      <c r="U4587" s="8">
        <f t="shared" ca="1" si="1292"/>
        <v>0</v>
      </c>
      <c r="V4587" s="9">
        <f t="shared" ca="1" si="1293"/>
        <v>0</v>
      </c>
      <c r="W4587" s="3">
        <f t="shared" si="1294"/>
        <v>2.1446591035021445E-3</v>
      </c>
      <c r="X4587" s="3">
        <f t="shared" si="1295"/>
        <v>5.3496967708428489E-3</v>
      </c>
      <c r="Y4587" s="3">
        <f t="shared" si="1296"/>
        <v>4.119687771031888E-3</v>
      </c>
    </row>
    <row r="4588" spans="1:25" x14ac:dyDescent="0.25">
      <c r="A4588" s="1">
        <v>42738</v>
      </c>
      <c r="B4588" s="2">
        <v>9272.8799999999992</v>
      </c>
      <c r="C4588" s="2">
        <v>45288</v>
      </c>
      <c r="D4588" s="2">
        <v>9281</v>
      </c>
      <c r="E4588" s="2">
        <v>9268</v>
      </c>
      <c r="F4588" s="13">
        <f t="shared" si="1284"/>
        <v>8.7567185167936046E-4</v>
      </c>
      <c r="G4588" s="2">
        <f t="shared" si="1279"/>
        <v>9199.3921666666665</v>
      </c>
      <c r="H4588" s="2">
        <f t="shared" ca="1" si="1285"/>
        <v>46700.6</v>
      </c>
      <c r="I4588">
        <f t="shared" ca="1" si="1286"/>
        <v>-1</v>
      </c>
      <c r="J4588">
        <f t="shared" si="1287"/>
        <v>1</v>
      </c>
      <c r="K4588">
        <f t="shared" si="1280"/>
        <v>19.3799999999992</v>
      </c>
      <c r="L4588">
        <f t="shared" ca="1" si="1281"/>
        <v>19.3799999999992</v>
      </c>
      <c r="M4588" s="14">
        <f t="shared" si="1282"/>
        <v>6923.0300000000498</v>
      </c>
      <c r="N4588">
        <f t="shared" si="1288"/>
        <v>0</v>
      </c>
      <c r="O4588">
        <f t="shared" si="1283"/>
        <v>0</v>
      </c>
      <c r="P4588">
        <f>COUNTIF(作圖資料!$A$3:$A$249,A4588)</f>
        <v>0</v>
      </c>
      <c r="R4588" s="7">
        <f t="shared" si="1289"/>
        <v>19</v>
      </c>
      <c r="S4588" s="8">
        <f t="shared" ca="1" si="1290"/>
        <v>19</v>
      </c>
      <c r="T4588" s="8">
        <f t="shared" ca="1" si="1291"/>
        <v>8830</v>
      </c>
      <c r="U4588" s="8">
        <f t="shared" ca="1" si="1292"/>
        <v>0</v>
      </c>
      <c r="V4588" s="9">
        <f t="shared" ca="1" si="1293"/>
        <v>0</v>
      </c>
      <c r="W4588" s="3">
        <f t="shared" si="1294"/>
        <v>2.1446591035021445E-3</v>
      </c>
      <c r="X4588" s="3">
        <f t="shared" si="1295"/>
        <v>7.4552435502688308E-3</v>
      </c>
      <c r="Y4588" s="3">
        <f t="shared" si="1296"/>
        <v>6.179531656547832E-3</v>
      </c>
    </row>
    <row r="4589" spans="1:25" x14ac:dyDescent="0.25">
      <c r="A4589" s="1">
        <v>42739</v>
      </c>
      <c r="B4589" s="2">
        <v>9286.9599999999991</v>
      </c>
      <c r="C4589" s="2">
        <v>55928</v>
      </c>
      <c r="D4589" s="2">
        <v>9273</v>
      </c>
      <c r="E4589" s="2">
        <v>9261</v>
      </c>
      <c r="F4589" s="13">
        <f t="shared" si="1284"/>
        <v>-1.503182957609317E-3</v>
      </c>
      <c r="G4589" s="2">
        <f t="shared" si="1279"/>
        <v>9200.5111666666671</v>
      </c>
      <c r="H4589" s="2">
        <f t="shared" ca="1" si="1285"/>
        <v>51199.4</v>
      </c>
      <c r="I4589">
        <f t="shared" ca="1" si="1286"/>
        <v>1</v>
      </c>
      <c r="J4589">
        <f t="shared" si="1287"/>
        <v>-1</v>
      </c>
      <c r="K4589">
        <f t="shared" si="1280"/>
        <v>14.079999999999927</v>
      </c>
      <c r="L4589">
        <f t="shared" ca="1" si="1281"/>
        <v>-14.079999999999927</v>
      </c>
      <c r="M4589" s="14">
        <f t="shared" si="1282"/>
        <v>6923.0300000000498</v>
      </c>
      <c r="N4589">
        <f t="shared" si="1288"/>
        <v>0</v>
      </c>
      <c r="O4589">
        <f t="shared" si="1283"/>
        <v>0</v>
      </c>
      <c r="P4589">
        <f>COUNTIF(作圖資料!$A$3:$A$249,A4589)</f>
        <v>0</v>
      </c>
      <c r="R4589" s="7">
        <f t="shared" si="1289"/>
        <v>-8</v>
      </c>
      <c r="S4589" s="8">
        <f t="shared" ca="1" si="1290"/>
        <v>8</v>
      </c>
      <c r="T4589" s="8">
        <f t="shared" ca="1" si="1291"/>
        <v>8830</v>
      </c>
      <c r="U4589" s="8">
        <f t="shared" ca="1" si="1292"/>
        <v>0</v>
      </c>
      <c r="V4589" s="9">
        <f t="shared" ca="1" si="1293"/>
        <v>0</v>
      </c>
      <c r="W4589" s="3">
        <f t="shared" si="1294"/>
        <v>2.1446591035021445E-3</v>
      </c>
      <c r="X4589" s="3">
        <f t="shared" si="1295"/>
        <v>8.9849700030200097E-3</v>
      </c>
      <c r="Y4589" s="3">
        <f t="shared" si="1296"/>
        <v>5.3122289679095047E-3</v>
      </c>
    </row>
    <row r="4590" spans="1:25" x14ac:dyDescent="0.25">
      <c r="A4590" s="1">
        <v>42740</v>
      </c>
      <c r="B4590" s="2">
        <v>9358.14</v>
      </c>
      <c r="C4590" s="2">
        <v>76001</v>
      </c>
      <c r="D4590" s="2">
        <v>9340</v>
      </c>
      <c r="E4590" s="2">
        <v>9327</v>
      </c>
      <c r="F4590" s="13">
        <f t="shared" si="1284"/>
        <v>-1.9384193867584276E-3</v>
      </c>
      <c r="G4590" s="2">
        <f t="shared" si="1279"/>
        <v>9202.2701666666671</v>
      </c>
      <c r="H4590" s="2">
        <f t="shared" ca="1" si="1285"/>
        <v>57084</v>
      </c>
      <c r="I4590">
        <f t="shared" ca="1" si="1286"/>
        <v>1</v>
      </c>
      <c r="J4590">
        <f t="shared" si="1287"/>
        <v>-1</v>
      </c>
      <c r="K4590">
        <f t="shared" si="1280"/>
        <v>71.180000000000291</v>
      </c>
      <c r="L4590">
        <f t="shared" ca="1" si="1281"/>
        <v>71.180000000000291</v>
      </c>
      <c r="M4590" s="14">
        <f t="shared" si="1282"/>
        <v>6923.0300000000498</v>
      </c>
      <c r="N4590">
        <f t="shared" si="1288"/>
        <v>0</v>
      </c>
      <c r="O4590">
        <f t="shared" si="1283"/>
        <v>0</v>
      </c>
      <c r="P4590">
        <f>COUNTIF(作圖資料!$A$3:$A$249,A4590)</f>
        <v>0</v>
      </c>
      <c r="R4590" s="7">
        <f t="shared" si="1289"/>
        <v>67</v>
      </c>
      <c r="S4590" s="8">
        <f t="shared" ca="1" si="1290"/>
        <v>67</v>
      </c>
      <c r="T4590" s="8">
        <f t="shared" ca="1" si="1291"/>
        <v>8830</v>
      </c>
      <c r="U4590" s="8">
        <f t="shared" ca="1" si="1292"/>
        <v>0</v>
      </c>
      <c r="V4590" s="9">
        <f t="shared" ca="1" si="1293"/>
        <v>0</v>
      </c>
      <c r="W4590" s="3">
        <f t="shared" si="1294"/>
        <v>2.1446591035021445E-3</v>
      </c>
      <c r="X4590" s="3">
        <f t="shared" si="1295"/>
        <v>1.6718345635607479E-2</v>
      </c>
      <c r="Y4590" s="3">
        <f t="shared" si="1296"/>
        <v>1.2575888985255634E-2</v>
      </c>
    </row>
    <row r="4591" spans="1:25" x14ac:dyDescent="0.25">
      <c r="A4591" s="1">
        <v>42741</v>
      </c>
      <c r="B4591" s="2">
        <v>9372.2199999999993</v>
      </c>
      <c r="C4591" s="2">
        <v>69272</v>
      </c>
      <c r="D4591" s="2">
        <v>9367</v>
      </c>
      <c r="E4591" s="2">
        <v>9354</v>
      </c>
      <c r="F4591" s="13">
        <f t="shared" si="1284"/>
        <v>-5.5696515873504548E-4</v>
      </c>
      <c r="G4591" s="2">
        <f t="shared" si="1279"/>
        <v>9204.8210000000017</v>
      </c>
      <c r="H4591" s="2">
        <f t="shared" ca="1" si="1285"/>
        <v>60534.400000000001</v>
      </c>
      <c r="I4591">
        <f t="shared" ca="1" si="1286"/>
        <v>1</v>
      </c>
      <c r="J4591">
        <f t="shared" si="1287"/>
        <v>-1</v>
      </c>
      <c r="K4591">
        <f t="shared" si="1280"/>
        <v>14.079999999999927</v>
      </c>
      <c r="L4591">
        <f t="shared" ca="1" si="1281"/>
        <v>14.079999999999927</v>
      </c>
      <c r="M4591" s="14">
        <f t="shared" si="1282"/>
        <v>6923.0300000000498</v>
      </c>
      <c r="N4591">
        <f t="shared" si="1288"/>
        <v>0</v>
      </c>
      <c r="O4591">
        <f t="shared" si="1283"/>
        <v>0</v>
      </c>
      <c r="P4591">
        <f>COUNTIF(作圖資料!$A$3:$A$249,A4591)</f>
        <v>0</v>
      </c>
      <c r="R4591" s="7">
        <f t="shared" si="1289"/>
        <v>27</v>
      </c>
      <c r="S4591" s="8">
        <f t="shared" ca="1" si="1290"/>
        <v>27</v>
      </c>
      <c r="T4591" s="8">
        <f t="shared" ca="1" si="1291"/>
        <v>8830</v>
      </c>
      <c r="U4591" s="8">
        <f t="shared" ca="1" si="1292"/>
        <v>0</v>
      </c>
      <c r="V4591" s="9">
        <f t="shared" ca="1" si="1293"/>
        <v>0</v>
      </c>
      <c r="W4591" s="3">
        <f t="shared" si="1294"/>
        <v>2.1446591035021445E-3</v>
      </c>
      <c r="X4591" s="3">
        <f t="shared" si="1295"/>
        <v>1.8248072088358658E-2</v>
      </c>
      <c r="Y4591" s="3">
        <f t="shared" si="1296"/>
        <v>1.5503035559409906E-2</v>
      </c>
    </row>
    <row r="4592" spans="1:25" x14ac:dyDescent="0.25">
      <c r="A4592" s="1">
        <v>42744</v>
      </c>
      <c r="B4592" s="2">
        <v>9342.42</v>
      </c>
      <c r="C4592" s="2">
        <v>63848</v>
      </c>
      <c r="D4592" s="2">
        <v>9344</v>
      </c>
      <c r="E4592" s="2">
        <v>9335</v>
      </c>
      <c r="F4592" s="13">
        <f t="shared" si="1284"/>
        <v>1.6912106285094097E-4</v>
      </c>
      <c r="G4592" s="2">
        <f t="shared" si="1279"/>
        <v>9207.77516666667</v>
      </c>
      <c r="H4592" s="2">
        <f t="shared" ca="1" si="1285"/>
        <v>62067.4</v>
      </c>
      <c r="I4592">
        <f t="shared" ca="1" si="1286"/>
        <v>1</v>
      </c>
      <c r="J4592">
        <f t="shared" si="1287"/>
        <v>1</v>
      </c>
      <c r="K4592">
        <f t="shared" si="1280"/>
        <v>-29.799999999999272</v>
      </c>
      <c r="L4592">
        <f t="shared" ca="1" si="1281"/>
        <v>-29.799999999999272</v>
      </c>
      <c r="M4592" s="14">
        <f t="shared" si="1282"/>
        <v>6923.0300000000498</v>
      </c>
      <c r="N4592">
        <f t="shared" si="1288"/>
        <v>0</v>
      </c>
      <c r="O4592">
        <f t="shared" si="1283"/>
        <v>0</v>
      </c>
      <c r="P4592">
        <f>COUNTIF(作圖資料!$A$3:$A$249,A4592)</f>
        <v>0</v>
      </c>
      <c r="R4592" s="7">
        <f t="shared" si="1289"/>
        <v>-23</v>
      </c>
      <c r="S4592" s="8">
        <f t="shared" ca="1" si="1290"/>
        <v>-23</v>
      </c>
      <c r="T4592" s="8">
        <f t="shared" ca="1" si="1291"/>
        <v>8830</v>
      </c>
      <c r="U4592" s="8">
        <f t="shared" ca="1" si="1292"/>
        <v>0</v>
      </c>
      <c r="V4592" s="9">
        <f t="shared" ca="1" si="1293"/>
        <v>0</v>
      </c>
      <c r="W4592" s="3">
        <f t="shared" si="1294"/>
        <v>2.1446591035021445E-3</v>
      </c>
      <c r="X4592" s="3">
        <f t="shared" si="1295"/>
        <v>1.501044081762104E-2</v>
      </c>
      <c r="Y4592" s="3">
        <f t="shared" si="1296"/>
        <v>1.3009540329574687E-2</v>
      </c>
    </row>
    <row r="4593" spans="1:25" x14ac:dyDescent="0.25">
      <c r="A4593" s="1">
        <v>42745</v>
      </c>
      <c r="B4593" s="2">
        <v>9349.64</v>
      </c>
      <c r="C4593" s="2">
        <v>59705</v>
      </c>
      <c r="D4593" s="2">
        <v>9342</v>
      </c>
      <c r="E4593" s="2">
        <v>9333</v>
      </c>
      <c r="F4593" s="13">
        <f t="shared" si="1284"/>
        <v>-8.1714376168484648E-4</v>
      </c>
      <c r="G4593" s="2">
        <f t="shared" si="1279"/>
        <v>9210.6655000000028</v>
      </c>
      <c r="H4593" s="2">
        <f t="shared" ca="1" si="1285"/>
        <v>64950.8</v>
      </c>
      <c r="I4593">
        <f t="shared" ca="1" si="1286"/>
        <v>-1</v>
      </c>
      <c r="J4593">
        <f t="shared" si="1287"/>
        <v>-1</v>
      </c>
      <c r="K4593">
        <f t="shared" si="1280"/>
        <v>7.2199999999993452</v>
      </c>
      <c r="L4593">
        <f t="shared" ca="1" si="1281"/>
        <v>7.2199999999993452</v>
      </c>
      <c r="M4593" s="14">
        <f t="shared" si="1282"/>
        <v>6923.0300000000498</v>
      </c>
      <c r="N4593">
        <f t="shared" si="1288"/>
        <v>0</v>
      </c>
      <c r="O4593">
        <f t="shared" si="1283"/>
        <v>0</v>
      </c>
      <c r="P4593">
        <f>COUNTIF(作圖資料!$A$3:$A$249,A4593)</f>
        <v>0</v>
      </c>
      <c r="R4593" s="7">
        <f t="shared" si="1289"/>
        <v>-2</v>
      </c>
      <c r="S4593" s="8">
        <f t="shared" ca="1" si="1290"/>
        <v>-2</v>
      </c>
      <c r="T4593" s="8">
        <f t="shared" ca="1" si="1291"/>
        <v>8830</v>
      </c>
      <c r="U4593" s="8">
        <f t="shared" ca="1" si="1292"/>
        <v>0</v>
      </c>
      <c r="V4593" s="9">
        <f t="shared" ca="1" si="1293"/>
        <v>0</v>
      </c>
      <c r="W4593" s="3">
        <f t="shared" si="1294"/>
        <v>2.1446591035021445E-3</v>
      </c>
      <c r="X4593" s="3">
        <f t="shared" si="1295"/>
        <v>1.5794860206034489E-2</v>
      </c>
      <c r="Y4593" s="3">
        <f t="shared" si="1296"/>
        <v>1.2792714657415161E-2</v>
      </c>
    </row>
    <row r="4594" spans="1:25" x14ac:dyDescent="0.25">
      <c r="A4594" s="1">
        <v>42746</v>
      </c>
      <c r="B4594" s="2">
        <v>9345.74</v>
      </c>
      <c r="C4594" s="2">
        <v>72693</v>
      </c>
      <c r="D4594" s="2">
        <v>9338</v>
      </c>
      <c r="E4594" s="2">
        <v>9327</v>
      </c>
      <c r="F4594" s="13">
        <f t="shared" si="1284"/>
        <v>-8.2818482003566007E-4</v>
      </c>
      <c r="G4594" s="2">
        <f t="shared" si="1279"/>
        <v>9212.7181666666711</v>
      </c>
      <c r="H4594" s="2">
        <f t="shared" ca="1" si="1285"/>
        <v>68303.8</v>
      </c>
      <c r="I4594">
        <f t="shared" ca="1" si="1286"/>
        <v>1</v>
      </c>
      <c r="J4594">
        <f t="shared" si="1287"/>
        <v>-1</v>
      </c>
      <c r="K4594">
        <f t="shared" si="1280"/>
        <v>-3.8999999999996362</v>
      </c>
      <c r="L4594">
        <f t="shared" ca="1" si="1281"/>
        <v>3.8999999999996362</v>
      </c>
      <c r="M4594" s="14">
        <f t="shared" si="1282"/>
        <v>6923.0300000000498</v>
      </c>
      <c r="N4594">
        <f t="shared" si="1288"/>
        <v>0</v>
      </c>
      <c r="O4594">
        <f t="shared" si="1283"/>
        <v>0</v>
      </c>
      <c r="P4594">
        <f>COUNTIF(作圖資料!$A$3:$A$249,A4594)</f>
        <v>0</v>
      </c>
      <c r="R4594" s="7">
        <f t="shared" si="1289"/>
        <v>-4</v>
      </c>
      <c r="S4594" s="8">
        <f t="shared" ca="1" si="1290"/>
        <v>4</v>
      </c>
      <c r="T4594" s="8">
        <f t="shared" ca="1" si="1291"/>
        <v>8830</v>
      </c>
      <c r="U4594" s="8">
        <f t="shared" ca="1" si="1292"/>
        <v>0</v>
      </c>
      <c r="V4594" s="9">
        <f t="shared" ca="1" si="1293"/>
        <v>0</v>
      </c>
      <c r="W4594" s="3">
        <f t="shared" si="1294"/>
        <v>2.1446591035021445E-3</v>
      </c>
      <c r="X4594" s="3">
        <f t="shared" si="1295"/>
        <v>1.5371143361877504E-2</v>
      </c>
      <c r="Y4594" s="3">
        <f t="shared" si="1296"/>
        <v>1.2359063313095886E-2</v>
      </c>
    </row>
    <row r="4595" spans="1:25" x14ac:dyDescent="0.25">
      <c r="A4595" s="1">
        <v>42747</v>
      </c>
      <c r="B4595" s="2">
        <v>9410.18</v>
      </c>
      <c r="C4595" s="2">
        <v>75193</v>
      </c>
      <c r="D4595" s="2">
        <v>9410</v>
      </c>
      <c r="E4595" s="2">
        <v>9403</v>
      </c>
      <c r="F4595" s="13">
        <f t="shared" si="1284"/>
        <v>-1.9128220714148547E-5</v>
      </c>
      <c r="G4595" s="2">
        <f t="shared" si="1279"/>
        <v>9214.821333333337</v>
      </c>
      <c r="H4595" s="2">
        <f t="shared" ca="1" si="1285"/>
        <v>68142.2</v>
      </c>
      <c r="I4595">
        <f t="shared" ca="1" si="1286"/>
        <v>1</v>
      </c>
      <c r="J4595">
        <f t="shared" si="1287"/>
        <v>-1</v>
      </c>
      <c r="K4595">
        <f t="shared" si="1280"/>
        <v>64.440000000000509</v>
      </c>
      <c r="L4595">
        <f t="shared" ca="1" si="1281"/>
        <v>64.440000000000509</v>
      </c>
      <c r="M4595" s="14">
        <f t="shared" si="1282"/>
        <v>6923.0300000000498</v>
      </c>
      <c r="N4595">
        <f t="shared" si="1288"/>
        <v>0</v>
      </c>
      <c r="O4595">
        <f t="shared" si="1283"/>
        <v>0</v>
      </c>
      <c r="P4595">
        <f>COUNTIF(作圖資料!$A$3:$A$249,A4595)</f>
        <v>0</v>
      </c>
      <c r="R4595" s="7">
        <f t="shared" si="1289"/>
        <v>72</v>
      </c>
      <c r="S4595" s="8">
        <f t="shared" ca="1" si="1290"/>
        <v>72</v>
      </c>
      <c r="T4595" s="8">
        <f t="shared" ca="1" si="1291"/>
        <v>8830</v>
      </c>
      <c r="U4595" s="8">
        <f t="shared" ca="1" si="1292"/>
        <v>0</v>
      </c>
      <c r="V4595" s="9">
        <f t="shared" ca="1" si="1293"/>
        <v>0</v>
      </c>
      <c r="W4595" s="3">
        <f t="shared" si="1294"/>
        <v>2.1446591035021445E-3</v>
      </c>
      <c r="X4595" s="3">
        <f t="shared" si="1295"/>
        <v>2.2372249371486186E-2</v>
      </c>
      <c r="Y4595" s="3">
        <f t="shared" si="1296"/>
        <v>2.0164787510841053E-2</v>
      </c>
    </row>
    <row r="4596" spans="1:25" x14ac:dyDescent="0.25">
      <c r="A4596" s="1">
        <v>42748</v>
      </c>
      <c r="B4596" s="2">
        <v>9378.83</v>
      </c>
      <c r="C4596" s="2">
        <v>68595</v>
      </c>
      <c r="D4596" s="2">
        <v>9374</v>
      </c>
      <c r="E4596" s="2">
        <v>9370</v>
      </c>
      <c r="F4596" s="13">
        <f t="shared" si="1284"/>
        <v>-5.1498960957818696E-4</v>
      </c>
      <c r="G4596" s="2">
        <f t="shared" si="1279"/>
        <v>9215.8478333333369</v>
      </c>
      <c r="H4596" s="2">
        <f t="shared" ca="1" si="1285"/>
        <v>68006.8</v>
      </c>
      <c r="I4596">
        <f t="shared" ca="1" si="1286"/>
        <v>1</v>
      </c>
      <c r="J4596">
        <f t="shared" si="1287"/>
        <v>-1</v>
      </c>
      <c r="K4596">
        <f t="shared" si="1280"/>
        <v>-31.350000000000364</v>
      </c>
      <c r="L4596">
        <f t="shared" ca="1" si="1281"/>
        <v>-31.350000000000364</v>
      </c>
      <c r="M4596" s="14">
        <f t="shared" si="1282"/>
        <v>6923.0300000000498</v>
      </c>
      <c r="N4596">
        <f t="shared" si="1288"/>
        <v>0</v>
      </c>
      <c r="O4596">
        <f t="shared" si="1283"/>
        <v>0</v>
      </c>
      <c r="P4596">
        <f>COUNTIF(作圖資料!$A$3:$A$249,A4596)</f>
        <v>0</v>
      </c>
      <c r="R4596" s="7">
        <f t="shared" si="1289"/>
        <v>-36</v>
      </c>
      <c r="S4596" s="8">
        <f t="shared" ca="1" si="1290"/>
        <v>-36</v>
      </c>
      <c r="T4596" s="8">
        <f t="shared" ca="1" si="1291"/>
        <v>8830</v>
      </c>
      <c r="U4596" s="8">
        <f t="shared" ca="1" si="1292"/>
        <v>0</v>
      </c>
      <c r="V4596" s="9">
        <f t="shared" ca="1" si="1293"/>
        <v>0</v>
      </c>
      <c r="W4596" s="3">
        <f t="shared" si="1294"/>
        <v>2.1446591035021445E-3</v>
      </c>
      <c r="X4596" s="3">
        <f t="shared" si="1295"/>
        <v>1.8966217816532183E-2</v>
      </c>
      <c r="Y4596" s="3">
        <f t="shared" si="1296"/>
        <v>1.626192541196847E-2</v>
      </c>
    </row>
    <row r="4597" spans="1:25" x14ac:dyDescent="0.25">
      <c r="A4597" s="1">
        <v>42751</v>
      </c>
      <c r="B4597" s="2">
        <v>9292.33</v>
      </c>
      <c r="C4597" s="2">
        <v>57257</v>
      </c>
      <c r="D4597" s="2">
        <v>9286</v>
      </c>
      <c r="E4597" s="2">
        <v>9286</v>
      </c>
      <c r="F4597" s="13">
        <f t="shared" si="1284"/>
        <v>-6.8120697392359819E-4</v>
      </c>
      <c r="G4597" s="2">
        <f t="shared" si="1279"/>
        <v>9215.6105000000025</v>
      </c>
      <c r="H4597" s="2">
        <f t="shared" ca="1" si="1285"/>
        <v>66688.600000000006</v>
      </c>
      <c r="I4597">
        <f t="shared" ca="1" si="1286"/>
        <v>-1</v>
      </c>
      <c r="J4597">
        <f t="shared" si="1287"/>
        <v>-1</v>
      </c>
      <c r="K4597">
        <f t="shared" si="1280"/>
        <v>-86.5</v>
      </c>
      <c r="L4597">
        <f t="shared" ca="1" si="1281"/>
        <v>-86.5</v>
      </c>
      <c r="M4597" s="14">
        <f t="shared" si="1282"/>
        <v>6923.0300000000498</v>
      </c>
      <c r="N4597">
        <f t="shared" si="1288"/>
        <v>0</v>
      </c>
      <c r="O4597">
        <f t="shared" si="1283"/>
        <v>0</v>
      </c>
      <c r="P4597">
        <f>COUNTIF(作圖資料!$A$3:$A$249,A4597)</f>
        <v>0</v>
      </c>
      <c r="R4597" s="7">
        <f t="shared" si="1289"/>
        <v>-88</v>
      </c>
      <c r="S4597" s="8">
        <f t="shared" ca="1" si="1290"/>
        <v>-88</v>
      </c>
      <c r="T4597" s="8">
        <f t="shared" ca="1" si="1291"/>
        <v>8830</v>
      </c>
      <c r="U4597" s="8">
        <f t="shared" ca="1" si="1292"/>
        <v>0</v>
      </c>
      <c r="V4597" s="9">
        <f t="shared" ca="1" si="1293"/>
        <v>0</v>
      </c>
      <c r="W4597" s="3">
        <f t="shared" si="1294"/>
        <v>2.1446591035021445E-3</v>
      </c>
      <c r="X4597" s="3">
        <f t="shared" si="1295"/>
        <v>9.5683955038203816E-3</v>
      </c>
      <c r="Y4597" s="3">
        <f t="shared" si="1296"/>
        <v>6.7215958369468698E-3</v>
      </c>
    </row>
    <row r="4598" spans="1:25" x14ac:dyDescent="0.25">
      <c r="A4598" s="1">
        <v>42752</v>
      </c>
      <c r="B4598" s="2">
        <v>9354.5300000000007</v>
      </c>
      <c r="C4598" s="2">
        <v>57007</v>
      </c>
      <c r="D4598" s="2">
        <v>9341</v>
      </c>
      <c r="E4598" s="2">
        <v>9333</v>
      </c>
      <c r="F4598" s="13">
        <f t="shared" si="1284"/>
        <v>-1.4463580746441052E-3</v>
      </c>
      <c r="G4598" s="2">
        <f t="shared" si="1279"/>
        <v>9216.1443333333336</v>
      </c>
      <c r="H4598" s="2">
        <f t="shared" ca="1" si="1285"/>
        <v>66149</v>
      </c>
      <c r="I4598">
        <f t="shared" ca="1" si="1286"/>
        <v>-1</v>
      </c>
      <c r="J4598">
        <f t="shared" si="1287"/>
        <v>-1</v>
      </c>
      <c r="K4598">
        <f t="shared" si="1280"/>
        <v>62.200000000000728</v>
      </c>
      <c r="L4598">
        <f t="shared" ca="1" si="1281"/>
        <v>-62.200000000000728</v>
      </c>
      <c r="M4598" s="14">
        <f t="shared" si="1282"/>
        <v>6923.0300000000498</v>
      </c>
      <c r="N4598">
        <f t="shared" si="1288"/>
        <v>0</v>
      </c>
      <c r="O4598">
        <f t="shared" si="1283"/>
        <v>0</v>
      </c>
      <c r="P4598">
        <f>COUNTIF(作圖資料!$A$3:$A$249,A4598)</f>
        <v>0</v>
      </c>
      <c r="R4598" s="7">
        <f t="shared" si="1289"/>
        <v>55</v>
      </c>
      <c r="S4598" s="8">
        <f t="shared" ca="1" si="1290"/>
        <v>-55</v>
      </c>
      <c r="T4598" s="8">
        <f t="shared" ca="1" si="1291"/>
        <v>8830</v>
      </c>
      <c r="U4598" s="8">
        <f t="shared" ca="1" si="1292"/>
        <v>0</v>
      </c>
      <c r="V4598" s="9">
        <f t="shared" ca="1" si="1293"/>
        <v>0</v>
      </c>
      <c r="W4598" s="3">
        <f t="shared" si="1294"/>
        <v>2.1446591035021445E-3</v>
      </c>
      <c r="X4598" s="3">
        <f t="shared" si="1295"/>
        <v>1.6326135941400421E-2</v>
      </c>
      <c r="Y4598" s="3">
        <f t="shared" si="1296"/>
        <v>1.2684301821335398E-2</v>
      </c>
    </row>
    <row r="4599" spans="1:25" x14ac:dyDescent="0.25">
      <c r="A4599" s="1">
        <v>42753</v>
      </c>
      <c r="B4599" s="2">
        <v>9341.9699999999993</v>
      </c>
      <c r="C4599" s="2">
        <v>76314</v>
      </c>
      <c r="D4599" s="2">
        <v>9340</v>
      </c>
      <c r="E4599" s="2">
        <v>9318</v>
      </c>
      <c r="F4599" s="13">
        <f t="shared" si="1284"/>
        <v>-2.5658399673730292E-3</v>
      </c>
      <c r="G4599" s="2">
        <f t="shared" si="1279"/>
        <v>9215.4163333333345</v>
      </c>
      <c r="H4599" s="2">
        <f t="shared" ca="1" si="1285"/>
        <v>66873.2</v>
      </c>
      <c r="I4599">
        <f t="shared" ca="1" si="1286"/>
        <v>1</v>
      </c>
      <c r="J4599">
        <f t="shared" si="1287"/>
        <v>-1</v>
      </c>
      <c r="K4599">
        <f t="shared" si="1280"/>
        <v>-12.56000000000131</v>
      </c>
      <c r="L4599">
        <f t="shared" ca="1" si="1281"/>
        <v>12.56000000000131</v>
      </c>
      <c r="M4599" s="14">
        <f t="shared" si="1282"/>
        <v>6923.0300000000498</v>
      </c>
      <c r="N4599">
        <f t="shared" si="1288"/>
        <v>0</v>
      </c>
      <c r="O4599">
        <f t="shared" si="1283"/>
        <v>0</v>
      </c>
      <c r="P4599">
        <f>COUNTIF(作圖資料!$A$3:$A$249,A4599)</f>
        <v>1</v>
      </c>
      <c r="R4599" s="7">
        <f t="shared" si="1289"/>
        <v>-1</v>
      </c>
      <c r="S4599" s="8">
        <f t="shared" ca="1" si="1290"/>
        <v>1</v>
      </c>
      <c r="T4599" s="8">
        <f t="shared" ca="1" si="1291"/>
        <v>8830</v>
      </c>
      <c r="U4599" s="8">
        <f t="shared" ca="1" si="1292"/>
        <v>0</v>
      </c>
      <c r="V4599" s="9">
        <f t="shared" ca="1" si="1293"/>
        <v>0</v>
      </c>
      <c r="W4599" s="3">
        <f t="shared" si="1294"/>
        <v>2.1446591035021445E-3</v>
      </c>
      <c r="X4599" s="3">
        <f t="shared" si="1295"/>
        <v>1.4961550412525559E-2</v>
      </c>
      <c r="Y4599" s="3">
        <f t="shared" si="1296"/>
        <v>1.2575888985255634E-2</v>
      </c>
    </row>
    <row r="4600" spans="1:25" x14ac:dyDescent="0.25">
      <c r="A4600" s="1">
        <v>42754</v>
      </c>
      <c r="B4600" s="2">
        <v>9318.1200000000008</v>
      </c>
      <c r="C4600" s="2">
        <v>78616</v>
      </c>
      <c r="D4600" s="2">
        <v>9306</v>
      </c>
      <c r="E4600" s="2">
        <v>9296</v>
      </c>
      <c r="F4600" s="13">
        <f t="shared" si="1284"/>
        <v>-1.3006915558074761E-3</v>
      </c>
      <c r="G4600" s="2">
        <f t="shared" si="1279"/>
        <v>9214.6808333333356</v>
      </c>
      <c r="H4600" s="2">
        <f t="shared" ca="1" si="1285"/>
        <v>67557.8</v>
      </c>
      <c r="I4600">
        <f t="shared" ca="1" si="1286"/>
        <v>1</v>
      </c>
      <c r="J4600">
        <f t="shared" si="1287"/>
        <v>-1</v>
      </c>
      <c r="K4600">
        <f t="shared" si="1280"/>
        <v>-23.849999999998545</v>
      </c>
      <c r="L4600">
        <f t="shared" ca="1" si="1281"/>
        <v>-23.849999999998545</v>
      </c>
      <c r="M4600" s="14">
        <f t="shared" si="1282"/>
        <v>6923.0300000000498</v>
      </c>
      <c r="N4600">
        <f t="shared" si="1288"/>
        <v>0</v>
      </c>
      <c r="O4600">
        <f t="shared" si="1283"/>
        <v>0</v>
      </c>
      <c r="P4600">
        <f>COUNTIF(作圖資料!$A$3:$A$249,A4600)</f>
        <v>0</v>
      </c>
      <c r="R4600" s="7">
        <f t="shared" si="1289"/>
        <v>-12</v>
      </c>
      <c r="S4600" s="8">
        <f t="shared" ca="1" si="1290"/>
        <v>-12</v>
      </c>
      <c r="T4600" s="8">
        <f t="shared" ca="1" si="1291"/>
        <v>8830</v>
      </c>
      <c r="U4600" s="8">
        <f t="shared" ca="1" si="1292"/>
        <v>0</v>
      </c>
      <c r="V4600" s="9">
        <f t="shared" ca="1" si="1293"/>
        <v>0</v>
      </c>
      <c r="W4600" s="3">
        <f t="shared" si="1294"/>
        <v>-2.5658399673730292E-3</v>
      </c>
      <c r="X4600" s="3">
        <f t="shared" si="1295"/>
        <v>-2.5529947109655185E-3</v>
      </c>
      <c r="Y4600" s="3">
        <f t="shared" si="1296"/>
        <v>-1.28783000643915E-3</v>
      </c>
    </row>
    <row r="4601" spans="1:25" x14ac:dyDescent="0.25">
      <c r="A4601" s="1">
        <v>42755</v>
      </c>
      <c r="B4601" s="2">
        <v>9331.4599999999991</v>
      </c>
      <c r="C4601" s="2">
        <v>66931</v>
      </c>
      <c r="D4601" s="2">
        <v>9330</v>
      </c>
      <c r="E4601" s="2">
        <v>9320</v>
      </c>
      <c r="F4601" s="13">
        <f t="shared" si="1284"/>
        <v>-1.5645997518065613E-4</v>
      </c>
      <c r="G4601" s="2">
        <f t="shared" si="1279"/>
        <v>9215.2126666666663</v>
      </c>
      <c r="H4601" s="2">
        <f t="shared" ca="1" si="1285"/>
        <v>67225</v>
      </c>
      <c r="I4601">
        <f t="shared" ca="1" si="1286"/>
        <v>-1</v>
      </c>
      <c r="J4601">
        <f t="shared" si="1287"/>
        <v>-1</v>
      </c>
      <c r="K4601">
        <f t="shared" si="1280"/>
        <v>13.339999999998327</v>
      </c>
      <c r="L4601">
        <f t="shared" ca="1" si="1281"/>
        <v>13.339999999998327</v>
      </c>
      <c r="M4601" s="14">
        <f t="shared" si="1282"/>
        <v>6923.0300000000498</v>
      </c>
      <c r="N4601">
        <f t="shared" si="1288"/>
        <v>0</v>
      </c>
      <c r="O4601">
        <f t="shared" si="1283"/>
        <v>0</v>
      </c>
      <c r="P4601">
        <f>COUNTIF(作圖資料!$A$3:$A$249,A4601)</f>
        <v>0</v>
      </c>
      <c r="R4601" s="7">
        <f t="shared" si="1289"/>
        <v>24</v>
      </c>
      <c r="S4601" s="8">
        <f t="shared" ca="1" si="1290"/>
        <v>24</v>
      </c>
      <c r="T4601" s="8">
        <f t="shared" ca="1" si="1291"/>
        <v>8830</v>
      </c>
      <c r="U4601" s="8">
        <f t="shared" ca="1" si="1292"/>
        <v>0</v>
      </c>
      <c r="V4601" s="9">
        <f t="shared" ca="1" si="1293"/>
        <v>0</v>
      </c>
      <c r="W4601" s="3">
        <f t="shared" si="1294"/>
        <v>-2.5658399673730292E-3</v>
      </c>
      <c r="X4601" s="3">
        <f t="shared" si="1295"/>
        <v>-1.125030373679281E-3</v>
      </c>
      <c r="Y4601" s="3">
        <f t="shared" si="1296"/>
        <v>1.2878300064391723E-3</v>
      </c>
    </row>
    <row r="4602" spans="1:25" x14ac:dyDescent="0.25">
      <c r="A4602" s="1">
        <v>42758</v>
      </c>
      <c r="B4602" s="2">
        <v>9424.0499999999993</v>
      </c>
      <c r="C4602" s="2">
        <v>73271</v>
      </c>
      <c r="D4602" s="2">
        <v>9407</v>
      </c>
      <c r="E4602" s="2">
        <v>9396</v>
      </c>
      <c r="F4602" s="13">
        <f t="shared" si="1284"/>
        <v>-1.8092009274143228E-3</v>
      </c>
      <c r="G4602" s="2">
        <f t="shared" si="1279"/>
        <v>9217.164833333336</v>
      </c>
      <c r="H4602" s="2">
        <f t="shared" ca="1" si="1285"/>
        <v>70427.8</v>
      </c>
      <c r="I4602">
        <f t="shared" ca="1" si="1286"/>
        <v>1</v>
      </c>
      <c r="J4602">
        <f t="shared" si="1287"/>
        <v>-1</v>
      </c>
      <c r="K4602">
        <f t="shared" si="1280"/>
        <v>92.590000000000146</v>
      </c>
      <c r="L4602">
        <f t="shared" ca="1" si="1281"/>
        <v>-92.590000000000146</v>
      </c>
      <c r="M4602" s="14">
        <f t="shared" si="1282"/>
        <v>6923.0300000000498</v>
      </c>
      <c r="N4602">
        <f t="shared" si="1288"/>
        <v>0</v>
      </c>
      <c r="O4602">
        <f t="shared" si="1283"/>
        <v>0</v>
      </c>
      <c r="P4602">
        <f>COUNTIF(作圖資料!$A$3:$A$249,A4602)</f>
        <v>0</v>
      </c>
      <c r="R4602" s="7">
        <f t="shared" si="1289"/>
        <v>77</v>
      </c>
      <c r="S4602" s="8">
        <f t="shared" ca="1" si="1290"/>
        <v>-77</v>
      </c>
      <c r="T4602" s="8">
        <f t="shared" ca="1" si="1291"/>
        <v>8830</v>
      </c>
      <c r="U4602" s="8">
        <f t="shared" ca="1" si="1292"/>
        <v>0</v>
      </c>
      <c r="V4602" s="9">
        <f t="shared" ca="1" si="1293"/>
        <v>0</v>
      </c>
      <c r="W4602" s="3">
        <f t="shared" si="1294"/>
        <v>-2.5658399673730292E-3</v>
      </c>
      <c r="X4602" s="3">
        <f t="shared" si="1295"/>
        <v>8.7861553826440453E-3</v>
      </c>
      <c r="Y4602" s="3">
        <f t="shared" si="1296"/>
        <v>9.5514058810903801E-3</v>
      </c>
    </row>
    <row r="4603" spans="1:25" x14ac:dyDescent="0.25">
      <c r="A4603" s="1">
        <v>42759</v>
      </c>
      <c r="B4603" s="2">
        <v>9447.9500000000007</v>
      </c>
      <c r="C4603" s="2">
        <v>84925</v>
      </c>
      <c r="D4603" s="2">
        <v>9446</v>
      </c>
      <c r="E4603" s="2">
        <v>9435</v>
      </c>
      <c r="F4603" s="13">
        <f t="shared" si="1284"/>
        <v>-2.0639397964650197E-4</v>
      </c>
      <c r="G4603" s="2">
        <f t="shared" si="1279"/>
        <v>9219.7953333333353</v>
      </c>
      <c r="H4603" s="2">
        <f t="shared" ca="1" si="1285"/>
        <v>76011.399999999994</v>
      </c>
      <c r="I4603">
        <f t="shared" ca="1" si="1286"/>
        <v>1</v>
      </c>
      <c r="J4603">
        <f t="shared" si="1287"/>
        <v>-1</v>
      </c>
      <c r="K4603">
        <f t="shared" si="1280"/>
        <v>23.900000000001455</v>
      </c>
      <c r="L4603">
        <f t="shared" ca="1" si="1281"/>
        <v>23.900000000001455</v>
      </c>
      <c r="M4603" s="14">
        <f t="shared" si="1282"/>
        <v>6923.0300000000498</v>
      </c>
      <c r="N4603">
        <f t="shared" si="1288"/>
        <v>0</v>
      </c>
      <c r="O4603">
        <f t="shared" si="1283"/>
        <v>0</v>
      </c>
      <c r="P4603">
        <f>COUNTIF(作圖資料!$A$3:$A$249,A4603)</f>
        <v>0</v>
      </c>
      <c r="R4603" s="7">
        <f t="shared" si="1289"/>
        <v>39</v>
      </c>
      <c r="S4603" s="8">
        <f t="shared" ca="1" si="1290"/>
        <v>39</v>
      </c>
      <c r="T4603" s="8">
        <f t="shared" ca="1" si="1291"/>
        <v>8830</v>
      </c>
      <c r="U4603" s="8">
        <f t="shared" ca="1" si="1292"/>
        <v>0</v>
      </c>
      <c r="V4603" s="9">
        <f t="shared" ca="1" si="1293"/>
        <v>0</v>
      </c>
      <c r="W4603" s="3">
        <f t="shared" si="1294"/>
        <v>-2.5658399673730292E-3</v>
      </c>
      <c r="X4603" s="3">
        <f t="shared" si="1295"/>
        <v>1.13445022837797E-2</v>
      </c>
      <c r="Y4603" s="3">
        <f t="shared" si="1296"/>
        <v>1.3736853402017468E-2</v>
      </c>
    </row>
    <row r="4604" spans="1:25" x14ac:dyDescent="0.25">
      <c r="A4604" s="1">
        <v>42768</v>
      </c>
      <c r="B4604" s="2">
        <v>9428.9699999999993</v>
      </c>
      <c r="C4604" s="2">
        <v>132770</v>
      </c>
      <c r="D4604" s="2">
        <v>9375</v>
      </c>
      <c r="E4604" s="2">
        <v>9365</v>
      </c>
      <c r="F4604" s="13">
        <f t="shared" si="1284"/>
        <v>-5.7238489463853348E-3</v>
      </c>
      <c r="G4604" s="2">
        <f t="shared" si="1279"/>
        <v>9222.3998333333348</v>
      </c>
      <c r="H4604" s="2">
        <f t="shared" ca="1" si="1285"/>
        <v>87302.6</v>
      </c>
      <c r="I4604">
        <f t="shared" ca="1" si="1286"/>
        <v>1</v>
      </c>
      <c r="J4604">
        <f t="shared" si="1287"/>
        <v>-1</v>
      </c>
      <c r="K4604">
        <f t="shared" si="1280"/>
        <v>-18.980000000001382</v>
      </c>
      <c r="L4604">
        <f t="shared" ca="1" si="1281"/>
        <v>-18.980000000001382</v>
      </c>
      <c r="M4604" s="14">
        <f t="shared" si="1282"/>
        <v>6923.0300000000498</v>
      </c>
      <c r="N4604">
        <f t="shared" si="1288"/>
        <v>0</v>
      </c>
      <c r="O4604">
        <f t="shared" si="1283"/>
        <v>0</v>
      </c>
      <c r="P4604">
        <f>COUNTIF(作圖資料!$A$3:$A$249,A4604)</f>
        <v>0</v>
      </c>
      <c r="R4604" s="7">
        <f t="shared" si="1289"/>
        <v>-71</v>
      </c>
      <c r="S4604" s="8">
        <f t="shared" ca="1" si="1290"/>
        <v>-71</v>
      </c>
      <c r="T4604" s="8">
        <f t="shared" ca="1" si="1291"/>
        <v>8830</v>
      </c>
      <c r="U4604" s="8">
        <f t="shared" ca="1" si="1292"/>
        <v>0</v>
      </c>
      <c r="V4604" s="9">
        <f t="shared" ca="1" si="1293"/>
        <v>0</v>
      </c>
      <c r="W4604" s="3">
        <f t="shared" si="1294"/>
        <v>-2.5658399673730292E-3</v>
      </c>
      <c r="X4604" s="3">
        <f t="shared" si="1295"/>
        <v>9.3128108953464128E-3</v>
      </c>
      <c r="Y4604" s="3">
        <f t="shared" si="1296"/>
        <v>6.1171925305858466E-3</v>
      </c>
    </row>
    <row r="4605" spans="1:25" x14ac:dyDescent="0.25">
      <c r="A4605" s="1">
        <v>42769</v>
      </c>
      <c r="B4605" s="2">
        <v>9455.56</v>
      </c>
      <c r="C4605" s="2">
        <v>99243</v>
      </c>
      <c r="D4605" s="2">
        <v>9439</v>
      </c>
      <c r="E4605" s="2">
        <v>9429</v>
      </c>
      <c r="F4605" s="13">
        <f t="shared" si="1284"/>
        <v>-1.7513505281547825E-3</v>
      </c>
      <c r="G4605" s="2">
        <f t="shared" si="1279"/>
        <v>9227.6751666666696</v>
      </c>
      <c r="H4605" s="2">
        <f t="shared" ca="1" si="1285"/>
        <v>91428</v>
      </c>
      <c r="I4605">
        <f t="shared" ca="1" si="1286"/>
        <v>1</v>
      </c>
      <c r="J4605">
        <f t="shared" si="1287"/>
        <v>-1</v>
      </c>
      <c r="K4605">
        <f t="shared" si="1280"/>
        <v>26.590000000000146</v>
      </c>
      <c r="L4605">
        <f t="shared" ca="1" si="1281"/>
        <v>26.590000000000146</v>
      </c>
      <c r="M4605" s="14">
        <f t="shared" si="1282"/>
        <v>6923.0300000000498</v>
      </c>
      <c r="N4605">
        <f t="shared" si="1288"/>
        <v>0</v>
      </c>
      <c r="O4605">
        <f t="shared" si="1283"/>
        <v>0</v>
      </c>
      <c r="P4605">
        <f>COUNTIF(作圖資料!$A$3:$A$249,A4605)</f>
        <v>0</v>
      </c>
      <c r="R4605" s="7">
        <f t="shared" si="1289"/>
        <v>64</v>
      </c>
      <c r="S4605" s="8">
        <f t="shared" ca="1" si="1290"/>
        <v>64</v>
      </c>
      <c r="T4605" s="8">
        <f t="shared" ca="1" si="1291"/>
        <v>8830</v>
      </c>
      <c r="U4605" s="8">
        <f t="shared" ca="1" si="1292"/>
        <v>0</v>
      </c>
      <c r="V4605" s="9">
        <f t="shared" ca="1" si="1293"/>
        <v>0</v>
      </c>
      <c r="W4605" s="3">
        <f t="shared" si="1294"/>
        <v>-2.5658399673730292E-3</v>
      </c>
      <c r="X4605" s="3">
        <f t="shared" si="1295"/>
        <v>1.2159105627613798E-2</v>
      </c>
      <c r="Y4605" s="3">
        <f t="shared" si="1296"/>
        <v>1.2985619231594692E-2</v>
      </c>
    </row>
    <row r="4606" spans="1:25" x14ac:dyDescent="0.25">
      <c r="A4606" s="1">
        <v>42772</v>
      </c>
      <c r="B4606" s="2">
        <v>9538.01</v>
      </c>
      <c r="C4606" s="2">
        <v>99515</v>
      </c>
      <c r="D4606" s="2">
        <v>9505</v>
      </c>
      <c r="E4606" s="2">
        <v>9493</v>
      </c>
      <c r="F4606" s="13">
        <f t="shared" si="1284"/>
        <v>-3.4608896405015077E-3</v>
      </c>
      <c r="G4606" s="2">
        <f t="shared" ref="G4606:G4669" si="1297">AVERAGE(B4547:B4606)</f>
        <v>9235.5208333333358</v>
      </c>
      <c r="H4606" s="2">
        <f t="shared" ca="1" si="1285"/>
        <v>97944.8</v>
      </c>
      <c r="I4606">
        <f t="shared" ca="1" si="1286"/>
        <v>1</v>
      </c>
      <c r="J4606">
        <f t="shared" si="1287"/>
        <v>-1</v>
      </c>
      <c r="K4606">
        <f t="shared" ref="K4606:K4669" si="1298">B4606-B4605</f>
        <v>82.450000000000728</v>
      </c>
      <c r="L4606">
        <f t="shared" ref="L4606:L4669" ca="1" si="1299">I4605*K4606</f>
        <v>82.450000000000728</v>
      </c>
      <c r="M4606" s="14">
        <f t="shared" ref="M4606:M4669" si="1300">M4605+K4606*N4605</f>
        <v>6923.0300000000498</v>
      </c>
      <c r="N4606">
        <f t="shared" si="1288"/>
        <v>0</v>
      </c>
      <c r="O4606">
        <f t="shared" ref="O4606:O4669" si="1301">ABS(N4606-N4605)</f>
        <v>0</v>
      </c>
      <c r="P4606">
        <f>COUNTIF(作圖資料!$A$3:$A$249,A4606)</f>
        <v>0</v>
      </c>
      <c r="R4606" s="7">
        <f t="shared" si="1289"/>
        <v>66</v>
      </c>
      <c r="S4606" s="8">
        <f t="shared" ca="1" si="1290"/>
        <v>66</v>
      </c>
      <c r="T4606" s="8">
        <f t="shared" ca="1" si="1291"/>
        <v>8830</v>
      </c>
      <c r="U4606" s="8">
        <f t="shared" ca="1" si="1292"/>
        <v>0</v>
      </c>
      <c r="V4606" s="9">
        <f t="shared" ca="1" si="1293"/>
        <v>0</v>
      </c>
      <c r="W4606" s="3">
        <f t="shared" si="1294"/>
        <v>-2.5658399673730292E-3</v>
      </c>
      <c r="X4606" s="3">
        <f t="shared" si="1295"/>
        <v>2.0984867217514136E-2</v>
      </c>
      <c r="Y4606" s="3">
        <f t="shared" si="1296"/>
        <v>2.006868426701014E-2</v>
      </c>
    </row>
    <row r="4607" spans="1:25" x14ac:dyDescent="0.25">
      <c r="A4607" s="1">
        <v>42773</v>
      </c>
      <c r="B4607" s="2">
        <v>9554.56</v>
      </c>
      <c r="C4607" s="2">
        <v>93825</v>
      </c>
      <c r="D4607" s="2">
        <v>9520</v>
      </c>
      <c r="E4607" s="2">
        <v>9512</v>
      </c>
      <c r="F4607" s="13">
        <f t="shared" si="1284"/>
        <v>-3.6171210395873343E-3</v>
      </c>
      <c r="G4607" s="2">
        <f t="shared" si="1297"/>
        <v>9243.627666666669</v>
      </c>
      <c r="H4607" s="2">
        <f t="shared" ca="1" si="1285"/>
        <v>102055.6</v>
      </c>
      <c r="I4607">
        <f t="shared" ca="1" si="1286"/>
        <v>-1</v>
      </c>
      <c r="J4607">
        <f t="shared" si="1287"/>
        <v>-1</v>
      </c>
      <c r="K4607">
        <f t="shared" si="1298"/>
        <v>16.549999999999272</v>
      </c>
      <c r="L4607">
        <f t="shared" ca="1" si="1299"/>
        <v>16.549999999999272</v>
      </c>
      <c r="M4607" s="14">
        <f t="shared" si="1300"/>
        <v>6923.0300000000498</v>
      </c>
      <c r="N4607">
        <f t="shared" si="1288"/>
        <v>0</v>
      </c>
      <c r="O4607">
        <f t="shared" si="1301"/>
        <v>0</v>
      </c>
      <c r="P4607">
        <f>COUNTIF(作圖資料!$A$3:$A$249,A4607)</f>
        <v>0</v>
      </c>
      <c r="R4607" s="7">
        <f t="shared" si="1289"/>
        <v>15</v>
      </c>
      <c r="S4607" s="8">
        <f t="shared" ca="1" si="1290"/>
        <v>15</v>
      </c>
      <c r="T4607" s="8">
        <f t="shared" ca="1" si="1291"/>
        <v>8830</v>
      </c>
      <c r="U4607" s="8">
        <f t="shared" ca="1" si="1292"/>
        <v>0</v>
      </c>
      <c r="V4607" s="9">
        <f t="shared" ca="1" si="1293"/>
        <v>0</v>
      </c>
      <c r="W4607" s="3">
        <f t="shared" si="1294"/>
        <v>-2.5658399673730292E-3</v>
      </c>
      <c r="X4607" s="3">
        <f t="shared" si="1295"/>
        <v>2.2756442163697876E-2</v>
      </c>
      <c r="Y4607" s="3">
        <f t="shared" si="1296"/>
        <v>2.1678471775058883E-2</v>
      </c>
    </row>
    <row r="4608" spans="1:25" x14ac:dyDescent="0.25">
      <c r="A4608" s="1">
        <v>42774</v>
      </c>
      <c r="B4608" s="2">
        <v>9543.25</v>
      </c>
      <c r="C4608" s="2">
        <v>106002</v>
      </c>
      <c r="D4608" s="2">
        <v>9515</v>
      </c>
      <c r="E4608" s="2">
        <v>9506</v>
      </c>
      <c r="F4608" s="13">
        <f t="shared" si="1284"/>
        <v>-2.9602074764886188E-3</v>
      </c>
      <c r="G4608" s="2">
        <f t="shared" si="1297"/>
        <v>9249.517833333337</v>
      </c>
      <c r="H4608" s="2">
        <f t="shared" ca="1" si="1285"/>
        <v>106271</v>
      </c>
      <c r="I4608">
        <f t="shared" ca="1" si="1286"/>
        <v>-1</v>
      </c>
      <c r="J4608">
        <f t="shared" si="1287"/>
        <v>-1</v>
      </c>
      <c r="K4608">
        <f t="shared" si="1298"/>
        <v>-11.309999999999491</v>
      </c>
      <c r="L4608">
        <f t="shared" ca="1" si="1299"/>
        <v>11.309999999999491</v>
      </c>
      <c r="M4608" s="14">
        <f t="shared" si="1300"/>
        <v>6923.0300000000498</v>
      </c>
      <c r="N4608">
        <f t="shared" si="1288"/>
        <v>0</v>
      </c>
      <c r="O4608">
        <f t="shared" si="1301"/>
        <v>0</v>
      </c>
      <c r="P4608">
        <f>COUNTIF(作圖資料!$A$3:$A$249,A4608)</f>
        <v>0</v>
      </c>
      <c r="R4608" s="7">
        <f t="shared" si="1289"/>
        <v>-5</v>
      </c>
      <c r="S4608" s="8">
        <f t="shared" ca="1" si="1290"/>
        <v>5</v>
      </c>
      <c r="T4608" s="8">
        <f t="shared" ca="1" si="1291"/>
        <v>8830</v>
      </c>
      <c r="U4608" s="8">
        <f t="shared" ca="1" si="1292"/>
        <v>0</v>
      </c>
      <c r="V4608" s="9">
        <f t="shared" ca="1" si="1293"/>
        <v>0</v>
      </c>
      <c r="W4608" s="3">
        <f t="shared" si="1294"/>
        <v>-2.5658399673730292E-3</v>
      </c>
      <c r="X4608" s="3">
        <f t="shared" si="1295"/>
        <v>2.1545776747302847E-2</v>
      </c>
      <c r="Y4608" s="3">
        <f t="shared" si="1296"/>
        <v>2.1141875939042487E-2</v>
      </c>
    </row>
    <row r="4609" spans="1:25" x14ac:dyDescent="0.25">
      <c r="A4609" s="1">
        <v>42775</v>
      </c>
      <c r="B4609" s="2">
        <v>9590.18</v>
      </c>
      <c r="C4609" s="2">
        <v>103446</v>
      </c>
      <c r="D4609" s="2">
        <v>9576</v>
      </c>
      <c r="E4609" s="2">
        <v>9562</v>
      </c>
      <c r="F4609" s="13">
        <f t="shared" si="1284"/>
        <v>-1.4785958136344091E-3</v>
      </c>
      <c r="G4609" s="2">
        <f t="shared" si="1297"/>
        <v>9255.7303333333348</v>
      </c>
      <c r="H4609" s="2">
        <f t="shared" ca="1" si="1285"/>
        <v>100406.2</v>
      </c>
      <c r="I4609">
        <f t="shared" ca="1" si="1286"/>
        <v>1</v>
      </c>
      <c r="J4609">
        <f t="shared" si="1287"/>
        <v>-1</v>
      </c>
      <c r="K4609">
        <f t="shared" si="1298"/>
        <v>46.930000000000291</v>
      </c>
      <c r="L4609">
        <f t="shared" ca="1" si="1299"/>
        <v>-46.930000000000291</v>
      </c>
      <c r="M4609" s="14">
        <f t="shared" si="1300"/>
        <v>6923.0300000000498</v>
      </c>
      <c r="N4609">
        <f t="shared" si="1288"/>
        <v>0</v>
      </c>
      <c r="O4609">
        <f t="shared" si="1301"/>
        <v>0</v>
      </c>
      <c r="P4609">
        <f>COUNTIF(作圖資料!$A$3:$A$249,A4609)</f>
        <v>0</v>
      </c>
      <c r="R4609" s="7">
        <f t="shared" si="1289"/>
        <v>61</v>
      </c>
      <c r="S4609" s="8">
        <f t="shared" ca="1" si="1290"/>
        <v>-61</v>
      </c>
      <c r="T4609" s="8">
        <f t="shared" ca="1" si="1291"/>
        <v>8830</v>
      </c>
      <c r="U4609" s="8">
        <f t="shared" ca="1" si="1292"/>
        <v>0</v>
      </c>
      <c r="V4609" s="9">
        <f t="shared" ca="1" si="1293"/>
        <v>0</v>
      </c>
      <c r="W4609" s="3">
        <f t="shared" si="1294"/>
        <v>-2.5658399673730292E-3</v>
      </c>
      <c r="X4609" s="3">
        <f t="shared" si="1295"/>
        <v>2.6569342440620147E-2</v>
      </c>
      <c r="Y4609" s="3">
        <f t="shared" si="1296"/>
        <v>2.7688345138441539E-2</v>
      </c>
    </row>
    <row r="4610" spans="1:25" x14ac:dyDescent="0.25">
      <c r="A4610" s="1">
        <v>42776</v>
      </c>
      <c r="B4610" s="2">
        <v>9665.59</v>
      </c>
      <c r="C4610" s="2">
        <v>133044</v>
      </c>
      <c r="D4610" s="2">
        <v>9658</v>
      </c>
      <c r="E4610" s="2">
        <v>9649</v>
      </c>
      <c r="F4610" s="13">
        <f t="shared" si="1284"/>
        <v>-7.8525987549649123E-4</v>
      </c>
      <c r="G4610" s="2">
        <f t="shared" si="1297"/>
        <v>9267.7701666666671</v>
      </c>
      <c r="H4610" s="2">
        <f t="shared" ca="1" si="1285"/>
        <v>107166.39999999999</v>
      </c>
      <c r="I4610">
        <f t="shared" ca="1" si="1286"/>
        <v>1</v>
      </c>
      <c r="J4610">
        <f t="shared" si="1287"/>
        <v>-1</v>
      </c>
      <c r="K4610">
        <f t="shared" si="1298"/>
        <v>75.409999999999854</v>
      </c>
      <c r="L4610">
        <f t="shared" ca="1" si="1299"/>
        <v>75.409999999999854</v>
      </c>
      <c r="M4610" s="14">
        <f t="shared" si="1300"/>
        <v>6923.0300000000498</v>
      </c>
      <c r="N4610">
        <f t="shared" si="1288"/>
        <v>0</v>
      </c>
      <c r="O4610">
        <f t="shared" si="1301"/>
        <v>0</v>
      </c>
      <c r="P4610">
        <f>COUNTIF(作圖資料!$A$3:$A$249,A4610)</f>
        <v>0</v>
      </c>
      <c r="R4610" s="7">
        <f t="shared" si="1289"/>
        <v>82</v>
      </c>
      <c r="S4610" s="8">
        <f t="shared" ca="1" si="1290"/>
        <v>82</v>
      </c>
      <c r="T4610" s="8">
        <f t="shared" ca="1" si="1291"/>
        <v>8830</v>
      </c>
      <c r="U4610" s="8">
        <f t="shared" ca="1" si="1292"/>
        <v>0</v>
      </c>
      <c r="V4610" s="9">
        <f t="shared" ca="1" si="1293"/>
        <v>0</v>
      </c>
      <c r="W4610" s="3">
        <f t="shared" si="1294"/>
        <v>-2.5658399673730292E-3</v>
      </c>
      <c r="X4610" s="3">
        <f t="shared" si="1295"/>
        <v>3.4641515654620925E-2</v>
      </c>
      <c r="Y4610" s="3">
        <f t="shared" si="1296"/>
        <v>3.6488516849108921E-2</v>
      </c>
    </row>
    <row r="4611" spans="1:25" x14ac:dyDescent="0.25">
      <c r="A4611" s="1">
        <v>42779</v>
      </c>
      <c r="B4611" s="2">
        <v>9710.32</v>
      </c>
      <c r="C4611" s="2">
        <v>99226</v>
      </c>
      <c r="D4611" s="2">
        <v>9705</v>
      </c>
      <c r="E4611" s="2">
        <v>9690</v>
      </c>
      <c r="F4611" s="13">
        <f t="shared" ref="F4611:F4674" si="1302">IF(P4611=1,E4611,D4611)/B4611-1</f>
        <v>-5.4787071898765305E-4</v>
      </c>
      <c r="G4611" s="2">
        <f t="shared" si="1297"/>
        <v>9277.0725000000002</v>
      </c>
      <c r="H4611" s="2">
        <f t="shared" ref="H4611:H4674" ca="1" si="1303">IF(ROW()&gt;$H$1,AVERAGE(OFFSET(C4611,-$H$1+1,,$H$1)),"")</f>
        <v>107108.6</v>
      </c>
      <c r="I4611">
        <f t="shared" ref="I4611:I4674" ca="1" si="1304">IF(H4611="",0,SIGN(C4611-H4611))</f>
        <v>-1</v>
      </c>
      <c r="J4611">
        <f t="shared" ref="J4611:J4674" si="1305">SIGN(F4611)</f>
        <v>-1</v>
      </c>
      <c r="K4611">
        <f t="shared" si="1298"/>
        <v>44.729999999999563</v>
      </c>
      <c r="L4611">
        <f t="shared" ca="1" si="1299"/>
        <v>44.729999999999563</v>
      </c>
      <c r="M4611" s="14">
        <f t="shared" si="1300"/>
        <v>6923.0300000000498</v>
      </c>
      <c r="N4611">
        <f t="shared" ref="N4611:N4674" si="1306">INT(M4611*$Q$1/B4611)*CHOOSE($L$1,I4611,J4611)</f>
        <v>0</v>
      </c>
      <c r="O4611">
        <f t="shared" si="1301"/>
        <v>0</v>
      </c>
      <c r="P4611">
        <f>COUNTIF(作圖資料!$A$3:$A$249,A4611)</f>
        <v>0</v>
      </c>
      <c r="R4611" s="7">
        <f t="shared" si="1289"/>
        <v>47</v>
      </c>
      <c r="S4611" s="8">
        <f t="shared" ca="1" si="1290"/>
        <v>47</v>
      </c>
      <c r="T4611" s="8">
        <f t="shared" ca="1" si="1291"/>
        <v>8830</v>
      </c>
      <c r="U4611" s="8">
        <f t="shared" ca="1" si="1292"/>
        <v>0</v>
      </c>
      <c r="V4611" s="9">
        <f t="shared" ca="1" si="1293"/>
        <v>0</v>
      </c>
      <c r="W4611" s="3">
        <f t="shared" si="1294"/>
        <v>-2.5658399673730292E-3</v>
      </c>
      <c r="X4611" s="3">
        <f t="shared" si="1295"/>
        <v>3.9429584980469778E-2</v>
      </c>
      <c r="Y4611" s="3">
        <f t="shared" si="1296"/>
        <v>4.1532517707662198E-2</v>
      </c>
    </row>
    <row r="4612" spans="1:25" x14ac:dyDescent="0.25">
      <c r="A4612" s="1">
        <v>42780</v>
      </c>
      <c r="B4612" s="2">
        <v>9718.7800000000007</v>
      </c>
      <c r="C4612" s="2">
        <v>112078</v>
      </c>
      <c r="D4612" s="2">
        <v>9710</v>
      </c>
      <c r="E4612" s="2">
        <v>9700</v>
      </c>
      <c r="F4612" s="13">
        <f t="shared" si="1302"/>
        <v>-9.0340557148127498E-4</v>
      </c>
      <c r="G4612" s="2">
        <f t="shared" si="1297"/>
        <v>9289.7561666666679</v>
      </c>
      <c r="H4612" s="2">
        <f t="shared" ca="1" si="1303"/>
        <v>110759.2</v>
      </c>
      <c r="I4612">
        <f t="shared" ca="1" si="1304"/>
        <v>1</v>
      </c>
      <c r="J4612">
        <f t="shared" si="1305"/>
        <v>-1</v>
      </c>
      <c r="K4612">
        <f t="shared" si="1298"/>
        <v>8.4600000000009459</v>
      </c>
      <c r="L4612">
        <f t="shared" ca="1" si="1299"/>
        <v>-8.4600000000009459</v>
      </c>
      <c r="M4612" s="14">
        <f t="shared" si="1300"/>
        <v>6923.0300000000498</v>
      </c>
      <c r="N4612">
        <f t="shared" si="1306"/>
        <v>0</v>
      </c>
      <c r="O4612">
        <f t="shared" si="1301"/>
        <v>0</v>
      </c>
      <c r="P4612">
        <f>COUNTIF(作圖資料!$A$3:$A$249,A4612)</f>
        <v>0</v>
      </c>
      <c r="R4612" s="7">
        <f t="shared" ref="R4612:R4675" si="1307">D4612-IF(P4611=1,E4611,D4611)</f>
        <v>5</v>
      </c>
      <c r="S4612" s="8">
        <f t="shared" ref="S4612:S4675" ca="1" si="1308">I4611*R4612</f>
        <v>-5</v>
      </c>
      <c r="T4612" s="8">
        <f t="shared" ref="T4612:T4675" ca="1" si="1309">T4611+R4612*U4611</f>
        <v>8830</v>
      </c>
      <c r="U4612" s="8">
        <f t="shared" ref="U4612:U4675" ca="1" si="1310">INT(T4612*$Q$1/IF(P4612=1,E4612,D4612))*I4612</f>
        <v>0</v>
      </c>
      <c r="V4612" s="9">
        <f t="shared" ref="V4612:V4675" ca="1" si="1311">IF(P4612=1,ABS(U4612)+ABS(U4611),ABS(U4612-U4611))</f>
        <v>0</v>
      </c>
      <c r="W4612" s="3">
        <f t="shared" ref="W4612:W4675" si="1312">IF(P4611=1,F4611,W4611)</f>
        <v>-2.5658399673730292E-3</v>
      </c>
      <c r="X4612" s="3">
        <f t="shared" ref="X4612:X4675" si="1313">IF(P4611=1,K4612/B4611,(1+K4612/B4611)*(1+X4611)-1)</f>
        <v>4.0335175557189684E-2</v>
      </c>
      <c r="Y4612" s="3">
        <f t="shared" ref="Y4612:Y4675" si="1314">IF(P4611=1,R4612/E4611,(1+R4612/D4611)*(1+Y4611)-1)</f>
        <v>4.2069113543678593E-2</v>
      </c>
    </row>
    <row r="4613" spans="1:25" x14ac:dyDescent="0.25">
      <c r="A4613" s="1">
        <v>42781</v>
      </c>
      <c r="B4613" s="2">
        <v>9799.76</v>
      </c>
      <c r="C4613" s="2">
        <v>115360</v>
      </c>
      <c r="D4613" s="2">
        <v>9800</v>
      </c>
      <c r="E4613" s="2">
        <v>9802</v>
      </c>
      <c r="F4613" s="13">
        <f t="shared" si="1302"/>
        <v>2.2857702637613109E-4</v>
      </c>
      <c r="G4613" s="2">
        <f t="shared" si="1297"/>
        <v>9304.0788333333348</v>
      </c>
      <c r="H4613" s="2">
        <f t="shared" ca="1" si="1303"/>
        <v>112630.8</v>
      </c>
      <c r="I4613">
        <f t="shared" ca="1" si="1304"/>
        <v>1</v>
      </c>
      <c r="J4613">
        <f t="shared" si="1305"/>
        <v>1</v>
      </c>
      <c r="K4613">
        <f t="shared" si="1298"/>
        <v>80.979999999999563</v>
      </c>
      <c r="L4613">
        <f t="shared" ca="1" si="1299"/>
        <v>80.979999999999563</v>
      </c>
      <c r="M4613" s="14">
        <f t="shared" si="1300"/>
        <v>6923.0300000000498</v>
      </c>
      <c r="N4613">
        <f t="shared" si="1306"/>
        <v>0</v>
      </c>
      <c r="O4613">
        <f t="shared" si="1301"/>
        <v>0</v>
      </c>
      <c r="P4613">
        <f>COUNTIF(作圖資料!$A$3:$A$249,A4613)</f>
        <v>1</v>
      </c>
      <c r="R4613" s="7">
        <f t="shared" si="1307"/>
        <v>90</v>
      </c>
      <c r="S4613" s="8">
        <f t="shared" ca="1" si="1308"/>
        <v>90</v>
      </c>
      <c r="T4613" s="8">
        <f t="shared" ca="1" si="1309"/>
        <v>8830</v>
      </c>
      <c r="U4613" s="8">
        <f t="shared" ca="1" si="1310"/>
        <v>0</v>
      </c>
      <c r="V4613" s="9">
        <f t="shared" ca="1" si="1311"/>
        <v>0</v>
      </c>
      <c r="W4613" s="3">
        <f t="shared" si="1312"/>
        <v>-2.5658399673730292E-3</v>
      </c>
      <c r="X4613" s="3">
        <f t="shared" si="1313"/>
        <v>4.9003582756099284E-2</v>
      </c>
      <c r="Y4613" s="3">
        <f t="shared" si="1314"/>
        <v>5.1727838591972164E-2</v>
      </c>
    </row>
    <row r="4614" spans="1:25" x14ac:dyDescent="0.25">
      <c r="A4614" s="1">
        <v>42782</v>
      </c>
      <c r="B4614" s="2">
        <v>9771.25</v>
      </c>
      <c r="C4614" s="2">
        <v>106544</v>
      </c>
      <c r="D4614" s="2">
        <v>9772</v>
      </c>
      <c r="E4614" s="2">
        <v>9756</v>
      </c>
      <c r="F4614" s="13">
        <f t="shared" si="1302"/>
        <v>7.6755788665838764E-5</v>
      </c>
      <c r="G4614" s="2">
        <f t="shared" si="1297"/>
        <v>9318.0825000000023</v>
      </c>
      <c r="H4614" s="2">
        <f t="shared" ca="1" si="1303"/>
        <v>113250.4</v>
      </c>
      <c r="I4614">
        <f t="shared" ca="1" si="1304"/>
        <v>-1</v>
      </c>
      <c r="J4614">
        <f t="shared" si="1305"/>
        <v>1</v>
      </c>
      <c r="K4614">
        <f t="shared" si="1298"/>
        <v>-28.510000000000218</v>
      </c>
      <c r="L4614">
        <f t="shared" ca="1" si="1299"/>
        <v>-28.510000000000218</v>
      </c>
      <c r="M4614" s="14">
        <f t="shared" si="1300"/>
        <v>6923.0300000000498</v>
      </c>
      <c r="N4614">
        <f t="shared" si="1306"/>
        <v>0</v>
      </c>
      <c r="O4614">
        <f t="shared" si="1301"/>
        <v>0</v>
      </c>
      <c r="P4614">
        <f>COUNTIF(作圖資料!$A$3:$A$249,A4614)</f>
        <v>0</v>
      </c>
      <c r="R4614" s="7">
        <f t="shared" si="1307"/>
        <v>-30</v>
      </c>
      <c r="S4614" s="8">
        <f t="shared" ca="1" si="1308"/>
        <v>-30</v>
      </c>
      <c r="T4614" s="8">
        <f t="shared" ca="1" si="1309"/>
        <v>8830</v>
      </c>
      <c r="U4614" s="8">
        <f t="shared" ca="1" si="1310"/>
        <v>0</v>
      </c>
      <c r="V4614" s="9">
        <f t="shared" ca="1" si="1311"/>
        <v>0</v>
      </c>
      <c r="W4614" s="3">
        <f t="shared" si="1312"/>
        <v>2.2857702637613109E-4</v>
      </c>
      <c r="X4614" s="3">
        <f t="shared" si="1313"/>
        <v>-2.909254920528688E-3</v>
      </c>
      <c r="Y4614" s="3">
        <f t="shared" si="1314"/>
        <v>-3.0605998775760047E-3</v>
      </c>
    </row>
    <row r="4615" spans="1:25" x14ac:dyDescent="0.25">
      <c r="A4615" s="1">
        <v>42783</v>
      </c>
      <c r="B4615" s="2">
        <v>9759.76</v>
      </c>
      <c r="C4615" s="2">
        <v>94249</v>
      </c>
      <c r="D4615" s="2">
        <v>9762</v>
      </c>
      <c r="E4615" s="2">
        <v>9750</v>
      </c>
      <c r="F4615" s="13">
        <f t="shared" si="1302"/>
        <v>2.2951384050418078E-4</v>
      </c>
      <c r="G4615" s="2">
        <f t="shared" si="1297"/>
        <v>9331.3748333333351</v>
      </c>
      <c r="H4615" s="2">
        <f t="shared" ca="1" si="1303"/>
        <v>105491.4</v>
      </c>
      <c r="I4615">
        <f t="shared" ca="1" si="1304"/>
        <v>-1</v>
      </c>
      <c r="J4615">
        <f t="shared" si="1305"/>
        <v>1</v>
      </c>
      <c r="K4615">
        <f t="shared" si="1298"/>
        <v>-11.489999999999782</v>
      </c>
      <c r="L4615">
        <f t="shared" ca="1" si="1299"/>
        <v>11.489999999999782</v>
      </c>
      <c r="M4615" s="14">
        <f t="shared" si="1300"/>
        <v>6923.0300000000498</v>
      </c>
      <c r="N4615">
        <f t="shared" si="1306"/>
        <v>0</v>
      </c>
      <c r="O4615">
        <f t="shared" si="1301"/>
        <v>0</v>
      </c>
      <c r="P4615">
        <f>COUNTIF(作圖資料!$A$3:$A$249,A4615)</f>
        <v>0</v>
      </c>
      <c r="R4615" s="7">
        <f t="shared" si="1307"/>
        <v>-10</v>
      </c>
      <c r="S4615" s="8">
        <f t="shared" ca="1" si="1308"/>
        <v>10</v>
      </c>
      <c r="T4615" s="8">
        <f t="shared" ca="1" si="1309"/>
        <v>8830</v>
      </c>
      <c r="U4615" s="8">
        <f t="shared" ca="1" si="1310"/>
        <v>0</v>
      </c>
      <c r="V4615" s="9">
        <f t="shared" ca="1" si="1311"/>
        <v>0</v>
      </c>
      <c r="W4615" s="3">
        <f t="shared" si="1312"/>
        <v>2.2857702637613109E-4</v>
      </c>
      <c r="X4615" s="3">
        <f t="shared" si="1313"/>
        <v>-4.0817326138599119E-3</v>
      </c>
      <c r="Y4615" s="3">
        <f t="shared" si="1314"/>
        <v>-4.0807998367680121E-3</v>
      </c>
    </row>
    <row r="4616" spans="1:25" x14ac:dyDescent="0.25">
      <c r="A4616" s="1">
        <v>42784</v>
      </c>
      <c r="B4616" s="2">
        <v>9779.92</v>
      </c>
      <c r="C4616" s="2">
        <v>61674</v>
      </c>
      <c r="D4616" s="2">
        <v>9788</v>
      </c>
      <c r="E4616" s="2">
        <v>9772</v>
      </c>
      <c r="F4616" s="13">
        <f t="shared" si="1302"/>
        <v>8.2618262726064096E-4</v>
      </c>
      <c r="G4616" s="2">
        <f t="shared" si="1297"/>
        <v>9344.4525000000031</v>
      </c>
      <c r="H4616" s="2">
        <f t="shared" ca="1" si="1303"/>
        <v>97981</v>
      </c>
      <c r="I4616">
        <f t="shared" ca="1" si="1304"/>
        <v>-1</v>
      </c>
      <c r="J4616">
        <f t="shared" si="1305"/>
        <v>1</v>
      </c>
      <c r="K4616">
        <f t="shared" si="1298"/>
        <v>20.159999999999854</v>
      </c>
      <c r="L4616">
        <f t="shared" ca="1" si="1299"/>
        <v>-20.159999999999854</v>
      </c>
      <c r="M4616" s="14">
        <f t="shared" si="1300"/>
        <v>6923.0300000000498</v>
      </c>
      <c r="N4616">
        <f t="shared" si="1306"/>
        <v>0</v>
      </c>
      <c r="O4616">
        <f t="shared" si="1301"/>
        <v>0</v>
      </c>
      <c r="P4616">
        <f>COUNTIF(作圖資料!$A$3:$A$249,A4616)</f>
        <v>0</v>
      </c>
      <c r="R4616" s="7">
        <f t="shared" si="1307"/>
        <v>26</v>
      </c>
      <c r="S4616" s="8">
        <f t="shared" ca="1" si="1308"/>
        <v>-26</v>
      </c>
      <c r="T4616" s="8">
        <f t="shared" ca="1" si="1309"/>
        <v>8830</v>
      </c>
      <c r="U4616" s="8">
        <f t="shared" ca="1" si="1310"/>
        <v>0</v>
      </c>
      <c r="V4616" s="9">
        <f t="shared" ca="1" si="1311"/>
        <v>0</v>
      </c>
      <c r="W4616" s="3">
        <f t="shared" si="1312"/>
        <v>2.2857702637613109E-4</v>
      </c>
      <c r="X4616" s="3">
        <f t="shared" si="1313"/>
        <v>-2.0245393764745101E-3</v>
      </c>
      <c r="Y4616" s="3">
        <f t="shared" si="1314"/>
        <v>-1.4282799428688708E-3</v>
      </c>
    </row>
    <row r="4617" spans="1:25" x14ac:dyDescent="0.25">
      <c r="A4617" s="1">
        <v>42786</v>
      </c>
      <c r="B4617" s="2">
        <v>9753.2000000000007</v>
      </c>
      <c r="C4617" s="2">
        <v>96594</v>
      </c>
      <c r="D4617" s="2">
        <v>9766</v>
      </c>
      <c r="E4617" s="2">
        <v>9753</v>
      </c>
      <c r="F4617" s="13">
        <f t="shared" si="1302"/>
        <v>1.3123897797644446E-3</v>
      </c>
      <c r="G4617" s="2">
        <f t="shared" si="1297"/>
        <v>9356.8593333333356</v>
      </c>
      <c r="H4617" s="2">
        <f t="shared" ca="1" si="1303"/>
        <v>94884.2</v>
      </c>
      <c r="I4617">
        <f t="shared" ca="1" si="1304"/>
        <v>1</v>
      </c>
      <c r="J4617">
        <f t="shared" si="1305"/>
        <v>1</v>
      </c>
      <c r="K4617">
        <f t="shared" si="1298"/>
        <v>-26.719999999999345</v>
      </c>
      <c r="L4617">
        <f t="shared" ca="1" si="1299"/>
        <v>26.719999999999345</v>
      </c>
      <c r="M4617" s="14">
        <f t="shared" si="1300"/>
        <v>6923.0300000000498</v>
      </c>
      <c r="N4617">
        <f t="shared" si="1306"/>
        <v>0</v>
      </c>
      <c r="O4617">
        <f t="shared" si="1301"/>
        <v>0</v>
      </c>
      <c r="P4617">
        <f>COUNTIF(作圖資料!$A$3:$A$249,A4617)</f>
        <v>0</v>
      </c>
      <c r="R4617" s="7">
        <f t="shared" si="1307"/>
        <v>-22</v>
      </c>
      <c r="S4617" s="8">
        <f t="shared" ca="1" si="1308"/>
        <v>22</v>
      </c>
      <c r="T4617" s="8">
        <f t="shared" ca="1" si="1309"/>
        <v>8830</v>
      </c>
      <c r="U4617" s="8">
        <f t="shared" ca="1" si="1310"/>
        <v>0</v>
      </c>
      <c r="V4617" s="9">
        <f t="shared" ca="1" si="1311"/>
        <v>0</v>
      </c>
      <c r="W4617" s="3">
        <f t="shared" si="1312"/>
        <v>2.2857702637613109E-4</v>
      </c>
      <c r="X4617" s="3">
        <f t="shared" si="1313"/>
        <v>-4.7511367625329148E-3</v>
      </c>
      <c r="Y4617" s="3">
        <f t="shared" si="1314"/>
        <v>-3.6727198530912553E-3</v>
      </c>
    </row>
    <row r="4618" spans="1:25" x14ac:dyDescent="0.25">
      <c r="A4618" s="1">
        <v>42787</v>
      </c>
      <c r="B4618" s="2">
        <v>9763.93</v>
      </c>
      <c r="C4618" s="2">
        <v>88977</v>
      </c>
      <c r="D4618" s="2">
        <v>9766</v>
      </c>
      <c r="E4618" s="2">
        <v>9755</v>
      </c>
      <c r="F4618" s="13">
        <f t="shared" si="1302"/>
        <v>2.1200479724869936E-4</v>
      </c>
      <c r="G4618" s="2">
        <f t="shared" si="1297"/>
        <v>9368.9063333333361</v>
      </c>
      <c r="H4618" s="2">
        <f t="shared" ca="1" si="1303"/>
        <v>89607.6</v>
      </c>
      <c r="I4618">
        <f t="shared" ca="1" si="1304"/>
        <v>-1</v>
      </c>
      <c r="J4618">
        <f t="shared" si="1305"/>
        <v>1</v>
      </c>
      <c r="K4618">
        <f t="shared" si="1298"/>
        <v>10.729999999999563</v>
      </c>
      <c r="L4618">
        <f t="shared" ca="1" si="1299"/>
        <v>10.729999999999563</v>
      </c>
      <c r="M4618" s="14">
        <f t="shared" si="1300"/>
        <v>6923.0300000000498</v>
      </c>
      <c r="N4618">
        <f t="shared" si="1306"/>
        <v>0</v>
      </c>
      <c r="O4618">
        <f t="shared" si="1301"/>
        <v>0</v>
      </c>
      <c r="P4618">
        <f>COUNTIF(作圖資料!$A$3:$A$249,A4618)</f>
        <v>0</v>
      </c>
      <c r="R4618" s="7">
        <f t="shared" si="1307"/>
        <v>0</v>
      </c>
      <c r="S4618" s="8">
        <f t="shared" ca="1" si="1308"/>
        <v>0</v>
      </c>
      <c r="T4618" s="8">
        <f t="shared" ca="1" si="1309"/>
        <v>8830</v>
      </c>
      <c r="U4618" s="8">
        <f t="shared" ca="1" si="1310"/>
        <v>0</v>
      </c>
      <c r="V4618" s="9">
        <f t="shared" ca="1" si="1311"/>
        <v>0</v>
      </c>
      <c r="W4618" s="3">
        <f t="shared" si="1312"/>
        <v>2.2857702637613109E-4</v>
      </c>
      <c r="X4618" s="3">
        <f t="shared" si="1313"/>
        <v>-3.6562119888651212E-3</v>
      </c>
      <c r="Y4618" s="3">
        <f t="shared" si="1314"/>
        <v>-3.6727198530912553E-3</v>
      </c>
    </row>
    <row r="4619" spans="1:25" x14ac:dyDescent="0.25">
      <c r="A4619" s="1">
        <v>42788</v>
      </c>
      <c r="B4619" s="2">
        <v>9778.7800000000007</v>
      </c>
      <c r="C4619" s="2">
        <v>99305</v>
      </c>
      <c r="D4619" s="2">
        <v>9783</v>
      </c>
      <c r="E4619" s="2">
        <v>9771</v>
      </c>
      <c r="F4619" s="13">
        <f t="shared" si="1302"/>
        <v>4.3154667555667103E-4</v>
      </c>
      <c r="G4619" s="2">
        <f t="shared" si="1297"/>
        <v>9379.6628333333356</v>
      </c>
      <c r="H4619" s="2">
        <f t="shared" ca="1" si="1303"/>
        <v>88159.8</v>
      </c>
      <c r="I4619">
        <f t="shared" ca="1" si="1304"/>
        <v>1</v>
      </c>
      <c r="J4619">
        <f t="shared" si="1305"/>
        <v>1</v>
      </c>
      <c r="K4619">
        <f t="shared" si="1298"/>
        <v>14.850000000000364</v>
      </c>
      <c r="L4619">
        <f t="shared" ca="1" si="1299"/>
        <v>-14.850000000000364</v>
      </c>
      <c r="M4619" s="14">
        <f t="shared" si="1300"/>
        <v>6923.0300000000498</v>
      </c>
      <c r="N4619">
        <f t="shared" si="1306"/>
        <v>0</v>
      </c>
      <c r="O4619">
        <f t="shared" si="1301"/>
        <v>0</v>
      </c>
      <c r="P4619">
        <f>COUNTIF(作圖資料!$A$3:$A$249,A4619)</f>
        <v>0</v>
      </c>
      <c r="R4619" s="7">
        <f t="shared" si="1307"/>
        <v>17</v>
      </c>
      <c r="S4619" s="8">
        <f t="shared" ca="1" si="1308"/>
        <v>-17</v>
      </c>
      <c r="T4619" s="8">
        <f t="shared" ca="1" si="1309"/>
        <v>8830</v>
      </c>
      <c r="U4619" s="8">
        <f t="shared" ca="1" si="1310"/>
        <v>0</v>
      </c>
      <c r="V4619" s="9">
        <f t="shared" ca="1" si="1311"/>
        <v>0</v>
      </c>
      <c r="W4619" s="3">
        <f t="shared" si="1312"/>
        <v>2.2857702637613109E-4</v>
      </c>
      <c r="X4619" s="3">
        <f t="shared" si="1313"/>
        <v>-2.1408687559695272E-3</v>
      </c>
      <c r="Y4619" s="3">
        <f t="shared" si="1314"/>
        <v>-1.9383799224649279E-3</v>
      </c>
    </row>
    <row r="4620" spans="1:25" x14ac:dyDescent="0.25">
      <c r="A4620" s="1">
        <v>42789</v>
      </c>
      <c r="B4620" s="2">
        <v>9769.31</v>
      </c>
      <c r="C4620" s="2">
        <v>98984</v>
      </c>
      <c r="D4620" s="2">
        <v>9772</v>
      </c>
      <c r="E4620" s="2">
        <v>9760</v>
      </c>
      <c r="F4620" s="13">
        <f t="shared" si="1302"/>
        <v>2.7535209753826173E-4</v>
      </c>
      <c r="G4620" s="2">
        <f t="shared" si="1297"/>
        <v>9389.5141666666696</v>
      </c>
      <c r="H4620" s="2">
        <f t="shared" ca="1" si="1303"/>
        <v>89106.8</v>
      </c>
      <c r="I4620">
        <f t="shared" ca="1" si="1304"/>
        <v>1</v>
      </c>
      <c r="J4620">
        <f t="shared" si="1305"/>
        <v>1</v>
      </c>
      <c r="K4620">
        <f t="shared" si="1298"/>
        <v>-9.4700000000011642</v>
      </c>
      <c r="L4620">
        <f t="shared" ca="1" si="1299"/>
        <v>-9.4700000000011642</v>
      </c>
      <c r="M4620" s="14">
        <f t="shared" si="1300"/>
        <v>6923.0300000000498</v>
      </c>
      <c r="N4620">
        <f t="shared" si="1306"/>
        <v>0</v>
      </c>
      <c r="O4620">
        <f t="shared" si="1301"/>
        <v>0</v>
      </c>
      <c r="P4620">
        <f>COUNTIF(作圖資料!$A$3:$A$249,A4620)</f>
        <v>0</v>
      </c>
      <c r="R4620" s="7">
        <f t="shared" si="1307"/>
        <v>-11</v>
      </c>
      <c r="S4620" s="8">
        <f t="shared" ca="1" si="1308"/>
        <v>-11</v>
      </c>
      <c r="T4620" s="8">
        <f t="shared" ca="1" si="1309"/>
        <v>8830</v>
      </c>
      <c r="U4620" s="8">
        <f t="shared" ca="1" si="1310"/>
        <v>0</v>
      </c>
      <c r="V4620" s="9">
        <f t="shared" ca="1" si="1311"/>
        <v>0</v>
      </c>
      <c r="W4620" s="3">
        <f t="shared" si="1312"/>
        <v>2.2857702637613109E-4</v>
      </c>
      <c r="X4620" s="3">
        <f t="shared" si="1313"/>
        <v>-3.1072189523010385E-3</v>
      </c>
      <c r="Y4620" s="3">
        <f t="shared" si="1314"/>
        <v>-3.0605998775761201E-3</v>
      </c>
    </row>
    <row r="4621" spans="1:25" x14ac:dyDescent="0.25">
      <c r="A4621" s="1">
        <v>42790</v>
      </c>
      <c r="B4621" s="2">
        <v>9750.4699999999993</v>
      </c>
      <c r="C4621" s="2">
        <v>89691</v>
      </c>
      <c r="D4621" s="2">
        <v>9761</v>
      </c>
      <c r="E4621" s="2">
        <v>9751</v>
      </c>
      <c r="F4621" s="13">
        <f t="shared" si="1302"/>
        <v>1.0799479409711044E-3</v>
      </c>
      <c r="G4621" s="2">
        <f t="shared" si="1297"/>
        <v>9399.4868333333343</v>
      </c>
      <c r="H4621" s="2">
        <f t="shared" ca="1" si="1303"/>
        <v>94710.2</v>
      </c>
      <c r="I4621">
        <f t="shared" ca="1" si="1304"/>
        <v>-1</v>
      </c>
      <c r="J4621">
        <f t="shared" si="1305"/>
        <v>1</v>
      </c>
      <c r="K4621">
        <f t="shared" si="1298"/>
        <v>-18.840000000000146</v>
      </c>
      <c r="L4621">
        <f t="shared" ca="1" si="1299"/>
        <v>-18.840000000000146</v>
      </c>
      <c r="M4621" s="14">
        <f t="shared" si="1300"/>
        <v>6923.0300000000498</v>
      </c>
      <c r="N4621">
        <f t="shared" si="1306"/>
        <v>0</v>
      </c>
      <c r="O4621">
        <f t="shared" si="1301"/>
        <v>0</v>
      </c>
      <c r="P4621">
        <f>COUNTIF(作圖資料!$A$3:$A$249,A4621)</f>
        <v>0</v>
      </c>
      <c r="R4621" s="7">
        <f t="shared" si="1307"/>
        <v>-11</v>
      </c>
      <c r="S4621" s="8">
        <f t="shared" ca="1" si="1308"/>
        <v>-11</v>
      </c>
      <c r="T4621" s="8">
        <f t="shared" ca="1" si="1309"/>
        <v>8830</v>
      </c>
      <c r="U4621" s="8">
        <f t="shared" ca="1" si="1310"/>
        <v>0</v>
      </c>
      <c r="V4621" s="9">
        <f t="shared" ca="1" si="1311"/>
        <v>0</v>
      </c>
      <c r="W4621" s="3">
        <f t="shared" si="1312"/>
        <v>2.2857702637613109E-4</v>
      </c>
      <c r="X4621" s="3">
        <f t="shared" si="1313"/>
        <v>-5.0297150134290813E-3</v>
      </c>
      <c r="Y4621" s="3">
        <f t="shared" si="1314"/>
        <v>-4.1828198326874233E-3</v>
      </c>
    </row>
    <row r="4622" spans="1:25" x14ac:dyDescent="0.25">
      <c r="A4622" s="1">
        <v>42795</v>
      </c>
      <c r="B4622" s="2">
        <v>9674.7800000000007</v>
      </c>
      <c r="C4622" s="2">
        <v>98100</v>
      </c>
      <c r="D4622" s="2">
        <v>9682</v>
      </c>
      <c r="E4622" s="2">
        <v>9673</v>
      </c>
      <c r="F4622" s="13">
        <f t="shared" si="1302"/>
        <v>7.4627019942563599E-4</v>
      </c>
      <c r="G4622" s="2">
        <f t="shared" si="1297"/>
        <v>9408.0820000000022</v>
      </c>
      <c r="H4622" s="2">
        <f t="shared" ca="1" si="1303"/>
        <v>95011.4</v>
      </c>
      <c r="I4622">
        <f t="shared" ca="1" si="1304"/>
        <v>1</v>
      </c>
      <c r="J4622">
        <f t="shared" si="1305"/>
        <v>1</v>
      </c>
      <c r="K4622">
        <f t="shared" si="1298"/>
        <v>-75.68999999999869</v>
      </c>
      <c r="L4622">
        <f t="shared" ca="1" si="1299"/>
        <v>75.68999999999869</v>
      </c>
      <c r="M4622" s="14">
        <f t="shared" si="1300"/>
        <v>6923.0300000000498</v>
      </c>
      <c r="N4622">
        <f t="shared" si="1306"/>
        <v>0</v>
      </c>
      <c r="O4622">
        <f t="shared" si="1301"/>
        <v>0</v>
      </c>
      <c r="P4622">
        <f>COUNTIF(作圖資料!$A$3:$A$249,A4622)</f>
        <v>0</v>
      </c>
      <c r="R4622" s="7">
        <f t="shared" si="1307"/>
        <v>-79</v>
      </c>
      <c r="S4622" s="8">
        <f t="shared" ca="1" si="1308"/>
        <v>79</v>
      </c>
      <c r="T4622" s="8">
        <f t="shared" ca="1" si="1309"/>
        <v>8830</v>
      </c>
      <c r="U4622" s="8">
        <f t="shared" ca="1" si="1310"/>
        <v>0</v>
      </c>
      <c r="V4622" s="9">
        <f t="shared" ca="1" si="1311"/>
        <v>0</v>
      </c>
      <c r="W4622" s="3">
        <f t="shared" si="1312"/>
        <v>2.2857702637613109E-4</v>
      </c>
      <c r="X4622" s="3">
        <f t="shared" si="1313"/>
        <v>-1.2753373552005343E-2</v>
      </c>
      <c r="Y4622" s="3">
        <f t="shared" si="1314"/>
        <v>-1.2242399510304258E-2</v>
      </c>
    </row>
    <row r="4623" spans="1:25" x14ac:dyDescent="0.25">
      <c r="A4623" s="1">
        <v>42796</v>
      </c>
      <c r="B4623" s="2">
        <v>9691.7999999999993</v>
      </c>
      <c r="C4623" s="2">
        <v>101599</v>
      </c>
      <c r="D4623" s="2">
        <v>9691</v>
      </c>
      <c r="E4623" s="2">
        <v>9680</v>
      </c>
      <c r="F4623" s="13">
        <f t="shared" si="1302"/>
        <v>-8.2544006273277404E-5</v>
      </c>
      <c r="G4623" s="2">
        <f t="shared" si="1297"/>
        <v>9415.9080000000031</v>
      </c>
      <c r="H4623" s="2">
        <f t="shared" ca="1" si="1303"/>
        <v>97535.8</v>
      </c>
      <c r="I4623">
        <f t="shared" ca="1" si="1304"/>
        <v>1</v>
      </c>
      <c r="J4623">
        <f t="shared" si="1305"/>
        <v>-1</v>
      </c>
      <c r="K4623">
        <f t="shared" si="1298"/>
        <v>17.019999999998618</v>
      </c>
      <c r="L4623">
        <f t="shared" ca="1" si="1299"/>
        <v>17.019999999998618</v>
      </c>
      <c r="M4623" s="14">
        <f t="shared" si="1300"/>
        <v>6923.0300000000498</v>
      </c>
      <c r="N4623">
        <f t="shared" si="1306"/>
        <v>0</v>
      </c>
      <c r="O4623">
        <f t="shared" si="1301"/>
        <v>0</v>
      </c>
      <c r="P4623">
        <f>COUNTIF(作圖資料!$A$3:$A$249,A4623)</f>
        <v>0</v>
      </c>
      <c r="R4623" s="7">
        <f t="shared" si="1307"/>
        <v>9</v>
      </c>
      <c r="S4623" s="8">
        <f t="shared" ca="1" si="1308"/>
        <v>9</v>
      </c>
      <c r="T4623" s="8">
        <f t="shared" ca="1" si="1309"/>
        <v>8830</v>
      </c>
      <c r="U4623" s="8">
        <f t="shared" ca="1" si="1310"/>
        <v>0</v>
      </c>
      <c r="V4623" s="9">
        <f t="shared" ca="1" si="1311"/>
        <v>0</v>
      </c>
      <c r="W4623" s="3">
        <f t="shared" si="1312"/>
        <v>2.2857702637613109E-4</v>
      </c>
      <c r="X4623" s="3">
        <f t="shared" si="1313"/>
        <v>-1.1016596324808114E-2</v>
      </c>
      <c r="Y4623" s="3">
        <f t="shared" si="1314"/>
        <v>-1.1324219547031333E-2</v>
      </c>
    </row>
    <row r="4624" spans="1:25" x14ac:dyDescent="0.25">
      <c r="A4624" s="1">
        <v>42797</v>
      </c>
      <c r="B4624" s="2">
        <v>9648.2099999999991</v>
      </c>
      <c r="C4624" s="2">
        <v>84008</v>
      </c>
      <c r="D4624" s="2">
        <v>9629</v>
      </c>
      <c r="E4624" s="2">
        <v>9617</v>
      </c>
      <c r="F4624" s="13">
        <f t="shared" si="1302"/>
        <v>-1.9910428981125827E-3</v>
      </c>
      <c r="G4624" s="2">
        <f t="shared" si="1297"/>
        <v>9423.5051666666695</v>
      </c>
      <c r="H4624" s="2">
        <f t="shared" ca="1" si="1303"/>
        <v>94476.4</v>
      </c>
      <c r="I4624">
        <f t="shared" ca="1" si="1304"/>
        <v>-1</v>
      </c>
      <c r="J4624">
        <f t="shared" si="1305"/>
        <v>-1</v>
      </c>
      <c r="K4624">
        <f t="shared" si="1298"/>
        <v>-43.590000000000146</v>
      </c>
      <c r="L4624">
        <f t="shared" ca="1" si="1299"/>
        <v>-43.590000000000146</v>
      </c>
      <c r="M4624" s="14">
        <f t="shared" si="1300"/>
        <v>6923.0300000000498</v>
      </c>
      <c r="N4624">
        <f t="shared" si="1306"/>
        <v>0</v>
      </c>
      <c r="O4624">
        <f t="shared" si="1301"/>
        <v>0</v>
      </c>
      <c r="P4624">
        <f>COUNTIF(作圖資料!$A$3:$A$249,A4624)</f>
        <v>0</v>
      </c>
      <c r="R4624" s="7">
        <f t="shared" si="1307"/>
        <v>-62</v>
      </c>
      <c r="S4624" s="8">
        <f t="shared" ca="1" si="1308"/>
        <v>-62</v>
      </c>
      <c r="T4624" s="8">
        <f t="shared" ca="1" si="1309"/>
        <v>8830</v>
      </c>
      <c r="U4624" s="8">
        <f t="shared" ca="1" si="1310"/>
        <v>0</v>
      </c>
      <c r="V4624" s="9">
        <f t="shared" ca="1" si="1311"/>
        <v>0</v>
      </c>
      <c r="W4624" s="3">
        <f t="shared" si="1312"/>
        <v>2.2857702637613109E-4</v>
      </c>
      <c r="X4624" s="3">
        <f t="shared" si="1313"/>
        <v>-1.5464664440761999E-2</v>
      </c>
      <c r="Y4624" s="3">
        <f t="shared" si="1314"/>
        <v>-1.764945929402173E-2</v>
      </c>
    </row>
    <row r="4625" spans="1:25" x14ac:dyDescent="0.25">
      <c r="A4625" s="1">
        <v>42800</v>
      </c>
      <c r="B4625" s="2">
        <v>9682.6299999999992</v>
      </c>
      <c r="C4625" s="2">
        <v>68002</v>
      </c>
      <c r="D4625" s="2">
        <v>9683</v>
      </c>
      <c r="E4625" s="2">
        <v>9668</v>
      </c>
      <c r="F4625" s="13">
        <f t="shared" si="1302"/>
        <v>3.8212758310507411E-5</v>
      </c>
      <c r="G4625" s="2">
        <f t="shared" si="1297"/>
        <v>9430.8705000000009</v>
      </c>
      <c r="H4625" s="2">
        <f t="shared" ca="1" si="1303"/>
        <v>88280</v>
      </c>
      <c r="I4625">
        <f t="shared" ca="1" si="1304"/>
        <v>-1</v>
      </c>
      <c r="J4625">
        <f t="shared" si="1305"/>
        <v>1</v>
      </c>
      <c r="K4625">
        <f t="shared" si="1298"/>
        <v>34.420000000000073</v>
      </c>
      <c r="L4625">
        <f t="shared" ca="1" si="1299"/>
        <v>-34.420000000000073</v>
      </c>
      <c r="M4625" s="14">
        <f t="shared" si="1300"/>
        <v>6923.0300000000498</v>
      </c>
      <c r="N4625">
        <f t="shared" si="1306"/>
        <v>0</v>
      </c>
      <c r="O4625">
        <f t="shared" si="1301"/>
        <v>0</v>
      </c>
      <c r="P4625">
        <f>COUNTIF(作圖資料!$A$3:$A$249,A4625)</f>
        <v>0</v>
      </c>
      <c r="R4625" s="7">
        <f t="shared" si="1307"/>
        <v>54</v>
      </c>
      <c r="S4625" s="8">
        <f t="shared" ca="1" si="1308"/>
        <v>-54</v>
      </c>
      <c r="T4625" s="8">
        <f t="shared" ca="1" si="1309"/>
        <v>8830</v>
      </c>
      <c r="U4625" s="8">
        <f t="shared" ca="1" si="1310"/>
        <v>0</v>
      </c>
      <c r="V4625" s="9">
        <f t="shared" ca="1" si="1311"/>
        <v>0</v>
      </c>
      <c r="W4625" s="3">
        <f t="shared" si="1312"/>
        <v>2.2857702637613109E-4</v>
      </c>
      <c r="X4625" s="3">
        <f t="shared" si="1313"/>
        <v>-1.1952333526535464E-2</v>
      </c>
      <c r="Y4625" s="3">
        <f t="shared" si="1314"/>
        <v>-1.2140379514384847E-2</v>
      </c>
    </row>
    <row r="4626" spans="1:25" x14ac:dyDescent="0.25">
      <c r="A4626" s="1">
        <v>42801</v>
      </c>
      <c r="B4626" s="2">
        <v>9738.07</v>
      </c>
      <c r="C4626" s="2">
        <v>69740</v>
      </c>
      <c r="D4626" s="2">
        <v>9727</v>
      </c>
      <c r="E4626" s="2">
        <v>9714</v>
      </c>
      <c r="F4626" s="13">
        <f t="shared" si="1302"/>
        <v>-1.1367755623034048E-3</v>
      </c>
      <c r="G4626" s="2">
        <f t="shared" si="1297"/>
        <v>9438.7795000000006</v>
      </c>
      <c r="H4626" s="2">
        <f t="shared" ca="1" si="1303"/>
        <v>84289.8</v>
      </c>
      <c r="I4626">
        <f t="shared" ca="1" si="1304"/>
        <v>-1</v>
      </c>
      <c r="J4626">
        <f t="shared" si="1305"/>
        <v>-1</v>
      </c>
      <c r="K4626">
        <f t="shared" si="1298"/>
        <v>55.440000000000509</v>
      </c>
      <c r="L4626">
        <f t="shared" ca="1" si="1299"/>
        <v>-55.440000000000509</v>
      </c>
      <c r="M4626" s="14">
        <f t="shared" si="1300"/>
        <v>6923.0300000000498</v>
      </c>
      <c r="N4626">
        <f t="shared" si="1306"/>
        <v>0</v>
      </c>
      <c r="O4626">
        <f t="shared" si="1301"/>
        <v>0</v>
      </c>
      <c r="P4626">
        <f>COUNTIF(作圖資料!$A$3:$A$249,A4626)</f>
        <v>0</v>
      </c>
      <c r="R4626" s="7">
        <f t="shared" si="1307"/>
        <v>44</v>
      </c>
      <c r="S4626" s="8">
        <f t="shared" ca="1" si="1308"/>
        <v>-44</v>
      </c>
      <c r="T4626" s="8">
        <f t="shared" ca="1" si="1309"/>
        <v>8830</v>
      </c>
      <c r="U4626" s="8">
        <f t="shared" ca="1" si="1310"/>
        <v>0</v>
      </c>
      <c r="V4626" s="9">
        <f t="shared" ca="1" si="1311"/>
        <v>0</v>
      </c>
      <c r="W4626" s="3">
        <f t="shared" si="1312"/>
        <v>2.2857702637613109E-4</v>
      </c>
      <c r="X4626" s="3">
        <f t="shared" si="1313"/>
        <v>-6.2950521237254975E-3</v>
      </c>
      <c r="Y4626" s="3">
        <f t="shared" si="1314"/>
        <v>-7.6514996939400781E-3</v>
      </c>
    </row>
    <row r="4627" spans="1:25" x14ac:dyDescent="0.25">
      <c r="A4627" s="1">
        <v>42802</v>
      </c>
      <c r="B4627" s="2">
        <v>9753.4500000000007</v>
      </c>
      <c r="C4627" s="2">
        <v>79668</v>
      </c>
      <c r="D4627" s="2">
        <v>9748</v>
      </c>
      <c r="E4627" s="2">
        <v>9734</v>
      </c>
      <c r="F4627" s="13">
        <f t="shared" si="1302"/>
        <v>-5.5877663801018329E-4</v>
      </c>
      <c r="G4627" s="2">
        <f t="shared" si="1297"/>
        <v>9448.1788333333334</v>
      </c>
      <c r="H4627" s="2">
        <f t="shared" ca="1" si="1303"/>
        <v>80603.399999999994</v>
      </c>
      <c r="I4627">
        <f t="shared" ca="1" si="1304"/>
        <v>-1</v>
      </c>
      <c r="J4627">
        <f t="shared" si="1305"/>
        <v>-1</v>
      </c>
      <c r="K4627">
        <f t="shared" si="1298"/>
        <v>15.380000000001019</v>
      </c>
      <c r="L4627">
        <f t="shared" ca="1" si="1299"/>
        <v>-15.380000000001019</v>
      </c>
      <c r="M4627" s="14">
        <f t="shared" si="1300"/>
        <v>6923.0300000000498</v>
      </c>
      <c r="N4627">
        <f t="shared" si="1306"/>
        <v>0</v>
      </c>
      <c r="O4627">
        <f t="shared" si="1301"/>
        <v>0</v>
      </c>
      <c r="P4627">
        <f>COUNTIF(作圖資料!$A$3:$A$249,A4627)</f>
        <v>0</v>
      </c>
      <c r="R4627" s="7">
        <f t="shared" si="1307"/>
        <v>21</v>
      </c>
      <c r="S4627" s="8">
        <f t="shared" ca="1" si="1308"/>
        <v>-21</v>
      </c>
      <c r="T4627" s="8">
        <f t="shared" ca="1" si="1309"/>
        <v>8830</v>
      </c>
      <c r="U4627" s="8">
        <f t="shared" ca="1" si="1310"/>
        <v>0</v>
      </c>
      <c r="V4627" s="9">
        <f t="shared" ca="1" si="1311"/>
        <v>0</v>
      </c>
      <c r="W4627" s="3">
        <f t="shared" si="1312"/>
        <v>2.2857702637613109E-4</v>
      </c>
      <c r="X4627" s="3">
        <f t="shared" si="1313"/>
        <v>-4.725625933696298E-3</v>
      </c>
      <c r="Y4627" s="3">
        <f t="shared" si="1314"/>
        <v>-5.5090797796367719E-3</v>
      </c>
    </row>
    <row r="4628" spans="1:25" x14ac:dyDescent="0.25">
      <c r="A4628" s="1">
        <v>42803</v>
      </c>
      <c r="B4628" s="2">
        <v>9658.61</v>
      </c>
      <c r="C4628" s="2">
        <v>88557</v>
      </c>
      <c r="D4628" s="2">
        <v>9652</v>
      </c>
      <c r="E4628" s="2">
        <v>9640</v>
      </c>
      <c r="F4628" s="13">
        <f t="shared" si="1302"/>
        <v>-6.8436348501499378E-4</v>
      </c>
      <c r="G4628" s="2">
        <f t="shared" si="1297"/>
        <v>9456.4779999999992</v>
      </c>
      <c r="H4628" s="2">
        <f t="shared" ca="1" si="1303"/>
        <v>77995</v>
      </c>
      <c r="I4628">
        <f t="shared" ca="1" si="1304"/>
        <v>1</v>
      </c>
      <c r="J4628">
        <f t="shared" si="1305"/>
        <v>-1</v>
      </c>
      <c r="K4628">
        <f t="shared" si="1298"/>
        <v>-94.840000000000146</v>
      </c>
      <c r="L4628">
        <f t="shared" ca="1" si="1299"/>
        <v>94.840000000000146</v>
      </c>
      <c r="M4628" s="14">
        <f t="shared" si="1300"/>
        <v>6923.0300000000498</v>
      </c>
      <c r="N4628">
        <f t="shared" si="1306"/>
        <v>0</v>
      </c>
      <c r="O4628">
        <f t="shared" si="1301"/>
        <v>0</v>
      </c>
      <c r="P4628">
        <f>COUNTIF(作圖資料!$A$3:$A$249,A4628)</f>
        <v>0</v>
      </c>
      <c r="R4628" s="7">
        <f t="shared" si="1307"/>
        <v>-96</v>
      </c>
      <c r="S4628" s="8">
        <f t="shared" ca="1" si="1308"/>
        <v>96</v>
      </c>
      <c r="T4628" s="8">
        <f t="shared" ca="1" si="1309"/>
        <v>8830</v>
      </c>
      <c r="U4628" s="8">
        <f t="shared" ca="1" si="1310"/>
        <v>0</v>
      </c>
      <c r="V4628" s="9">
        <f t="shared" ca="1" si="1311"/>
        <v>0</v>
      </c>
      <c r="W4628" s="3">
        <f t="shared" si="1312"/>
        <v>2.2857702637613109E-4</v>
      </c>
      <c r="X4628" s="3">
        <f t="shared" si="1313"/>
        <v>-1.4403413961158185E-2</v>
      </c>
      <c r="Y4628" s="3">
        <f t="shared" si="1314"/>
        <v>-1.5302999387880045E-2</v>
      </c>
    </row>
    <row r="4629" spans="1:25" x14ac:dyDescent="0.25">
      <c r="A4629" s="1">
        <v>42804</v>
      </c>
      <c r="B4629" s="2">
        <v>9627.89</v>
      </c>
      <c r="C4629" s="2">
        <v>87717</v>
      </c>
      <c r="D4629" s="2">
        <v>9625</v>
      </c>
      <c r="E4629" s="2">
        <v>9615</v>
      </c>
      <c r="F4629" s="13">
        <f t="shared" si="1302"/>
        <v>-3.0016961141010601E-4</v>
      </c>
      <c r="G4629" s="2">
        <f t="shared" si="1297"/>
        <v>9462.7633333333324</v>
      </c>
      <c r="H4629" s="2">
        <f t="shared" ca="1" si="1303"/>
        <v>78736.800000000003</v>
      </c>
      <c r="I4629">
        <f t="shared" ca="1" si="1304"/>
        <v>1</v>
      </c>
      <c r="J4629">
        <f t="shared" si="1305"/>
        <v>-1</v>
      </c>
      <c r="K4629">
        <f t="shared" si="1298"/>
        <v>-30.720000000001164</v>
      </c>
      <c r="L4629">
        <f t="shared" ca="1" si="1299"/>
        <v>-30.720000000001164</v>
      </c>
      <c r="M4629" s="14">
        <f t="shared" si="1300"/>
        <v>6923.0300000000498</v>
      </c>
      <c r="N4629">
        <f t="shared" si="1306"/>
        <v>0</v>
      </c>
      <c r="O4629">
        <f t="shared" si="1301"/>
        <v>0</v>
      </c>
      <c r="P4629">
        <f>COUNTIF(作圖資料!$A$3:$A$249,A4629)</f>
        <v>0</v>
      </c>
      <c r="R4629" s="7">
        <f t="shared" si="1307"/>
        <v>-27</v>
      </c>
      <c r="S4629" s="8">
        <f t="shared" ca="1" si="1308"/>
        <v>-27</v>
      </c>
      <c r="T4629" s="8">
        <f t="shared" ca="1" si="1309"/>
        <v>8830</v>
      </c>
      <c r="U4629" s="8">
        <f t="shared" ca="1" si="1310"/>
        <v>0</v>
      </c>
      <c r="V4629" s="9">
        <f t="shared" ca="1" si="1311"/>
        <v>0</v>
      </c>
      <c r="W4629" s="3">
        <f t="shared" si="1312"/>
        <v>2.2857702637613109E-4</v>
      </c>
      <c r="X4629" s="3">
        <f t="shared" si="1313"/>
        <v>-1.7538184608602791E-2</v>
      </c>
      <c r="Y4629" s="3">
        <f t="shared" si="1314"/>
        <v>-1.8057539277698487E-2</v>
      </c>
    </row>
    <row r="4630" spans="1:25" x14ac:dyDescent="0.25">
      <c r="A4630" s="1">
        <v>42807</v>
      </c>
      <c r="B4630" s="2">
        <v>9697.34</v>
      </c>
      <c r="C4630" s="2">
        <v>79418</v>
      </c>
      <c r="D4630" s="2">
        <v>9692</v>
      </c>
      <c r="E4630" s="2">
        <v>9683</v>
      </c>
      <c r="F4630" s="13">
        <f t="shared" si="1302"/>
        <v>-5.5066647142409941E-4</v>
      </c>
      <c r="G4630" s="2">
        <f t="shared" si="1297"/>
        <v>9469.9874999999993</v>
      </c>
      <c r="H4630" s="2">
        <f t="shared" ca="1" si="1303"/>
        <v>81020</v>
      </c>
      <c r="I4630">
        <f t="shared" ca="1" si="1304"/>
        <v>-1</v>
      </c>
      <c r="J4630">
        <f t="shared" si="1305"/>
        <v>-1</v>
      </c>
      <c r="K4630">
        <f t="shared" si="1298"/>
        <v>69.450000000000728</v>
      </c>
      <c r="L4630">
        <f t="shared" ca="1" si="1299"/>
        <v>69.450000000000728</v>
      </c>
      <c r="M4630" s="14">
        <f t="shared" si="1300"/>
        <v>6923.0300000000498</v>
      </c>
      <c r="N4630">
        <f t="shared" si="1306"/>
        <v>0</v>
      </c>
      <c r="O4630">
        <f t="shared" si="1301"/>
        <v>0</v>
      </c>
      <c r="P4630">
        <f>COUNTIF(作圖資料!$A$3:$A$249,A4630)</f>
        <v>0</v>
      </c>
      <c r="R4630" s="7">
        <f t="shared" si="1307"/>
        <v>67</v>
      </c>
      <c r="S4630" s="8">
        <f t="shared" ca="1" si="1308"/>
        <v>67</v>
      </c>
      <c r="T4630" s="8">
        <f t="shared" ca="1" si="1309"/>
        <v>8830</v>
      </c>
      <c r="U4630" s="8">
        <f t="shared" ca="1" si="1310"/>
        <v>0</v>
      </c>
      <c r="V4630" s="9">
        <f t="shared" ca="1" si="1311"/>
        <v>0</v>
      </c>
      <c r="W4630" s="3">
        <f t="shared" si="1312"/>
        <v>2.2857702637613109E-4</v>
      </c>
      <c r="X4630" s="3">
        <f t="shared" si="1313"/>
        <v>-1.0451276357788419E-2</v>
      </c>
      <c r="Y4630" s="3">
        <f t="shared" si="1314"/>
        <v>-1.1222199551112033E-2</v>
      </c>
    </row>
    <row r="4631" spans="1:25" x14ac:dyDescent="0.25">
      <c r="A4631" s="1">
        <v>42808</v>
      </c>
      <c r="B4631" s="2">
        <v>9744.2099999999991</v>
      </c>
      <c r="C4631" s="2">
        <v>89190</v>
      </c>
      <c r="D4631" s="2">
        <v>9749</v>
      </c>
      <c r="E4631" s="2">
        <v>9742</v>
      </c>
      <c r="F4631" s="13">
        <f t="shared" si="1302"/>
        <v>4.9157397059396146E-4</v>
      </c>
      <c r="G4631" s="2">
        <f t="shared" si="1297"/>
        <v>9476.126666666667</v>
      </c>
      <c r="H4631" s="2">
        <f t="shared" ca="1" si="1303"/>
        <v>84910</v>
      </c>
      <c r="I4631">
        <f t="shared" ca="1" si="1304"/>
        <v>1</v>
      </c>
      <c r="J4631">
        <f t="shared" si="1305"/>
        <v>1</v>
      </c>
      <c r="K4631">
        <f t="shared" si="1298"/>
        <v>46.869999999998981</v>
      </c>
      <c r="L4631">
        <f t="shared" ca="1" si="1299"/>
        <v>-46.869999999998981</v>
      </c>
      <c r="M4631" s="14">
        <f t="shared" si="1300"/>
        <v>6923.0300000000498</v>
      </c>
      <c r="N4631">
        <f t="shared" si="1306"/>
        <v>0</v>
      </c>
      <c r="O4631">
        <f t="shared" si="1301"/>
        <v>0</v>
      </c>
      <c r="P4631">
        <f>COUNTIF(作圖資料!$A$3:$A$249,A4631)</f>
        <v>0</v>
      </c>
      <c r="R4631" s="7">
        <f t="shared" si="1307"/>
        <v>57</v>
      </c>
      <c r="S4631" s="8">
        <f t="shared" ca="1" si="1308"/>
        <v>-57</v>
      </c>
      <c r="T4631" s="8">
        <f t="shared" ca="1" si="1309"/>
        <v>8830</v>
      </c>
      <c r="U4631" s="8">
        <f t="shared" ca="1" si="1310"/>
        <v>0</v>
      </c>
      <c r="V4631" s="9">
        <f t="shared" ca="1" si="1311"/>
        <v>0</v>
      </c>
      <c r="W4631" s="3">
        <f t="shared" si="1312"/>
        <v>2.2857702637613109E-4</v>
      </c>
      <c r="X4631" s="3">
        <f t="shared" si="1313"/>
        <v>-5.6685061674982551E-3</v>
      </c>
      <c r="Y4631" s="3">
        <f t="shared" si="1314"/>
        <v>-5.4070597837175827E-3</v>
      </c>
    </row>
    <row r="4632" spans="1:25" x14ac:dyDescent="0.25">
      <c r="A4632" s="1">
        <v>42809</v>
      </c>
      <c r="B4632" s="2">
        <v>9740.31</v>
      </c>
      <c r="C4632" s="2">
        <v>71643</v>
      </c>
      <c r="D4632" s="2">
        <v>9732</v>
      </c>
      <c r="E4632" s="2">
        <v>9726</v>
      </c>
      <c r="F4632" s="13">
        <f t="shared" si="1302"/>
        <v>-1.4691524191734473E-3</v>
      </c>
      <c r="G4632" s="2">
        <f t="shared" si="1297"/>
        <v>9481.920500000002</v>
      </c>
      <c r="H4632" s="2">
        <f t="shared" ca="1" si="1303"/>
        <v>83305</v>
      </c>
      <c r="I4632">
        <f t="shared" ca="1" si="1304"/>
        <v>-1</v>
      </c>
      <c r="J4632">
        <f t="shared" si="1305"/>
        <v>-1</v>
      </c>
      <c r="K4632">
        <f t="shared" si="1298"/>
        <v>-3.8999999999996362</v>
      </c>
      <c r="L4632">
        <f t="shared" ca="1" si="1299"/>
        <v>-3.8999999999996362</v>
      </c>
      <c r="M4632" s="14">
        <f t="shared" si="1300"/>
        <v>6923.0300000000498</v>
      </c>
      <c r="N4632">
        <f t="shared" si="1306"/>
        <v>0</v>
      </c>
      <c r="O4632">
        <f t="shared" si="1301"/>
        <v>0</v>
      </c>
      <c r="P4632">
        <f>COUNTIF(作圖資料!$A$3:$A$249,A4632)</f>
        <v>1</v>
      </c>
      <c r="R4632" s="7">
        <f t="shared" si="1307"/>
        <v>-17</v>
      </c>
      <c r="S4632" s="8">
        <f t="shared" ca="1" si="1308"/>
        <v>-17</v>
      </c>
      <c r="T4632" s="8">
        <f t="shared" ca="1" si="1309"/>
        <v>8830</v>
      </c>
      <c r="U4632" s="8">
        <f t="shared" ca="1" si="1310"/>
        <v>0</v>
      </c>
      <c r="V4632" s="9">
        <f t="shared" ca="1" si="1311"/>
        <v>0</v>
      </c>
      <c r="W4632" s="3">
        <f t="shared" si="1312"/>
        <v>2.2857702637613109E-4</v>
      </c>
      <c r="X4632" s="3">
        <f t="shared" si="1313"/>
        <v>-6.0664750973495885E-3</v>
      </c>
      <c r="Y4632" s="3">
        <f t="shared" si="1314"/>
        <v>-7.1413997143439101E-3</v>
      </c>
    </row>
    <row r="4633" spans="1:25" x14ac:dyDescent="0.25">
      <c r="A4633" s="1">
        <v>42810</v>
      </c>
      <c r="B4633" s="2">
        <v>9837.83</v>
      </c>
      <c r="C4633" s="2">
        <v>93692</v>
      </c>
      <c r="D4633" s="2">
        <v>9840</v>
      </c>
      <c r="E4633" s="2">
        <v>9828</v>
      </c>
      <c r="F4633" s="13">
        <f t="shared" si="1302"/>
        <v>2.2057709881151411E-4</v>
      </c>
      <c r="G4633" s="2">
        <f t="shared" si="1297"/>
        <v>9490.0519999999997</v>
      </c>
      <c r="H4633" s="2">
        <f t="shared" ca="1" si="1303"/>
        <v>84332</v>
      </c>
      <c r="I4633">
        <f t="shared" ca="1" si="1304"/>
        <v>1</v>
      </c>
      <c r="J4633">
        <f t="shared" si="1305"/>
        <v>1</v>
      </c>
      <c r="K4633">
        <f t="shared" si="1298"/>
        <v>97.520000000000437</v>
      </c>
      <c r="L4633">
        <f t="shared" ca="1" si="1299"/>
        <v>-97.520000000000437</v>
      </c>
      <c r="M4633" s="14">
        <f t="shared" si="1300"/>
        <v>6923.0300000000498</v>
      </c>
      <c r="N4633">
        <f t="shared" si="1306"/>
        <v>0</v>
      </c>
      <c r="O4633">
        <f t="shared" si="1301"/>
        <v>0</v>
      </c>
      <c r="P4633">
        <f>COUNTIF(作圖資料!$A$3:$A$249,A4633)</f>
        <v>0</v>
      </c>
      <c r="R4633" s="7">
        <f t="shared" si="1307"/>
        <v>114</v>
      </c>
      <c r="S4633" s="8">
        <f t="shared" ca="1" si="1308"/>
        <v>-114</v>
      </c>
      <c r="T4633" s="8">
        <f t="shared" ca="1" si="1309"/>
        <v>8830</v>
      </c>
      <c r="U4633" s="8">
        <f t="shared" ca="1" si="1310"/>
        <v>0</v>
      </c>
      <c r="V4633" s="9">
        <f t="shared" ca="1" si="1311"/>
        <v>0</v>
      </c>
      <c r="W4633" s="3">
        <f t="shared" si="1312"/>
        <v>-1.4691524191734473E-3</v>
      </c>
      <c r="X4633" s="3">
        <f t="shared" si="1313"/>
        <v>1.0012001671404754E-2</v>
      </c>
      <c r="Y4633" s="3">
        <f t="shared" si="1314"/>
        <v>1.1721159777914868E-2</v>
      </c>
    </row>
    <row r="4634" spans="1:25" x14ac:dyDescent="0.25">
      <c r="A4634" s="1">
        <v>42811</v>
      </c>
      <c r="B4634" s="2">
        <v>9908.69</v>
      </c>
      <c r="C4634" s="2">
        <v>105104</v>
      </c>
      <c r="D4634" s="2">
        <v>9890</v>
      </c>
      <c r="E4634" s="2">
        <v>9877</v>
      </c>
      <c r="F4634" s="13">
        <f t="shared" si="1302"/>
        <v>-1.8862231031550047E-3</v>
      </c>
      <c r="G4634" s="2">
        <f t="shared" si="1297"/>
        <v>9498.8278333333328</v>
      </c>
      <c r="H4634" s="2">
        <f t="shared" ca="1" si="1303"/>
        <v>87809.4</v>
      </c>
      <c r="I4634">
        <f t="shared" ca="1" si="1304"/>
        <v>1</v>
      </c>
      <c r="J4634">
        <f t="shared" si="1305"/>
        <v>-1</v>
      </c>
      <c r="K4634">
        <f t="shared" si="1298"/>
        <v>70.860000000000582</v>
      </c>
      <c r="L4634">
        <f t="shared" ca="1" si="1299"/>
        <v>70.860000000000582</v>
      </c>
      <c r="M4634" s="14">
        <f t="shared" si="1300"/>
        <v>6923.0300000000498</v>
      </c>
      <c r="N4634">
        <f t="shared" si="1306"/>
        <v>0</v>
      </c>
      <c r="O4634">
        <f t="shared" si="1301"/>
        <v>0</v>
      </c>
      <c r="P4634">
        <f>COUNTIF(作圖資料!$A$3:$A$249,A4634)</f>
        <v>0</v>
      </c>
      <c r="R4634" s="7">
        <f t="shared" si="1307"/>
        <v>50</v>
      </c>
      <c r="S4634" s="8">
        <f t="shared" ca="1" si="1308"/>
        <v>50</v>
      </c>
      <c r="T4634" s="8">
        <f t="shared" ca="1" si="1309"/>
        <v>8830</v>
      </c>
      <c r="U4634" s="8">
        <f t="shared" ca="1" si="1310"/>
        <v>0</v>
      </c>
      <c r="V4634" s="9">
        <f t="shared" ca="1" si="1311"/>
        <v>0</v>
      </c>
      <c r="W4634" s="3">
        <f t="shared" si="1312"/>
        <v>-1.4691524191734473E-3</v>
      </c>
      <c r="X4634" s="3">
        <f t="shared" si="1313"/>
        <v>1.728692413280486E-2</v>
      </c>
      <c r="Y4634" s="3">
        <f t="shared" si="1314"/>
        <v>1.6862019329631828E-2</v>
      </c>
    </row>
    <row r="4635" spans="1:25" x14ac:dyDescent="0.25">
      <c r="A4635" s="1">
        <v>42814</v>
      </c>
      <c r="B4635" s="2">
        <v>9912.9699999999993</v>
      </c>
      <c r="C4635" s="2">
        <v>82652</v>
      </c>
      <c r="D4635" s="2">
        <v>9895</v>
      </c>
      <c r="E4635" s="2">
        <v>9885</v>
      </c>
      <c r="F4635" s="13">
        <f t="shared" si="1302"/>
        <v>-1.8127765947036911E-3</v>
      </c>
      <c r="G4635" s="2">
        <f t="shared" si="1297"/>
        <v>9507.902</v>
      </c>
      <c r="H4635" s="2">
        <f t="shared" ca="1" si="1303"/>
        <v>88456.2</v>
      </c>
      <c r="I4635">
        <f t="shared" ca="1" si="1304"/>
        <v>-1</v>
      </c>
      <c r="J4635">
        <f t="shared" si="1305"/>
        <v>-1</v>
      </c>
      <c r="K4635">
        <f t="shared" si="1298"/>
        <v>4.2799999999988358</v>
      </c>
      <c r="L4635">
        <f t="shared" ca="1" si="1299"/>
        <v>4.2799999999988358</v>
      </c>
      <c r="M4635" s="14">
        <f t="shared" si="1300"/>
        <v>6923.0300000000498</v>
      </c>
      <c r="N4635">
        <f t="shared" si="1306"/>
        <v>0</v>
      </c>
      <c r="O4635">
        <f t="shared" si="1301"/>
        <v>0</v>
      </c>
      <c r="P4635">
        <f>COUNTIF(作圖資料!$A$3:$A$249,A4635)</f>
        <v>0</v>
      </c>
      <c r="R4635" s="7">
        <f t="shared" si="1307"/>
        <v>5</v>
      </c>
      <c r="S4635" s="8">
        <f t="shared" ca="1" si="1308"/>
        <v>5</v>
      </c>
      <c r="T4635" s="8">
        <f t="shared" ca="1" si="1309"/>
        <v>8830</v>
      </c>
      <c r="U4635" s="8">
        <f t="shared" ca="1" si="1310"/>
        <v>0</v>
      </c>
      <c r="V4635" s="9">
        <f t="shared" ca="1" si="1311"/>
        <v>0</v>
      </c>
      <c r="W4635" s="3">
        <f t="shared" si="1312"/>
        <v>-1.4691524191734473E-3</v>
      </c>
      <c r="X4635" s="3">
        <f t="shared" si="1313"/>
        <v>1.7726335198776866E-2</v>
      </c>
      <c r="Y4635" s="3">
        <f t="shared" si="1314"/>
        <v>1.73761052848036E-2</v>
      </c>
    </row>
    <row r="4636" spans="1:25" x14ac:dyDescent="0.25">
      <c r="A4636" s="1">
        <v>42815</v>
      </c>
      <c r="B4636" s="2">
        <v>9972.49</v>
      </c>
      <c r="C4636" s="2">
        <v>98346</v>
      </c>
      <c r="D4636" s="2">
        <v>9962</v>
      </c>
      <c r="E4636" s="2">
        <v>9950</v>
      </c>
      <c r="F4636" s="13">
        <f t="shared" si="1302"/>
        <v>-1.0518937597330247E-3</v>
      </c>
      <c r="G4636" s="2">
        <f t="shared" si="1297"/>
        <v>9518.1043333333328</v>
      </c>
      <c r="H4636" s="2">
        <f t="shared" ca="1" si="1303"/>
        <v>90287.4</v>
      </c>
      <c r="I4636">
        <f t="shared" ca="1" si="1304"/>
        <v>1</v>
      </c>
      <c r="J4636">
        <f t="shared" si="1305"/>
        <v>-1</v>
      </c>
      <c r="K4636">
        <f t="shared" si="1298"/>
        <v>59.520000000000437</v>
      </c>
      <c r="L4636">
        <f t="shared" ca="1" si="1299"/>
        <v>-59.520000000000437</v>
      </c>
      <c r="M4636" s="14">
        <f t="shared" si="1300"/>
        <v>6923.0300000000498</v>
      </c>
      <c r="N4636">
        <f t="shared" si="1306"/>
        <v>0</v>
      </c>
      <c r="O4636">
        <f t="shared" si="1301"/>
        <v>0</v>
      </c>
      <c r="P4636">
        <f>COUNTIF(作圖資料!$A$3:$A$249,A4636)</f>
        <v>0</v>
      </c>
      <c r="R4636" s="7">
        <f t="shared" si="1307"/>
        <v>67</v>
      </c>
      <c r="S4636" s="8">
        <f t="shared" ca="1" si="1308"/>
        <v>-67</v>
      </c>
      <c r="T4636" s="8">
        <f t="shared" ca="1" si="1309"/>
        <v>8830</v>
      </c>
      <c r="U4636" s="8">
        <f t="shared" ca="1" si="1310"/>
        <v>0</v>
      </c>
      <c r="V4636" s="9">
        <f t="shared" ca="1" si="1311"/>
        <v>0</v>
      </c>
      <c r="W4636" s="3">
        <f t="shared" si="1312"/>
        <v>-1.4691524191734473E-3</v>
      </c>
      <c r="X4636" s="3">
        <f t="shared" si="1313"/>
        <v>2.3837023667624413E-2</v>
      </c>
      <c r="Y4636" s="3">
        <f t="shared" si="1314"/>
        <v>2.4264857084104641E-2</v>
      </c>
    </row>
    <row r="4637" spans="1:25" x14ac:dyDescent="0.25">
      <c r="A4637" s="1">
        <v>42816</v>
      </c>
      <c r="B4637" s="2">
        <v>9922.66</v>
      </c>
      <c r="C4637" s="2">
        <v>95561</v>
      </c>
      <c r="D4637" s="2">
        <v>9898</v>
      </c>
      <c r="E4637" s="2">
        <v>9884</v>
      </c>
      <c r="F4637" s="13">
        <f t="shared" si="1302"/>
        <v>-2.4852206968696278E-3</v>
      </c>
      <c r="G4637" s="2">
        <f t="shared" si="1297"/>
        <v>9528.0356666666667</v>
      </c>
      <c r="H4637" s="2">
        <f t="shared" ca="1" si="1303"/>
        <v>95071</v>
      </c>
      <c r="I4637">
        <f t="shared" ca="1" si="1304"/>
        <v>1</v>
      </c>
      <c r="J4637">
        <f t="shared" si="1305"/>
        <v>-1</v>
      </c>
      <c r="K4637">
        <f t="shared" si="1298"/>
        <v>-49.829999999999927</v>
      </c>
      <c r="L4637">
        <f t="shared" ca="1" si="1299"/>
        <v>-49.829999999999927</v>
      </c>
      <c r="M4637" s="14">
        <f t="shared" si="1300"/>
        <v>6923.0300000000498</v>
      </c>
      <c r="N4637">
        <f t="shared" si="1306"/>
        <v>0</v>
      </c>
      <c r="O4637">
        <f t="shared" si="1301"/>
        <v>0</v>
      </c>
      <c r="P4637">
        <f>COUNTIF(作圖資料!$A$3:$A$249,A4637)</f>
        <v>0</v>
      </c>
      <c r="R4637" s="7">
        <f t="shared" si="1307"/>
        <v>-64</v>
      </c>
      <c r="S4637" s="8">
        <f t="shared" ca="1" si="1308"/>
        <v>-64</v>
      </c>
      <c r="T4637" s="8">
        <f t="shared" ca="1" si="1309"/>
        <v>8830</v>
      </c>
      <c r="U4637" s="8">
        <f t="shared" ca="1" si="1310"/>
        <v>0</v>
      </c>
      <c r="V4637" s="9">
        <f t="shared" ca="1" si="1311"/>
        <v>0</v>
      </c>
      <c r="W4637" s="3">
        <f t="shared" si="1312"/>
        <v>-1.4691524191734473E-3</v>
      </c>
      <c r="X4637" s="3">
        <f t="shared" si="1313"/>
        <v>1.872117006542906E-2</v>
      </c>
      <c r="Y4637" s="3">
        <f t="shared" si="1314"/>
        <v>1.768455685790693E-2</v>
      </c>
    </row>
    <row r="4638" spans="1:25" x14ac:dyDescent="0.25">
      <c r="A4638" s="1">
        <v>42817</v>
      </c>
      <c r="B4638" s="2">
        <v>9930.74</v>
      </c>
      <c r="C4638" s="2">
        <v>99842</v>
      </c>
      <c r="D4638" s="2">
        <v>9909</v>
      </c>
      <c r="E4638" s="2">
        <v>9899</v>
      </c>
      <c r="F4638" s="13">
        <f t="shared" si="1302"/>
        <v>-2.1891621369605208E-3</v>
      </c>
      <c r="G4638" s="2">
        <f t="shared" si="1297"/>
        <v>9539.5593333333345</v>
      </c>
      <c r="H4638" s="2">
        <f t="shared" ca="1" si="1303"/>
        <v>96301</v>
      </c>
      <c r="I4638">
        <f t="shared" ca="1" si="1304"/>
        <v>1</v>
      </c>
      <c r="J4638">
        <f t="shared" si="1305"/>
        <v>-1</v>
      </c>
      <c r="K4638">
        <f t="shared" si="1298"/>
        <v>8.0799999999999272</v>
      </c>
      <c r="L4638">
        <f t="shared" ca="1" si="1299"/>
        <v>8.0799999999999272</v>
      </c>
      <c r="M4638" s="14">
        <f t="shared" si="1300"/>
        <v>6923.0300000000498</v>
      </c>
      <c r="N4638">
        <f t="shared" si="1306"/>
        <v>0</v>
      </c>
      <c r="O4638">
        <f t="shared" si="1301"/>
        <v>0</v>
      </c>
      <c r="P4638">
        <f>COUNTIF(作圖資料!$A$3:$A$249,A4638)</f>
        <v>0</v>
      </c>
      <c r="R4638" s="7">
        <f t="shared" si="1307"/>
        <v>11</v>
      </c>
      <c r="S4638" s="8">
        <f t="shared" ca="1" si="1308"/>
        <v>11</v>
      </c>
      <c r="T4638" s="8">
        <f t="shared" ca="1" si="1309"/>
        <v>8830</v>
      </c>
      <c r="U4638" s="8">
        <f t="shared" ca="1" si="1310"/>
        <v>0</v>
      </c>
      <c r="V4638" s="9">
        <f t="shared" ca="1" si="1311"/>
        <v>0</v>
      </c>
      <c r="W4638" s="3">
        <f t="shared" si="1312"/>
        <v>-1.4691524191734473E-3</v>
      </c>
      <c r="X4638" s="3">
        <f t="shared" si="1313"/>
        <v>1.955071245165696E-2</v>
      </c>
      <c r="Y4638" s="3">
        <f t="shared" si="1314"/>
        <v>1.8815545959284696E-2</v>
      </c>
    </row>
    <row r="4639" spans="1:25" x14ac:dyDescent="0.25">
      <c r="A4639" s="1">
        <v>42818</v>
      </c>
      <c r="B4639" s="2">
        <v>9902.98</v>
      </c>
      <c r="C4639" s="2">
        <v>88026</v>
      </c>
      <c r="D4639" s="2">
        <v>9901</v>
      </c>
      <c r="E4639" s="2">
        <v>9888</v>
      </c>
      <c r="F4639" s="13">
        <f t="shared" si="1302"/>
        <v>-1.9993981609567335E-4</v>
      </c>
      <c r="G4639" s="2">
        <f t="shared" si="1297"/>
        <v>9550.5688333333346</v>
      </c>
      <c r="H4639" s="2">
        <f t="shared" ca="1" si="1303"/>
        <v>92885.4</v>
      </c>
      <c r="I4639">
        <f t="shared" ca="1" si="1304"/>
        <v>-1</v>
      </c>
      <c r="J4639">
        <f t="shared" si="1305"/>
        <v>-1</v>
      </c>
      <c r="K4639">
        <f t="shared" si="1298"/>
        <v>-27.760000000000218</v>
      </c>
      <c r="L4639">
        <f t="shared" ca="1" si="1299"/>
        <v>-27.760000000000218</v>
      </c>
      <c r="M4639" s="14">
        <f t="shared" si="1300"/>
        <v>6923.0300000000498</v>
      </c>
      <c r="N4639">
        <f t="shared" si="1306"/>
        <v>0</v>
      </c>
      <c r="O4639">
        <f t="shared" si="1301"/>
        <v>0</v>
      </c>
      <c r="P4639">
        <f>COUNTIF(作圖資料!$A$3:$A$249,A4639)</f>
        <v>0</v>
      </c>
      <c r="R4639" s="7">
        <f t="shared" si="1307"/>
        <v>-8</v>
      </c>
      <c r="S4639" s="8">
        <f t="shared" ca="1" si="1308"/>
        <v>-8</v>
      </c>
      <c r="T4639" s="8">
        <f t="shared" ca="1" si="1309"/>
        <v>8830</v>
      </c>
      <c r="U4639" s="8">
        <f t="shared" ca="1" si="1310"/>
        <v>0</v>
      </c>
      <c r="V4639" s="9">
        <f t="shared" ca="1" si="1311"/>
        <v>0</v>
      </c>
      <c r="W4639" s="3">
        <f t="shared" si="1312"/>
        <v>-1.4691524191734473E-3</v>
      </c>
      <c r="X4639" s="3">
        <f t="shared" si="1313"/>
        <v>1.670070049105199E-2</v>
      </c>
      <c r="Y4639" s="3">
        <f t="shared" si="1314"/>
        <v>1.7993008431010038E-2</v>
      </c>
    </row>
    <row r="4640" spans="1:25" x14ac:dyDescent="0.25">
      <c r="A4640" s="1">
        <v>42821</v>
      </c>
      <c r="B4640" s="2">
        <v>9876.77</v>
      </c>
      <c r="C4640" s="2">
        <v>86177</v>
      </c>
      <c r="D4640" s="2">
        <v>9865</v>
      </c>
      <c r="E4640" s="2">
        <v>9854</v>
      </c>
      <c r="F4640" s="13">
        <f t="shared" si="1302"/>
        <v>-1.1916851359301539E-3</v>
      </c>
      <c r="G4640" s="2">
        <f t="shared" si="1297"/>
        <v>9561.7773333333353</v>
      </c>
      <c r="H4640" s="2">
        <f t="shared" ca="1" si="1303"/>
        <v>93590.399999999994</v>
      </c>
      <c r="I4640">
        <f t="shared" ca="1" si="1304"/>
        <v>-1</v>
      </c>
      <c r="J4640">
        <f t="shared" si="1305"/>
        <v>-1</v>
      </c>
      <c r="K4640">
        <f t="shared" si="1298"/>
        <v>-26.209999999999127</v>
      </c>
      <c r="L4640">
        <f t="shared" ca="1" si="1299"/>
        <v>26.209999999999127</v>
      </c>
      <c r="M4640" s="14">
        <f t="shared" si="1300"/>
        <v>6923.0300000000498</v>
      </c>
      <c r="N4640">
        <f t="shared" si="1306"/>
        <v>0</v>
      </c>
      <c r="O4640">
        <f t="shared" si="1301"/>
        <v>0</v>
      </c>
      <c r="P4640">
        <f>COUNTIF(作圖資料!$A$3:$A$249,A4640)</f>
        <v>0</v>
      </c>
      <c r="R4640" s="7">
        <f t="shared" si="1307"/>
        <v>-36</v>
      </c>
      <c r="S4640" s="8">
        <f t="shared" ca="1" si="1308"/>
        <v>36</v>
      </c>
      <c r="T4640" s="8">
        <f t="shared" ca="1" si="1309"/>
        <v>8830</v>
      </c>
      <c r="U4640" s="8">
        <f t="shared" ca="1" si="1310"/>
        <v>0</v>
      </c>
      <c r="V4640" s="9">
        <f t="shared" ca="1" si="1311"/>
        <v>0</v>
      </c>
      <c r="W4640" s="3">
        <f t="shared" si="1312"/>
        <v>-1.4691524191734473E-3</v>
      </c>
      <c r="X4640" s="3">
        <f t="shared" si="1313"/>
        <v>1.4009821042656689E-2</v>
      </c>
      <c r="Y4640" s="3">
        <f t="shared" si="1314"/>
        <v>1.4291589553773631E-2</v>
      </c>
    </row>
    <row r="4641" spans="1:25" x14ac:dyDescent="0.25">
      <c r="A4641" s="1">
        <v>42822</v>
      </c>
      <c r="B4641" s="2">
        <v>9876.4500000000007</v>
      </c>
      <c r="C4641" s="2">
        <v>103028</v>
      </c>
      <c r="D4641" s="2">
        <v>9883</v>
      </c>
      <c r="E4641" s="2">
        <v>9872</v>
      </c>
      <c r="F4641" s="13">
        <f t="shared" si="1302"/>
        <v>6.6319375889101195E-4</v>
      </c>
      <c r="G4641" s="2">
        <f t="shared" si="1297"/>
        <v>9574.4056666666675</v>
      </c>
      <c r="H4641" s="2">
        <f t="shared" ca="1" si="1303"/>
        <v>94526.8</v>
      </c>
      <c r="I4641">
        <f t="shared" ca="1" si="1304"/>
        <v>1</v>
      </c>
      <c r="J4641">
        <f t="shared" si="1305"/>
        <v>1</v>
      </c>
      <c r="K4641">
        <f t="shared" si="1298"/>
        <v>-0.31999999999970896</v>
      </c>
      <c r="L4641">
        <f t="shared" ca="1" si="1299"/>
        <v>0.31999999999970896</v>
      </c>
      <c r="M4641" s="14">
        <f t="shared" si="1300"/>
        <v>6923.0300000000498</v>
      </c>
      <c r="N4641">
        <f t="shared" si="1306"/>
        <v>0</v>
      </c>
      <c r="O4641">
        <f t="shared" si="1301"/>
        <v>0</v>
      </c>
      <c r="P4641">
        <f>COUNTIF(作圖資料!$A$3:$A$249,A4641)</f>
        <v>0</v>
      </c>
      <c r="R4641" s="7">
        <f t="shared" si="1307"/>
        <v>18</v>
      </c>
      <c r="S4641" s="8">
        <f t="shared" ca="1" si="1308"/>
        <v>-18</v>
      </c>
      <c r="T4641" s="8">
        <f t="shared" ca="1" si="1309"/>
        <v>8830</v>
      </c>
      <c r="U4641" s="8">
        <f t="shared" ca="1" si="1310"/>
        <v>0</v>
      </c>
      <c r="V4641" s="9">
        <f t="shared" ca="1" si="1311"/>
        <v>0</v>
      </c>
      <c r="W4641" s="3">
        <f t="shared" si="1312"/>
        <v>-1.4691524191734473E-3</v>
      </c>
      <c r="X4641" s="3">
        <f t="shared" si="1313"/>
        <v>1.3976967878845725E-2</v>
      </c>
      <c r="Y4641" s="3">
        <f t="shared" si="1314"/>
        <v>1.6142298992391835E-2</v>
      </c>
    </row>
    <row r="4642" spans="1:25" x14ac:dyDescent="0.25">
      <c r="A4642" s="1">
        <v>42823</v>
      </c>
      <c r="B4642" s="2">
        <v>9856.25</v>
      </c>
      <c r="C4642" s="2">
        <v>87013</v>
      </c>
      <c r="D4642" s="2">
        <v>9862</v>
      </c>
      <c r="E4642" s="2">
        <v>9850</v>
      </c>
      <c r="F4642" s="13">
        <f t="shared" si="1302"/>
        <v>5.8338617628406197E-4</v>
      </c>
      <c r="G4642" s="2">
        <f t="shared" si="1297"/>
        <v>9587.3658333333351</v>
      </c>
      <c r="H4642" s="2">
        <f t="shared" ca="1" si="1303"/>
        <v>92817.2</v>
      </c>
      <c r="I4642">
        <f t="shared" ca="1" si="1304"/>
        <v>-1</v>
      </c>
      <c r="J4642">
        <f t="shared" si="1305"/>
        <v>1</v>
      </c>
      <c r="K4642">
        <f t="shared" si="1298"/>
        <v>-20.200000000000728</v>
      </c>
      <c r="L4642">
        <f t="shared" ca="1" si="1299"/>
        <v>-20.200000000000728</v>
      </c>
      <c r="M4642" s="14">
        <f t="shared" si="1300"/>
        <v>6923.0300000000498</v>
      </c>
      <c r="N4642">
        <f t="shared" si="1306"/>
        <v>0</v>
      </c>
      <c r="O4642">
        <f t="shared" si="1301"/>
        <v>0</v>
      </c>
      <c r="P4642">
        <f>COUNTIF(作圖資料!$A$3:$A$249,A4642)</f>
        <v>0</v>
      </c>
      <c r="R4642" s="7">
        <f t="shared" si="1307"/>
        <v>-21</v>
      </c>
      <c r="S4642" s="8">
        <f t="shared" ca="1" si="1308"/>
        <v>-21</v>
      </c>
      <c r="T4642" s="8">
        <f t="shared" ca="1" si="1309"/>
        <v>8830</v>
      </c>
      <c r="U4642" s="8">
        <f t="shared" ca="1" si="1310"/>
        <v>0</v>
      </c>
      <c r="V4642" s="9">
        <f t="shared" ca="1" si="1311"/>
        <v>0</v>
      </c>
      <c r="W4642" s="3">
        <f t="shared" si="1312"/>
        <v>-1.4691524191734473E-3</v>
      </c>
      <c r="X4642" s="3">
        <f t="shared" si="1313"/>
        <v>1.1903111913275755E-2</v>
      </c>
      <c r="Y4642" s="3">
        <f t="shared" si="1314"/>
        <v>1.3983137980670746E-2</v>
      </c>
    </row>
    <row r="4643" spans="1:25" x14ac:dyDescent="0.25">
      <c r="A4643" s="1">
        <v>42824</v>
      </c>
      <c r="B4643" s="2">
        <v>9848.15</v>
      </c>
      <c r="C4643" s="2">
        <v>89075</v>
      </c>
      <c r="D4643" s="2">
        <v>9850</v>
      </c>
      <c r="E4643" s="2">
        <v>9839</v>
      </c>
      <c r="F4643" s="13">
        <f t="shared" si="1302"/>
        <v>1.8785254083253378E-4</v>
      </c>
      <c r="G4643" s="2">
        <f t="shared" si="1297"/>
        <v>9599.6593333333349</v>
      </c>
      <c r="H4643" s="2">
        <f t="shared" ca="1" si="1303"/>
        <v>90663.8</v>
      </c>
      <c r="I4643">
        <f t="shared" ca="1" si="1304"/>
        <v>-1</v>
      </c>
      <c r="J4643">
        <f t="shared" si="1305"/>
        <v>1</v>
      </c>
      <c r="K4643">
        <f t="shared" si="1298"/>
        <v>-8.1000000000003638</v>
      </c>
      <c r="L4643">
        <f t="shared" ca="1" si="1299"/>
        <v>8.1000000000003638</v>
      </c>
      <c r="M4643" s="14">
        <f t="shared" si="1300"/>
        <v>6923.0300000000498</v>
      </c>
      <c r="N4643">
        <f t="shared" si="1306"/>
        <v>0</v>
      </c>
      <c r="O4643">
        <f t="shared" si="1301"/>
        <v>0</v>
      </c>
      <c r="P4643">
        <f>COUNTIF(作圖資料!$A$3:$A$249,A4643)</f>
        <v>0</v>
      </c>
      <c r="R4643" s="7">
        <f t="shared" si="1307"/>
        <v>-12</v>
      </c>
      <c r="S4643" s="8">
        <f t="shared" ca="1" si="1308"/>
        <v>12</v>
      </c>
      <c r="T4643" s="8">
        <f t="shared" ca="1" si="1309"/>
        <v>8830</v>
      </c>
      <c r="U4643" s="8">
        <f t="shared" ca="1" si="1310"/>
        <v>0</v>
      </c>
      <c r="V4643" s="9">
        <f t="shared" ca="1" si="1311"/>
        <v>0</v>
      </c>
      <c r="W4643" s="3">
        <f t="shared" si="1312"/>
        <v>-1.4691524191734473E-3</v>
      </c>
      <c r="X4643" s="3">
        <f t="shared" si="1313"/>
        <v>1.1071516204309573E-2</v>
      </c>
      <c r="Y4643" s="3">
        <f t="shared" si="1314"/>
        <v>1.2749331688258758E-2</v>
      </c>
    </row>
    <row r="4644" spans="1:25" x14ac:dyDescent="0.25">
      <c r="A4644" s="1">
        <v>42825</v>
      </c>
      <c r="B4644" s="2">
        <v>9811.52</v>
      </c>
      <c r="C4644" s="2">
        <v>100563</v>
      </c>
      <c r="D4644" s="2">
        <v>9821</v>
      </c>
      <c r="E4644" s="2">
        <v>9811</v>
      </c>
      <c r="F4644" s="13">
        <f t="shared" si="1302"/>
        <v>9.6621114771200389E-4</v>
      </c>
      <c r="G4644" s="2">
        <f t="shared" si="1297"/>
        <v>9611.3635000000013</v>
      </c>
      <c r="H4644" s="2">
        <f t="shared" ca="1" si="1303"/>
        <v>93171.199999999997</v>
      </c>
      <c r="I4644">
        <f t="shared" ca="1" si="1304"/>
        <v>1</v>
      </c>
      <c r="J4644">
        <f t="shared" si="1305"/>
        <v>1</v>
      </c>
      <c r="K4644">
        <f t="shared" si="1298"/>
        <v>-36.6299999999992</v>
      </c>
      <c r="L4644">
        <f t="shared" ca="1" si="1299"/>
        <v>36.6299999999992</v>
      </c>
      <c r="M4644" s="14">
        <f t="shared" si="1300"/>
        <v>6923.0300000000498</v>
      </c>
      <c r="N4644">
        <f t="shared" si="1306"/>
        <v>0</v>
      </c>
      <c r="O4644">
        <f t="shared" si="1301"/>
        <v>0</v>
      </c>
      <c r="P4644">
        <f>COUNTIF(作圖資料!$A$3:$A$249,A4644)</f>
        <v>0</v>
      </c>
      <c r="R4644" s="7">
        <f t="shared" si="1307"/>
        <v>-29</v>
      </c>
      <c r="S4644" s="8">
        <f t="shared" ca="1" si="1308"/>
        <v>29</v>
      </c>
      <c r="T4644" s="8">
        <f t="shared" ca="1" si="1309"/>
        <v>8830</v>
      </c>
      <c r="U4644" s="8">
        <f t="shared" ca="1" si="1310"/>
        <v>0</v>
      </c>
      <c r="V4644" s="9">
        <f t="shared" ca="1" si="1311"/>
        <v>0</v>
      </c>
      <c r="W4644" s="3">
        <f t="shared" si="1312"/>
        <v>-1.4691524191734473E-3</v>
      </c>
      <c r="X4644" s="3">
        <f t="shared" si="1313"/>
        <v>7.310855609318434E-3</v>
      </c>
      <c r="Y4644" s="3">
        <f t="shared" si="1314"/>
        <v>9.7676331482627887E-3</v>
      </c>
    </row>
    <row r="4645" spans="1:25" x14ac:dyDescent="0.25">
      <c r="A4645" s="1">
        <v>42830</v>
      </c>
      <c r="B4645" s="2">
        <v>9949.48</v>
      </c>
      <c r="C4645" s="2">
        <v>124076</v>
      </c>
      <c r="D4645" s="2">
        <v>9961</v>
      </c>
      <c r="E4645" s="2">
        <v>9951</v>
      </c>
      <c r="F4645" s="13">
        <f t="shared" si="1302"/>
        <v>1.1578494554489449E-3</v>
      </c>
      <c r="G4645" s="2">
        <f t="shared" si="1297"/>
        <v>9623.8315000000002</v>
      </c>
      <c r="H4645" s="2">
        <f t="shared" ca="1" si="1303"/>
        <v>100751</v>
      </c>
      <c r="I4645">
        <f t="shared" ca="1" si="1304"/>
        <v>1</v>
      </c>
      <c r="J4645">
        <f t="shared" si="1305"/>
        <v>1</v>
      </c>
      <c r="K4645">
        <f t="shared" si="1298"/>
        <v>137.95999999999913</v>
      </c>
      <c r="L4645">
        <f t="shared" ca="1" si="1299"/>
        <v>137.95999999999913</v>
      </c>
      <c r="M4645" s="14">
        <f t="shared" si="1300"/>
        <v>6923.0300000000498</v>
      </c>
      <c r="N4645">
        <f t="shared" si="1306"/>
        <v>0</v>
      </c>
      <c r="O4645">
        <f t="shared" si="1301"/>
        <v>0</v>
      </c>
      <c r="P4645">
        <f>COUNTIF(作圖資料!$A$3:$A$249,A4645)</f>
        <v>0</v>
      </c>
      <c r="R4645" s="7">
        <f t="shared" si="1307"/>
        <v>140</v>
      </c>
      <c r="S4645" s="8">
        <f t="shared" ca="1" si="1308"/>
        <v>140</v>
      </c>
      <c r="T4645" s="8">
        <f t="shared" ca="1" si="1309"/>
        <v>8830</v>
      </c>
      <c r="U4645" s="8">
        <f t="shared" ca="1" si="1310"/>
        <v>0</v>
      </c>
      <c r="V4645" s="9">
        <f t="shared" ca="1" si="1311"/>
        <v>0</v>
      </c>
      <c r="W4645" s="3">
        <f t="shared" si="1312"/>
        <v>-1.4691524191734473E-3</v>
      </c>
      <c r="X4645" s="3">
        <f t="shared" si="1313"/>
        <v>2.1474675857339198E-2</v>
      </c>
      <c r="Y4645" s="3">
        <f t="shared" si="1314"/>
        <v>2.4162039893070419E-2</v>
      </c>
    </row>
    <row r="4646" spans="1:25" x14ac:dyDescent="0.25">
      <c r="A4646" s="1">
        <v>42831</v>
      </c>
      <c r="B4646" s="2">
        <v>9897.7999999999993</v>
      </c>
      <c r="C4646" s="2">
        <v>89655</v>
      </c>
      <c r="D4646" s="2">
        <v>9897</v>
      </c>
      <c r="E4646" s="2">
        <v>9889</v>
      </c>
      <c r="F4646" s="13">
        <f t="shared" si="1302"/>
        <v>-8.0826042150761168E-5</v>
      </c>
      <c r="G4646" s="2">
        <f t="shared" si="1297"/>
        <v>9636.2433333333356</v>
      </c>
      <c r="H4646" s="2">
        <f t="shared" ca="1" si="1303"/>
        <v>98076.4</v>
      </c>
      <c r="I4646">
        <f t="shared" ca="1" si="1304"/>
        <v>-1</v>
      </c>
      <c r="J4646">
        <f t="shared" si="1305"/>
        <v>-1</v>
      </c>
      <c r="K4646">
        <f t="shared" si="1298"/>
        <v>-51.680000000000291</v>
      </c>
      <c r="L4646">
        <f t="shared" ca="1" si="1299"/>
        <v>-51.680000000000291</v>
      </c>
      <c r="M4646" s="14">
        <f t="shared" si="1300"/>
        <v>6923.0300000000498</v>
      </c>
      <c r="N4646">
        <f t="shared" si="1306"/>
        <v>0</v>
      </c>
      <c r="O4646">
        <f t="shared" si="1301"/>
        <v>0</v>
      </c>
      <c r="P4646">
        <f>COUNTIF(作圖資料!$A$3:$A$249,A4646)</f>
        <v>0</v>
      </c>
      <c r="R4646" s="7">
        <f t="shared" si="1307"/>
        <v>-64</v>
      </c>
      <c r="S4646" s="8">
        <f t="shared" ca="1" si="1308"/>
        <v>-64</v>
      </c>
      <c r="T4646" s="8">
        <f t="shared" ca="1" si="1309"/>
        <v>8830</v>
      </c>
      <c r="U4646" s="8">
        <f t="shared" ca="1" si="1310"/>
        <v>0</v>
      </c>
      <c r="V4646" s="9">
        <f t="shared" ca="1" si="1311"/>
        <v>0</v>
      </c>
      <c r="W4646" s="3">
        <f t="shared" si="1312"/>
        <v>-1.4691524191734473E-3</v>
      </c>
      <c r="X4646" s="3">
        <f t="shared" si="1313"/>
        <v>1.6168889901861272E-2</v>
      </c>
      <c r="Y4646" s="3">
        <f t="shared" si="1314"/>
        <v>1.7581739666872487E-2</v>
      </c>
    </row>
    <row r="4647" spans="1:25" x14ac:dyDescent="0.25">
      <c r="A4647" s="1">
        <v>42832</v>
      </c>
      <c r="B4647" s="2">
        <v>9873.3700000000008</v>
      </c>
      <c r="C4647" s="2">
        <v>99635</v>
      </c>
      <c r="D4647" s="2">
        <v>9863</v>
      </c>
      <c r="E4647" s="2">
        <v>9851</v>
      </c>
      <c r="F4647" s="13">
        <f t="shared" si="1302"/>
        <v>-1.0502999482446818E-3</v>
      </c>
      <c r="G4647" s="2">
        <f t="shared" si="1297"/>
        <v>9646.5745000000006</v>
      </c>
      <c r="H4647" s="2">
        <f t="shared" ca="1" si="1303"/>
        <v>100600.8</v>
      </c>
      <c r="I4647">
        <f t="shared" ca="1" si="1304"/>
        <v>-1</v>
      </c>
      <c r="J4647">
        <f t="shared" si="1305"/>
        <v>-1</v>
      </c>
      <c r="K4647">
        <f t="shared" si="1298"/>
        <v>-24.429999999998472</v>
      </c>
      <c r="L4647">
        <f t="shared" ca="1" si="1299"/>
        <v>24.429999999998472</v>
      </c>
      <c r="M4647" s="14">
        <f t="shared" si="1300"/>
        <v>6923.0300000000498</v>
      </c>
      <c r="N4647">
        <f t="shared" si="1306"/>
        <v>0</v>
      </c>
      <c r="O4647">
        <f t="shared" si="1301"/>
        <v>0</v>
      </c>
      <c r="P4647">
        <f>COUNTIF(作圖資料!$A$3:$A$249,A4647)</f>
        <v>0</v>
      </c>
      <c r="R4647" s="7">
        <f t="shared" si="1307"/>
        <v>-34</v>
      </c>
      <c r="S4647" s="8">
        <f t="shared" ca="1" si="1308"/>
        <v>34</v>
      </c>
      <c r="T4647" s="8">
        <f t="shared" ca="1" si="1309"/>
        <v>8830</v>
      </c>
      <c r="U4647" s="8">
        <f t="shared" ca="1" si="1310"/>
        <v>0</v>
      </c>
      <c r="V4647" s="9">
        <f t="shared" ca="1" si="1311"/>
        <v>0</v>
      </c>
      <c r="W4647" s="3">
        <f t="shared" si="1312"/>
        <v>-1.4691524191734473E-3</v>
      </c>
      <c r="X4647" s="3">
        <f t="shared" si="1313"/>
        <v>1.366075617716489E-2</v>
      </c>
      <c r="Y4647" s="3">
        <f t="shared" si="1314"/>
        <v>1.4085955171704745E-2</v>
      </c>
    </row>
    <row r="4648" spans="1:25" x14ac:dyDescent="0.25">
      <c r="A4648" s="1">
        <v>42835</v>
      </c>
      <c r="B4648" s="2">
        <v>9882.5400000000009</v>
      </c>
      <c r="C4648" s="2">
        <v>85263</v>
      </c>
      <c r="D4648" s="2">
        <v>9876</v>
      </c>
      <c r="E4648" s="2">
        <v>9868</v>
      </c>
      <c r="F4648" s="13">
        <f t="shared" si="1302"/>
        <v>-6.6177318786475592E-4</v>
      </c>
      <c r="G4648" s="2">
        <f t="shared" si="1297"/>
        <v>9656.7355000000025</v>
      </c>
      <c r="H4648" s="2">
        <f t="shared" ca="1" si="1303"/>
        <v>99838.399999999994</v>
      </c>
      <c r="I4648">
        <f t="shared" ca="1" si="1304"/>
        <v>-1</v>
      </c>
      <c r="J4648">
        <f t="shared" si="1305"/>
        <v>-1</v>
      </c>
      <c r="K4648">
        <f t="shared" si="1298"/>
        <v>9.1700000000000728</v>
      </c>
      <c r="L4648">
        <f t="shared" ca="1" si="1299"/>
        <v>-9.1700000000000728</v>
      </c>
      <c r="M4648" s="14">
        <f t="shared" si="1300"/>
        <v>6923.0300000000498</v>
      </c>
      <c r="N4648">
        <f t="shared" si="1306"/>
        <v>0</v>
      </c>
      <c r="O4648">
        <f t="shared" si="1301"/>
        <v>0</v>
      </c>
      <c r="P4648">
        <f>COUNTIF(作圖資料!$A$3:$A$249,A4648)</f>
        <v>0</v>
      </c>
      <c r="R4648" s="7">
        <f t="shared" si="1307"/>
        <v>13</v>
      </c>
      <c r="S4648" s="8">
        <f t="shared" ca="1" si="1308"/>
        <v>-13</v>
      </c>
      <c r="T4648" s="8">
        <f t="shared" ca="1" si="1309"/>
        <v>8830</v>
      </c>
      <c r="U4648" s="8">
        <f t="shared" ca="1" si="1310"/>
        <v>0</v>
      </c>
      <c r="V4648" s="9">
        <f t="shared" ca="1" si="1311"/>
        <v>0</v>
      </c>
      <c r="W4648" s="3">
        <f t="shared" si="1312"/>
        <v>-1.4691524191734473E-3</v>
      </c>
      <c r="X4648" s="3">
        <f t="shared" si="1313"/>
        <v>1.4602204652624184E-2</v>
      </c>
      <c r="Y4648" s="3">
        <f t="shared" si="1314"/>
        <v>1.5422578655151176E-2</v>
      </c>
    </row>
    <row r="4649" spans="1:25" x14ac:dyDescent="0.25">
      <c r="A4649" s="1">
        <v>42836</v>
      </c>
      <c r="B4649" s="2">
        <v>9832.42</v>
      </c>
      <c r="C4649" s="2">
        <v>93168</v>
      </c>
      <c r="D4649" s="2">
        <v>9816</v>
      </c>
      <c r="E4649" s="2">
        <v>9810</v>
      </c>
      <c r="F4649" s="13">
        <f t="shared" si="1302"/>
        <v>-1.6699856190032225E-3</v>
      </c>
      <c r="G4649" s="2">
        <f t="shared" si="1297"/>
        <v>9665.8265000000029</v>
      </c>
      <c r="H4649" s="2">
        <f t="shared" ca="1" si="1303"/>
        <v>98359.4</v>
      </c>
      <c r="I4649">
        <f t="shared" ca="1" si="1304"/>
        <v>-1</v>
      </c>
      <c r="J4649">
        <f t="shared" si="1305"/>
        <v>-1</v>
      </c>
      <c r="K4649">
        <f t="shared" si="1298"/>
        <v>-50.1200000000008</v>
      </c>
      <c r="L4649">
        <f t="shared" ca="1" si="1299"/>
        <v>50.1200000000008</v>
      </c>
      <c r="M4649" s="14">
        <f t="shared" si="1300"/>
        <v>6923.0300000000498</v>
      </c>
      <c r="N4649">
        <f t="shared" si="1306"/>
        <v>0</v>
      </c>
      <c r="O4649">
        <f t="shared" si="1301"/>
        <v>0</v>
      </c>
      <c r="P4649">
        <f>COUNTIF(作圖資料!$A$3:$A$249,A4649)</f>
        <v>0</v>
      </c>
      <c r="R4649" s="7">
        <f t="shared" si="1307"/>
        <v>-60</v>
      </c>
      <c r="S4649" s="8">
        <f t="shared" ca="1" si="1308"/>
        <v>60</v>
      </c>
      <c r="T4649" s="8">
        <f t="shared" ca="1" si="1309"/>
        <v>8830</v>
      </c>
      <c r="U4649" s="8">
        <f t="shared" ca="1" si="1310"/>
        <v>0</v>
      </c>
      <c r="V4649" s="9">
        <f t="shared" ca="1" si="1311"/>
        <v>0</v>
      </c>
      <c r="W4649" s="3">
        <f t="shared" si="1312"/>
        <v>-1.4691524191734473E-3</v>
      </c>
      <c r="X4649" s="3">
        <f t="shared" si="1313"/>
        <v>9.4565778707249581E-3</v>
      </c>
      <c r="Y4649" s="3">
        <f t="shared" si="1314"/>
        <v>9.2535471930907942E-3</v>
      </c>
    </row>
    <row r="4650" spans="1:25" x14ac:dyDescent="0.25">
      <c r="A4650" s="1">
        <v>42837</v>
      </c>
      <c r="B4650" s="2">
        <v>9817.68</v>
      </c>
      <c r="C4650" s="2">
        <v>88629</v>
      </c>
      <c r="D4650" s="2">
        <v>9814</v>
      </c>
      <c r="E4650" s="2">
        <v>9807</v>
      </c>
      <c r="F4650" s="13">
        <f t="shared" si="1302"/>
        <v>-3.7483397299564736E-4</v>
      </c>
      <c r="G4650" s="2">
        <f t="shared" si="1297"/>
        <v>9673.4855000000061</v>
      </c>
      <c r="H4650" s="2">
        <f t="shared" ca="1" si="1303"/>
        <v>91270</v>
      </c>
      <c r="I4650">
        <f t="shared" ca="1" si="1304"/>
        <v>-1</v>
      </c>
      <c r="J4650">
        <f t="shared" si="1305"/>
        <v>-1</v>
      </c>
      <c r="K4650">
        <f t="shared" si="1298"/>
        <v>-14.739999999999782</v>
      </c>
      <c r="L4650">
        <f t="shared" ca="1" si="1299"/>
        <v>14.739999999999782</v>
      </c>
      <c r="M4650" s="14">
        <f t="shared" si="1300"/>
        <v>6923.0300000000498</v>
      </c>
      <c r="N4650">
        <f t="shared" si="1306"/>
        <v>0</v>
      </c>
      <c r="O4650">
        <f t="shared" si="1301"/>
        <v>0</v>
      </c>
      <c r="P4650">
        <f>COUNTIF(作圖資料!$A$3:$A$249,A4650)</f>
        <v>0</v>
      </c>
      <c r="R4650" s="7">
        <f t="shared" si="1307"/>
        <v>-2</v>
      </c>
      <c r="S4650" s="8">
        <f t="shared" ca="1" si="1308"/>
        <v>2</v>
      </c>
      <c r="T4650" s="8">
        <f t="shared" ca="1" si="1309"/>
        <v>8830</v>
      </c>
      <c r="U4650" s="8">
        <f t="shared" ca="1" si="1310"/>
        <v>0</v>
      </c>
      <c r="V4650" s="9">
        <f t="shared" ca="1" si="1311"/>
        <v>0</v>
      </c>
      <c r="W4650" s="3">
        <f t="shared" si="1312"/>
        <v>-1.4691524191734473E-3</v>
      </c>
      <c r="X4650" s="3">
        <f t="shared" si="1313"/>
        <v>7.9432790126805486E-3</v>
      </c>
      <c r="Y4650" s="3">
        <f t="shared" si="1314"/>
        <v>9.0479128110221296E-3</v>
      </c>
    </row>
    <row r="4651" spans="1:25" x14ac:dyDescent="0.25">
      <c r="A4651" s="1">
        <v>42838</v>
      </c>
      <c r="B4651" s="2">
        <v>9836.68</v>
      </c>
      <c r="C4651" s="2">
        <v>85605</v>
      </c>
      <c r="D4651" s="2">
        <v>9846</v>
      </c>
      <c r="E4651" s="2">
        <v>9838</v>
      </c>
      <c r="F4651" s="13">
        <f t="shared" si="1302"/>
        <v>9.4747414778151295E-4</v>
      </c>
      <c r="G4651" s="2">
        <f t="shared" si="1297"/>
        <v>9681.2265000000061</v>
      </c>
      <c r="H4651" s="2">
        <f t="shared" ca="1" si="1303"/>
        <v>90460</v>
      </c>
      <c r="I4651">
        <f t="shared" ca="1" si="1304"/>
        <v>-1</v>
      </c>
      <c r="J4651">
        <f t="shared" si="1305"/>
        <v>1</v>
      </c>
      <c r="K4651">
        <f t="shared" si="1298"/>
        <v>19</v>
      </c>
      <c r="L4651">
        <f t="shared" ca="1" si="1299"/>
        <v>-19</v>
      </c>
      <c r="M4651" s="14">
        <f t="shared" si="1300"/>
        <v>6923.0300000000498</v>
      </c>
      <c r="N4651">
        <f t="shared" si="1306"/>
        <v>0</v>
      </c>
      <c r="O4651">
        <f t="shared" si="1301"/>
        <v>0</v>
      </c>
      <c r="P4651">
        <f>COUNTIF(作圖資料!$A$3:$A$249,A4651)</f>
        <v>0</v>
      </c>
      <c r="R4651" s="7">
        <f t="shared" si="1307"/>
        <v>32</v>
      </c>
      <c r="S4651" s="8">
        <f t="shared" ca="1" si="1308"/>
        <v>-32</v>
      </c>
      <c r="T4651" s="8">
        <f t="shared" ca="1" si="1309"/>
        <v>8830</v>
      </c>
      <c r="U4651" s="8">
        <f t="shared" ca="1" si="1310"/>
        <v>0</v>
      </c>
      <c r="V4651" s="9">
        <f t="shared" ca="1" si="1311"/>
        <v>0</v>
      </c>
      <c r="W4651" s="3">
        <f t="shared" si="1312"/>
        <v>-1.4691524191734473E-3</v>
      </c>
      <c r="X4651" s="3">
        <f t="shared" si="1313"/>
        <v>9.8939356139591261E-3</v>
      </c>
      <c r="Y4651" s="3">
        <f t="shared" si="1314"/>
        <v>1.2338062924120985E-2</v>
      </c>
    </row>
    <row r="4652" spans="1:25" x14ac:dyDescent="0.25">
      <c r="A4652" s="1">
        <v>42839</v>
      </c>
      <c r="B4652" s="2">
        <v>9732.93</v>
      </c>
      <c r="C4652" s="2">
        <v>86464</v>
      </c>
      <c r="D4652" s="2">
        <v>9716</v>
      </c>
      <c r="E4652" s="2">
        <v>9708</v>
      </c>
      <c r="F4652" s="13">
        <f t="shared" si="1302"/>
        <v>-1.7394556418263152E-3</v>
      </c>
      <c r="G4652" s="2">
        <f t="shared" si="1297"/>
        <v>9687.735000000006</v>
      </c>
      <c r="H4652" s="2">
        <f t="shared" ca="1" si="1303"/>
        <v>87825.8</v>
      </c>
      <c r="I4652">
        <f t="shared" ca="1" si="1304"/>
        <v>-1</v>
      </c>
      <c r="J4652">
        <f t="shared" si="1305"/>
        <v>-1</v>
      </c>
      <c r="K4652">
        <f t="shared" si="1298"/>
        <v>-103.75</v>
      </c>
      <c r="L4652">
        <f t="shared" ca="1" si="1299"/>
        <v>103.75</v>
      </c>
      <c r="M4652" s="14">
        <f t="shared" si="1300"/>
        <v>6923.0300000000498</v>
      </c>
      <c r="N4652">
        <f t="shared" si="1306"/>
        <v>0</v>
      </c>
      <c r="O4652">
        <f t="shared" si="1301"/>
        <v>0</v>
      </c>
      <c r="P4652">
        <f>COUNTIF(作圖資料!$A$3:$A$249,A4652)</f>
        <v>0</v>
      </c>
      <c r="R4652" s="7">
        <f t="shared" si="1307"/>
        <v>-130</v>
      </c>
      <c r="S4652" s="8">
        <f t="shared" ca="1" si="1308"/>
        <v>130</v>
      </c>
      <c r="T4652" s="8">
        <f t="shared" ca="1" si="1309"/>
        <v>8830</v>
      </c>
      <c r="U4652" s="8">
        <f t="shared" ca="1" si="1310"/>
        <v>0</v>
      </c>
      <c r="V4652" s="9">
        <f t="shared" ca="1" si="1311"/>
        <v>0</v>
      </c>
      <c r="W4652" s="3">
        <f t="shared" si="1312"/>
        <v>-1.4691524191734473E-3</v>
      </c>
      <c r="X4652" s="3">
        <f t="shared" si="1313"/>
        <v>-7.5767609039112394E-4</v>
      </c>
      <c r="Y4652" s="3">
        <f t="shared" si="1314"/>
        <v>-1.0281719103434339E-3</v>
      </c>
    </row>
    <row r="4653" spans="1:25" x14ac:dyDescent="0.25">
      <c r="A4653" s="1">
        <v>42842</v>
      </c>
      <c r="B4653" s="2">
        <v>9716.4</v>
      </c>
      <c r="C4653" s="2">
        <v>77892</v>
      </c>
      <c r="D4653" s="2">
        <v>9722</v>
      </c>
      <c r="E4653" s="2">
        <v>9713</v>
      </c>
      <c r="F4653" s="13">
        <f t="shared" si="1302"/>
        <v>5.7634514840887441E-4</v>
      </c>
      <c r="G4653" s="2">
        <f t="shared" si="1297"/>
        <v>9693.847666666672</v>
      </c>
      <c r="H4653" s="2">
        <f t="shared" ca="1" si="1303"/>
        <v>86351.6</v>
      </c>
      <c r="I4653">
        <f t="shared" ca="1" si="1304"/>
        <v>-1</v>
      </c>
      <c r="J4653">
        <f t="shared" si="1305"/>
        <v>1</v>
      </c>
      <c r="K4653">
        <f t="shared" si="1298"/>
        <v>-16.530000000000655</v>
      </c>
      <c r="L4653">
        <f t="shared" ca="1" si="1299"/>
        <v>16.530000000000655</v>
      </c>
      <c r="M4653" s="14">
        <f t="shared" si="1300"/>
        <v>6923.0300000000498</v>
      </c>
      <c r="N4653">
        <f t="shared" si="1306"/>
        <v>0</v>
      </c>
      <c r="O4653">
        <f t="shared" si="1301"/>
        <v>0</v>
      </c>
      <c r="P4653">
        <f>COUNTIF(作圖資料!$A$3:$A$249,A4653)</f>
        <v>0</v>
      </c>
      <c r="R4653" s="7">
        <f t="shared" si="1307"/>
        <v>6</v>
      </c>
      <c r="S4653" s="8">
        <f t="shared" ca="1" si="1308"/>
        <v>-6</v>
      </c>
      <c r="T4653" s="8">
        <f t="shared" ca="1" si="1309"/>
        <v>8830</v>
      </c>
      <c r="U4653" s="8">
        <f t="shared" ca="1" si="1310"/>
        <v>0</v>
      </c>
      <c r="V4653" s="9">
        <f t="shared" ca="1" si="1311"/>
        <v>0</v>
      </c>
      <c r="W4653" s="3">
        <f t="shared" si="1312"/>
        <v>-1.4691524191734473E-3</v>
      </c>
      <c r="X4653" s="3">
        <f t="shared" si="1313"/>
        <v>-2.454747333503593E-3</v>
      </c>
      <c r="Y4653" s="3">
        <f t="shared" si="1314"/>
        <v>-4.1126876413744018E-4</v>
      </c>
    </row>
    <row r="4654" spans="1:25" x14ac:dyDescent="0.25">
      <c r="A4654" s="1">
        <v>42843</v>
      </c>
      <c r="B4654" s="2">
        <v>9746.56</v>
      </c>
      <c r="C4654" s="2">
        <v>71427</v>
      </c>
      <c r="D4654" s="2">
        <v>9737</v>
      </c>
      <c r="E4654" s="2">
        <v>9726</v>
      </c>
      <c r="F4654" s="13">
        <f t="shared" si="1302"/>
        <v>-9.8085888764853912E-4</v>
      </c>
      <c r="G4654" s="2">
        <f t="shared" si="1297"/>
        <v>9700.5280000000039</v>
      </c>
      <c r="H4654" s="2">
        <f t="shared" ca="1" si="1303"/>
        <v>82003.399999999994</v>
      </c>
      <c r="I4654">
        <f t="shared" ca="1" si="1304"/>
        <v>-1</v>
      </c>
      <c r="J4654">
        <f t="shared" si="1305"/>
        <v>-1</v>
      </c>
      <c r="K4654">
        <f t="shared" si="1298"/>
        <v>30.159999999999854</v>
      </c>
      <c r="L4654">
        <f t="shared" ca="1" si="1299"/>
        <v>-30.159999999999854</v>
      </c>
      <c r="M4654" s="14">
        <f t="shared" si="1300"/>
        <v>6923.0300000000498</v>
      </c>
      <c r="N4654">
        <f t="shared" si="1306"/>
        <v>0</v>
      </c>
      <c r="O4654">
        <f t="shared" si="1301"/>
        <v>0</v>
      </c>
      <c r="P4654">
        <f>COUNTIF(作圖資料!$A$3:$A$249,A4654)</f>
        <v>0</v>
      </c>
      <c r="R4654" s="7">
        <f t="shared" si="1307"/>
        <v>15</v>
      </c>
      <c r="S4654" s="8">
        <f t="shared" ca="1" si="1308"/>
        <v>-15</v>
      </c>
      <c r="T4654" s="8">
        <f t="shared" ca="1" si="1309"/>
        <v>8830</v>
      </c>
      <c r="U4654" s="8">
        <f t="shared" ca="1" si="1310"/>
        <v>0</v>
      </c>
      <c r="V4654" s="9">
        <f t="shared" ca="1" si="1311"/>
        <v>0</v>
      </c>
      <c r="W4654" s="3">
        <f t="shared" si="1312"/>
        <v>-1.4691524191734473E-3</v>
      </c>
      <c r="X4654" s="3">
        <f t="shared" si="1313"/>
        <v>6.4166335568383026E-4</v>
      </c>
      <c r="Y4654" s="3">
        <f t="shared" si="1314"/>
        <v>1.1309891013775442E-3</v>
      </c>
    </row>
    <row r="4655" spans="1:25" x14ac:dyDescent="0.25">
      <c r="A4655" s="1">
        <v>42844</v>
      </c>
      <c r="B4655" s="2">
        <v>9639.94</v>
      </c>
      <c r="C4655" s="2">
        <v>87378</v>
      </c>
      <c r="D4655" s="2">
        <v>9638</v>
      </c>
      <c r="E4655" s="2">
        <v>9625</v>
      </c>
      <c r="F4655" s="13">
        <f t="shared" si="1302"/>
        <v>-1.5498021771920278E-3</v>
      </c>
      <c r="G4655" s="2">
        <f t="shared" si="1297"/>
        <v>9704.357333333337</v>
      </c>
      <c r="H4655" s="2">
        <f t="shared" ca="1" si="1303"/>
        <v>81753.2</v>
      </c>
      <c r="I4655">
        <f t="shared" ca="1" si="1304"/>
        <v>1</v>
      </c>
      <c r="J4655">
        <f t="shared" si="1305"/>
        <v>-1</v>
      </c>
      <c r="K4655">
        <f t="shared" si="1298"/>
        <v>-106.61999999999898</v>
      </c>
      <c r="L4655">
        <f t="shared" ca="1" si="1299"/>
        <v>106.61999999999898</v>
      </c>
      <c r="M4655" s="14">
        <f t="shared" si="1300"/>
        <v>6923.0300000000498</v>
      </c>
      <c r="N4655">
        <f t="shared" si="1306"/>
        <v>0</v>
      </c>
      <c r="O4655">
        <f t="shared" si="1301"/>
        <v>0</v>
      </c>
      <c r="P4655">
        <f>COUNTIF(作圖資料!$A$3:$A$249,A4655)</f>
        <v>1</v>
      </c>
      <c r="R4655" s="7">
        <f t="shared" si="1307"/>
        <v>-99</v>
      </c>
      <c r="S4655" s="8">
        <f t="shared" ca="1" si="1308"/>
        <v>99</v>
      </c>
      <c r="T4655" s="8">
        <f t="shared" ca="1" si="1309"/>
        <v>8830</v>
      </c>
      <c r="U4655" s="8">
        <f t="shared" ca="1" si="1310"/>
        <v>0</v>
      </c>
      <c r="V4655" s="9">
        <f t="shared" ca="1" si="1311"/>
        <v>0</v>
      </c>
      <c r="W4655" s="3">
        <f t="shared" si="1312"/>
        <v>-1.4691524191734473E-3</v>
      </c>
      <c r="X4655" s="3">
        <f t="shared" si="1313"/>
        <v>-1.0304600161596289E-2</v>
      </c>
      <c r="Y4655" s="3">
        <f t="shared" si="1314"/>
        <v>-9.0479128110222407E-3</v>
      </c>
    </row>
    <row r="4656" spans="1:25" x14ac:dyDescent="0.25">
      <c r="A4656" s="1">
        <v>42845</v>
      </c>
      <c r="B4656" s="2">
        <v>9632.69</v>
      </c>
      <c r="C4656" s="2">
        <v>77590</v>
      </c>
      <c r="D4656" s="2">
        <v>9615</v>
      </c>
      <c r="E4656" s="2">
        <v>9603</v>
      </c>
      <c r="F4656" s="13">
        <f t="shared" si="1302"/>
        <v>-1.8364548220695109E-3</v>
      </c>
      <c r="G4656" s="2">
        <f t="shared" si="1297"/>
        <v>9708.588333333335</v>
      </c>
      <c r="H4656" s="2">
        <f t="shared" ca="1" si="1303"/>
        <v>80150.2</v>
      </c>
      <c r="I4656">
        <f t="shared" ca="1" si="1304"/>
        <v>-1</v>
      </c>
      <c r="J4656">
        <f t="shared" si="1305"/>
        <v>-1</v>
      </c>
      <c r="K4656">
        <f t="shared" si="1298"/>
        <v>-7.25</v>
      </c>
      <c r="L4656">
        <f t="shared" ca="1" si="1299"/>
        <v>-7.25</v>
      </c>
      <c r="M4656" s="14">
        <f t="shared" si="1300"/>
        <v>6923.0300000000498</v>
      </c>
      <c r="N4656">
        <f t="shared" si="1306"/>
        <v>0</v>
      </c>
      <c r="O4656">
        <f t="shared" si="1301"/>
        <v>0</v>
      </c>
      <c r="P4656">
        <f>COUNTIF(作圖資料!$A$3:$A$249,A4656)</f>
        <v>0</v>
      </c>
      <c r="R4656" s="7">
        <f t="shared" si="1307"/>
        <v>-10</v>
      </c>
      <c r="S4656" s="8">
        <f t="shared" ca="1" si="1308"/>
        <v>-10</v>
      </c>
      <c r="T4656" s="8">
        <f t="shared" ca="1" si="1309"/>
        <v>8830</v>
      </c>
      <c r="U4656" s="8">
        <f t="shared" ca="1" si="1310"/>
        <v>0</v>
      </c>
      <c r="V4656" s="9">
        <f t="shared" ca="1" si="1311"/>
        <v>0</v>
      </c>
      <c r="W4656" s="3">
        <f t="shared" si="1312"/>
        <v>-1.5498021771920278E-3</v>
      </c>
      <c r="X4656" s="3">
        <f t="shared" si="1313"/>
        <v>-7.520793697886086E-4</v>
      </c>
      <c r="Y4656" s="3">
        <f t="shared" si="1314"/>
        <v>-1.038961038961039E-3</v>
      </c>
    </row>
    <row r="4657" spans="1:25" x14ac:dyDescent="0.25">
      <c r="A4657" s="1">
        <v>42846</v>
      </c>
      <c r="B4657" s="2">
        <v>9717.41</v>
      </c>
      <c r="C4657" s="2">
        <v>70150</v>
      </c>
      <c r="D4657" s="2">
        <v>9697</v>
      </c>
      <c r="E4657" s="2">
        <v>9683</v>
      </c>
      <c r="F4657" s="13">
        <f t="shared" si="1302"/>
        <v>-2.1003539008851435E-3</v>
      </c>
      <c r="G4657" s="2">
        <f t="shared" si="1297"/>
        <v>9715.6730000000007</v>
      </c>
      <c r="H4657" s="2">
        <f t="shared" ca="1" si="1303"/>
        <v>76887.399999999994</v>
      </c>
      <c r="I4657">
        <f t="shared" ca="1" si="1304"/>
        <v>-1</v>
      </c>
      <c r="J4657">
        <f t="shared" si="1305"/>
        <v>-1</v>
      </c>
      <c r="K4657">
        <f t="shared" si="1298"/>
        <v>84.719999999999345</v>
      </c>
      <c r="L4657">
        <f t="shared" ca="1" si="1299"/>
        <v>-84.719999999999345</v>
      </c>
      <c r="M4657" s="14">
        <f t="shared" si="1300"/>
        <v>6923.0300000000498</v>
      </c>
      <c r="N4657">
        <f t="shared" si="1306"/>
        <v>0</v>
      </c>
      <c r="O4657">
        <f t="shared" si="1301"/>
        <v>0</v>
      </c>
      <c r="P4657">
        <f>COUNTIF(作圖資料!$A$3:$A$249,A4657)</f>
        <v>0</v>
      </c>
      <c r="R4657" s="7">
        <f t="shared" si="1307"/>
        <v>82</v>
      </c>
      <c r="S4657" s="8">
        <f t="shared" ca="1" si="1308"/>
        <v>-82</v>
      </c>
      <c r="T4657" s="8">
        <f t="shared" ca="1" si="1309"/>
        <v>8830</v>
      </c>
      <c r="U4657" s="8">
        <f t="shared" ca="1" si="1310"/>
        <v>0</v>
      </c>
      <c r="V4657" s="9">
        <f t="shared" ca="1" si="1311"/>
        <v>0</v>
      </c>
      <c r="W4657" s="3">
        <f t="shared" si="1312"/>
        <v>-1.5498021771920278E-3</v>
      </c>
      <c r="X4657" s="3">
        <f t="shared" si="1313"/>
        <v>8.0363570727617351E-3</v>
      </c>
      <c r="Y4657" s="3">
        <f t="shared" si="1314"/>
        <v>7.4805194805196429E-3</v>
      </c>
    </row>
    <row r="4658" spans="1:25" x14ac:dyDescent="0.25">
      <c r="A4658" s="1">
        <v>42849</v>
      </c>
      <c r="B4658" s="2">
        <v>9717.9500000000007</v>
      </c>
      <c r="C4658" s="2">
        <v>61416</v>
      </c>
      <c r="D4658" s="2">
        <v>9705</v>
      </c>
      <c r="E4658" s="2">
        <v>9690</v>
      </c>
      <c r="F4658" s="13">
        <f t="shared" si="1302"/>
        <v>-1.3325855761761041E-3</v>
      </c>
      <c r="G4658" s="2">
        <f t="shared" si="1297"/>
        <v>9721.73</v>
      </c>
      <c r="H4658" s="2">
        <f t="shared" ca="1" si="1303"/>
        <v>73592.2</v>
      </c>
      <c r="I4658">
        <f t="shared" ca="1" si="1304"/>
        <v>-1</v>
      </c>
      <c r="J4658">
        <f t="shared" si="1305"/>
        <v>-1</v>
      </c>
      <c r="K4658">
        <f t="shared" si="1298"/>
        <v>0.54000000000087311</v>
      </c>
      <c r="L4658">
        <f t="shared" ca="1" si="1299"/>
        <v>-0.54000000000087311</v>
      </c>
      <c r="M4658" s="14">
        <f t="shared" si="1300"/>
        <v>6923.0300000000498</v>
      </c>
      <c r="N4658">
        <f t="shared" si="1306"/>
        <v>0</v>
      </c>
      <c r="O4658">
        <f t="shared" si="1301"/>
        <v>0</v>
      </c>
      <c r="P4658">
        <f>COUNTIF(作圖資料!$A$3:$A$249,A4658)</f>
        <v>0</v>
      </c>
      <c r="R4658" s="7">
        <f t="shared" si="1307"/>
        <v>8</v>
      </c>
      <c r="S4658" s="8">
        <f t="shared" ca="1" si="1308"/>
        <v>-8</v>
      </c>
      <c r="T4658" s="8">
        <f t="shared" ca="1" si="1309"/>
        <v>8830</v>
      </c>
      <c r="U4658" s="8">
        <f t="shared" ca="1" si="1310"/>
        <v>0</v>
      </c>
      <c r="V4658" s="9">
        <f t="shared" ca="1" si="1311"/>
        <v>0</v>
      </c>
      <c r="W4658" s="3">
        <f t="shared" si="1312"/>
        <v>-1.5498021771920278E-3</v>
      </c>
      <c r="X4658" s="3">
        <f t="shared" si="1313"/>
        <v>8.0923740189253746E-3</v>
      </c>
      <c r="Y4658" s="3">
        <f t="shared" si="1314"/>
        <v>8.3116883116884921E-3</v>
      </c>
    </row>
    <row r="4659" spans="1:25" x14ac:dyDescent="0.25">
      <c r="A4659" s="1">
        <v>42850</v>
      </c>
      <c r="B4659" s="2">
        <v>9841.7099999999991</v>
      </c>
      <c r="C4659" s="2">
        <v>92594</v>
      </c>
      <c r="D4659" s="2">
        <v>9813</v>
      </c>
      <c r="E4659" s="2">
        <v>9800</v>
      </c>
      <c r="F4659" s="13">
        <f t="shared" si="1302"/>
        <v>-2.9171759785645568E-3</v>
      </c>
      <c r="G4659" s="2">
        <f t="shared" si="1297"/>
        <v>9730.0589999999975</v>
      </c>
      <c r="H4659" s="2">
        <f t="shared" ca="1" si="1303"/>
        <v>77825.600000000006</v>
      </c>
      <c r="I4659">
        <f t="shared" ca="1" si="1304"/>
        <v>1</v>
      </c>
      <c r="J4659">
        <f t="shared" si="1305"/>
        <v>-1</v>
      </c>
      <c r="K4659">
        <f t="shared" si="1298"/>
        <v>123.7599999999984</v>
      </c>
      <c r="L4659">
        <f t="shared" ca="1" si="1299"/>
        <v>-123.7599999999984</v>
      </c>
      <c r="M4659" s="14">
        <f t="shared" si="1300"/>
        <v>6923.0300000000498</v>
      </c>
      <c r="N4659">
        <f t="shared" si="1306"/>
        <v>0</v>
      </c>
      <c r="O4659">
        <f t="shared" si="1301"/>
        <v>0</v>
      </c>
      <c r="P4659">
        <f>COUNTIF(作圖資料!$A$3:$A$249,A4659)</f>
        <v>0</v>
      </c>
      <c r="R4659" s="7">
        <f t="shared" si="1307"/>
        <v>108</v>
      </c>
      <c r="S4659" s="8">
        <f t="shared" ca="1" si="1308"/>
        <v>-108</v>
      </c>
      <c r="T4659" s="8">
        <f t="shared" ca="1" si="1309"/>
        <v>8830</v>
      </c>
      <c r="U4659" s="8">
        <f t="shared" ca="1" si="1310"/>
        <v>0</v>
      </c>
      <c r="V4659" s="9">
        <f t="shared" ca="1" si="1311"/>
        <v>0</v>
      </c>
      <c r="W4659" s="3">
        <f t="shared" si="1312"/>
        <v>-1.5498021771920278E-3</v>
      </c>
      <c r="X4659" s="3">
        <f t="shared" si="1313"/>
        <v>2.0930628198930545E-2</v>
      </c>
      <c r="Y4659" s="3">
        <f t="shared" si="1314"/>
        <v>1.9532467532467734E-2</v>
      </c>
    </row>
    <row r="4660" spans="1:25" x14ac:dyDescent="0.25">
      <c r="A4660" s="1">
        <v>42851</v>
      </c>
      <c r="B4660" s="2">
        <v>9856.4500000000007</v>
      </c>
      <c r="C4660" s="2">
        <v>101333</v>
      </c>
      <c r="D4660" s="2">
        <v>9841</v>
      </c>
      <c r="E4660" s="2">
        <v>9827</v>
      </c>
      <c r="F4660" s="13">
        <f t="shared" si="1302"/>
        <v>-1.5675014838000267E-3</v>
      </c>
      <c r="G4660" s="2">
        <f t="shared" si="1297"/>
        <v>9739.0311666666639</v>
      </c>
      <c r="H4660" s="2">
        <f t="shared" ca="1" si="1303"/>
        <v>80616.600000000006</v>
      </c>
      <c r="I4660">
        <f t="shared" ca="1" si="1304"/>
        <v>1</v>
      </c>
      <c r="J4660">
        <f t="shared" si="1305"/>
        <v>-1</v>
      </c>
      <c r="K4660">
        <f t="shared" si="1298"/>
        <v>14.740000000001601</v>
      </c>
      <c r="L4660">
        <f t="shared" ca="1" si="1299"/>
        <v>14.740000000001601</v>
      </c>
      <c r="M4660" s="14">
        <f t="shared" si="1300"/>
        <v>6923.0300000000498</v>
      </c>
      <c r="N4660">
        <f t="shared" si="1306"/>
        <v>0</v>
      </c>
      <c r="O4660">
        <f t="shared" si="1301"/>
        <v>0</v>
      </c>
      <c r="P4660">
        <f>COUNTIF(作圖資料!$A$3:$A$249,A4660)</f>
        <v>0</v>
      </c>
      <c r="R4660" s="7">
        <f t="shared" si="1307"/>
        <v>28</v>
      </c>
      <c r="S4660" s="8">
        <f t="shared" ca="1" si="1308"/>
        <v>28</v>
      </c>
      <c r="T4660" s="8">
        <f t="shared" ca="1" si="1309"/>
        <v>8830</v>
      </c>
      <c r="U4660" s="8">
        <f t="shared" ca="1" si="1310"/>
        <v>0</v>
      </c>
      <c r="V4660" s="9">
        <f t="shared" ca="1" si="1311"/>
        <v>0</v>
      </c>
      <c r="W4660" s="3">
        <f t="shared" si="1312"/>
        <v>-1.5498021771920278E-3</v>
      </c>
      <c r="X4660" s="3">
        <f t="shared" si="1313"/>
        <v>2.2459683359025151E-2</v>
      </c>
      <c r="Y4660" s="3">
        <f t="shared" si="1314"/>
        <v>2.2441558441558485E-2</v>
      </c>
    </row>
    <row r="4661" spans="1:25" x14ac:dyDescent="0.25">
      <c r="A4661" s="1">
        <v>42852</v>
      </c>
      <c r="B4661" s="2">
        <v>9860.6200000000008</v>
      </c>
      <c r="C4661" s="2">
        <v>80995</v>
      </c>
      <c r="D4661" s="2">
        <v>9839</v>
      </c>
      <c r="E4661" s="2">
        <v>9827</v>
      </c>
      <c r="F4661" s="13">
        <f t="shared" si="1302"/>
        <v>-2.1925598998846496E-3</v>
      </c>
      <c r="G4661" s="2">
        <f t="shared" si="1297"/>
        <v>9747.8504999999968</v>
      </c>
      <c r="H4661" s="2">
        <f t="shared" ca="1" si="1303"/>
        <v>81297.600000000006</v>
      </c>
      <c r="I4661">
        <f t="shared" ca="1" si="1304"/>
        <v>-1</v>
      </c>
      <c r="J4661">
        <f t="shared" si="1305"/>
        <v>-1</v>
      </c>
      <c r="K4661">
        <f t="shared" si="1298"/>
        <v>4.1700000000000728</v>
      </c>
      <c r="L4661">
        <f t="shared" ca="1" si="1299"/>
        <v>4.1700000000000728</v>
      </c>
      <c r="M4661" s="14">
        <f t="shared" si="1300"/>
        <v>6923.0300000000498</v>
      </c>
      <c r="N4661">
        <f t="shared" si="1306"/>
        <v>0</v>
      </c>
      <c r="O4661">
        <f t="shared" si="1301"/>
        <v>0</v>
      </c>
      <c r="P4661">
        <f>COUNTIF(作圖資料!$A$3:$A$249,A4661)</f>
        <v>0</v>
      </c>
      <c r="R4661" s="7">
        <f t="shared" si="1307"/>
        <v>-2</v>
      </c>
      <c r="S4661" s="8">
        <f t="shared" ca="1" si="1308"/>
        <v>-2</v>
      </c>
      <c r="T4661" s="8">
        <f t="shared" ca="1" si="1309"/>
        <v>8830</v>
      </c>
      <c r="U4661" s="8">
        <f t="shared" ca="1" si="1310"/>
        <v>0</v>
      </c>
      <c r="V4661" s="9">
        <f t="shared" ca="1" si="1311"/>
        <v>0</v>
      </c>
      <c r="W4661" s="3">
        <f t="shared" si="1312"/>
        <v>-1.5498021771920278E-3</v>
      </c>
      <c r="X4661" s="3">
        <f t="shared" si="1313"/>
        <v>2.2892258665510479E-2</v>
      </c>
      <c r="Y4661" s="3">
        <f t="shared" si="1314"/>
        <v>2.2233766233766383E-2</v>
      </c>
    </row>
    <row r="4662" spans="1:25" x14ac:dyDescent="0.25">
      <c r="A4662" s="1">
        <v>42853</v>
      </c>
      <c r="B4662" s="2">
        <v>9872</v>
      </c>
      <c r="C4662" s="2">
        <v>98431</v>
      </c>
      <c r="D4662" s="2">
        <v>9857</v>
      </c>
      <c r="E4662" s="2">
        <v>9843</v>
      </c>
      <c r="F4662" s="13">
        <f t="shared" si="1302"/>
        <v>-1.5194489465153449E-3</v>
      </c>
      <c r="G4662" s="2">
        <f t="shared" si="1297"/>
        <v>9755.3163333333305</v>
      </c>
      <c r="H4662" s="2">
        <f t="shared" ca="1" si="1303"/>
        <v>86953.8</v>
      </c>
      <c r="I4662">
        <f t="shared" ca="1" si="1304"/>
        <v>1</v>
      </c>
      <c r="J4662">
        <f t="shared" si="1305"/>
        <v>-1</v>
      </c>
      <c r="K4662">
        <f t="shared" si="1298"/>
        <v>11.3799999999992</v>
      </c>
      <c r="L4662">
        <f t="shared" ca="1" si="1299"/>
        <v>-11.3799999999992</v>
      </c>
      <c r="M4662" s="14">
        <f t="shared" si="1300"/>
        <v>6923.0300000000498</v>
      </c>
      <c r="N4662">
        <f t="shared" si="1306"/>
        <v>0</v>
      </c>
      <c r="O4662">
        <f t="shared" si="1301"/>
        <v>0</v>
      </c>
      <c r="P4662">
        <f>COUNTIF(作圖資料!$A$3:$A$249,A4662)</f>
        <v>0</v>
      </c>
      <c r="R4662" s="7">
        <f t="shared" si="1307"/>
        <v>18</v>
      </c>
      <c r="S4662" s="8">
        <f t="shared" ca="1" si="1308"/>
        <v>-18</v>
      </c>
      <c r="T4662" s="8">
        <f t="shared" ca="1" si="1309"/>
        <v>8830</v>
      </c>
      <c r="U4662" s="8">
        <f t="shared" ca="1" si="1310"/>
        <v>0</v>
      </c>
      <c r="V4662" s="9">
        <f t="shared" ca="1" si="1311"/>
        <v>0</v>
      </c>
      <c r="W4662" s="3">
        <f t="shared" si="1312"/>
        <v>-1.5498021771920278E-3</v>
      </c>
      <c r="X4662" s="3">
        <f t="shared" si="1313"/>
        <v>2.4072763938364883E-2</v>
      </c>
      <c r="Y4662" s="3">
        <f t="shared" si="1314"/>
        <v>2.4103896103896183E-2</v>
      </c>
    </row>
    <row r="4663" spans="1:25" x14ac:dyDescent="0.25">
      <c r="A4663" s="1">
        <v>42857</v>
      </c>
      <c r="B4663" s="2">
        <v>9941.27</v>
      </c>
      <c r="C4663" s="2">
        <v>99605</v>
      </c>
      <c r="D4663" s="2">
        <v>9932</v>
      </c>
      <c r="E4663" s="2">
        <v>9917</v>
      </c>
      <c r="F4663" s="13">
        <f t="shared" si="1302"/>
        <v>-9.324764340975511E-4</v>
      </c>
      <c r="G4663" s="2">
        <f t="shared" si="1297"/>
        <v>9763.5383333333302</v>
      </c>
      <c r="H4663" s="2">
        <f t="shared" ca="1" si="1303"/>
        <v>94591.6</v>
      </c>
      <c r="I4663">
        <f t="shared" ca="1" si="1304"/>
        <v>1</v>
      </c>
      <c r="J4663">
        <f t="shared" si="1305"/>
        <v>-1</v>
      </c>
      <c r="K4663">
        <f t="shared" si="1298"/>
        <v>69.270000000000437</v>
      </c>
      <c r="L4663">
        <f t="shared" ca="1" si="1299"/>
        <v>69.270000000000437</v>
      </c>
      <c r="M4663" s="14">
        <f t="shared" si="1300"/>
        <v>6923.0300000000498</v>
      </c>
      <c r="N4663">
        <f t="shared" si="1306"/>
        <v>0</v>
      </c>
      <c r="O4663">
        <f t="shared" si="1301"/>
        <v>0</v>
      </c>
      <c r="P4663">
        <f>COUNTIF(作圖資料!$A$3:$A$249,A4663)</f>
        <v>0</v>
      </c>
      <c r="R4663" s="7">
        <f t="shared" si="1307"/>
        <v>75</v>
      </c>
      <c r="S4663" s="8">
        <f t="shared" ca="1" si="1308"/>
        <v>75</v>
      </c>
      <c r="T4663" s="8">
        <f t="shared" ca="1" si="1309"/>
        <v>8830</v>
      </c>
      <c r="U4663" s="8">
        <f t="shared" ca="1" si="1310"/>
        <v>0</v>
      </c>
      <c r="V4663" s="9">
        <f t="shared" ca="1" si="1311"/>
        <v>0</v>
      </c>
      <c r="W4663" s="3">
        <f t="shared" si="1312"/>
        <v>-1.5498021771920278E-3</v>
      </c>
      <c r="X4663" s="3">
        <f t="shared" si="1313"/>
        <v>3.1258493310124535E-2</v>
      </c>
      <c r="Y4663" s="3">
        <f t="shared" si="1314"/>
        <v>3.1896103896103867E-2</v>
      </c>
    </row>
    <row r="4664" spans="1:25" x14ac:dyDescent="0.25">
      <c r="A4664" s="1">
        <v>42858</v>
      </c>
      <c r="B4664" s="2">
        <v>9955.33</v>
      </c>
      <c r="C4664" s="2">
        <v>79129</v>
      </c>
      <c r="D4664" s="2">
        <v>9936</v>
      </c>
      <c r="E4664" s="2">
        <v>9923</v>
      </c>
      <c r="F4664" s="13">
        <f t="shared" si="1302"/>
        <v>-1.9416734553249215E-3</v>
      </c>
      <c r="G4664" s="2">
        <f t="shared" si="1297"/>
        <v>9772.3109999999961</v>
      </c>
      <c r="H4664" s="2">
        <f t="shared" ca="1" si="1303"/>
        <v>91898.6</v>
      </c>
      <c r="I4664">
        <f t="shared" ca="1" si="1304"/>
        <v>-1</v>
      </c>
      <c r="J4664">
        <f t="shared" si="1305"/>
        <v>-1</v>
      </c>
      <c r="K4664">
        <f t="shared" si="1298"/>
        <v>14.059999999999491</v>
      </c>
      <c r="L4664">
        <f t="shared" ca="1" si="1299"/>
        <v>14.059999999999491</v>
      </c>
      <c r="M4664" s="14">
        <f t="shared" si="1300"/>
        <v>6923.0300000000498</v>
      </c>
      <c r="N4664">
        <f t="shared" si="1306"/>
        <v>0</v>
      </c>
      <c r="O4664">
        <f t="shared" si="1301"/>
        <v>0</v>
      </c>
      <c r="P4664">
        <f>COUNTIF(作圖資料!$A$3:$A$249,A4664)</f>
        <v>0</v>
      </c>
      <c r="R4664" s="7">
        <f t="shared" si="1307"/>
        <v>4</v>
      </c>
      <c r="S4664" s="8">
        <f t="shared" ca="1" si="1308"/>
        <v>4</v>
      </c>
      <c r="T4664" s="8">
        <f t="shared" ca="1" si="1309"/>
        <v>8830</v>
      </c>
      <c r="U4664" s="8">
        <f t="shared" ca="1" si="1310"/>
        <v>0</v>
      </c>
      <c r="V4664" s="9">
        <f t="shared" ca="1" si="1311"/>
        <v>0</v>
      </c>
      <c r="W4664" s="3">
        <f t="shared" si="1312"/>
        <v>-1.5498021771920278E-3</v>
      </c>
      <c r="X4664" s="3">
        <f t="shared" si="1313"/>
        <v>3.2717008612086929E-2</v>
      </c>
      <c r="Y4664" s="3">
        <f t="shared" si="1314"/>
        <v>3.2311688311688291E-2</v>
      </c>
    </row>
    <row r="4665" spans="1:25" x14ac:dyDescent="0.25">
      <c r="A4665" s="1">
        <v>42859</v>
      </c>
      <c r="B4665" s="2">
        <v>9967.64</v>
      </c>
      <c r="C4665" s="2">
        <v>74323</v>
      </c>
      <c r="D4665" s="2">
        <v>9959</v>
      </c>
      <c r="E4665" s="2">
        <v>9944</v>
      </c>
      <c r="F4665" s="13">
        <f t="shared" si="1302"/>
        <v>-8.6680498091817881E-4</v>
      </c>
      <c r="G4665" s="2">
        <f t="shared" si="1297"/>
        <v>9780.8456666666643</v>
      </c>
      <c r="H4665" s="2">
        <f t="shared" ca="1" si="1303"/>
        <v>86496.6</v>
      </c>
      <c r="I4665">
        <f t="shared" ca="1" si="1304"/>
        <v>-1</v>
      </c>
      <c r="J4665">
        <f t="shared" si="1305"/>
        <v>-1</v>
      </c>
      <c r="K4665">
        <f t="shared" si="1298"/>
        <v>12.309999999999491</v>
      </c>
      <c r="L4665">
        <f t="shared" ca="1" si="1299"/>
        <v>-12.309999999999491</v>
      </c>
      <c r="M4665" s="14">
        <f t="shared" si="1300"/>
        <v>6923.0300000000498</v>
      </c>
      <c r="N4665">
        <f t="shared" si="1306"/>
        <v>0</v>
      </c>
      <c r="O4665">
        <f t="shared" si="1301"/>
        <v>0</v>
      </c>
      <c r="P4665">
        <f>COUNTIF(作圖資料!$A$3:$A$249,A4665)</f>
        <v>0</v>
      </c>
      <c r="R4665" s="7">
        <f t="shared" si="1307"/>
        <v>23</v>
      </c>
      <c r="S4665" s="8">
        <f t="shared" ca="1" si="1308"/>
        <v>-23</v>
      </c>
      <c r="T4665" s="8">
        <f t="shared" ca="1" si="1309"/>
        <v>8830</v>
      </c>
      <c r="U4665" s="8">
        <f t="shared" ca="1" si="1310"/>
        <v>0</v>
      </c>
      <c r="V4665" s="9">
        <f t="shared" ca="1" si="1311"/>
        <v>0</v>
      </c>
      <c r="W4665" s="3">
        <f t="shared" si="1312"/>
        <v>-1.5498021771920278E-3</v>
      </c>
      <c r="X4665" s="3">
        <f t="shared" si="1313"/>
        <v>3.3993987514445267E-2</v>
      </c>
      <c r="Y4665" s="3">
        <f t="shared" si="1314"/>
        <v>3.4701298701298677E-2</v>
      </c>
    </row>
    <row r="4666" spans="1:25" x14ac:dyDescent="0.25">
      <c r="A4666" s="1">
        <v>42860</v>
      </c>
      <c r="B4666" s="2">
        <v>9899.94</v>
      </c>
      <c r="C4666" s="2">
        <v>73912</v>
      </c>
      <c r="D4666" s="2">
        <v>9889</v>
      </c>
      <c r="E4666" s="2">
        <v>9872</v>
      </c>
      <c r="F4666" s="13">
        <f t="shared" si="1302"/>
        <v>-1.1050572023669769E-3</v>
      </c>
      <c r="G4666" s="2">
        <f t="shared" si="1297"/>
        <v>9786.8778333333303</v>
      </c>
      <c r="H4666" s="2">
        <f t="shared" ca="1" si="1303"/>
        <v>85080</v>
      </c>
      <c r="I4666">
        <f t="shared" ca="1" si="1304"/>
        <v>-1</v>
      </c>
      <c r="J4666">
        <f t="shared" si="1305"/>
        <v>-1</v>
      </c>
      <c r="K4666">
        <f t="shared" si="1298"/>
        <v>-67.699999999998909</v>
      </c>
      <c r="L4666">
        <f t="shared" ca="1" si="1299"/>
        <v>67.699999999998909</v>
      </c>
      <c r="M4666" s="14">
        <f t="shared" si="1300"/>
        <v>6923.0300000000498</v>
      </c>
      <c r="N4666">
        <f t="shared" si="1306"/>
        <v>0</v>
      </c>
      <c r="O4666">
        <f t="shared" si="1301"/>
        <v>0</v>
      </c>
      <c r="P4666">
        <f>COUNTIF(作圖資料!$A$3:$A$249,A4666)</f>
        <v>0</v>
      </c>
      <c r="R4666" s="7">
        <f t="shared" si="1307"/>
        <v>-70</v>
      </c>
      <c r="S4666" s="8">
        <f t="shared" ca="1" si="1308"/>
        <v>70</v>
      </c>
      <c r="T4666" s="8">
        <f t="shared" ca="1" si="1309"/>
        <v>8830</v>
      </c>
      <c r="U4666" s="8">
        <f t="shared" ca="1" si="1310"/>
        <v>0</v>
      </c>
      <c r="V4666" s="9">
        <f t="shared" ca="1" si="1311"/>
        <v>0</v>
      </c>
      <c r="W4666" s="3">
        <f t="shared" si="1312"/>
        <v>-1.5498021771920278E-3</v>
      </c>
      <c r="X4666" s="3">
        <f t="shared" si="1313"/>
        <v>2.6971122226902233E-2</v>
      </c>
      <c r="Y4666" s="3">
        <f t="shared" si="1314"/>
        <v>2.7428571428571358E-2</v>
      </c>
    </row>
    <row r="4667" spans="1:25" x14ac:dyDescent="0.25">
      <c r="A4667" s="1">
        <v>42863</v>
      </c>
      <c r="B4667" s="2">
        <v>9937.25</v>
      </c>
      <c r="C4667" s="2">
        <v>82792</v>
      </c>
      <c r="D4667" s="2">
        <v>9921</v>
      </c>
      <c r="E4667" s="2">
        <v>9907</v>
      </c>
      <c r="F4667" s="13">
        <f t="shared" si="1302"/>
        <v>-1.6352612644343623E-3</v>
      </c>
      <c r="G4667" s="2">
        <f t="shared" si="1297"/>
        <v>9793.2559999999976</v>
      </c>
      <c r="H4667" s="2">
        <f t="shared" ca="1" si="1303"/>
        <v>81952.2</v>
      </c>
      <c r="I4667">
        <f t="shared" ca="1" si="1304"/>
        <v>1</v>
      </c>
      <c r="J4667">
        <f t="shared" si="1305"/>
        <v>-1</v>
      </c>
      <c r="K4667">
        <f t="shared" si="1298"/>
        <v>37.309999999999491</v>
      </c>
      <c r="L4667">
        <f t="shared" ca="1" si="1299"/>
        <v>-37.309999999999491</v>
      </c>
      <c r="M4667" s="14">
        <f t="shared" si="1300"/>
        <v>6923.0300000000498</v>
      </c>
      <c r="N4667">
        <f t="shared" si="1306"/>
        <v>0</v>
      </c>
      <c r="O4667">
        <f t="shared" si="1301"/>
        <v>0</v>
      </c>
      <c r="P4667">
        <f>COUNTIF(作圖資料!$A$3:$A$249,A4667)</f>
        <v>0</v>
      </c>
      <c r="R4667" s="7">
        <f t="shared" si="1307"/>
        <v>32</v>
      </c>
      <c r="S4667" s="8">
        <f t="shared" ca="1" si="1308"/>
        <v>-32</v>
      </c>
      <c r="T4667" s="8">
        <f t="shared" ca="1" si="1309"/>
        <v>8830</v>
      </c>
      <c r="U4667" s="8">
        <f t="shared" ca="1" si="1310"/>
        <v>0</v>
      </c>
      <c r="V4667" s="9">
        <f t="shared" ca="1" si="1311"/>
        <v>0</v>
      </c>
      <c r="W4667" s="3">
        <f t="shared" si="1312"/>
        <v>-1.5498021771920278E-3</v>
      </c>
      <c r="X4667" s="3">
        <f t="shared" si="1313"/>
        <v>3.0841478266462552E-2</v>
      </c>
      <c r="Y4667" s="3">
        <f t="shared" si="1314"/>
        <v>3.0753246753246755E-2</v>
      </c>
    </row>
    <row r="4668" spans="1:25" x14ac:dyDescent="0.25">
      <c r="A4668" s="1">
        <v>42864</v>
      </c>
      <c r="B4668" s="2">
        <v>9915.48</v>
      </c>
      <c r="C4668" s="2">
        <v>108199</v>
      </c>
      <c r="D4668" s="2">
        <v>9904</v>
      </c>
      <c r="E4668" s="2">
        <v>9892</v>
      </c>
      <c r="F4668" s="13">
        <f t="shared" si="1302"/>
        <v>-1.1577856039243217E-3</v>
      </c>
      <c r="G4668" s="2">
        <f t="shared" si="1297"/>
        <v>9799.4598333333306</v>
      </c>
      <c r="H4668" s="2">
        <f t="shared" ca="1" si="1303"/>
        <v>83671</v>
      </c>
      <c r="I4668">
        <f t="shared" ca="1" si="1304"/>
        <v>1</v>
      </c>
      <c r="J4668">
        <f t="shared" si="1305"/>
        <v>-1</v>
      </c>
      <c r="K4668">
        <f t="shared" si="1298"/>
        <v>-21.770000000000437</v>
      </c>
      <c r="L4668">
        <f t="shared" ca="1" si="1299"/>
        <v>-21.770000000000437</v>
      </c>
      <c r="M4668" s="14">
        <f t="shared" si="1300"/>
        <v>6923.0300000000498</v>
      </c>
      <c r="N4668">
        <f t="shared" si="1306"/>
        <v>0</v>
      </c>
      <c r="O4668">
        <f t="shared" si="1301"/>
        <v>0</v>
      </c>
      <c r="P4668">
        <f>COUNTIF(作圖資料!$A$3:$A$249,A4668)</f>
        <v>0</v>
      </c>
      <c r="R4668" s="7">
        <f t="shared" si="1307"/>
        <v>-17</v>
      </c>
      <c r="S4668" s="8">
        <f t="shared" ca="1" si="1308"/>
        <v>-17</v>
      </c>
      <c r="T4668" s="8">
        <f t="shared" ca="1" si="1309"/>
        <v>8830</v>
      </c>
      <c r="U4668" s="8">
        <f t="shared" ca="1" si="1310"/>
        <v>0</v>
      </c>
      <c r="V4668" s="9">
        <f t="shared" ca="1" si="1311"/>
        <v>0</v>
      </c>
      <c r="W4668" s="3">
        <f t="shared" si="1312"/>
        <v>-1.5498021771920278E-3</v>
      </c>
      <c r="X4668" s="3">
        <f t="shared" si="1313"/>
        <v>2.8583165455386972E-2</v>
      </c>
      <c r="Y4668" s="3">
        <f t="shared" si="1314"/>
        <v>2.8987012987013117E-2</v>
      </c>
    </row>
    <row r="4669" spans="1:25" x14ac:dyDescent="0.25">
      <c r="A4669" s="1">
        <v>42865</v>
      </c>
      <c r="B4669" s="2">
        <v>9968.32</v>
      </c>
      <c r="C4669" s="2">
        <v>89616</v>
      </c>
      <c r="D4669" s="2">
        <v>9947</v>
      </c>
      <c r="E4669" s="2">
        <v>9936</v>
      </c>
      <c r="F4669" s="13">
        <f t="shared" si="1302"/>
        <v>-2.1387756412314385E-3</v>
      </c>
      <c r="G4669" s="2">
        <f t="shared" si="1297"/>
        <v>9805.7621666666619</v>
      </c>
      <c r="H4669" s="2">
        <f t="shared" ca="1" si="1303"/>
        <v>85768.4</v>
      </c>
      <c r="I4669">
        <f t="shared" ca="1" si="1304"/>
        <v>1</v>
      </c>
      <c r="J4669">
        <f t="shared" si="1305"/>
        <v>-1</v>
      </c>
      <c r="K4669">
        <f t="shared" si="1298"/>
        <v>52.840000000000146</v>
      </c>
      <c r="L4669">
        <f t="shared" ca="1" si="1299"/>
        <v>52.840000000000146</v>
      </c>
      <c r="M4669" s="14">
        <f t="shared" si="1300"/>
        <v>6923.0300000000498</v>
      </c>
      <c r="N4669">
        <f t="shared" si="1306"/>
        <v>0</v>
      </c>
      <c r="O4669">
        <f t="shared" si="1301"/>
        <v>0</v>
      </c>
      <c r="P4669">
        <f>COUNTIF(作圖資料!$A$3:$A$249,A4669)</f>
        <v>0</v>
      </c>
      <c r="R4669" s="7">
        <f t="shared" si="1307"/>
        <v>43</v>
      </c>
      <c r="S4669" s="8">
        <f t="shared" ca="1" si="1308"/>
        <v>43</v>
      </c>
      <c r="T4669" s="8">
        <f t="shared" ca="1" si="1309"/>
        <v>8830</v>
      </c>
      <c r="U4669" s="8">
        <f t="shared" ca="1" si="1310"/>
        <v>0</v>
      </c>
      <c r="V4669" s="9">
        <f t="shared" ca="1" si="1311"/>
        <v>0</v>
      </c>
      <c r="W4669" s="3">
        <f t="shared" si="1312"/>
        <v>-1.5498021771920278E-3</v>
      </c>
      <c r="X4669" s="3">
        <f t="shared" si="1313"/>
        <v>3.406452737257748E-2</v>
      </c>
      <c r="Y4669" s="3">
        <f t="shared" si="1314"/>
        <v>3.3454545454545404E-2</v>
      </c>
    </row>
    <row r="4670" spans="1:25" x14ac:dyDescent="0.25">
      <c r="A4670" s="1">
        <v>42866</v>
      </c>
      <c r="B4670" s="2">
        <v>10001.48</v>
      </c>
      <c r="C4670" s="2">
        <v>96363</v>
      </c>
      <c r="D4670" s="2">
        <v>9987</v>
      </c>
      <c r="E4670" s="2">
        <v>9976</v>
      </c>
      <c r="F4670" s="13">
        <f t="shared" si="1302"/>
        <v>-1.447785727712203E-3</v>
      </c>
      <c r="G4670" s="2">
        <f t="shared" ref="G4670:G4733" si="1315">AVERAGE(B4611:B4670)</f>
        <v>9811.3603333333322</v>
      </c>
      <c r="H4670" s="2">
        <f t="shared" ca="1" si="1303"/>
        <v>90176.4</v>
      </c>
      <c r="I4670">
        <f t="shared" ca="1" si="1304"/>
        <v>1</v>
      </c>
      <c r="J4670">
        <f t="shared" si="1305"/>
        <v>-1</v>
      </c>
      <c r="K4670">
        <f t="shared" ref="K4670:K4733" si="1316">B4670-B4669</f>
        <v>33.159999999999854</v>
      </c>
      <c r="L4670">
        <f t="shared" ref="L4670:L4733" ca="1" si="1317">I4669*K4670</f>
        <v>33.159999999999854</v>
      </c>
      <c r="M4670" s="14">
        <f t="shared" ref="M4670:M4733" si="1318">M4669+K4670*N4669</f>
        <v>6923.0300000000498</v>
      </c>
      <c r="N4670">
        <f t="shared" si="1306"/>
        <v>0</v>
      </c>
      <c r="O4670">
        <f t="shared" ref="O4670:O4733" si="1319">ABS(N4670-N4669)</f>
        <v>0</v>
      </c>
      <c r="P4670">
        <f>COUNTIF(作圖資料!$A$3:$A$249,A4670)</f>
        <v>0</v>
      </c>
      <c r="R4670" s="7">
        <f t="shared" si="1307"/>
        <v>40</v>
      </c>
      <c r="S4670" s="8">
        <f t="shared" ca="1" si="1308"/>
        <v>40</v>
      </c>
      <c r="T4670" s="8">
        <f t="shared" ca="1" si="1309"/>
        <v>8830</v>
      </c>
      <c r="U4670" s="8">
        <f t="shared" ca="1" si="1310"/>
        <v>0</v>
      </c>
      <c r="V4670" s="9">
        <f t="shared" ca="1" si="1311"/>
        <v>0</v>
      </c>
      <c r="W4670" s="3">
        <f t="shared" si="1312"/>
        <v>-1.5498021771920278E-3</v>
      </c>
      <c r="X4670" s="3">
        <f t="shared" si="1313"/>
        <v>3.7504382807362235E-2</v>
      </c>
      <c r="Y4670" s="3">
        <f t="shared" si="1314"/>
        <v>3.761038961038965E-2</v>
      </c>
    </row>
    <row r="4671" spans="1:25" x14ac:dyDescent="0.25">
      <c r="A4671" s="1">
        <v>42867</v>
      </c>
      <c r="B4671" s="2">
        <v>9986.82</v>
      </c>
      <c r="C4671" s="2">
        <v>92035</v>
      </c>
      <c r="D4671" s="2">
        <v>9981</v>
      </c>
      <c r="E4671" s="2">
        <v>9969</v>
      </c>
      <c r="F4671" s="13">
        <f t="shared" si="1302"/>
        <v>-5.8276808834045735E-4</v>
      </c>
      <c r="G4671" s="2">
        <f t="shared" si="1315"/>
        <v>9815.9686666666639</v>
      </c>
      <c r="H4671" s="2">
        <f t="shared" ca="1" si="1303"/>
        <v>93801</v>
      </c>
      <c r="I4671">
        <f t="shared" ca="1" si="1304"/>
        <v>-1</v>
      </c>
      <c r="J4671">
        <f t="shared" si="1305"/>
        <v>-1</v>
      </c>
      <c r="K4671">
        <f t="shared" si="1316"/>
        <v>-14.659999999999854</v>
      </c>
      <c r="L4671">
        <f t="shared" ca="1" si="1317"/>
        <v>-14.659999999999854</v>
      </c>
      <c r="M4671" s="14">
        <f t="shared" si="1318"/>
        <v>6923.0300000000498</v>
      </c>
      <c r="N4671">
        <f t="shared" si="1306"/>
        <v>0</v>
      </c>
      <c r="O4671">
        <f t="shared" si="1319"/>
        <v>0</v>
      </c>
      <c r="P4671">
        <f>COUNTIF(作圖資料!$A$3:$A$249,A4671)</f>
        <v>0</v>
      </c>
      <c r="R4671" s="7">
        <f t="shared" si="1307"/>
        <v>-6</v>
      </c>
      <c r="S4671" s="8">
        <f t="shared" ca="1" si="1308"/>
        <v>-6</v>
      </c>
      <c r="T4671" s="8">
        <f t="shared" ca="1" si="1309"/>
        <v>8830</v>
      </c>
      <c r="U4671" s="8">
        <f t="shared" ca="1" si="1310"/>
        <v>0</v>
      </c>
      <c r="V4671" s="9">
        <f t="shared" ca="1" si="1311"/>
        <v>0</v>
      </c>
      <c r="W4671" s="3">
        <f t="shared" si="1312"/>
        <v>-1.5498021771920278E-3</v>
      </c>
      <c r="X4671" s="3">
        <f t="shared" si="1313"/>
        <v>3.598362645410691E-2</v>
      </c>
      <c r="Y4671" s="3">
        <f t="shared" si="1314"/>
        <v>3.6987012987013124E-2</v>
      </c>
    </row>
    <row r="4672" spans="1:25" x14ac:dyDescent="0.25">
      <c r="A4672" s="1">
        <v>42870</v>
      </c>
      <c r="B4672" s="2">
        <v>10036.82</v>
      </c>
      <c r="C4672" s="2">
        <v>86714</v>
      </c>
      <c r="D4672" s="2">
        <v>10028</v>
      </c>
      <c r="E4672" s="2">
        <v>10014</v>
      </c>
      <c r="F4672" s="13">
        <f t="shared" si="1302"/>
        <v>-8.7876438951772773E-4</v>
      </c>
      <c r="G4672" s="2">
        <f t="shared" si="1315"/>
        <v>9821.2693333333318</v>
      </c>
      <c r="H4672" s="2">
        <f t="shared" ca="1" si="1303"/>
        <v>94585.4</v>
      </c>
      <c r="I4672">
        <f t="shared" ca="1" si="1304"/>
        <v>-1</v>
      </c>
      <c r="J4672">
        <f t="shared" si="1305"/>
        <v>-1</v>
      </c>
      <c r="K4672">
        <f t="shared" si="1316"/>
        <v>50</v>
      </c>
      <c r="L4672">
        <f t="shared" ca="1" si="1317"/>
        <v>-50</v>
      </c>
      <c r="M4672" s="14">
        <f t="shared" si="1318"/>
        <v>6923.0300000000498</v>
      </c>
      <c r="N4672">
        <f t="shared" si="1306"/>
        <v>0</v>
      </c>
      <c r="O4672">
        <f t="shared" si="1319"/>
        <v>0</v>
      </c>
      <c r="P4672">
        <f>COUNTIF(作圖資料!$A$3:$A$249,A4672)</f>
        <v>0</v>
      </c>
      <c r="R4672" s="7">
        <f t="shared" si="1307"/>
        <v>47</v>
      </c>
      <c r="S4672" s="8">
        <f t="shared" ca="1" si="1308"/>
        <v>-47</v>
      </c>
      <c r="T4672" s="8">
        <f t="shared" ca="1" si="1309"/>
        <v>8830</v>
      </c>
      <c r="U4672" s="8">
        <f t="shared" ca="1" si="1310"/>
        <v>0</v>
      </c>
      <c r="V4672" s="9">
        <f t="shared" ca="1" si="1311"/>
        <v>0</v>
      </c>
      <c r="W4672" s="3">
        <f t="shared" si="1312"/>
        <v>-1.5498021771920278E-3</v>
      </c>
      <c r="X4672" s="3">
        <f t="shared" si="1313"/>
        <v>4.1170380728511313E-2</v>
      </c>
      <c r="Y4672" s="3">
        <f t="shared" si="1314"/>
        <v>4.1870129870130057E-2</v>
      </c>
    </row>
    <row r="4673" spans="1:25" x14ac:dyDescent="0.25">
      <c r="A4673" s="1">
        <v>42871</v>
      </c>
      <c r="B4673" s="2">
        <v>10031.49</v>
      </c>
      <c r="C4673" s="2">
        <v>102432</v>
      </c>
      <c r="D4673" s="2">
        <v>10022</v>
      </c>
      <c r="E4673" s="2">
        <v>10009</v>
      </c>
      <c r="F4673" s="13">
        <f t="shared" si="1302"/>
        <v>-9.4602097993412571E-4</v>
      </c>
      <c r="G4673" s="2">
        <f t="shared" si="1315"/>
        <v>9825.1314999999977</v>
      </c>
      <c r="H4673" s="2">
        <f t="shared" ca="1" si="1303"/>
        <v>93432</v>
      </c>
      <c r="I4673">
        <f t="shared" ca="1" si="1304"/>
        <v>1</v>
      </c>
      <c r="J4673">
        <f t="shared" si="1305"/>
        <v>-1</v>
      </c>
      <c r="K4673">
        <f t="shared" si="1316"/>
        <v>-5.3299999999999272</v>
      </c>
      <c r="L4673">
        <f t="shared" ca="1" si="1317"/>
        <v>5.3299999999999272</v>
      </c>
      <c r="M4673" s="14">
        <f t="shared" si="1318"/>
        <v>6923.0300000000498</v>
      </c>
      <c r="N4673">
        <f t="shared" si="1306"/>
        <v>0</v>
      </c>
      <c r="O4673">
        <f t="shared" si="1319"/>
        <v>0</v>
      </c>
      <c r="P4673">
        <f>COUNTIF(作圖資料!$A$3:$A$249,A4673)</f>
        <v>0</v>
      </c>
      <c r="R4673" s="7">
        <f t="shared" si="1307"/>
        <v>-6</v>
      </c>
      <c r="S4673" s="8">
        <f t="shared" ca="1" si="1308"/>
        <v>6</v>
      </c>
      <c r="T4673" s="8">
        <f t="shared" ca="1" si="1309"/>
        <v>8830</v>
      </c>
      <c r="U4673" s="8">
        <f t="shared" ca="1" si="1310"/>
        <v>0</v>
      </c>
      <c r="V4673" s="9">
        <f t="shared" ca="1" si="1311"/>
        <v>0</v>
      </c>
      <c r="W4673" s="3">
        <f t="shared" si="1312"/>
        <v>-1.5498021771920278E-3</v>
      </c>
      <c r="X4673" s="3">
        <f t="shared" si="1313"/>
        <v>4.0617472722859871E-2</v>
      </c>
      <c r="Y4673" s="3">
        <f t="shared" si="1314"/>
        <v>4.1246753246753309E-2</v>
      </c>
    </row>
    <row r="4674" spans="1:25" x14ac:dyDescent="0.25">
      <c r="A4674" s="1">
        <v>42872</v>
      </c>
      <c r="B4674" s="2">
        <v>10013.67</v>
      </c>
      <c r="C4674" s="2">
        <v>82766</v>
      </c>
      <c r="D4674" s="2">
        <v>10000</v>
      </c>
      <c r="E4674" s="2">
        <v>9979</v>
      </c>
      <c r="F4674" s="13">
        <f t="shared" si="1302"/>
        <v>-3.4622670809004719E-3</v>
      </c>
      <c r="G4674" s="2">
        <f t="shared" si="1315"/>
        <v>9829.1718333333301</v>
      </c>
      <c r="H4674" s="2">
        <f t="shared" ca="1" si="1303"/>
        <v>92062</v>
      </c>
      <c r="I4674">
        <f t="shared" ca="1" si="1304"/>
        <v>-1</v>
      </c>
      <c r="J4674">
        <f t="shared" si="1305"/>
        <v>-1</v>
      </c>
      <c r="K4674">
        <f t="shared" si="1316"/>
        <v>-17.819999999999709</v>
      </c>
      <c r="L4674">
        <f t="shared" ca="1" si="1317"/>
        <v>-17.819999999999709</v>
      </c>
      <c r="M4674" s="14">
        <f t="shared" si="1318"/>
        <v>6923.0300000000498</v>
      </c>
      <c r="N4674">
        <f t="shared" si="1306"/>
        <v>0</v>
      </c>
      <c r="O4674">
        <f t="shared" si="1319"/>
        <v>0</v>
      </c>
      <c r="P4674">
        <f>COUNTIF(作圖資料!$A$3:$A$249,A4674)</f>
        <v>1</v>
      </c>
      <c r="R4674" s="7">
        <f t="shared" si="1307"/>
        <v>-22</v>
      </c>
      <c r="S4674" s="8">
        <f t="shared" ca="1" si="1308"/>
        <v>-22</v>
      </c>
      <c r="T4674" s="8">
        <f t="shared" ca="1" si="1309"/>
        <v>8830</v>
      </c>
      <c r="U4674" s="8">
        <f t="shared" ca="1" si="1310"/>
        <v>0</v>
      </c>
      <c r="V4674" s="9">
        <f t="shared" ca="1" si="1311"/>
        <v>0</v>
      </c>
      <c r="W4674" s="3">
        <f t="shared" si="1312"/>
        <v>-1.5498021771920278E-3</v>
      </c>
      <c r="X4674" s="3">
        <f t="shared" si="1313"/>
        <v>3.876891349946221E-2</v>
      </c>
      <c r="Y4674" s="3">
        <f t="shared" si="1314"/>
        <v>3.8961038961039085E-2</v>
      </c>
    </row>
    <row r="4675" spans="1:25" x14ac:dyDescent="0.25">
      <c r="A4675" s="1">
        <v>42873</v>
      </c>
      <c r="B4675" s="2">
        <v>9969.4500000000007</v>
      </c>
      <c r="C4675" s="2">
        <v>83421</v>
      </c>
      <c r="D4675" s="2">
        <v>9951</v>
      </c>
      <c r="E4675" s="2">
        <v>9758</v>
      </c>
      <c r="F4675" s="13">
        <f t="shared" ref="F4675:F4738" si="1320">IF(P4675=1,E4675,D4675)/B4675-1</f>
        <v>-1.850653747197728E-3</v>
      </c>
      <c r="G4675" s="2">
        <f t="shared" si="1315"/>
        <v>9832.6666666666642</v>
      </c>
      <c r="H4675" s="2">
        <f t="shared" ref="H4675:H4738" ca="1" si="1321">IF(ROW()&gt;$H$1,AVERAGE(OFFSET(C4675,-$H$1+1,,$H$1)),"")</f>
        <v>89473.600000000006</v>
      </c>
      <c r="I4675">
        <f t="shared" ref="I4675:I4738" ca="1" si="1322">IF(H4675="",0,SIGN(C4675-H4675))</f>
        <v>-1</v>
      </c>
      <c r="J4675">
        <f t="shared" ref="J4675:J4738" si="1323">SIGN(F4675)</f>
        <v>-1</v>
      </c>
      <c r="K4675">
        <f t="shared" si="1316"/>
        <v>-44.219999999999345</v>
      </c>
      <c r="L4675">
        <f t="shared" ca="1" si="1317"/>
        <v>44.219999999999345</v>
      </c>
      <c r="M4675" s="14">
        <f t="shared" si="1318"/>
        <v>6923.0300000000498</v>
      </c>
      <c r="N4675">
        <f t="shared" ref="N4675:N4738" si="1324">INT(M4675*$Q$1/B4675)*CHOOSE($L$1,I4675,J4675)</f>
        <v>0</v>
      </c>
      <c r="O4675">
        <f t="shared" si="1319"/>
        <v>0</v>
      </c>
      <c r="P4675">
        <f>COUNTIF(作圖資料!$A$3:$A$249,A4675)</f>
        <v>0</v>
      </c>
      <c r="R4675" s="7">
        <f t="shared" si="1307"/>
        <v>-28</v>
      </c>
      <c r="S4675" s="8">
        <f t="shared" ca="1" si="1308"/>
        <v>28</v>
      </c>
      <c r="T4675" s="8">
        <f t="shared" ca="1" si="1309"/>
        <v>8830</v>
      </c>
      <c r="U4675" s="8">
        <f t="shared" ca="1" si="1310"/>
        <v>0</v>
      </c>
      <c r="V4675" s="9">
        <f t="shared" ca="1" si="1311"/>
        <v>0</v>
      </c>
      <c r="W4675" s="3">
        <f t="shared" si="1312"/>
        <v>-3.4622670809004719E-3</v>
      </c>
      <c r="X4675" s="3">
        <f t="shared" si="1313"/>
        <v>-4.4159633780621235E-3</v>
      </c>
      <c r="Y4675" s="3">
        <f t="shared" si="1314"/>
        <v>-2.8058923739853691E-3</v>
      </c>
    </row>
    <row r="4676" spans="1:25" x14ac:dyDescent="0.25">
      <c r="A4676" s="1">
        <v>42874</v>
      </c>
      <c r="B4676" s="2">
        <v>9947.6200000000008</v>
      </c>
      <c r="C4676" s="2">
        <v>69654</v>
      </c>
      <c r="D4676" s="2">
        <v>9932</v>
      </c>
      <c r="E4676" s="2">
        <v>9741</v>
      </c>
      <c r="F4676" s="13">
        <f t="shared" si="1320"/>
        <v>-1.5702248376999739E-3</v>
      </c>
      <c r="G4676" s="2">
        <f t="shared" si="1315"/>
        <v>9835.4616666666661</v>
      </c>
      <c r="H4676" s="2">
        <f t="shared" ca="1" si="1321"/>
        <v>84997.4</v>
      </c>
      <c r="I4676">
        <f t="shared" ca="1" si="1322"/>
        <v>-1</v>
      </c>
      <c r="J4676">
        <f t="shared" si="1323"/>
        <v>-1</v>
      </c>
      <c r="K4676">
        <f t="shared" si="1316"/>
        <v>-21.829999999999927</v>
      </c>
      <c r="L4676">
        <f t="shared" ca="1" si="1317"/>
        <v>21.829999999999927</v>
      </c>
      <c r="M4676" s="14">
        <f t="shared" si="1318"/>
        <v>6923.0300000000498</v>
      </c>
      <c r="N4676">
        <f t="shared" si="1324"/>
        <v>0</v>
      </c>
      <c r="O4676">
        <f t="shared" si="1319"/>
        <v>0</v>
      </c>
      <c r="P4676">
        <f>COUNTIF(作圖資料!$A$3:$A$249,A4676)</f>
        <v>0</v>
      </c>
      <c r="R4676" s="7">
        <f t="shared" ref="R4676:R4739" si="1325">D4676-IF(P4675=1,E4675,D4675)</f>
        <v>-19</v>
      </c>
      <c r="S4676" s="8">
        <f t="shared" ref="S4676:S4739" ca="1" si="1326">I4675*R4676</f>
        <v>19</v>
      </c>
      <c r="T4676" s="8">
        <f t="shared" ref="T4676:T4739" ca="1" si="1327">T4675+R4676*U4675</f>
        <v>8830</v>
      </c>
      <c r="U4676" s="8">
        <f t="shared" ref="U4676:U4739" ca="1" si="1328">INT(T4676*$Q$1/IF(P4676=1,E4676,D4676))*I4676</f>
        <v>0</v>
      </c>
      <c r="V4676" s="9">
        <f t="shared" ref="V4676:V4739" ca="1" si="1329">IF(P4676=1,ABS(U4676)+ABS(U4675),ABS(U4676-U4675))</f>
        <v>0</v>
      </c>
      <c r="W4676" s="3">
        <f t="shared" ref="W4676:W4739" si="1330">IF(P4675=1,F4675,W4675)</f>
        <v>-3.4622670809004719E-3</v>
      </c>
      <c r="X4676" s="3">
        <f t="shared" ref="X4676:X4739" si="1331">IF(P4675=1,K4676/B4675,(1+K4676/B4675)*(1+X4675)-1)</f>
        <v>-6.595983290841323E-3</v>
      </c>
      <c r="Y4676" s="3">
        <f t="shared" ref="Y4676:Y4739" si="1332">IF(P4675=1,R4676/E4675,(1+R4676/D4675)*(1+Y4675)-1)</f>
        <v>-4.7098907706182302E-3</v>
      </c>
    </row>
    <row r="4677" spans="1:25" x14ac:dyDescent="0.25">
      <c r="A4677" s="1">
        <v>42877</v>
      </c>
      <c r="B4677" s="2">
        <v>9997.26</v>
      </c>
      <c r="C4677" s="2">
        <v>70171</v>
      </c>
      <c r="D4677" s="2">
        <v>9975</v>
      </c>
      <c r="E4677" s="2">
        <v>9780</v>
      </c>
      <c r="F4677" s="13">
        <f t="shared" si="1320"/>
        <v>-2.2266100911649822E-3</v>
      </c>
      <c r="G4677" s="2">
        <f t="shared" si="1315"/>
        <v>9839.529333333332</v>
      </c>
      <c r="H4677" s="2">
        <f t="shared" ca="1" si="1321"/>
        <v>81688.800000000003</v>
      </c>
      <c r="I4677">
        <f t="shared" ca="1" si="1322"/>
        <v>-1</v>
      </c>
      <c r="J4677">
        <f t="shared" si="1323"/>
        <v>-1</v>
      </c>
      <c r="K4677">
        <f t="shared" si="1316"/>
        <v>49.639999999999418</v>
      </c>
      <c r="L4677">
        <f t="shared" ca="1" si="1317"/>
        <v>-49.639999999999418</v>
      </c>
      <c r="M4677" s="14">
        <f t="shared" si="1318"/>
        <v>6923.0300000000498</v>
      </c>
      <c r="N4677">
        <f t="shared" si="1324"/>
        <v>0</v>
      </c>
      <c r="O4677">
        <f t="shared" si="1319"/>
        <v>0</v>
      </c>
      <c r="P4677">
        <f>COUNTIF(作圖資料!$A$3:$A$249,A4677)</f>
        <v>0</v>
      </c>
      <c r="R4677" s="7">
        <f t="shared" si="1325"/>
        <v>43</v>
      </c>
      <c r="S4677" s="8">
        <f t="shared" ca="1" si="1326"/>
        <v>-43</v>
      </c>
      <c r="T4677" s="8">
        <f t="shared" ca="1" si="1327"/>
        <v>8830</v>
      </c>
      <c r="U4677" s="8">
        <f t="shared" ca="1" si="1328"/>
        <v>0</v>
      </c>
      <c r="V4677" s="9">
        <f t="shared" ca="1" si="1329"/>
        <v>0</v>
      </c>
      <c r="W4677" s="3">
        <f t="shared" si="1330"/>
        <v>-3.4622670809004719E-3</v>
      </c>
      <c r="X4677" s="3">
        <f t="shared" si="1331"/>
        <v>-1.6387598153324578E-3</v>
      </c>
      <c r="Y4677" s="3">
        <f t="shared" si="1332"/>
        <v>-4.0084176771215674E-4</v>
      </c>
    </row>
    <row r="4678" spans="1:25" x14ac:dyDescent="0.25">
      <c r="A4678" s="1">
        <v>42878</v>
      </c>
      <c r="B4678" s="2">
        <v>10007.84</v>
      </c>
      <c r="C4678" s="2">
        <v>80788</v>
      </c>
      <c r="D4678" s="2">
        <v>9994</v>
      </c>
      <c r="E4678" s="2">
        <v>9803</v>
      </c>
      <c r="F4678" s="13">
        <f t="shared" si="1320"/>
        <v>-1.382915794017503E-3</v>
      </c>
      <c r="G4678" s="2">
        <f t="shared" si="1315"/>
        <v>9843.5944999999992</v>
      </c>
      <c r="H4678" s="2">
        <f t="shared" ca="1" si="1321"/>
        <v>77360</v>
      </c>
      <c r="I4678">
        <f t="shared" ca="1" si="1322"/>
        <v>1</v>
      </c>
      <c r="J4678">
        <f t="shared" si="1323"/>
        <v>-1</v>
      </c>
      <c r="K4678">
        <f t="shared" si="1316"/>
        <v>10.579999999999927</v>
      </c>
      <c r="L4678">
        <f t="shared" ca="1" si="1317"/>
        <v>-10.579999999999927</v>
      </c>
      <c r="M4678" s="14">
        <f t="shared" si="1318"/>
        <v>6923.0300000000498</v>
      </c>
      <c r="N4678">
        <f t="shared" si="1324"/>
        <v>0</v>
      </c>
      <c r="O4678">
        <f t="shared" si="1319"/>
        <v>0</v>
      </c>
      <c r="P4678">
        <f>COUNTIF(作圖資料!$A$3:$A$249,A4678)</f>
        <v>0</v>
      </c>
      <c r="R4678" s="7">
        <f t="shared" si="1325"/>
        <v>19</v>
      </c>
      <c r="S4678" s="8">
        <f t="shared" ca="1" si="1326"/>
        <v>-19</v>
      </c>
      <c r="T4678" s="8">
        <f t="shared" ca="1" si="1327"/>
        <v>8830</v>
      </c>
      <c r="U4678" s="8">
        <f t="shared" ca="1" si="1328"/>
        <v>0</v>
      </c>
      <c r="V4678" s="9">
        <f t="shared" ca="1" si="1329"/>
        <v>0</v>
      </c>
      <c r="W4678" s="3">
        <f t="shared" si="1330"/>
        <v>-3.4622670809004719E-3</v>
      </c>
      <c r="X4678" s="3">
        <f t="shared" si="1331"/>
        <v>-5.8220412695841883E-4</v>
      </c>
      <c r="Y4678" s="3">
        <f t="shared" si="1332"/>
        <v>1.5031566289207543E-3</v>
      </c>
    </row>
    <row r="4679" spans="1:25" x14ac:dyDescent="0.25">
      <c r="A4679" s="1">
        <v>42879</v>
      </c>
      <c r="B4679" s="2">
        <v>10044.42</v>
      </c>
      <c r="C4679" s="2">
        <v>79329</v>
      </c>
      <c r="D4679" s="2">
        <v>10020</v>
      </c>
      <c r="E4679" s="2">
        <v>9826</v>
      </c>
      <c r="F4679" s="13">
        <f t="shared" si="1320"/>
        <v>-2.4312006069041603E-3</v>
      </c>
      <c r="G4679" s="2">
        <f t="shared" si="1315"/>
        <v>9848.0218333333341</v>
      </c>
      <c r="H4679" s="2">
        <f t="shared" ca="1" si="1321"/>
        <v>76672.600000000006</v>
      </c>
      <c r="I4679">
        <f t="shared" ca="1" si="1322"/>
        <v>1</v>
      </c>
      <c r="J4679">
        <f t="shared" si="1323"/>
        <v>-1</v>
      </c>
      <c r="K4679">
        <f t="shared" si="1316"/>
        <v>36.579999999999927</v>
      </c>
      <c r="L4679">
        <f t="shared" ca="1" si="1317"/>
        <v>36.579999999999927</v>
      </c>
      <c r="M4679" s="14">
        <f t="shared" si="1318"/>
        <v>6923.0300000000498</v>
      </c>
      <c r="N4679">
        <f t="shared" si="1324"/>
        <v>0</v>
      </c>
      <c r="O4679">
        <f t="shared" si="1319"/>
        <v>0</v>
      </c>
      <c r="P4679">
        <f>COUNTIF(作圖資料!$A$3:$A$249,A4679)</f>
        <v>0</v>
      </c>
      <c r="R4679" s="7">
        <f t="shared" si="1325"/>
        <v>26</v>
      </c>
      <c r="S4679" s="8">
        <f t="shared" ca="1" si="1326"/>
        <v>26</v>
      </c>
      <c r="T4679" s="8">
        <f t="shared" ca="1" si="1327"/>
        <v>8830</v>
      </c>
      <c r="U4679" s="8">
        <f t="shared" ca="1" si="1328"/>
        <v>0</v>
      </c>
      <c r="V4679" s="9">
        <f t="shared" ca="1" si="1329"/>
        <v>0</v>
      </c>
      <c r="W4679" s="3">
        <f t="shared" si="1330"/>
        <v>-3.4622670809004719E-3</v>
      </c>
      <c r="X4679" s="3">
        <f t="shared" si="1331"/>
        <v>3.0708022133743018E-3</v>
      </c>
      <c r="Y4679" s="3">
        <f t="shared" si="1332"/>
        <v>4.1086281190501062E-3</v>
      </c>
    </row>
    <row r="4680" spans="1:25" x14ac:dyDescent="0.25">
      <c r="A4680" s="1">
        <v>42880</v>
      </c>
      <c r="B4680" s="2">
        <v>10108.49</v>
      </c>
      <c r="C4680" s="2">
        <v>94644</v>
      </c>
      <c r="D4680" s="2">
        <v>10107</v>
      </c>
      <c r="E4680" s="2">
        <v>9912</v>
      </c>
      <c r="F4680" s="13">
        <f t="shared" si="1320"/>
        <v>-1.4740084819786503E-4</v>
      </c>
      <c r="G4680" s="2">
        <f t="shared" si="1315"/>
        <v>9853.6748333333326</v>
      </c>
      <c r="H4680" s="2">
        <f t="shared" ca="1" si="1321"/>
        <v>78917.2</v>
      </c>
      <c r="I4680">
        <f t="shared" ca="1" si="1322"/>
        <v>1</v>
      </c>
      <c r="J4680">
        <f t="shared" si="1323"/>
        <v>-1</v>
      </c>
      <c r="K4680">
        <f t="shared" si="1316"/>
        <v>64.069999999999709</v>
      </c>
      <c r="L4680">
        <f t="shared" ca="1" si="1317"/>
        <v>64.069999999999709</v>
      </c>
      <c r="M4680" s="14">
        <f t="shared" si="1318"/>
        <v>6923.0300000000498</v>
      </c>
      <c r="N4680">
        <f t="shared" si="1324"/>
        <v>0</v>
      </c>
      <c r="O4680">
        <f t="shared" si="1319"/>
        <v>0</v>
      </c>
      <c r="P4680">
        <f>COUNTIF(作圖資料!$A$3:$A$249,A4680)</f>
        <v>0</v>
      </c>
      <c r="R4680" s="7">
        <f t="shared" si="1325"/>
        <v>87</v>
      </c>
      <c r="S4680" s="8">
        <f t="shared" ca="1" si="1326"/>
        <v>87</v>
      </c>
      <c r="T4680" s="8">
        <f t="shared" ca="1" si="1327"/>
        <v>8830</v>
      </c>
      <c r="U4680" s="8">
        <f t="shared" ca="1" si="1328"/>
        <v>0</v>
      </c>
      <c r="V4680" s="9">
        <f t="shared" ca="1" si="1329"/>
        <v>0</v>
      </c>
      <c r="W4680" s="3">
        <f t="shared" si="1330"/>
        <v>-3.4622670809004719E-3</v>
      </c>
      <c r="X4680" s="3">
        <f t="shared" si="1331"/>
        <v>9.4690558007204384E-3</v>
      </c>
      <c r="Y4680" s="3">
        <f t="shared" si="1332"/>
        <v>1.2826936566790348E-2</v>
      </c>
    </row>
    <row r="4681" spans="1:25" x14ac:dyDescent="0.25">
      <c r="A4681" s="1">
        <v>42881</v>
      </c>
      <c r="B4681" s="2">
        <v>10101.950000000001</v>
      </c>
      <c r="C4681" s="2">
        <v>91771</v>
      </c>
      <c r="D4681" s="2">
        <v>10093</v>
      </c>
      <c r="E4681" s="2">
        <v>9902</v>
      </c>
      <c r="F4681" s="13">
        <f t="shared" si="1320"/>
        <v>-8.8596756071857019E-4</v>
      </c>
      <c r="G4681" s="2">
        <f t="shared" si="1315"/>
        <v>9859.5328333333309</v>
      </c>
      <c r="H4681" s="2">
        <f t="shared" ca="1" si="1321"/>
        <v>83340.600000000006</v>
      </c>
      <c r="I4681">
        <f t="shared" ca="1" si="1322"/>
        <v>1</v>
      </c>
      <c r="J4681">
        <f t="shared" si="1323"/>
        <v>-1</v>
      </c>
      <c r="K4681">
        <f t="shared" si="1316"/>
        <v>-6.5399999999990541</v>
      </c>
      <c r="L4681">
        <f t="shared" ca="1" si="1317"/>
        <v>-6.5399999999990541</v>
      </c>
      <c r="M4681" s="14">
        <f t="shared" si="1318"/>
        <v>6923.0300000000498</v>
      </c>
      <c r="N4681">
        <f t="shared" si="1324"/>
        <v>0</v>
      </c>
      <c r="O4681">
        <f t="shared" si="1319"/>
        <v>0</v>
      </c>
      <c r="P4681">
        <f>COUNTIF(作圖資料!$A$3:$A$249,A4681)</f>
        <v>0</v>
      </c>
      <c r="R4681" s="7">
        <f t="shared" si="1325"/>
        <v>-14</v>
      </c>
      <c r="S4681" s="8">
        <f t="shared" ca="1" si="1326"/>
        <v>-14</v>
      </c>
      <c r="T4681" s="8">
        <f t="shared" ca="1" si="1327"/>
        <v>8830</v>
      </c>
      <c r="U4681" s="8">
        <f t="shared" ca="1" si="1328"/>
        <v>0</v>
      </c>
      <c r="V4681" s="9">
        <f t="shared" ca="1" si="1329"/>
        <v>0</v>
      </c>
      <c r="W4681" s="3">
        <f t="shared" si="1330"/>
        <v>-3.4622670809004719E-3</v>
      </c>
      <c r="X4681" s="3">
        <f t="shared" si="1331"/>
        <v>8.8159485982661767E-3</v>
      </c>
      <c r="Y4681" s="3">
        <f t="shared" si="1332"/>
        <v>1.1423990379797688E-2</v>
      </c>
    </row>
    <row r="4682" spans="1:25" x14ac:dyDescent="0.25">
      <c r="A4682" s="1">
        <v>42886</v>
      </c>
      <c r="B4682" s="2">
        <v>10040.719999999999</v>
      </c>
      <c r="C4682" s="2">
        <v>122579</v>
      </c>
      <c r="D4682" s="2">
        <v>10031</v>
      </c>
      <c r="E4682" s="2">
        <v>9847</v>
      </c>
      <c r="F4682" s="13">
        <f t="shared" si="1320"/>
        <v>-9.6805806754884927E-4</v>
      </c>
      <c r="G4682" s="2">
        <f t="shared" si="1315"/>
        <v>9865.6318333333347</v>
      </c>
      <c r="H4682" s="2">
        <f t="shared" ca="1" si="1321"/>
        <v>93822.2</v>
      </c>
      <c r="I4682">
        <f t="shared" ca="1" si="1322"/>
        <v>1</v>
      </c>
      <c r="J4682">
        <f t="shared" si="1323"/>
        <v>-1</v>
      </c>
      <c r="K4682">
        <f t="shared" si="1316"/>
        <v>-61.230000000001382</v>
      </c>
      <c r="L4682">
        <f t="shared" ca="1" si="1317"/>
        <v>-61.230000000001382</v>
      </c>
      <c r="M4682" s="14">
        <f t="shared" si="1318"/>
        <v>6923.0300000000498</v>
      </c>
      <c r="N4682">
        <f t="shared" si="1324"/>
        <v>0</v>
      </c>
      <c r="O4682">
        <f t="shared" si="1319"/>
        <v>0</v>
      </c>
      <c r="P4682">
        <f>COUNTIF(作圖資料!$A$3:$A$249,A4682)</f>
        <v>0</v>
      </c>
      <c r="R4682" s="7">
        <f t="shared" si="1325"/>
        <v>-62</v>
      </c>
      <c r="S4682" s="8">
        <f t="shared" ca="1" si="1326"/>
        <v>-62</v>
      </c>
      <c r="T4682" s="8">
        <f t="shared" ca="1" si="1327"/>
        <v>8830</v>
      </c>
      <c r="U4682" s="8">
        <f t="shared" ca="1" si="1328"/>
        <v>0</v>
      </c>
      <c r="V4682" s="9">
        <f t="shared" ca="1" si="1329"/>
        <v>0</v>
      </c>
      <c r="W4682" s="3">
        <f t="shared" si="1330"/>
        <v>-3.4622670809004719E-3</v>
      </c>
      <c r="X4682" s="3">
        <f t="shared" si="1331"/>
        <v>2.7013073129031895E-3</v>
      </c>
      <c r="Y4682" s="3">
        <f t="shared" si="1332"/>
        <v>5.2109429802587037E-3</v>
      </c>
    </row>
    <row r="4683" spans="1:25" x14ac:dyDescent="0.25">
      <c r="A4683" s="1">
        <v>42887</v>
      </c>
      <c r="B4683" s="2">
        <v>10087.42</v>
      </c>
      <c r="C4683" s="2">
        <v>81398</v>
      </c>
      <c r="D4683" s="2">
        <v>10069</v>
      </c>
      <c r="E4683" s="2">
        <v>9884</v>
      </c>
      <c r="F4683" s="13">
        <f t="shared" si="1320"/>
        <v>-1.8260367864131322E-3</v>
      </c>
      <c r="G4683" s="2">
        <f t="shared" si="1315"/>
        <v>9872.2255000000005</v>
      </c>
      <c r="H4683" s="2">
        <f t="shared" ca="1" si="1321"/>
        <v>93944.2</v>
      </c>
      <c r="I4683">
        <f t="shared" ca="1" si="1322"/>
        <v>-1</v>
      </c>
      <c r="J4683">
        <f t="shared" si="1323"/>
        <v>-1</v>
      </c>
      <c r="K4683">
        <f t="shared" si="1316"/>
        <v>46.700000000000728</v>
      </c>
      <c r="L4683">
        <f t="shared" ca="1" si="1317"/>
        <v>46.700000000000728</v>
      </c>
      <c r="M4683" s="14">
        <f t="shared" si="1318"/>
        <v>6923.0300000000498</v>
      </c>
      <c r="N4683">
        <f t="shared" si="1324"/>
        <v>0</v>
      </c>
      <c r="O4683">
        <f t="shared" si="1319"/>
        <v>0</v>
      </c>
      <c r="P4683">
        <f>COUNTIF(作圖資料!$A$3:$A$249,A4683)</f>
        <v>0</v>
      </c>
      <c r="R4683" s="7">
        <f t="shared" si="1325"/>
        <v>38</v>
      </c>
      <c r="S4683" s="8">
        <f t="shared" ca="1" si="1326"/>
        <v>38</v>
      </c>
      <c r="T4683" s="8">
        <f t="shared" ca="1" si="1327"/>
        <v>8830</v>
      </c>
      <c r="U4683" s="8">
        <f t="shared" ca="1" si="1328"/>
        <v>0</v>
      </c>
      <c r="V4683" s="9">
        <f t="shared" ca="1" si="1329"/>
        <v>0</v>
      </c>
      <c r="W4683" s="3">
        <f t="shared" si="1330"/>
        <v>-3.4622670809004719E-3</v>
      </c>
      <c r="X4683" s="3">
        <f t="shared" si="1331"/>
        <v>7.3649321377675658E-3</v>
      </c>
      <c r="Y4683" s="3">
        <f t="shared" si="1332"/>
        <v>9.0189397735247478E-3</v>
      </c>
    </row>
    <row r="4684" spans="1:25" x14ac:dyDescent="0.25">
      <c r="A4684" s="1">
        <v>42888</v>
      </c>
      <c r="B4684" s="2">
        <v>10152.530000000001</v>
      </c>
      <c r="C4684" s="2">
        <v>86286</v>
      </c>
      <c r="D4684" s="2">
        <v>10135</v>
      </c>
      <c r="E4684" s="2">
        <v>9950</v>
      </c>
      <c r="F4684" s="13">
        <f t="shared" si="1320"/>
        <v>-1.7266632061171405E-3</v>
      </c>
      <c r="G4684" s="2">
        <f t="shared" si="1315"/>
        <v>9880.6308333333345</v>
      </c>
      <c r="H4684" s="2">
        <f t="shared" ca="1" si="1321"/>
        <v>95335.6</v>
      </c>
      <c r="I4684">
        <f t="shared" ca="1" si="1322"/>
        <v>-1</v>
      </c>
      <c r="J4684">
        <f t="shared" si="1323"/>
        <v>-1</v>
      </c>
      <c r="K4684">
        <f t="shared" si="1316"/>
        <v>65.110000000000582</v>
      </c>
      <c r="L4684">
        <f t="shared" ca="1" si="1317"/>
        <v>-65.110000000000582</v>
      </c>
      <c r="M4684" s="14">
        <f t="shared" si="1318"/>
        <v>6923.0300000000498</v>
      </c>
      <c r="N4684">
        <f t="shared" si="1324"/>
        <v>0</v>
      </c>
      <c r="O4684">
        <f t="shared" si="1319"/>
        <v>0</v>
      </c>
      <c r="P4684">
        <f>COUNTIF(作圖資料!$A$3:$A$249,A4684)</f>
        <v>0</v>
      </c>
      <c r="R4684" s="7">
        <f t="shared" si="1325"/>
        <v>66</v>
      </c>
      <c r="S4684" s="8">
        <f t="shared" ca="1" si="1326"/>
        <v>-66</v>
      </c>
      <c r="T4684" s="8">
        <f t="shared" ca="1" si="1327"/>
        <v>8830</v>
      </c>
      <c r="U4684" s="8">
        <f t="shared" ca="1" si="1328"/>
        <v>0</v>
      </c>
      <c r="V4684" s="9">
        <f t="shared" ca="1" si="1329"/>
        <v>0</v>
      </c>
      <c r="W4684" s="3">
        <f t="shared" si="1330"/>
        <v>-3.4622670809004719E-3</v>
      </c>
      <c r="X4684" s="3">
        <f t="shared" si="1331"/>
        <v>1.3867043751192076E-2</v>
      </c>
      <c r="Y4684" s="3">
        <f t="shared" si="1332"/>
        <v>1.5632828940775889E-2</v>
      </c>
    </row>
    <row r="4685" spans="1:25" x14ac:dyDescent="0.25">
      <c r="A4685" s="1">
        <v>42889</v>
      </c>
      <c r="B4685" s="2">
        <v>10158.15</v>
      </c>
      <c r="C4685" s="2">
        <v>45819</v>
      </c>
      <c r="D4685" s="2">
        <v>10157</v>
      </c>
      <c r="E4685" s="2">
        <v>9970</v>
      </c>
      <c r="F4685" s="13">
        <f t="shared" si="1320"/>
        <v>-1.1320959032889988E-4</v>
      </c>
      <c r="G4685" s="2">
        <f t="shared" si="1315"/>
        <v>9888.556166666669</v>
      </c>
      <c r="H4685" s="2">
        <f t="shared" ca="1" si="1321"/>
        <v>85570.6</v>
      </c>
      <c r="I4685">
        <f t="shared" ca="1" si="1322"/>
        <v>-1</v>
      </c>
      <c r="J4685">
        <f t="shared" si="1323"/>
        <v>-1</v>
      </c>
      <c r="K4685">
        <f t="shared" si="1316"/>
        <v>5.6199999999989814</v>
      </c>
      <c r="L4685">
        <f t="shared" ca="1" si="1317"/>
        <v>-5.6199999999989814</v>
      </c>
      <c r="M4685" s="14">
        <f t="shared" si="1318"/>
        <v>6923.0300000000498</v>
      </c>
      <c r="N4685">
        <f t="shared" si="1324"/>
        <v>0</v>
      </c>
      <c r="O4685">
        <f t="shared" si="1319"/>
        <v>0</v>
      </c>
      <c r="P4685">
        <f>COUNTIF(作圖資料!$A$3:$A$249,A4685)</f>
        <v>0</v>
      </c>
      <c r="R4685" s="7">
        <f t="shared" si="1325"/>
        <v>22</v>
      </c>
      <c r="S4685" s="8">
        <f t="shared" ca="1" si="1326"/>
        <v>-22</v>
      </c>
      <c r="T4685" s="8">
        <f t="shared" ca="1" si="1327"/>
        <v>8830</v>
      </c>
      <c r="U4685" s="8">
        <f t="shared" ca="1" si="1328"/>
        <v>0</v>
      </c>
      <c r="V4685" s="9">
        <f t="shared" ca="1" si="1329"/>
        <v>0</v>
      </c>
      <c r="W4685" s="3">
        <f t="shared" si="1330"/>
        <v>-3.4622670809004719E-3</v>
      </c>
      <c r="X4685" s="3">
        <f t="shared" si="1331"/>
        <v>1.4428276545961349E-2</v>
      </c>
      <c r="Y4685" s="3">
        <f t="shared" si="1332"/>
        <v>1.7837458663193084E-2</v>
      </c>
    </row>
    <row r="4686" spans="1:25" x14ac:dyDescent="0.25">
      <c r="A4686" s="1">
        <v>42891</v>
      </c>
      <c r="B4686" s="2">
        <v>10226.84</v>
      </c>
      <c r="C4686" s="2">
        <v>92288</v>
      </c>
      <c r="D4686" s="2">
        <v>10200</v>
      </c>
      <c r="E4686" s="2">
        <v>10016</v>
      </c>
      <c r="F4686" s="13">
        <f t="shared" si="1320"/>
        <v>-2.62446659965343E-3</v>
      </c>
      <c r="G4686" s="2">
        <f t="shared" si="1315"/>
        <v>9896.7023333333327</v>
      </c>
      <c r="H4686" s="2">
        <f t="shared" ca="1" si="1321"/>
        <v>85674</v>
      </c>
      <c r="I4686">
        <f t="shared" ca="1" si="1322"/>
        <v>1</v>
      </c>
      <c r="J4686">
        <f t="shared" si="1323"/>
        <v>-1</v>
      </c>
      <c r="K4686">
        <f t="shared" si="1316"/>
        <v>68.690000000000509</v>
      </c>
      <c r="L4686">
        <f t="shared" ca="1" si="1317"/>
        <v>-68.690000000000509</v>
      </c>
      <c r="M4686" s="14">
        <f t="shared" si="1318"/>
        <v>6923.0300000000498</v>
      </c>
      <c r="N4686">
        <f t="shared" si="1324"/>
        <v>0</v>
      </c>
      <c r="O4686">
        <f t="shared" si="1319"/>
        <v>0</v>
      </c>
      <c r="P4686">
        <f>COUNTIF(作圖資料!$A$3:$A$249,A4686)</f>
        <v>0</v>
      </c>
      <c r="R4686" s="7">
        <f t="shared" si="1325"/>
        <v>43</v>
      </c>
      <c r="S4686" s="8">
        <f t="shared" ca="1" si="1326"/>
        <v>-43</v>
      </c>
      <c r="T4686" s="8">
        <f t="shared" ca="1" si="1327"/>
        <v>8830</v>
      </c>
      <c r="U4686" s="8">
        <f t="shared" ca="1" si="1328"/>
        <v>0</v>
      </c>
      <c r="V4686" s="9">
        <f t="shared" ca="1" si="1329"/>
        <v>0</v>
      </c>
      <c r="W4686" s="3">
        <f t="shared" si="1330"/>
        <v>-3.4622670809004719E-3</v>
      </c>
      <c r="X4686" s="3">
        <f t="shared" si="1331"/>
        <v>2.1287899441463365E-2</v>
      </c>
      <c r="Y4686" s="3">
        <f t="shared" si="1332"/>
        <v>2.2146507666099158E-2</v>
      </c>
    </row>
    <row r="4687" spans="1:25" x14ac:dyDescent="0.25">
      <c r="A4687" s="1">
        <v>42892</v>
      </c>
      <c r="B4687" s="2">
        <v>10206.18</v>
      </c>
      <c r="C4687" s="2">
        <v>85881</v>
      </c>
      <c r="D4687" s="2">
        <v>10185</v>
      </c>
      <c r="E4687" s="2">
        <v>10004</v>
      </c>
      <c r="F4687" s="13">
        <f t="shared" si="1320"/>
        <v>-2.075213253146635E-3</v>
      </c>
      <c r="G4687" s="2">
        <f t="shared" si="1315"/>
        <v>9904.2478333333347</v>
      </c>
      <c r="H4687" s="2">
        <f t="shared" ca="1" si="1321"/>
        <v>78334.399999999994</v>
      </c>
      <c r="I4687">
        <f t="shared" ca="1" si="1322"/>
        <v>1</v>
      </c>
      <c r="J4687">
        <f t="shared" si="1323"/>
        <v>-1</v>
      </c>
      <c r="K4687">
        <f t="shared" si="1316"/>
        <v>-20.659999999999854</v>
      </c>
      <c r="L4687">
        <f t="shared" ca="1" si="1317"/>
        <v>-20.659999999999854</v>
      </c>
      <c r="M4687" s="14">
        <f t="shared" si="1318"/>
        <v>6923.0300000000498</v>
      </c>
      <c r="N4687">
        <f t="shared" si="1324"/>
        <v>0</v>
      </c>
      <c r="O4687">
        <f t="shared" si="1319"/>
        <v>0</v>
      </c>
      <c r="P4687">
        <f>COUNTIF(作圖資料!$A$3:$A$249,A4687)</f>
        <v>0</v>
      </c>
      <c r="R4687" s="7">
        <f t="shared" si="1325"/>
        <v>-15</v>
      </c>
      <c r="S4687" s="8">
        <f t="shared" ca="1" si="1326"/>
        <v>-15</v>
      </c>
      <c r="T4687" s="8">
        <f t="shared" ca="1" si="1327"/>
        <v>8830</v>
      </c>
      <c r="U4687" s="8">
        <f t="shared" ca="1" si="1328"/>
        <v>0</v>
      </c>
      <c r="V4687" s="9">
        <f t="shared" ca="1" si="1329"/>
        <v>0</v>
      </c>
      <c r="W4687" s="3">
        <f t="shared" si="1330"/>
        <v>-3.4622670809004719E-3</v>
      </c>
      <c r="X4687" s="3">
        <f t="shared" si="1331"/>
        <v>1.9224719808022206E-2</v>
      </c>
      <c r="Y4687" s="3">
        <f t="shared" si="1332"/>
        <v>2.0643351037178403E-2</v>
      </c>
    </row>
    <row r="4688" spans="1:25" x14ac:dyDescent="0.25">
      <c r="A4688" s="1">
        <v>42893</v>
      </c>
      <c r="B4688" s="2">
        <v>10209.99</v>
      </c>
      <c r="C4688" s="2">
        <v>99679</v>
      </c>
      <c r="D4688" s="2">
        <v>10192</v>
      </c>
      <c r="E4688" s="2">
        <v>10010</v>
      </c>
      <c r="F4688" s="13">
        <f t="shared" si="1320"/>
        <v>-1.7619997668949505E-3</v>
      </c>
      <c r="G4688" s="2">
        <f t="shared" si="1315"/>
        <v>9913.4375000000018</v>
      </c>
      <c r="H4688" s="2">
        <f t="shared" ca="1" si="1321"/>
        <v>81990.600000000006</v>
      </c>
      <c r="I4688">
        <f t="shared" ca="1" si="1322"/>
        <v>1</v>
      </c>
      <c r="J4688">
        <f t="shared" si="1323"/>
        <v>-1</v>
      </c>
      <c r="K4688">
        <f t="shared" si="1316"/>
        <v>3.8099999999994907</v>
      </c>
      <c r="L4688">
        <f t="shared" ca="1" si="1317"/>
        <v>3.8099999999994907</v>
      </c>
      <c r="M4688" s="14">
        <f t="shared" si="1318"/>
        <v>6923.0300000000498</v>
      </c>
      <c r="N4688">
        <f t="shared" si="1324"/>
        <v>0</v>
      </c>
      <c r="O4688">
        <f t="shared" si="1319"/>
        <v>0</v>
      </c>
      <c r="P4688">
        <f>COUNTIF(作圖資料!$A$3:$A$249,A4688)</f>
        <v>0</v>
      </c>
      <c r="R4688" s="7">
        <f t="shared" si="1325"/>
        <v>7</v>
      </c>
      <c r="S4688" s="8">
        <f t="shared" ca="1" si="1326"/>
        <v>7</v>
      </c>
      <c r="T4688" s="8">
        <f t="shared" ca="1" si="1327"/>
        <v>8830</v>
      </c>
      <c r="U4688" s="8">
        <f t="shared" ca="1" si="1328"/>
        <v>0</v>
      </c>
      <c r="V4688" s="9">
        <f t="shared" ca="1" si="1329"/>
        <v>0</v>
      </c>
      <c r="W4688" s="3">
        <f t="shared" si="1330"/>
        <v>-3.4622670809004719E-3</v>
      </c>
      <c r="X4688" s="3">
        <f t="shared" si="1331"/>
        <v>1.960519969202057E-2</v>
      </c>
      <c r="Y4688" s="3">
        <f t="shared" si="1332"/>
        <v>2.1344824130674844E-2</v>
      </c>
    </row>
    <row r="4689" spans="1:25" x14ac:dyDescent="0.25">
      <c r="A4689" s="1">
        <v>42894</v>
      </c>
      <c r="B4689" s="2">
        <v>10225.780000000001</v>
      </c>
      <c r="C4689" s="2">
        <v>101332</v>
      </c>
      <c r="D4689" s="2">
        <v>10211</v>
      </c>
      <c r="E4689" s="2">
        <v>10032</v>
      </c>
      <c r="F4689" s="13">
        <f t="shared" si="1320"/>
        <v>-1.4453665148282946E-3</v>
      </c>
      <c r="G4689" s="2">
        <f t="shared" si="1315"/>
        <v>9923.4023333333353</v>
      </c>
      <c r="H4689" s="2">
        <f t="shared" ca="1" si="1321"/>
        <v>84999.8</v>
      </c>
      <c r="I4689">
        <f t="shared" ca="1" si="1322"/>
        <v>1</v>
      </c>
      <c r="J4689">
        <f t="shared" si="1323"/>
        <v>-1</v>
      </c>
      <c r="K4689">
        <f t="shared" si="1316"/>
        <v>15.790000000000873</v>
      </c>
      <c r="L4689">
        <f t="shared" ca="1" si="1317"/>
        <v>15.790000000000873</v>
      </c>
      <c r="M4689" s="14">
        <f t="shared" si="1318"/>
        <v>6923.0300000000498</v>
      </c>
      <c r="N4689">
        <f t="shared" si="1324"/>
        <v>0</v>
      </c>
      <c r="O4689">
        <f t="shared" si="1319"/>
        <v>0</v>
      </c>
      <c r="P4689">
        <f>COUNTIF(作圖資料!$A$3:$A$249,A4689)</f>
        <v>0</v>
      </c>
      <c r="R4689" s="7">
        <f t="shared" si="1325"/>
        <v>19</v>
      </c>
      <c r="S4689" s="8">
        <f t="shared" ca="1" si="1326"/>
        <v>19</v>
      </c>
      <c r="T4689" s="8">
        <f t="shared" ca="1" si="1327"/>
        <v>8830</v>
      </c>
      <c r="U4689" s="8">
        <f t="shared" ca="1" si="1328"/>
        <v>0</v>
      </c>
      <c r="V4689" s="9">
        <f t="shared" ca="1" si="1329"/>
        <v>0</v>
      </c>
      <c r="W4689" s="3">
        <f t="shared" si="1330"/>
        <v>-3.4622670809004719E-3</v>
      </c>
      <c r="X4689" s="3">
        <f t="shared" si="1331"/>
        <v>2.1182044145652501E-2</v>
      </c>
      <c r="Y4689" s="3">
        <f t="shared" si="1332"/>
        <v>2.3248822527307755E-2</v>
      </c>
    </row>
    <row r="4690" spans="1:25" x14ac:dyDescent="0.25">
      <c r="A4690" s="1">
        <v>42895</v>
      </c>
      <c r="B4690" s="2">
        <v>10199.65</v>
      </c>
      <c r="C4690" s="2">
        <v>101560</v>
      </c>
      <c r="D4690" s="2">
        <v>10192</v>
      </c>
      <c r="E4690" s="2">
        <v>10012</v>
      </c>
      <c r="F4690" s="13">
        <f t="shared" si="1320"/>
        <v>-7.5002573617721779E-4</v>
      </c>
      <c r="G4690" s="2">
        <f t="shared" si="1315"/>
        <v>9931.7741666666698</v>
      </c>
      <c r="H4690" s="2">
        <f t="shared" ca="1" si="1321"/>
        <v>96148</v>
      </c>
      <c r="I4690">
        <f t="shared" ca="1" si="1322"/>
        <v>1</v>
      </c>
      <c r="J4690">
        <f t="shared" si="1323"/>
        <v>-1</v>
      </c>
      <c r="K4690">
        <f t="shared" si="1316"/>
        <v>-26.130000000001019</v>
      </c>
      <c r="L4690">
        <f t="shared" ca="1" si="1317"/>
        <v>-26.130000000001019</v>
      </c>
      <c r="M4690" s="14">
        <f t="shared" si="1318"/>
        <v>6923.0300000000498</v>
      </c>
      <c r="N4690">
        <f t="shared" si="1324"/>
        <v>0</v>
      </c>
      <c r="O4690">
        <f t="shared" si="1319"/>
        <v>0</v>
      </c>
      <c r="P4690">
        <f>COUNTIF(作圖資料!$A$3:$A$249,A4690)</f>
        <v>0</v>
      </c>
      <c r="R4690" s="7">
        <f t="shared" si="1325"/>
        <v>-19</v>
      </c>
      <c r="S4690" s="8">
        <f t="shared" ca="1" si="1326"/>
        <v>-19</v>
      </c>
      <c r="T4690" s="8">
        <f t="shared" ca="1" si="1327"/>
        <v>8830</v>
      </c>
      <c r="U4690" s="8">
        <f t="shared" ca="1" si="1328"/>
        <v>0</v>
      </c>
      <c r="V4690" s="9">
        <f t="shared" ca="1" si="1329"/>
        <v>0</v>
      </c>
      <c r="W4690" s="3">
        <f t="shared" si="1330"/>
        <v>-3.4622670809004719E-3</v>
      </c>
      <c r="X4690" s="3">
        <f t="shared" si="1331"/>
        <v>1.8572611240433856E-2</v>
      </c>
      <c r="Y4690" s="3">
        <f t="shared" si="1332"/>
        <v>2.1344824130674844E-2</v>
      </c>
    </row>
    <row r="4691" spans="1:25" x14ac:dyDescent="0.25">
      <c r="A4691" s="1">
        <v>42898</v>
      </c>
      <c r="B4691" s="2">
        <v>10109.959999999999</v>
      </c>
      <c r="C4691" s="2">
        <v>89485</v>
      </c>
      <c r="D4691" s="2">
        <v>10120</v>
      </c>
      <c r="E4691" s="2">
        <v>9940</v>
      </c>
      <c r="F4691" s="13">
        <f t="shared" si="1320"/>
        <v>9.9308009131604535E-4</v>
      </c>
      <c r="G4691" s="2">
        <f t="shared" si="1315"/>
        <v>9937.8700000000008</v>
      </c>
      <c r="H4691" s="2">
        <f t="shared" ca="1" si="1321"/>
        <v>95587.4</v>
      </c>
      <c r="I4691">
        <f t="shared" ca="1" si="1322"/>
        <v>-1</v>
      </c>
      <c r="J4691">
        <f t="shared" si="1323"/>
        <v>1</v>
      </c>
      <c r="K4691">
        <f t="shared" si="1316"/>
        <v>-89.690000000000509</v>
      </c>
      <c r="L4691">
        <f t="shared" ca="1" si="1317"/>
        <v>-89.690000000000509</v>
      </c>
      <c r="M4691" s="14">
        <f t="shared" si="1318"/>
        <v>6923.0300000000498</v>
      </c>
      <c r="N4691">
        <f t="shared" si="1324"/>
        <v>0</v>
      </c>
      <c r="O4691">
        <f t="shared" si="1319"/>
        <v>0</v>
      </c>
      <c r="P4691">
        <f>COUNTIF(作圖資料!$A$3:$A$249,A4691)</f>
        <v>0</v>
      </c>
      <c r="R4691" s="7">
        <f t="shared" si="1325"/>
        <v>-72</v>
      </c>
      <c r="S4691" s="8">
        <f t="shared" ca="1" si="1326"/>
        <v>-72</v>
      </c>
      <c r="T4691" s="8">
        <f t="shared" ca="1" si="1327"/>
        <v>8830</v>
      </c>
      <c r="U4691" s="8">
        <f t="shared" ca="1" si="1328"/>
        <v>0</v>
      </c>
      <c r="V4691" s="9">
        <f t="shared" ca="1" si="1329"/>
        <v>0</v>
      </c>
      <c r="W4691" s="3">
        <f t="shared" si="1330"/>
        <v>-3.4622670809004719E-3</v>
      </c>
      <c r="X4691" s="3">
        <f t="shared" si="1331"/>
        <v>9.6158551260421277E-3</v>
      </c>
      <c r="Y4691" s="3">
        <f t="shared" si="1332"/>
        <v>1.4129672311855357E-2</v>
      </c>
    </row>
    <row r="4692" spans="1:25" x14ac:dyDescent="0.25">
      <c r="A4692" s="1">
        <v>42899</v>
      </c>
      <c r="B4692" s="2">
        <v>10128.15</v>
      </c>
      <c r="C4692" s="2">
        <v>79433</v>
      </c>
      <c r="D4692" s="2">
        <v>10137</v>
      </c>
      <c r="E4692" s="2">
        <v>9956</v>
      </c>
      <c r="F4692" s="13">
        <f t="shared" si="1320"/>
        <v>8.738022244931809E-4</v>
      </c>
      <c r="G4692" s="2">
        <f t="shared" si="1315"/>
        <v>9944.3340000000007</v>
      </c>
      <c r="H4692" s="2">
        <f t="shared" ca="1" si="1321"/>
        <v>94297.8</v>
      </c>
      <c r="I4692">
        <f t="shared" ca="1" si="1322"/>
        <v>-1</v>
      </c>
      <c r="J4692">
        <f t="shared" si="1323"/>
        <v>1</v>
      </c>
      <c r="K4692">
        <f t="shared" si="1316"/>
        <v>18.190000000000509</v>
      </c>
      <c r="L4692">
        <f t="shared" ca="1" si="1317"/>
        <v>-18.190000000000509</v>
      </c>
      <c r="M4692" s="14">
        <f t="shared" si="1318"/>
        <v>6923.0300000000498</v>
      </c>
      <c r="N4692">
        <f t="shared" si="1324"/>
        <v>0</v>
      </c>
      <c r="O4692">
        <f t="shared" si="1319"/>
        <v>0</v>
      </c>
      <c r="P4692">
        <f>COUNTIF(作圖資料!$A$3:$A$249,A4692)</f>
        <v>0</v>
      </c>
      <c r="R4692" s="7">
        <f t="shared" si="1325"/>
        <v>17</v>
      </c>
      <c r="S4692" s="8">
        <f t="shared" ca="1" si="1326"/>
        <v>-17</v>
      </c>
      <c r="T4692" s="8">
        <f t="shared" ca="1" si="1327"/>
        <v>8830</v>
      </c>
      <c r="U4692" s="8">
        <f t="shared" ca="1" si="1328"/>
        <v>0</v>
      </c>
      <c r="V4692" s="9">
        <f t="shared" ca="1" si="1329"/>
        <v>0</v>
      </c>
      <c r="W4692" s="3">
        <f t="shared" si="1330"/>
        <v>-3.4622670809004719E-3</v>
      </c>
      <c r="X4692" s="3">
        <f t="shared" si="1331"/>
        <v>1.1432371947547093E-2</v>
      </c>
      <c r="Y4692" s="3">
        <f t="shared" si="1332"/>
        <v>1.5833249824632301E-2</v>
      </c>
    </row>
    <row r="4693" spans="1:25" x14ac:dyDescent="0.25">
      <c r="A4693" s="1">
        <v>42900</v>
      </c>
      <c r="B4693" s="2">
        <v>10072.459999999999</v>
      </c>
      <c r="C4693" s="2">
        <v>96952</v>
      </c>
      <c r="D4693" s="2">
        <v>10065</v>
      </c>
      <c r="E4693" s="2">
        <v>9885</v>
      </c>
      <c r="F4693" s="13">
        <f t="shared" si="1320"/>
        <v>-7.4063337059659951E-4</v>
      </c>
      <c r="G4693" s="2">
        <f t="shared" si="1315"/>
        <v>9948.2445000000007</v>
      </c>
      <c r="H4693" s="2">
        <f t="shared" ca="1" si="1321"/>
        <v>93752.4</v>
      </c>
      <c r="I4693">
        <f t="shared" ca="1" si="1322"/>
        <v>1</v>
      </c>
      <c r="J4693">
        <f t="shared" si="1323"/>
        <v>-1</v>
      </c>
      <c r="K4693">
        <f t="shared" si="1316"/>
        <v>-55.690000000000509</v>
      </c>
      <c r="L4693">
        <f t="shared" ca="1" si="1317"/>
        <v>55.690000000000509</v>
      </c>
      <c r="M4693" s="14">
        <f t="shared" si="1318"/>
        <v>6923.0300000000498</v>
      </c>
      <c r="N4693">
        <f t="shared" si="1324"/>
        <v>0</v>
      </c>
      <c r="O4693">
        <f t="shared" si="1319"/>
        <v>0</v>
      </c>
      <c r="P4693">
        <f>COUNTIF(作圖資料!$A$3:$A$249,A4693)</f>
        <v>0</v>
      </c>
      <c r="R4693" s="7">
        <f t="shared" si="1325"/>
        <v>-72</v>
      </c>
      <c r="S4693" s="8">
        <f t="shared" ca="1" si="1326"/>
        <v>72</v>
      </c>
      <c r="T4693" s="8">
        <f t="shared" ca="1" si="1327"/>
        <v>8830</v>
      </c>
      <c r="U4693" s="8">
        <f t="shared" ca="1" si="1328"/>
        <v>0</v>
      </c>
      <c r="V4693" s="9">
        <f t="shared" ca="1" si="1329"/>
        <v>0</v>
      </c>
      <c r="W4693" s="3">
        <f t="shared" si="1330"/>
        <v>-3.4622670809004719E-3</v>
      </c>
      <c r="X4693" s="3">
        <f t="shared" si="1331"/>
        <v>5.8709743780245294E-3</v>
      </c>
      <c r="Y4693" s="3">
        <f t="shared" si="1332"/>
        <v>8.6180980058128132E-3</v>
      </c>
    </row>
    <row r="4694" spans="1:25" x14ac:dyDescent="0.25">
      <c r="A4694" s="1">
        <v>42901</v>
      </c>
      <c r="B4694" s="2">
        <v>10088.35</v>
      </c>
      <c r="C4694" s="2">
        <v>75829</v>
      </c>
      <c r="D4694" s="2">
        <v>10073</v>
      </c>
      <c r="E4694" s="2">
        <v>9892</v>
      </c>
      <c r="F4694" s="13">
        <f t="shared" si="1320"/>
        <v>-1.5215570435205272E-3</v>
      </c>
      <c r="G4694" s="2">
        <f t="shared" si="1315"/>
        <v>9951.2388333333347</v>
      </c>
      <c r="H4694" s="2">
        <f t="shared" ca="1" si="1321"/>
        <v>88651.8</v>
      </c>
      <c r="I4694">
        <f t="shared" ca="1" si="1322"/>
        <v>-1</v>
      </c>
      <c r="J4694">
        <f t="shared" si="1323"/>
        <v>-1</v>
      </c>
      <c r="K4694">
        <f t="shared" si="1316"/>
        <v>15.890000000001237</v>
      </c>
      <c r="L4694">
        <f t="shared" ca="1" si="1317"/>
        <v>15.890000000001237</v>
      </c>
      <c r="M4694" s="14">
        <f t="shared" si="1318"/>
        <v>6923.0300000000498</v>
      </c>
      <c r="N4694">
        <f t="shared" si="1324"/>
        <v>0</v>
      </c>
      <c r="O4694">
        <f t="shared" si="1319"/>
        <v>0</v>
      </c>
      <c r="P4694">
        <f>COUNTIF(作圖資料!$A$3:$A$249,A4694)</f>
        <v>0</v>
      </c>
      <c r="R4694" s="7">
        <f t="shared" si="1325"/>
        <v>8</v>
      </c>
      <c r="S4694" s="8">
        <f t="shared" ca="1" si="1326"/>
        <v>8</v>
      </c>
      <c r="T4694" s="8">
        <f t="shared" ca="1" si="1327"/>
        <v>8830</v>
      </c>
      <c r="U4694" s="8">
        <f t="shared" ca="1" si="1328"/>
        <v>0</v>
      </c>
      <c r="V4694" s="9">
        <f t="shared" ca="1" si="1329"/>
        <v>0</v>
      </c>
      <c r="W4694" s="3">
        <f t="shared" si="1330"/>
        <v>-3.4622670809004719E-3</v>
      </c>
      <c r="X4694" s="3">
        <f t="shared" si="1331"/>
        <v>7.4578051803180223E-3</v>
      </c>
      <c r="Y4694" s="3">
        <f t="shared" si="1332"/>
        <v>9.4197815412371266E-3</v>
      </c>
    </row>
    <row r="4695" spans="1:25" x14ac:dyDescent="0.25">
      <c r="A4695" s="1">
        <v>42902</v>
      </c>
      <c r="B4695" s="2">
        <v>10156.73</v>
      </c>
      <c r="C4695" s="2">
        <v>95603</v>
      </c>
      <c r="D4695" s="2">
        <v>10146</v>
      </c>
      <c r="E4695" s="2">
        <v>9971</v>
      </c>
      <c r="F4695" s="13">
        <f t="shared" si="1320"/>
        <v>-1.056442378600142E-3</v>
      </c>
      <c r="G4695" s="2">
        <f t="shared" si="1315"/>
        <v>9955.3015000000014</v>
      </c>
      <c r="H4695" s="2">
        <f t="shared" ca="1" si="1321"/>
        <v>87460.4</v>
      </c>
      <c r="I4695">
        <f t="shared" ca="1" si="1322"/>
        <v>1</v>
      </c>
      <c r="J4695">
        <f t="shared" si="1323"/>
        <v>-1</v>
      </c>
      <c r="K4695">
        <f t="shared" si="1316"/>
        <v>68.3799999999992</v>
      </c>
      <c r="L4695">
        <f t="shared" ca="1" si="1317"/>
        <v>-68.3799999999992</v>
      </c>
      <c r="M4695" s="14">
        <f t="shared" si="1318"/>
        <v>6923.0300000000498</v>
      </c>
      <c r="N4695">
        <f t="shared" si="1324"/>
        <v>0</v>
      </c>
      <c r="O4695">
        <f t="shared" si="1319"/>
        <v>0</v>
      </c>
      <c r="P4695">
        <f>COUNTIF(作圖資料!$A$3:$A$249,A4695)</f>
        <v>0</v>
      </c>
      <c r="R4695" s="7">
        <f t="shared" si="1325"/>
        <v>73</v>
      </c>
      <c r="S4695" s="8">
        <f t="shared" ca="1" si="1326"/>
        <v>-73</v>
      </c>
      <c r="T4695" s="8">
        <f t="shared" ca="1" si="1327"/>
        <v>8830</v>
      </c>
      <c r="U4695" s="8">
        <f t="shared" ca="1" si="1328"/>
        <v>0</v>
      </c>
      <c r="V4695" s="9">
        <f t="shared" ca="1" si="1329"/>
        <v>0</v>
      </c>
      <c r="W4695" s="3">
        <f t="shared" si="1330"/>
        <v>-3.4622670809004719E-3</v>
      </c>
      <c r="X4695" s="3">
        <f t="shared" si="1331"/>
        <v>1.4286470394969664E-2</v>
      </c>
      <c r="Y4695" s="3">
        <f t="shared" si="1332"/>
        <v>1.6735143801984709E-2</v>
      </c>
    </row>
    <row r="4696" spans="1:25" x14ac:dyDescent="0.25">
      <c r="A4696" s="1">
        <v>42905</v>
      </c>
      <c r="B4696" s="2">
        <v>10250.6</v>
      </c>
      <c r="C4696" s="2">
        <v>89550</v>
      </c>
      <c r="D4696" s="2">
        <v>10239</v>
      </c>
      <c r="E4696" s="2">
        <v>10067</v>
      </c>
      <c r="F4696" s="13">
        <f t="shared" si="1320"/>
        <v>-1.1316410746687877E-3</v>
      </c>
      <c r="G4696" s="2">
        <f t="shared" si="1315"/>
        <v>9959.9366666666665</v>
      </c>
      <c r="H4696" s="2">
        <f t="shared" ca="1" si="1321"/>
        <v>87473.4</v>
      </c>
      <c r="I4696">
        <f t="shared" ca="1" si="1322"/>
        <v>1</v>
      </c>
      <c r="J4696">
        <f t="shared" si="1323"/>
        <v>-1</v>
      </c>
      <c r="K4696">
        <f t="shared" si="1316"/>
        <v>93.8700000000008</v>
      </c>
      <c r="L4696">
        <f t="shared" ca="1" si="1317"/>
        <v>93.8700000000008</v>
      </c>
      <c r="M4696" s="14">
        <f t="shared" si="1318"/>
        <v>6923.0300000000498</v>
      </c>
      <c r="N4696">
        <f t="shared" si="1324"/>
        <v>0</v>
      </c>
      <c r="O4696">
        <f t="shared" si="1319"/>
        <v>0</v>
      </c>
      <c r="P4696">
        <f>COUNTIF(作圖資料!$A$3:$A$249,A4696)</f>
        <v>0</v>
      </c>
      <c r="R4696" s="7">
        <f t="shared" si="1325"/>
        <v>93</v>
      </c>
      <c r="S4696" s="8">
        <f t="shared" ca="1" si="1326"/>
        <v>93</v>
      </c>
      <c r="T4696" s="8">
        <f t="shared" ca="1" si="1327"/>
        <v>8830</v>
      </c>
      <c r="U4696" s="8">
        <f t="shared" ca="1" si="1328"/>
        <v>0</v>
      </c>
      <c r="V4696" s="9">
        <f t="shared" ca="1" si="1329"/>
        <v>0</v>
      </c>
      <c r="W4696" s="3">
        <f t="shared" si="1330"/>
        <v>-3.4622670809004719E-3</v>
      </c>
      <c r="X4696" s="3">
        <f t="shared" si="1331"/>
        <v>2.3660655883407156E-2</v>
      </c>
      <c r="Y4696" s="3">
        <f t="shared" si="1332"/>
        <v>2.6054714901293297E-2</v>
      </c>
    </row>
    <row r="4697" spans="1:25" x14ac:dyDescent="0.25">
      <c r="A4697" s="1">
        <v>42906</v>
      </c>
      <c r="B4697" s="2">
        <v>10324.459999999999</v>
      </c>
      <c r="C4697" s="2">
        <v>92549</v>
      </c>
      <c r="D4697" s="2">
        <v>10322</v>
      </c>
      <c r="E4697" s="2">
        <v>10163</v>
      </c>
      <c r="F4697" s="13">
        <f t="shared" si="1320"/>
        <v>-2.3826912012825385E-4</v>
      </c>
      <c r="G4697" s="2">
        <f t="shared" si="1315"/>
        <v>9966.6333333333314</v>
      </c>
      <c r="H4697" s="2">
        <f t="shared" ca="1" si="1321"/>
        <v>90096.6</v>
      </c>
      <c r="I4697">
        <f t="shared" ca="1" si="1322"/>
        <v>1</v>
      </c>
      <c r="J4697">
        <f t="shared" si="1323"/>
        <v>-1</v>
      </c>
      <c r="K4697">
        <f t="shared" si="1316"/>
        <v>73.859999999998763</v>
      </c>
      <c r="L4697">
        <f t="shared" ca="1" si="1317"/>
        <v>73.859999999998763</v>
      </c>
      <c r="M4697" s="14">
        <f t="shared" si="1318"/>
        <v>6923.0300000000498</v>
      </c>
      <c r="N4697">
        <f t="shared" si="1324"/>
        <v>0</v>
      </c>
      <c r="O4697">
        <f t="shared" si="1319"/>
        <v>0</v>
      </c>
      <c r="P4697">
        <f>COUNTIF(作圖資料!$A$3:$A$249,A4697)</f>
        <v>0</v>
      </c>
      <c r="R4697" s="7">
        <f t="shared" si="1325"/>
        <v>83</v>
      </c>
      <c r="S4697" s="8">
        <f t="shared" ca="1" si="1326"/>
        <v>83</v>
      </c>
      <c r="T4697" s="8">
        <f t="shared" ca="1" si="1327"/>
        <v>8830</v>
      </c>
      <c r="U4697" s="8">
        <f t="shared" ca="1" si="1328"/>
        <v>0</v>
      </c>
      <c r="V4697" s="9">
        <f t="shared" ca="1" si="1329"/>
        <v>0</v>
      </c>
      <c r="W4697" s="3">
        <f t="shared" si="1330"/>
        <v>-3.4622670809004719E-3</v>
      </c>
      <c r="X4697" s="3">
        <f t="shared" si="1331"/>
        <v>3.1036573004702417E-2</v>
      </c>
      <c r="Y4697" s="3">
        <f t="shared" si="1332"/>
        <v>3.4372181581321382E-2</v>
      </c>
    </row>
    <row r="4698" spans="1:25" x14ac:dyDescent="0.25">
      <c r="A4698" s="1">
        <v>42907</v>
      </c>
      <c r="B4698" s="2">
        <v>10349.719999999999</v>
      </c>
      <c r="C4698" s="2">
        <v>108634</v>
      </c>
      <c r="D4698" s="2">
        <v>10369</v>
      </c>
      <c r="E4698" s="2">
        <v>10178</v>
      </c>
      <c r="F4698" s="13">
        <f t="shared" si="1320"/>
        <v>-1.6591753206850024E-2</v>
      </c>
      <c r="G4698" s="2">
        <f t="shared" si="1315"/>
        <v>9973.6163333333316</v>
      </c>
      <c r="H4698" s="2">
        <f t="shared" ca="1" si="1321"/>
        <v>92433</v>
      </c>
      <c r="I4698">
        <f t="shared" ca="1" si="1322"/>
        <v>1</v>
      </c>
      <c r="J4698">
        <f t="shared" si="1323"/>
        <v>-1</v>
      </c>
      <c r="K4698">
        <f t="shared" si="1316"/>
        <v>25.260000000000218</v>
      </c>
      <c r="L4698">
        <f t="shared" ca="1" si="1317"/>
        <v>25.260000000000218</v>
      </c>
      <c r="M4698" s="14">
        <f t="shared" si="1318"/>
        <v>6923.0300000000498</v>
      </c>
      <c r="N4698">
        <f t="shared" si="1324"/>
        <v>0</v>
      </c>
      <c r="O4698">
        <f t="shared" si="1319"/>
        <v>0</v>
      </c>
      <c r="P4698">
        <f>COUNTIF(作圖資料!$A$3:$A$249,A4698)</f>
        <v>1</v>
      </c>
      <c r="R4698" s="7">
        <f t="shared" si="1325"/>
        <v>47</v>
      </c>
      <c r="S4698" s="8">
        <f t="shared" ca="1" si="1326"/>
        <v>47</v>
      </c>
      <c r="T4698" s="8">
        <f t="shared" ca="1" si="1327"/>
        <v>8830</v>
      </c>
      <c r="U4698" s="8">
        <f t="shared" ca="1" si="1328"/>
        <v>0</v>
      </c>
      <c r="V4698" s="9">
        <f t="shared" ca="1" si="1329"/>
        <v>0</v>
      </c>
      <c r="W4698" s="3">
        <f t="shared" si="1330"/>
        <v>-3.4622670809004719E-3</v>
      </c>
      <c r="X4698" s="3">
        <f t="shared" si="1331"/>
        <v>3.3559124676566965E-2</v>
      </c>
      <c r="Y4698" s="3">
        <f t="shared" si="1332"/>
        <v>3.9082072351939612E-2</v>
      </c>
    </row>
    <row r="4699" spans="1:25" x14ac:dyDescent="0.25">
      <c r="A4699" s="1">
        <v>42908</v>
      </c>
      <c r="B4699" s="2">
        <v>10399.06</v>
      </c>
      <c r="C4699" s="2">
        <v>95841</v>
      </c>
      <c r="D4699" s="2">
        <v>10231</v>
      </c>
      <c r="E4699" s="2">
        <v>10131</v>
      </c>
      <c r="F4699" s="13">
        <f t="shared" si="1320"/>
        <v>-1.6161076097262583E-2</v>
      </c>
      <c r="G4699" s="2">
        <f t="shared" si="1315"/>
        <v>9981.8843333333316</v>
      </c>
      <c r="H4699" s="2">
        <f t="shared" ca="1" si="1321"/>
        <v>96435.4</v>
      </c>
      <c r="I4699">
        <f t="shared" ca="1" si="1322"/>
        <v>-1</v>
      </c>
      <c r="J4699">
        <f t="shared" si="1323"/>
        <v>-1</v>
      </c>
      <c r="K4699">
        <f t="shared" si="1316"/>
        <v>49.340000000000146</v>
      </c>
      <c r="L4699">
        <f t="shared" ca="1" si="1317"/>
        <v>49.340000000000146</v>
      </c>
      <c r="M4699" s="14">
        <f t="shared" si="1318"/>
        <v>6923.0300000000498</v>
      </c>
      <c r="N4699">
        <f t="shared" si="1324"/>
        <v>0</v>
      </c>
      <c r="O4699">
        <f t="shared" si="1319"/>
        <v>0</v>
      </c>
      <c r="P4699">
        <f>COUNTIF(作圖資料!$A$3:$A$249,A4699)</f>
        <v>0</v>
      </c>
      <c r="R4699" s="7">
        <f t="shared" si="1325"/>
        <v>53</v>
      </c>
      <c r="S4699" s="8">
        <f t="shared" ca="1" si="1326"/>
        <v>53</v>
      </c>
      <c r="T4699" s="8">
        <f t="shared" ca="1" si="1327"/>
        <v>8830</v>
      </c>
      <c r="U4699" s="8">
        <f t="shared" ca="1" si="1328"/>
        <v>0</v>
      </c>
      <c r="V4699" s="9">
        <f t="shared" ca="1" si="1329"/>
        <v>0</v>
      </c>
      <c r="W4699" s="3">
        <f t="shared" si="1330"/>
        <v>-1.6591753206850024E-2</v>
      </c>
      <c r="X4699" s="3">
        <f t="shared" si="1331"/>
        <v>4.7672787283134371E-3</v>
      </c>
      <c r="Y4699" s="3">
        <f t="shared" si="1332"/>
        <v>5.2073098840636671E-3</v>
      </c>
    </row>
    <row r="4700" spans="1:25" x14ac:dyDescent="0.25">
      <c r="A4700" s="1">
        <v>42909</v>
      </c>
      <c r="B4700" s="2">
        <v>10377.700000000001</v>
      </c>
      <c r="C4700" s="2">
        <v>90400</v>
      </c>
      <c r="D4700" s="2">
        <v>10215</v>
      </c>
      <c r="E4700" s="2">
        <v>10109</v>
      </c>
      <c r="F4700" s="13">
        <f t="shared" si="1320"/>
        <v>-1.5677847692648683E-2</v>
      </c>
      <c r="G4700" s="2">
        <f t="shared" si="1315"/>
        <v>9990.2331666666669</v>
      </c>
      <c r="H4700" s="2">
        <f t="shared" ca="1" si="1321"/>
        <v>95394.8</v>
      </c>
      <c r="I4700">
        <f t="shared" ca="1" si="1322"/>
        <v>-1</v>
      </c>
      <c r="J4700">
        <f t="shared" si="1323"/>
        <v>-1</v>
      </c>
      <c r="K4700">
        <f t="shared" si="1316"/>
        <v>-21.359999999998763</v>
      </c>
      <c r="L4700">
        <f t="shared" ca="1" si="1317"/>
        <v>21.359999999998763</v>
      </c>
      <c r="M4700" s="14">
        <f t="shared" si="1318"/>
        <v>6923.0300000000498</v>
      </c>
      <c r="N4700">
        <f t="shared" si="1324"/>
        <v>0</v>
      </c>
      <c r="O4700">
        <f t="shared" si="1319"/>
        <v>0</v>
      </c>
      <c r="P4700">
        <f>COUNTIF(作圖資料!$A$3:$A$249,A4700)</f>
        <v>0</v>
      </c>
      <c r="R4700" s="7">
        <f t="shared" si="1325"/>
        <v>-16</v>
      </c>
      <c r="S4700" s="8">
        <f t="shared" ca="1" si="1326"/>
        <v>16</v>
      </c>
      <c r="T4700" s="8">
        <f t="shared" ca="1" si="1327"/>
        <v>8830</v>
      </c>
      <c r="U4700" s="8">
        <f t="shared" ca="1" si="1328"/>
        <v>0</v>
      </c>
      <c r="V4700" s="9">
        <f t="shared" ca="1" si="1329"/>
        <v>0</v>
      </c>
      <c r="W4700" s="3">
        <f t="shared" si="1330"/>
        <v>-1.6591753206850024E-2</v>
      </c>
      <c r="X4700" s="3">
        <f t="shared" si="1331"/>
        <v>2.7034547794531072E-3</v>
      </c>
      <c r="Y4700" s="3">
        <f t="shared" si="1332"/>
        <v>3.635291805855756E-3</v>
      </c>
    </row>
    <row r="4701" spans="1:25" x14ac:dyDescent="0.25">
      <c r="A4701" s="1">
        <v>42912</v>
      </c>
      <c r="B4701" s="2">
        <v>10513.96</v>
      </c>
      <c r="C4701" s="2">
        <v>124939</v>
      </c>
      <c r="D4701" s="2">
        <v>10381</v>
      </c>
      <c r="E4701" s="2">
        <v>10284</v>
      </c>
      <c r="F4701" s="13">
        <f t="shared" si="1320"/>
        <v>-1.2646043926360706E-2</v>
      </c>
      <c r="G4701" s="2">
        <f t="shared" si="1315"/>
        <v>10000.858333333334</v>
      </c>
      <c r="H4701" s="2">
        <f t="shared" ca="1" si="1321"/>
        <v>102472.6</v>
      </c>
      <c r="I4701">
        <f t="shared" ca="1" si="1322"/>
        <v>1</v>
      </c>
      <c r="J4701">
        <f t="shared" si="1323"/>
        <v>-1</v>
      </c>
      <c r="K4701">
        <f t="shared" si="1316"/>
        <v>136.2599999999984</v>
      </c>
      <c r="L4701">
        <f t="shared" ca="1" si="1317"/>
        <v>-136.2599999999984</v>
      </c>
      <c r="M4701" s="14">
        <f t="shared" si="1318"/>
        <v>6923.0300000000498</v>
      </c>
      <c r="N4701">
        <f t="shared" si="1324"/>
        <v>0</v>
      </c>
      <c r="O4701">
        <f t="shared" si="1319"/>
        <v>0</v>
      </c>
      <c r="P4701">
        <f>COUNTIF(作圖資料!$A$3:$A$249,A4701)</f>
        <v>0</v>
      </c>
      <c r="R4701" s="7">
        <f t="shared" si="1325"/>
        <v>166</v>
      </c>
      <c r="S4701" s="8">
        <f t="shared" ca="1" si="1326"/>
        <v>-166</v>
      </c>
      <c r="T4701" s="8">
        <f t="shared" ca="1" si="1327"/>
        <v>8830</v>
      </c>
      <c r="U4701" s="8">
        <f t="shared" ca="1" si="1328"/>
        <v>0</v>
      </c>
      <c r="V4701" s="9">
        <f t="shared" ca="1" si="1329"/>
        <v>0</v>
      </c>
      <c r="W4701" s="3">
        <f t="shared" si="1330"/>
        <v>-1.6591753206850024E-2</v>
      </c>
      <c r="X4701" s="3">
        <f t="shared" si="1331"/>
        <v>1.5869028340863345E-2</v>
      </c>
      <c r="Y4701" s="3">
        <f t="shared" si="1332"/>
        <v>1.9944979367262583E-2</v>
      </c>
    </row>
    <row r="4702" spans="1:25" x14ac:dyDescent="0.25">
      <c r="A4702" s="1">
        <v>42913</v>
      </c>
      <c r="B4702" s="2">
        <v>10512.06</v>
      </c>
      <c r="C4702" s="2">
        <v>112561</v>
      </c>
      <c r="D4702" s="2">
        <v>10368</v>
      </c>
      <c r="E4702" s="2">
        <v>10269</v>
      </c>
      <c r="F4702" s="13">
        <f t="shared" si="1320"/>
        <v>-1.3704259678883113E-2</v>
      </c>
      <c r="G4702" s="2">
        <f t="shared" si="1315"/>
        <v>10011.788500000001</v>
      </c>
      <c r="H4702" s="2">
        <f t="shared" ca="1" si="1321"/>
        <v>106475</v>
      </c>
      <c r="I4702">
        <f t="shared" ca="1" si="1322"/>
        <v>1</v>
      </c>
      <c r="J4702">
        <f t="shared" si="1323"/>
        <v>-1</v>
      </c>
      <c r="K4702">
        <f t="shared" si="1316"/>
        <v>-1.8999999999996362</v>
      </c>
      <c r="L4702">
        <f t="shared" ca="1" si="1317"/>
        <v>-1.8999999999996362</v>
      </c>
      <c r="M4702" s="14">
        <f t="shared" si="1318"/>
        <v>6923.0300000000498</v>
      </c>
      <c r="N4702">
        <f t="shared" si="1324"/>
        <v>0</v>
      </c>
      <c r="O4702">
        <f t="shared" si="1319"/>
        <v>0</v>
      </c>
      <c r="P4702">
        <f>COUNTIF(作圖資料!$A$3:$A$249,A4702)</f>
        <v>0</v>
      </c>
      <c r="R4702" s="7">
        <f t="shared" si="1325"/>
        <v>-13</v>
      </c>
      <c r="S4702" s="8">
        <f t="shared" ca="1" si="1326"/>
        <v>-13</v>
      </c>
      <c r="T4702" s="8">
        <f t="shared" ca="1" si="1327"/>
        <v>8830</v>
      </c>
      <c r="U4702" s="8">
        <f t="shared" ca="1" si="1328"/>
        <v>0</v>
      </c>
      <c r="V4702" s="9">
        <f t="shared" ca="1" si="1329"/>
        <v>0</v>
      </c>
      <c r="W4702" s="3">
        <f t="shared" si="1330"/>
        <v>-1.6591753206850024E-2</v>
      </c>
      <c r="X4702" s="3">
        <f t="shared" si="1331"/>
        <v>1.5685448495225129E-2</v>
      </c>
      <c r="Y4702" s="3">
        <f t="shared" si="1332"/>
        <v>1.8667714678718639E-2</v>
      </c>
    </row>
    <row r="4703" spans="1:25" x14ac:dyDescent="0.25">
      <c r="A4703" s="1">
        <v>42914</v>
      </c>
      <c r="B4703" s="2">
        <v>10390.549999999999</v>
      </c>
      <c r="C4703" s="2">
        <v>121180</v>
      </c>
      <c r="D4703" s="2">
        <v>10261</v>
      </c>
      <c r="E4703" s="2">
        <v>10156</v>
      </c>
      <c r="F4703" s="13">
        <f t="shared" si="1320"/>
        <v>-1.2468059919830909E-2</v>
      </c>
      <c r="G4703" s="2">
        <f t="shared" si="1315"/>
        <v>10020.828500000001</v>
      </c>
      <c r="H4703" s="2">
        <f t="shared" ca="1" si="1321"/>
        <v>108984.2</v>
      </c>
      <c r="I4703">
        <f t="shared" ca="1" si="1322"/>
        <v>1</v>
      </c>
      <c r="J4703">
        <f t="shared" si="1323"/>
        <v>-1</v>
      </c>
      <c r="K4703">
        <f t="shared" si="1316"/>
        <v>-121.51000000000022</v>
      </c>
      <c r="L4703">
        <f t="shared" ca="1" si="1317"/>
        <v>-121.51000000000022</v>
      </c>
      <c r="M4703" s="14">
        <f t="shared" si="1318"/>
        <v>6923.0300000000498</v>
      </c>
      <c r="N4703">
        <f t="shared" si="1324"/>
        <v>0</v>
      </c>
      <c r="O4703">
        <f t="shared" si="1319"/>
        <v>0</v>
      </c>
      <c r="P4703">
        <f>COUNTIF(作圖資料!$A$3:$A$249,A4703)</f>
        <v>0</v>
      </c>
      <c r="R4703" s="7">
        <f t="shared" si="1325"/>
        <v>-107</v>
      </c>
      <c r="S4703" s="8">
        <f t="shared" ca="1" si="1326"/>
        <v>-107</v>
      </c>
      <c r="T4703" s="8">
        <f t="shared" ca="1" si="1327"/>
        <v>8830</v>
      </c>
      <c r="U4703" s="8">
        <f t="shared" ca="1" si="1328"/>
        <v>0</v>
      </c>
      <c r="V4703" s="9">
        <f t="shared" ca="1" si="1329"/>
        <v>0</v>
      </c>
      <c r="W4703" s="3">
        <f t="shared" si="1330"/>
        <v>-1.6591753206850024E-2</v>
      </c>
      <c r="X4703" s="3">
        <f t="shared" si="1331"/>
        <v>3.9450342617965983E-3</v>
      </c>
      <c r="Y4703" s="3">
        <f t="shared" si="1332"/>
        <v>8.1548437807033025E-3</v>
      </c>
    </row>
    <row r="4704" spans="1:25" x14ac:dyDescent="0.25">
      <c r="A4704" s="1">
        <v>42915</v>
      </c>
      <c r="B4704" s="2">
        <v>10421.65</v>
      </c>
      <c r="C4704" s="2">
        <v>99142</v>
      </c>
      <c r="D4704" s="2">
        <v>10297</v>
      </c>
      <c r="E4704" s="2">
        <v>10193</v>
      </c>
      <c r="F4704" s="13">
        <f t="shared" si="1320"/>
        <v>-1.1960678011639247E-2</v>
      </c>
      <c r="G4704" s="2">
        <f t="shared" si="1315"/>
        <v>10030.997333333336</v>
      </c>
      <c r="H4704" s="2">
        <f t="shared" ca="1" si="1321"/>
        <v>109644.4</v>
      </c>
      <c r="I4704">
        <f t="shared" ca="1" si="1322"/>
        <v>-1</v>
      </c>
      <c r="J4704">
        <f t="shared" si="1323"/>
        <v>-1</v>
      </c>
      <c r="K4704">
        <f t="shared" si="1316"/>
        <v>31.100000000000364</v>
      </c>
      <c r="L4704">
        <f t="shared" ca="1" si="1317"/>
        <v>31.100000000000364</v>
      </c>
      <c r="M4704" s="14">
        <f t="shared" si="1318"/>
        <v>6923.0300000000498</v>
      </c>
      <c r="N4704">
        <f t="shared" si="1324"/>
        <v>0</v>
      </c>
      <c r="O4704">
        <f t="shared" si="1319"/>
        <v>0</v>
      </c>
      <c r="P4704">
        <f>COUNTIF(作圖資料!$A$3:$A$249,A4704)</f>
        <v>0</v>
      </c>
      <c r="R4704" s="7">
        <f t="shared" si="1325"/>
        <v>36</v>
      </c>
      <c r="S4704" s="8">
        <f t="shared" ca="1" si="1326"/>
        <v>36</v>
      </c>
      <c r="T4704" s="8">
        <f t="shared" ca="1" si="1327"/>
        <v>8830</v>
      </c>
      <c r="U4704" s="8">
        <f t="shared" ca="1" si="1328"/>
        <v>0</v>
      </c>
      <c r="V4704" s="9">
        <f t="shared" ca="1" si="1329"/>
        <v>0</v>
      </c>
      <c r="W4704" s="3">
        <f t="shared" si="1330"/>
        <v>-1.6591753206850024E-2</v>
      </c>
      <c r="X4704" s="3">
        <f t="shared" si="1331"/>
        <v>6.9499464719819937E-3</v>
      </c>
      <c r="Y4704" s="3">
        <f t="shared" si="1332"/>
        <v>1.1691884456670909E-2</v>
      </c>
    </row>
    <row r="4705" spans="1:25" x14ac:dyDescent="0.25">
      <c r="A4705" s="1">
        <v>42916</v>
      </c>
      <c r="B4705" s="2">
        <v>10395.07</v>
      </c>
      <c r="C4705" s="2">
        <v>92600</v>
      </c>
      <c r="D4705" s="2">
        <v>10252</v>
      </c>
      <c r="E4705" s="2">
        <v>10150</v>
      </c>
      <c r="F4705" s="13">
        <f t="shared" si="1320"/>
        <v>-1.376325508149534E-2</v>
      </c>
      <c r="G4705" s="2">
        <f t="shared" si="1315"/>
        <v>10038.423833333336</v>
      </c>
      <c r="H4705" s="2">
        <f t="shared" ca="1" si="1321"/>
        <v>110084.4</v>
      </c>
      <c r="I4705">
        <f t="shared" ca="1" si="1322"/>
        <v>-1</v>
      </c>
      <c r="J4705">
        <f t="shared" si="1323"/>
        <v>-1</v>
      </c>
      <c r="K4705">
        <f t="shared" si="1316"/>
        <v>-26.579999999999927</v>
      </c>
      <c r="L4705">
        <f t="shared" ca="1" si="1317"/>
        <v>26.579999999999927</v>
      </c>
      <c r="M4705" s="14">
        <f t="shared" si="1318"/>
        <v>6923.0300000000498</v>
      </c>
      <c r="N4705">
        <f t="shared" si="1324"/>
        <v>0</v>
      </c>
      <c r="O4705">
        <f t="shared" si="1319"/>
        <v>0</v>
      </c>
      <c r="P4705">
        <f>COUNTIF(作圖資料!$A$3:$A$249,A4705)</f>
        <v>0</v>
      </c>
      <c r="R4705" s="7">
        <f t="shared" si="1325"/>
        <v>-45</v>
      </c>
      <c r="S4705" s="8">
        <f t="shared" ca="1" si="1326"/>
        <v>45</v>
      </c>
      <c r="T4705" s="8">
        <f t="shared" ca="1" si="1327"/>
        <v>8830</v>
      </c>
      <c r="U4705" s="8">
        <f t="shared" ca="1" si="1328"/>
        <v>0</v>
      </c>
      <c r="V4705" s="9">
        <f t="shared" ca="1" si="1329"/>
        <v>0</v>
      </c>
      <c r="W4705" s="3">
        <f t="shared" si="1330"/>
        <v>-1.6591753206850024E-2</v>
      </c>
      <c r="X4705" s="3">
        <f t="shared" si="1331"/>
        <v>4.38176105247301E-3</v>
      </c>
      <c r="Y4705" s="3">
        <f t="shared" si="1332"/>
        <v>7.2705836117112899E-3</v>
      </c>
    </row>
    <row r="4706" spans="1:25" x14ac:dyDescent="0.25">
      <c r="A4706" s="1">
        <v>42919</v>
      </c>
      <c r="B4706" s="2">
        <v>10412.790000000001</v>
      </c>
      <c r="C4706" s="2">
        <v>83194</v>
      </c>
      <c r="D4706" s="2">
        <v>10289</v>
      </c>
      <c r="E4706" s="2">
        <v>10186</v>
      </c>
      <c r="F4706" s="13">
        <f t="shared" si="1320"/>
        <v>-1.1888264336455512E-2</v>
      </c>
      <c r="G4706" s="2">
        <f t="shared" si="1315"/>
        <v>10047.007000000003</v>
      </c>
      <c r="H4706" s="2">
        <f t="shared" ca="1" si="1321"/>
        <v>101735.4</v>
      </c>
      <c r="I4706">
        <f t="shared" ca="1" si="1322"/>
        <v>-1</v>
      </c>
      <c r="J4706">
        <f t="shared" si="1323"/>
        <v>-1</v>
      </c>
      <c r="K4706">
        <f t="shared" si="1316"/>
        <v>17.720000000001164</v>
      </c>
      <c r="L4706">
        <f t="shared" ca="1" si="1317"/>
        <v>-17.720000000001164</v>
      </c>
      <c r="M4706" s="14">
        <f t="shared" si="1318"/>
        <v>6923.0300000000498</v>
      </c>
      <c r="N4706">
        <f t="shared" si="1324"/>
        <v>0</v>
      </c>
      <c r="O4706">
        <f t="shared" si="1319"/>
        <v>0</v>
      </c>
      <c r="P4706">
        <f>COUNTIF(作圖資料!$A$3:$A$249,A4706)</f>
        <v>0</v>
      </c>
      <c r="R4706" s="7">
        <f t="shared" si="1325"/>
        <v>37</v>
      </c>
      <c r="S4706" s="8">
        <f t="shared" ca="1" si="1326"/>
        <v>-37</v>
      </c>
      <c r="T4706" s="8">
        <f t="shared" ca="1" si="1327"/>
        <v>8830</v>
      </c>
      <c r="U4706" s="8">
        <f t="shared" ca="1" si="1328"/>
        <v>0</v>
      </c>
      <c r="V4706" s="9">
        <f t="shared" ca="1" si="1329"/>
        <v>0</v>
      </c>
      <c r="W4706" s="3">
        <f t="shared" si="1330"/>
        <v>-1.6591753206850024E-2</v>
      </c>
      <c r="X4706" s="3">
        <f t="shared" si="1331"/>
        <v>6.0938846654789991E-3</v>
      </c>
      <c r="Y4706" s="3">
        <f t="shared" si="1332"/>
        <v>1.0905875417567046E-2</v>
      </c>
    </row>
    <row r="4707" spans="1:25" x14ac:dyDescent="0.25">
      <c r="A4707" s="1">
        <v>42920</v>
      </c>
      <c r="B4707" s="2">
        <v>10347.780000000001</v>
      </c>
      <c r="C4707" s="2">
        <v>91998</v>
      </c>
      <c r="D4707" s="2">
        <v>10217</v>
      </c>
      <c r="E4707" s="2">
        <v>10113</v>
      </c>
      <c r="F4707" s="13">
        <f t="shared" si="1320"/>
        <v>-1.2638459650282541E-2</v>
      </c>
      <c r="G4707" s="2">
        <f t="shared" si="1315"/>
        <v>10054.913833333336</v>
      </c>
      <c r="H4707" s="2">
        <f t="shared" ca="1" si="1321"/>
        <v>97622.8</v>
      </c>
      <c r="I4707">
        <f t="shared" ca="1" si="1322"/>
        <v>-1</v>
      </c>
      <c r="J4707">
        <f t="shared" si="1323"/>
        <v>-1</v>
      </c>
      <c r="K4707">
        <f t="shared" si="1316"/>
        <v>-65.010000000000218</v>
      </c>
      <c r="L4707">
        <f t="shared" ca="1" si="1317"/>
        <v>65.010000000000218</v>
      </c>
      <c r="M4707" s="14">
        <f t="shared" si="1318"/>
        <v>6923.0300000000498</v>
      </c>
      <c r="N4707">
        <f t="shared" si="1324"/>
        <v>0</v>
      </c>
      <c r="O4707">
        <f t="shared" si="1319"/>
        <v>0</v>
      </c>
      <c r="P4707">
        <f>COUNTIF(作圖資料!$A$3:$A$249,A4707)</f>
        <v>0</v>
      </c>
      <c r="R4707" s="7">
        <f t="shared" si="1325"/>
        <v>-72</v>
      </c>
      <c r="S4707" s="8">
        <f t="shared" ca="1" si="1326"/>
        <v>72</v>
      </c>
      <c r="T4707" s="8">
        <f t="shared" ca="1" si="1327"/>
        <v>8830</v>
      </c>
      <c r="U4707" s="8">
        <f t="shared" ca="1" si="1328"/>
        <v>0</v>
      </c>
      <c r="V4707" s="9">
        <f t="shared" ca="1" si="1329"/>
        <v>0</v>
      </c>
      <c r="W4707" s="3">
        <f t="shared" si="1330"/>
        <v>-1.6591753206850024E-2</v>
      </c>
      <c r="X4707" s="3">
        <f t="shared" si="1331"/>
        <v>-1.8744468449372054E-4</v>
      </c>
      <c r="Y4707" s="3">
        <f t="shared" si="1332"/>
        <v>3.8317940656313887E-3</v>
      </c>
    </row>
    <row r="4708" spans="1:25" x14ac:dyDescent="0.25">
      <c r="A4708" s="1">
        <v>42921</v>
      </c>
      <c r="B4708" s="2">
        <v>10404.790000000001</v>
      </c>
      <c r="C4708" s="2">
        <v>83644</v>
      </c>
      <c r="D4708" s="2">
        <v>10301</v>
      </c>
      <c r="E4708" s="2">
        <v>10195</v>
      </c>
      <c r="F4708" s="13">
        <f t="shared" si="1320"/>
        <v>-9.9752133392410069E-3</v>
      </c>
      <c r="G4708" s="2">
        <f t="shared" si="1315"/>
        <v>10063.618000000006</v>
      </c>
      <c r="H4708" s="2">
        <f t="shared" ca="1" si="1321"/>
        <v>90115.6</v>
      </c>
      <c r="I4708">
        <f t="shared" ca="1" si="1322"/>
        <v>-1</v>
      </c>
      <c r="J4708">
        <f t="shared" si="1323"/>
        <v>-1</v>
      </c>
      <c r="K4708">
        <f t="shared" si="1316"/>
        <v>57.010000000000218</v>
      </c>
      <c r="L4708">
        <f t="shared" ca="1" si="1317"/>
        <v>-57.010000000000218</v>
      </c>
      <c r="M4708" s="14">
        <f t="shared" si="1318"/>
        <v>6923.0300000000498</v>
      </c>
      <c r="N4708">
        <f t="shared" si="1324"/>
        <v>0</v>
      </c>
      <c r="O4708">
        <f t="shared" si="1319"/>
        <v>0</v>
      </c>
      <c r="P4708">
        <f>COUNTIF(作圖資料!$A$3:$A$249,A4708)</f>
        <v>0</v>
      </c>
      <c r="R4708" s="7">
        <f t="shared" si="1325"/>
        <v>84</v>
      </c>
      <c r="S4708" s="8">
        <f t="shared" ca="1" si="1326"/>
        <v>-84</v>
      </c>
      <c r="T4708" s="8">
        <f t="shared" ca="1" si="1327"/>
        <v>8830</v>
      </c>
      <c r="U4708" s="8">
        <f t="shared" ca="1" si="1328"/>
        <v>0</v>
      </c>
      <c r="V4708" s="9">
        <f t="shared" ca="1" si="1329"/>
        <v>0</v>
      </c>
      <c r="W4708" s="3">
        <f t="shared" si="1330"/>
        <v>-1.6591753206850024E-2</v>
      </c>
      <c r="X4708" s="3">
        <f t="shared" si="1331"/>
        <v>5.3209168943701979E-3</v>
      </c>
      <c r="Y4708" s="3">
        <f t="shared" si="1332"/>
        <v>1.2084888976222841E-2</v>
      </c>
    </row>
    <row r="4709" spans="1:25" x14ac:dyDescent="0.25">
      <c r="A4709" s="1">
        <v>42922</v>
      </c>
      <c r="B4709" s="2">
        <v>10368.200000000001</v>
      </c>
      <c r="C4709" s="2">
        <v>85779</v>
      </c>
      <c r="D4709" s="2">
        <v>10267</v>
      </c>
      <c r="E4709" s="2">
        <v>10163</v>
      </c>
      <c r="F4709" s="13">
        <f t="shared" si="1320"/>
        <v>-9.7606141856831918E-3</v>
      </c>
      <c r="G4709" s="2">
        <f t="shared" si="1315"/>
        <v>10072.547666666673</v>
      </c>
      <c r="H4709" s="2">
        <f t="shared" ca="1" si="1321"/>
        <v>87443</v>
      </c>
      <c r="I4709">
        <f t="shared" ca="1" si="1322"/>
        <v>-1</v>
      </c>
      <c r="J4709">
        <f t="shared" si="1323"/>
        <v>-1</v>
      </c>
      <c r="K4709">
        <f t="shared" si="1316"/>
        <v>-36.590000000000146</v>
      </c>
      <c r="L4709">
        <f t="shared" ca="1" si="1317"/>
        <v>36.590000000000146</v>
      </c>
      <c r="M4709" s="14">
        <f t="shared" si="1318"/>
        <v>6923.0300000000498</v>
      </c>
      <c r="N4709">
        <f t="shared" si="1324"/>
        <v>0</v>
      </c>
      <c r="O4709">
        <f t="shared" si="1319"/>
        <v>0</v>
      </c>
      <c r="P4709">
        <f>COUNTIF(作圖資料!$A$3:$A$249,A4709)</f>
        <v>0</v>
      </c>
      <c r="R4709" s="7">
        <f t="shared" si="1325"/>
        <v>-34</v>
      </c>
      <c r="S4709" s="8">
        <f t="shared" ca="1" si="1326"/>
        <v>34</v>
      </c>
      <c r="T4709" s="8">
        <f t="shared" ca="1" si="1327"/>
        <v>8830</v>
      </c>
      <c r="U4709" s="8">
        <f t="shared" ca="1" si="1328"/>
        <v>0</v>
      </c>
      <c r="V4709" s="9">
        <f t="shared" ca="1" si="1329"/>
        <v>0</v>
      </c>
      <c r="W4709" s="3">
        <f t="shared" si="1330"/>
        <v>-1.6591753206850024E-2</v>
      </c>
      <c r="X4709" s="3">
        <f t="shared" si="1331"/>
        <v>1.7855555512613641E-3</v>
      </c>
      <c r="Y4709" s="3">
        <f t="shared" si="1332"/>
        <v>8.7443505600310889E-3</v>
      </c>
    </row>
    <row r="4710" spans="1:25" x14ac:dyDescent="0.25">
      <c r="A4710" s="1">
        <v>42923</v>
      </c>
      <c r="B4710" s="2">
        <v>10297.25</v>
      </c>
      <c r="C4710" s="2">
        <v>82120</v>
      </c>
      <c r="D4710" s="2">
        <v>10203</v>
      </c>
      <c r="E4710" s="2">
        <v>10100</v>
      </c>
      <c r="F4710" s="13">
        <f t="shared" si="1320"/>
        <v>-9.1529291801208945E-3</v>
      </c>
      <c r="G4710" s="2">
        <f t="shared" si="1315"/>
        <v>10080.540500000003</v>
      </c>
      <c r="H4710" s="2">
        <f t="shared" ca="1" si="1321"/>
        <v>85347</v>
      </c>
      <c r="I4710">
        <f t="shared" ca="1" si="1322"/>
        <v>-1</v>
      </c>
      <c r="J4710">
        <f t="shared" si="1323"/>
        <v>-1</v>
      </c>
      <c r="K4710">
        <f t="shared" si="1316"/>
        <v>-70.950000000000728</v>
      </c>
      <c r="L4710">
        <f t="shared" ca="1" si="1317"/>
        <v>70.950000000000728</v>
      </c>
      <c r="M4710" s="14">
        <f t="shared" si="1318"/>
        <v>6923.0300000000498</v>
      </c>
      <c r="N4710">
        <f t="shared" si="1324"/>
        <v>0</v>
      </c>
      <c r="O4710">
        <f t="shared" si="1319"/>
        <v>0</v>
      </c>
      <c r="P4710">
        <f>COUNTIF(作圖資料!$A$3:$A$249,A4710)</f>
        <v>0</v>
      </c>
      <c r="R4710" s="7">
        <f t="shared" si="1325"/>
        <v>-64</v>
      </c>
      <c r="S4710" s="8">
        <f t="shared" ca="1" si="1326"/>
        <v>64</v>
      </c>
      <c r="T4710" s="8">
        <f t="shared" ca="1" si="1327"/>
        <v>8830</v>
      </c>
      <c r="U4710" s="8">
        <f t="shared" ca="1" si="1328"/>
        <v>0</v>
      </c>
      <c r="V4710" s="9">
        <f t="shared" ca="1" si="1329"/>
        <v>0</v>
      </c>
      <c r="W4710" s="3">
        <f t="shared" si="1330"/>
        <v>-1.6591753206850024E-2</v>
      </c>
      <c r="X4710" s="3">
        <f t="shared" si="1331"/>
        <v>-5.0697023687598097E-3</v>
      </c>
      <c r="Y4710" s="3">
        <f t="shared" si="1332"/>
        <v>2.456278247199517E-3</v>
      </c>
    </row>
    <row r="4711" spans="1:25" x14ac:dyDescent="0.25">
      <c r="A4711" s="1">
        <v>42926</v>
      </c>
      <c r="B4711" s="2">
        <v>10289.91</v>
      </c>
      <c r="C4711" s="2">
        <v>81689</v>
      </c>
      <c r="D4711" s="2">
        <v>10210</v>
      </c>
      <c r="E4711" s="2">
        <v>10106</v>
      </c>
      <c r="F4711" s="13">
        <f t="shared" si="1320"/>
        <v>-7.7658599540715301E-3</v>
      </c>
      <c r="G4711" s="2">
        <f t="shared" si="1315"/>
        <v>10088.094333333336</v>
      </c>
      <c r="H4711" s="2">
        <f t="shared" ca="1" si="1321"/>
        <v>85046</v>
      </c>
      <c r="I4711">
        <f t="shared" ca="1" si="1322"/>
        <v>-1</v>
      </c>
      <c r="J4711">
        <f t="shared" si="1323"/>
        <v>-1</v>
      </c>
      <c r="K4711">
        <f t="shared" si="1316"/>
        <v>-7.3400000000001455</v>
      </c>
      <c r="L4711">
        <f t="shared" ca="1" si="1317"/>
        <v>7.3400000000001455</v>
      </c>
      <c r="M4711" s="14">
        <f t="shared" si="1318"/>
        <v>6923.0300000000498</v>
      </c>
      <c r="N4711">
        <f t="shared" si="1324"/>
        <v>0</v>
      </c>
      <c r="O4711">
        <f t="shared" si="1319"/>
        <v>0</v>
      </c>
      <c r="P4711">
        <f>COUNTIF(作圖資料!$A$3:$A$249,A4711)</f>
        <v>0</v>
      </c>
      <c r="R4711" s="7">
        <f t="shared" si="1325"/>
        <v>7</v>
      </c>
      <c r="S4711" s="8">
        <f t="shared" ca="1" si="1326"/>
        <v>-7</v>
      </c>
      <c r="T4711" s="8">
        <f t="shared" ca="1" si="1327"/>
        <v>8830</v>
      </c>
      <c r="U4711" s="8">
        <f t="shared" ca="1" si="1328"/>
        <v>0</v>
      </c>
      <c r="V4711" s="9">
        <f t="shared" ca="1" si="1329"/>
        <v>0</v>
      </c>
      <c r="W4711" s="3">
        <f t="shared" si="1330"/>
        <v>-1.6591753206850024E-2</v>
      </c>
      <c r="X4711" s="3">
        <f t="shared" si="1331"/>
        <v>-5.7789002987521654E-3</v>
      </c>
      <c r="Y4711" s="3">
        <f t="shared" si="1332"/>
        <v>3.1440361564154529E-3</v>
      </c>
    </row>
    <row r="4712" spans="1:25" x14ac:dyDescent="0.25">
      <c r="A4712" s="1">
        <v>42927</v>
      </c>
      <c r="B4712" s="2">
        <v>10415.57</v>
      </c>
      <c r="C4712" s="2">
        <v>108284</v>
      </c>
      <c r="D4712" s="2">
        <v>10342</v>
      </c>
      <c r="E4712" s="2">
        <v>10237</v>
      </c>
      <c r="F4712" s="13">
        <f t="shared" si="1320"/>
        <v>-7.0634636414521612E-3</v>
      </c>
      <c r="G4712" s="2">
        <f t="shared" si="1315"/>
        <v>10099.47166666667</v>
      </c>
      <c r="H4712" s="2">
        <f t="shared" ca="1" si="1321"/>
        <v>88303.2</v>
      </c>
      <c r="I4712">
        <f t="shared" ca="1" si="1322"/>
        <v>1</v>
      </c>
      <c r="J4712">
        <f t="shared" si="1323"/>
        <v>-1</v>
      </c>
      <c r="K4712">
        <f t="shared" si="1316"/>
        <v>125.65999999999985</v>
      </c>
      <c r="L4712">
        <f t="shared" ca="1" si="1317"/>
        <v>-125.65999999999985</v>
      </c>
      <c r="M4712" s="14">
        <f t="shared" si="1318"/>
        <v>6923.0300000000498</v>
      </c>
      <c r="N4712">
        <f t="shared" si="1324"/>
        <v>0</v>
      </c>
      <c r="O4712">
        <f t="shared" si="1319"/>
        <v>0</v>
      </c>
      <c r="P4712">
        <f>COUNTIF(作圖資料!$A$3:$A$249,A4712)</f>
        <v>0</v>
      </c>
      <c r="R4712" s="7">
        <f t="shared" si="1325"/>
        <v>132</v>
      </c>
      <c r="S4712" s="8">
        <f t="shared" ca="1" si="1326"/>
        <v>-132</v>
      </c>
      <c r="T4712" s="8">
        <f t="shared" ca="1" si="1327"/>
        <v>8830</v>
      </c>
      <c r="U4712" s="8">
        <f t="shared" ca="1" si="1328"/>
        <v>0</v>
      </c>
      <c r="V4712" s="9">
        <f t="shared" ca="1" si="1329"/>
        <v>0</v>
      </c>
      <c r="W4712" s="3">
        <f t="shared" si="1330"/>
        <v>-1.6591753206850024E-2</v>
      </c>
      <c r="X4712" s="3">
        <f t="shared" si="1331"/>
        <v>6.3624909659389939E-3</v>
      </c>
      <c r="Y4712" s="3">
        <f t="shared" si="1332"/>
        <v>1.6113185301630528E-2</v>
      </c>
    </row>
    <row r="4713" spans="1:25" x14ac:dyDescent="0.25">
      <c r="A4713" s="1">
        <v>42928</v>
      </c>
      <c r="B4713" s="2">
        <v>10420.68</v>
      </c>
      <c r="C4713" s="2">
        <v>109713</v>
      </c>
      <c r="D4713" s="2">
        <v>10339</v>
      </c>
      <c r="E4713" s="2">
        <v>10230</v>
      </c>
      <c r="F4713" s="13">
        <f t="shared" si="1320"/>
        <v>-7.8382600751583098E-3</v>
      </c>
      <c r="G4713" s="2">
        <f t="shared" si="1315"/>
        <v>10111.209666666671</v>
      </c>
      <c r="H4713" s="2">
        <f t="shared" ca="1" si="1321"/>
        <v>93517</v>
      </c>
      <c r="I4713">
        <f t="shared" ca="1" si="1322"/>
        <v>1</v>
      </c>
      <c r="J4713">
        <f t="shared" si="1323"/>
        <v>-1</v>
      </c>
      <c r="K4713">
        <f t="shared" si="1316"/>
        <v>5.1100000000005821</v>
      </c>
      <c r="L4713">
        <f t="shared" ca="1" si="1317"/>
        <v>5.1100000000005821</v>
      </c>
      <c r="M4713" s="14">
        <f t="shared" si="1318"/>
        <v>6923.0300000000498</v>
      </c>
      <c r="N4713">
        <f t="shared" si="1324"/>
        <v>0</v>
      </c>
      <c r="O4713">
        <f t="shared" si="1319"/>
        <v>0</v>
      </c>
      <c r="P4713">
        <f>COUNTIF(作圖資料!$A$3:$A$249,A4713)</f>
        <v>0</v>
      </c>
      <c r="R4713" s="7">
        <f t="shared" si="1325"/>
        <v>-3</v>
      </c>
      <c r="S4713" s="8">
        <f t="shared" ca="1" si="1326"/>
        <v>-3</v>
      </c>
      <c r="T4713" s="8">
        <f t="shared" ca="1" si="1327"/>
        <v>8830</v>
      </c>
      <c r="U4713" s="8">
        <f t="shared" ca="1" si="1328"/>
        <v>0</v>
      </c>
      <c r="V4713" s="9">
        <f t="shared" ca="1" si="1329"/>
        <v>0</v>
      </c>
      <c r="W4713" s="3">
        <f t="shared" si="1330"/>
        <v>-1.6591753206850024E-2</v>
      </c>
      <c r="X4713" s="3">
        <f t="shared" si="1331"/>
        <v>6.8562241297349669E-3</v>
      </c>
      <c r="Y4713" s="3">
        <f t="shared" si="1332"/>
        <v>1.5818431911966524E-2</v>
      </c>
    </row>
    <row r="4714" spans="1:25" x14ac:dyDescent="0.25">
      <c r="A4714" s="1">
        <v>42929</v>
      </c>
      <c r="B4714" s="2">
        <v>10460.15</v>
      </c>
      <c r="C4714" s="2">
        <v>114938</v>
      </c>
      <c r="D4714" s="2">
        <v>10420</v>
      </c>
      <c r="E4714" s="2">
        <v>10307</v>
      </c>
      <c r="F4714" s="13">
        <f t="shared" si="1320"/>
        <v>-3.8383770787225879E-3</v>
      </c>
      <c r="G4714" s="2">
        <f t="shared" si="1315"/>
        <v>10123.102833333338</v>
      </c>
      <c r="H4714" s="2">
        <f t="shared" ca="1" si="1321"/>
        <v>99348.800000000003</v>
      </c>
      <c r="I4714">
        <f t="shared" ca="1" si="1322"/>
        <v>1</v>
      </c>
      <c r="J4714">
        <f t="shared" si="1323"/>
        <v>-1</v>
      </c>
      <c r="K4714">
        <f t="shared" si="1316"/>
        <v>39.469999999999345</v>
      </c>
      <c r="L4714">
        <f t="shared" ca="1" si="1317"/>
        <v>39.469999999999345</v>
      </c>
      <c r="M4714" s="14">
        <f t="shared" si="1318"/>
        <v>6923.0300000000498</v>
      </c>
      <c r="N4714">
        <f t="shared" si="1324"/>
        <v>0</v>
      </c>
      <c r="O4714">
        <f t="shared" si="1319"/>
        <v>0</v>
      </c>
      <c r="P4714">
        <f>COUNTIF(作圖資料!$A$3:$A$249,A4714)</f>
        <v>0</v>
      </c>
      <c r="R4714" s="7">
        <f t="shared" si="1325"/>
        <v>81</v>
      </c>
      <c r="S4714" s="8">
        <f t="shared" ca="1" si="1326"/>
        <v>81</v>
      </c>
      <c r="T4714" s="8">
        <f t="shared" ca="1" si="1327"/>
        <v>8830</v>
      </c>
      <c r="U4714" s="8">
        <f t="shared" ca="1" si="1328"/>
        <v>0</v>
      </c>
      <c r="V4714" s="9">
        <f t="shared" ca="1" si="1329"/>
        <v>0</v>
      </c>
      <c r="W4714" s="3">
        <f t="shared" si="1330"/>
        <v>-1.6591753206850024E-2</v>
      </c>
      <c r="X4714" s="3">
        <f t="shared" si="1331"/>
        <v>1.0669853870442836E-2</v>
      </c>
      <c r="Y4714" s="3">
        <f t="shared" si="1332"/>
        <v>2.3776773432893972E-2</v>
      </c>
    </row>
    <row r="4715" spans="1:25" x14ac:dyDescent="0.25">
      <c r="A4715" s="1">
        <v>42930</v>
      </c>
      <c r="B4715" s="2">
        <v>10443.91</v>
      </c>
      <c r="C4715" s="2">
        <v>99631</v>
      </c>
      <c r="D4715" s="2">
        <v>10403</v>
      </c>
      <c r="E4715" s="2">
        <v>10293</v>
      </c>
      <c r="F4715" s="13">
        <f t="shared" si="1320"/>
        <v>-3.9171153332420161E-3</v>
      </c>
      <c r="G4715" s="2">
        <f t="shared" si="1315"/>
        <v>10136.502333333337</v>
      </c>
      <c r="H4715" s="2">
        <f t="shared" ca="1" si="1321"/>
        <v>102851</v>
      </c>
      <c r="I4715">
        <f t="shared" ca="1" si="1322"/>
        <v>-1</v>
      </c>
      <c r="J4715">
        <f t="shared" si="1323"/>
        <v>-1</v>
      </c>
      <c r="K4715">
        <f t="shared" si="1316"/>
        <v>-16.239999999999782</v>
      </c>
      <c r="L4715">
        <f t="shared" ca="1" si="1317"/>
        <v>-16.239999999999782</v>
      </c>
      <c r="M4715" s="14">
        <f t="shared" si="1318"/>
        <v>6923.0300000000498</v>
      </c>
      <c r="N4715">
        <f t="shared" si="1324"/>
        <v>0</v>
      </c>
      <c r="O4715">
        <f t="shared" si="1319"/>
        <v>0</v>
      </c>
      <c r="P4715">
        <f>COUNTIF(作圖資料!$A$3:$A$249,A4715)</f>
        <v>0</v>
      </c>
      <c r="R4715" s="7">
        <f t="shared" si="1325"/>
        <v>-17</v>
      </c>
      <c r="S4715" s="8">
        <f t="shared" ca="1" si="1326"/>
        <v>-17</v>
      </c>
      <c r="T4715" s="8">
        <f t="shared" ca="1" si="1327"/>
        <v>8830</v>
      </c>
      <c r="U4715" s="8">
        <f t="shared" ca="1" si="1328"/>
        <v>0</v>
      </c>
      <c r="V4715" s="9">
        <f t="shared" ca="1" si="1329"/>
        <v>0</v>
      </c>
      <c r="W4715" s="3">
        <f t="shared" si="1330"/>
        <v>-1.6591753206850024E-2</v>
      </c>
      <c r="X4715" s="3">
        <f t="shared" si="1331"/>
        <v>9.1007292950919805E-3</v>
      </c>
      <c r="Y4715" s="3">
        <f t="shared" si="1332"/>
        <v>2.2106504224798096E-2</v>
      </c>
    </row>
    <row r="4716" spans="1:25" x14ac:dyDescent="0.25">
      <c r="A4716" s="1">
        <v>42933</v>
      </c>
      <c r="B4716" s="2">
        <v>10457.540000000001</v>
      </c>
      <c r="C4716" s="2">
        <v>98937</v>
      </c>
      <c r="D4716" s="2">
        <v>10436</v>
      </c>
      <c r="E4716" s="2">
        <v>10320</v>
      </c>
      <c r="F4716" s="13">
        <f t="shared" si="1320"/>
        <v>-2.0597578397979488E-3</v>
      </c>
      <c r="G4716" s="2">
        <f t="shared" si="1315"/>
        <v>10150.249833333339</v>
      </c>
      <c r="H4716" s="2">
        <f t="shared" ca="1" si="1321"/>
        <v>106300.6</v>
      </c>
      <c r="I4716">
        <f t="shared" ca="1" si="1322"/>
        <v>-1</v>
      </c>
      <c r="J4716">
        <f t="shared" si="1323"/>
        <v>-1</v>
      </c>
      <c r="K4716">
        <f t="shared" si="1316"/>
        <v>13.630000000001019</v>
      </c>
      <c r="L4716">
        <f t="shared" ca="1" si="1317"/>
        <v>-13.630000000001019</v>
      </c>
      <c r="M4716" s="14">
        <f t="shared" si="1318"/>
        <v>6923.0300000000498</v>
      </c>
      <c r="N4716">
        <f t="shared" si="1324"/>
        <v>0</v>
      </c>
      <c r="O4716">
        <f t="shared" si="1319"/>
        <v>0</v>
      </c>
      <c r="P4716">
        <f>COUNTIF(作圖資料!$A$3:$A$249,A4716)</f>
        <v>0</v>
      </c>
      <c r="R4716" s="7">
        <f t="shared" si="1325"/>
        <v>33</v>
      </c>
      <c r="S4716" s="8">
        <f t="shared" ca="1" si="1326"/>
        <v>-33</v>
      </c>
      <c r="T4716" s="8">
        <f t="shared" ca="1" si="1327"/>
        <v>8830</v>
      </c>
      <c r="U4716" s="8">
        <f t="shared" ca="1" si="1328"/>
        <v>0</v>
      </c>
      <c r="V4716" s="9">
        <f t="shared" ca="1" si="1329"/>
        <v>0</v>
      </c>
      <c r="W4716" s="3">
        <f t="shared" si="1330"/>
        <v>-1.6591753206850024E-2</v>
      </c>
      <c r="X4716" s="3">
        <f t="shared" si="1331"/>
        <v>1.0417673135118655E-2</v>
      </c>
      <c r="Y4716" s="3">
        <f t="shared" si="1332"/>
        <v>2.534879151110192E-2</v>
      </c>
    </row>
    <row r="4717" spans="1:25" x14ac:dyDescent="0.25">
      <c r="A4717" s="1">
        <v>42934</v>
      </c>
      <c r="B4717" s="2">
        <v>10481.26</v>
      </c>
      <c r="C4717" s="2">
        <v>95954</v>
      </c>
      <c r="D4717" s="2">
        <v>10462</v>
      </c>
      <c r="E4717" s="2">
        <v>10344</v>
      </c>
      <c r="F4717" s="13">
        <f t="shared" si="1320"/>
        <v>-1.8375653308858597E-3</v>
      </c>
      <c r="G4717" s="2">
        <f t="shared" si="1315"/>
        <v>10162.980666666672</v>
      </c>
      <c r="H4717" s="2">
        <f t="shared" ca="1" si="1321"/>
        <v>103834.6</v>
      </c>
      <c r="I4717">
        <f t="shared" ca="1" si="1322"/>
        <v>-1</v>
      </c>
      <c r="J4717">
        <f t="shared" si="1323"/>
        <v>-1</v>
      </c>
      <c r="K4717">
        <f t="shared" si="1316"/>
        <v>23.719999999999345</v>
      </c>
      <c r="L4717">
        <f t="shared" ca="1" si="1317"/>
        <v>-23.719999999999345</v>
      </c>
      <c r="M4717" s="14">
        <f t="shared" si="1318"/>
        <v>6923.0300000000498</v>
      </c>
      <c r="N4717">
        <f t="shared" si="1324"/>
        <v>0</v>
      </c>
      <c r="O4717">
        <f t="shared" si="1319"/>
        <v>0</v>
      </c>
      <c r="P4717">
        <f>COUNTIF(作圖資料!$A$3:$A$249,A4717)</f>
        <v>0</v>
      </c>
      <c r="R4717" s="7">
        <f t="shared" si="1325"/>
        <v>26</v>
      </c>
      <c r="S4717" s="8">
        <f t="shared" ca="1" si="1326"/>
        <v>-26</v>
      </c>
      <c r="T4717" s="8">
        <f t="shared" ca="1" si="1327"/>
        <v>8830</v>
      </c>
      <c r="U4717" s="8">
        <f t="shared" ca="1" si="1328"/>
        <v>0</v>
      </c>
      <c r="V4717" s="9">
        <f t="shared" ca="1" si="1329"/>
        <v>0</v>
      </c>
      <c r="W4717" s="3">
        <f t="shared" si="1330"/>
        <v>-1.6591753206850024E-2</v>
      </c>
      <c r="X4717" s="3">
        <f t="shared" si="1331"/>
        <v>1.2709522576456189E-2</v>
      </c>
      <c r="Y4717" s="3">
        <f t="shared" si="1332"/>
        <v>2.7903320888189809E-2</v>
      </c>
    </row>
    <row r="4718" spans="1:25" x14ac:dyDescent="0.25">
      <c r="A4718" s="1">
        <v>42935</v>
      </c>
      <c r="B4718" s="2">
        <v>10506.1</v>
      </c>
      <c r="C4718" s="2">
        <v>118707</v>
      </c>
      <c r="D4718" s="2">
        <v>10500</v>
      </c>
      <c r="E4718" s="2">
        <v>10386</v>
      </c>
      <c r="F4718" s="13">
        <f t="shared" si="1320"/>
        <v>-1.1431454107613703E-2</v>
      </c>
      <c r="G4718" s="2">
        <f t="shared" si="1315"/>
        <v>10176.116500000004</v>
      </c>
      <c r="H4718" s="2">
        <f t="shared" ca="1" si="1321"/>
        <v>105633.4</v>
      </c>
      <c r="I4718">
        <f t="shared" ca="1" si="1322"/>
        <v>1</v>
      </c>
      <c r="J4718">
        <f t="shared" si="1323"/>
        <v>-1</v>
      </c>
      <c r="K4718">
        <f t="shared" si="1316"/>
        <v>24.840000000000146</v>
      </c>
      <c r="L4718">
        <f t="shared" ca="1" si="1317"/>
        <v>-24.840000000000146</v>
      </c>
      <c r="M4718" s="14">
        <f t="shared" si="1318"/>
        <v>6923.0300000000498</v>
      </c>
      <c r="N4718">
        <f t="shared" si="1324"/>
        <v>0</v>
      </c>
      <c r="O4718">
        <f t="shared" si="1319"/>
        <v>0</v>
      </c>
      <c r="P4718">
        <f>COUNTIF(作圖資料!$A$3:$A$249,A4718)</f>
        <v>1</v>
      </c>
      <c r="R4718" s="7">
        <f t="shared" si="1325"/>
        <v>38</v>
      </c>
      <c r="S4718" s="8">
        <f t="shared" ca="1" si="1326"/>
        <v>-38</v>
      </c>
      <c r="T4718" s="8">
        <f t="shared" ca="1" si="1327"/>
        <v>8830</v>
      </c>
      <c r="U4718" s="8">
        <f t="shared" ca="1" si="1328"/>
        <v>0</v>
      </c>
      <c r="V4718" s="9">
        <f t="shared" ca="1" si="1329"/>
        <v>0</v>
      </c>
      <c r="W4718" s="3">
        <f t="shared" si="1330"/>
        <v>-1.6591753206850024E-2</v>
      </c>
      <c r="X4718" s="3">
        <f t="shared" si="1331"/>
        <v>1.5109587505748978E-2</v>
      </c>
      <c r="Y4718" s="3">
        <f t="shared" si="1332"/>
        <v>3.1636863823933492E-2</v>
      </c>
    </row>
    <row r="4719" spans="1:25" x14ac:dyDescent="0.25">
      <c r="A4719" s="1">
        <v>42936</v>
      </c>
      <c r="B4719" s="2">
        <v>10499.36</v>
      </c>
      <c r="C4719" s="2">
        <v>101939</v>
      </c>
      <c r="D4719" s="2">
        <v>10390</v>
      </c>
      <c r="E4719" s="2">
        <v>10364</v>
      </c>
      <c r="F4719" s="13">
        <f t="shared" si="1320"/>
        <v>-1.0415872967495243E-2</v>
      </c>
      <c r="G4719" s="2">
        <f t="shared" si="1315"/>
        <v>10187.077333333336</v>
      </c>
      <c r="H4719" s="2">
        <f t="shared" ca="1" si="1321"/>
        <v>103033.60000000001</v>
      </c>
      <c r="I4719">
        <f t="shared" ca="1" si="1322"/>
        <v>-1</v>
      </c>
      <c r="J4719">
        <f t="shared" si="1323"/>
        <v>-1</v>
      </c>
      <c r="K4719">
        <f t="shared" si="1316"/>
        <v>-6.7399999999997817</v>
      </c>
      <c r="L4719">
        <f t="shared" ca="1" si="1317"/>
        <v>-6.7399999999997817</v>
      </c>
      <c r="M4719" s="14">
        <f t="shared" si="1318"/>
        <v>6923.0300000000498</v>
      </c>
      <c r="N4719">
        <f t="shared" si="1324"/>
        <v>0</v>
      </c>
      <c r="O4719">
        <f t="shared" si="1319"/>
        <v>0</v>
      </c>
      <c r="P4719">
        <f>COUNTIF(作圖資料!$A$3:$A$249,A4719)</f>
        <v>0</v>
      </c>
      <c r="R4719" s="7">
        <f t="shared" si="1325"/>
        <v>4</v>
      </c>
      <c r="S4719" s="8">
        <f t="shared" ca="1" si="1326"/>
        <v>4</v>
      </c>
      <c r="T4719" s="8">
        <f t="shared" ca="1" si="1327"/>
        <v>8830</v>
      </c>
      <c r="U4719" s="8">
        <f t="shared" ca="1" si="1328"/>
        <v>0</v>
      </c>
      <c r="V4719" s="9">
        <f t="shared" ca="1" si="1329"/>
        <v>0</v>
      </c>
      <c r="W4719" s="3">
        <f t="shared" si="1330"/>
        <v>-1.1431454107613703E-2</v>
      </c>
      <c r="X4719" s="3">
        <f t="shared" si="1331"/>
        <v>-6.4153206232567565E-4</v>
      </c>
      <c r="Y4719" s="3">
        <f t="shared" si="1332"/>
        <v>3.8513383400731754E-4</v>
      </c>
    </row>
    <row r="4720" spans="1:25" x14ac:dyDescent="0.25">
      <c r="A4720" s="1">
        <v>42937</v>
      </c>
      <c r="B4720" s="2">
        <v>10436.700000000001</v>
      </c>
      <c r="C4720" s="2">
        <v>84426</v>
      </c>
      <c r="D4720" s="2">
        <v>10329</v>
      </c>
      <c r="E4720" s="2">
        <v>10300</v>
      </c>
      <c r="F4720" s="13">
        <f t="shared" si="1320"/>
        <v>-1.0319353818735832E-2</v>
      </c>
      <c r="G4720" s="2">
        <f t="shared" si="1315"/>
        <v>10196.748166666668</v>
      </c>
      <c r="H4720" s="2">
        <f t="shared" ca="1" si="1321"/>
        <v>99992.6</v>
      </c>
      <c r="I4720">
        <f t="shared" ca="1" si="1322"/>
        <v>-1</v>
      </c>
      <c r="J4720">
        <f t="shared" si="1323"/>
        <v>-1</v>
      </c>
      <c r="K4720">
        <f t="shared" si="1316"/>
        <v>-62.659999999999854</v>
      </c>
      <c r="L4720">
        <f t="shared" ca="1" si="1317"/>
        <v>62.659999999999854</v>
      </c>
      <c r="M4720" s="14">
        <f t="shared" si="1318"/>
        <v>6923.0300000000498</v>
      </c>
      <c r="N4720">
        <f t="shared" si="1324"/>
        <v>0</v>
      </c>
      <c r="O4720">
        <f t="shared" si="1319"/>
        <v>0</v>
      </c>
      <c r="P4720">
        <f>COUNTIF(作圖資料!$A$3:$A$249,A4720)</f>
        <v>0</v>
      </c>
      <c r="R4720" s="7">
        <f t="shared" si="1325"/>
        <v>-61</v>
      </c>
      <c r="S4720" s="8">
        <f t="shared" ca="1" si="1326"/>
        <v>61</v>
      </c>
      <c r="T4720" s="8">
        <f t="shared" ca="1" si="1327"/>
        <v>8830</v>
      </c>
      <c r="U4720" s="8">
        <f t="shared" ca="1" si="1328"/>
        <v>0</v>
      </c>
      <c r="V4720" s="9">
        <f t="shared" ca="1" si="1329"/>
        <v>0</v>
      </c>
      <c r="W4720" s="3">
        <f t="shared" si="1330"/>
        <v>-1.1431454107613703E-2</v>
      </c>
      <c r="X4720" s="3">
        <f t="shared" si="1331"/>
        <v>-6.6056862203861533E-3</v>
      </c>
      <c r="Y4720" s="3">
        <f t="shared" si="1332"/>
        <v>-5.4881571346042657E-3</v>
      </c>
    </row>
    <row r="4721" spans="1:25" x14ac:dyDescent="0.25">
      <c r="A4721" s="1">
        <v>42940</v>
      </c>
      <c r="B4721" s="2">
        <v>10461.280000000001</v>
      </c>
      <c r="C4721" s="2">
        <v>81471</v>
      </c>
      <c r="D4721" s="2">
        <v>10362</v>
      </c>
      <c r="E4721" s="2">
        <v>10331</v>
      </c>
      <c r="F4721" s="13">
        <f t="shared" si="1320"/>
        <v>-9.4902344646162762E-3</v>
      </c>
      <c r="G4721" s="2">
        <f t="shared" si="1315"/>
        <v>10206.759166666669</v>
      </c>
      <c r="H4721" s="2">
        <f t="shared" ca="1" si="1321"/>
        <v>96499.4</v>
      </c>
      <c r="I4721">
        <f t="shared" ca="1" si="1322"/>
        <v>-1</v>
      </c>
      <c r="J4721">
        <f t="shared" si="1323"/>
        <v>-1</v>
      </c>
      <c r="K4721">
        <f t="shared" si="1316"/>
        <v>24.579999999999927</v>
      </c>
      <c r="L4721">
        <f t="shared" ca="1" si="1317"/>
        <v>-24.579999999999927</v>
      </c>
      <c r="M4721" s="14">
        <f t="shared" si="1318"/>
        <v>6923.0300000000498</v>
      </c>
      <c r="N4721">
        <f t="shared" si="1324"/>
        <v>0</v>
      </c>
      <c r="O4721">
        <f t="shared" si="1319"/>
        <v>0</v>
      </c>
      <c r="P4721">
        <f>COUNTIF(作圖資料!$A$3:$A$249,A4721)</f>
        <v>0</v>
      </c>
      <c r="R4721" s="7">
        <f t="shared" si="1325"/>
        <v>33</v>
      </c>
      <c r="S4721" s="8">
        <f t="shared" ca="1" si="1326"/>
        <v>-33</v>
      </c>
      <c r="T4721" s="8">
        <f t="shared" ca="1" si="1327"/>
        <v>8830</v>
      </c>
      <c r="U4721" s="8">
        <f t="shared" ca="1" si="1328"/>
        <v>0</v>
      </c>
      <c r="V4721" s="9">
        <f t="shared" ca="1" si="1329"/>
        <v>0</v>
      </c>
      <c r="W4721" s="3">
        <f t="shared" si="1330"/>
        <v>-1.1431454107613703E-2</v>
      </c>
      <c r="X4721" s="3">
        <f t="shared" si="1331"/>
        <v>-4.2660930316672507E-3</v>
      </c>
      <c r="Y4721" s="3">
        <f t="shared" si="1332"/>
        <v>-2.3108030040439598E-3</v>
      </c>
    </row>
    <row r="4722" spans="1:25" x14ac:dyDescent="0.25">
      <c r="A4722" s="1">
        <v>42941</v>
      </c>
      <c r="B4722" s="2">
        <v>10463.15</v>
      </c>
      <c r="C4722" s="2">
        <v>92161</v>
      </c>
      <c r="D4722" s="2">
        <v>10363</v>
      </c>
      <c r="E4722" s="2">
        <v>10333</v>
      </c>
      <c r="F4722" s="13">
        <f t="shared" si="1320"/>
        <v>-9.5716873025809557E-3</v>
      </c>
      <c r="G4722" s="2">
        <f t="shared" si="1315"/>
        <v>10216.611666666668</v>
      </c>
      <c r="H4722" s="2">
        <f t="shared" ca="1" si="1321"/>
        <v>95740.800000000003</v>
      </c>
      <c r="I4722">
        <f t="shared" ca="1" si="1322"/>
        <v>-1</v>
      </c>
      <c r="J4722">
        <f t="shared" si="1323"/>
        <v>-1</v>
      </c>
      <c r="K4722">
        <f t="shared" si="1316"/>
        <v>1.8699999999989814</v>
      </c>
      <c r="L4722">
        <f t="shared" ca="1" si="1317"/>
        <v>-1.8699999999989814</v>
      </c>
      <c r="M4722" s="14">
        <f t="shared" si="1318"/>
        <v>6923.0300000000498</v>
      </c>
      <c r="N4722">
        <f t="shared" si="1324"/>
        <v>0</v>
      </c>
      <c r="O4722">
        <f t="shared" si="1319"/>
        <v>0</v>
      </c>
      <c r="P4722">
        <f>COUNTIF(作圖資料!$A$3:$A$249,A4722)</f>
        <v>0</v>
      </c>
      <c r="R4722" s="7">
        <f t="shared" si="1325"/>
        <v>1</v>
      </c>
      <c r="S4722" s="8">
        <f t="shared" ca="1" si="1326"/>
        <v>-1</v>
      </c>
      <c r="T4722" s="8">
        <f t="shared" ca="1" si="1327"/>
        <v>8830</v>
      </c>
      <c r="U4722" s="8">
        <f t="shared" ca="1" si="1328"/>
        <v>0</v>
      </c>
      <c r="V4722" s="9">
        <f t="shared" ca="1" si="1329"/>
        <v>0</v>
      </c>
      <c r="W4722" s="3">
        <f t="shared" si="1330"/>
        <v>-1.1431454107613703E-2</v>
      </c>
      <c r="X4722" s="3">
        <f t="shared" si="1331"/>
        <v>-4.088101198351457E-3</v>
      </c>
      <c r="Y4722" s="3">
        <f t="shared" si="1332"/>
        <v>-2.2145195455420819E-3</v>
      </c>
    </row>
    <row r="4723" spans="1:25" x14ac:dyDescent="0.25">
      <c r="A4723" s="1">
        <v>42942</v>
      </c>
      <c r="B4723" s="2">
        <v>10419.11</v>
      </c>
      <c r="C4723" s="2">
        <v>107598</v>
      </c>
      <c r="D4723" s="2">
        <v>10329</v>
      </c>
      <c r="E4723" s="2">
        <v>10300</v>
      </c>
      <c r="F4723" s="13">
        <f t="shared" si="1320"/>
        <v>-8.6485314004747238E-3</v>
      </c>
      <c r="G4723" s="2">
        <f t="shared" si="1315"/>
        <v>10224.575666666668</v>
      </c>
      <c r="H4723" s="2">
        <f t="shared" ca="1" si="1321"/>
        <v>93519</v>
      </c>
      <c r="I4723">
        <f t="shared" ca="1" si="1322"/>
        <v>1</v>
      </c>
      <c r="J4723">
        <f t="shared" si="1323"/>
        <v>-1</v>
      </c>
      <c r="K4723">
        <f t="shared" si="1316"/>
        <v>-44.039999999999054</v>
      </c>
      <c r="L4723">
        <f t="shared" ca="1" si="1317"/>
        <v>44.039999999999054</v>
      </c>
      <c r="M4723" s="14">
        <f t="shared" si="1318"/>
        <v>6923.0300000000498</v>
      </c>
      <c r="N4723">
        <f t="shared" si="1324"/>
        <v>0</v>
      </c>
      <c r="O4723">
        <f t="shared" si="1319"/>
        <v>0</v>
      </c>
      <c r="P4723">
        <f>COUNTIF(作圖資料!$A$3:$A$249,A4723)</f>
        <v>0</v>
      </c>
      <c r="R4723" s="7">
        <f t="shared" si="1325"/>
        <v>-34</v>
      </c>
      <c r="S4723" s="8">
        <f t="shared" ca="1" si="1326"/>
        <v>34</v>
      </c>
      <c r="T4723" s="8">
        <f t="shared" ca="1" si="1327"/>
        <v>8830</v>
      </c>
      <c r="U4723" s="8">
        <f t="shared" ca="1" si="1328"/>
        <v>0</v>
      </c>
      <c r="V4723" s="9">
        <f t="shared" ca="1" si="1329"/>
        <v>0</v>
      </c>
      <c r="W4723" s="3">
        <f t="shared" si="1330"/>
        <v>-1.1431454107613703E-2</v>
      </c>
      <c r="X4723" s="3">
        <f t="shared" si="1331"/>
        <v>-8.2799516471382395E-3</v>
      </c>
      <c r="Y4723" s="3">
        <f t="shared" si="1332"/>
        <v>-5.4881571346042657E-3</v>
      </c>
    </row>
    <row r="4724" spans="1:25" x14ac:dyDescent="0.25">
      <c r="A4724" s="1">
        <v>42943</v>
      </c>
      <c r="B4724" s="2">
        <v>10508.37</v>
      </c>
      <c r="C4724" s="2">
        <v>109083</v>
      </c>
      <c r="D4724" s="2">
        <v>10448</v>
      </c>
      <c r="E4724" s="2">
        <v>10415</v>
      </c>
      <c r="F4724" s="13">
        <f t="shared" si="1320"/>
        <v>-5.7449442682357965E-3</v>
      </c>
      <c r="G4724" s="2">
        <f t="shared" si="1315"/>
        <v>10233.793</v>
      </c>
      <c r="H4724" s="2">
        <f t="shared" ca="1" si="1321"/>
        <v>94947.8</v>
      </c>
      <c r="I4724">
        <f t="shared" ca="1" si="1322"/>
        <v>1</v>
      </c>
      <c r="J4724">
        <f t="shared" si="1323"/>
        <v>-1</v>
      </c>
      <c r="K4724">
        <f t="shared" si="1316"/>
        <v>89.260000000000218</v>
      </c>
      <c r="L4724">
        <f t="shared" ca="1" si="1317"/>
        <v>89.260000000000218</v>
      </c>
      <c r="M4724" s="14">
        <f t="shared" si="1318"/>
        <v>6923.0300000000498</v>
      </c>
      <c r="N4724">
        <f t="shared" si="1324"/>
        <v>0</v>
      </c>
      <c r="O4724">
        <f t="shared" si="1319"/>
        <v>0</v>
      </c>
      <c r="P4724">
        <f>COUNTIF(作圖資料!$A$3:$A$249,A4724)</f>
        <v>0</v>
      </c>
      <c r="R4724" s="7">
        <f t="shared" si="1325"/>
        <v>119</v>
      </c>
      <c r="S4724" s="8">
        <f t="shared" ca="1" si="1326"/>
        <v>119</v>
      </c>
      <c r="T4724" s="8">
        <f t="shared" ca="1" si="1327"/>
        <v>8830</v>
      </c>
      <c r="U4724" s="8">
        <f t="shared" ca="1" si="1328"/>
        <v>0</v>
      </c>
      <c r="V4724" s="9">
        <f t="shared" ca="1" si="1329"/>
        <v>0</v>
      </c>
      <c r="W4724" s="3">
        <f t="shared" si="1330"/>
        <v>-1.1431454107613703E-2</v>
      </c>
      <c r="X4724" s="3">
        <f t="shared" si="1331"/>
        <v>2.1606495274184567E-4</v>
      </c>
      <c r="Y4724" s="3">
        <f t="shared" si="1332"/>
        <v>5.9695744271133222E-3</v>
      </c>
    </row>
    <row r="4725" spans="1:25" x14ac:dyDescent="0.25">
      <c r="A4725" s="1">
        <v>42944</v>
      </c>
      <c r="B4725" s="2">
        <v>10423.049999999999</v>
      </c>
      <c r="C4725" s="2">
        <v>96722</v>
      </c>
      <c r="D4725" s="2">
        <v>10340</v>
      </c>
      <c r="E4725" s="2">
        <v>10308</v>
      </c>
      <c r="F4725" s="13">
        <f t="shared" si="1320"/>
        <v>-7.9679172603027704E-3</v>
      </c>
      <c r="G4725" s="2">
        <f t="shared" si="1315"/>
        <v>10241.383166666665</v>
      </c>
      <c r="H4725" s="2">
        <f t="shared" ca="1" si="1321"/>
        <v>97407</v>
      </c>
      <c r="I4725">
        <f t="shared" ca="1" si="1322"/>
        <v>-1</v>
      </c>
      <c r="J4725">
        <f t="shared" si="1323"/>
        <v>-1</v>
      </c>
      <c r="K4725">
        <f t="shared" si="1316"/>
        <v>-85.320000000001528</v>
      </c>
      <c r="L4725">
        <f t="shared" ca="1" si="1317"/>
        <v>-85.320000000001528</v>
      </c>
      <c r="M4725" s="14">
        <f t="shared" si="1318"/>
        <v>6923.0300000000498</v>
      </c>
      <c r="N4725">
        <f t="shared" si="1324"/>
        <v>0</v>
      </c>
      <c r="O4725">
        <f t="shared" si="1319"/>
        <v>0</v>
      </c>
      <c r="P4725">
        <f>COUNTIF(作圖資料!$A$3:$A$249,A4725)</f>
        <v>0</v>
      </c>
      <c r="R4725" s="7">
        <f t="shared" si="1325"/>
        <v>-108</v>
      </c>
      <c r="S4725" s="8">
        <f t="shared" ca="1" si="1326"/>
        <v>-108</v>
      </c>
      <c r="T4725" s="8">
        <f t="shared" ca="1" si="1327"/>
        <v>8830</v>
      </c>
      <c r="U4725" s="8">
        <f t="shared" ca="1" si="1328"/>
        <v>0</v>
      </c>
      <c r="V4725" s="9">
        <f t="shared" ca="1" si="1329"/>
        <v>0</v>
      </c>
      <c r="W4725" s="3">
        <f t="shared" si="1330"/>
        <v>-1.1431454107613703E-2</v>
      </c>
      <c r="X4725" s="3">
        <f t="shared" si="1331"/>
        <v>-7.9049314207936261E-3</v>
      </c>
      <c r="Y4725" s="3">
        <f t="shared" si="1332"/>
        <v>-4.4290390910841637E-3</v>
      </c>
    </row>
    <row r="4726" spans="1:25" x14ac:dyDescent="0.25">
      <c r="A4726" s="1">
        <v>42947</v>
      </c>
      <c r="B4726" s="2">
        <v>10427.33</v>
      </c>
      <c r="C4726" s="2">
        <v>95560</v>
      </c>
      <c r="D4726" s="2">
        <v>10355</v>
      </c>
      <c r="E4726" s="2">
        <v>10323</v>
      </c>
      <c r="F4726" s="13">
        <f t="shared" si="1320"/>
        <v>-6.9365791626427864E-3</v>
      </c>
      <c r="G4726" s="2">
        <f t="shared" si="1315"/>
        <v>10250.172999999999</v>
      </c>
      <c r="H4726" s="2">
        <f t="shared" ca="1" si="1321"/>
        <v>100224.8</v>
      </c>
      <c r="I4726">
        <f t="shared" ca="1" si="1322"/>
        <v>-1</v>
      </c>
      <c r="J4726">
        <f t="shared" si="1323"/>
        <v>-1</v>
      </c>
      <c r="K4726">
        <f t="shared" si="1316"/>
        <v>4.2800000000006548</v>
      </c>
      <c r="L4726">
        <f t="shared" ca="1" si="1317"/>
        <v>-4.2800000000006548</v>
      </c>
      <c r="M4726" s="14">
        <f t="shared" si="1318"/>
        <v>6923.0300000000498</v>
      </c>
      <c r="N4726">
        <f t="shared" si="1324"/>
        <v>0</v>
      </c>
      <c r="O4726">
        <f t="shared" si="1319"/>
        <v>0</v>
      </c>
      <c r="P4726">
        <f>COUNTIF(作圖資料!$A$3:$A$249,A4726)</f>
        <v>0</v>
      </c>
      <c r="R4726" s="7">
        <f t="shared" si="1325"/>
        <v>15</v>
      </c>
      <c r="S4726" s="8">
        <f t="shared" ca="1" si="1326"/>
        <v>-15</v>
      </c>
      <c r="T4726" s="8">
        <f t="shared" ca="1" si="1327"/>
        <v>8830</v>
      </c>
      <c r="U4726" s="8">
        <f t="shared" ca="1" si="1328"/>
        <v>0</v>
      </c>
      <c r="V4726" s="9">
        <f t="shared" ca="1" si="1329"/>
        <v>0</v>
      </c>
      <c r="W4726" s="3">
        <f t="shared" si="1330"/>
        <v>-1.1431454107613703E-2</v>
      </c>
      <c r="X4726" s="3">
        <f t="shared" si="1331"/>
        <v>-7.4975490429369795E-3</v>
      </c>
      <c r="Y4726" s="3">
        <f t="shared" si="1332"/>
        <v>-2.9847872135566611E-3</v>
      </c>
    </row>
    <row r="4727" spans="1:25" x14ac:dyDescent="0.25">
      <c r="A4727" s="1">
        <v>42948</v>
      </c>
      <c r="B4727" s="2">
        <v>10437.290000000001</v>
      </c>
      <c r="C4727" s="2">
        <v>110172</v>
      </c>
      <c r="D4727" s="2">
        <v>10367</v>
      </c>
      <c r="E4727" s="2">
        <v>10335</v>
      </c>
      <c r="F4727" s="13">
        <f t="shared" si="1320"/>
        <v>-6.7345067541479953E-3</v>
      </c>
      <c r="G4727" s="2">
        <f t="shared" si="1315"/>
        <v>10258.507</v>
      </c>
      <c r="H4727" s="2">
        <f t="shared" ca="1" si="1321"/>
        <v>103827</v>
      </c>
      <c r="I4727">
        <f t="shared" ca="1" si="1322"/>
        <v>1</v>
      </c>
      <c r="J4727">
        <f t="shared" si="1323"/>
        <v>-1</v>
      </c>
      <c r="K4727">
        <f t="shared" si="1316"/>
        <v>9.9600000000009459</v>
      </c>
      <c r="L4727">
        <f t="shared" ca="1" si="1317"/>
        <v>-9.9600000000009459</v>
      </c>
      <c r="M4727" s="14">
        <f t="shared" si="1318"/>
        <v>6923.0300000000498</v>
      </c>
      <c r="N4727">
        <f t="shared" si="1324"/>
        <v>0</v>
      </c>
      <c r="O4727">
        <f t="shared" si="1319"/>
        <v>0</v>
      </c>
      <c r="P4727">
        <f>COUNTIF(作圖資料!$A$3:$A$249,A4727)</f>
        <v>0</v>
      </c>
      <c r="R4727" s="7">
        <f t="shared" si="1325"/>
        <v>12</v>
      </c>
      <c r="S4727" s="8">
        <f t="shared" ca="1" si="1326"/>
        <v>-12</v>
      </c>
      <c r="T4727" s="8">
        <f t="shared" ca="1" si="1327"/>
        <v>8830</v>
      </c>
      <c r="U4727" s="8">
        <f t="shared" ca="1" si="1328"/>
        <v>0</v>
      </c>
      <c r="V4727" s="9">
        <f t="shared" ca="1" si="1329"/>
        <v>0</v>
      </c>
      <c r="W4727" s="3">
        <f t="shared" si="1330"/>
        <v>-1.1431454107613703E-2</v>
      </c>
      <c r="X4727" s="3">
        <f t="shared" si="1331"/>
        <v>-6.5495283692330597E-3</v>
      </c>
      <c r="Y4727" s="3">
        <f t="shared" si="1332"/>
        <v>-1.8293857115346812E-3</v>
      </c>
    </row>
    <row r="4728" spans="1:25" x14ac:dyDescent="0.25">
      <c r="A4728" s="1">
        <v>42949</v>
      </c>
      <c r="B4728" s="2">
        <v>10519.27</v>
      </c>
      <c r="C4728" s="2">
        <v>121754</v>
      </c>
      <c r="D4728" s="2">
        <v>10453</v>
      </c>
      <c r="E4728" s="2">
        <v>10419</v>
      </c>
      <c r="F4728" s="13">
        <f t="shared" si="1320"/>
        <v>-6.2998668158532611E-3</v>
      </c>
      <c r="G4728" s="2">
        <f t="shared" si="1315"/>
        <v>10268.570166666666</v>
      </c>
      <c r="H4728" s="2">
        <f t="shared" ca="1" si="1321"/>
        <v>106658.2</v>
      </c>
      <c r="I4728">
        <f t="shared" ca="1" si="1322"/>
        <v>1</v>
      </c>
      <c r="J4728">
        <f t="shared" si="1323"/>
        <v>-1</v>
      </c>
      <c r="K4728">
        <f t="shared" si="1316"/>
        <v>81.979999999999563</v>
      </c>
      <c r="L4728">
        <f t="shared" ca="1" si="1317"/>
        <v>81.979999999999563</v>
      </c>
      <c r="M4728" s="14">
        <f t="shared" si="1318"/>
        <v>6923.0300000000498</v>
      </c>
      <c r="N4728">
        <f t="shared" si="1324"/>
        <v>0</v>
      </c>
      <c r="O4728">
        <f t="shared" si="1319"/>
        <v>0</v>
      </c>
      <c r="P4728">
        <f>COUNTIF(作圖資料!$A$3:$A$249,A4728)</f>
        <v>0</v>
      </c>
      <c r="R4728" s="7">
        <f t="shared" si="1325"/>
        <v>86</v>
      </c>
      <c r="S4728" s="8">
        <f t="shared" ca="1" si="1326"/>
        <v>86</v>
      </c>
      <c r="T4728" s="8">
        <f t="shared" ca="1" si="1327"/>
        <v>8830</v>
      </c>
      <c r="U4728" s="8">
        <f t="shared" ca="1" si="1328"/>
        <v>0</v>
      </c>
      <c r="V4728" s="9">
        <f t="shared" ca="1" si="1329"/>
        <v>0</v>
      </c>
      <c r="W4728" s="3">
        <f t="shared" si="1330"/>
        <v>-1.1431454107613703E-2</v>
      </c>
      <c r="X4728" s="3">
        <f t="shared" si="1331"/>
        <v>1.2535574570962105E-3</v>
      </c>
      <c r="Y4728" s="3">
        <f t="shared" si="1332"/>
        <v>6.4509917196224897E-3</v>
      </c>
    </row>
    <row r="4729" spans="1:25" x14ac:dyDescent="0.25">
      <c r="A4729" s="1">
        <v>42950</v>
      </c>
      <c r="B4729" s="2">
        <v>10469.879999999999</v>
      </c>
      <c r="C4729" s="2">
        <v>106952</v>
      </c>
      <c r="D4729" s="2">
        <v>10406</v>
      </c>
      <c r="E4729" s="2">
        <v>10375</v>
      </c>
      <c r="F4729" s="13">
        <f t="shared" si="1320"/>
        <v>-6.1013115718613342E-3</v>
      </c>
      <c r="G4729" s="2">
        <f t="shared" si="1315"/>
        <v>10276.929499999998</v>
      </c>
      <c r="H4729" s="2">
        <f t="shared" ca="1" si="1321"/>
        <v>106232</v>
      </c>
      <c r="I4729">
        <f t="shared" ca="1" si="1322"/>
        <v>1</v>
      </c>
      <c r="J4729">
        <f t="shared" si="1323"/>
        <v>-1</v>
      </c>
      <c r="K4729">
        <f t="shared" si="1316"/>
        <v>-49.390000000001237</v>
      </c>
      <c r="L4729">
        <f t="shared" ca="1" si="1317"/>
        <v>-49.390000000001237</v>
      </c>
      <c r="M4729" s="14">
        <f t="shared" si="1318"/>
        <v>6923.0300000000498</v>
      </c>
      <c r="N4729">
        <f t="shared" si="1324"/>
        <v>0</v>
      </c>
      <c r="O4729">
        <f t="shared" si="1319"/>
        <v>0</v>
      </c>
      <c r="P4729">
        <f>COUNTIF(作圖資料!$A$3:$A$249,A4729)</f>
        <v>0</v>
      </c>
      <c r="R4729" s="7">
        <f t="shared" si="1325"/>
        <v>-47</v>
      </c>
      <c r="S4729" s="8">
        <f t="shared" ca="1" si="1326"/>
        <v>-47</v>
      </c>
      <c r="T4729" s="8">
        <f t="shared" ca="1" si="1327"/>
        <v>8830</v>
      </c>
      <c r="U4729" s="8">
        <f t="shared" ca="1" si="1328"/>
        <v>0</v>
      </c>
      <c r="V4729" s="9">
        <f t="shared" ca="1" si="1329"/>
        <v>0</v>
      </c>
      <c r="W4729" s="3">
        <f t="shared" si="1330"/>
        <v>-1.1431454107613703E-2</v>
      </c>
      <c r="X4729" s="3">
        <f t="shared" si="1331"/>
        <v>-3.4475209640115745E-3</v>
      </c>
      <c r="Y4729" s="3">
        <f t="shared" si="1332"/>
        <v>1.9256691700364481E-3</v>
      </c>
    </row>
    <row r="4730" spans="1:25" x14ac:dyDescent="0.25">
      <c r="A4730" s="1">
        <v>42951</v>
      </c>
      <c r="B4730" s="2">
        <v>10506.56</v>
      </c>
      <c r="C4730" s="2">
        <v>112140</v>
      </c>
      <c r="D4730" s="2">
        <v>10439</v>
      </c>
      <c r="E4730" s="2">
        <v>10404</v>
      </c>
      <c r="F4730" s="13">
        <f t="shared" si="1320"/>
        <v>-6.4302683275971884E-3</v>
      </c>
      <c r="G4730" s="2">
        <f t="shared" si="1315"/>
        <v>10285.347500000002</v>
      </c>
      <c r="H4730" s="2">
        <f t="shared" ca="1" si="1321"/>
        <v>109315.6</v>
      </c>
      <c r="I4730">
        <f t="shared" ca="1" si="1322"/>
        <v>1</v>
      </c>
      <c r="J4730">
        <f t="shared" si="1323"/>
        <v>-1</v>
      </c>
      <c r="K4730">
        <f t="shared" si="1316"/>
        <v>36.680000000000291</v>
      </c>
      <c r="L4730">
        <f t="shared" ca="1" si="1317"/>
        <v>36.680000000000291</v>
      </c>
      <c r="M4730" s="14">
        <f t="shared" si="1318"/>
        <v>6923.0300000000498</v>
      </c>
      <c r="N4730">
        <f t="shared" si="1324"/>
        <v>0</v>
      </c>
      <c r="O4730">
        <f t="shared" si="1319"/>
        <v>0</v>
      </c>
      <c r="P4730">
        <f>COUNTIF(作圖資料!$A$3:$A$249,A4730)</f>
        <v>0</v>
      </c>
      <c r="R4730" s="7">
        <f t="shared" si="1325"/>
        <v>33</v>
      </c>
      <c r="S4730" s="8">
        <f t="shared" ca="1" si="1326"/>
        <v>33</v>
      </c>
      <c r="T4730" s="8">
        <f t="shared" ca="1" si="1327"/>
        <v>8830</v>
      </c>
      <c r="U4730" s="8">
        <f t="shared" ca="1" si="1328"/>
        <v>0</v>
      </c>
      <c r="V4730" s="9">
        <f t="shared" ca="1" si="1329"/>
        <v>0</v>
      </c>
      <c r="W4730" s="3">
        <f t="shared" si="1330"/>
        <v>-1.1431454107613703E-2</v>
      </c>
      <c r="X4730" s="3">
        <f t="shared" si="1331"/>
        <v>4.3784087339737709E-5</v>
      </c>
      <c r="Y4730" s="3">
        <f t="shared" si="1332"/>
        <v>5.103023300596643E-3</v>
      </c>
    </row>
    <row r="4731" spans="1:25" x14ac:dyDescent="0.25">
      <c r="A4731" s="1">
        <v>42954</v>
      </c>
      <c r="B4731" s="2">
        <v>10579.38</v>
      </c>
      <c r="C4731" s="2">
        <v>126554</v>
      </c>
      <c r="D4731" s="2">
        <v>10529</v>
      </c>
      <c r="E4731" s="2">
        <v>10494</v>
      </c>
      <c r="F4731" s="13">
        <f t="shared" si="1320"/>
        <v>-4.7620938088999143E-3</v>
      </c>
      <c r="G4731" s="2">
        <f t="shared" si="1315"/>
        <v>10295.223500000002</v>
      </c>
      <c r="H4731" s="2">
        <f t="shared" ca="1" si="1321"/>
        <v>115514.4</v>
      </c>
      <c r="I4731">
        <f t="shared" ca="1" si="1322"/>
        <v>1</v>
      </c>
      <c r="J4731">
        <f t="shared" si="1323"/>
        <v>-1</v>
      </c>
      <c r="K4731">
        <f t="shared" si="1316"/>
        <v>72.819999999999709</v>
      </c>
      <c r="L4731">
        <f t="shared" ca="1" si="1317"/>
        <v>72.819999999999709</v>
      </c>
      <c r="M4731" s="14">
        <f t="shared" si="1318"/>
        <v>6923.0300000000498</v>
      </c>
      <c r="N4731">
        <f t="shared" si="1324"/>
        <v>0</v>
      </c>
      <c r="O4731">
        <f t="shared" si="1319"/>
        <v>0</v>
      </c>
      <c r="P4731">
        <f>COUNTIF(作圖資料!$A$3:$A$249,A4731)</f>
        <v>0</v>
      </c>
      <c r="R4731" s="7">
        <f t="shared" si="1325"/>
        <v>90</v>
      </c>
      <c r="S4731" s="8">
        <f t="shared" ca="1" si="1326"/>
        <v>90</v>
      </c>
      <c r="T4731" s="8">
        <f t="shared" ca="1" si="1327"/>
        <v>8830</v>
      </c>
      <c r="U4731" s="8">
        <f t="shared" ca="1" si="1328"/>
        <v>0</v>
      </c>
      <c r="V4731" s="9">
        <f t="shared" ca="1" si="1329"/>
        <v>0</v>
      </c>
      <c r="W4731" s="3">
        <f t="shared" si="1330"/>
        <v>-1.1431454107613703E-2</v>
      </c>
      <c r="X4731" s="3">
        <f t="shared" si="1331"/>
        <v>6.974995478817192E-3</v>
      </c>
      <c r="Y4731" s="3">
        <f t="shared" si="1332"/>
        <v>1.3768534565761215E-2</v>
      </c>
    </row>
    <row r="4732" spans="1:25" x14ac:dyDescent="0.25">
      <c r="A4732" s="1">
        <v>42955</v>
      </c>
      <c r="B4732" s="2">
        <v>10568.97</v>
      </c>
      <c r="C4732" s="2">
        <v>132964</v>
      </c>
      <c r="D4732" s="2">
        <v>10526</v>
      </c>
      <c r="E4732" s="2">
        <v>10487</v>
      </c>
      <c r="F4732" s="13">
        <f t="shared" si="1320"/>
        <v>-4.0656752739386404E-3</v>
      </c>
      <c r="G4732" s="2">
        <f t="shared" si="1315"/>
        <v>10304.092666666667</v>
      </c>
      <c r="H4732" s="2">
        <f t="shared" ca="1" si="1321"/>
        <v>120072.8</v>
      </c>
      <c r="I4732">
        <f t="shared" ca="1" si="1322"/>
        <v>1</v>
      </c>
      <c r="J4732">
        <f t="shared" si="1323"/>
        <v>-1</v>
      </c>
      <c r="K4732">
        <f t="shared" si="1316"/>
        <v>-10.409999999999854</v>
      </c>
      <c r="L4732">
        <f t="shared" ca="1" si="1317"/>
        <v>-10.409999999999854</v>
      </c>
      <c r="M4732" s="14">
        <f t="shared" si="1318"/>
        <v>6923.0300000000498</v>
      </c>
      <c r="N4732">
        <f t="shared" si="1324"/>
        <v>0</v>
      </c>
      <c r="O4732">
        <f t="shared" si="1319"/>
        <v>0</v>
      </c>
      <c r="P4732">
        <f>COUNTIF(作圖資料!$A$3:$A$249,A4732)</f>
        <v>0</v>
      </c>
      <c r="R4732" s="7">
        <f t="shared" si="1325"/>
        <v>-3</v>
      </c>
      <c r="S4732" s="8">
        <f t="shared" ca="1" si="1326"/>
        <v>-3</v>
      </c>
      <c r="T4732" s="8">
        <f t="shared" ca="1" si="1327"/>
        <v>8830</v>
      </c>
      <c r="U4732" s="8">
        <f t="shared" ca="1" si="1328"/>
        <v>0</v>
      </c>
      <c r="V4732" s="9">
        <f t="shared" ca="1" si="1329"/>
        <v>0</v>
      </c>
      <c r="W4732" s="3">
        <f t="shared" si="1330"/>
        <v>-1.1431454107613703E-2</v>
      </c>
      <c r="X4732" s="3">
        <f t="shared" si="1331"/>
        <v>5.9841425457591857E-3</v>
      </c>
      <c r="Y4732" s="3">
        <f t="shared" si="1332"/>
        <v>1.3479684190255803E-2</v>
      </c>
    </row>
    <row r="4733" spans="1:25" x14ac:dyDescent="0.25">
      <c r="A4733" s="1">
        <v>42956</v>
      </c>
      <c r="B4733" s="2">
        <v>10470.379999999999</v>
      </c>
      <c r="C4733" s="2">
        <v>111453</v>
      </c>
      <c r="D4733" s="2">
        <v>10453</v>
      </c>
      <c r="E4733" s="2">
        <v>10416</v>
      </c>
      <c r="F4733" s="13">
        <f t="shared" si="1320"/>
        <v>-1.6599206523544296E-3</v>
      </c>
      <c r="G4733" s="2">
        <f t="shared" si="1315"/>
        <v>10311.407500000001</v>
      </c>
      <c r="H4733" s="2">
        <f t="shared" ca="1" si="1321"/>
        <v>118012.6</v>
      </c>
      <c r="I4733">
        <f t="shared" ca="1" si="1322"/>
        <v>-1</v>
      </c>
      <c r="J4733">
        <f t="shared" si="1323"/>
        <v>-1</v>
      </c>
      <c r="K4733">
        <f t="shared" si="1316"/>
        <v>-98.590000000000146</v>
      </c>
      <c r="L4733">
        <f t="shared" ca="1" si="1317"/>
        <v>-98.590000000000146</v>
      </c>
      <c r="M4733" s="14">
        <f t="shared" si="1318"/>
        <v>6923.0300000000498</v>
      </c>
      <c r="N4733">
        <f t="shared" si="1324"/>
        <v>0</v>
      </c>
      <c r="O4733">
        <f t="shared" si="1319"/>
        <v>0</v>
      </c>
      <c r="P4733">
        <f>COUNTIF(作圖資料!$A$3:$A$249,A4733)</f>
        <v>0</v>
      </c>
      <c r="R4733" s="7">
        <f t="shared" si="1325"/>
        <v>-73</v>
      </c>
      <c r="S4733" s="8">
        <f t="shared" ca="1" si="1326"/>
        <v>-73</v>
      </c>
      <c r="T4733" s="8">
        <f t="shared" ca="1" si="1327"/>
        <v>8830</v>
      </c>
      <c r="U4733" s="8">
        <f t="shared" ca="1" si="1328"/>
        <v>0</v>
      </c>
      <c r="V4733" s="9">
        <f t="shared" ca="1" si="1329"/>
        <v>0</v>
      </c>
      <c r="W4733" s="3">
        <f t="shared" si="1330"/>
        <v>-1.1431454107613703E-2</v>
      </c>
      <c r="X4733" s="3">
        <f t="shared" si="1331"/>
        <v>-3.3999295647290095E-3</v>
      </c>
      <c r="Y4733" s="3">
        <f t="shared" si="1332"/>
        <v>6.4509917196222677E-3</v>
      </c>
    </row>
    <row r="4734" spans="1:25" x14ac:dyDescent="0.25">
      <c r="A4734" s="1">
        <v>42957</v>
      </c>
      <c r="B4734" s="2">
        <v>10329.74</v>
      </c>
      <c r="C4734" s="2">
        <v>135472</v>
      </c>
      <c r="D4734" s="2">
        <v>10328</v>
      </c>
      <c r="E4734" s="2">
        <v>10290</v>
      </c>
      <c r="F4734" s="13">
        <f t="shared" si="1320"/>
        <v>-1.6844567239826524E-4</v>
      </c>
      <c r="G4734" s="2">
        <f t="shared" ref="G4734:G4797" si="1333">AVERAGE(B4675:B4734)</f>
        <v>10316.675333333334</v>
      </c>
      <c r="H4734" s="2">
        <f t="shared" ca="1" si="1321"/>
        <v>123716.6</v>
      </c>
      <c r="I4734">
        <f t="shared" ca="1" si="1322"/>
        <v>1</v>
      </c>
      <c r="J4734">
        <f t="shared" si="1323"/>
        <v>-1</v>
      </c>
      <c r="K4734">
        <f t="shared" ref="K4734:K4797" si="1334">B4734-B4733</f>
        <v>-140.63999999999942</v>
      </c>
      <c r="L4734">
        <f t="shared" ref="L4734:L4797" ca="1" si="1335">I4733*K4734</f>
        <v>140.63999999999942</v>
      </c>
      <c r="M4734" s="14">
        <f t="shared" ref="M4734:M4797" si="1336">M4733+K4734*N4733</f>
        <v>6923.0300000000498</v>
      </c>
      <c r="N4734">
        <f t="shared" si="1324"/>
        <v>0</v>
      </c>
      <c r="O4734">
        <f t="shared" ref="O4734:O4797" si="1337">ABS(N4734-N4733)</f>
        <v>0</v>
      </c>
      <c r="P4734">
        <f>COUNTIF(作圖資料!$A$3:$A$249,A4734)</f>
        <v>0</v>
      </c>
      <c r="R4734" s="7">
        <f t="shared" si="1325"/>
        <v>-125</v>
      </c>
      <c r="S4734" s="8">
        <f t="shared" ca="1" si="1326"/>
        <v>125</v>
      </c>
      <c r="T4734" s="8">
        <f t="shared" ca="1" si="1327"/>
        <v>8830</v>
      </c>
      <c r="U4734" s="8">
        <f t="shared" ca="1" si="1328"/>
        <v>0</v>
      </c>
      <c r="V4734" s="9">
        <f t="shared" ca="1" si="1329"/>
        <v>0</v>
      </c>
      <c r="W4734" s="3">
        <f t="shared" si="1330"/>
        <v>-1.1431454107613703E-2</v>
      </c>
      <c r="X4734" s="3">
        <f t="shared" si="1331"/>
        <v>-1.6786438354860378E-2</v>
      </c>
      <c r="Y4734" s="3">
        <f t="shared" si="1332"/>
        <v>-5.5844405931063656E-3</v>
      </c>
    </row>
    <row r="4735" spans="1:25" x14ac:dyDescent="0.25">
      <c r="A4735" s="1">
        <v>42958</v>
      </c>
      <c r="B4735" s="2">
        <v>10329.57</v>
      </c>
      <c r="C4735" s="2">
        <v>113646</v>
      </c>
      <c r="D4735" s="2">
        <v>10300</v>
      </c>
      <c r="E4735" s="2">
        <v>10260</v>
      </c>
      <c r="F4735" s="13">
        <f t="shared" si="1320"/>
        <v>-2.8626554638769841E-3</v>
      </c>
      <c r="G4735" s="2">
        <f t="shared" si="1333"/>
        <v>10322.677333333333</v>
      </c>
      <c r="H4735" s="2">
        <f t="shared" ca="1" si="1321"/>
        <v>124017.8</v>
      </c>
      <c r="I4735">
        <f t="shared" ca="1" si="1322"/>
        <v>-1</v>
      </c>
      <c r="J4735">
        <f t="shared" si="1323"/>
        <v>-1</v>
      </c>
      <c r="K4735">
        <f t="shared" si="1334"/>
        <v>-0.17000000000007276</v>
      </c>
      <c r="L4735">
        <f t="shared" ca="1" si="1335"/>
        <v>-0.17000000000007276</v>
      </c>
      <c r="M4735" s="14">
        <f t="shared" si="1336"/>
        <v>6923.0300000000498</v>
      </c>
      <c r="N4735">
        <f t="shared" si="1324"/>
        <v>0</v>
      </c>
      <c r="O4735">
        <f t="shared" si="1337"/>
        <v>0</v>
      </c>
      <c r="P4735">
        <f>COUNTIF(作圖資料!$A$3:$A$249,A4735)</f>
        <v>0</v>
      </c>
      <c r="R4735" s="7">
        <f t="shared" si="1325"/>
        <v>-28</v>
      </c>
      <c r="S4735" s="8">
        <f t="shared" ca="1" si="1326"/>
        <v>-28</v>
      </c>
      <c r="T4735" s="8">
        <f t="shared" ca="1" si="1327"/>
        <v>8830</v>
      </c>
      <c r="U4735" s="8">
        <f t="shared" ca="1" si="1328"/>
        <v>0</v>
      </c>
      <c r="V4735" s="9">
        <f t="shared" ca="1" si="1329"/>
        <v>0</v>
      </c>
      <c r="W4735" s="3">
        <f t="shared" si="1330"/>
        <v>-1.1431454107613703E-2</v>
      </c>
      <c r="X4735" s="3">
        <f t="shared" si="1331"/>
        <v>-1.6802619430616339E-2</v>
      </c>
      <c r="Y4735" s="3">
        <f t="shared" si="1332"/>
        <v>-8.280377431157504E-3</v>
      </c>
    </row>
    <row r="4736" spans="1:25" x14ac:dyDescent="0.25">
      <c r="A4736" s="1">
        <v>42961</v>
      </c>
      <c r="B4736" s="2">
        <v>10225.280000000001</v>
      </c>
      <c r="C4736" s="2">
        <v>107413</v>
      </c>
      <c r="D4736" s="2">
        <v>10231</v>
      </c>
      <c r="E4736" s="2">
        <v>10178</v>
      </c>
      <c r="F4736" s="13">
        <f t="shared" si="1320"/>
        <v>5.5939788445891203E-4</v>
      </c>
      <c r="G4736" s="2">
        <f t="shared" si="1333"/>
        <v>10327.305</v>
      </c>
      <c r="H4736" s="2">
        <f t="shared" ca="1" si="1321"/>
        <v>120189.6</v>
      </c>
      <c r="I4736">
        <f t="shared" ca="1" si="1322"/>
        <v>-1</v>
      </c>
      <c r="J4736">
        <f t="shared" si="1323"/>
        <v>1</v>
      </c>
      <c r="K4736">
        <f t="shared" si="1334"/>
        <v>-104.28999999999905</v>
      </c>
      <c r="L4736">
        <f t="shared" ca="1" si="1335"/>
        <v>104.28999999999905</v>
      </c>
      <c r="M4736" s="14">
        <f t="shared" si="1336"/>
        <v>6923.0300000000498</v>
      </c>
      <c r="N4736">
        <f t="shared" si="1324"/>
        <v>0</v>
      </c>
      <c r="O4736">
        <f t="shared" si="1337"/>
        <v>0</v>
      </c>
      <c r="P4736">
        <f>COUNTIF(作圖資料!$A$3:$A$249,A4736)</f>
        <v>0</v>
      </c>
      <c r="R4736" s="7">
        <f t="shared" si="1325"/>
        <v>-69</v>
      </c>
      <c r="S4736" s="8">
        <f t="shared" ca="1" si="1326"/>
        <v>69</v>
      </c>
      <c r="T4736" s="8">
        <f t="shared" ca="1" si="1327"/>
        <v>8830</v>
      </c>
      <c r="U4736" s="8">
        <f t="shared" ca="1" si="1328"/>
        <v>0</v>
      </c>
      <c r="V4736" s="9">
        <f t="shared" ca="1" si="1329"/>
        <v>0</v>
      </c>
      <c r="W4736" s="3">
        <f t="shared" si="1330"/>
        <v>-1.1431454107613703E-2</v>
      </c>
      <c r="X4736" s="3">
        <f t="shared" si="1331"/>
        <v>-2.6729233492922888E-2</v>
      </c>
      <c r="Y4736" s="3">
        <f t="shared" si="1332"/>
        <v>-1.492393606778375E-2</v>
      </c>
    </row>
    <row r="4737" spans="1:25" x14ac:dyDescent="0.25">
      <c r="A4737" s="1">
        <v>42962</v>
      </c>
      <c r="B4737" s="2">
        <v>10311.16</v>
      </c>
      <c r="C4737" s="2">
        <v>93907</v>
      </c>
      <c r="D4737" s="2">
        <v>10309</v>
      </c>
      <c r="E4737" s="2">
        <v>10251</v>
      </c>
      <c r="F4737" s="13">
        <f t="shared" si="1320"/>
        <v>-2.0948176538815311E-4</v>
      </c>
      <c r="G4737" s="2">
        <f t="shared" si="1333"/>
        <v>10332.536666666665</v>
      </c>
      <c r="H4737" s="2">
        <f t="shared" ca="1" si="1321"/>
        <v>112378.2</v>
      </c>
      <c r="I4737">
        <f t="shared" ca="1" si="1322"/>
        <v>-1</v>
      </c>
      <c r="J4737">
        <f t="shared" si="1323"/>
        <v>-1</v>
      </c>
      <c r="K4737">
        <f t="shared" si="1334"/>
        <v>85.8799999999992</v>
      </c>
      <c r="L4737">
        <f t="shared" ca="1" si="1335"/>
        <v>-85.8799999999992</v>
      </c>
      <c r="M4737" s="14">
        <f t="shared" si="1336"/>
        <v>6923.0300000000498</v>
      </c>
      <c r="N4737">
        <f t="shared" si="1324"/>
        <v>0</v>
      </c>
      <c r="O4737">
        <f t="shared" si="1337"/>
        <v>0</v>
      </c>
      <c r="P4737">
        <f>COUNTIF(作圖資料!$A$3:$A$249,A4737)</f>
        <v>0</v>
      </c>
      <c r="R4737" s="7">
        <f t="shared" si="1325"/>
        <v>78</v>
      </c>
      <c r="S4737" s="8">
        <f t="shared" ca="1" si="1326"/>
        <v>-78</v>
      </c>
      <c r="T4737" s="8">
        <f t="shared" ca="1" si="1327"/>
        <v>8830</v>
      </c>
      <c r="U4737" s="8">
        <f t="shared" ca="1" si="1328"/>
        <v>0</v>
      </c>
      <c r="V4737" s="9">
        <f t="shared" ca="1" si="1329"/>
        <v>0</v>
      </c>
      <c r="W4737" s="3">
        <f t="shared" si="1330"/>
        <v>-1.1431454107613703E-2</v>
      </c>
      <c r="X4737" s="3">
        <f t="shared" si="1331"/>
        <v>-1.8554934752191388E-2</v>
      </c>
      <c r="Y4737" s="3">
        <f t="shared" si="1332"/>
        <v>-7.4138263046410469E-3</v>
      </c>
    </row>
    <row r="4738" spans="1:25" x14ac:dyDescent="0.25">
      <c r="A4738" s="1">
        <v>42963</v>
      </c>
      <c r="B4738" s="2">
        <v>10290.39</v>
      </c>
      <c r="C4738" s="2">
        <v>99734</v>
      </c>
      <c r="D4738" s="2">
        <v>10254</v>
      </c>
      <c r="E4738" s="2">
        <v>10224</v>
      </c>
      <c r="F4738" s="13">
        <f t="shared" si="1320"/>
        <v>-6.4516505205342023E-3</v>
      </c>
      <c r="G4738" s="2">
        <f t="shared" si="1333"/>
        <v>10337.245833333332</v>
      </c>
      <c r="H4738" s="2">
        <f t="shared" ca="1" si="1321"/>
        <v>110034.4</v>
      </c>
      <c r="I4738">
        <f t="shared" ca="1" si="1322"/>
        <v>-1</v>
      </c>
      <c r="J4738">
        <f t="shared" si="1323"/>
        <v>-1</v>
      </c>
      <c r="K4738">
        <f t="shared" si="1334"/>
        <v>-20.770000000000437</v>
      </c>
      <c r="L4738">
        <f t="shared" ca="1" si="1335"/>
        <v>20.770000000000437</v>
      </c>
      <c r="M4738" s="14">
        <f t="shared" si="1336"/>
        <v>6923.0300000000498</v>
      </c>
      <c r="N4738">
        <f t="shared" si="1324"/>
        <v>0</v>
      </c>
      <c r="O4738">
        <f t="shared" si="1337"/>
        <v>0</v>
      </c>
      <c r="P4738">
        <f>COUNTIF(作圖資料!$A$3:$A$249,A4738)</f>
        <v>1</v>
      </c>
      <c r="R4738" s="7">
        <f t="shared" si="1325"/>
        <v>-55</v>
      </c>
      <c r="S4738" s="8">
        <f t="shared" ca="1" si="1326"/>
        <v>55</v>
      </c>
      <c r="T4738" s="8">
        <f t="shared" ca="1" si="1327"/>
        <v>8830</v>
      </c>
      <c r="U4738" s="8">
        <f t="shared" ca="1" si="1328"/>
        <v>0</v>
      </c>
      <c r="V4738" s="9">
        <f t="shared" ca="1" si="1329"/>
        <v>0</v>
      </c>
      <c r="W4738" s="3">
        <f t="shared" si="1330"/>
        <v>-1.1431454107613703E-2</v>
      </c>
      <c r="X4738" s="3">
        <f t="shared" si="1331"/>
        <v>-2.0531881478379144E-2</v>
      </c>
      <c r="Y4738" s="3">
        <f t="shared" si="1332"/>
        <v>-1.2709416522241668E-2</v>
      </c>
    </row>
    <row r="4739" spans="1:25" x14ac:dyDescent="0.25">
      <c r="A4739" s="1">
        <v>42964</v>
      </c>
      <c r="B4739" s="2">
        <v>10369.370000000001</v>
      </c>
      <c r="C4739" s="2">
        <v>97539</v>
      </c>
      <c r="D4739" s="2">
        <v>10298</v>
      </c>
      <c r="E4739" s="2">
        <v>10280</v>
      </c>
      <c r="F4739" s="13">
        <f t="shared" ref="F4739:F4802" si="1338">IF(P4739=1,E4739,D4739)/B4739-1</f>
        <v>-6.882771084453565E-3</v>
      </c>
      <c r="G4739" s="2">
        <f t="shared" si="1333"/>
        <v>10342.661666666665</v>
      </c>
      <c r="H4739" s="2">
        <f t="shared" ref="H4739:H4802" ca="1" si="1339">IF(ROW()&gt;$H$1,AVERAGE(OFFSET(C4739,-$H$1+1,,$H$1)),"")</f>
        <v>102447.8</v>
      </c>
      <c r="I4739">
        <f t="shared" ref="I4739:I4802" ca="1" si="1340">IF(H4739="",0,SIGN(C4739-H4739))</f>
        <v>-1</v>
      </c>
      <c r="J4739">
        <f t="shared" ref="J4739:J4802" si="1341">SIGN(F4739)</f>
        <v>-1</v>
      </c>
      <c r="K4739">
        <f t="shared" si="1334"/>
        <v>78.980000000001382</v>
      </c>
      <c r="L4739">
        <f t="shared" ca="1" si="1335"/>
        <v>-78.980000000001382</v>
      </c>
      <c r="M4739" s="14">
        <f t="shared" si="1336"/>
        <v>6923.0300000000498</v>
      </c>
      <c r="N4739">
        <f t="shared" ref="N4739:N4802" si="1342">INT(M4739*$Q$1/B4739)*CHOOSE($L$1,I4739,J4739)</f>
        <v>0</v>
      </c>
      <c r="O4739">
        <f t="shared" si="1337"/>
        <v>0</v>
      </c>
      <c r="P4739">
        <f>COUNTIF(作圖資料!$A$3:$A$249,A4739)</f>
        <v>0</v>
      </c>
      <c r="R4739" s="7">
        <f t="shared" si="1325"/>
        <v>74</v>
      </c>
      <c r="S4739" s="8">
        <f t="shared" ca="1" si="1326"/>
        <v>-74</v>
      </c>
      <c r="T4739" s="8">
        <f t="shared" ca="1" si="1327"/>
        <v>8830</v>
      </c>
      <c r="U4739" s="8">
        <f t="shared" ca="1" si="1328"/>
        <v>0</v>
      </c>
      <c r="V4739" s="9">
        <f t="shared" ca="1" si="1329"/>
        <v>0</v>
      </c>
      <c r="W4739" s="3">
        <f t="shared" si="1330"/>
        <v>-6.4516505205342023E-3</v>
      </c>
      <c r="X4739" s="3">
        <f t="shared" si="1331"/>
        <v>7.6751221285103269E-3</v>
      </c>
      <c r="Y4739" s="3">
        <f t="shared" si="1332"/>
        <v>7.2378716744913932E-3</v>
      </c>
    </row>
    <row r="4740" spans="1:25" x14ac:dyDescent="0.25">
      <c r="A4740" s="1">
        <v>42965</v>
      </c>
      <c r="B4740" s="2">
        <v>10321.33</v>
      </c>
      <c r="C4740" s="2">
        <v>88088</v>
      </c>
      <c r="D4740" s="2">
        <v>10259</v>
      </c>
      <c r="E4740" s="2">
        <v>10243</v>
      </c>
      <c r="F4740" s="13">
        <f t="shared" si="1338"/>
        <v>-6.0389504065851973E-3</v>
      </c>
      <c r="G4740" s="2">
        <f t="shared" si="1333"/>
        <v>10346.208999999999</v>
      </c>
      <c r="H4740" s="2">
        <f t="shared" ca="1" si="1339"/>
        <v>97336.2</v>
      </c>
      <c r="I4740">
        <f t="shared" ca="1" si="1340"/>
        <v>-1</v>
      </c>
      <c r="J4740">
        <f t="shared" si="1341"/>
        <v>-1</v>
      </c>
      <c r="K4740">
        <f t="shared" si="1334"/>
        <v>-48.040000000000873</v>
      </c>
      <c r="L4740">
        <f t="shared" ca="1" si="1335"/>
        <v>48.040000000000873</v>
      </c>
      <c r="M4740" s="14">
        <f t="shared" si="1336"/>
        <v>6923.0300000000498</v>
      </c>
      <c r="N4740">
        <f t="shared" si="1342"/>
        <v>0</v>
      </c>
      <c r="O4740">
        <f t="shared" si="1337"/>
        <v>0</v>
      </c>
      <c r="P4740">
        <f>COUNTIF(作圖資料!$A$3:$A$249,A4740)</f>
        <v>0</v>
      </c>
      <c r="R4740" s="7">
        <f t="shared" ref="R4740:R4803" si="1343">D4740-IF(P4739=1,E4739,D4739)</f>
        <v>-39</v>
      </c>
      <c r="S4740" s="8">
        <f t="shared" ref="S4740:S4803" ca="1" si="1344">I4739*R4740</f>
        <v>39</v>
      </c>
      <c r="T4740" s="8">
        <f t="shared" ref="T4740:T4803" ca="1" si="1345">T4739+R4740*U4739</f>
        <v>8830</v>
      </c>
      <c r="U4740" s="8">
        <f t="shared" ref="U4740:U4803" ca="1" si="1346">INT(T4740*$Q$1/IF(P4740=1,E4740,D4740))*I4740</f>
        <v>0</v>
      </c>
      <c r="V4740" s="9">
        <f t="shared" ref="V4740:V4803" ca="1" si="1347">IF(P4740=1,ABS(U4740)+ABS(U4739),ABS(U4740-U4739))</f>
        <v>0</v>
      </c>
      <c r="W4740" s="3">
        <f t="shared" ref="W4740:W4803" si="1348">IF(P4739=1,F4739,W4739)</f>
        <v>-6.4516505205342023E-3</v>
      </c>
      <c r="X4740" s="3">
        <f t="shared" ref="X4740:X4803" si="1349">IF(P4739=1,K4740/B4739,(1+K4740/B4739)*(1+X4739)-1)</f>
        <v>3.0066887649544682E-3</v>
      </c>
      <c r="Y4740" s="3">
        <f t="shared" ref="Y4740:Y4803" si="1350">IF(P4739=1,R4740/E4739,(1+R4740/D4739)*(1+Y4739)-1)</f>
        <v>3.4233176838811552E-3</v>
      </c>
    </row>
    <row r="4741" spans="1:25" x14ac:dyDescent="0.25">
      <c r="A4741" s="1">
        <v>42968</v>
      </c>
      <c r="B4741" s="2">
        <v>10326.39</v>
      </c>
      <c r="C4741" s="2">
        <v>83944</v>
      </c>
      <c r="D4741" s="2">
        <v>10269</v>
      </c>
      <c r="E4741" s="2">
        <v>10249</v>
      </c>
      <c r="F4741" s="13">
        <f t="shared" si="1338"/>
        <v>-5.5576053199617448E-3</v>
      </c>
      <c r="G4741" s="2">
        <f t="shared" si="1333"/>
        <v>10349.949666666666</v>
      </c>
      <c r="H4741" s="2">
        <f t="shared" ca="1" si="1339"/>
        <v>92642.4</v>
      </c>
      <c r="I4741">
        <f t="shared" ca="1" si="1340"/>
        <v>-1</v>
      </c>
      <c r="J4741">
        <f t="shared" si="1341"/>
        <v>-1</v>
      </c>
      <c r="K4741">
        <f t="shared" si="1334"/>
        <v>5.0599999999994907</v>
      </c>
      <c r="L4741">
        <f t="shared" ca="1" si="1335"/>
        <v>-5.0599999999994907</v>
      </c>
      <c r="M4741" s="14">
        <f t="shared" si="1336"/>
        <v>6923.0300000000498</v>
      </c>
      <c r="N4741">
        <f t="shared" si="1342"/>
        <v>0</v>
      </c>
      <c r="O4741">
        <f t="shared" si="1337"/>
        <v>0</v>
      </c>
      <c r="P4741">
        <f>COUNTIF(作圖資料!$A$3:$A$249,A4741)</f>
        <v>0</v>
      </c>
      <c r="R4741" s="7">
        <f t="shared" si="1343"/>
        <v>10</v>
      </c>
      <c r="S4741" s="8">
        <f t="shared" ca="1" si="1344"/>
        <v>-10</v>
      </c>
      <c r="T4741" s="8">
        <f t="shared" ca="1" si="1345"/>
        <v>8830</v>
      </c>
      <c r="U4741" s="8">
        <f t="shared" ca="1" si="1346"/>
        <v>0</v>
      </c>
      <c r="V4741" s="9">
        <f t="shared" ca="1" si="1347"/>
        <v>0</v>
      </c>
      <c r="W4741" s="3">
        <f t="shared" si="1348"/>
        <v>-6.4516505205342023E-3</v>
      </c>
      <c r="X4741" s="3">
        <f t="shared" si="1349"/>
        <v>3.4984096812658017E-3</v>
      </c>
      <c r="Y4741" s="3">
        <f t="shared" si="1350"/>
        <v>4.4014084507044693E-3</v>
      </c>
    </row>
    <row r="4742" spans="1:25" x14ac:dyDescent="0.25">
      <c r="A4742" s="1">
        <v>42969</v>
      </c>
      <c r="B4742" s="2">
        <v>10392.07</v>
      </c>
      <c r="C4742" s="2">
        <v>109002</v>
      </c>
      <c r="D4742" s="2">
        <v>10350</v>
      </c>
      <c r="E4742" s="2">
        <v>10326</v>
      </c>
      <c r="F4742" s="13">
        <f t="shared" si="1338"/>
        <v>-4.0482791205216362E-3</v>
      </c>
      <c r="G4742" s="2">
        <f t="shared" si="1333"/>
        <v>10355.805499999997</v>
      </c>
      <c r="H4742" s="2">
        <f t="shared" ca="1" si="1339"/>
        <v>95661.4</v>
      </c>
      <c r="I4742">
        <f t="shared" ca="1" si="1340"/>
        <v>1</v>
      </c>
      <c r="J4742">
        <f t="shared" si="1341"/>
        <v>-1</v>
      </c>
      <c r="K4742">
        <f t="shared" si="1334"/>
        <v>65.680000000000291</v>
      </c>
      <c r="L4742">
        <f t="shared" ca="1" si="1335"/>
        <v>-65.680000000000291</v>
      </c>
      <c r="M4742" s="14">
        <f t="shared" si="1336"/>
        <v>6923.0300000000498</v>
      </c>
      <c r="N4742">
        <f t="shared" si="1342"/>
        <v>0</v>
      </c>
      <c r="O4742">
        <f t="shared" si="1337"/>
        <v>0</v>
      </c>
      <c r="P4742">
        <f>COUNTIF(作圖資料!$A$3:$A$249,A4742)</f>
        <v>0</v>
      </c>
      <c r="R4742" s="7">
        <f t="shared" si="1343"/>
        <v>81</v>
      </c>
      <c r="S4742" s="8">
        <f t="shared" ca="1" si="1344"/>
        <v>-81</v>
      </c>
      <c r="T4742" s="8">
        <f t="shared" ca="1" si="1345"/>
        <v>8830</v>
      </c>
      <c r="U4742" s="8">
        <f t="shared" ca="1" si="1346"/>
        <v>0</v>
      </c>
      <c r="V4742" s="9">
        <f t="shared" ca="1" si="1347"/>
        <v>0</v>
      </c>
      <c r="W4742" s="3">
        <f t="shared" si="1348"/>
        <v>-6.4516505205342023E-3</v>
      </c>
      <c r="X4742" s="3">
        <f t="shared" si="1349"/>
        <v>9.8810637886417307E-3</v>
      </c>
      <c r="Y4742" s="3">
        <f t="shared" si="1350"/>
        <v>1.2323943661972203E-2</v>
      </c>
    </row>
    <row r="4743" spans="1:25" x14ac:dyDescent="0.25">
      <c r="A4743" s="1">
        <v>42970</v>
      </c>
      <c r="B4743" s="2">
        <v>10406.81</v>
      </c>
      <c r="C4743" s="2">
        <v>115206</v>
      </c>
      <c r="D4743" s="2">
        <v>10361</v>
      </c>
      <c r="E4743" s="2">
        <v>10336</v>
      </c>
      <c r="F4743" s="13">
        <f t="shared" si="1338"/>
        <v>-4.4019252777748319E-3</v>
      </c>
      <c r="G4743" s="2">
        <f t="shared" si="1333"/>
        <v>10361.128666666666</v>
      </c>
      <c r="H4743" s="2">
        <f t="shared" ca="1" si="1339"/>
        <v>98755.8</v>
      </c>
      <c r="I4743">
        <f t="shared" ca="1" si="1340"/>
        <v>1</v>
      </c>
      <c r="J4743">
        <f t="shared" si="1341"/>
        <v>-1</v>
      </c>
      <c r="K4743">
        <f t="shared" si="1334"/>
        <v>14.739999999999782</v>
      </c>
      <c r="L4743">
        <f t="shared" ca="1" si="1335"/>
        <v>14.739999999999782</v>
      </c>
      <c r="M4743" s="14">
        <f t="shared" si="1336"/>
        <v>6923.0300000000498</v>
      </c>
      <c r="N4743">
        <f t="shared" si="1342"/>
        <v>0</v>
      </c>
      <c r="O4743">
        <f t="shared" si="1337"/>
        <v>0</v>
      </c>
      <c r="P4743">
        <f>COUNTIF(作圖資料!$A$3:$A$249,A4743)</f>
        <v>0</v>
      </c>
      <c r="R4743" s="7">
        <f t="shared" si="1343"/>
        <v>11</v>
      </c>
      <c r="S4743" s="8">
        <f t="shared" ca="1" si="1344"/>
        <v>11</v>
      </c>
      <c r="T4743" s="8">
        <f t="shared" ca="1" si="1345"/>
        <v>8830</v>
      </c>
      <c r="U4743" s="8">
        <f t="shared" ca="1" si="1346"/>
        <v>0</v>
      </c>
      <c r="V4743" s="9">
        <f t="shared" ca="1" si="1347"/>
        <v>0</v>
      </c>
      <c r="W4743" s="3">
        <f t="shared" si="1348"/>
        <v>-6.4516505205342023E-3</v>
      </c>
      <c r="X4743" s="3">
        <f t="shared" si="1349"/>
        <v>1.131346819702661E-2</v>
      </c>
      <c r="Y4743" s="3">
        <f t="shared" si="1350"/>
        <v>1.3399843505477627E-2</v>
      </c>
    </row>
    <row r="4744" spans="1:25" x14ac:dyDescent="0.25">
      <c r="A4744" s="1">
        <v>42971</v>
      </c>
      <c r="B4744" s="2">
        <v>10488.96</v>
      </c>
      <c r="C4744" s="2">
        <v>116846</v>
      </c>
      <c r="D4744" s="2">
        <v>10449</v>
      </c>
      <c r="E4744" s="2">
        <v>10424</v>
      </c>
      <c r="F4744" s="13">
        <f t="shared" si="1338"/>
        <v>-3.8097199341020627E-3</v>
      </c>
      <c r="G4744" s="2">
        <f t="shared" si="1333"/>
        <v>10366.735833333332</v>
      </c>
      <c r="H4744" s="2">
        <f t="shared" ca="1" si="1339"/>
        <v>102617.2</v>
      </c>
      <c r="I4744">
        <f t="shared" ca="1" si="1340"/>
        <v>1</v>
      </c>
      <c r="J4744">
        <f t="shared" si="1341"/>
        <v>-1</v>
      </c>
      <c r="K4744">
        <f t="shared" si="1334"/>
        <v>82.149999999999636</v>
      </c>
      <c r="L4744">
        <f t="shared" ca="1" si="1335"/>
        <v>82.149999999999636</v>
      </c>
      <c r="M4744" s="14">
        <f t="shared" si="1336"/>
        <v>6923.0300000000498</v>
      </c>
      <c r="N4744">
        <f t="shared" si="1342"/>
        <v>0</v>
      </c>
      <c r="O4744">
        <f t="shared" si="1337"/>
        <v>0</v>
      </c>
      <c r="P4744">
        <f>COUNTIF(作圖資料!$A$3:$A$249,A4744)</f>
        <v>0</v>
      </c>
      <c r="R4744" s="7">
        <f t="shared" si="1343"/>
        <v>88</v>
      </c>
      <c r="S4744" s="8">
        <f t="shared" ca="1" si="1344"/>
        <v>88</v>
      </c>
      <c r="T4744" s="8">
        <f t="shared" ca="1" si="1345"/>
        <v>8830</v>
      </c>
      <c r="U4744" s="8">
        <f t="shared" ca="1" si="1346"/>
        <v>0</v>
      </c>
      <c r="V4744" s="9">
        <f t="shared" ca="1" si="1347"/>
        <v>0</v>
      </c>
      <c r="W4744" s="3">
        <f t="shared" si="1348"/>
        <v>-6.4516505205342023E-3</v>
      </c>
      <c r="X4744" s="3">
        <f t="shared" si="1349"/>
        <v>1.9296644733581614E-2</v>
      </c>
      <c r="Y4744" s="3">
        <f t="shared" si="1350"/>
        <v>2.2007042253521458E-2</v>
      </c>
    </row>
    <row r="4745" spans="1:25" x14ac:dyDescent="0.25">
      <c r="A4745" s="1">
        <v>42972</v>
      </c>
      <c r="B4745" s="2">
        <v>10515.51</v>
      </c>
      <c r="C4745" s="2">
        <v>119705</v>
      </c>
      <c r="D4745" s="2">
        <v>10487</v>
      </c>
      <c r="E4745" s="2">
        <v>10463</v>
      </c>
      <c r="F4745" s="13">
        <f t="shared" si="1338"/>
        <v>-2.7112332164583863E-3</v>
      </c>
      <c r="G4745" s="2">
        <f t="shared" si="1333"/>
        <v>10372.691833333334</v>
      </c>
      <c r="H4745" s="2">
        <f t="shared" ca="1" si="1339"/>
        <v>108940.6</v>
      </c>
      <c r="I4745">
        <f t="shared" ca="1" si="1340"/>
        <v>1</v>
      </c>
      <c r="J4745">
        <f t="shared" si="1341"/>
        <v>-1</v>
      </c>
      <c r="K4745">
        <f t="shared" si="1334"/>
        <v>26.550000000001091</v>
      </c>
      <c r="L4745">
        <f t="shared" ca="1" si="1335"/>
        <v>26.550000000001091</v>
      </c>
      <c r="M4745" s="14">
        <f t="shared" si="1336"/>
        <v>6923.0300000000498</v>
      </c>
      <c r="N4745">
        <f t="shared" si="1342"/>
        <v>0</v>
      </c>
      <c r="O4745">
        <f t="shared" si="1337"/>
        <v>0</v>
      </c>
      <c r="P4745">
        <f>COUNTIF(作圖資料!$A$3:$A$249,A4745)</f>
        <v>0</v>
      </c>
      <c r="R4745" s="7">
        <f t="shared" si="1343"/>
        <v>38</v>
      </c>
      <c r="S4745" s="8">
        <f t="shared" ca="1" si="1344"/>
        <v>38</v>
      </c>
      <c r="T4745" s="8">
        <f t="shared" ca="1" si="1345"/>
        <v>8830</v>
      </c>
      <c r="U4745" s="8">
        <f t="shared" ca="1" si="1346"/>
        <v>0</v>
      </c>
      <c r="V4745" s="9">
        <f t="shared" ca="1" si="1347"/>
        <v>0</v>
      </c>
      <c r="W4745" s="3">
        <f t="shared" si="1348"/>
        <v>-6.4516505205342023E-3</v>
      </c>
      <c r="X4745" s="3">
        <f t="shared" si="1349"/>
        <v>2.1876721873515192E-2</v>
      </c>
      <c r="Y4745" s="3">
        <f t="shared" si="1350"/>
        <v>2.5723787167449386E-2</v>
      </c>
    </row>
    <row r="4746" spans="1:25" x14ac:dyDescent="0.25">
      <c r="A4746" s="1">
        <v>42975</v>
      </c>
      <c r="B4746" s="2">
        <v>10525.98</v>
      </c>
      <c r="C4746" s="2">
        <v>112846</v>
      </c>
      <c r="D4746" s="2">
        <v>10490</v>
      </c>
      <c r="E4746" s="2">
        <v>10466</v>
      </c>
      <c r="F4746" s="13">
        <f t="shared" si="1338"/>
        <v>-3.4182090408683141E-3</v>
      </c>
      <c r="G4746" s="2">
        <f t="shared" si="1333"/>
        <v>10377.677499999998</v>
      </c>
      <c r="H4746" s="2">
        <f t="shared" ca="1" si="1339"/>
        <v>114721</v>
      </c>
      <c r="I4746">
        <f t="shared" ca="1" si="1340"/>
        <v>-1</v>
      </c>
      <c r="J4746">
        <f t="shared" si="1341"/>
        <v>-1</v>
      </c>
      <c r="K4746">
        <f t="shared" si="1334"/>
        <v>10.469999999999345</v>
      </c>
      <c r="L4746">
        <f t="shared" ca="1" si="1335"/>
        <v>10.469999999999345</v>
      </c>
      <c r="M4746" s="14">
        <f t="shared" si="1336"/>
        <v>6923.0300000000498</v>
      </c>
      <c r="N4746">
        <f t="shared" si="1342"/>
        <v>0</v>
      </c>
      <c r="O4746">
        <f t="shared" si="1337"/>
        <v>0</v>
      </c>
      <c r="P4746">
        <f>COUNTIF(作圖資料!$A$3:$A$249,A4746)</f>
        <v>0</v>
      </c>
      <c r="R4746" s="7">
        <f t="shared" si="1343"/>
        <v>3</v>
      </c>
      <c r="S4746" s="8">
        <f t="shared" ca="1" si="1344"/>
        <v>3</v>
      </c>
      <c r="T4746" s="8">
        <f t="shared" ca="1" si="1345"/>
        <v>8830</v>
      </c>
      <c r="U4746" s="8">
        <f t="shared" ca="1" si="1346"/>
        <v>0</v>
      </c>
      <c r="V4746" s="9">
        <f t="shared" ca="1" si="1347"/>
        <v>0</v>
      </c>
      <c r="W4746" s="3">
        <f t="shared" si="1348"/>
        <v>-6.4516505205342023E-3</v>
      </c>
      <c r="X4746" s="3">
        <f t="shared" si="1349"/>
        <v>2.2894176022483226E-2</v>
      </c>
      <c r="Y4746" s="3">
        <f t="shared" si="1350"/>
        <v>2.601721439749638E-2</v>
      </c>
    </row>
    <row r="4747" spans="1:25" x14ac:dyDescent="0.25">
      <c r="A4747" s="1">
        <v>42976</v>
      </c>
      <c r="B4747" s="2">
        <v>10496.57</v>
      </c>
      <c r="C4747" s="2">
        <v>107226</v>
      </c>
      <c r="D4747" s="2">
        <v>10463</v>
      </c>
      <c r="E4747" s="2">
        <v>10441</v>
      </c>
      <c r="F4747" s="13">
        <f t="shared" si="1338"/>
        <v>-3.1981875984249397E-3</v>
      </c>
      <c r="G4747" s="2">
        <f t="shared" si="1333"/>
        <v>10382.517333333331</v>
      </c>
      <c r="H4747" s="2">
        <f t="shared" ca="1" si="1339"/>
        <v>114365.8</v>
      </c>
      <c r="I4747">
        <f t="shared" ca="1" si="1340"/>
        <v>-1</v>
      </c>
      <c r="J4747">
        <f t="shared" si="1341"/>
        <v>-1</v>
      </c>
      <c r="K4747">
        <f t="shared" si="1334"/>
        <v>-29.409999999999854</v>
      </c>
      <c r="L4747">
        <f t="shared" ca="1" si="1335"/>
        <v>29.409999999999854</v>
      </c>
      <c r="M4747" s="14">
        <f t="shared" si="1336"/>
        <v>6923.0300000000498</v>
      </c>
      <c r="N4747">
        <f t="shared" si="1342"/>
        <v>0</v>
      </c>
      <c r="O4747">
        <f t="shared" si="1337"/>
        <v>0</v>
      </c>
      <c r="P4747">
        <f>COUNTIF(作圖資料!$A$3:$A$249,A4747)</f>
        <v>0</v>
      </c>
      <c r="R4747" s="7">
        <f t="shared" si="1343"/>
        <v>-27</v>
      </c>
      <c r="S4747" s="8">
        <f t="shared" ca="1" si="1344"/>
        <v>27</v>
      </c>
      <c r="T4747" s="8">
        <f t="shared" ca="1" si="1345"/>
        <v>8830</v>
      </c>
      <c r="U4747" s="8">
        <f t="shared" ca="1" si="1346"/>
        <v>0</v>
      </c>
      <c r="V4747" s="9">
        <f t="shared" ca="1" si="1347"/>
        <v>0</v>
      </c>
      <c r="W4747" s="3">
        <f t="shared" si="1348"/>
        <v>-6.4516505205342023E-3</v>
      </c>
      <c r="X4747" s="3">
        <f t="shared" si="1349"/>
        <v>2.0036169668982584E-2</v>
      </c>
      <c r="Y4747" s="3">
        <f t="shared" si="1350"/>
        <v>2.3376369327073876E-2</v>
      </c>
    </row>
    <row r="4748" spans="1:25" x14ac:dyDescent="0.25">
      <c r="A4748" s="1">
        <v>42977</v>
      </c>
      <c r="B4748" s="2">
        <v>10569.4</v>
      </c>
      <c r="C4748" s="2">
        <v>120157</v>
      </c>
      <c r="D4748" s="2">
        <v>10531</v>
      </c>
      <c r="E4748" s="2">
        <v>10510</v>
      </c>
      <c r="F4748" s="13">
        <f t="shared" si="1338"/>
        <v>-3.6331296005449598E-3</v>
      </c>
      <c r="G4748" s="2">
        <f t="shared" si="1333"/>
        <v>10388.5075</v>
      </c>
      <c r="H4748" s="2">
        <f t="shared" ca="1" si="1339"/>
        <v>115356</v>
      </c>
      <c r="I4748">
        <f t="shared" ca="1" si="1340"/>
        <v>1</v>
      </c>
      <c r="J4748">
        <f t="shared" si="1341"/>
        <v>-1</v>
      </c>
      <c r="K4748">
        <f t="shared" si="1334"/>
        <v>72.829999999999927</v>
      </c>
      <c r="L4748">
        <f t="shared" ca="1" si="1335"/>
        <v>-72.829999999999927</v>
      </c>
      <c r="M4748" s="14">
        <f t="shared" si="1336"/>
        <v>6923.0300000000498</v>
      </c>
      <c r="N4748">
        <f t="shared" si="1342"/>
        <v>0</v>
      </c>
      <c r="O4748">
        <f t="shared" si="1337"/>
        <v>0</v>
      </c>
      <c r="P4748">
        <f>COUNTIF(作圖資料!$A$3:$A$249,A4748)</f>
        <v>0</v>
      </c>
      <c r="R4748" s="7">
        <f t="shared" si="1343"/>
        <v>68</v>
      </c>
      <c r="S4748" s="8">
        <f t="shared" ca="1" si="1344"/>
        <v>-68</v>
      </c>
      <c r="T4748" s="8">
        <f t="shared" ca="1" si="1345"/>
        <v>8830</v>
      </c>
      <c r="U4748" s="8">
        <f t="shared" ca="1" si="1346"/>
        <v>0</v>
      </c>
      <c r="V4748" s="9">
        <f t="shared" ca="1" si="1347"/>
        <v>0</v>
      </c>
      <c r="W4748" s="3">
        <f t="shared" si="1348"/>
        <v>-6.4516505205342023E-3</v>
      </c>
      <c r="X4748" s="3">
        <f t="shared" si="1349"/>
        <v>2.7113646810276615E-2</v>
      </c>
      <c r="Y4748" s="3">
        <f t="shared" si="1350"/>
        <v>3.0027386541471524E-2</v>
      </c>
    </row>
    <row r="4749" spans="1:25" x14ac:dyDescent="0.25">
      <c r="A4749" s="1">
        <v>42978</v>
      </c>
      <c r="B4749" s="2">
        <v>10585.78</v>
      </c>
      <c r="C4749" s="2">
        <v>126681</v>
      </c>
      <c r="D4749" s="2">
        <v>10551</v>
      </c>
      <c r="E4749" s="2">
        <v>10530</v>
      </c>
      <c r="F4749" s="13">
        <f t="shared" si="1338"/>
        <v>-3.285539657918557E-3</v>
      </c>
      <c r="G4749" s="2">
        <f t="shared" si="1333"/>
        <v>10394.5075</v>
      </c>
      <c r="H4749" s="2">
        <f t="shared" ca="1" si="1339"/>
        <v>117323</v>
      </c>
      <c r="I4749">
        <f t="shared" ca="1" si="1340"/>
        <v>1</v>
      </c>
      <c r="J4749">
        <f t="shared" si="1341"/>
        <v>-1</v>
      </c>
      <c r="K4749">
        <f t="shared" si="1334"/>
        <v>16.380000000001019</v>
      </c>
      <c r="L4749">
        <f t="shared" ca="1" si="1335"/>
        <v>16.380000000001019</v>
      </c>
      <c r="M4749" s="14">
        <f t="shared" si="1336"/>
        <v>6923.0300000000498</v>
      </c>
      <c r="N4749">
        <f t="shared" si="1342"/>
        <v>0</v>
      </c>
      <c r="O4749">
        <f t="shared" si="1337"/>
        <v>0</v>
      </c>
      <c r="P4749">
        <f>COUNTIF(作圖資料!$A$3:$A$249,A4749)</f>
        <v>0</v>
      </c>
      <c r="R4749" s="7">
        <f t="shared" si="1343"/>
        <v>20</v>
      </c>
      <c r="S4749" s="8">
        <f t="shared" ca="1" si="1344"/>
        <v>20</v>
      </c>
      <c r="T4749" s="8">
        <f t="shared" ca="1" si="1345"/>
        <v>8830</v>
      </c>
      <c r="U4749" s="8">
        <f t="shared" ca="1" si="1346"/>
        <v>0</v>
      </c>
      <c r="V4749" s="9">
        <f t="shared" ca="1" si="1347"/>
        <v>0</v>
      </c>
      <c r="W4749" s="3">
        <f t="shared" si="1348"/>
        <v>-6.4516505205342023E-3</v>
      </c>
      <c r="X4749" s="3">
        <f t="shared" si="1349"/>
        <v>2.8705423215252601E-2</v>
      </c>
      <c r="Y4749" s="3">
        <f t="shared" si="1350"/>
        <v>3.1983568075117708E-2</v>
      </c>
    </row>
    <row r="4750" spans="1:25" x14ac:dyDescent="0.25">
      <c r="A4750" s="1">
        <v>42979</v>
      </c>
      <c r="B4750" s="2">
        <v>10594.82</v>
      </c>
      <c r="C4750" s="2">
        <v>114056</v>
      </c>
      <c r="D4750" s="2">
        <v>10576</v>
      </c>
      <c r="E4750" s="2">
        <v>10556</v>
      </c>
      <c r="F4750" s="13">
        <f t="shared" si="1338"/>
        <v>-1.7763397584856788E-3</v>
      </c>
      <c r="G4750" s="2">
        <f t="shared" si="1333"/>
        <v>10401.093666666664</v>
      </c>
      <c r="H4750" s="2">
        <f t="shared" ca="1" si="1339"/>
        <v>116193.2</v>
      </c>
      <c r="I4750">
        <f t="shared" ca="1" si="1340"/>
        <v>-1</v>
      </c>
      <c r="J4750">
        <f t="shared" si="1341"/>
        <v>-1</v>
      </c>
      <c r="K4750">
        <f t="shared" si="1334"/>
        <v>9.0399999999990541</v>
      </c>
      <c r="L4750">
        <f t="shared" ca="1" si="1335"/>
        <v>9.0399999999990541</v>
      </c>
      <c r="M4750" s="14">
        <f t="shared" si="1336"/>
        <v>6923.0300000000498</v>
      </c>
      <c r="N4750">
        <f t="shared" si="1342"/>
        <v>0</v>
      </c>
      <c r="O4750">
        <f t="shared" si="1337"/>
        <v>0</v>
      </c>
      <c r="P4750">
        <f>COUNTIF(作圖資料!$A$3:$A$249,A4750)</f>
        <v>0</v>
      </c>
      <c r="R4750" s="7">
        <f t="shared" si="1343"/>
        <v>25</v>
      </c>
      <c r="S4750" s="8">
        <f t="shared" ca="1" si="1344"/>
        <v>25</v>
      </c>
      <c r="T4750" s="8">
        <f t="shared" ca="1" si="1345"/>
        <v>8830</v>
      </c>
      <c r="U4750" s="8">
        <f t="shared" ca="1" si="1346"/>
        <v>0</v>
      </c>
      <c r="V4750" s="9">
        <f t="shared" ca="1" si="1347"/>
        <v>0</v>
      </c>
      <c r="W4750" s="3">
        <f t="shared" si="1348"/>
        <v>-6.4516505205342023E-3</v>
      </c>
      <c r="X4750" s="3">
        <f t="shared" si="1349"/>
        <v>2.9583912757437103E-2</v>
      </c>
      <c r="Y4750" s="3">
        <f t="shared" si="1350"/>
        <v>3.4428794992175771E-2</v>
      </c>
    </row>
    <row r="4751" spans="1:25" x14ac:dyDescent="0.25">
      <c r="A4751" s="1">
        <v>42982</v>
      </c>
      <c r="B4751" s="2">
        <v>10569.87</v>
      </c>
      <c r="C4751" s="2">
        <v>105443</v>
      </c>
      <c r="D4751" s="2">
        <v>10552</v>
      </c>
      <c r="E4751" s="2">
        <v>10534</v>
      </c>
      <c r="F4751" s="13">
        <f t="shared" si="1338"/>
        <v>-1.6906546627347696E-3</v>
      </c>
      <c r="G4751" s="2">
        <f t="shared" si="1333"/>
        <v>10408.758833333333</v>
      </c>
      <c r="H4751" s="2">
        <f t="shared" ca="1" si="1339"/>
        <v>114712.6</v>
      </c>
      <c r="I4751">
        <f t="shared" ca="1" si="1340"/>
        <v>-1</v>
      </c>
      <c r="J4751">
        <f t="shared" si="1341"/>
        <v>-1</v>
      </c>
      <c r="K4751">
        <f t="shared" si="1334"/>
        <v>-24.949999999998909</v>
      </c>
      <c r="L4751">
        <f t="shared" ca="1" si="1335"/>
        <v>24.949999999998909</v>
      </c>
      <c r="M4751" s="14">
        <f t="shared" si="1336"/>
        <v>6923.0300000000498</v>
      </c>
      <c r="N4751">
        <f t="shared" si="1342"/>
        <v>0</v>
      </c>
      <c r="O4751">
        <f t="shared" si="1337"/>
        <v>0</v>
      </c>
      <c r="P4751">
        <f>COUNTIF(作圖資料!$A$3:$A$249,A4751)</f>
        <v>0</v>
      </c>
      <c r="R4751" s="7">
        <f t="shared" si="1343"/>
        <v>-24</v>
      </c>
      <c r="S4751" s="8">
        <f t="shared" ca="1" si="1344"/>
        <v>24</v>
      </c>
      <c r="T4751" s="8">
        <f t="shared" ca="1" si="1345"/>
        <v>8830</v>
      </c>
      <c r="U4751" s="8">
        <f t="shared" ca="1" si="1346"/>
        <v>0</v>
      </c>
      <c r="V4751" s="9">
        <f t="shared" ca="1" si="1347"/>
        <v>0</v>
      </c>
      <c r="W4751" s="3">
        <f t="shared" si="1348"/>
        <v>-6.4516505205342023E-3</v>
      </c>
      <c r="X4751" s="3">
        <f t="shared" si="1349"/>
        <v>2.7159320492226691E-2</v>
      </c>
      <c r="Y4751" s="3">
        <f t="shared" si="1350"/>
        <v>3.2081377151800261E-2</v>
      </c>
    </row>
    <row r="4752" spans="1:25" x14ac:dyDescent="0.25">
      <c r="A4752" s="1">
        <v>42983</v>
      </c>
      <c r="B4752" s="2">
        <v>10617.84</v>
      </c>
      <c r="C4752" s="2">
        <v>109675</v>
      </c>
      <c r="D4752" s="2">
        <v>10582</v>
      </c>
      <c r="E4752" s="2">
        <v>10564</v>
      </c>
      <c r="F4752" s="13">
        <f t="shared" si="1338"/>
        <v>-3.3754511275363441E-3</v>
      </c>
      <c r="G4752" s="2">
        <f t="shared" si="1333"/>
        <v>10416.920333333333</v>
      </c>
      <c r="H4752" s="2">
        <f t="shared" ca="1" si="1339"/>
        <v>115202.4</v>
      </c>
      <c r="I4752">
        <f t="shared" ca="1" si="1340"/>
        <v>-1</v>
      </c>
      <c r="J4752">
        <f t="shared" si="1341"/>
        <v>-1</v>
      </c>
      <c r="K4752">
        <f t="shared" si="1334"/>
        <v>47.969999999999345</v>
      </c>
      <c r="L4752">
        <f t="shared" ca="1" si="1335"/>
        <v>-47.969999999999345</v>
      </c>
      <c r="M4752" s="14">
        <f t="shared" si="1336"/>
        <v>6923.0300000000498</v>
      </c>
      <c r="N4752">
        <f t="shared" si="1342"/>
        <v>0</v>
      </c>
      <c r="O4752">
        <f t="shared" si="1337"/>
        <v>0</v>
      </c>
      <c r="P4752">
        <f>COUNTIF(作圖資料!$A$3:$A$249,A4752)</f>
        <v>0</v>
      </c>
      <c r="R4752" s="7">
        <f t="shared" si="1343"/>
        <v>30</v>
      </c>
      <c r="S4752" s="8">
        <f t="shared" ca="1" si="1344"/>
        <v>-30</v>
      </c>
      <c r="T4752" s="8">
        <f t="shared" ca="1" si="1345"/>
        <v>8830</v>
      </c>
      <c r="U4752" s="8">
        <f t="shared" ca="1" si="1346"/>
        <v>0</v>
      </c>
      <c r="V4752" s="9">
        <f t="shared" ca="1" si="1347"/>
        <v>0</v>
      </c>
      <c r="W4752" s="3">
        <f t="shared" si="1348"/>
        <v>-6.4516505205342023E-3</v>
      </c>
      <c r="X4752" s="3">
        <f t="shared" si="1349"/>
        <v>3.1820951392513175E-2</v>
      </c>
      <c r="Y4752" s="3">
        <f t="shared" si="1350"/>
        <v>3.5015649452269759E-2</v>
      </c>
    </row>
    <row r="4753" spans="1:25" x14ac:dyDescent="0.25">
      <c r="A4753" s="1">
        <v>42984</v>
      </c>
      <c r="B4753" s="2">
        <v>10547.86</v>
      </c>
      <c r="C4753" s="2">
        <v>119758</v>
      </c>
      <c r="D4753" s="2">
        <v>10519</v>
      </c>
      <c r="E4753" s="2">
        <v>10502</v>
      </c>
      <c r="F4753" s="13">
        <f t="shared" si="1338"/>
        <v>-2.7361000240807565E-3</v>
      </c>
      <c r="G4753" s="2">
        <f t="shared" si="1333"/>
        <v>10424.843666666666</v>
      </c>
      <c r="H4753" s="2">
        <f t="shared" ca="1" si="1339"/>
        <v>115122.6</v>
      </c>
      <c r="I4753">
        <f t="shared" ca="1" si="1340"/>
        <v>1</v>
      </c>
      <c r="J4753">
        <f t="shared" si="1341"/>
        <v>-1</v>
      </c>
      <c r="K4753">
        <f t="shared" si="1334"/>
        <v>-69.979999999999563</v>
      </c>
      <c r="L4753">
        <f t="shared" ca="1" si="1335"/>
        <v>69.979999999999563</v>
      </c>
      <c r="M4753" s="14">
        <f t="shared" si="1336"/>
        <v>6923.0300000000498</v>
      </c>
      <c r="N4753">
        <f t="shared" si="1342"/>
        <v>0</v>
      </c>
      <c r="O4753">
        <f t="shared" si="1337"/>
        <v>0</v>
      </c>
      <c r="P4753">
        <f>COUNTIF(作圖資料!$A$3:$A$249,A4753)</f>
        <v>0</v>
      </c>
      <c r="R4753" s="7">
        <f t="shared" si="1343"/>
        <v>-63</v>
      </c>
      <c r="S4753" s="8">
        <f t="shared" ca="1" si="1344"/>
        <v>63</v>
      </c>
      <c r="T4753" s="8">
        <f t="shared" ca="1" si="1345"/>
        <v>8830</v>
      </c>
      <c r="U4753" s="8">
        <f t="shared" ca="1" si="1346"/>
        <v>0</v>
      </c>
      <c r="V4753" s="9">
        <f t="shared" ca="1" si="1347"/>
        <v>0</v>
      </c>
      <c r="W4753" s="3">
        <f t="shared" si="1348"/>
        <v>-6.4516505205342023E-3</v>
      </c>
      <c r="X4753" s="3">
        <f t="shared" si="1349"/>
        <v>2.5020431684319444E-2</v>
      </c>
      <c r="Y4753" s="3">
        <f t="shared" si="1350"/>
        <v>2.8853677621283769E-2</v>
      </c>
    </row>
    <row r="4754" spans="1:25" x14ac:dyDescent="0.25">
      <c r="A4754" s="1">
        <v>42985</v>
      </c>
      <c r="B4754" s="2">
        <v>10538.51</v>
      </c>
      <c r="C4754" s="2">
        <v>129859</v>
      </c>
      <c r="D4754" s="2">
        <v>10490</v>
      </c>
      <c r="E4754" s="2">
        <v>10472</v>
      </c>
      <c r="F4754" s="13">
        <f t="shared" si="1338"/>
        <v>-4.6031175185107243E-3</v>
      </c>
      <c r="G4754" s="2">
        <f t="shared" si="1333"/>
        <v>10432.346333333333</v>
      </c>
      <c r="H4754" s="2">
        <f t="shared" ca="1" si="1339"/>
        <v>115758.2</v>
      </c>
      <c r="I4754">
        <f t="shared" ca="1" si="1340"/>
        <v>1</v>
      </c>
      <c r="J4754">
        <f t="shared" si="1341"/>
        <v>-1</v>
      </c>
      <c r="K4754">
        <f t="shared" si="1334"/>
        <v>-9.3500000000003638</v>
      </c>
      <c r="L4754">
        <f t="shared" ca="1" si="1335"/>
        <v>-9.3500000000003638</v>
      </c>
      <c r="M4754" s="14">
        <f t="shared" si="1336"/>
        <v>6923.0300000000498</v>
      </c>
      <c r="N4754">
        <f t="shared" si="1342"/>
        <v>0</v>
      </c>
      <c r="O4754">
        <f t="shared" si="1337"/>
        <v>0</v>
      </c>
      <c r="P4754">
        <f>COUNTIF(作圖資料!$A$3:$A$249,A4754)</f>
        <v>0</v>
      </c>
      <c r="R4754" s="7">
        <f t="shared" si="1343"/>
        <v>-29</v>
      </c>
      <c r="S4754" s="8">
        <f t="shared" ca="1" si="1344"/>
        <v>-29</v>
      </c>
      <c r="T4754" s="8">
        <f t="shared" ca="1" si="1345"/>
        <v>8830</v>
      </c>
      <c r="U4754" s="8">
        <f t="shared" ca="1" si="1346"/>
        <v>0</v>
      </c>
      <c r="V4754" s="9">
        <f t="shared" ca="1" si="1347"/>
        <v>0</v>
      </c>
      <c r="W4754" s="3">
        <f t="shared" si="1348"/>
        <v>-6.4516505205342023E-3</v>
      </c>
      <c r="X4754" s="3">
        <f t="shared" si="1349"/>
        <v>2.4111816947657294E-2</v>
      </c>
      <c r="Y4754" s="3">
        <f t="shared" si="1350"/>
        <v>2.6017214397496602E-2</v>
      </c>
    </row>
    <row r="4755" spans="1:25" x14ac:dyDescent="0.25">
      <c r="A4755" s="1">
        <v>42986</v>
      </c>
      <c r="B4755" s="2">
        <v>10609.95</v>
      </c>
      <c r="C4755" s="2">
        <v>120067</v>
      </c>
      <c r="D4755" s="2">
        <v>10556</v>
      </c>
      <c r="E4755" s="2">
        <v>10535</v>
      </c>
      <c r="F4755" s="13">
        <f t="shared" si="1338"/>
        <v>-5.0848495987257936E-3</v>
      </c>
      <c r="G4755" s="2">
        <f t="shared" si="1333"/>
        <v>10439.9</v>
      </c>
      <c r="H4755" s="2">
        <f t="shared" ca="1" si="1339"/>
        <v>116960.4</v>
      </c>
      <c r="I4755">
        <f t="shared" ca="1" si="1340"/>
        <v>1</v>
      </c>
      <c r="J4755">
        <f t="shared" si="1341"/>
        <v>-1</v>
      </c>
      <c r="K4755">
        <f t="shared" si="1334"/>
        <v>71.440000000000509</v>
      </c>
      <c r="L4755">
        <f t="shared" ca="1" si="1335"/>
        <v>71.440000000000509</v>
      </c>
      <c r="M4755" s="14">
        <f t="shared" si="1336"/>
        <v>6923.0300000000498</v>
      </c>
      <c r="N4755">
        <f t="shared" si="1342"/>
        <v>0</v>
      </c>
      <c r="O4755">
        <f t="shared" si="1337"/>
        <v>0</v>
      </c>
      <c r="P4755">
        <f>COUNTIF(作圖資料!$A$3:$A$249,A4755)</f>
        <v>0</v>
      </c>
      <c r="R4755" s="7">
        <f t="shared" si="1343"/>
        <v>66</v>
      </c>
      <c r="S4755" s="8">
        <f t="shared" ca="1" si="1344"/>
        <v>66</v>
      </c>
      <c r="T4755" s="8">
        <f t="shared" ca="1" si="1345"/>
        <v>8830</v>
      </c>
      <c r="U4755" s="8">
        <f t="shared" ca="1" si="1346"/>
        <v>0</v>
      </c>
      <c r="V4755" s="9">
        <f t="shared" ca="1" si="1347"/>
        <v>0</v>
      </c>
      <c r="W4755" s="3">
        <f t="shared" si="1348"/>
        <v>-6.4516505205342023E-3</v>
      </c>
      <c r="X4755" s="3">
        <f t="shared" si="1349"/>
        <v>3.1054216604035956E-2</v>
      </c>
      <c r="Y4755" s="3">
        <f t="shared" si="1350"/>
        <v>3.2472613458529587E-2</v>
      </c>
    </row>
    <row r="4756" spans="1:25" x14ac:dyDescent="0.25">
      <c r="A4756" s="1">
        <v>42989</v>
      </c>
      <c r="B4756" s="2">
        <v>10572.16</v>
      </c>
      <c r="C4756" s="2">
        <v>130080</v>
      </c>
      <c r="D4756" s="2">
        <v>10565</v>
      </c>
      <c r="E4756" s="2">
        <v>10541</v>
      </c>
      <c r="F4756" s="13">
        <f t="shared" si="1338"/>
        <v>-6.7725043888855474E-4</v>
      </c>
      <c r="G4756" s="2">
        <f t="shared" si="1333"/>
        <v>10445.259333333332</v>
      </c>
      <c r="H4756" s="2">
        <f t="shared" ca="1" si="1339"/>
        <v>121887.8</v>
      </c>
      <c r="I4756">
        <f t="shared" ca="1" si="1340"/>
        <v>1</v>
      </c>
      <c r="J4756">
        <f t="shared" si="1341"/>
        <v>-1</v>
      </c>
      <c r="K4756">
        <f t="shared" si="1334"/>
        <v>-37.790000000000873</v>
      </c>
      <c r="L4756">
        <f t="shared" ca="1" si="1335"/>
        <v>-37.790000000000873</v>
      </c>
      <c r="M4756" s="14">
        <f t="shared" si="1336"/>
        <v>6923.0300000000498</v>
      </c>
      <c r="N4756">
        <f t="shared" si="1342"/>
        <v>0</v>
      </c>
      <c r="O4756">
        <f t="shared" si="1337"/>
        <v>0</v>
      </c>
      <c r="P4756">
        <f>COUNTIF(作圖資料!$A$3:$A$249,A4756)</f>
        <v>0</v>
      </c>
      <c r="R4756" s="7">
        <f t="shared" si="1343"/>
        <v>9</v>
      </c>
      <c r="S4756" s="8">
        <f t="shared" ca="1" si="1344"/>
        <v>9</v>
      </c>
      <c r="T4756" s="8">
        <f t="shared" ca="1" si="1345"/>
        <v>8830</v>
      </c>
      <c r="U4756" s="8">
        <f t="shared" ca="1" si="1346"/>
        <v>0</v>
      </c>
      <c r="V4756" s="9">
        <f t="shared" ca="1" si="1347"/>
        <v>0</v>
      </c>
      <c r="W4756" s="3">
        <f t="shared" si="1348"/>
        <v>-6.4516505205342023E-3</v>
      </c>
      <c r="X4756" s="3">
        <f t="shared" si="1349"/>
        <v>2.7381858219173827E-2</v>
      </c>
      <c r="Y4756" s="3">
        <f t="shared" si="1350"/>
        <v>3.3352895148670569E-2</v>
      </c>
    </row>
    <row r="4757" spans="1:25" x14ac:dyDescent="0.25">
      <c r="A4757" s="1">
        <v>42990</v>
      </c>
      <c r="B4757" s="2">
        <v>10610.35</v>
      </c>
      <c r="C4757" s="2">
        <v>124515</v>
      </c>
      <c r="D4757" s="2">
        <v>10590</v>
      </c>
      <c r="E4757" s="2">
        <v>10568</v>
      </c>
      <c r="F4757" s="13">
        <f t="shared" si="1338"/>
        <v>-1.9179386165395496E-3</v>
      </c>
      <c r="G4757" s="2">
        <f t="shared" si="1333"/>
        <v>10450.024166666666</v>
      </c>
      <c r="H4757" s="2">
        <f t="shared" ca="1" si="1339"/>
        <v>124855.8</v>
      </c>
      <c r="I4757">
        <f t="shared" ca="1" si="1340"/>
        <v>-1</v>
      </c>
      <c r="J4757">
        <f t="shared" si="1341"/>
        <v>-1</v>
      </c>
      <c r="K4757">
        <f t="shared" si="1334"/>
        <v>38.190000000000509</v>
      </c>
      <c r="L4757">
        <f t="shared" ca="1" si="1335"/>
        <v>38.190000000000509</v>
      </c>
      <c r="M4757" s="14">
        <f t="shared" si="1336"/>
        <v>6923.0300000000498</v>
      </c>
      <c r="N4757">
        <f t="shared" si="1342"/>
        <v>0</v>
      </c>
      <c r="O4757">
        <f t="shared" si="1337"/>
        <v>0</v>
      </c>
      <c r="P4757">
        <f>COUNTIF(作圖資料!$A$3:$A$249,A4757)</f>
        <v>0</v>
      </c>
      <c r="R4757" s="7">
        <f t="shared" si="1343"/>
        <v>25</v>
      </c>
      <c r="S4757" s="8">
        <f t="shared" ca="1" si="1344"/>
        <v>25</v>
      </c>
      <c r="T4757" s="8">
        <f t="shared" ca="1" si="1345"/>
        <v>8830</v>
      </c>
      <c r="U4757" s="8">
        <f t="shared" ca="1" si="1346"/>
        <v>0</v>
      </c>
      <c r="V4757" s="9">
        <f t="shared" ca="1" si="1347"/>
        <v>0</v>
      </c>
      <c r="W4757" s="3">
        <f t="shared" si="1348"/>
        <v>-6.4516505205342023E-3</v>
      </c>
      <c r="X4757" s="3">
        <f t="shared" si="1349"/>
        <v>3.109308782271647E-2</v>
      </c>
      <c r="Y4757" s="3">
        <f t="shared" si="1350"/>
        <v>3.5798122065728633E-2</v>
      </c>
    </row>
    <row r="4758" spans="1:25" x14ac:dyDescent="0.25">
      <c r="A4758" s="1">
        <v>42991</v>
      </c>
      <c r="B4758" s="2">
        <v>10532.88</v>
      </c>
      <c r="C4758" s="2">
        <v>125118</v>
      </c>
      <c r="D4758" s="2">
        <v>10521</v>
      </c>
      <c r="E4758" s="2">
        <v>10497</v>
      </c>
      <c r="F4758" s="13">
        <f t="shared" si="1338"/>
        <v>-1.1278966436529814E-3</v>
      </c>
      <c r="G4758" s="2">
        <f t="shared" si="1333"/>
        <v>10453.076833333333</v>
      </c>
      <c r="H4758" s="2">
        <f t="shared" ca="1" si="1339"/>
        <v>125927.8</v>
      </c>
      <c r="I4758">
        <f t="shared" ca="1" si="1340"/>
        <v>-1</v>
      </c>
      <c r="J4758">
        <f t="shared" si="1341"/>
        <v>-1</v>
      </c>
      <c r="K4758">
        <f t="shared" si="1334"/>
        <v>-77.470000000001164</v>
      </c>
      <c r="L4758">
        <f t="shared" ca="1" si="1335"/>
        <v>77.470000000001164</v>
      </c>
      <c r="M4758" s="14">
        <f t="shared" si="1336"/>
        <v>6923.0300000000498</v>
      </c>
      <c r="N4758">
        <f t="shared" si="1342"/>
        <v>0</v>
      </c>
      <c r="O4758">
        <f t="shared" si="1337"/>
        <v>0</v>
      </c>
      <c r="P4758">
        <f>COUNTIF(作圖資料!$A$3:$A$249,A4758)</f>
        <v>0</v>
      </c>
      <c r="R4758" s="7">
        <f t="shared" si="1343"/>
        <v>-69</v>
      </c>
      <c r="S4758" s="8">
        <f t="shared" ca="1" si="1344"/>
        <v>69</v>
      </c>
      <c r="T4758" s="8">
        <f t="shared" ca="1" si="1345"/>
        <v>8830</v>
      </c>
      <c r="U4758" s="8">
        <f t="shared" ca="1" si="1346"/>
        <v>0</v>
      </c>
      <c r="V4758" s="9">
        <f t="shared" ca="1" si="1347"/>
        <v>0</v>
      </c>
      <c r="W4758" s="3">
        <f t="shared" si="1348"/>
        <v>-6.4516505205342023E-3</v>
      </c>
      <c r="X4758" s="3">
        <f t="shared" si="1349"/>
        <v>2.3564704544726034E-2</v>
      </c>
      <c r="Y4758" s="3">
        <f t="shared" si="1350"/>
        <v>2.9049295774648876E-2</v>
      </c>
    </row>
    <row r="4759" spans="1:25" x14ac:dyDescent="0.25">
      <c r="A4759" s="1">
        <v>42992</v>
      </c>
      <c r="B4759" s="2">
        <v>10553.57</v>
      </c>
      <c r="C4759" s="2">
        <v>121820</v>
      </c>
      <c r="D4759" s="2">
        <v>10529</v>
      </c>
      <c r="E4759" s="2">
        <v>10503</v>
      </c>
      <c r="F4759" s="13">
        <f t="shared" si="1338"/>
        <v>-2.3281221425546228E-3</v>
      </c>
      <c r="G4759" s="2">
        <f t="shared" si="1333"/>
        <v>10455.652</v>
      </c>
      <c r="H4759" s="2">
        <f t="shared" ca="1" si="1339"/>
        <v>124320</v>
      </c>
      <c r="I4759">
        <f t="shared" ca="1" si="1340"/>
        <v>-1</v>
      </c>
      <c r="J4759">
        <f t="shared" si="1341"/>
        <v>-1</v>
      </c>
      <c r="K4759">
        <f t="shared" si="1334"/>
        <v>20.690000000000509</v>
      </c>
      <c r="L4759">
        <f t="shared" ca="1" si="1335"/>
        <v>-20.690000000000509</v>
      </c>
      <c r="M4759" s="14">
        <f t="shared" si="1336"/>
        <v>6923.0300000000498</v>
      </c>
      <c r="N4759">
        <f t="shared" si="1342"/>
        <v>0</v>
      </c>
      <c r="O4759">
        <f t="shared" si="1337"/>
        <v>0</v>
      </c>
      <c r="P4759">
        <f>COUNTIF(作圖資料!$A$3:$A$249,A4759)</f>
        <v>0</v>
      </c>
      <c r="R4759" s="7">
        <f t="shared" si="1343"/>
        <v>8</v>
      </c>
      <c r="S4759" s="8">
        <f t="shared" ca="1" si="1344"/>
        <v>-8</v>
      </c>
      <c r="T4759" s="8">
        <f t="shared" ca="1" si="1345"/>
        <v>8830</v>
      </c>
      <c r="U4759" s="8">
        <f t="shared" ca="1" si="1346"/>
        <v>0</v>
      </c>
      <c r="V4759" s="9">
        <f t="shared" ca="1" si="1347"/>
        <v>0</v>
      </c>
      <c r="W4759" s="3">
        <f t="shared" si="1348"/>
        <v>-6.4516505205342023E-3</v>
      </c>
      <c r="X4759" s="3">
        <f t="shared" si="1349"/>
        <v>2.5575318330986807E-2</v>
      </c>
      <c r="Y4759" s="3">
        <f t="shared" si="1350"/>
        <v>2.9831768388107527E-2</v>
      </c>
    </row>
    <row r="4760" spans="1:25" x14ac:dyDescent="0.25">
      <c r="A4760" s="1">
        <v>42993</v>
      </c>
      <c r="B4760" s="2">
        <v>10580.41</v>
      </c>
      <c r="C4760" s="2">
        <v>155141</v>
      </c>
      <c r="D4760" s="2">
        <v>10566</v>
      </c>
      <c r="E4760" s="2">
        <v>10543</v>
      </c>
      <c r="F4760" s="13">
        <f t="shared" si="1338"/>
        <v>-1.3619510018987313E-3</v>
      </c>
      <c r="G4760" s="2">
        <f t="shared" si="1333"/>
        <v>10459.030500000001</v>
      </c>
      <c r="H4760" s="2">
        <f t="shared" ca="1" si="1339"/>
        <v>131334.79999999999</v>
      </c>
      <c r="I4760">
        <f t="shared" ca="1" si="1340"/>
        <v>1</v>
      </c>
      <c r="J4760">
        <f t="shared" si="1341"/>
        <v>-1</v>
      </c>
      <c r="K4760">
        <f t="shared" si="1334"/>
        <v>26.840000000000146</v>
      </c>
      <c r="L4760">
        <f t="shared" ca="1" si="1335"/>
        <v>-26.840000000000146</v>
      </c>
      <c r="M4760" s="14">
        <f t="shared" si="1336"/>
        <v>6923.0300000000498</v>
      </c>
      <c r="N4760">
        <f t="shared" si="1342"/>
        <v>0</v>
      </c>
      <c r="O4760">
        <f t="shared" si="1337"/>
        <v>0</v>
      </c>
      <c r="P4760">
        <f>COUNTIF(作圖資料!$A$3:$A$249,A4760)</f>
        <v>0</v>
      </c>
      <c r="R4760" s="7">
        <f t="shared" si="1343"/>
        <v>37</v>
      </c>
      <c r="S4760" s="8">
        <f t="shared" ca="1" si="1344"/>
        <v>-37</v>
      </c>
      <c r="T4760" s="8">
        <f t="shared" ca="1" si="1345"/>
        <v>8830</v>
      </c>
      <c r="U4760" s="8">
        <f t="shared" ca="1" si="1346"/>
        <v>0</v>
      </c>
      <c r="V4760" s="9">
        <f t="shared" ca="1" si="1347"/>
        <v>0</v>
      </c>
      <c r="W4760" s="3">
        <f t="shared" si="1348"/>
        <v>-6.4516505205342023E-3</v>
      </c>
      <c r="X4760" s="3">
        <f t="shared" si="1349"/>
        <v>2.8183577104463842E-2</v>
      </c>
      <c r="Y4760" s="3">
        <f t="shared" si="1350"/>
        <v>3.3450704225353345E-2</v>
      </c>
    </row>
    <row r="4761" spans="1:25" x14ac:dyDescent="0.25">
      <c r="A4761" s="1">
        <v>42996</v>
      </c>
      <c r="B4761" s="2">
        <v>10631.57</v>
      </c>
      <c r="C4761" s="2">
        <v>133674</v>
      </c>
      <c r="D4761" s="2">
        <v>10636</v>
      </c>
      <c r="E4761" s="2">
        <v>10616</v>
      </c>
      <c r="F4761" s="13">
        <f t="shared" si="1338"/>
        <v>4.1668351899115663E-4</v>
      </c>
      <c r="G4761" s="2">
        <f t="shared" si="1333"/>
        <v>10460.990666666667</v>
      </c>
      <c r="H4761" s="2">
        <f t="shared" ca="1" si="1339"/>
        <v>132053.6</v>
      </c>
      <c r="I4761">
        <f t="shared" ca="1" si="1340"/>
        <v>1</v>
      </c>
      <c r="J4761">
        <f t="shared" si="1341"/>
        <v>1</v>
      </c>
      <c r="K4761">
        <f t="shared" si="1334"/>
        <v>51.159999999999854</v>
      </c>
      <c r="L4761">
        <f t="shared" ca="1" si="1335"/>
        <v>51.159999999999854</v>
      </c>
      <c r="M4761" s="14">
        <f t="shared" si="1336"/>
        <v>6923.0300000000498</v>
      </c>
      <c r="N4761">
        <f t="shared" si="1342"/>
        <v>0</v>
      </c>
      <c r="O4761">
        <f t="shared" si="1337"/>
        <v>0</v>
      </c>
      <c r="P4761">
        <f>COUNTIF(作圖資料!$A$3:$A$249,A4761)</f>
        <v>0</v>
      </c>
      <c r="R4761" s="7">
        <f t="shared" si="1343"/>
        <v>70</v>
      </c>
      <c r="S4761" s="8">
        <f t="shared" ca="1" si="1344"/>
        <v>70</v>
      </c>
      <c r="T4761" s="8">
        <f t="shared" ca="1" si="1345"/>
        <v>8830</v>
      </c>
      <c r="U4761" s="8">
        <f t="shared" ca="1" si="1346"/>
        <v>0</v>
      </c>
      <c r="V4761" s="9">
        <f t="shared" ca="1" si="1347"/>
        <v>0</v>
      </c>
      <c r="W4761" s="3">
        <f t="shared" si="1348"/>
        <v>-6.4516505205342023E-3</v>
      </c>
      <c r="X4761" s="3">
        <f t="shared" si="1349"/>
        <v>3.3155205973729229E-2</v>
      </c>
      <c r="Y4761" s="3">
        <f t="shared" si="1350"/>
        <v>4.0297339593115433E-2</v>
      </c>
    </row>
    <row r="4762" spans="1:25" x14ac:dyDescent="0.25">
      <c r="A4762" s="1">
        <v>42997</v>
      </c>
      <c r="B4762" s="2">
        <v>10576.14</v>
      </c>
      <c r="C4762" s="2">
        <v>137170</v>
      </c>
      <c r="D4762" s="2">
        <v>10580</v>
      </c>
      <c r="E4762" s="2">
        <v>10554</v>
      </c>
      <c r="F4762" s="13">
        <f t="shared" si="1338"/>
        <v>3.649724757803785E-4</v>
      </c>
      <c r="G4762" s="2">
        <f t="shared" si="1333"/>
        <v>10462.058666666668</v>
      </c>
      <c r="H4762" s="2">
        <f t="shared" ca="1" si="1339"/>
        <v>134584.6</v>
      </c>
      <c r="I4762">
        <f t="shared" ca="1" si="1340"/>
        <v>1</v>
      </c>
      <c r="J4762">
        <f t="shared" si="1341"/>
        <v>1</v>
      </c>
      <c r="K4762">
        <f t="shared" si="1334"/>
        <v>-55.430000000000291</v>
      </c>
      <c r="L4762">
        <f t="shared" ca="1" si="1335"/>
        <v>-55.430000000000291</v>
      </c>
      <c r="M4762" s="14">
        <f t="shared" si="1336"/>
        <v>6923.0300000000498</v>
      </c>
      <c r="N4762">
        <f t="shared" si="1342"/>
        <v>0</v>
      </c>
      <c r="O4762">
        <f t="shared" si="1337"/>
        <v>0</v>
      </c>
      <c r="P4762">
        <f>COUNTIF(作圖資料!$A$3:$A$249,A4762)</f>
        <v>0</v>
      </c>
      <c r="R4762" s="7">
        <f t="shared" si="1343"/>
        <v>-56</v>
      </c>
      <c r="S4762" s="8">
        <f t="shared" ca="1" si="1344"/>
        <v>-56</v>
      </c>
      <c r="T4762" s="8">
        <f t="shared" ca="1" si="1345"/>
        <v>8830</v>
      </c>
      <c r="U4762" s="8">
        <f t="shared" ca="1" si="1346"/>
        <v>0</v>
      </c>
      <c r="V4762" s="9">
        <f t="shared" ca="1" si="1347"/>
        <v>0</v>
      </c>
      <c r="W4762" s="3">
        <f t="shared" si="1348"/>
        <v>-6.4516505205342023E-3</v>
      </c>
      <c r="X4762" s="3">
        <f t="shared" si="1349"/>
        <v>2.7768626845046995E-2</v>
      </c>
      <c r="Y4762" s="3">
        <f t="shared" si="1350"/>
        <v>3.4820031298905763E-2</v>
      </c>
    </row>
    <row r="4763" spans="1:25" x14ac:dyDescent="0.25">
      <c r="A4763" s="1">
        <v>42998</v>
      </c>
      <c r="B4763" s="2">
        <v>10519.17</v>
      </c>
      <c r="C4763" s="2">
        <v>126854</v>
      </c>
      <c r="D4763" s="2">
        <v>10510</v>
      </c>
      <c r="E4763" s="2">
        <v>10513</v>
      </c>
      <c r="F4763" s="13">
        <f t="shared" si="1338"/>
        <v>-5.8654817823078353E-4</v>
      </c>
      <c r="G4763" s="2">
        <f t="shared" si="1333"/>
        <v>10464.202333333333</v>
      </c>
      <c r="H4763" s="2">
        <f t="shared" ca="1" si="1339"/>
        <v>134931.79999999999</v>
      </c>
      <c r="I4763">
        <f t="shared" ca="1" si="1340"/>
        <v>-1</v>
      </c>
      <c r="J4763">
        <f t="shared" si="1341"/>
        <v>-1</v>
      </c>
      <c r="K4763">
        <f t="shared" si="1334"/>
        <v>-56.969999999999345</v>
      </c>
      <c r="L4763">
        <f t="shared" ca="1" si="1335"/>
        <v>-56.969999999999345</v>
      </c>
      <c r="M4763" s="14">
        <f t="shared" si="1336"/>
        <v>6923.0300000000498</v>
      </c>
      <c r="N4763">
        <f t="shared" si="1342"/>
        <v>0</v>
      </c>
      <c r="O4763">
        <f t="shared" si="1337"/>
        <v>0</v>
      </c>
      <c r="P4763">
        <f>COUNTIF(作圖資料!$A$3:$A$249,A4763)</f>
        <v>1</v>
      </c>
      <c r="R4763" s="7">
        <f t="shared" si="1343"/>
        <v>-70</v>
      </c>
      <c r="S4763" s="8">
        <f t="shared" ca="1" si="1344"/>
        <v>-70</v>
      </c>
      <c r="T4763" s="8">
        <f t="shared" ca="1" si="1345"/>
        <v>8830</v>
      </c>
      <c r="U4763" s="8">
        <f t="shared" ca="1" si="1346"/>
        <v>0</v>
      </c>
      <c r="V4763" s="9">
        <f t="shared" ca="1" si="1347"/>
        <v>0</v>
      </c>
      <c r="W4763" s="3">
        <f t="shared" si="1348"/>
        <v>-6.4516505205342023E-3</v>
      </c>
      <c r="X4763" s="3">
        <f t="shared" si="1349"/>
        <v>2.2232393524444172E-2</v>
      </c>
      <c r="Y4763" s="3">
        <f t="shared" si="1350"/>
        <v>2.7973395931143674E-2</v>
      </c>
    </row>
    <row r="4764" spans="1:25" x14ac:dyDescent="0.25">
      <c r="A4764" s="1">
        <v>42999</v>
      </c>
      <c r="B4764" s="2">
        <v>10578.44</v>
      </c>
      <c r="C4764" s="2">
        <v>119558</v>
      </c>
      <c r="D4764" s="2">
        <v>10575</v>
      </c>
      <c r="E4764" s="2">
        <v>10558</v>
      </c>
      <c r="F4764" s="13">
        <f t="shared" si="1338"/>
        <v>-3.2518972551720537E-4</v>
      </c>
      <c r="G4764" s="2">
        <f t="shared" si="1333"/>
        <v>10466.815500000001</v>
      </c>
      <c r="H4764" s="2">
        <f t="shared" ca="1" si="1339"/>
        <v>134479.4</v>
      </c>
      <c r="I4764">
        <f t="shared" ca="1" si="1340"/>
        <v>-1</v>
      </c>
      <c r="J4764">
        <f t="shared" si="1341"/>
        <v>-1</v>
      </c>
      <c r="K4764">
        <f t="shared" si="1334"/>
        <v>59.270000000000437</v>
      </c>
      <c r="L4764">
        <f t="shared" ca="1" si="1335"/>
        <v>-59.270000000000437</v>
      </c>
      <c r="M4764" s="14">
        <f t="shared" si="1336"/>
        <v>6923.0300000000498</v>
      </c>
      <c r="N4764">
        <f t="shared" si="1342"/>
        <v>0</v>
      </c>
      <c r="O4764">
        <f t="shared" si="1337"/>
        <v>0</v>
      </c>
      <c r="P4764">
        <f>COUNTIF(作圖資料!$A$3:$A$249,A4764)</f>
        <v>0</v>
      </c>
      <c r="R4764" s="7">
        <f t="shared" si="1343"/>
        <v>62</v>
      </c>
      <c r="S4764" s="8">
        <f t="shared" ca="1" si="1344"/>
        <v>-62</v>
      </c>
      <c r="T4764" s="8">
        <f t="shared" ca="1" si="1345"/>
        <v>8830</v>
      </c>
      <c r="U4764" s="8">
        <f t="shared" ca="1" si="1346"/>
        <v>0</v>
      </c>
      <c r="V4764" s="9">
        <f t="shared" ca="1" si="1347"/>
        <v>0</v>
      </c>
      <c r="W4764" s="3">
        <f t="shared" si="1348"/>
        <v>-5.8654817823078353E-4</v>
      </c>
      <c r="X4764" s="3">
        <f t="shared" si="1349"/>
        <v>5.6344749633288971E-3</v>
      </c>
      <c r="Y4764" s="3">
        <f t="shared" si="1350"/>
        <v>5.8974602872633878E-3</v>
      </c>
    </row>
    <row r="4765" spans="1:25" x14ac:dyDescent="0.25">
      <c r="A4765" s="1">
        <v>43000</v>
      </c>
      <c r="B4765" s="2">
        <v>10449.68</v>
      </c>
      <c r="C4765" s="2">
        <v>119641</v>
      </c>
      <c r="D4765" s="2">
        <v>10433</v>
      </c>
      <c r="E4765" s="2">
        <v>10415</v>
      </c>
      <c r="F4765" s="13">
        <f t="shared" si="1338"/>
        <v>-1.5962211283024885E-3</v>
      </c>
      <c r="G4765" s="2">
        <f t="shared" si="1333"/>
        <v>10467.725666666667</v>
      </c>
      <c r="H4765" s="2">
        <f t="shared" ca="1" si="1339"/>
        <v>127379.4</v>
      </c>
      <c r="I4765">
        <f t="shared" ca="1" si="1340"/>
        <v>-1</v>
      </c>
      <c r="J4765">
        <f t="shared" si="1341"/>
        <v>-1</v>
      </c>
      <c r="K4765">
        <f t="shared" si="1334"/>
        <v>-128.76000000000022</v>
      </c>
      <c r="L4765">
        <f t="shared" ca="1" si="1335"/>
        <v>128.76000000000022</v>
      </c>
      <c r="M4765" s="14">
        <f t="shared" si="1336"/>
        <v>6923.0300000000498</v>
      </c>
      <c r="N4765">
        <f t="shared" si="1342"/>
        <v>0</v>
      </c>
      <c r="O4765">
        <f t="shared" si="1337"/>
        <v>0</v>
      </c>
      <c r="P4765">
        <f>COUNTIF(作圖資料!$A$3:$A$249,A4765)</f>
        <v>0</v>
      </c>
      <c r="R4765" s="7">
        <f t="shared" si="1343"/>
        <v>-142</v>
      </c>
      <c r="S4765" s="8">
        <f t="shared" ca="1" si="1344"/>
        <v>142</v>
      </c>
      <c r="T4765" s="8">
        <f t="shared" ca="1" si="1345"/>
        <v>8830</v>
      </c>
      <c r="U4765" s="8">
        <f t="shared" ca="1" si="1346"/>
        <v>0</v>
      </c>
      <c r="V4765" s="9">
        <f t="shared" ca="1" si="1347"/>
        <v>0</v>
      </c>
      <c r="W4765" s="3">
        <f t="shared" si="1348"/>
        <v>-5.8654817823078353E-4</v>
      </c>
      <c r="X4765" s="3">
        <f t="shared" si="1349"/>
        <v>-6.6060345065247494E-3</v>
      </c>
      <c r="Y4765" s="3">
        <f t="shared" si="1350"/>
        <v>-7.6096261771140261E-3</v>
      </c>
    </row>
    <row r="4766" spans="1:25" x14ac:dyDescent="0.25">
      <c r="A4766" s="1">
        <v>43003</v>
      </c>
      <c r="B4766" s="2">
        <v>10335.89</v>
      </c>
      <c r="C4766" s="2">
        <v>130008</v>
      </c>
      <c r="D4766" s="2">
        <v>10333</v>
      </c>
      <c r="E4766" s="2">
        <v>10316</v>
      </c>
      <c r="F4766" s="13">
        <f t="shared" si="1338"/>
        <v>-2.7960823886474806E-4</v>
      </c>
      <c r="G4766" s="2">
        <f t="shared" si="1333"/>
        <v>10466.444000000001</v>
      </c>
      <c r="H4766" s="2">
        <f t="shared" ca="1" si="1339"/>
        <v>126646.2</v>
      </c>
      <c r="I4766">
        <f t="shared" ca="1" si="1340"/>
        <v>1</v>
      </c>
      <c r="J4766">
        <f t="shared" si="1341"/>
        <v>-1</v>
      </c>
      <c r="K4766">
        <f t="shared" si="1334"/>
        <v>-113.79000000000087</v>
      </c>
      <c r="L4766">
        <f t="shared" ca="1" si="1335"/>
        <v>113.79000000000087</v>
      </c>
      <c r="M4766" s="14">
        <f t="shared" si="1336"/>
        <v>6923.0300000000498</v>
      </c>
      <c r="N4766">
        <f t="shared" si="1342"/>
        <v>0</v>
      </c>
      <c r="O4766">
        <f t="shared" si="1337"/>
        <v>0</v>
      </c>
      <c r="P4766">
        <f>COUNTIF(作圖資料!$A$3:$A$249,A4766)</f>
        <v>0</v>
      </c>
      <c r="R4766" s="7">
        <f t="shared" si="1343"/>
        <v>-100</v>
      </c>
      <c r="S4766" s="8">
        <f t="shared" ca="1" si="1344"/>
        <v>100</v>
      </c>
      <c r="T4766" s="8">
        <f t="shared" ca="1" si="1345"/>
        <v>8830</v>
      </c>
      <c r="U4766" s="8">
        <f t="shared" ca="1" si="1346"/>
        <v>0</v>
      </c>
      <c r="V4766" s="9">
        <f t="shared" ca="1" si="1347"/>
        <v>0</v>
      </c>
      <c r="W4766" s="3">
        <f t="shared" si="1348"/>
        <v>-5.8654817823078353E-4</v>
      </c>
      <c r="X4766" s="3">
        <f t="shared" si="1349"/>
        <v>-1.7423427894025845E-2</v>
      </c>
      <c r="Y4766" s="3">
        <f t="shared" si="1350"/>
        <v>-1.7121658898506587E-2</v>
      </c>
    </row>
    <row r="4767" spans="1:25" x14ac:dyDescent="0.25">
      <c r="A4767" s="1">
        <v>43004</v>
      </c>
      <c r="B4767" s="2">
        <v>10257.02</v>
      </c>
      <c r="C4767" s="2">
        <v>121236</v>
      </c>
      <c r="D4767" s="2">
        <v>10264</v>
      </c>
      <c r="E4767" s="2">
        <v>10243</v>
      </c>
      <c r="F4767" s="13">
        <f t="shared" si="1338"/>
        <v>6.8050954370768579E-4</v>
      </c>
      <c r="G4767" s="2">
        <f t="shared" si="1333"/>
        <v>10464.931333333336</v>
      </c>
      <c r="H4767" s="2">
        <f t="shared" ca="1" si="1339"/>
        <v>123459.4</v>
      </c>
      <c r="I4767">
        <f t="shared" ca="1" si="1340"/>
        <v>-1</v>
      </c>
      <c r="J4767">
        <f t="shared" si="1341"/>
        <v>1</v>
      </c>
      <c r="K4767">
        <f t="shared" si="1334"/>
        <v>-78.869999999998981</v>
      </c>
      <c r="L4767">
        <f t="shared" ca="1" si="1335"/>
        <v>-78.869999999998981</v>
      </c>
      <c r="M4767" s="14">
        <f t="shared" si="1336"/>
        <v>6923.0300000000498</v>
      </c>
      <c r="N4767">
        <f t="shared" si="1342"/>
        <v>0</v>
      </c>
      <c r="O4767">
        <f t="shared" si="1337"/>
        <v>0</v>
      </c>
      <c r="P4767">
        <f>COUNTIF(作圖資料!$A$3:$A$249,A4767)</f>
        <v>0</v>
      </c>
      <c r="R4767" s="7">
        <f t="shared" si="1343"/>
        <v>-69</v>
      </c>
      <c r="S4767" s="8">
        <f t="shared" ca="1" si="1344"/>
        <v>-69</v>
      </c>
      <c r="T4767" s="8">
        <f t="shared" ca="1" si="1345"/>
        <v>8830</v>
      </c>
      <c r="U4767" s="8">
        <f t="shared" ca="1" si="1346"/>
        <v>0</v>
      </c>
      <c r="V4767" s="9">
        <f t="shared" ca="1" si="1347"/>
        <v>0</v>
      </c>
      <c r="W4767" s="3">
        <f t="shared" si="1348"/>
        <v>-5.8654817823078353E-4</v>
      </c>
      <c r="X4767" s="3">
        <f t="shared" si="1349"/>
        <v>-2.4921167734716643E-2</v>
      </c>
      <c r="Y4767" s="3">
        <f t="shared" si="1350"/>
        <v>-2.3684961476267419E-2</v>
      </c>
    </row>
    <row r="4768" spans="1:25" x14ac:dyDescent="0.25">
      <c r="A4768" s="1">
        <v>43005</v>
      </c>
      <c r="B4768" s="2">
        <v>10326.68</v>
      </c>
      <c r="C4768" s="2">
        <v>108160</v>
      </c>
      <c r="D4768" s="2">
        <v>10319</v>
      </c>
      <c r="E4768" s="2">
        <v>10303</v>
      </c>
      <c r="F4768" s="13">
        <f t="shared" si="1338"/>
        <v>-7.4370465628836868E-4</v>
      </c>
      <c r="G4768" s="2">
        <f t="shared" si="1333"/>
        <v>10463.629500000003</v>
      </c>
      <c r="H4768" s="2">
        <f t="shared" ca="1" si="1339"/>
        <v>119720.6</v>
      </c>
      <c r="I4768">
        <f t="shared" ca="1" si="1340"/>
        <v>-1</v>
      </c>
      <c r="J4768">
        <f t="shared" si="1341"/>
        <v>-1</v>
      </c>
      <c r="K4768">
        <f t="shared" si="1334"/>
        <v>69.659999999999854</v>
      </c>
      <c r="L4768">
        <f t="shared" ca="1" si="1335"/>
        <v>-69.659999999999854</v>
      </c>
      <c r="M4768" s="14">
        <f t="shared" si="1336"/>
        <v>6923.0300000000498</v>
      </c>
      <c r="N4768">
        <f t="shared" si="1342"/>
        <v>0</v>
      </c>
      <c r="O4768">
        <f t="shared" si="1337"/>
        <v>0</v>
      </c>
      <c r="P4768">
        <f>COUNTIF(作圖資料!$A$3:$A$249,A4768)</f>
        <v>0</v>
      </c>
      <c r="R4768" s="7">
        <f t="shared" si="1343"/>
        <v>55</v>
      </c>
      <c r="S4768" s="8">
        <f t="shared" ca="1" si="1344"/>
        <v>-55</v>
      </c>
      <c r="T4768" s="8">
        <f t="shared" ca="1" si="1345"/>
        <v>8830</v>
      </c>
      <c r="U4768" s="8">
        <f t="shared" ca="1" si="1346"/>
        <v>0</v>
      </c>
      <c r="V4768" s="9">
        <f t="shared" ca="1" si="1347"/>
        <v>0</v>
      </c>
      <c r="W4768" s="3">
        <f t="shared" si="1348"/>
        <v>-5.8654817823078353E-4</v>
      </c>
      <c r="X4768" s="3">
        <f t="shared" si="1349"/>
        <v>-1.8298972257316803E-2</v>
      </c>
      <c r="Y4768" s="3">
        <f t="shared" si="1350"/>
        <v>-1.8453343479501449E-2</v>
      </c>
    </row>
    <row r="4769" spans="1:25" x14ac:dyDescent="0.25">
      <c r="A4769" s="1">
        <v>43006</v>
      </c>
      <c r="B4769" s="2">
        <v>10296.450000000001</v>
      </c>
      <c r="C4769" s="2">
        <v>105596</v>
      </c>
      <c r="D4769" s="2">
        <v>10299</v>
      </c>
      <c r="E4769" s="2">
        <v>10282</v>
      </c>
      <c r="F4769" s="13">
        <f t="shared" si="1338"/>
        <v>2.4765817344807317E-4</v>
      </c>
      <c r="G4769" s="2">
        <f t="shared" si="1333"/>
        <v>10462.43366666667</v>
      </c>
      <c r="H4769" s="2">
        <f t="shared" ca="1" si="1339"/>
        <v>116928.2</v>
      </c>
      <c r="I4769">
        <f t="shared" ca="1" si="1340"/>
        <v>-1</v>
      </c>
      <c r="J4769">
        <f t="shared" si="1341"/>
        <v>1</v>
      </c>
      <c r="K4769">
        <f t="shared" si="1334"/>
        <v>-30.229999999999563</v>
      </c>
      <c r="L4769">
        <f t="shared" ca="1" si="1335"/>
        <v>30.229999999999563</v>
      </c>
      <c r="M4769" s="14">
        <f t="shared" si="1336"/>
        <v>6923.0300000000498</v>
      </c>
      <c r="N4769">
        <f t="shared" si="1342"/>
        <v>0</v>
      </c>
      <c r="O4769">
        <f t="shared" si="1337"/>
        <v>0</v>
      </c>
      <c r="P4769">
        <f>COUNTIF(作圖資料!$A$3:$A$249,A4769)</f>
        <v>0</v>
      </c>
      <c r="R4769" s="7">
        <f t="shared" si="1343"/>
        <v>-20</v>
      </c>
      <c r="S4769" s="8">
        <f t="shared" ca="1" si="1344"/>
        <v>20</v>
      </c>
      <c r="T4769" s="8">
        <f t="shared" ca="1" si="1345"/>
        <v>8830</v>
      </c>
      <c r="U4769" s="8">
        <f t="shared" ca="1" si="1346"/>
        <v>0</v>
      </c>
      <c r="V4769" s="9">
        <f t="shared" ca="1" si="1347"/>
        <v>0</v>
      </c>
      <c r="W4769" s="3">
        <f t="shared" si="1348"/>
        <v>-5.8654817823078353E-4</v>
      </c>
      <c r="X4769" s="3">
        <f t="shared" si="1349"/>
        <v>-2.1172773137044021E-2</v>
      </c>
      <c r="Y4769" s="3">
        <f t="shared" si="1350"/>
        <v>-2.0355750023779984E-2</v>
      </c>
    </row>
    <row r="4770" spans="1:25" x14ac:dyDescent="0.25">
      <c r="A4770" s="1">
        <v>43007</v>
      </c>
      <c r="B4770" s="2">
        <v>10329.94</v>
      </c>
      <c r="C4770" s="2">
        <v>99250</v>
      </c>
      <c r="D4770" s="2">
        <v>10321</v>
      </c>
      <c r="E4770" s="2">
        <v>10301</v>
      </c>
      <c r="F4770" s="13">
        <f t="shared" si="1338"/>
        <v>-8.6544549145495253E-4</v>
      </c>
      <c r="G4770" s="2">
        <f t="shared" si="1333"/>
        <v>10462.978500000001</v>
      </c>
      <c r="H4770" s="2">
        <f t="shared" ca="1" si="1339"/>
        <v>112850</v>
      </c>
      <c r="I4770">
        <f t="shared" ca="1" si="1340"/>
        <v>-1</v>
      </c>
      <c r="J4770">
        <f t="shared" si="1341"/>
        <v>-1</v>
      </c>
      <c r="K4770">
        <f t="shared" si="1334"/>
        <v>33.489999999999782</v>
      </c>
      <c r="L4770">
        <f t="shared" ca="1" si="1335"/>
        <v>-33.489999999999782</v>
      </c>
      <c r="M4770" s="14">
        <f t="shared" si="1336"/>
        <v>6923.0300000000498</v>
      </c>
      <c r="N4770">
        <f t="shared" si="1342"/>
        <v>0</v>
      </c>
      <c r="O4770">
        <f t="shared" si="1337"/>
        <v>0</v>
      </c>
      <c r="P4770">
        <f>COUNTIF(作圖資料!$A$3:$A$249,A4770)</f>
        <v>0</v>
      </c>
      <c r="R4770" s="7">
        <f t="shared" si="1343"/>
        <v>22</v>
      </c>
      <c r="S4770" s="8">
        <f t="shared" ca="1" si="1344"/>
        <v>-22</v>
      </c>
      <c r="T4770" s="8">
        <f t="shared" ca="1" si="1345"/>
        <v>8830</v>
      </c>
      <c r="U4770" s="8">
        <f t="shared" ca="1" si="1346"/>
        <v>0</v>
      </c>
      <c r="V4770" s="9">
        <f t="shared" ca="1" si="1347"/>
        <v>0</v>
      </c>
      <c r="W4770" s="3">
        <f t="shared" si="1348"/>
        <v>-5.8654817823078353E-4</v>
      </c>
      <c r="X4770" s="3">
        <f t="shared" si="1349"/>
        <v>-1.7989061874653545E-2</v>
      </c>
      <c r="Y4770" s="3">
        <f t="shared" si="1350"/>
        <v>-1.8263102825073485E-2</v>
      </c>
    </row>
    <row r="4771" spans="1:25" x14ac:dyDescent="0.25">
      <c r="A4771" s="1">
        <v>43008</v>
      </c>
      <c r="B4771" s="2">
        <v>10383.94</v>
      </c>
      <c r="C4771" s="2">
        <v>53522</v>
      </c>
      <c r="D4771" s="2">
        <v>10380</v>
      </c>
      <c r="E4771" s="2">
        <v>10362</v>
      </c>
      <c r="F4771" s="13">
        <f t="shared" si="1338"/>
        <v>-3.7943208454593869E-4</v>
      </c>
      <c r="G4771" s="2">
        <f t="shared" si="1333"/>
        <v>10464.545666666667</v>
      </c>
      <c r="H4771" s="2">
        <f t="shared" ca="1" si="1339"/>
        <v>97552.8</v>
      </c>
      <c r="I4771">
        <f t="shared" ca="1" si="1340"/>
        <v>-1</v>
      </c>
      <c r="J4771">
        <f t="shared" si="1341"/>
        <v>-1</v>
      </c>
      <c r="K4771">
        <f t="shared" si="1334"/>
        <v>54</v>
      </c>
      <c r="L4771">
        <f t="shared" ca="1" si="1335"/>
        <v>-54</v>
      </c>
      <c r="M4771" s="14">
        <f t="shared" si="1336"/>
        <v>6923.0300000000498</v>
      </c>
      <c r="N4771">
        <f t="shared" si="1342"/>
        <v>0</v>
      </c>
      <c r="O4771">
        <f t="shared" si="1337"/>
        <v>0</v>
      </c>
      <c r="P4771">
        <f>COUNTIF(作圖資料!$A$3:$A$249,A4771)</f>
        <v>0</v>
      </c>
      <c r="R4771" s="7">
        <f t="shared" si="1343"/>
        <v>59</v>
      </c>
      <c r="S4771" s="8">
        <f t="shared" ca="1" si="1344"/>
        <v>-59</v>
      </c>
      <c r="T4771" s="8">
        <f t="shared" ca="1" si="1345"/>
        <v>8830</v>
      </c>
      <c r="U4771" s="8">
        <f t="shared" ca="1" si="1346"/>
        <v>0</v>
      </c>
      <c r="V4771" s="9">
        <f t="shared" ca="1" si="1347"/>
        <v>0</v>
      </c>
      <c r="W4771" s="3">
        <f t="shared" si="1348"/>
        <v>-5.8654817823078353E-4</v>
      </c>
      <c r="X4771" s="3">
        <f t="shared" si="1349"/>
        <v>-1.285557700845219E-2</v>
      </c>
      <c r="Y4771" s="3">
        <f t="shared" si="1350"/>
        <v>-1.265100351945192E-2</v>
      </c>
    </row>
    <row r="4772" spans="1:25" x14ac:dyDescent="0.25">
      <c r="A4772" s="1">
        <v>43010</v>
      </c>
      <c r="B4772" s="2">
        <v>10465.16</v>
      </c>
      <c r="C4772" s="2">
        <v>98612</v>
      </c>
      <c r="D4772" s="2">
        <v>10449</v>
      </c>
      <c r="E4772" s="2">
        <v>10433</v>
      </c>
      <c r="F4772" s="13">
        <f t="shared" si="1338"/>
        <v>-1.5441713265731405E-3</v>
      </c>
      <c r="G4772" s="2">
        <f t="shared" si="1333"/>
        <v>10465.372166666668</v>
      </c>
      <c r="H4772" s="2">
        <f t="shared" ca="1" si="1339"/>
        <v>93028</v>
      </c>
      <c r="I4772">
        <f t="shared" ca="1" si="1340"/>
        <v>1</v>
      </c>
      <c r="J4772">
        <f t="shared" si="1341"/>
        <v>-1</v>
      </c>
      <c r="K4772">
        <f t="shared" si="1334"/>
        <v>81.219999999999345</v>
      </c>
      <c r="L4772">
        <f t="shared" ca="1" si="1335"/>
        <v>-81.219999999999345</v>
      </c>
      <c r="M4772" s="14">
        <f t="shared" si="1336"/>
        <v>6923.0300000000498</v>
      </c>
      <c r="N4772">
        <f t="shared" si="1342"/>
        <v>0</v>
      </c>
      <c r="O4772">
        <f t="shared" si="1337"/>
        <v>0</v>
      </c>
      <c r="P4772">
        <f>COUNTIF(作圖資料!$A$3:$A$249,A4772)</f>
        <v>0</v>
      </c>
      <c r="R4772" s="7">
        <f t="shared" si="1343"/>
        <v>69</v>
      </c>
      <c r="S4772" s="8">
        <f t="shared" ca="1" si="1344"/>
        <v>-69</v>
      </c>
      <c r="T4772" s="8">
        <f t="shared" ca="1" si="1345"/>
        <v>8830</v>
      </c>
      <c r="U4772" s="8">
        <f t="shared" ca="1" si="1346"/>
        <v>0</v>
      </c>
      <c r="V4772" s="9">
        <f t="shared" ca="1" si="1347"/>
        <v>0</v>
      </c>
      <c r="W4772" s="3">
        <f t="shared" si="1348"/>
        <v>-5.8654817823078353E-4</v>
      </c>
      <c r="X4772" s="3">
        <f t="shared" si="1349"/>
        <v>-5.1344355115471307E-3</v>
      </c>
      <c r="Y4772" s="3">
        <f t="shared" si="1350"/>
        <v>-6.0877009416910877E-3</v>
      </c>
    </row>
    <row r="4773" spans="1:25" x14ac:dyDescent="0.25">
      <c r="A4773" s="1">
        <v>43011</v>
      </c>
      <c r="B4773" s="2">
        <v>10469.35</v>
      </c>
      <c r="C4773" s="2">
        <v>106568</v>
      </c>
      <c r="D4773" s="2">
        <v>10462</v>
      </c>
      <c r="E4773" s="2">
        <v>10447</v>
      </c>
      <c r="F4773" s="13">
        <f t="shared" si="1338"/>
        <v>-7.0204931538253579E-4</v>
      </c>
      <c r="G4773" s="2">
        <f t="shared" si="1333"/>
        <v>10466.183333333332</v>
      </c>
      <c r="H4773" s="2">
        <f t="shared" ca="1" si="1339"/>
        <v>92709.6</v>
      </c>
      <c r="I4773">
        <f t="shared" ca="1" si="1340"/>
        <v>1</v>
      </c>
      <c r="J4773">
        <f t="shared" si="1341"/>
        <v>-1</v>
      </c>
      <c r="K4773">
        <f t="shared" si="1334"/>
        <v>4.1900000000005093</v>
      </c>
      <c r="L4773">
        <f t="shared" ca="1" si="1335"/>
        <v>4.1900000000005093</v>
      </c>
      <c r="M4773" s="14">
        <f t="shared" si="1336"/>
        <v>6923.0300000000498</v>
      </c>
      <c r="N4773">
        <f t="shared" si="1342"/>
        <v>0</v>
      </c>
      <c r="O4773">
        <f t="shared" si="1337"/>
        <v>0</v>
      </c>
      <c r="P4773">
        <f>COUNTIF(作圖資料!$A$3:$A$249,A4773)</f>
        <v>0</v>
      </c>
      <c r="R4773" s="7">
        <f t="shared" si="1343"/>
        <v>13</v>
      </c>
      <c r="S4773" s="8">
        <f t="shared" ca="1" si="1344"/>
        <v>13</v>
      </c>
      <c r="T4773" s="8">
        <f t="shared" ca="1" si="1345"/>
        <v>8830</v>
      </c>
      <c r="U4773" s="8">
        <f t="shared" ca="1" si="1346"/>
        <v>0</v>
      </c>
      <c r="V4773" s="9">
        <f t="shared" ca="1" si="1347"/>
        <v>0</v>
      </c>
      <c r="W4773" s="3">
        <f t="shared" si="1348"/>
        <v>-5.8654817823078353E-4</v>
      </c>
      <c r="X4773" s="3">
        <f t="shared" si="1349"/>
        <v>-4.7361151117436551E-3</v>
      </c>
      <c r="Y4773" s="3">
        <f t="shared" si="1350"/>
        <v>-4.8511366879101514E-3</v>
      </c>
    </row>
    <row r="4774" spans="1:25" x14ac:dyDescent="0.25">
      <c r="A4774" s="1">
        <v>43013</v>
      </c>
      <c r="B4774" s="2">
        <v>10518.27</v>
      </c>
      <c r="C4774" s="2">
        <v>105063</v>
      </c>
      <c r="D4774" s="2">
        <v>10505</v>
      </c>
      <c r="E4774" s="2">
        <v>10490</v>
      </c>
      <c r="F4774" s="13">
        <f t="shared" si="1338"/>
        <v>-1.2616143149016823E-3</v>
      </c>
      <c r="G4774" s="2">
        <f t="shared" si="1333"/>
        <v>10467.152</v>
      </c>
      <c r="H4774" s="2">
        <f t="shared" ca="1" si="1339"/>
        <v>92603</v>
      </c>
      <c r="I4774">
        <f t="shared" ca="1" si="1340"/>
        <v>1</v>
      </c>
      <c r="J4774">
        <f t="shared" si="1341"/>
        <v>-1</v>
      </c>
      <c r="K4774">
        <f t="shared" si="1334"/>
        <v>48.920000000000073</v>
      </c>
      <c r="L4774">
        <f t="shared" ca="1" si="1335"/>
        <v>48.920000000000073</v>
      </c>
      <c r="M4774" s="14">
        <f t="shared" si="1336"/>
        <v>6923.0300000000498</v>
      </c>
      <c r="N4774">
        <f t="shared" si="1342"/>
        <v>0</v>
      </c>
      <c r="O4774">
        <f t="shared" si="1337"/>
        <v>0</v>
      </c>
      <c r="P4774">
        <f>COUNTIF(作圖資料!$A$3:$A$249,A4774)</f>
        <v>0</v>
      </c>
      <c r="R4774" s="7">
        <f t="shared" si="1343"/>
        <v>43</v>
      </c>
      <c r="S4774" s="8">
        <f t="shared" ca="1" si="1344"/>
        <v>43</v>
      </c>
      <c r="T4774" s="8">
        <f t="shared" ca="1" si="1345"/>
        <v>8830</v>
      </c>
      <c r="U4774" s="8">
        <f t="shared" ca="1" si="1346"/>
        <v>0</v>
      </c>
      <c r="V4774" s="9">
        <f t="shared" ca="1" si="1347"/>
        <v>0</v>
      </c>
      <c r="W4774" s="3">
        <f t="shared" si="1348"/>
        <v>-5.8654817823078353E-4</v>
      </c>
      <c r="X4774" s="3">
        <f t="shared" si="1349"/>
        <v>-8.5558081103331851E-5</v>
      </c>
      <c r="Y4774" s="3">
        <f t="shared" si="1350"/>
        <v>-7.6096261771141371E-4</v>
      </c>
    </row>
    <row r="4775" spans="1:25" x14ac:dyDescent="0.25">
      <c r="A4775" s="1">
        <v>43014</v>
      </c>
      <c r="B4775" s="2">
        <v>10532.81</v>
      </c>
      <c r="C4775" s="2">
        <v>107282</v>
      </c>
      <c r="D4775" s="2">
        <v>10524</v>
      </c>
      <c r="E4775" s="2">
        <v>10507</v>
      </c>
      <c r="F4775" s="13">
        <f t="shared" si="1338"/>
        <v>-8.3643396206700693E-4</v>
      </c>
      <c r="G4775" s="2">
        <f t="shared" si="1333"/>
        <v>10468.633666666667</v>
      </c>
      <c r="H4775" s="2">
        <f t="shared" ca="1" si="1339"/>
        <v>94209.4</v>
      </c>
      <c r="I4775">
        <f t="shared" ca="1" si="1340"/>
        <v>1</v>
      </c>
      <c r="J4775">
        <f t="shared" si="1341"/>
        <v>-1</v>
      </c>
      <c r="K4775">
        <f t="shared" si="1334"/>
        <v>14.539999999999054</v>
      </c>
      <c r="L4775">
        <f t="shared" ca="1" si="1335"/>
        <v>14.539999999999054</v>
      </c>
      <c r="M4775" s="14">
        <f t="shared" si="1336"/>
        <v>6923.0300000000498</v>
      </c>
      <c r="N4775">
        <f t="shared" si="1342"/>
        <v>0</v>
      </c>
      <c r="O4775">
        <f t="shared" si="1337"/>
        <v>0</v>
      </c>
      <c r="P4775">
        <f>COUNTIF(作圖資料!$A$3:$A$249,A4775)</f>
        <v>0</v>
      </c>
      <c r="R4775" s="7">
        <f t="shared" si="1343"/>
        <v>19</v>
      </c>
      <c r="S4775" s="8">
        <f t="shared" ca="1" si="1344"/>
        <v>19</v>
      </c>
      <c r="T4775" s="8">
        <f t="shared" ca="1" si="1345"/>
        <v>8830</v>
      </c>
      <c r="U4775" s="8">
        <f t="shared" ca="1" si="1346"/>
        <v>0</v>
      </c>
      <c r="V4775" s="9">
        <f t="shared" ca="1" si="1347"/>
        <v>0</v>
      </c>
      <c r="W4775" s="3">
        <f t="shared" si="1348"/>
        <v>-5.8654817823078353E-4</v>
      </c>
      <c r="X4775" s="3">
        <f t="shared" si="1349"/>
        <v>1.2966802513885156E-3</v>
      </c>
      <c r="Y4775" s="3">
        <f t="shared" si="1350"/>
        <v>1.0463235993531939E-3</v>
      </c>
    </row>
    <row r="4776" spans="1:25" x14ac:dyDescent="0.25">
      <c r="A4776" s="1">
        <v>43019</v>
      </c>
      <c r="B4776" s="2">
        <v>10641.19</v>
      </c>
      <c r="C4776" s="2">
        <v>150883</v>
      </c>
      <c r="D4776" s="2">
        <v>10633</v>
      </c>
      <c r="E4776" s="2">
        <v>10615</v>
      </c>
      <c r="F4776" s="13">
        <f t="shared" si="1338"/>
        <v>-7.6965076274371214E-4</v>
      </c>
      <c r="G4776" s="2">
        <f t="shared" si="1333"/>
        <v>10471.6945</v>
      </c>
      <c r="H4776" s="2">
        <f t="shared" ca="1" si="1339"/>
        <v>113681.60000000001</v>
      </c>
      <c r="I4776">
        <f t="shared" ca="1" si="1340"/>
        <v>1</v>
      </c>
      <c r="J4776">
        <f t="shared" si="1341"/>
        <v>-1</v>
      </c>
      <c r="K4776">
        <f t="shared" si="1334"/>
        <v>108.38000000000102</v>
      </c>
      <c r="L4776">
        <f t="shared" ca="1" si="1335"/>
        <v>108.38000000000102</v>
      </c>
      <c r="M4776" s="14">
        <f t="shared" si="1336"/>
        <v>6923.0300000000498</v>
      </c>
      <c r="N4776">
        <f t="shared" si="1342"/>
        <v>0</v>
      </c>
      <c r="O4776">
        <f t="shared" si="1337"/>
        <v>0</v>
      </c>
      <c r="P4776">
        <f>COUNTIF(作圖資料!$A$3:$A$249,A4776)</f>
        <v>0</v>
      </c>
      <c r="R4776" s="7">
        <f t="shared" si="1343"/>
        <v>109</v>
      </c>
      <c r="S4776" s="8">
        <f t="shared" ca="1" si="1344"/>
        <v>109</v>
      </c>
      <c r="T4776" s="8">
        <f t="shared" ca="1" si="1345"/>
        <v>8830</v>
      </c>
      <c r="U4776" s="8">
        <f t="shared" ca="1" si="1346"/>
        <v>0</v>
      </c>
      <c r="V4776" s="9">
        <f t="shared" ca="1" si="1347"/>
        <v>0</v>
      </c>
      <c r="W4776" s="3">
        <f t="shared" si="1348"/>
        <v>-5.8654817823078353E-4</v>
      </c>
      <c r="X4776" s="3">
        <f t="shared" si="1349"/>
        <v>1.1599774506923843E-2</v>
      </c>
      <c r="Y4776" s="3">
        <f t="shared" si="1350"/>
        <v>1.1414439265670984E-2</v>
      </c>
    </row>
    <row r="4777" spans="1:25" x14ac:dyDescent="0.25">
      <c r="A4777" s="1">
        <v>43020</v>
      </c>
      <c r="B4777" s="2">
        <v>10711.44</v>
      </c>
      <c r="C4777" s="2">
        <v>124374</v>
      </c>
      <c r="D4777" s="2">
        <v>10697</v>
      </c>
      <c r="E4777" s="2">
        <v>10682</v>
      </c>
      <c r="F4777" s="13">
        <f t="shared" si="1338"/>
        <v>-1.3480913864055699E-3</v>
      </c>
      <c r="G4777" s="2">
        <f t="shared" si="1333"/>
        <v>10475.530833333332</v>
      </c>
      <c r="H4777" s="2">
        <f t="shared" ca="1" si="1339"/>
        <v>118834</v>
      </c>
      <c r="I4777">
        <f t="shared" ca="1" si="1340"/>
        <v>1</v>
      </c>
      <c r="J4777">
        <f t="shared" si="1341"/>
        <v>-1</v>
      </c>
      <c r="K4777">
        <f t="shared" si="1334"/>
        <v>70.25</v>
      </c>
      <c r="L4777">
        <f t="shared" ca="1" si="1335"/>
        <v>70.25</v>
      </c>
      <c r="M4777" s="14">
        <f t="shared" si="1336"/>
        <v>6923.0300000000498</v>
      </c>
      <c r="N4777">
        <f t="shared" si="1342"/>
        <v>0</v>
      </c>
      <c r="O4777">
        <f t="shared" si="1337"/>
        <v>0</v>
      </c>
      <c r="P4777">
        <f>COUNTIF(作圖資料!$A$3:$A$249,A4777)</f>
        <v>0</v>
      </c>
      <c r="R4777" s="7">
        <f t="shared" si="1343"/>
        <v>64</v>
      </c>
      <c r="S4777" s="8">
        <f t="shared" ca="1" si="1344"/>
        <v>64</v>
      </c>
      <c r="T4777" s="8">
        <f t="shared" ca="1" si="1345"/>
        <v>8830</v>
      </c>
      <c r="U4777" s="8">
        <f t="shared" ca="1" si="1346"/>
        <v>0</v>
      </c>
      <c r="V4777" s="9">
        <f t="shared" ca="1" si="1347"/>
        <v>0</v>
      </c>
      <c r="W4777" s="3">
        <f t="shared" si="1348"/>
        <v>-5.8654817823078353E-4</v>
      </c>
      <c r="X4777" s="3">
        <f t="shared" si="1349"/>
        <v>1.827805805971372E-2</v>
      </c>
      <c r="Y4777" s="3">
        <f t="shared" si="1350"/>
        <v>1.7502140207362293E-2</v>
      </c>
    </row>
    <row r="4778" spans="1:25" x14ac:dyDescent="0.25">
      <c r="A4778" s="1">
        <v>43021</v>
      </c>
      <c r="B4778" s="2">
        <v>10724.09</v>
      </c>
      <c r="C4778" s="2">
        <v>121108</v>
      </c>
      <c r="D4778" s="2">
        <v>10711</v>
      </c>
      <c r="E4778" s="2">
        <v>10698</v>
      </c>
      <c r="F4778" s="13">
        <f t="shared" si="1338"/>
        <v>-1.2206163879638909E-3</v>
      </c>
      <c r="G4778" s="2">
        <f t="shared" si="1333"/>
        <v>10479.163999999997</v>
      </c>
      <c r="H4778" s="2">
        <f t="shared" ca="1" si="1339"/>
        <v>121742</v>
      </c>
      <c r="I4778">
        <f t="shared" ca="1" si="1340"/>
        <v>-1</v>
      </c>
      <c r="J4778">
        <f t="shared" si="1341"/>
        <v>-1</v>
      </c>
      <c r="K4778">
        <f t="shared" si="1334"/>
        <v>12.649999999999636</v>
      </c>
      <c r="L4778">
        <f t="shared" ca="1" si="1335"/>
        <v>12.649999999999636</v>
      </c>
      <c r="M4778" s="14">
        <f t="shared" si="1336"/>
        <v>6923.0300000000498</v>
      </c>
      <c r="N4778">
        <f t="shared" si="1342"/>
        <v>0</v>
      </c>
      <c r="O4778">
        <f t="shared" si="1337"/>
        <v>0</v>
      </c>
      <c r="P4778">
        <f>COUNTIF(作圖資料!$A$3:$A$249,A4778)</f>
        <v>0</v>
      </c>
      <c r="R4778" s="7">
        <f t="shared" si="1343"/>
        <v>14</v>
      </c>
      <c r="S4778" s="8">
        <f t="shared" ca="1" si="1344"/>
        <v>14</v>
      </c>
      <c r="T4778" s="8">
        <f t="shared" ca="1" si="1345"/>
        <v>8830</v>
      </c>
      <c r="U4778" s="8">
        <f t="shared" ca="1" si="1346"/>
        <v>0</v>
      </c>
      <c r="V4778" s="9">
        <f t="shared" ca="1" si="1347"/>
        <v>0</v>
      </c>
      <c r="W4778" s="3">
        <f t="shared" si="1348"/>
        <v>-5.8654817823078353E-4</v>
      </c>
      <c r="X4778" s="3">
        <f t="shared" si="1349"/>
        <v>1.9480624421888582E-2</v>
      </c>
      <c r="Y4778" s="3">
        <f t="shared" si="1350"/>
        <v>1.8833824788357267E-2</v>
      </c>
    </row>
    <row r="4779" spans="1:25" x14ac:dyDescent="0.25">
      <c r="A4779" s="1">
        <v>43024</v>
      </c>
      <c r="B4779" s="2">
        <v>10774.21</v>
      </c>
      <c r="C4779" s="2">
        <v>125660</v>
      </c>
      <c r="D4779" s="2">
        <v>10757</v>
      </c>
      <c r="E4779" s="2">
        <v>10744</v>
      </c>
      <c r="F4779" s="13">
        <f t="shared" si="1338"/>
        <v>-1.5973328902999517E-3</v>
      </c>
      <c r="G4779" s="2">
        <f t="shared" si="1333"/>
        <v>10483.74483333333</v>
      </c>
      <c r="H4779" s="2">
        <f t="shared" ca="1" si="1339"/>
        <v>125861.4</v>
      </c>
      <c r="I4779">
        <f t="shared" ca="1" si="1340"/>
        <v>-1</v>
      </c>
      <c r="J4779">
        <f t="shared" si="1341"/>
        <v>-1</v>
      </c>
      <c r="K4779">
        <f t="shared" si="1334"/>
        <v>50.119999999998981</v>
      </c>
      <c r="L4779">
        <f t="shared" ca="1" si="1335"/>
        <v>-50.119999999998981</v>
      </c>
      <c r="M4779" s="14">
        <f t="shared" si="1336"/>
        <v>6923.0300000000498</v>
      </c>
      <c r="N4779">
        <f t="shared" si="1342"/>
        <v>0</v>
      </c>
      <c r="O4779">
        <f t="shared" si="1337"/>
        <v>0</v>
      </c>
      <c r="P4779">
        <f>COUNTIF(作圖資料!$A$3:$A$249,A4779)</f>
        <v>0</v>
      </c>
      <c r="R4779" s="7">
        <f t="shared" si="1343"/>
        <v>46</v>
      </c>
      <c r="S4779" s="8">
        <f t="shared" ca="1" si="1344"/>
        <v>-46</v>
      </c>
      <c r="T4779" s="8">
        <f t="shared" ca="1" si="1345"/>
        <v>8830</v>
      </c>
      <c r="U4779" s="8">
        <f t="shared" ca="1" si="1346"/>
        <v>0</v>
      </c>
      <c r="V4779" s="9">
        <f t="shared" ca="1" si="1347"/>
        <v>0</v>
      </c>
      <c r="W4779" s="3">
        <f t="shared" si="1348"/>
        <v>-5.8654817823078353E-4</v>
      </c>
      <c r="X4779" s="3">
        <f t="shared" si="1349"/>
        <v>2.4245258893999866E-2</v>
      </c>
      <c r="Y4779" s="3">
        <f t="shared" si="1350"/>
        <v>2.3209359840197896E-2</v>
      </c>
    </row>
    <row r="4780" spans="1:25" x14ac:dyDescent="0.25">
      <c r="A4780" s="1">
        <v>43025</v>
      </c>
      <c r="B4780" s="2">
        <v>10723.15</v>
      </c>
      <c r="C4780" s="2">
        <v>118852</v>
      </c>
      <c r="D4780" s="2">
        <v>10724</v>
      </c>
      <c r="E4780" s="2">
        <v>10716</v>
      </c>
      <c r="F4780" s="13">
        <f t="shared" si="1338"/>
        <v>7.9267752479461606E-5</v>
      </c>
      <c r="G4780" s="2">
        <f t="shared" si="1333"/>
        <v>10488.519</v>
      </c>
      <c r="H4780" s="2">
        <f t="shared" ca="1" si="1339"/>
        <v>128175.4</v>
      </c>
      <c r="I4780">
        <f t="shared" ca="1" si="1340"/>
        <v>-1</v>
      </c>
      <c r="J4780">
        <f t="shared" si="1341"/>
        <v>1</v>
      </c>
      <c r="K4780">
        <f t="shared" si="1334"/>
        <v>-51.059999999999491</v>
      </c>
      <c r="L4780">
        <f t="shared" ca="1" si="1335"/>
        <v>51.059999999999491</v>
      </c>
      <c r="M4780" s="14">
        <f t="shared" si="1336"/>
        <v>6923.0300000000498</v>
      </c>
      <c r="N4780">
        <f t="shared" si="1342"/>
        <v>0</v>
      </c>
      <c r="O4780">
        <f t="shared" si="1337"/>
        <v>0</v>
      </c>
      <c r="P4780">
        <f>COUNTIF(作圖資料!$A$3:$A$249,A4780)</f>
        <v>0</v>
      </c>
      <c r="R4780" s="7">
        <f t="shared" si="1343"/>
        <v>-33</v>
      </c>
      <c r="S4780" s="8">
        <f t="shared" ca="1" si="1344"/>
        <v>33</v>
      </c>
      <c r="T4780" s="8">
        <f t="shared" ca="1" si="1345"/>
        <v>8830</v>
      </c>
      <c r="U4780" s="8">
        <f t="shared" ca="1" si="1346"/>
        <v>0</v>
      </c>
      <c r="V4780" s="9">
        <f t="shared" ca="1" si="1347"/>
        <v>0</v>
      </c>
      <c r="W4780" s="3">
        <f t="shared" si="1348"/>
        <v>-5.8654817823078353E-4</v>
      </c>
      <c r="X4780" s="3">
        <f t="shared" si="1349"/>
        <v>1.9391263759402699E-2</v>
      </c>
      <c r="Y4780" s="3">
        <f t="shared" si="1350"/>
        <v>2.0070389042138315E-2</v>
      </c>
    </row>
    <row r="4781" spans="1:25" x14ac:dyDescent="0.25">
      <c r="A4781" s="1">
        <v>43026</v>
      </c>
      <c r="B4781" s="2">
        <v>10720.28</v>
      </c>
      <c r="C4781" s="2">
        <v>136417</v>
      </c>
      <c r="D4781" s="2">
        <v>10727</v>
      </c>
      <c r="E4781" s="2">
        <v>10723</v>
      </c>
      <c r="F4781" s="13">
        <f t="shared" si="1338"/>
        <v>2.5372471614537595E-4</v>
      </c>
      <c r="G4781" s="2">
        <f t="shared" si="1333"/>
        <v>10492.835666666668</v>
      </c>
      <c r="H4781" s="2">
        <f t="shared" ca="1" si="1339"/>
        <v>125282.2</v>
      </c>
      <c r="I4781">
        <f t="shared" ca="1" si="1340"/>
        <v>1</v>
      </c>
      <c r="J4781">
        <f t="shared" si="1341"/>
        <v>1</v>
      </c>
      <c r="K4781">
        <f t="shared" si="1334"/>
        <v>-2.8699999999989814</v>
      </c>
      <c r="L4781">
        <f t="shared" ca="1" si="1335"/>
        <v>2.8699999999989814</v>
      </c>
      <c r="M4781" s="14">
        <f t="shared" si="1336"/>
        <v>6923.0300000000498</v>
      </c>
      <c r="N4781">
        <f t="shared" si="1342"/>
        <v>0</v>
      </c>
      <c r="O4781">
        <f t="shared" si="1337"/>
        <v>0</v>
      </c>
      <c r="P4781">
        <f>COUNTIF(作圖資料!$A$3:$A$249,A4781)</f>
        <v>1</v>
      </c>
      <c r="R4781" s="7">
        <f t="shared" si="1343"/>
        <v>3</v>
      </c>
      <c r="S4781" s="8">
        <f t="shared" ca="1" si="1344"/>
        <v>-3</v>
      </c>
      <c r="T4781" s="8">
        <f t="shared" ca="1" si="1345"/>
        <v>8830</v>
      </c>
      <c r="U4781" s="8">
        <f t="shared" ca="1" si="1346"/>
        <v>0</v>
      </c>
      <c r="V4781" s="9">
        <f t="shared" ca="1" si="1347"/>
        <v>0</v>
      </c>
      <c r="W4781" s="3">
        <f t="shared" si="1348"/>
        <v>-5.8654817823078353E-4</v>
      </c>
      <c r="X4781" s="3">
        <f t="shared" si="1349"/>
        <v>1.9118428545217725E-2</v>
      </c>
      <c r="Y4781" s="3">
        <f t="shared" si="1350"/>
        <v>2.0355750023780095E-2</v>
      </c>
    </row>
    <row r="4782" spans="1:25" x14ac:dyDescent="0.25">
      <c r="A4782" s="1">
        <v>43027</v>
      </c>
      <c r="B4782" s="2">
        <v>10760.29</v>
      </c>
      <c r="C4782" s="2">
        <v>118816</v>
      </c>
      <c r="D4782" s="2">
        <v>10761</v>
      </c>
      <c r="E4782" s="2">
        <v>10752</v>
      </c>
      <c r="F4782" s="13">
        <f t="shared" si="1338"/>
        <v>6.5983351749787644E-5</v>
      </c>
      <c r="G4782" s="2">
        <f t="shared" si="1333"/>
        <v>10497.788</v>
      </c>
      <c r="H4782" s="2">
        <f t="shared" ca="1" si="1339"/>
        <v>124170.6</v>
      </c>
      <c r="I4782">
        <f t="shared" ca="1" si="1340"/>
        <v>-1</v>
      </c>
      <c r="J4782">
        <f t="shared" si="1341"/>
        <v>1</v>
      </c>
      <c r="K4782">
        <f t="shared" si="1334"/>
        <v>40.010000000000218</v>
      </c>
      <c r="L4782">
        <f t="shared" ca="1" si="1335"/>
        <v>40.010000000000218</v>
      </c>
      <c r="M4782" s="14">
        <f t="shared" si="1336"/>
        <v>6923.0300000000498</v>
      </c>
      <c r="N4782">
        <f t="shared" si="1342"/>
        <v>0</v>
      </c>
      <c r="O4782">
        <f t="shared" si="1337"/>
        <v>0</v>
      </c>
      <c r="P4782">
        <f>COUNTIF(作圖資料!$A$3:$A$249,A4782)</f>
        <v>0</v>
      </c>
      <c r="R4782" s="7">
        <f t="shared" si="1343"/>
        <v>38</v>
      </c>
      <c r="S4782" s="8">
        <f t="shared" ca="1" si="1344"/>
        <v>38</v>
      </c>
      <c r="T4782" s="8">
        <f t="shared" ca="1" si="1345"/>
        <v>8830</v>
      </c>
      <c r="U4782" s="8">
        <f t="shared" ca="1" si="1346"/>
        <v>0</v>
      </c>
      <c r="V4782" s="9">
        <f t="shared" ca="1" si="1347"/>
        <v>0</v>
      </c>
      <c r="W4782" s="3">
        <f t="shared" si="1348"/>
        <v>2.5372471614537595E-4</v>
      </c>
      <c r="X4782" s="3">
        <f t="shared" si="1349"/>
        <v>3.73217863712517E-3</v>
      </c>
      <c r="Y4782" s="3">
        <f t="shared" si="1350"/>
        <v>3.5437843886971928E-3</v>
      </c>
    </row>
    <row r="4783" spans="1:25" x14ac:dyDescent="0.25">
      <c r="A4783" s="1">
        <v>43028</v>
      </c>
      <c r="B4783" s="2">
        <v>10728.88</v>
      </c>
      <c r="C4783" s="2">
        <v>124569</v>
      </c>
      <c r="D4783" s="2">
        <v>10732</v>
      </c>
      <c r="E4783" s="2">
        <v>10722</v>
      </c>
      <c r="F4783" s="13">
        <f t="shared" si="1338"/>
        <v>2.9080388633295762E-4</v>
      </c>
      <c r="G4783" s="2">
        <f t="shared" si="1333"/>
        <v>10502.950833333332</v>
      </c>
      <c r="H4783" s="2">
        <f t="shared" ca="1" si="1339"/>
        <v>124862.8</v>
      </c>
      <c r="I4783">
        <f t="shared" ca="1" si="1340"/>
        <v>-1</v>
      </c>
      <c r="J4783">
        <f t="shared" si="1341"/>
        <v>1</v>
      </c>
      <c r="K4783">
        <f t="shared" si="1334"/>
        <v>-31.410000000001673</v>
      </c>
      <c r="L4783">
        <f t="shared" ca="1" si="1335"/>
        <v>31.410000000001673</v>
      </c>
      <c r="M4783" s="14">
        <f t="shared" si="1336"/>
        <v>6923.0300000000498</v>
      </c>
      <c r="N4783">
        <f t="shared" si="1342"/>
        <v>0</v>
      </c>
      <c r="O4783">
        <f t="shared" si="1337"/>
        <v>0</v>
      </c>
      <c r="P4783">
        <f>COUNTIF(作圖資料!$A$3:$A$249,A4783)</f>
        <v>0</v>
      </c>
      <c r="R4783" s="7">
        <f t="shared" si="1343"/>
        <v>-29</v>
      </c>
      <c r="S4783" s="8">
        <f t="shared" ca="1" si="1344"/>
        <v>29</v>
      </c>
      <c r="T4783" s="8">
        <f t="shared" ca="1" si="1345"/>
        <v>8830</v>
      </c>
      <c r="U4783" s="8">
        <f t="shared" ca="1" si="1346"/>
        <v>0</v>
      </c>
      <c r="V4783" s="9">
        <f t="shared" ca="1" si="1347"/>
        <v>0</v>
      </c>
      <c r="W4783" s="3">
        <f t="shared" si="1348"/>
        <v>2.5372471614537595E-4</v>
      </c>
      <c r="X4783" s="3">
        <f t="shared" si="1349"/>
        <v>8.0221785251866073E-4</v>
      </c>
      <c r="Y4783" s="3">
        <f t="shared" si="1350"/>
        <v>8.3931735521769468E-4</v>
      </c>
    </row>
    <row r="4784" spans="1:25" x14ac:dyDescent="0.25">
      <c r="A4784" s="1">
        <v>43031</v>
      </c>
      <c r="B4784" s="2">
        <v>10735.21</v>
      </c>
      <c r="C4784" s="2">
        <v>104277</v>
      </c>
      <c r="D4784" s="2">
        <v>10736</v>
      </c>
      <c r="E4784" s="2">
        <v>10727</v>
      </c>
      <c r="F4784" s="13">
        <f t="shared" si="1338"/>
        <v>7.3589617715974498E-5</v>
      </c>
      <c r="G4784" s="2">
        <f t="shared" si="1333"/>
        <v>10506.731499999998</v>
      </c>
      <c r="H4784" s="2">
        <f t="shared" ca="1" si="1339"/>
        <v>120586.2</v>
      </c>
      <c r="I4784">
        <f t="shared" ca="1" si="1340"/>
        <v>-1</v>
      </c>
      <c r="J4784">
        <f t="shared" si="1341"/>
        <v>1</v>
      </c>
      <c r="K4784">
        <f t="shared" si="1334"/>
        <v>6.3299999999999272</v>
      </c>
      <c r="L4784">
        <f t="shared" ca="1" si="1335"/>
        <v>-6.3299999999999272</v>
      </c>
      <c r="M4784" s="14">
        <f t="shared" si="1336"/>
        <v>6923.0300000000498</v>
      </c>
      <c r="N4784">
        <f t="shared" si="1342"/>
        <v>0</v>
      </c>
      <c r="O4784">
        <f t="shared" si="1337"/>
        <v>0</v>
      </c>
      <c r="P4784">
        <f>COUNTIF(作圖資料!$A$3:$A$249,A4784)</f>
        <v>0</v>
      </c>
      <c r="R4784" s="7">
        <f t="shared" si="1343"/>
        <v>4</v>
      </c>
      <c r="S4784" s="8">
        <f t="shared" ca="1" si="1344"/>
        <v>-4</v>
      </c>
      <c r="T4784" s="8">
        <f t="shared" ca="1" si="1345"/>
        <v>8830</v>
      </c>
      <c r="U4784" s="8">
        <f t="shared" ca="1" si="1346"/>
        <v>0</v>
      </c>
      <c r="V4784" s="9">
        <f t="shared" ca="1" si="1347"/>
        <v>0</v>
      </c>
      <c r="W4784" s="3">
        <f t="shared" si="1348"/>
        <v>2.5372471614537595E-4</v>
      </c>
      <c r="X4784" s="3">
        <f t="shared" si="1349"/>
        <v>1.3926875044305564E-3</v>
      </c>
      <c r="Y4784" s="3">
        <f t="shared" si="1350"/>
        <v>1.2123472908700528E-3</v>
      </c>
    </row>
    <row r="4785" spans="1:25" x14ac:dyDescent="0.25">
      <c r="A4785" s="1">
        <v>43032</v>
      </c>
      <c r="B4785" s="2">
        <v>10743.78</v>
      </c>
      <c r="C4785" s="2">
        <v>110762</v>
      </c>
      <c r="D4785" s="2">
        <v>10744</v>
      </c>
      <c r="E4785" s="2">
        <v>10735</v>
      </c>
      <c r="F4785" s="13">
        <f t="shared" si="1338"/>
        <v>2.0476964345927939E-5</v>
      </c>
      <c r="G4785" s="2">
        <f t="shared" si="1333"/>
        <v>10512.076999999997</v>
      </c>
      <c r="H4785" s="2">
        <f t="shared" ca="1" si="1339"/>
        <v>118968.2</v>
      </c>
      <c r="I4785">
        <f t="shared" ca="1" si="1340"/>
        <v>-1</v>
      </c>
      <c r="J4785">
        <f t="shared" si="1341"/>
        <v>1</v>
      </c>
      <c r="K4785">
        <f t="shared" si="1334"/>
        <v>8.570000000001528</v>
      </c>
      <c r="L4785">
        <f t="shared" ca="1" si="1335"/>
        <v>-8.570000000001528</v>
      </c>
      <c r="M4785" s="14">
        <f t="shared" si="1336"/>
        <v>6923.0300000000498</v>
      </c>
      <c r="N4785">
        <f t="shared" si="1342"/>
        <v>0</v>
      </c>
      <c r="O4785">
        <f t="shared" si="1337"/>
        <v>0</v>
      </c>
      <c r="P4785">
        <f>COUNTIF(作圖資料!$A$3:$A$249,A4785)</f>
        <v>0</v>
      </c>
      <c r="R4785" s="7">
        <f t="shared" si="1343"/>
        <v>8</v>
      </c>
      <c r="S4785" s="8">
        <f t="shared" ca="1" si="1344"/>
        <v>-8</v>
      </c>
      <c r="T4785" s="8">
        <f t="shared" ca="1" si="1345"/>
        <v>8830</v>
      </c>
      <c r="U4785" s="8">
        <f t="shared" ca="1" si="1346"/>
        <v>0</v>
      </c>
      <c r="V4785" s="9">
        <f t="shared" ca="1" si="1347"/>
        <v>0</v>
      </c>
      <c r="W4785" s="3">
        <f t="shared" si="1348"/>
        <v>2.5372471614537595E-4</v>
      </c>
      <c r="X4785" s="3">
        <f t="shared" si="1349"/>
        <v>2.1921069225800949E-3</v>
      </c>
      <c r="Y4785" s="3">
        <f t="shared" si="1350"/>
        <v>1.9584071621745469E-3</v>
      </c>
    </row>
    <row r="4786" spans="1:25" x14ac:dyDescent="0.25">
      <c r="A4786" s="1">
        <v>43033</v>
      </c>
      <c r="B4786" s="2">
        <v>10750.57</v>
      </c>
      <c r="C4786" s="2">
        <v>118799</v>
      </c>
      <c r="D4786" s="2">
        <v>10739</v>
      </c>
      <c r="E4786" s="2">
        <v>10729</v>
      </c>
      <c r="F4786" s="13">
        <f t="shared" si="1338"/>
        <v>-1.0762220049727045E-3</v>
      </c>
      <c r="G4786" s="2">
        <f t="shared" si="1333"/>
        <v>10517.464333333333</v>
      </c>
      <c r="H4786" s="2">
        <f t="shared" ca="1" si="1339"/>
        <v>115444.6</v>
      </c>
      <c r="I4786">
        <f t="shared" ca="1" si="1340"/>
        <v>1</v>
      </c>
      <c r="J4786">
        <f t="shared" si="1341"/>
        <v>-1</v>
      </c>
      <c r="K4786">
        <f t="shared" si="1334"/>
        <v>6.7899999999990541</v>
      </c>
      <c r="L4786">
        <f t="shared" ca="1" si="1335"/>
        <v>-6.7899999999990541</v>
      </c>
      <c r="M4786" s="14">
        <f t="shared" si="1336"/>
        <v>6923.0300000000498</v>
      </c>
      <c r="N4786">
        <f t="shared" si="1342"/>
        <v>0</v>
      </c>
      <c r="O4786">
        <f t="shared" si="1337"/>
        <v>0</v>
      </c>
      <c r="P4786">
        <f>COUNTIF(作圖資料!$A$3:$A$249,A4786)</f>
        <v>0</v>
      </c>
      <c r="R4786" s="7">
        <f t="shared" si="1343"/>
        <v>-5</v>
      </c>
      <c r="S4786" s="8">
        <f t="shared" ca="1" si="1344"/>
        <v>5</v>
      </c>
      <c r="T4786" s="8">
        <f t="shared" ca="1" si="1345"/>
        <v>8830</v>
      </c>
      <c r="U4786" s="8">
        <f t="shared" ca="1" si="1346"/>
        <v>0</v>
      </c>
      <c r="V4786" s="9">
        <f t="shared" ca="1" si="1347"/>
        <v>0</v>
      </c>
      <c r="W4786" s="3">
        <f t="shared" si="1348"/>
        <v>2.5372471614537595E-4</v>
      </c>
      <c r="X4786" s="3">
        <f t="shared" si="1349"/>
        <v>2.8254859014871236E-3</v>
      </c>
      <c r="Y4786" s="3">
        <f t="shared" si="1350"/>
        <v>1.4921197426092103E-3</v>
      </c>
    </row>
    <row r="4787" spans="1:25" x14ac:dyDescent="0.25">
      <c r="A4787" s="1">
        <v>43034</v>
      </c>
      <c r="B4787" s="2">
        <v>10734.76</v>
      </c>
      <c r="C4787" s="2">
        <v>109989</v>
      </c>
      <c r="D4787" s="2">
        <v>10728</v>
      </c>
      <c r="E4787" s="2">
        <v>10717</v>
      </c>
      <c r="F4787" s="13">
        <f t="shared" si="1338"/>
        <v>-6.2972996135923776E-4</v>
      </c>
      <c r="G4787" s="2">
        <f t="shared" si="1333"/>
        <v>10522.422166666665</v>
      </c>
      <c r="H4787" s="2">
        <f t="shared" ca="1" si="1339"/>
        <v>113679.2</v>
      </c>
      <c r="I4787">
        <f t="shared" ca="1" si="1340"/>
        <v>-1</v>
      </c>
      <c r="J4787">
        <f t="shared" si="1341"/>
        <v>-1</v>
      </c>
      <c r="K4787">
        <f t="shared" si="1334"/>
        <v>-15.809999999999491</v>
      </c>
      <c r="L4787">
        <f t="shared" ca="1" si="1335"/>
        <v>-15.809999999999491</v>
      </c>
      <c r="M4787" s="14">
        <f t="shared" si="1336"/>
        <v>6923.0300000000498</v>
      </c>
      <c r="N4787">
        <f t="shared" si="1342"/>
        <v>0</v>
      </c>
      <c r="O4787">
        <f t="shared" si="1337"/>
        <v>0</v>
      </c>
      <c r="P4787">
        <f>COUNTIF(作圖資料!$A$3:$A$249,A4787)</f>
        <v>0</v>
      </c>
      <c r="R4787" s="7">
        <f t="shared" si="1343"/>
        <v>-11</v>
      </c>
      <c r="S4787" s="8">
        <f t="shared" ca="1" si="1344"/>
        <v>-11</v>
      </c>
      <c r="T4787" s="8">
        <f t="shared" ca="1" si="1345"/>
        <v>8830</v>
      </c>
      <c r="U4787" s="8">
        <f t="shared" ca="1" si="1346"/>
        <v>0</v>
      </c>
      <c r="V4787" s="9">
        <f t="shared" ca="1" si="1347"/>
        <v>0</v>
      </c>
      <c r="W4787" s="3">
        <f t="shared" si="1348"/>
        <v>2.5372471614537595E-4</v>
      </c>
      <c r="X4787" s="3">
        <f t="shared" si="1349"/>
        <v>1.3507109888915014E-3</v>
      </c>
      <c r="Y4787" s="3">
        <f t="shared" si="1350"/>
        <v>4.6628741956533659E-4</v>
      </c>
    </row>
    <row r="4788" spans="1:25" x14ac:dyDescent="0.25">
      <c r="A4788" s="1">
        <v>43035</v>
      </c>
      <c r="B4788" s="2">
        <v>10709.11</v>
      </c>
      <c r="C4788" s="2">
        <v>146372</v>
      </c>
      <c r="D4788" s="2">
        <v>10710</v>
      </c>
      <c r="E4788" s="2">
        <v>10700</v>
      </c>
      <c r="F4788" s="13">
        <f t="shared" si="1338"/>
        <v>8.3106812797550944E-5</v>
      </c>
      <c r="G4788" s="2">
        <f t="shared" si="1333"/>
        <v>10525.586166666668</v>
      </c>
      <c r="H4788" s="2">
        <f t="shared" ca="1" si="1339"/>
        <v>118039.8</v>
      </c>
      <c r="I4788">
        <f t="shared" ca="1" si="1340"/>
        <v>1</v>
      </c>
      <c r="J4788">
        <f t="shared" si="1341"/>
        <v>1</v>
      </c>
      <c r="K4788">
        <f t="shared" si="1334"/>
        <v>-25.649999999999636</v>
      </c>
      <c r="L4788">
        <f t="shared" ca="1" si="1335"/>
        <v>25.649999999999636</v>
      </c>
      <c r="M4788" s="14">
        <f t="shared" si="1336"/>
        <v>6923.0300000000498</v>
      </c>
      <c r="N4788">
        <f t="shared" si="1342"/>
        <v>0</v>
      </c>
      <c r="O4788">
        <f t="shared" si="1337"/>
        <v>0</v>
      </c>
      <c r="P4788">
        <f>COUNTIF(作圖資料!$A$3:$A$249,A4788)</f>
        <v>0</v>
      </c>
      <c r="R4788" s="7">
        <f t="shared" si="1343"/>
        <v>-18</v>
      </c>
      <c r="S4788" s="8">
        <f t="shared" ca="1" si="1344"/>
        <v>18</v>
      </c>
      <c r="T4788" s="8">
        <f t="shared" ca="1" si="1345"/>
        <v>8830</v>
      </c>
      <c r="U4788" s="8">
        <f t="shared" ca="1" si="1346"/>
        <v>0</v>
      </c>
      <c r="V4788" s="9">
        <f t="shared" ca="1" si="1347"/>
        <v>0</v>
      </c>
      <c r="W4788" s="3">
        <f t="shared" si="1348"/>
        <v>2.5372471614537595E-4</v>
      </c>
      <c r="X4788" s="3">
        <f t="shared" si="1349"/>
        <v>-1.0419503968185362E-3</v>
      </c>
      <c r="Y4788" s="3">
        <f t="shared" si="1350"/>
        <v>-1.2123472908701638E-3</v>
      </c>
    </row>
    <row r="4789" spans="1:25" x14ac:dyDescent="0.25">
      <c r="A4789" s="1">
        <v>43038</v>
      </c>
      <c r="B4789" s="2">
        <v>10756.87</v>
      </c>
      <c r="C4789" s="2">
        <v>122269</v>
      </c>
      <c r="D4789" s="2">
        <v>10748</v>
      </c>
      <c r="E4789" s="2">
        <v>10734</v>
      </c>
      <c r="F4789" s="13">
        <f t="shared" si="1338"/>
        <v>-8.2458930897189031E-4</v>
      </c>
      <c r="G4789" s="2">
        <f t="shared" si="1333"/>
        <v>10530.369333333334</v>
      </c>
      <c r="H4789" s="2">
        <f t="shared" ca="1" si="1339"/>
        <v>121638.2</v>
      </c>
      <c r="I4789">
        <f t="shared" ca="1" si="1340"/>
        <v>1</v>
      </c>
      <c r="J4789">
        <f t="shared" si="1341"/>
        <v>-1</v>
      </c>
      <c r="K4789">
        <f t="shared" si="1334"/>
        <v>47.760000000000218</v>
      </c>
      <c r="L4789">
        <f t="shared" ca="1" si="1335"/>
        <v>47.760000000000218</v>
      </c>
      <c r="M4789" s="14">
        <f t="shared" si="1336"/>
        <v>6923.0300000000498</v>
      </c>
      <c r="N4789">
        <f t="shared" si="1342"/>
        <v>0</v>
      </c>
      <c r="O4789">
        <f t="shared" si="1337"/>
        <v>0</v>
      </c>
      <c r="P4789">
        <f>COUNTIF(作圖資料!$A$3:$A$249,A4789)</f>
        <v>0</v>
      </c>
      <c r="R4789" s="7">
        <f t="shared" si="1343"/>
        <v>38</v>
      </c>
      <c r="S4789" s="8">
        <f t="shared" ca="1" si="1344"/>
        <v>38</v>
      </c>
      <c r="T4789" s="8">
        <f t="shared" ca="1" si="1345"/>
        <v>8830</v>
      </c>
      <c r="U4789" s="8">
        <f t="shared" ca="1" si="1346"/>
        <v>0</v>
      </c>
      <c r="V4789" s="9">
        <f t="shared" ca="1" si="1347"/>
        <v>0</v>
      </c>
      <c r="W4789" s="3">
        <f t="shared" si="1348"/>
        <v>2.5372471614537595E-4</v>
      </c>
      <c r="X4789" s="3">
        <f t="shared" si="1349"/>
        <v>3.413157119029897E-3</v>
      </c>
      <c r="Y4789" s="3">
        <f t="shared" si="1350"/>
        <v>2.331437097827127E-3</v>
      </c>
    </row>
    <row r="4790" spans="1:25" x14ac:dyDescent="0.25">
      <c r="A4790" s="1">
        <v>43039</v>
      </c>
      <c r="B4790" s="2">
        <v>10793.8</v>
      </c>
      <c r="C4790" s="2">
        <v>117527</v>
      </c>
      <c r="D4790" s="2">
        <v>10783</v>
      </c>
      <c r="E4790" s="2">
        <v>10770</v>
      </c>
      <c r="F4790" s="13">
        <f t="shared" si="1338"/>
        <v>-1.0005744038243947E-3</v>
      </c>
      <c r="G4790" s="2">
        <f t="shared" si="1333"/>
        <v>10535.156666666668</v>
      </c>
      <c r="H4790" s="2">
        <f t="shared" ca="1" si="1339"/>
        <v>122991.2</v>
      </c>
      <c r="I4790">
        <f t="shared" ca="1" si="1340"/>
        <v>-1</v>
      </c>
      <c r="J4790">
        <f t="shared" si="1341"/>
        <v>-1</v>
      </c>
      <c r="K4790">
        <f t="shared" si="1334"/>
        <v>36.929999999998472</v>
      </c>
      <c r="L4790">
        <f t="shared" ca="1" si="1335"/>
        <v>36.929999999998472</v>
      </c>
      <c r="M4790" s="14">
        <f t="shared" si="1336"/>
        <v>6923.0300000000498</v>
      </c>
      <c r="N4790">
        <f t="shared" si="1342"/>
        <v>0</v>
      </c>
      <c r="O4790">
        <f t="shared" si="1337"/>
        <v>0</v>
      </c>
      <c r="P4790">
        <f>COUNTIF(作圖資料!$A$3:$A$249,A4790)</f>
        <v>0</v>
      </c>
      <c r="R4790" s="7">
        <f t="shared" si="1343"/>
        <v>35</v>
      </c>
      <c r="S4790" s="8">
        <f t="shared" ca="1" si="1344"/>
        <v>35</v>
      </c>
      <c r="T4790" s="8">
        <f t="shared" ca="1" si="1345"/>
        <v>8830</v>
      </c>
      <c r="U4790" s="8">
        <f t="shared" ca="1" si="1346"/>
        <v>0</v>
      </c>
      <c r="V4790" s="9">
        <f t="shared" ca="1" si="1347"/>
        <v>0</v>
      </c>
      <c r="W4790" s="3">
        <f t="shared" si="1348"/>
        <v>2.5372471614537595E-4</v>
      </c>
      <c r="X4790" s="3">
        <f t="shared" si="1349"/>
        <v>6.8580298275784379E-3</v>
      </c>
      <c r="Y4790" s="3">
        <f t="shared" si="1350"/>
        <v>5.5954490347851493E-3</v>
      </c>
    </row>
    <row r="4791" spans="1:25" x14ac:dyDescent="0.25">
      <c r="A4791" s="1">
        <v>43040</v>
      </c>
      <c r="B4791" s="2">
        <v>10806.36</v>
      </c>
      <c r="C4791" s="2">
        <v>126965</v>
      </c>
      <c r="D4791" s="2">
        <v>10809</v>
      </c>
      <c r="E4791" s="2">
        <v>10797</v>
      </c>
      <c r="F4791" s="13">
        <f t="shared" si="1338"/>
        <v>2.4430057854818443E-4</v>
      </c>
      <c r="G4791" s="2">
        <f t="shared" si="1333"/>
        <v>10538.939666666669</v>
      </c>
      <c r="H4791" s="2">
        <f t="shared" ca="1" si="1339"/>
        <v>124624.4</v>
      </c>
      <c r="I4791">
        <f t="shared" ca="1" si="1340"/>
        <v>1</v>
      </c>
      <c r="J4791">
        <f t="shared" si="1341"/>
        <v>1</v>
      </c>
      <c r="K4791">
        <f t="shared" si="1334"/>
        <v>12.56000000000131</v>
      </c>
      <c r="L4791">
        <f t="shared" ca="1" si="1335"/>
        <v>-12.56000000000131</v>
      </c>
      <c r="M4791" s="14">
        <f t="shared" si="1336"/>
        <v>6923.0300000000498</v>
      </c>
      <c r="N4791">
        <f t="shared" si="1342"/>
        <v>0</v>
      </c>
      <c r="O4791">
        <f t="shared" si="1337"/>
        <v>0</v>
      </c>
      <c r="P4791">
        <f>COUNTIF(作圖資料!$A$3:$A$249,A4791)</f>
        <v>0</v>
      </c>
      <c r="R4791" s="7">
        <f t="shared" si="1343"/>
        <v>26</v>
      </c>
      <c r="S4791" s="8">
        <f t="shared" ca="1" si="1344"/>
        <v>-26</v>
      </c>
      <c r="T4791" s="8">
        <f t="shared" ca="1" si="1345"/>
        <v>8830</v>
      </c>
      <c r="U4791" s="8">
        <f t="shared" ca="1" si="1346"/>
        <v>0</v>
      </c>
      <c r="V4791" s="9">
        <f t="shared" ca="1" si="1347"/>
        <v>0</v>
      </c>
      <c r="W4791" s="3">
        <f t="shared" si="1348"/>
        <v>2.5372471614537595E-4</v>
      </c>
      <c r="X4791" s="3">
        <f t="shared" si="1349"/>
        <v>8.0296410168385624E-3</v>
      </c>
      <c r="Y4791" s="3">
        <f t="shared" si="1350"/>
        <v>8.0201436165252549E-3</v>
      </c>
    </row>
    <row r="4792" spans="1:25" x14ac:dyDescent="0.25">
      <c r="A4792" s="1">
        <v>43041</v>
      </c>
      <c r="B4792" s="2">
        <v>10788.51</v>
      </c>
      <c r="C4792" s="2">
        <v>115901</v>
      </c>
      <c r="D4792" s="2">
        <v>10781</v>
      </c>
      <c r="E4792" s="2">
        <v>10767</v>
      </c>
      <c r="F4792" s="13">
        <f t="shared" si="1338"/>
        <v>-6.9611095508093079E-4</v>
      </c>
      <c r="G4792" s="2">
        <f t="shared" si="1333"/>
        <v>10542.598666666669</v>
      </c>
      <c r="H4792" s="2">
        <f t="shared" ca="1" si="1339"/>
        <v>125806.8</v>
      </c>
      <c r="I4792">
        <f t="shared" ca="1" si="1340"/>
        <v>-1</v>
      </c>
      <c r="J4792">
        <f t="shared" si="1341"/>
        <v>-1</v>
      </c>
      <c r="K4792">
        <f t="shared" si="1334"/>
        <v>-17.850000000000364</v>
      </c>
      <c r="L4792">
        <f t="shared" ca="1" si="1335"/>
        <v>-17.850000000000364</v>
      </c>
      <c r="M4792" s="14">
        <f t="shared" si="1336"/>
        <v>6923.0300000000498</v>
      </c>
      <c r="N4792">
        <f t="shared" si="1342"/>
        <v>0</v>
      </c>
      <c r="O4792">
        <f t="shared" si="1337"/>
        <v>0</v>
      </c>
      <c r="P4792">
        <f>COUNTIF(作圖資料!$A$3:$A$249,A4792)</f>
        <v>0</v>
      </c>
      <c r="R4792" s="7">
        <f t="shared" si="1343"/>
        <v>-28</v>
      </c>
      <c r="S4792" s="8">
        <f t="shared" ca="1" si="1344"/>
        <v>-28</v>
      </c>
      <c r="T4792" s="8">
        <f t="shared" ca="1" si="1345"/>
        <v>8830</v>
      </c>
      <c r="U4792" s="8">
        <f t="shared" ca="1" si="1346"/>
        <v>0</v>
      </c>
      <c r="V4792" s="9">
        <f t="shared" ca="1" si="1347"/>
        <v>0</v>
      </c>
      <c r="W4792" s="3">
        <f t="shared" si="1348"/>
        <v>2.5372471614537595E-4</v>
      </c>
      <c r="X4792" s="3">
        <f t="shared" si="1349"/>
        <v>6.3645725671339637E-3</v>
      </c>
      <c r="Y4792" s="3">
        <f t="shared" si="1350"/>
        <v>5.4089340669589703E-3</v>
      </c>
    </row>
    <row r="4793" spans="1:25" x14ac:dyDescent="0.25">
      <c r="A4793" s="1">
        <v>43042</v>
      </c>
      <c r="B4793" s="2">
        <v>10800.77</v>
      </c>
      <c r="C4793" s="2">
        <v>113032</v>
      </c>
      <c r="D4793" s="2">
        <v>10788</v>
      </c>
      <c r="E4793" s="2">
        <v>10776</v>
      </c>
      <c r="F4793" s="13">
        <f t="shared" si="1338"/>
        <v>-1.1823231121484978E-3</v>
      </c>
      <c r="G4793" s="2">
        <f t="shared" si="1333"/>
        <v>10548.105166666668</v>
      </c>
      <c r="H4793" s="2">
        <f t="shared" ca="1" si="1339"/>
        <v>119138.8</v>
      </c>
      <c r="I4793">
        <f t="shared" ca="1" si="1340"/>
        <v>-1</v>
      </c>
      <c r="J4793">
        <f t="shared" si="1341"/>
        <v>-1</v>
      </c>
      <c r="K4793">
        <f t="shared" si="1334"/>
        <v>12.260000000000218</v>
      </c>
      <c r="L4793">
        <f t="shared" ca="1" si="1335"/>
        <v>-12.260000000000218</v>
      </c>
      <c r="M4793" s="14">
        <f t="shared" si="1336"/>
        <v>6923.0300000000498</v>
      </c>
      <c r="N4793">
        <f t="shared" si="1342"/>
        <v>0</v>
      </c>
      <c r="O4793">
        <f t="shared" si="1337"/>
        <v>0</v>
      </c>
      <c r="P4793">
        <f>COUNTIF(作圖資料!$A$3:$A$249,A4793)</f>
        <v>0</v>
      </c>
      <c r="R4793" s="7">
        <f t="shared" si="1343"/>
        <v>7</v>
      </c>
      <c r="S4793" s="8">
        <f t="shared" ca="1" si="1344"/>
        <v>-7</v>
      </c>
      <c r="T4793" s="8">
        <f t="shared" ca="1" si="1345"/>
        <v>8830</v>
      </c>
      <c r="U4793" s="8">
        <f t="shared" ca="1" si="1346"/>
        <v>0</v>
      </c>
      <c r="V4793" s="9">
        <f t="shared" ca="1" si="1347"/>
        <v>0</v>
      </c>
      <c r="W4793" s="3">
        <f t="shared" si="1348"/>
        <v>2.5372471614537595E-4</v>
      </c>
      <c r="X4793" s="3">
        <f t="shared" si="1349"/>
        <v>7.5081994127015328E-3</v>
      </c>
      <c r="Y4793" s="3">
        <f t="shared" si="1350"/>
        <v>6.061736454350708E-3</v>
      </c>
    </row>
    <row r="4794" spans="1:25" x14ac:dyDescent="0.25">
      <c r="A4794" s="1">
        <v>43045</v>
      </c>
      <c r="B4794" s="2">
        <v>10786.19</v>
      </c>
      <c r="C4794" s="2">
        <v>112596</v>
      </c>
      <c r="D4794" s="2">
        <v>10771</v>
      </c>
      <c r="E4794" s="2">
        <v>10759</v>
      </c>
      <c r="F4794" s="13">
        <f t="shared" si="1338"/>
        <v>-1.4082822572196729E-3</v>
      </c>
      <c r="G4794" s="2">
        <f t="shared" si="1333"/>
        <v>10555.712666666666</v>
      </c>
      <c r="H4794" s="2">
        <f t="shared" ca="1" si="1339"/>
        <v>117204.2</v>
      </c>
      <c r="I4794">
        <f t="shared" ca="1" si="1340"/>
        <v>-1</v>
      </c>
      <c r="J4794">
        <f t="shared" si="1341"/>
        <v>-1</v>
      </c>
      <c r="K4794">
        <f t="shared" si="1334"/>
        <v>-14.579999999999927</v>
      </c>
      <c r="L4794">
        <f t="shared" ca="1" si="1335"/>
        <v>14.579999999999927</v>
      </c>
      <c r="M4794" s="14">
        <f t="shared" si="1336"/>
        <v>6923.0300000000498</v>
      </c>
      <c r="N4794">
        <f t="shared" si="1342"/>
        <v>0</v>
      </c>
      <c r="O4794">
        <f t="shared" si="1337"/>
        <v>0</v>
      </c>
      <c r="P4794">
        <f>COUNTIF(作圖資料!$A$3:$A$249,A4794)</f>
        <v>0</v>
      </c>
      <c r="R4794" s="7">
        <f t="shared" si="1343"/>
        <v>-17</v>
      </c>
      <c r="S4794" s="8">
        <f t="shared" ca="1" si="1344"/>
        <v>17</v>
      </c>
      <c r="T4794" s="8">
        <f t="shared" ca="1" si="1345"/>
        <v>8830</v>
      </c>
      <c r="U4794" s="8">
        <f t="shared" ca="1" si="1346"/>
        <v>0</v>
      </c>
      <c r="V4794" s="9">
        <f t="shared" ca="1" si="1347"/>
        <v>0</v>
      </c>
      <c r="W4794" s="3">
        <f t="shared" si="1348"/>
        <v>2.5372471614537595E-4</v>
      </c>
      <c r="X4794" s="3">
        <f t="shared" si="1349"/>
        <v>6.1481603092452541E-3</v>
      </c>
      <c r="Y4794" s="3">
        <f t="shared" si="1350"/>
        <v>4.4763592278282971E-3</v>
      </c>
    </row>
    <row r="4795" spans="1:25" x14ac:dyDescent="0.25">
      <c r="A4795" s="1">
        <v>43046</v>
      </c>
      <c r="B4795" s="2">
        <v>10840.34</v>
      </c>
      <c r="C4795" s="2">
        <v>124356</v>
      </c>
      <c r="D4795" s="2">
        <v>10825</v>
      </c>
      <c r="E4795" s="2">
        <v>10809</v>
      </c>
      <c r="F4795" s="13">
        <f t="shared" si="1338"/>
        <v>-1.4150847667139255E-3</v>
      </c>
      <c r="G4795" s="2">
        <f t="shared" si="1333"/>
        <v>10564.2255</v>
      </c>
      <c r="H4795" s="2">
        <f t="shared" ca="1" si="1339"/>
        <v>118570</v>
      </c>
      <c r="I4795">
        <f t="shared" ca="1" si="1340"/>
        <v>1</v>
      </c>
      <c r="J4795">
        <f t="shared" si="1341"/>
        <v>-1</v>
      </c>
      <c r="K4795">
        <f t="shared" si="1334"/>
        <v>54.149999999999636</v>
      </c>
      <c r="L4795">
        <f t="shared" ca="1" si="1335"/>
        <v>-54.149999999999636</v>
      </c>
      <c r="M4795" s="14">
        <f t="shared" si="1336"/>
        <v>6923.0300000000498</v>
      </c>
      <c r="N4795">
        <f t="shared" si="1342"/>
        <v>0</v>
      </c>
      <c r="O4795">
        <f t="shared" si="1337"/>
        <v>0</v>
      </c>
      <c r="P4795">
        <f>COUNTIF(作圖資料!$A$3:$A$249,A4795)</f>
        <v>0</v>
      </c>
      <c r="R4795" s="7">
        <f t="shared" si="1343"/>
        <v>54</v>
      </c>
      <c r="S4795" s="8">
        <f t="shared" ca="1" si="1344"/>
        <v>-54</v>
      </c>
      <c r="T4795" s="8">
        <f t="shared" ca="1" si="1345"/>
        <v>8830</v>
      </c>
      <c r="U4795" s="8">
        <f t="shared" ca="1" si="1346"/>
        <v>0</v>
      </c>
      <c r="V4795" s="9">
        <f t="shared" ca="1" si="1347"/>
        <v>0</v>
      </c>
      <c r="W4795" s="3">
        <f t="shared" si="1348"/>
        <v>2.5372471614537595E-4</v>
      </c>
      <c r="X4795" s="3">
        <f t="shared" si="1349"/>
        <v>1.1199334345744161E-2</v>
      </c>
      <c r="Y4795" s="3">
        <f t="shared" si="1350"/>
        <v>9.5122633591349093E-3</v>
      </c>
    </row>
    <row r="4796" spans="1:25" x14ac:dyDescent="0.25">
      <c r="A4796" s="1">
        <v>43047</v>
      </c>
      <c r="B4796" s="2">
        <v>10818.99</v>
      </c>
      <c r="C4796" s="2">
        <v>120226</v>
      </c>
      <c r="D4796" s="2">
        <v>10804</v>
      </c>
      <c r="E4796" s="2">
        <v>10792</v>
      </c>
      <c r="F4796" s="13">
        <f t="shared" si="1338"/>
        <v>-1.3855267451028386E-3</v>
      </c>
      <c r="G4796" s="2">
        <f t="shared" si="1333"/>
        <v>10574.120666666668</v>
      </c>
      <c r="H4796" s="2">
        <f t="shared" ca="1" si="1339"/>
        <v>117222.2</v>
      </c>
      <c r="I4796">
        <f t="shared" ca="1" si="1340"/>
        <v>1</v>
      </c>
      <c r="J4796">
        <f t="shared" si="1341"/>
        <v>-1</v>
      </c>
      <c r="K4796">
        <f t="shared" si="1334"/>
        <v>-21.350000000000364</v>
      </c>
      <c r="L4796">
        <f t="shared" ca="1" si="1335"/>
        <v>-21.350000000000364</v>
      </c>
      <c r="M4796" s="14">
        <f t="shared" si="1336"/>
        <v>6923.0300000000498</v>
      </c>
      <c r="N4796">
        <f t="shared" si="1342"/>
        <v>0</v>
      </c>
      <c r="O4796">
        <f t="shared" si="1337"/>
        <v>0</v>
      </c>
      <c r="P4796">
        <f>COUNTIF(作圖資料!$A$3:$A$249,A4796)</f>
        <v>0</v>
      </c>
      <c r="R4796" s="7">
        <f t="shared" si="1343"/>
        <v>-21</v>
      </c>
      <c r="S4796" s="8">
        <f t="shared" ca="1" si="1344"/>
        <v>-21</v>
      </c>
      <c r="T4796" s="8">
        <f t="shared" ca="1" si="1345"/>
        <v>8830</v>
      </c>
      <c r="U4796" s="8">
        <f t="shared" ca="1" si="1346"/>
        <v>0</v>
      </c>
      <c r="V4796" s="9">
        <f t="shared" ca="1" si="1347"/>
        <v>0</v>
      </c>
      <c r="W4796" s="3">
        <f t="shared" si="1348"/>
        <v>2.5372471614537595E-4</v>
      </c>
      <c r="X4796" s="3">
        <f t="shared" si="1349"/>
        <v>9.2077818862934535E-3</v>
      </c>
      <c r="Y4796" s="3">
        <f t="shared" si="1350"/>
        <v>7.5538561969601403E-3</v>
      </c>
    </row>
    <row r="4797" spans="1:25" x14ac:dyDescent="0.25">
      <c r="A4797" s="1">
        <v>43048</v>
      </c>
      <c r="B4797" s="2">
        <v>10743.27</v>
      </c>
      <c r="C4797" s="2">
        <v>144619</v>
      </c>
      <c r="D4797" s="2">
        <v>10723</v>
      </c>
      <c r="E4797" s="2">
        <v>10707</v>
      </c>
      <c r="F4797" s="13">
        <f t="shared" si="1338"/>
        <v>-1.8867625964906765E-3</v>
      </c>
      <c r="G4797" s="2">
        <f t="shared" si="1333"/>
        <v>10581.322500000002</v>
      </c>
      <c r="H4797" s="2">
        <f t="shared" ca="1" si="1339"/>
        <v>122965.8</v>
      </c>
      <c r="I4797">
        <f t="shared" ca="1" si="1340"/>
        <v>1</v>
      </c>
      <c r="J4797">
        <f t="shared" si="1341"/>
        <v>-1</v>
      </c>
      <c r="K4797">
        <f t="shared" si="1334"/>
        <v>-75.719999999999345</v>
      </c>
      <c r="L4797">
        <f t="shared" ca="1" si="1335"/>
        <v>-75.719999999999345</v>
      </c>
      <c r="M4797" s="14">
        <f t="shared" si="1336"/>
        <v>6923.0300000000498</v>
      </c>
      <c r="N4797">
        <f t="shared" si="1342"/>
        <v>0</v>
      </c>
      <c r="O4797">
        <f t="shared" si="1337"/>
        <v>0</v>
      </c>
      <c r="P4797">
        <f>COUNTIF(作圖資料!$A$3:$A$249,A4797)</f>
        <v>0</v>
      </c>
      <c r="R4797" s="7">
        <f t="shared" si="1343"/>
        <v>-81</v>
      </c>
      <c r="S4797" s="8">
        <f t="shared" ca="1" si="1344"/>
        <v>-81</v>
      </c>
      <c r="T4797" s="8">
        <f t="shared" ca="1" si="1345"/>
        <v>8830</v>
      </c>
      <c r="U4797" s="8">
        <f t="shared" ca="1" si="1346"/>
        <v>0</v>
      </c>
      <c r="V4797" s="9">
        <f t="shared" ca="1" si="1347"/>
        <v>0</v>
      </c>
      <c r="W4797" s="3">
        <f t="shared" si="1348"/>
        <v>2.5372471614537595E-4</v>
      </c>
      <c r="X4797" s="3">
        <f t="shared" si="1349"/>
        <v>2.1445335383025732E-3</v>
      </c>
      <c r="Y4797" s="3">
        <f t="shared" si="1350"/>
        <v>2.2204460492503131E-16</v>
      </c>
    </row>
    <row r="4798" spans="1:25" x14ac:dyDescent="0.25">
      <c r="A4798" s="1">
        <v>43049</v>
      </c>
      <c r="B4798" s="2">
        <v>10732.67</v>
      </c>
      <c r="C4798" s="2">
        <v>118818</v>
      </c>
      <c r="D4798" s="2">
        <v>10728</v>
      </c>
      <c r="E4798" s="2">
        <v>10722</v>
      </c>
      <c r="F4798" s="13">
        <f t="shared" si="1338"/>
        <v>-4.3512005866197523E-4</v>
      </c>
      <c r="G4798" s="2">
        <f t="shared" ref="G4798:G4861" si="1351">AVERAGE(B4739:B4798)</f>
        <v>10588.693833333336</v>
      </c>
      <c r="H4798" s="2">
        <f t="shared" ca="1" si="1339"/>
        <v>124123</v>
      </c>
      <c r="I4798">
        <f t="shared" ca="1" si="1340"/>
        <v>-1</v>
      </c>
      <c r="J4798">
        <f t="shared" si="1341"/>
        <v>-1</v>
      </c>
      <c r="K4798">
        <f t="shared" ref="K4798:K4861" si="1352">B4798-B4797</f>
        <v>-10.600000000000364</v>
      </c>
      <c r="L4798">
        <f t="shared" ref="L4798:L4861" ca="1" si="1353">I4797*K4798</f>
        <v>-10.600000000000364</v>
      </c>
      <c r="M4798" s="14">
        <f t="shared" ref="M4798:M4861" si="1354">M4797+K4798*N4797</f>
        <v>6923.0300000000498</v>
      </c>
      <c r="N4798">
        <f t="shared" si="1342"/>
        <v>0</v>
      </c>
      <c r="O4798">
        <f t="shared" ref="O4798:O4861" si="1355">ABS(N4798-N4797)</f>
        <v>0</v>
      </c>
      <c r="P4798">
        <f>COUNTIF(作圖資料!$A$3:$A$249,A4798)</f>
        <v>0</v>
      </c>
      <c r="R4798" s="7">
        <f t="shared" si="1343"/>
        <v>5</v>
      </c>
      <c r="S4798" s="8">
        <f t="shared" ca="1" si="1344"/>
        <v>5</v>
      </c>
      <c r="T4798" s="8">
        <f t="shared" ca="1" si="1345"/>
        <v>8830</v>
      </c>
      <c r="U4798" s="8">
        <f t="shared" ca="1" si="1346"/>
        <v>0</v>
      </c>
      <c r="V4798" s="9">
        <f t="shared" ca="1" si="1347"/>
        <v>0</v>
      </c>
      <c r="W4798" s="3">
        <f t="shared" si="1348"/>
        <v>2.5372471614537595E-4</v>
      </c>
      <c r="X4798" s="3">
        <f t="shared" si="1349"/>
        <v>1.1557533945003584E-3</v>
      </c>
      <c r="Y4798" s="3">
        <f t="shared" si="1350"/>
        <v>4.6628741956555864E-4</v>
      </c>
    </row>
    <row r="4799" spans="1:25" x14ac:dyDescent="0.25">
      <c r="A4799" s="1">
        <v>43052</v>
      </c>
      <c r="B4799" s="2">
        <v>10683.92</v>
      </c>
      <c r="C4799" s="2">
        <v>121927</v>
      </c>
      <c r="D4799" s="2">
        <v>10693</v>
      </c>
      <c r="E4799" s="2">
        <v>10688</v>
      </c>
      <c r="F4799" s="13">
        <f t="shared" si="1338"/>
        <v>8.4987532665903309E-4</v>
      </c>
      <c r="G4799" s="2">
        <f t="shared" si="1351"/>
        <v>10593.936333333339</v>
      </c>
      <c r="H4799" s="2">
        <f t="shared" ca="1" si="1339"/>
        <v>125989.2</v>
      </c>
      <c r="I4799">
        <f t="shared" ca="1" si="1340"/>
        <v>-1</v>
      </c>
      <c r="J4799">
        <f t="shared" si="1341"/>
        <v>1</v>
      </c>
      <c r="K4799">
        <f t="shared" si="1352"/>
        <v>-48.75</v>
      </c>
      <c r="L4799">
        <f t="shared" ca="1" si="1353"/>
        <v>48.75</v>
      </c>
      <c r="M4799" s="14">
        <f t="shared" si="1354"/>
        <v>6923.0300000000498</v>
      </c>
      <c r="N4799">
        <f t="shared" si="1342"/>
        <v>0</v>
      </c>
      <c r="O4799">
        <f t="shared" si="1355"/>
        <v>0</v>
      </c>
      <c r="P4799">
        <f>COUNTIF(作圖資料!$A$3:$A$249,A4799)</f>
        <v>0</v>
      </c>
      <c r="R4799" s="7">
        <f t="shared" si="1343"/>
        <v>-35</v>
      </c>
      <c r="S4799" s="8">
        <f t="shared" ca="1" si="1344"/>
        <v>35</v>
      </c>
      <c r="T4799" s="8">
        <f t="shared" ca="1" si="1345"/>
        <v>8830</v>
      </c>
      <c r="U4799" s="8">
        <f t="shared" ca="1" si="1346"/>
        <v>0</v>
      </c>
      <c r="V4799" s="9">
        <f t="shared" ca="1" si="1347"/>
        <v>0</v>
      </c>
      <c r="W4799" s="3">
        <f t="shared" si="1348"/>
        <v>2.5372471614537595E-4</v>
      </c>
      <c r="X4799" s="3">
        <f t="shared" si="1349"/>
        <v>-3.3917024555334407E-3</v>
      </c>
      <c r="Y4799" s="3">
        <f t="shared" si="1350"/>
        <v>-2.7977245173923526E-3</v>
      </c>
    </row>
    <row r="4800" spans="1:25" x14ac:dyDescent="0.25">
      <c r="A4800" s="1">
        <v>43053</v>
      </c>
      <c r="B4800" s="2">
        <v>10687.18</v>
      </c>
      <c r="C4800" s="2">
        <v>123962</v>
      </c>
      <c r="D4800" s="2">
        <v>10684</v>
      </c>
      <c r="E4800" s="2">
        <v>10673</v>
      </c>
      <c r="F4800" s="13">
        <f t="shared" si="1338"/>
        <v>-2.9755276883147719E-4</v>
      </c>
      <c r="G4800" s="2">
        <f t="shared" si="1351"/>
        <v>10600.033833333338</v>
      </c>
      <c r="H4800" s="2">
        <f t="shared" ca="1" si="1339"/>
        <v>125910.39999999999</v>
      </c>
      <c r="I4800">
        <f t="shared" ca="1" si="1340"/>
        <v>-1</v>
      </c>
      <c r="J4800">
        <f t="shared" si="1341"/>
        <v>-1</v>
      </c>
      <c r="K4800">
        <f t="shared" si="1352"/>
        <v>3.2600000000002183</v>
      </c>
      <c r="L4800">
        <f t="shared" ca="1" si="1353"/>
        <v>-3.2600000000002183</v>
      </c>
      <c r="M4800" s="14">
        <f t="shared" si="1354"/>
        <v>6923.0300000000498</v>
      </c>
      <c r="N4800">
        <f t="shared" si="1342"/>
        <v>0</v>
      </c>
      <c r="O4800">
        <f t="shared" si="1355"/>
        <v>0</v>
      </c>
      <c r="P4800">
        <f>COUNTIF(作圖資料!$A$3:$A$249,A4800)</f>
        <v>0</v>
      </c>
      <c r="R4800" s="7">
        <f t="shared" si="1343"/>
        <v>-9</v>
      </c>
      <c r="S4800" s="8">
        <f t="shared" ca="1" si="1344"/>
        <v>9</v>
      </c>
      <c r="T4800" s="8">
        <f t="shared" ca="1" si="1345"/>
        <v>8830</v>
      </c>
      <c r="U4800" s="8">
        <f t="shared" ca="1" si="1346"/>
        <v>0</v>
      </c>
      <c r="V4800" s="9">
        <f t="shared" ca="1" si="1347"/>
        <v>0</v>
      </c>
      <c r="W4800" s="3">
        <f t="shared" si="1348"/>
        <v>2.5372471614537595E-4</v>
      </c>
      <c r="X4800" s="3">
        <f t="shared" si="1349"/>
        <v>-3.0876059207414208E-3</v>
      </c>
      <c r="Y4800" s="3">
        <f t="shared" si="1350"/>
        <v>-3.6370418726101583E-3</v>
      </c>
    </row>
    <row r="4801" spans="1:25" x14ac:dyDescent="0.25">
      <c r="A4801" s="1">
        <v>43054</v>
      </c>
      <c r="B4801" s="2">
        <v>10630.65</v>
      </c>
      <c r="C4801" s="2">
        <v>126525</v>
      </c>
      <c r="D4801" s="2">
        <v>10638</v>
      </c>
      <c r="E4801" s="2">
        <v>10604</v>
      </c>
      <c r="F4801" s="13">
        <f t="shared" si="1338"/>
        <v>-2.5069022120002282E-3</v>
      </c>
      <c r="G4801" s="2">
        <f t="shared" si="1351"/>
        <v>10605.104833333338</v>
      </c>
      <c r="H4801" s="2">
        <f t="shared" ca="1" si="1339"/>
        <v>127170.2</v>
      </c>
      <c r="I4801">
        <f t="shared" ca="1" si="1340"/>
        <v>-1</v>
      </c>
      <c r="J4801">
        <f t="shared" si="1341"/>
        <v>-1</v>
      </c>
      <c r="K4801">
        <f t="shared" si="1352"/>
        <v>-56.530000000000655</v>
      </c>
      <c r="L4801">
        <f t="shared" ca="1" si="1353"/>
        <v>56.530000000000655</v>
      </c>
      <c r="M4801" s="14">
        <f t="shared" si="1354"/>
        <v>6923.0300000000498</v>
      </c>
      <c r="N4801">
        <f t="shared" si="1342"/>
        <v>0</v>
      </c>
      <c r="O4801">
        <f t="shared" si="1355"/>
        <v>0</v>
      </c>
      <c r="P4801">
        <f>COUNTIF(作圖資料!$A$3:$A$249,A4801)</f>
        <v>1</v>
      </c>
      <c r="R4801" s="7">
        <f t="shared" si="1343"/>
        <v>-46</v>
      </c>
      <c r="S4801" s="8">
        <f t="shared" ca="1" si="1344"/>
        <v>46</v>
      </c>
      <c r="T4801" s="8">
        <f t="shared" ca="1" si="1345"/>
        <v>8830</v>
      </c>
      <c r="U4801" s="8">
        <f t="shared" ca="1" si="1346"/>
        <v>0</v>
      </c>
      <c r="V4801" s="9">
        <f t="shared" ca="1" si="1347"/>
        <v>0</v>
      </c>
      <c r="W4801" s="3">
        <f t="shared" si="1348"/>
        <v>2.5372471614537595E-4</v>
      </c>
      <c r="X4801" s="3">
        <f t="shared" si="1349"/>
        <v>-8.3607890838678367E-3</v>
      </c>
      <c r="Y4801" s="3">
        <f t="shared" si="1350"/>
        <v>-7.9268861326120543E-3</v>
      </c>
    </row>
    <row r="4802" spans="1:25" x14ac:dyDescent="0.25">
      <c r="A4802" s="1">
        <v>43055</v>
      </c>
      <c r="B4802" s="2">
        <v>10625.04</v>
      </c>
      <c r="C4802" s="2">
        <v>104596</v>
      </c>
      <c r="D4802" s="2">
        <v>10617</v>
      </c>
      <c r="E4802" s="2">
        <v>10603</v>
      </c>
      <c r="F4802" s="13">
        <f t="shared" si="1338"/>
        <v>-7.5670303358865709E-4</v>
      </c>
      <c r="G4802" s="2">
        <f t="shared" si="1351"/>
        <v>10608.987666666671</v>
      </c>
      <c r="H4802" s="2">
        <f t="shared" ca="1" si="1339"/>
        <v>119165.6</v>
      </c>
      <c r="I4802">
        <f t="shared" ca="1" si="1340"/>
        <v>-1</v>
      </c>
      <c r="J4802">
        <f t="shared" si="1341"/>
        <v>-1</v>
      </c>
      <c r="K4802">
        <f t="shared" si="1352"/>
        <v>-5.6099999999987631</v>
      </c>
      <c r="L4802">
        <f t="shared" ca="1" si="1353"/>
        <v>5.6099999999987631</v>
      </c>
      <c r="M4802" s="14">
        <f t="shared" si="1354"/>
        <v>6923.0300000000498</v>
      </c>
      <c r="N4802">
        <f t="shared" si="1342"/>
        <v>0</v>
      </c>
      <c r="O4802">
        <f t="shared" si="1355"/>
        <v>0</v>
      </c>
      <c r="P4802">
        <f>COUNTIF(作圖資料!$A$3:$A$249,A4802)</f>
        <v>0</v>
      </c>
      <c r="R4802" s="7">
        <f t="shared" si="1343"/>
        <v>13</v>
      </c>
      <c r="S4802" s="8">
        <f t="shared" ca="1" si="1344"/>
        <v>-13</v>
      </c>
      <c r="T4802" s="8">
        <f t="shared" ca="1" si="1345"/>
        <v>8830</v>
      </c>
      <c r="U4802" s="8">
        <f t="shared" ca="1" si="1346"/>
        <v>0</v>
      </c>
      <c r="V4802" s="9">
        <f t="shared" ca="1" si="1347"/>
        <v>0</v>
      </c>
      <c r="W4802" s="3">
        <f t="shared" si="1348"/>
        <v>-2.5069022120002282E-3</v>
      </c>
      <c r="X4802" s="3">
        <f t="shared" si="1349"/>
        <v>-5.2771937746033996E-4</v>
      </c>
      <c r="Y4802" s="3">
        <f t="shared" si="1350"/>
        <v>1.2259524707657489E-3</v>
      </c>
    </row>
    <row r="4803" spans="1:25" x14ac:dyDescent="0.25">
      <c r="A4803" s="1">
        <v>43056</v>
      </c>
      <c r="B4803" s="2">
        <v>10701.64</v>
      </c>
      <c r="C4803" s="2">
        <v>126546</v>
      </c>
      <c r="D4803" s="2">
        <v>10707</v>
      </c>
      <c r="E4803" s="2">
        <v>10693</v>
      </c>
      <c r="F4803" s="13">
        <f t="shared" ref="F4803:F4866" si="1356">IF(P4803=1,E4803,D4803)/B4803-1</f>
        <v>5.0085781244746386E-4</v>
      </c>
      <c r="G4803" s="2">
        <f t="shared" si="1351"/>
        <v>10613.901500000004</v>
      </c>
      <c r="H4803" s="2">
        <f t="shared" ref="H4803:H4866" ca="1" si="1357">IF(ROW()&gt;$H$1,AVERAGE(OFFSET(C4803,-$H$1+1,,$H$1)),"")</f>
        <v>120711.2</v>
      </c>
      <c r="I4803">
        <f t="shared" ref="I4803:I4866" ca="1" si="1358">IF(H4803="",0,SIGN(C4803-H4803))</f>
        <v>1</v>
      </c>
      <c r="J4803">
        <f t="shared" ref="J4803:J4866" si="1359">SIGN(F4803)</f>
        <v>1</v>
      </c>
      <c r="K4803">
        <f t="shared" si="1352"/>
        <v>76.599999999998545</v>
      </c>
      <c r="L4803">
        <f t="shared" ca="1" si="1353"/>
        <v>-76.599999999998545</v>
      </c>
      <c r="M4803" s="14">
        <f t="shared" si="1354"/>
        <v>6923.0300000000498</v>
      </c>
      <c r="N4803">
        <f t="shared" ref="N4803:N4866" si="1360">INT(M4803*$Q$1/B4803)*CHOOSE($L$1,I4803,J4803)</f>
        <v>0</v>
      </c>
      <c r="O4803">
        <f t="shared" si="1355"/>
        <v>0</v>
      </c>
      <c r="P4803">
        <f>COUNTIF(作圖資料!$A$3:$A$249,A4803)</f>
        <v>0</v>
      </c>
      <c r="R4803" s="7">
        <f t="shared" si="1343"/>
        <v>90</v>
      </c>
      <c r="S4803" s="8">
        <f t="shared" ca="1" si="1344"/>
        <v>-90</v>
      </c>
      <c r="T4803" s="8">
        <f t="shared" ca="1" si="1345"/>
        <v>8830</v>
      </c>
      <c r="U4803" s="8">
        <f t="shared" ca="1" si="1346"/>
        <v>0</v>
      </c>
      <c r="V4803" s="9">
        <f t="shared" ca="1" si="1347"/>
        <v>0</v>
      </c>
      <c r="W4803" s="3">
        <f t="shared" si="1348"/>
        <v>-2.5069022120002282E-3</v>
      </c>
      <c r="X4803" s="3">
        <f t="shared" si="1349"/>
        <v>6.6778607140673962E-3</v>
      </c>
      <c r="Y4803" s="3">
        <f t="shared" si="1350"/>
        <v>9.7133157299134076E-3</v>
      </c>
    </row>
    <row r="4804" spans="1:25" x14ac:dyDescent="0.25">
      <c r="A4804" s="1">
        <v>43059</v>
      </c>
      <c r="B4804" s="2">
        <v>10664.55</v>
      </c>
      <c r="C4804" s="2">
        <v>108322</v>
      </c>
      <c r="D4804" s="2">
        <v>10667</v>
      </c>
      <c r="E4804" s="2">
        <v>10655</v>
      </c>
      <c r="F4804" s="13">
        <f t="shared" si="1356"/>
        <v>2.2973308765972256E-4</v>
      </c>
      <c r="G4804" s="2">
        <f t="shared" si="1351"/>
        <v>10616.828000000005</v>
      </c>
      <c r="H4804" s="2">
        <f t="shared" ca="1" si="1357"/>
        <v>117990.2</v>
      </c>
      <c r="I4804">
        <f t="shared" ca="1" si="1358"/>
        <v>-1</v>
      </c>
      <c r="J4804">
        <f t="shared" si="1359"/>
        <v>1</v>
      </c>
      <c r="K4804">
        <f t="shared" si="1352"/>
        <v>-37.090000000000146</v>
      </c>
      <c r="L4804">
        <f t="shared" ca="1" si="1353"/>
        <v>-37.090000000000146</v>
      </c>
      <c r="M4804" s="14">
        <f t="shared" si="1354"/>
        <v>6923.0300000000498</v>
      </c>
      <c r="N4804">
        <f t="shared" si="1360"/>
        <v>0</v>
      </c>
      <c r="O4804">
        <f t="shared" si="1355"/>
        <v>0</v>
      </c>
      <c r="P4804">
        <f>COUNTIF(作圖資料!$A$3:$A$249,A4804)</f>
        <v>0</v>
      </c>
      <c r="R4804" s="7">
        <f t="shared" ref="R4804:R4867" si="1361">D4804-IF(P4803=1,E4803,D4803)</f>
        <v>-40</v>
      </c>
      <c r="S4804" s="8">
        <f t="shared" ref="S4804:S4867" ca="1" si="1362">I4803*R4804</f>
        <v>-40</v>
      </c>
      <c r="T4804" s="8">
        <f t="shared" ref="T4804:T4867" ca="1" si="1363">T4803+R4804*U4803</f>
        <v>8830</v>
      </c>
      <c r="U4804" s="8">
        <f t="shared" ref="U4804:U4867" ca="1" si="1364">INT(T4804*$Q$1/IF(P4804=1,E4804,D4804))*I4804</f>
        <v>0</v>
      </c>
      <c r="V4804" s="9">
        <f t="shared" ref="V4804:V4867" ca="1" si="1365">IF(P4804=1,ABS(U4804)+ABS(U4803),ABS(U4804-U4803))</f>
        <v>0</v>
      </c>
      <c r="W4804" s="3">
        <f t="shared" ref="W4804:W4867" si="1366">IF(P4803=1,F4803,W4803)</f>
        <v>-2.5069022120002282E-3</v>
      </c>
      <c r="X4804" s="3">
        <f t="shared" ref="X4804:X4867" si="1367">IF(P4803=1,K4804/B4803,(1+K4804/B4803)*(1+X4803)-1)</f>
        <v>3.1888924948144659E-3</v>
      </c>
      <c r="Y4804" s="3">
        <f t="shared" ref="Y4804:Y4867" si="1368">IF(P4803=1,R4804/E4803,(1+R4804/D4803)*(1+Y4803)-1)</f>
        <v>5.9411542814034046E-3</v>
      </c>
    </row>
    <row r="4805" spans="1:25" x14ac:dyDescent="0.25">
      <c r="A4805" s="1">
        <v>43060</v>
      </c>
      <c r="B4805" s="2">
        <v>10779.24</v>
      </c>
      <c r="C4805" s="2">
        <v>136371</v>
      </c>
      <c r="D4805" s="2">
        <v>10788</v>
      </c>
      <c r="E4805" s="2">
        <v>10772</v>
      </c>
      <c r="F4805" s="13">
        <f t="shared" si="1356"/>
        <v>8.1267324969114263E-4</v>
      </c>
      <c r="G4805" s="2">
        <f t="shared" si="1351"/>
        <v>10621.223500000006</v>
      </c>
      <c r="H4805" s="2">
        <f t="shared" ca="1" si="1357"/>
        <v>120472</v>
      </c>
      <c r="I4805">
        <f t="shared" ca="1" si="1358"/>
        <v>1</v>
      </c>
      <c r="J4805">
        <f t="shared" si="1359"/>
        <v>1</v>
      </c>
      <c r="K4805">
        <f t="shared" si="1352"/>
        <v>114.69000000000051</v>
      </c>
      <c r="L4805">
        <f t="shared" ca="1" si="1353"/>
        <v>-114.69000000000051</v>
      </c>
      <c r="M4805" s="14">
        <f t="shared" si="1354"/>
        <v>6923.0300000000498</v>
      </c>
      <c r="N4805">
        <f t="shared" si="1360"/>
        <v>0</v>
      </c>
      <c r="O4805">
        <f t="shared" si="1355"/>
        <v>0</v>
      </c>
      <c r="P4805">
        <f>COUNTIF(作圖資料!$A$3:$A$249,A4805)</f>
        <v>0</v>
      </c>
      <c r="R4805" s="7">
        <f t="shared" si="1361"/>
        <v>121</v>
      </c>
      <c r="S4805" s="8">
        <f t="shared" ca="1" si="1362"/>
        <v>-121</v>
      </c>
      <c r="T4805" s="8">
        <f t="shared" ca="1" si="1363"/>
        <v>8830</v>
      </c>
      <c r="U4805" s="8">
        <f t="shared" ca="1" si="1364"/>
        <v>0</v>
      </c>
      <c r="V4805" s="9">
        <f t="shared" ca="1" si="1365"/>
        <v>0</v>
      </c>
      <c r="W4805" s="3">
        <f t="shared" si="1366"/>
        <v>-2.5069022120002282E-3</v>
      </c>
      <c r="X4805" s="3">
        <f t="shared" si="1367"/>
        <v>1.3977508430810914E-2</v>
      </c>
      <c r="Y4805" s="3">
        <f t="shared" si="1368"/>
        <v>1.7351942663146103E-2</v>
      </c>
    </row>
    <row r="4806" spans="1:25" x14ac:dyDescent="0.25">
      <c r="A4806" s="1">
        <v>43061</v>
      </c>
      <c r="B4806" s="2">
        <v>10822.59</v>
      </c>
      <c r="C4806" s="2">
        <v>178602</v>
      </c>
      <c r="D4806" s="2">
        <v>10827</v>
      </c>
      <c r="E4806" s="2">
        <v>10815</v>
      </c>
      <c r="F4806" s="13">
        <f t="shared" si="1356"/>
        <v>4.0748101886878274E-4</v>
      </c>
      <c r="G4806" s="2">
        <f t="shared" si="1351"/>
        <v>10626.167000000007</v>
      </c>
      <c r="H4806" s="2">
        <f t="shared" ca="1" si="1357"/>
        <v>130887.4</v>
      </c>
      <c r="I4806">
        <f t="shared" ca="1" si="1358"/>
        <v>1</v>
      </c>
      <c r="J4806">
        <f t="shared" si="1359"/>
        <v>1</v>
      </c>
      <c r="K4806">
        <f t="shared" si="1352"/>
        <v>43.350000000000364</v>
      </c>
      <c r="L4806">
        <f t="shared" ca="1" si="1353"/>
        <v>43.350000000000364</v>
      </c>
      <c r="M4806" s="14">
        <f t="shared" si="1354"/>
        <v>6923.0300000000498</v>
      </c>
      <c r="N4806">
        <f t="shared" si="1360"/>
        <v>0</v>
      </c>
      <c r="O4806">
        <f t="shared" si="1355"/>
        <v>0</v>
      </c>
      <c r="P4806">
        <f>COUNTIF(作圖資料!$A$3:$A$249,A4806)</f>
        <v>0</v>
      </c>
      <c r="R4806" s="7">
        <f t="shared" si="1361"/>
        <v>39</v>
      </c>
      <c r="S4806" s="8">
        <f t="shared" ca="1" si="1362"/>
        <v>39</v>
      </c>
      <c r="T4806" s="8">
        <f t="shared" ca="1" si="1363"/>
        <v>8830</v>
      </c>
      <c r="U4806" s="8">
        <f t="shared" ca="1" si="1364"/>
        <v>0</v>
      </c>
      <c r="V4806" s="9">
        <f t="shared" ca="1" si="1365"/>
        <v>0</v>
      </c>
      <c r="W4806" s="3">
        <f t="shared" si="1366"/>
        <v>-2.5069022120002282E-3</v>
      </c>
      <c r="X4806" s="3">
        <f t="shared" si="1367"/>
        <v>1.8055339983914509E-2</v>
      </c>
      <c r="Y4806" s="3">
        <f t="shared" si="1368"/>
        <v>2.1029800075443417E-2</v>
      </c>
    </row>
    <row r="4807" spans="1:25" x14ac:dyDescent="0.25">
      <c r="A4807" s="1">
        <v>43062</v>
      </c>
      <c r="B4807" s="2">
        <v>10854.57</v>
      </c>
      <c r="C4807" s="2">
        <v>128388</v>
      </c>
      <c r="D4807" s="2">
        <v>10856</v>
      </c>
      <c r="E4807" s="2">
        <v>10843</v>
      </c>
      <c r="F4807" s="13">
        <f t="shared" si="1356"/>
        <v>1.3174174564256624E-4</v>
      </c>
      <c r="G4807" s="2">
        <f t="shared" si="1351"/>
        <v>10632.133666666672</v>
      </c>
      <c r="H4807" s="2">
        <f t="shared" ca="1" si="1357"/>
        <v>135645.79999999999</v>
      </c>
      <c r="I4807">
        <f t="shared" ca="1" si="1358"/>
        <v>-1</v>
      </c>
      <c r="J4807">
        <f t="shared" si="1359"/>
        <v>1</v>
      </c>
      <c r="K4807">
        <f t="shared" si="1352"/>
        <v>31.979999999999563</v>
      </c>
      <c r="L4807">
        <f t="shared" ca="1" si="1353"/>
        <v>31.979999999999563</v>
      </c>
      <c r="M4807" s="14">
        <f t="shared" si="1354"/>
        <v>6923.0300000000498</v>
      </c>
      <c r="N4807">
        <f t="shared" si="1360"/>
        <v>0</v>
      </c>
      <c r="O4807">
        <f t="shared" si="1355"/>
        <v>0</v>
      </c>
      <c r="P4807">
        <f>COUNTIF(作圖資料!$A$3:$A$249,A4807)</f>
        <v>0</v>
      </c>
      <c r="R4807" s="7">
        <f t="shared" si="1361"/>
        <v>29</v>
      </c>
      <c r="S4807" s="8">
        <f t="shared" ca="1" si="1362"/>
        <v>29</v>
      </c>
      <c r="T4807" s="8">
        <f t="shared" ca="1" si="1363"/>
        <v>8830</v>
      </c>
      <c r="U4807" s="8">
        <f t="shared" ca="1" si="1364"/>
        <v>0</v>
      </c>
      <c r="V4807" s="9">
        <f t="shared" ca="1" si="1365"/>
        <v>0</v>
      </c>
      <c r="W4807" s="3">
        <f t="shared" si="1366"/>
        <v>-2.5069022120002282E-3</v>
      </c>
      <c r="X4807" s="3">
        <f t="shared" si="1367"/>
        <v>2.1063622638314738E-2</v>
      </c>
      <c r="Y4807" s="3">
        <f t="shared" si="1368"/>
        <v>2.3764617125613174E-2</v>
      </c>
    </row>
    <row r="4808" spans="1:25" x14ac:dyDescent="0.25">
      <c r="A4808" s="1">
        <v>43063</v>
      </c>
      <c r="B4808" s="2">
        <v>10854.09</v>
      </c>
      <c r="C4808" s="2">
        <v>124846</v>
      </c>
      <c r="D4808" s="2">
        <v>10856</v>
      </c>
      <c r="E4808" s="2">
        <v>10842</v>
      </c>
      <c r="F4808" s="13">
        <f t="shared" si="1356"/>
        <v>1.7597053276685592E-4</v>
      </c>
      <c r="G4808" s="2">
        <f t="shared" si="1351"/>
        <v>10636.878500000004</v>
      </c>
      <c r="H4808" s="2">
        <f t="shared" ca="1" si="1357"/>
        <v>135305.79999999999</v>
      </c>
      <c r="I4808">
        <f t="shared" ca="1" si="1358"/>
        <v>-1</v>
      </c>
      <c r="J4808">
        <f t="shared" si="1359"/>
        <v>1</v>
      </c>
      <c r="K4808">
        <f t="shared" si="1352"/>
        <v>-0.47999999999956344</v>
      </c>
      <c r="L4808">
        <f t="shared" ca="1" si="1353"/>
        <v>0.47999999999956344</v>
      </c>
      <c r="M4808" s="14">
        <f t="shared" si="1354"/>
        <v>6923.0300000000498</v>
      </c>
      <c r="N4808">
        <f t="shared" si="1360"/>
        <v>0</v>
      </c>
      <c r="O4808">
        <f t="shared" si="1355"/>
        <v>0</v>
      </c>
      <c r="P4808">
        <f>COUNTIF(作圖資料!$A$3:$A$249,A4808)</f>
        <v>0</v>
      </c>
      <c r="R4808" s="7">
        <f t="shared" si="1361"/>
        <v>0</v>
      </c>
      <c r="S4808" s="8">
        <f t="shared" ca="1" si="1362"/>
        <v>0</v>
      </c>
      <c r="T4808" s="8">
        <f t="shared" ca="1" si="1363"/>
        <v>8830</v>
      </c>
      <c r="U4808" s="8">
        <f t="shared" ca="1" si="1364"/>
        <v>0</v>
      </c>
      <c r="V4808" s="9">
        <f t="shared" ca="1" si="1365"/>
        <v>0</v>
      </c>
      <c r="W4808" s="3">
        <f t="shared" si="1366"/>
        <v>-2.5069022120002282E-3</v>
      </c>
      <c r="X4808" s="3">
        <f t="shared" si="1367"/>
        <v>2.1018470178211235E-2</v>
      </c>
      <c r="Y4808" s="3">
        <f t="shared" si="1368"/>
        <v>2.3764617125613174E-2</v>
      </c>
    </row>
    <row r="4809" spans="1:25" x14ac:dyDescent="0.25">
      <c r="A4809" s="1">
        <v>43066</v>
      </c>
      <c r="B4809" s="2">
        <v>10750.93</v>
      </c>
      <c r="C4809" s="2">
        <v>133404</v>
      </c>
      <c r="D4809" s="2">
        <v>10750</v>
      </c>
      <c r="E4809" s="2">
        <v>10736</v>
      </c>
      <c r="F4809" s="13">
        <f t="shared" si="1356"/>
        <v>-8.6504144292676166E-5</v>
      </c>
      <c r="G4809" s="2">
        <f t="shared" si="1351"/>
        <v>10639.631000000005</v>
      </c>
      <c r="H4809" s="2">
        <f t="shared" ca="1" si="1357"/>
        <v>140322.20000000001</v>
      </c>
      <c r="I4809">
        <f t="shared" ca="1" si="1358"/>
        <v>-1</v>
      </c>
      <c r="J4809">
        <f t="shared" si="1359"/>
        <v>-1</v>
      </c>
      <c r="K4809">
        <f t="shared" si="1352"/>
        <v>-103.15999999999985</v>
      </c>
      <c r="L4809">
        <f t="shared" ca="1" si="1353"/>
        <v>103.15999999999985</v>
      </c>
      <c r="M4809" s="14">
        <f t="shared" si="1354"/>
        <v>6923.0300000000498</v>
      </c>
      <c r="N4809">
        <f t="shared" si="1360"/>
        <v>0</v>
      </c>
      <c r="O4809">
        <f t="shared" si="1355"/>
        <v>0</v>
      </c>
      <c r="P4809">
        <f>COUNTIF(作圖資料!$A$3:$A$249,A4809)</f>
        <v>0</v>
      </c>
      <c r="R4809" s="7">
        <f t="shared" si="1361"/>
        <v>-106</v>
      </c>
      <c r="S4809" s="8">
        <f t="shared" ca="1" si="1362"/>
        <v>106</v>
      </c>
      <c r="T4809" s="8">
        <f t="shared" ca="1" si="1363"/>
        <v>8830</v>
      </c>
      <c r="U4809" s="8">
        <f t="shared" ca="1" si="1364"/>
        <v>0</v>
      </c>
      <c r="V4809" s="9">
        <f t="shared" ca="1" si="1365"/>
        <v>0</v>
      </c>
      <c r="W4809" s="3">
        <f t="shared" si="1366"/>
        <v>-2.5069022120002282E-3</v>
      </c>
      <c r="X4809" s="3">
        <f t="shared" si="1367"/>
        <v>1.1314453960952653E-2</v>
      </c>
      <c r="Y4809" s="3">
        <f t="shared" si="1368"/>
        <v>1.37683892870617E-2</v>
      </c>
    </row>
    <row r="4810" spans="1:25" x14ac:dyDescent="0.25">
      <c r="A4810" s="1">
        <v>43067</v>
      </c>
      <c r="B4810" s="2">
        <v>10707.07</v>
      </c>
      <c r="C4810" s="2">
        <v>138961</v>
      </c>
      <c r="D4810" s="2">
        <v>10708</v>
      </c>
      <c r="E4810" s="2">
        <v>10695</v>
      </c>
      <c r="F4810" s="13">
        <f t="shared" si="1356"/>
        <v>8.6858496302077981E-5</v>
      </c>
      <c r="G4810" s="2">
        <f t="shared" si="1351"/>
        <v>10641.501833333337</v>
      </c>
      <c r="H4810" s="2">
        <f t="shared" ca="1" si="1357"/>
        <v>140840.20000000001</v>
      </c>
      <c r="I4810">
        <f t="shared" ca="1" si="1358"/>
        <v>-1</v>
      </c>
      <c r="J4810">
        <f t="shared" si="1359"/>
        <v>1</v>
      </c>
      <c r="K4810">
        <f t="shared" si="1352"/>
        <v>-43.860000000000582</v>
      </c>
      <c r="L4810">
        <f t="shared" ca="1" si="1353"/>
        <v>43.860000000000582</v>
      </c>
      <c r="M4810" s="14">
        <f t="shared" si="1354"/>
        <v>6923.0300000000498</v>
      </c>
      <c r="N4810">
        <f t="shared" si="1360"/>
        <v>0</v>
      </c>
      <c r="O4810">
        <f t="shared" si="1355"/>
        <v>0</v>
      </c>
      <c r="P4810">
        <f>COUNTIF(作圖資料!$A$3:$A$249,A4810)</f>
        <v>0</v>
      </c>
      <c r="R4810" s="7">
        <f t="shared" si="1361"/>
        <v>-42</v>
      </c>
      <c r="S4810" s="8">
        <f t="shared" ca="1" si="1362"/>
        <v>42</v>
      </c>
      <c r="T4810" s="8">
        <f t="shared" ca="1" si="1363"/>
        <v>8830</v>
      </c>
      <c r="U4810" s="8">
        <f t="shared" ca="1" si="1364"/>
        <v>0</v>
      </c>
      <c r="V4810" s="9">
        <f t="shared" ca="1" si="1365"/>
        <v>0</v>
      </c>
      <c r="W4810" s="3">
        <f t="shared" si="1366"/>
        <v>-2.5069022120002282E-3</v>
      </c>
      <c r="X4810" s="3">
        <f t="shared" si="1367"/>
        <v>7.1886479189888774E-3</v>
      </c>
      <c r="Y4810" s="3">
        <f t="shared" si="1368"/>
        <v>9.8076197661260966E-3</v>
      </c>
    </row>
    <row r="4811" spans="1:25" x14ac:dyDescent="0.25">
      <c r="A4811" s="1">
        <v>43068</v>
      </c>
      <c r="B4811" s="2">
        <v>10713.55</v>
      </c>
      <c r="C4811" s="2">
        <v>133493</v>
      </c>
      <c r="D4811" s="2">
        <v>10729</v>
      </c>
      <c r="E4811" s="2">
        <v>10716</v>
      </c>
      <c r="F4811" s="13">
        <f t="shared" si="1356"/>
        <v>1.4420990241330589E-3</v>
      </c>
      <c r="G4811" s="2">
        <f t="shared" si="1351"/>
        <v>10643.896500000003</v>
      </c>
      <c r="H4811" s="2">
        <f t="shared" ca="1" si="1357"/>
        <v>131818.4</v>
      </c>
      <c r="I4811">
        <f t="shared" ca="1" si="1358"/>
        <v>1</v>
      </c>
      <c r="J4811">
        <f t="shared" si="1359"/>
        <v>1</v>
      </c>
      <c r="K4811">
        <f t="shared" si="1352"/>
        <v>6.4799999999995634</v>
      </c>
      <c r="L4811">
        <f t="shared" ca="1" si="1353"/>
        <v>-6.4799999999995634</v>
      </c>
      <c r="M4811" s="14">
        <f t="shared" si="1354"/>
        <v>6923.0300000000498</v>
      </c>
      <c r="N4811">
        <f t="shared" si="1360"/>
        <v>0</v>
      </c>
      <c r="O4811">
        <f t="shared" si="1355"/>
        <v>0</v>
      </c>
      <c r="P4811">
        <f>COUNTIF(作圖資料!$A$3:$A$249,A4811)</f>
        <v>0</v>
      </c>
      <c r="R4811" s="7">
        <f t="shared" si="1361"/>
        <v>21</v>
      </c>
      <c r="S4811" s="8">
        <f t="shared" ca="1" si="1362"/>
        <v>-21</v>
      </c>
      <c r="T4811" s="8">
        <f t="shared" ca="1" si="1363"/>
        <v>8830</v>
      </c>
      <c r="U4811" s="8">
        <f t="shared" ca="1" si="1364"/>
        <v>0</v>
      </c>
      <c r="V4811" s="9">
        <f t="shared" ca="1" si="1365"/>
        <v>0</v>
      </c>
      <c r="W4811" s="3">
        <f t="shared" si="1366"/>
        <v>-2.5069022120002282E-3</v>
      </c>
      <c r="X4811" s="3">
        <f t="shared" si="1367"/>
        <v>7.7982061303869532E-3</v>
      </c>
      <c r="Y4811" s="3">
        <f t="shared" si="1368"/>
        <v>1.1788004526593676E-2</v>
      </c>
    </row>
    <row r="4812" spans="1:25" x14ac:dyDescent="0.25">
      <c r="A4812" s="1">
        <v>43069</v>
      </c>
      <c r="B4812" s="2">
        <v>10560.44</v>
      </c>
      <c r="C4812" s="2">
        <v>229130</v>
      </c>
      <c r="D4812" s="2">
        <v>10574</v>
      </c>
      <c r="E4812" s="2">
        <v>10564</v>
      </c>
      <c r="F4812" s="13">
        <f t="shared" si="1356"/>
        <v>1.2840374075322458E-3</v>
      </c>
      <c r="G4812" s="2">
        <f t="shared" si="1351"/>
        <v>10642.939833333336</v>
      </c>
      <c r="H4812" s="2">
        <f t="shared" ca="1" si="1357"/>
        <v>151966.79999999999</v>
      </c>
      <c r="I4812">
        <f t="shared" ca="1" si="1358"/>
        <v>1</v>
      </c>
      <c r="J4812">
        <f t="shared" si="1359"/>
        <v>1</v>
      </c>
      <c r="K4812">
        <f t="shared" si="1352"/>
        <v>-153.10999999999876</v>
      </c>
      <c r="L4812">
        <f t="shared" ca="1" si="1353"/>
        <v>-153.10999999999876</v>
      </c>
      <c r="M4812" s="14">
        <f t="shared" si="1354"/>
        <v>6923.0300000000498</v>
      </c>
      <c r="N4812">
        <f t="shared" si="1360"/>
        <v>0</v>
      </c>
      <c r="O4812">
        <f t="shared" si="1355"/>
        <v>0</v>
      </c>
      <c r="P4812">
        <f>COUNTIF(作圖資料!$A$3:$A$249,A4812)</f>
        <v>0</v>
      </c>
      <c r="R4812" s="7">
        <f t="shared" si="1361"/>
        <v>-155</v>
      </c>
      <c r="S4812" s="8">
        <f t="shared" ca="1" si="1362"/>
        <v>-155</v>
      </c>
      <c r="T4812" s="8">
        <f t="shared" ca="1" si="1363"/>
        <v>8830</v>
      </c>
      <c r="U4812" s="8">
        <f t="shared" ca="1" si="1364"/>
        <v>0</v>
      </c>
      <c r="V4812" s="9">
        <f t="shared" ca="1" si="1365"/>
        <v>0</v>
      </c>
      <c r="W4812" s="3">
        <f t="shared" si="1366"/>
        <v>-2.5069022120002282E-3</v>
      </c>
      <c r="X4812" s="3">
        <f t="shared" si="1367"/>
        <v>-6.6044879663991196E-3</v>
      </c>
      <c r="Y4812" s="3">
        <f t="shared" si="1368"/>
        <v>-2.8291210863825578E-3</v>
      </c>
    </row>
    <row r="4813" spans="1:25" x14ac:dyDescent="0.25">
      <c r="A4813" s="1">
        <v>43070</v>
      </c>
      <c r="B4813" s="2">
        <v>10600.37</v>
      </c>
      <c r="C4813" s="2">
        <v>178734</v>
      </c>
      <c r="D4813" s="2">
        <v>10604</v>
      </c>
      <c r="E4813" s="2">
        <v>10591</v>
      </c>
      <c r="F4813" s="13">
        <f t="shared" si="1356"/>
        <v>3.4244087706358783E-4</v>
      </c>
      <c r="G4813" s="2">
        <f t="shared" si="1351"/>
        <v>10643.815000000001</v>
      </c>
      <c r="H4813" s="2">
        <f t="shared" ca="1" si="1357"/>
        <v>162744.4</v>
      </c>
      <c r="I4813">
        <f t="shared" ca="1" si="1358"/>
        <v>1</v>
      </c>
      <c r="J4813">
        <f t="shared" si="1359"/>
        <v>1</v>
      </c>
      <c r="K4813">
        <f t="shared" si="1352"/>
        <v>39.930000000000291</v>
      </c>
      <c r="L4813">
        <f t="shared" ca="1" si="1353"/>
        <v>39.930000000000291</v>
      </c>
      <c r="M4813" s="14">
        <f t="shared" si="1354"/>
        <v>6923.0300000000498</v>
      </c>
      <c r="N4813">
        <f t="shared" si="1360"/>
        <v>0</v>
      </c>
      <c r="O4813">
        <f t="shared" si="1355"/>
        <v>0</v>
      </c>
      <c r="P4813">
        <f>COUNTIF(作圖資料!$A$3:$A$249,A4813)</f>
        <v>0</v>
      </c>
      <c r="R4813" s="7">
        <f t="shared" si="1361"/>
        <v>30</v>
      </c>
      <c r="S4813" s="8">
        <f t="shared" ca="1" si="1362"/>
        <v>30</v>
      </c>
      <c r="T4813" s="8">
        <f t="shared" ca="1" si="1363"/>
        <v>8830</v>
      </c>
      <c r="U4813" s="8">
        <f t="shared" ca="1" si="1364"/>
        <v>0</v>
      </c>
      <c r="V4813" s="9">
        <f t="shared" ca="1" si="1365"/>
        <v>0</v>
      </c>
      <c r="W4813" s="3">
        <f t="shared" si="1366"/>
        <v>-2.5069022120002282E-3</v>
      </c>
      <c r="X4813" s="3">
        <f t="shared" si="1367"/>
        <v>-2.8483676915336265E-3</v>
      </c>
      <c r="Y4813" s="3">
        <f t="shared" si="1368"/>
        <v>-1.1102230246251565E-16</v>
      </c>
    </row>
    <row r="4814" spans="1:25" x14ac:dyDescent="0.25">
      <c r="A4814" s="1">
        <v>43073</v>
      </c>
      <c r="B4814" s="2">
        <v>10651.11</v>
      </c>
      <c r="C4814" s="2">
        <v>128095</v>
      </c>
      <c r="D4814" s="2">
        <v>10649</v>
      </c>
      <c r="E4814" s="2">
        <v>10636</v>
      </c>
      <c r="F4814" s="13">
        <f t="shared" si="1356"/>
        <v>-1.9810141853759955E-4</v>
      </c>
      <c r="G4814" s="2">
        <f t="shared" si="1351"/>
        <v>10645.691666666668</v>
      </c>
      <c r="H4814" s="2">
        <f t="shared" ca="1" si="1357"/>
        <v>161682.6</v>
      </c>
      <c r="I4814">
        <f t="shared" ca="1" si="1358"/>
        <v>-1</v>
      </c>
      <c r="J4814">
        <f t="shared" si="1359"/>
        <v>-1</v>
      </c>
      <c r="K4814">
        <f t="shared" si="1352"/>
        <v>50.739999999999782</v>
      </c>
      <c r="L4814">
        <f t="shared" ca="1" si="1353"/>
        <v>50.739999999999782</v>
      </c>
      <c r="M4814" s="14">
        <f t="shared" si="1354"/>
        <v>6923.0300000000498</v>
      </c>
      <c r="N4814">
        <f t="shared" si="1360"/>
        <v>0</v>
      </c>
      <c r="O4814">
        <f t="shared" si="1355"/>
        <v>0</v>
      </c>
      <c r="P4814">
        <f>COUNTIF(作圖資料!$A$3:$A$249,A4814)</f>
        <v>0</v>
      </c>
      <c r="R4814" s="7">
        <f t="shared" si="1361"/>
        <v>45</v>
      </c>
      <c r="S4814" s="8">
        <f t="shared" ca="1" si="1362"/>
        <v>45</v>
      </c>
      <c r="T4814" s="8">
        <f t="shared" ca="1" si="1363"/>
        <v>8830</v>
      </c>
      <c r="U4814" s="8">
        <f t="shared" ca="1" si="1364"/>
        <v>0</v>
      </c>
      <c r="V4814" s="9">
        <f t="shared" ca="1" si="1365"/>
        <v>0</v>
      </c>
      <c r="W4814" s="3">
        <f t="shared" si="1366"/>
        <v>-2.5069022120002282E-3</v>
      </c>
      <c r="X4814" s="3">
        <f t="shared" si="1367"/>
        <v>1.9246236119143667E-3</v>
      </c>
      <c r="Y4814" s="3">
        <f t="shared" si="1368"/>
        <v>4.2436816295734481E-3</v>
      </c>
    </row>
    <row r="4815" spans="1:25" x14ac:dyDescent="0.25">
      <c r="A4815" s="1">
        <v>43074</v>
      </c>
      <c r="B4815" s="2">
        <v>10566.85</v>
      </c>
      <c r="C4815" s="2">
        <v>144319</v>
      </c>
      <c r="D4815" s="2">
        <v>10573</v>
      </c>
      <c r="E4815" s="2">
        <v>10559</v>
      </c>
      <c r="F4815" s="13">
        <f t="shared" si="1356"/>
        <v>5.8200882949965838E-4</v>
      </c>
      <c r="G4815" s="2">
        <f t="shared" si="1351"/>
        <v>10644.973333333332</v>
      </c>
      <c r="H4815" s="2">
        <f t="shared" ca="1" si="1357"/>
        <v>162754.20000000001</v>
      </c>
      <c r="I4815">
        <f t="shared" ca="1" si="1358"/>
        <v>-1</v>
      </c>
      <c r="J4815">
        <f t="shared" si="1359"/>
        <v>1</v>
      </c>
      <c r="K4815">
        <f t="shared" si="1352"/>
        <v>-84.260000000000218</v>
      </c>
      <c r="L4815">
        <f t="shared" ca="1" si="1353"/>
        <v>84.260000000000218</v>
      </c>
      <c r="M4815" s="14">
        <f t="shared" si="1354"/>
        <v>6923.0300000000498</v>
      </c>
      <c r="N4815">
        <f t="shared" si="1360"/>
        <v>0</v>
      </c>
      <c r="O4815">
        <f t="shared" si="1355"/>
        <v>0</v>
      </c>
      <c r="P4815">
        <f>COUNTIF(作圖資料!$A$3:$A$249,A4815)</f>
        <v>0</v>
      </c>
      <c r="R4815" s="7">
        <f t="shared" si="1361"/>
        <v>-76</v>
      </c>
      <c r="S4815" s="8">
        <f t="shared" ca="1" si="1362"/>
        <v>76</v>
      </c>
      <c r="T4815" s="8">
        <f t="shared" ca="1" si="1363"/>
        <v>8830</v>
      </c>
      <c r="U4815" s="8">
        <f t="shared" ca="1" si="1364"/>
        <v>0</v>
      </c>
      <c r="V4815" s="9">
        <f t="shared" ca="1" si="1365"/>
        <v>0</v>
      </c>
      <c r="W4815" s="3">
        <f t="shared" si="1366"/>
        <v>-2.5069022120002282E-3</v>
      </c>
      <c r="X4815" s="3">
        <f t="shared" si="1367"/>
        <v>-6.0015144887662908E-3</v>
      </c>
      <c r="Y4815" s="3">
        <f t="shared" si="1368"/>
        <v>-2.9234251225954688E-3</v>
      </c>
    </row>
    <row r="4816" spans="1:25" x14ac:dyDescent="0.25">
      <c r="A4816" s="1">
        <v>43075</v>
      </c>
      <c r="B4816" s="2">
        <v>10393.92</v>
      </c>
      <c r="C4816" s="2">
        <v>159445</v>
      </c>
      <c r="D4816" s="2">
        <v>10386</v>
      </c>
      <c r="E4816" s="2">
        <v>10370</v>
      </c>
      <c r="F4816" s="13">
        <f t="shared" si="1356"/>
        <v>-7.6198392906623447E-4</v>
      </c>
      <c r="G4816" s="2">
        <f t="shared" si="1351"/>
        <v>10642.002666666665</v>
      </c>
      <c r="H4816" s="2">
        <f t="shared" ca="1" si="1357"/>
        <v>167944.6</v>
      </c>
      <c r="I4816">
        <f t="shared" ca="1" si="1358"/>
        <v>-1</v>
      </c>
      <c r="J4816">
        <f t="shared" si="1359"/>
        <v>-1</v>
      </c>
      <c r="K4816">
        <f t="shared" si="1352"/>
        <v>-172.93000000000029</v>
      </c>
      <c r="L4816">
        <f t="shared" ca="1" si="1353"/>
        <v>172.93000000000029</v>
      </c>
      <c r="M4816" s="14">
        <f t="shared" si="1354"/>
        <v>6923.0300000000498</v>
      </c>
      <c r="N4816">
        <f t="shared" si="1360"/>
        <v>0</v>
      </c>
      <c r="O4816">
        <f t="shared" si="1355"/>
        <v>0</v>
      </c>
      <c r="P4816">
        <f>COUNTIF(作圖資料!$A$3:$A$249,A4816)</f>
        <v>0</v>
      </c>
      <c r="R4816" s="7">
        <f t="shared" si="1361"/>
        <v>-187</v>
      </c>
      <c r="S4816" s="8">
        <f t="shared" ca="1" si="1362"/>
        <v>187</v>
      </c>
      <c r="T4816" s="8">
        <f t="shared" ca="1" si="1363"/>
        <v>8830</v>
      </c>
      <c r="U4816" s="8">
        <f t="shared" ca="1" si="1364"/>
        <v>0</v>
      </c>
      <c r="V4816" s="9">
        <f t="shared" ca="1" si="1365"/>
        <v>0</v>
      </c>
      <c r="W4816" s="3">
        <f t="shared" si="1366"/>
        <v>-2.5069022120002282E-3</v>
      </c>
      <c r="X4816" s="3">
        <f t="shared" si="1367"/>
        <v>-2.2268628917328948E-2</v>
      </c>
      <c r="Y4816" s="3">
        <f t="shared" si="1368"/>
        <v>-2.0558279894379639E-2</v>
      </c>
    </row>
    <row r="4817" spans="1:25" x14ac:dyDescent="0.25">
      <c r="A4817" s="1">
        <v>43076</v>
      </c>
      <c r="B4817" s="2">
        <v>10355.76</v>
      </c>
      <c r="C4817" s="2">
        <v>137222</v>
      </c>
      <c r="D4817" s="2">
        <v>10360</v>
      </c>
      <c r="E4817" s="2">
        <v>10346</v>
      </c>
      <c r="F4817" s="13">
        <f t="shared" si="1356"/>
        <v>4.0943397683990135E-4</v>
      </c>
      <c r="G4817" s="2">
        <f t="shared" si="1351"/>
        <v>10637.759499999998</v>
      </c>
      <c r="H4817" s="2">
        <f t="shared" ca="1" si="1357"/>
        <v>149563</v>
      </c>
      <c r="I4817">
        <f t="shared" ca="1" si="1358"/>
        <v>-1</v>
      </c>
      <c r="J4817">
        <f t="shared" si="1359"/>
        <v>1</v>
      </c>
      <c r="K4817">
        <f t="shared" si="1352"/>
        <v>-38.159999999999854</v>
      </c>
      <c r="L4817">
        <f t="shared" ca="1" si="1353"/>
        <v>38.159999999999854</v>
      </c>
      <c r="M4817" s="14">
        <f t="shared" si="1354"/>
        <v>6923.0300000000498</v>
      </c>
      <c r="N4817">
        <f t="shared" si="1360"/>
        <v>0</v>
      </c>
      <c r="O4817">
        <f t="shared" si="1355"/>
        <v>0</v>
      </c>
      <c r="P4817">
        <f>COUNTIF(作圖資料!$A$3:$A$249,A4817)</f>
        <v>0</v>
      </c>
      <c r="R4817" s="7">
        <f t="shared" si="1361"/>
        <v>-26</v>
      </c>
      <c r="S4817" s="8">
        <f t="shared" ca="1" si="1362"/>
        <v>26</v>
      </c>
      <c r="T4817" s="8">
        <f t="shared" ca="1" si="1363"/>
        <v>8830</v>
      </c>
      <c r="U4817" s="8">
        <f t="shared" ca="1" si="1364"/>
        <v>0</v>
      </c>
      <c r="V4817" s="9">
        <f t="shared" ca="1" si="1365"/>
        <v>0</v>
      </c>
      <c r="W4817" s="3">
        <f t="shared" si="1366"/>
        <v>-2.5069022120002282E-3</v>
      </c>
      <c r="X4817" s="3">
        <f t="shared" si="1367"/>
        <v>-2.5858249495562702E-2</v>
      </c>
      <c r="Y4817" s="3">
        <f t="shared" si="1368"/>
        <v>-2.3010184835911218E-2</v>
      </c>
    </row>
    <row r="4818" spans="1:25" x14ac:dyDescent="0.25">
      <c r="A4818" s="1">
        <v>43077</v>
      </c>
      <c r="B4818" s="2">
        <v>10398.620000000001</v>
      </c>
      <c r="C4818" s="2">
        <v>129547</v>
      </c>
      <c r="D4818" s="2">
        <v>10397</v>
      </c>
      <c r="E4818" s="2">
        <v>10383</v>
      </c>
      <c r="F4818" s="13">
        <f t="shared" si="1356"/>
        <v>-1.5578990289100147E-4</v>
      </c>
      <c r="G4818" s="2">
        <f t="shared" si="1351"/>
        <v>10635.521833333334</v>
      </c>
      <c r="H4818" s="2">
        <f t="shared" ca="1" si="1357"/>
        <v>139725.6</v>
      </c>
      <c r="I4818">
        <f t="shared" ca="1" si="1358"/>
        <v>-1</v>
      </c>
      <c r="J4818">
        <f t="shared" si="1359"/>
        <v>-1</v>
      </c>
      <c r="K4818">
        <f t="shared" si="1352"/>
        <v>42.860000000000582</v>
      </c>
      <c r="L4818">
        <f t="shared" ca="1" si="1353"/>
        <v>-42.860000000000582</v>
      </c>
      <c r="M4818" s="14">
        <f t="shared" si="1354"/>
        <v>6923.0300000000498</v>
      </c>
      <c r="N4818">
        <f t="shared" si="1360"/>
        <v>0</v>
      </c>
      <c r="O4818">
        <f t="shared" si="1355"/>
        <v>0</v>
      </c>
      <c r="P4818">
        <f>COUNTIF(作圖資料!$A$3:$A$249,A4818)</f>
        <v>0</v>
      </c>
      <c r="R4818" s="7">
        <f t="shared" si="1361"/>
        <v>37</v>
      </c>
      <c r="S4818" s="8">
        <f t="shared" ca="1" si="1362"/>
        <v>-37</v>
      </c>
      <c r="T4818" s="8">
        <f t="shared" ca="1" si="1363"/>
        <v>8830</v>
      </c>
      <c r="U4818" s="8">
        <f t="shared" ca="1" si="1364"/>
        <v>0</v>
      </c>
      <c r="V4818" s="9">
        <f t="shared" ca="1" si="1365"/>
        <v>0</v>
      </c>
      <c r="W4818" s="3">
        <f t="shared" si="1366"/>
        <v>-2.5069022120002282E-3</v>
      </c>
      <c r="X4818" s="3">
        <f t="shared" si="1367"/>
        <v>-2.1826511078814836E-2</v>
      </c>
      <c r="Y4818" s="3">
        <f t="shared" si="1368"/>
        <v>-1.9520935496039504E-2</v>
      </c>
    </row>
    <row r="4819" spans="1:25" x14ac:dyDescent="0.25">
      <c r="A4819" s="1">
        <v>43080</v>
      </c>
      <c r="B4819" s="2">
        <v>10473.09</v>
      </c>
      <c r="C4819" s="2">
        <v>116445</v>
      </c>
      <c r="D4819" s="2">
        <v>10479</v>
      </c>
      <c r="E4819" s="2">
        <v>10466</v>
      </c>
      <c r="F4819" s="13">
        <f t="shared" si="1356"/>
        <v>5.6430337178414725E-4</v>
      </c>
      <c r="G4819" s="2">
        <f t="shared" si="1351"/>
        <v>10634.180499999999</v>
      </c>
      <c r="H4819" s="2">
        <f t="shared" ca="1" si="1357"/>
        <v>137395.6</v>
      </c>
      <c r="I4819">
        <f t="shared" ca="1" si="1358"/>
        <v>-1</v>
      </c>
      <c r="J4819">
        <f t="shared" si="1359"/>
        <v>1</v>
      </c>
      <c r="K4819">
        <f t="shared" si="1352"/>
        <v>74.469999999999345</v>
      </c>
      <c r="L4819">
        <f t="shared" ca="1" si="1353"/>
        <v>-74.469999999999345</v>
      </c>
      <c r="M4819" s="14">
        <f t="shared" si="1354"/>
        <v>6923.0300000000498</v>
      </c>
      <c r="N4819">
        <f t="shared" si="1360"/>
        <v>0</v>
      </c>
      <c r="O4819">
        <f t="shared" si="1355"/>
        <v>0</v>
      </c>
      <c r="P4819">
        <f>COUNTIF(作圖資料!$A$3:$A$249,A4819)</f>
        <v>0</v>
      </c>
      <c r="R4819" s="7">
        <f t="shared" si="1361"/>
        <v>82</v>
      </c>
      <c r="S4819" s="8">
        <f t="shared" ca="1" si="1362"/>
        <v>-82</v>
      </c>
      <c r="T4819" s="8">
        <f t="shared" ca="1" si="1363"/>
        <v>8830</v>
      </c>
      <c r="U4819" s="8">
        <f t="shared" ca="1" si="1364"/>
        <v>0</v>
      </c>
      <c r="V4819" s="9">
        <f t="shared" ca="1" si="1365"/>
        <v>0</v>
      </c>
      <c r="W4819" s="3">
        <f t="shared" si="1366"/>
        <v>-2.5069022120002282E-3</v>
      </c>
      <c r="X4819" s="3">
        <f t="shared" si="1367"/>
        <v>-1.4821295028996762E-2</v>
      </c>
      <c r="Y4819" s="3">
        <f t="shared" si="1368"/>
        <v>-1.1788004526594009E-2</v>
      </c>
    </row>
    <row r="4820" spans="1:25" x14ac:dyDescent="0.25">
      <c r="A4820" s="1">
        <v>43081</v>
      </c>
      <c r="B4820" s="2">
        <v>10443.280000000001</v>
      </c>
      <c r="C4820" s="2">
        <v>106073</v>
      </c>
      <c r="D4820" s="2">
        <v>10432</v>
      </c>
      <c r="E4820" s="2">
        <v>10422</v>
      </c>
      <c r="F4820" s="13">
        <f t="shared" si="1356"/>
        <v>-1.0801204219365035E-3</v>
      </c>
      <c r="G4820" s="2">
        <f t="shared" si="1351"/>
        <v>10631.894999999999</v>
      </c>
      <c r="H4820" s="2">
        <f t="shared" ca="1" si="1357"/>
        <v>129746.4</v>
      </c>
      <c r="I4820">
        <f t="shared" ca="1" si="1358"/>
        <v>-1</v>
      </c>
      <c r="J4820">
        <f t="shared" si="1359"/>
        <v>-1</v>
      </c>
      <c r="K4820">
        <f t="shared" si="1352"/>
        <v>-29.809999999999491</v>
      </c>
      <c r="L4820">
        <f t="shared" ca="1" si="1353"/>
        <v>29.809999999999491</v>
      </c>
      <c r="M4820" s="14">
        <f t="shared" si="1354"/>
        <v>6923.0300000000498</v>
      </c>
      <c r="N4820">
        <f t="shared" si="1360"/>
        <v>0</v>
      </c>
      <c r="O4820">
        <f t="shared" si="1355"/>
        <v>0</v>
      </c>
      <c r="P4820">
        <f>COUNTIF(作圖資料!$A$3:$A$249,A4820)</f>
        <v>0</v>
      </c>
      <c r="R4820" s="7">
        <f t="shared" si="1361"/>
        <v>-47</v>
      </c>
      <c r="S4820" s="8">
        <f t="shared" ca="1" si="1362"/>
        <v>47</v>
      </c>
      <c r="T4820" s="8">
        <f t="shared" ca="1" si="1363"/>
        <v>8830</v>
      </c>
      <c r="U4820" s="8">
        <f t="shared" ca="1" si="1364"/>
        <v>0</v>
      </c>
      <c r="V4820" s="9">
        <f t="shared" ca="1" si="1365"/>
        <v>0</v>
      </c>
      <c r="W4820" s="3">
        <f t="shared" si="1366"/>
        <v>-2.5069022120002282E-3</v>
      </c>
      <c r="X4820" s="3">
        <f t="shared" si="1367"/>
        <v>-1.7625450936678666E-2</v>
      </c>
      <c r="Y4820" s="3">
        <f t="shared" si="1368"/>
        <v>-1.6220294228593279E-2</v>
      </c>
    </row>
    <row r="4821" spans="1:25" x14ac:dyDescent="0.25">
      <c r="A4821" s="1">
        <v>43082</v>
      </c>
      <c r="B4821" s="2">
        <v>10470.700000000001</v>
      </c>
      <c r="C4821" s="2">
        <v>102478</v>
      </c>
      <c r="D4821" s="2">
        <v>10449</v>
      </c>
      <c r="E4821" s="2">
        <v>10439</v>
      </c>
      <c r="F4821" s="13">
        <f t="shared" si="1356"/>
        <v>-2.0724497884573312E-3</v>
      </c>
      <c r="G4821" s="2">
        <f t="shared" si="1351"/>
        <v>10629.213833333333</v>
      </c>
      <c r="H4821" s="2">
        <f t="shared" ca="1" si="1357"/>
        <v>118353</v>
      </c>
      <c r="I4821">
        <f t="shared" ca="1" si="1358"/>
        <v>-1</v>
      </c>
      <c r="J4821">
        <f t="shared" si="1359"/>
        <v>-1</v>
      </c>
      <c r="K4821">
        <f t="shared" si="1352"/>
        <v>27.420000000000073</v>
      </c>
      <c r="L4821">
        <f t="shared" ca="1" si="1353"/>
        <v>-27.420000000000073</v>
      </c>
      <c r="M4821" s="14">
        <f t="shared" si="1354"/>
        <v>6923.0300000000498</v>
      </c>
      <c r="N4821">
        <f t="shared" si="1360"/>
        <v>0</v>
      </c>
      <c r="O4821">
        <f t="shared" si="1355"/>
        <v>0</v>
      </c>
      <c r="P4821">
        <f>COUNTIF(作圖資料!$A$3:$A$249,A4821)</f>
        <v>0</v>
      </c>
      <c r="R4821" s="7">
        <f t="shared" si="1361"/>
        <v>17</v>
      </c>
      <c r="S4821" s="8">
        <f t="shared" ca="1" si="1362"/>
        <v>-17</v>
      </c>
      <c r="T4821" s="8">
        <f t="shared" ca="1" si="1363"/>
        <v>8830</v>
      </c>
      <c r="U4821" s="8">
        <f t="shared" ca="1" si="1364"/>
        <v>0</v>
      </c>
      <c r="V4821" s="9">
        <f t="shared" ca="1" si="1365"/>
        <v>0</v>
      </c>
      <c r="W4821" s="3">
        <f t="shared" si="1366"/>
        <v>-2.5069022120002282E-3</v>
      </c>
      <c r="X4821" s="3">
        <f t="shared" si="1367"/>
        <v>-1.5046116653262165E-2</v>
      </c>
      <c r="Y4821" s="3">
        <f t="shared" si="1368"/>
        <v>-1.4617125612976567E-2</v>
      </c>
    </row>
    <row r="4822" spans="1:25" x14ac:dyDescent="0.25">
      <c r="A4822" s="1">
        <v>43083</v>
      </c>
      <c r="B4822" s="2">
        <v>10538.01</v>
      </c>
      <c r="C4822" s="2">
        <v>112194</v>
      </c>
      <c r="D4822" s="2">
        <v>10528</v>
      </c>
      <c r="E4822" s="2">
        <v>10512</v>
      </c>
      <c r="F4822" s="13">
        <f t="shared" si="1356"/>
        <v>-9.4989471446693674E-4</v>
      </c>
      <c r="G4822" s="2">
        <f t="shared" si="1351"/>
        <v>10628.578333333333</v>
      </c>
      <c r="H4822" s="2">
        <f t="shared" ca="1" si="1357"/>
        <v>113347.4</v>
      </c>
      <c r="I4822">
        <f t="shared" ca="1" si="1358"/>
        <v>-1</v>
      </c>
      <c r="J4822">
        <f t="shared" si="1359"/>
        <v>-1</v>
      </c>
      <c r="K4822">
        <f t="shared" si="1352"/>
        <v>67.309999999999491</v>
      </c>
      <c r="L4822">
        <f t="shared" ca="1" si="1353"/>
        <v>-67.309999999999491</v>
      </c>
      <c r="M4822" s="14">
        <f t="shared" si="1354"/>
        <v>6923.0300000000498</v>
      </c>
      <c r="N4822">
        <f t="shared" si="1360"/>
        <v>0</v>
      </c>
      <c r="O4822">
        <f t="shared" si="1355"/>
        <v>0</v>
      </c>
      <c r="P4822">
        <f>COUNTIF(作圖資料!$A$3:$A$249,A4822)</f>
        <v>0</v>
      </c>
      <c r="R4822" s="7">
        <f t="shared" si="1361"/>
        <v>79</v>
      </c>
      <c r="S4822" s="8">
        <f t="shared" ca="1" si="1362"/>
        <v>-79</v>
      </c>
      <c r="T4822" s="8">
        <f t="shared" ca="1" si="1363"/>
        <v>8830</v>
      </c>
      <c r="U4822" s="8">
        <f t="shared" ca="1" si="1364"/>
        <v>0</v>
      </c>
      <c r="V4822" s="9">
        <f t="shared" ca="1" si="1365"/>
        <v>0</v>
      </c>
      <c r="W4822" s="3">
        <f t="shared" si="1366"/>
        <v>-2.5069022120002282E-3</v>
      </c>
      <c r="X4822" s="3">
        <f t="shared" si="1367"/>
        <v>-8.7144247999889624E-3</v>
      </c>
      <c r="Y4822" s="3">
        <f t="shared" si="1368"/>
        <v>-7.167106752169472E-3</v>
      </c>
    </row>
    <row r="4823" spans="1:25" x14ac:dyDescent="0.25">
      <c r="A4823" s="1">
        <v>43084</v>
      </c>
      <c r="B4823" s="2">
        <v>10491.44</v>
      </c>
      <c r="C4823" s="2">
        <v>124838</v>
      </c>
      <c r="D4823" s="2">
        <v>10485</v>
      </c>
      <c r="E4823" s="2">
        <v>10465</v>
      </c>
      <c r="F4823" s="13">
        <f t="shared" si="1356"/>
        <v>-6.138337539938199E-4</v>
      </c>
      <c r="G4823" s="2">
        <f t="shared" si="1351"/>
        <v>10628.116166666667</v>
      </c>
      <c r="H4823" s="2">
        <f t="shared" ca="1" si="1357"/>
        <v>112405.6</v>
      </c>
      <c r="I4823">
        <f t="shared" ca="1" si="1358"/>
        <v>1</v>
      </c>
      <c r="J4823">
        <f t="shared" si="1359"/>
        <v>-1</v>
      </c>
      <c r="K4823">
        <f t="shared" si="1352"/>
        <v>-46.569999999999709</v>
      </c>
      <c r="L4823">
        <f t="shared" ca="1" si="1353"/>
        <v>46.569999999999709</v>
      </c>
      <c r="M4823" s="14">
        <f t="shared" si="1354"/>
        <v>6923.0300000000498</v>
      </c>
      <c r="N4823">
        <f t="shared" si="1360"/>
        <v>0</v>
      </c>
      <c r="O4823">
        <f t="shared" si="1355"/>
        <v>0</v>
      </c>
      <c r="P4823">
        <f>COUNTIF(作圖資料!$A$3:$A$249,A4823)</f>
        <v>0</v>
      </c>
      <c r="R4823" s="7">
        <f t="shared" si="1361"/>
        <v>-43</v>
      </c>
      <c r="S4823" s="8">
        <f t="shared" ca="1" si="1362"/>
        <v>43</v>
      </c>
      <c r="T4823" s="8">
        <f t="shared" ca="1" si="1363"/>
        <v>8830</v>
      </c>
      <c r="U4823" s="8">
        <f t="shared" ca="1" si="1364"/>
        <v>0</v>
      </c>
      <c r="V4823" s="9">
        <f t="shared" ca="1" si="1365"/>
        <v>0</v>
      </c>
      <c r="W4823" s="3">
        <f t="shared" si="1366"/>
        <v>-2.5069022120002282E-3</v>
      </c>
      <c r="X4823" s="3">
        <f t="shared" si="1367"/>
        <v>-1.3095154106287255E-2</v>
      </c>
      <c r="Y4823" s="3">
        <f t="shared" si="1368"/>
        <v>-1.1222180309317653E-2</v>
      </c>
    </row>
    <row r="4824" spans="1:25" x14ac:dyDescent="0.25">
      <c r="A4824" s="1">
        <v>43087</v>
      </c>
      <c r="B4824" s="2">
        <v>10506.52</v>
      </c>
      <c r="C4824" s="2">
        <v>94135</v>
      </c>
      <c r="D4824" s="2">
        <v>10502</v>
      </c>
      <c r="E4824" s="2">
        <v>10490</v>
      </c>
      <c r="F4824" s="13">
        <f t="shared" si="1356"/>
        <v>-4.3020905114166119E-4</v>
      </c>
      <c r="G4824" s="2">
        <f t="shared" si="1351"/>
        <v>10626.917500000001</v>
      </c>
      <c r="H4824" s="2">
        <f t="shared" ca="1" si="1357"/>
        <v>107943.6</v>
      </c>
      <c r="I4824">
        <f t="shared" ca="1" si="1358"/>
        <v>-1</v>
      </c>
      <c r="J4824">
        <f t="shared" si="1359"/>
        <v>-1</v>
      </c>
      <c r="K4824">
        <f t="shared" si="1352"/>
        <v>15.079999999999927</v>
      </c>
      <c r="L4824">
        <f t="shared" ca="1" si="1353"/>
        <v>15.079999999999927</v>
      </c>
      <c r="M4824" s="14">
        <f t="shared" si="1354"/>
        <v>6923.0300000000498</v>
      </c>
      <c r="N4824">
        <f t="shared" si="1360"/>
        <v>0</v>
      </c>
      <c r="O4824">
        <f t="shared" si="1355"/>
        <v>0</v>
      </c>
      <c r="P4824">
        <f>COUNTIF(作圖資料!$A$3:$A$249,A4824)</f>
        <v>0</v>
      </c>
      <c r="R4824" s="7">
        <f t="shared" si="1361"/>
        <v>17</v>
      </c>
      <c r="S4824" s="8">
        <f t="shared" ca="1" si="1362"/>
        <v>17</v>
      </c>
      <c r="T4824" s="8">
        <f t="shared" ca="1" si="1363"/>
        <v>8830</v>
      </c>
      <c r="U4824" s="8">
        <f t="shared" ca="1" si="1364"/>
        <v>0</v>
      </c>
      <c r="V4824" s="9">
        <f t="shared" ca="1" si="1365"/>
        <v>0</v>
      </c>
      <c r="W4824" s="3">
        <f t="shared" si="1366"/>
        <v>-2.5069022120002282E-3</v>
      </c>
      <c r="X4824" s="3">
        <f t="shared" si="1367"/>
        <v>-1.1676614318033463E-2</v>
      </c>
      <c r="Y4824" s="3">
        <f t="shared" si="1368"/>
        <v>-9.6190116937009407E-3</v>
      </c>
    </row>
    <row r="4825" spans="1:25" x14ac:dyDescent="0.25">
      <c r="A4825" s="1">
        <v>43088</v>
      </c>
      <c r="B4825" s="2">
        <v>10467.34</v>
      </c>
      <c r="C4825" s="2">
        <v>111530</v>
      </c>
      <c r="D4825" s="2">
        <v>10459</v>
      </c>
      <c r="E4825" s="2">
        <v>10446</v>
      </c>
      <c r="F4825" s="13">
        <f t="shared" si="1356"/>
        <v>-7.9676402982997718E-4</v>
      </c>
      <c r="G4825" s="2">
        <f t="shared" si="1351"/>
        <v>10627.211833333333</v>
      </c>
      <c r="H4825" s="2">
        <f t="shared" ca="1" si="1357"/>
        <v>109035</v>
      </c>
      <c r="I4825">
        <f t="shared" ca="1" si="1358"/>
        <v>1</v>
      </c>
      <c r="J4825">
        <f t="shared" si="1359"/>
        <v>-1</v>
      </c>
      <c r="K4825">
        <f t="shared" si="1352"/>
        <v>-39.180000000000291</v>
      </c>
      <c r="L4825">
        <f t="shared" ca="1" si="1353"/>
        <v>39.180000000000291</v>
      </c>
      <c r="M4825" s="14">
        <f t="shared" si="1354"/>
        <v>6923.0300000000498</v>
      </c>
      <c r="N4825">
        <f t="shared" si="1360"/>
        <v>0</v>
      </c>
      <c r="O4825">
        <f t="shared" si="1355"/>
        <v>0</v>
      </c>
      <c r="P4825">
        <f>COUNTIF(作圖資料!$A$3:$A$249,A4825)</f>
        <v>0</v>
      </c>
      <c r="R4825" s="7">
        <f t="shared" si="1361"/>
        <v>-43</v>
      </c>
      <c r="S4825" s="8">
        <f t="shared" ca="1" si="1362"/>
        <v>43</v>
      </c>
      <c r="T4825" s="8">
        <f t="shared" ca="1" si="1363"/>
        <v>8830</v>
      </c>
      <c r="U4825" s="8">
        <f t="shared" ca="1" si="1364"/>
        <v>0</v>
      </c>
      <c r="V4825" s="9">
        <f t="shared" ca="1" si="1365"/>
        <v>0</v>
      </c>
      <c r="W4825" s="3">
        <f t="shared" si="1366"/>
        <v>-2.5069022120002282E-3</v>
      </c>
      <c r="X4825" s="3">
        <f t="shared" si="1367"/>
        <v>-1.5362183873987245E-2</v>
      </c>
      <c r="Y4825" s="3">
        <f t="shared" si="1368"/>
        <v>-1.3674085250849122E-2</v>
      </c>
    </row>
    <row r="4826" spans="1:25" x14ac:dyDescent="0.25">
      <c r="A4826" s="1">
        <v>43089</v>
      </c>
      <c r="B4826" s="2">
        <v>10504.52</v>
      </c>
      <c r="C4826" s="2">
        <v>101112</v>
      </c>
      <c r="D4826" s="2">
        <v>10497</v>
      </c>
      <c r="E4826" s="2">
        <v>10509</v>
      </c>
      <c r="F4826" s="13">
        <f t="shared" si="1356"/>
        <v>4.2648307585690937E-4</v>
      </c>
      <c r="G4826" s="2">
        <f t="shared" si="1351"/>
        <v>10630.022333333332</v>
      </c>
      <c r="H4826" s="2">
        <f t="shared" ca="1" si="1357"/>
        <v>108761.8</v>
      </c>
      <c r="I4826">
        <f t="shared" ca="1" si="1358"/>
        <v>-1</v>
      </c>
      <c r="J4826">
        <f t="shared" si="1359"/>
        <v>1</v>
      </c>
      <c r="K4826">
        <f t="shared" si="1352"/>
        <v>37.180000000000291</v>
      </c>
      <c r="L4826">
        <f t="shared" ca="1" si="1353"/>
        <v>37.180000000000291</v>
      </c>
      <c r="M4826" s="14">
        <f t="shared" si="1354"/>
        <v>6923.0300000000498</v>
      </c>
      <c r="N4826">
        <f t="shared" si="1360"/>
        <v>0</v>
      </c>
      <c r="O4826">
        <f t="shared" si="1355"/>
        <v>0</v>
      </c>
      <c r="P4826">
        <f>COUNTIF(作圖資料!$A$3:$A$249,A4826)</f>
        <v>1</v>
      </c>
      <c r="R4826" s="7">
        <f t="shared" si="1361"/>
        <v>38</v>
      </c>
      <c r="S4826" s="8">
        <f t="shared" ca="1" si="1362"/>
        <v>38</v>
      </c>
      <c r="T4826" s="8">
        <f t="shared" ca="1" si="1363"/>
        <v>8830</v>
      </c>
      <c r="U4826" s="8">
        <f t="shared" ca="1" si="1364"/>
        <v>0</v>
      </c>
      <c r="V4826" s="9">
        <f t="shared" ca="1" si="1365"/>
        <v>0</v>
      </c>
      <c r="W4826" s="3">
        <f t="shared" si="1366"/>
        <v>-2.5069022120002282E-3</v>
      </c>
      <c r="X4826" s="3">
        <f t="shared" si="1367"/>
        <v>-1.1864749568465061E-2</v>
      </c>
      <c r="Y4826" s="3">
        <f t="shared" si="1368"/>
        <v>-1.0090531874764608E-2</v>
      </c>
    </row>
    <row r="4827" spans="1:25" x14ac:dyDescent="0.25">
      <c r="A4827" s="1">
        <v>43090</v>
      </c>
      <c r="B4827" s="2">
        <v>10488.97</v>
      </c>
      <c r="C4827" s="2">
        <v>97932</v>
      </c>
      <c r="D4827" s="2">
        <v>10497</v>
      </c>
      <c r="E4827" s="2">
        <v>10483</v>
      </c>
      <c r="F4827" s="13">
        <f t="shared" si="1356"/>
        <v>7.6556611373668204E-4</v>
      </c>
      <c r="G4827" s="2">
        <f t="shared" si="1351"/>
        <v>10633.888166666664</v>
      </c>
      <c r="H4827" s="2">
        <f t="shared" ca="1" si="1357"/>
        <v>105909.4</v>
      </c>
      <c r="I4827">
        <f t="shared" ca="1" si="1358"/>
        <v>-1</v>
      </c>
      <c r="J4827">
        <f t="shared" si="1359"/>
        <v>1</v>
      </c>
      <c r="K4827">
        <f t="shared" si="1352"/>
        <v>-15.550000000001091</v>
      </c>
      <c r="L4827">
        <f t="shared" ca="1" si="1353"/>
        <v>15.550000000001091</v>
      </c>
      <c r="M4827" s="14">
        <f t="shared" si="1354"/>
        <v>6923.0300000000498</v>
      </c>
      <c r="N4827">
        <f t="shared" si="1360"/>
        <v>0</v>
      </c>
      <c r="O4827">
        <f t="shared" si="1355"/>
        <v>0</v>
      </c>
      <c r="P4827">
        <f>COUNTIF(作圖資料!$A$3:$A$249,A4827)</f>
        <v>0</v>
      </c>
      <c r="R4827" s="7">
        <f t="shared" si="1361"/>
        <v>-12</v>
      </c>
      <c r="S4827" s="8">
        <f t="shared" ca="1" si="1362"/>
        <v>12</v>
      </c>
      <c r="T4827" s="8">
        <f t="shared" ca="1" si="1363"/>
        <v>8830</v>
      </c>
      <c r="U4827" s="8">
        <f t="shared" ca="1" si="1364"/>
        <v>0</v>
      </c>
      <c r="V4827" s="9">
        <f t="shared" ca="1" si="1365"/>
        <v>0</v>
      </c>
      <c r="W4827" s="3">
        <f t="shared" si="1366"/>
        <v>4.2648307585690937E-4</v>
      </c>
      <c r="X4827" s="3">
        <f t="shared" si="1367"/>
        <v>-1.4803151405300852E-3</v>
      </c>
      <c r="Y4827" s="3">
        <f t="shared" si="1368"/>
        <v>-1.1418783899514702E-3</v>
      </c>
    </row>
    <row r="4828" spans="1:25" x14ac:dyDescent="0.25">
      <c r="A4828" s="1">
        <v>43091</v>
      </c>
      <c r="B4828" s="2">
        <v>10537.27</v>
      </c>
      <c r="C4828" s="2">
        <v>91011</v>
      </c>
      <c r="D4828" s="2">
        <v>10535</v>
      </c>
      <c r="E4828" s="2">
        <v>10519</v>
      </c>
      <c r="F4828" s="13">
        <f t="shared" si="1356"/>
        <v>-2.154258171234158E-4</v>
      </c>
      <c r="G4828" s="2">
        <f t="shared" si="1351"/>
        <v>10637.397999999997</v>
      </c>
      <c r="H4828" s="2">
        <f t="shared" ca="1" si="1357"/>
        <v>99144</v>
      </c>
      <c r="I4828">
        <f t="shared" ca="1" si="1358"/>
        <v>-1</v>
      </c>
      <c r="J4828">
        <f t="shared" si="1359"/>
        <v>-1</v>
      </c>
      <c r="K4828">
        <f t="shared" si="1352"/>
        <v>48.300000000001091</v>
      </c>
      <c r="L4828">
        <f t="shared" ca="1" si="1353"/>
        <v>-48.300000000001091</v>
      </c>
      <c r="M4828" s="14">
        <f t="shared" si="1354"/>
        <v>6923.0300000000498</v>
      </c>
      <c r="N4828">
        <f t="shared" si="1360"/>
        <v>0</v>
      </c>
      <c r="O4828">
        <f t="shared" si="1355"/>
        <v>0</v>
      </c>
      <c r="P4828">
        <f>COUNTIF(作圖資料!$A$3:$A$249,A4828)</f>
        <v>0</v>
      </c>
      <c r="R4828" s="7">
        <f t="shared" si="1361"/>
        <v>38</v>
      </c>
      <c r="S4828" s="8">
        <f t="shared" ca="1" si="1362"/>
        <v>-38</v>
      </c>
      <c r="T4828" s="8">
        <f t="shared" ca="1" si="1363"/>
        <v>8830</v>
      </c>
      <c r="U4828" s="8">
        <f t="shared" ca="1" si="1364"/>
        <v>0</v>
      </c>
      <c r="V4828" s="9">
        <f t="shared" ca="1" si="1365"/>
        <v>0</v>
      </c>
      <c r="W4828" s="3">
        <f t="shared" si="1366"/>
        <v>4.2648307585690937E-4</v>
      </c>
      <c r="X4828" s="3">
        <f t="shared" si="1367"/>
        <v>3.117705521051839E-3</v>
      </c>
      <c r="Y4828" s="3">
        <f t="shared" si="1368"/>
        <v>2.4740698448948439E-3</v>
      </c>
    </row>
    <row r="4829" spans="1:25" x14ac:dyDescent="0.25">
      <c r="A4829" s="1">
        <v>43094</v>
      </c>
      <c r="B4829" s="2">
        <v>10522.49</v>
      </c>
      <c r="C4829" s="2">
        <v>81151</v>
      </c>
      <c r="D4829" s="2">
        <v>10526</v>
      </c>
      <c r="E4829" s="2">
        <v>10511</v>
      </c>
      <c r="F4829" s="13">
        <f t="shared" si="1356"/>
        <v>3.3357123646582387E-4</v>
      </c>
      <c r="G4829" s="2">
        <f t="shared" si="1351"/>
        <v>10641.165333333331</v>
      </c>
      <c r="H4829" s="2">
        <f t="shared" ca="1" si="1357"/>
        <v>96547.199999999997</v>
      </c>
      <c r="I4829">
        <f t="shared" ca="1" si="1358"/>
        <v>-1</v>
      </c>
      <c r="J4829">
        <f t="shared" si="1359"/>
        <v>1</v>
      </c>
      <c r="K4829">
        <f t="shared" si="1352"/>
        <v>-14.780000000000655</v>
      </c>
      <c r="L4829">
        <f t="shared" ca="1" si="1353"/>
        <v>14.780000000000655</v>
      </c>
      <c r="M4829" s="14">
        <f t="shared" si="1354"/>
        <v>6923.0300000000498</v>
      </c>
      <c r="N4829">
        <f t="shared" si="1360"/>
        <v>0</v>
      </c>
      <c r="O4829">
        <f t="shared" si="1355"/>
        <v>0</v>
      </c>
      <c r="P4829">
        <f>COUNTIF(作圖資料!$A$3:$A$249,A4829)</f>
        <v>0</v>
      </c>
      <c r="R4829" s="7">
        <f t="shared" si="1361"/>
        <v>-9</v>
      </c>
      <c r="S4829" s="8">
        <f t="shared" ca="1" si="1362"/>
        <v>9</v>
      </c>
      <c r="T4829" s="8">
        <f t="shared" ca="1" si="1363"/>
        <v>8830</v>
      </c>
      <c r="U4829" s="8">
        <f t="shared" ca="1" si="1364"/>
        <v>0</v>
      </c>
      <c r="V4829" s="9">
        <f t="shared" ca="1" si="1365"/>
        <v>0</v>
      </c>
      <c r="W4829" s="3">
        <f t="shared" si="1366"/>
        <v>4.2648307585690937E-4</v>
      </c>
      <c r="X4829" s="3">
        <f t="shared" si="1367"/>
        <v>1.7106921591847346E-3</v>
      </c>
      <c r="Y4829" s="3">
        <f t="shared" si="1368"/>
        <v>1.6176610524312185E-3</v>
      </c>
    </row>
    <row r="4830" spans="1:25" x14ac:dyDescent="0.25">
      <c r="A4830" s="1">
        <v>43095</v>
      </c>
      <c r="B4830" s="2">
        <v>10421.91</v>
      </c>
      <c r="C4830" s="2">
        <v>96990</v>
      </c>
      <c r="D4830" s="2">
        <v>10416</v>
      </c>
      <c r="E4830" s="2">
        <v>10403</v>
      </c>
      <c r="F4830" s="13">
        <f t="shared" si="1356"/>
        <v>-5.670745573508329E-4</v>
      </c>
      <c r="G4830" s="2">
        <f t="shared" si="1351"/>
        <v>10642.698166666665</v>
      </c>
      <c r="H4830" s="2">
        <f t="shared" ca="1" si="1357"/>
        <v>93639.2</v>
      </c>
      <c r="I4830">
        <f t="shared" ca="1" si="1358"/>
        <v>1</v>
      </c>
      <c r="J4830">
        <f t="shared" si="1359"/>
        <v>-1</v>
      </c>
      <c r="K4830">
        <f t="shared" si="1352"/>
        <v>-100.57999999999993</v>
      </c>
      <c r="L4830">
        <f t="shared" ca="1" si="1353"/>
        <v>100.57999999999993</v>
      </c>
      <c r="M4830" s="14">
        <f t="shared" si="1354"/>
        <v>6923.0300000000498</v>
      </c>
      <c r="N4830">
        <f t="shared" si="1360"/>
        <v>0</v>
      </c>
      <c r="O4830">
        <f t="shared" si="1355"/>
        <v>0</v>
      </c>
      <c r="P4830">
        <f>COUNTIF(作圖資料!$A$3:$A$249,A4830)</f>
        <v>0</v>
      </c>
      <c r="R4830" s="7">
        <f t="shared" si="1361"/>
        <v>-110</v>
      </c>
      <c r="S4830" s="8">
        <f t="shared" ca="1" si="1362"/>
        <v>110</v>
      </c>
      <c r="T4830" s="8">
        <f t="shared" ca="1" si="1363"/>
        <v>8830</v>
      </c>
      <c r="U4830" s="8">
        <f t="shared" ca="1" si="1364"/>
        <v>0</v>
      </c>
      <c r="V4830" s="9">
        <f t="shared" ca="1" si="1365"/>
        <v>0</v>
      </c>
      <c r="W4830" s="3">
        <f t="shared" si="1366"/>
        <v>4.2648307585690937E-4</v>
      </c>
      <c r="X4830" s="3">
        <f t="shared" si="1367"/>
        <v>-7.8642336822626335E-3</v>
      </c>
      <c r="Y4830" s="3">
        <f t="shared" si="1368"/>
        <v>-8.8495575221239076E-3</v>
      </c>
    </row>
    <row r="4831" spans="1:25" x14ac:dyDescent="0.25">
      <c r="A4831" s="1">
        <v>43096</v>
      </c>
      <c r="B4831" s="2">
        <v>10486.67</v>
      </c>
      <c r="C4831" s="2">
        <v>90737</v>
      </c>
      <c r="D4831" s="2">
        <v>10476</v>
      </c>
      <c r="E4831" s="2">
        <v>10462</v>
      </c>
      <c r="F4831" s="13">
        <f t="shared" si="1356"/>
        <v>-1.0174821940616141E-3</v>
      </c>
      <c r="G4831" s="2">
        <f t="shared" si="1351"/>
        <v>10644.410333333333</v>
      </c>
      <c r="H4831" s="2">
        <f t="shared" ca="1" si="1357"/>
        <v>91564.2</v>
      </c>
      <c r="I4831">
        <f t="shared" ca="1" si="1358"/>
        <v>-1</v>
      </c>
      <c r="J4831">
        <f t="shared" si="1359"/>
        <v>-1</v>
      </c>
      <c r="K4831">
        <f t="shared" si="1352"/>
        <v>64.760000000000218</v>
      </c>
      <c r="L4831">
        <f t="shared" ca="1" si="1353"/>
        <v>64.760000000000218</v>
      </c>
      <c r="M4831" s="14">
        <f t="shared" si="1354"/>
        <v>6923.0300000000498</v>
      </c>
      <c r="N4831">
        <f t="shared" si="1360"/>
        <v>0</v>
      </c>
      <c r="O4831">
        <f t="shared" si="1355"/>
        <v>0</v>
      </c>
      <c r="P4831">
        <f>COUNTIF(作圖資料!$A$3:$A$249,A4831)</f>
        <v>0</v>
      </c>
      <c r="R4831" s="7">
        <f t="shared" si="1361"/>
        <v>60</v>
      </c>
      <c r="S4831" s="8">
        <f t="shared" ca="1" si="1362"/>
        <v>60</v>
      </c>
      <c r="T4831" s="8">
        <f t="shared" ca="1" si="1363"/>
        <v>8830</v>
      </c>
      <c r="U4831" s="8">
        <f t="shared" ca="1" si="1364"/>
        <v>0</v>
      </c>
      <c r="V4831" s="9">
        <f t="shared" ca="1" si="1365"/>
        <v>0</v>
      </c>
      <c r="W4831" s="3">
        <f t="shared" si="1366"/>
        <v>4.2648307585690937E-4</v>
      </c>
      <c r="X4831" s="3">
        <f t="shared" si="1367"/>
        <v>-1.6992685053673906E-3</v>
      </c>
      <c r="Y4831" s="3">
        <f t="shared" si="1368"/>
        <v>-3.1401655723665156E-3</v>
      </c>
    </row>
    <row r="4832" spans="1:25" x14ac:dyDescent="0.25">
      <c r="A4832" s="1">
        <v>43097</v>
      </c>
      <c r="B4832" s="2">
        <v>10567.64</v>
      </c>
      <c r="C4832" s="2">
        <v>104421</v>
      </c>
      <c r="D4832" s="2">
        <v>10562</v>
      </c>
      <c r="E4832" s="2">
        <v>10545</v>
      </c>
      <c r="F4832" s="13">
        <f t="shared" si="1356"/>
        <v>-5.3370478176772984E-4</v>
      </c>
      <c r="G4832" s="2">
        <f t="shared" si="1351"/>
        <v>10646.118333333334</v>
      </c>
      <c r="H4832" s="2">
        <f t="shared" ca="1" si="1357"/>
        <v>92862</v>
      </c>
      <c r="I4832">
        <f t="shared" ca="1" si="1358"/>
        <v>1</v>
      </c>
      <c r="J4832">
        <f t="shared" si="1359"/>
        <v>-1</v>
      </c>
      <c r="K4832">
        <f t="shared" si="1352"/>
        <v>80.969999999999345</v>
      </c>
      <c r="L4832">
        <f t="shared" ca="1" si="1353"/>
        <v>-80.969999999999345</v>
      </c>
      <c r="M4832" s="14">
        <f t="shared" si="1354"/>
        <v>6923.0300000000498</v>
      </c>
      <c r="N4832">
        <f t="shared" si="1360"/>
        <v>0</v>
      </c>
      <c r="O4832">
        <f t="shared" si="1355"/>
        <v>0</v>
      </c>
      <c r="P4832">
        <f>COUNTIF(作圖資料!$A$3:$A$249,A4832)</f>
        <v>0</v>
      </c>
      <c r="R4832" s="7">
        <f t="shared" si="1361"/>
        <v>86</v>
      </c>
      <c r="S4832" s="8">
        <f t="shared" ca="1" si="1362"/>
        <v>-86</v>
      </c>
      <c r="T4832" s="8">
        <f t="shared" ca="1" si="1363"/>
        <v>8830</v>
      </c>
      <c r="U4832" s="8">
        <f t="shared" ca="1" si="1364"/>
        <v>0</v>
      </c>
      <c r="V4832" s="9">
        <f t="shared" ca="1" si="1365"/>
        <v>0</v>
      </c>
      <c r="W4832" s="3">
        <f t="shared" si="1366"/>
        <v>4.2648307585690937E-4</v>
      </c>
      <c r="X4832" s="3">
        <f t="shared" si="1367"/>
        <v>6.0088419080546185E-3</v>
      </c>
      <c r="Y4832" s="3">
        <f t="shared" si="1368"/>
        <v>5.0432962222854982E-3</v>
      </c>
    </row>
    <row r="4833" spans="1:25" x14ac:dyDescent="0.25">
      <c r="A4833" s="1">
        <v>43098</v>
      </c>
      <c r="B4833" s="2">
        <v>10642.86</v>
      </c>
      <c r="C4833" s="2">
        <v>108906</v>
      </c>
      <c r="D4833" s="2">
        <v>10636</v>
      </c>
      <c r="E4833" s="2">
        <v>10618</v>
      </c>
      <c r="F4833" s="13">
        <f t="shared" si="1356"/>
        <v>-6.4456358535214253E-4</v>
      </c>
      <c r="G4833" s="2">
        <f t="shared" si="1351"/>
        <v>10649.010166666669</v>
      </c>
      <c r="H4833" s="2">
        <f t="shared" ca="1" si="1357"/>
        <v>96441</v>
      </c>
      <c r="I4833">
        <f t="shared" ca="1" si="1358"/>
        <v>1</v>
      </c>
      <c r="J4833">
        <f t="shared" si="1359"/>
        <v>-1</v>
      </c>
      <c r="K4833">
        <f t="shared" si="1352"/>
        <v>75.220000000001164</v>
      </c>
      <c r="L4833">
        <f t="shared" ca="1" si="1353"/>
        <v>75.220000000001164</v>
      </c>
      <c r="M4833" s="14">
        <f t="shared" si="1354"/>
        <v>6923.0300000000498</v>
      </c>
      <c r="N4833">
        <f t="shared" si="1360"/>
        <v>0</v>
      </c>
      <c r="O4833">
        <f t="shared" si="1355"/>
        <v>0</v>
      </c>
      <c r="P4833">
        <f>COUNTIF(作圖資料!$A$3:$A$249,A4833)</f>
        <v>0</v>
      </c>
      <c r="R4833" s="7">
        <f t="shared" si="1361"/>
        <v>74</v>
      </c>
      <c r="S4833" s="8">
        <f t="shared" ca="1" si="1362"/>
        <v>74</v>
      </c>
      <c r="T4833" s="8">
        <f t="shared" ca="1" si="1363"/>
        <v>8830</v>
      </c>
      <c r="U4833" s="8">
        <f t="shared" ca="1" si="1364"/>
        <v>0</v>
      </c>
      <c r="V4833" s="9">
        <f t="shared" ca="1" si="1365"/>
        <v>0</v>
      </c>
      <c r="W4833" s="3">
        <f t="shared" si="1366"/>
        <v>4.2648307585690937E-4</v>
      </c>
      <c r="X4833" s="3">
        <f t="shared" si="1367"/>
        <v>1.3169568909383589E-2</v>
      </c>
      <c r="Y4833" s="3">
        <f t="shared" si="1368"/>
        <v>1.2084879626986345E-2</v>
      </c>
    </row>
    <row r="4834" spans="1:25" x14ac:dyDescent="0.25">
      <c r="A4834" s="1">
        <v>43102</v>
      </c>
      <c r="B4834" s="2">
        <v>10710.73</v>
      </c>
      <c r="C4834" s="2">
        <v>103559</v>
      </c>
      <c r="D4834" s="2">
        <v>10709</v>
      </c>
      <c r="E4834" s="2">
        <v>10691</v>
      </c>
      <c r="F4834" s="13">
        <f t="shared" si="1356"/>
        <v>-1.6152026986016033E-4</v>
      </c>
      <c r="G4834" s="2">
        <f t="shared" si="1351"/>
        <v>10652.217833333334</v>
      </c>
      <c r="H4834" s="2">
        <f t="shared" ca="1" si="1357"/>
        <v>100922.6</v>
      </c>
      <c r="I4834">
        <f t="shared" ca="1" si="1358"/>
        <v>1</v>
      </c>
      <c r="J4834">
        <f t="shared" si="1359"/>
        <v>-1</v>
      </c>
      <c r="K4834">
        <f t="shared" si="1352"/>
        <v>67.869999999998981</v>
      </c>
      <c r="L4834">
        <f t="shared" ca="1" si="1353"/>
        <v>67.869999999998981</v>
      </c>
      <c r="M4834" s="14">
        <f t="shared" si="1354"/>
        <v>6923.0300000000498</v>
      </c>
      <c r="N4834">
        <f t="shared" si="1360"/>
        <v>0</v>
      </c>
      <c r="O4834">
        <f t="shared" si="1355"/>
        <v>0</v>
      </c>
      <c r="P4834">
        <f>COUNTIF(作圖資料!$A$3:$A$249,A4834)</f>
        <v>0</v>
      </c>
      <c r="R4834" s="7">
        <f t="shared" si="1361"/>
        <v>73</v>
      </c>
      <c r="S4834" s="8">
        <f t="shared" ca="1" si="1362"/>
        <v>73</v>
      </c>
      <c r="T4834" s="8">
        <f t="shared" ca="1" si="1363"/>
        <v>8830</v>
      </c>
      <c r="U4834" s="8">
        <f t="shared" ca="1" si="1364"/>
        <v>0</v>
      </c>
      <c r="V4834" s="9">
        <f t="shared" ca="1" si="1365"/>
        <v>0</v>
      </c>
      <c r="W4834" s="3">
        <f t="shared" si="1366"/>
        <v>4.2648307585690937E-4</v>
      </c>
      <c r="X4834" s="3">
        <f t="shared" si="1367"/>
        <v>1.9630597114384862E-2</v>
      </c>
      <c r="Y4834" s="3">
        <f t="shared" si="1368"/>
        <v>1.9031306499191158E-2</v>
      </c>
    </row>
    <row r="4835" spans="1:25" x14ac:dyDescent="0.25">
      <c r="A4835" s="1">
        <v>43103</v>
      </c>
      <c r="B4835" s="2">
        <v>10801.57</v>
      </c>
      <c r="C4835" s="2">
        <v>139727</v>
      </c>
      <c r="D4835" s="2">
        <v>10789</v>
      </c>
      <c r="E4835" s="2">
        <v>10773</v>
      </c>
      <c r="F4835" s="13">
        <f t="shared" si="1356"/>
        <v>-1.1637197185223602E-3</v>
      </c>
      <c r="G4835" s="2">
        <f t="shared" si="1351"/>
        <v>10656.697166666669</v>
      </c>
      <c r="H4835" s="2">
        <f t="shared" ca="1" si="1357"/>
        <v>109470</v>
      </c>
      <c r="I4835">
        <f t="shared" ca="1" si="1358"/>
        <v>1</v>
      </c>
      <c r="J4835">
        <f t="shared" si="1359"/>
        <v>-1</v>
      </c>
      <c r="K4835">
        <f t="shared" si="1352"/>
        <v>90.840000000000146</v>
      </c>
      <c r="L4835">
        <f t="shared" ca="1" si="1353"/>
        <v>90.840000000000146</v>
      </c>
      <c r="M4835" s="14">
        <f t="shared" si="1354"/>
        <v>6923.0300000000498</v>
      </c>
      <c r="N4835">
        <f t="shared" si="1360"/>
        <v>0</v>
      </c>
      <c r="O4835">
        <f t="shared" si="1355"/>
        <v>0</v>
      </c>
      <c r="P4835">
        <f>COUNTIF(作圖資料!$A$3:$A$249,A4835)</f>
        <v>0</v>
      </c>
      <c r="R4835" s="7">
        <f t="shared" si="1361"/>
        <v>80</v>
      </c>
      <c r="S4835" s="8">
        <f t="shared" ca="1" si="1362"/>
        <v>80</v>
      </c>
      <c r="T4835" s="8">
        <f t="shared" ca="1" si="1363"/>
        <v>8830</v>
      </c>
      <c r="U4835" s="8">
        <f t="shared" ca="1" si="1364"/>
        <v>0</v>
      </c>
      <c r="V4835" s="9">
        <f t="shared" ca="1" si="1365"/>
        <v>0</v>
      </c>
      <c r="W4835" s="3">
        <f t="shared" si="1366"/>
        <v>4.2648307585690937E-4</v>
      </c>
      <c r="X4835" s="3">
        <f t="shared" si="1367"/>
        <v>2.8278303054304121E-2</v>
      </c>
      <c r="Y4835" s="3">
        <f t="shared" si="1368"/>
        <v>2.6643829098867533E-2</v>
      </c>
    </row>
    <row r="4836" spans="1:25" x14ac:dyDescent="0.25">
      <c r="A4836" s="1">
        <v>43104</v>
      </c>
      <c r="B4836" s="2">
        <v>10848.63</v>
      </c>
      <c r="C4836" s="2">
        <v>142831</v>
      </c>
      <c r="D4836" s="2">
        <v>10837</v>
      </c>
      <c r="E4836" s="2">
        <v>10821</v>
      </c>
      <c r="F4836" s="13">
        <f t="shared" si="1356"/>
        <v>-1.0720247625736201E-3</v>
      </c>
      <c r="G4836" s="2">
        <f t="shared" si="1351"/>
        <v>10660.154500000001</v>
      </c>
      <c r="H4836" s="2">
        <f t="shared" ca="1" si="1357"/>
        <v>119888.8</v>
      </c>
      <c r="I4836">
        <f t="shared" ca="1" si="1358"/>
        <v>1</v>
      </c>
      <c r="J4836">
        <f t="shared" si="1359"/>
        <v>-1</v>
      </c>
      <c r="K4836">
        <f t="shared" si="1352"/>
        <v>47.059999999999491</v>
      </c>
      <c r="L4836">
        <f t="shared" ca="1" si="1353"/>
        <v>47.059999999999491</v>
      </c>
      <c r="M4836" s="14">
        <f t="shared" si="1354"/>
        <v>6923.0300000000498</v>
      </c>
      <c r="N4836">
        <f t="shared" si="1360"/>
        <v>0</v>
      </c>
      <c r="O4836">
        <f t="shared" si="1355"/>
        <v>0</v>
      </c>
      <c r="P4836">
        <f>COUNTIF(作圖資料!$A$3:$A$249,A4836)</f>
        <v>0</v>
      </c>
      <c r="R4836" s="7">
        <f t="shared" si="1361"/>
        <v>48</v>
      </c>
      <c r="S4836" s="8">
        <f t="shared" ca="1" si="1362"/>
        <v>48</v>
      </c>
      <c r="T4836" s="8">
        <f t="shared" ca="1" si="1363"/>
        <v>8830</v>
      </c>
      <c r="U4836" s="8">
        <f t="shared" ca="1" si="1364"/>
        <v>0</v>
      </c>
      <c r="V4836" s="9">
        <f t="shared" ca="1" si="1365"/>
        <v>0</v>
      </c>
      <c r="W4836" s="3">
        <f t="shared" si="1366"/>
        <v>4.2648307585690937E-4</v>
      </c>
      <c r="X4836" s="3">
        <f t="shared" si="1367"/>
        <v>3.2758279293104264E-2</v>
      </c>
      <c r="Y4836" s="3">
        <f t="shared" si="1368"/>
        <v>3.1211342658673535E-2</v>
      </c>
    </row>
    <row r="4837" spans="1:25" x14ac:dyDescent="0.25">
      <c r="A4837" s="1">
        <v>43105</v>
      </c>
      <c r="B4837" s="2">
        <v>10879.8</v>
      </c>
      <c r="C4837" s="2">
        <v>140859</v>
      </c>
      <c r="D4837" s="2">
        <v>10857</v>
      </c>
      <c r="E4837" s="2">
        <v>10843</v>
      </c>
      <c r="F4837" s="13">
        <f t="shared" si="1356"/>
        <v>-2.095626757844693E-3</v>
      </c>
      <c r="G4837" s="2">
        <f t="shared" si="1351"/>
        <v>10662.960500000003</v>
      </c>
      <c r="H4837" s="2">
        <f t="shared" ca="1" si="1357"/>
        <v>127176.4</v>
      </c>
      <c r="I4837">
        <f t="shared" ca="1" si="1358"/>
        <v>1</v>
      </c>
      <c r="J4837">
        <f t="shared" si="1359"/>
        <v>-1</v>
      </c>
      <c r="K4837">
        <f t="shared" si="1352"/>
        <v>31.170000000000073</v>
      </c>
      <c r="L4837">
        <f t="shared" ca="1" si="1353"/>
        <v>31.170000000000073</v>
      </c>
      <c r="M4837" s="14">
        <f t="shared" si="1354"/>
        <v>6923.0300000000498</v>
      </c>
      <c r="N4837">
        <f t="shared" si="1360"/>
        <v>0</v>
      </c>
      <c r="O4837">
        <f t="shared" si="1355"/>
        <v>0</v>
      </c>
      <c r="P4837">
        <f>COUNTIF(作圖資料!$A$3:$A$249,A4837)</f>
        <v>0</v>
      </c>
      <c r="R4837" s="7">
        <f t="shared" si="1361"/>
        <v>20</v>
      </c>
      <c r="S4837" s="8">
        <f t="shared" ca="1" si="1362"/>
        <v>20</v>
      </c>
      <c r="T4837" s="8">
        <f t="shared" ca="1" si="1363"/>
        <v>8830</v>
      </c>
      <c r="U4837" s="8">
        <f t="shared" ca="1" si="1364"/>
        <v>0</v>
      </c>
      <c r="V4837" s="9">
        <f t="shared" ca="1" si="1365"/>
        <v>0</v>
      </c>
      <c r="W4837" s="3">
        <f t="shared" si="1366"/>
        <v>4.2648307585690937E-4</v>
      </c>
      <c r="X4837" s="3">
        <f t="shared" si="1367"/>
        <v>3.5725573372224373E-2</v>
      </c>
      <c r="Y4837" s="3">
        <f t="shared" si="1368"/>
        <v>3.3114473308592629E-2</v>
      </c>
    </row>
    <row r="4838" spans="1:25" x14ac:dyDescent="0.25">
      <c r="A4838" s="1">
        <v>43108</v>
      </c>
      <c r="B4838" s="2">
        <v>10915.75</v>
      </c>
      <c r="C4838" s="2">
        <v>136784</v>
      </c>
      <c r="D4838" s="2">
        <v>10886</v>
      </c>
      <c r="E4838" s="2">
        <v>10868</v>
      </c>
      <c r="F4838" s="13">
        <f t="shared" si="1356"/>
        <v>-2.7254196917297913E-3</v>
      </c>
      <c r="G4838" s="2">
        <f t="shared" si="1351"/>
        <v>10666.154833333336</v>
      </c>
      <c r="H4838" s="2">
        <f t="shared" ca="1" si="1357"/>
        <v>132752</v>
      </c>
      <c r="I4838">
        <f t="shared" ca="1" si="1358"/>
        <v>1</v>
      </c>
      <c r="J4838">
        <f t="shared" si="1359"/>
        <v>-1</v>
      </c>
      <c r="K4838">
        <f t="shared" si="1352"/>
        <v>35.950000000000728</v>
      </c>
      <c r="L4838">
        <f t="shared" ca="1" si="1353"/>
        <v>35.950000000000728</v>
      </c>
      <c r="M4838" s="14">
        <f t="shared" si="1354"/>
        <v>6923.0300000000498</v>
      </c>
      <c r="N4838">
        <f t="shared" si="1360"/>
        <v>0</v>
      </c>
      <c r="O4838">
        <f t="shared" si="1355"/>
        <v>0</v>
      </c>
      <c r="P4838">
        <f>COUNTIF(作圖資料!$A$3:$A$249,A4838)</f>
        <v>0</v>
      </c>
      <c r="R4838" s="7">
        <f t="shared" si="1361"/>
        <v>29</v>
      </c>
      <c r="S4838" s="8">
        <f t="shared" ca="1" si="1362"/>
        <v>29</v>
      </c>
      <c r="T4838" s="8">
        <f t="shared" ca="1" si="1363"/>
        <v>8830</v>
      </c>
      <c r="U4838" s="8">
        <f t="shared" ca="1" si="1364"/>
        <v>0</v>
      </c>
      <c r="V4838" s="9">
        <f t="shared" ca="1" si="1365"/>
        <v>0</v>
      </c>
      <c r="W4838" s="3">
        <f t="shared" si="1366"/>
        <v>4.2648307585690937E-4</v>
      </c>
      <c r="X4838" s="3">
        <f t="shared" si="1367"/>
        <v>3.9147909661745528E-2</v>
      </c>
      <c r="Y4838" s="3">
        <f t="shared" si="1368"/>
        <v>3.5874012750975348E-2</v>
      </c>
    </row>
    <row r="4839" spans="1:25" x14ac:dyDescent="0.25">
      <c r="A4839" s="1">
        <v>43109</v>
      </c>
      <c r="B4839" s="2">
        <v>10914.89</v>
      </c>
      <c r="C4839" s="2">
        <v>129949</v>
      </c>
      <c r="D4839" s="2">
        <v>10881</v>
      </c>
      <c r="E4839" s="2">
        <v>10864</v>
      </c>
      <c r="F4839" s="13">
        <f t="shared" si="1356"/>
        <v>-3.1049328028042167E-3</v>
      </c>
      <c r="G4839" s="2">
        <f t="shared" si="1351"/>
        <v>10668.499500000004</v>
      </c>
      <c r="H4839" s="2">
        <f t="shared" ca="1" si="1357"/>
        <v>138030</v>
      </c>
      <c r="I4839">
        <f t="shared" ca="1" si="1358"/>
        <v>-1</v>
      </c>
      <c r="J4839">
        <f t="shared" si="1359"/>
        <v>-1</v>
      </c>
      <c r="K4839">
        <f t="shared" si="1352"/>
        <v>-0.86000000000058208</v>
      </c>
      <c r="L4839">
        <f t="shared" ca="1" si="1353"/>
        <v>-0.86000000000058208</v>
      </c>
      <c r="M4839" s="14">
        <f t="shared" si="1354"/>
        <v>6923.0300000000498</v>
      </c>
      <c r="N4839">
        <f t="shared" si="1360"/>
        <v>0</v>
      </c>
      <c r="O4839">
        <f t="shared" si="1355"/>
        <v>0</v>
      </c>
      <c r="P4839">
        <f>COUNTIF(作圖資料!$A$3:$A$249,A4839)</f>
        <v>0</v>
      </c>
      <c r="R4839" s="7">
        <f t="shared" si="1361"/>
        <v>-5</v>
      </c>
      <c r="S4839" s="8">
        <f t="shared" ca="1" si="1362"/>
        <v>-5</v>
      </c>
      <c r="T4839" s="8">
        <f t="shared" ca="1" si="1363"/>
        <v>8830</v>
      </c>
      <c r="U4839" s="8">
        <f t="shared" ca="1" si="1364"/>
        <v>0</v>
      </c>
      <c r="V4839" s="9">
        <f t="shared" ca="1" si="1365"/>
        <v>0</v>
      </c>
      <c r="W4839" s="3">
        <f t="shared" si="1366"/>
        <v>4.2648307585690937E-4</v>
      </c>
      <c r="X4839" s="3">
        <f t="shared" si="1367"/>
        <v>3.9066040142719416E-2</v>
      </c>
      <c r="Y4839" s="3">
        <f t="shared" si="1368"/>
        <v>3.539823008849563E-2</v>
      </c>
    </row>
    <row r="4840" spans="1:25" x14ac:dyDescent="0.25">
      <c r="A4840" s="1">
        <v>43110</v>
      </c>
      <c r="B4840" s="2">
        <v>10831.09</v>
      </c>
      <c r="C4840" s="2">
        <v>137307</v>
      </c>
      <c r="D4840" s="2">
        <v>10809</v>
      </c>
      <c r="E4840" s="2">
        <v>10796</v>
      </c>
      <c r="F4840" s="13">
        <f t="shared" si="1356"/>
        <v>-2.0394992563075309E-3</v>
      </c>
      <c r="G4840" s="2">
        <f t="shared" si="1351"/>
        <v>10670.298500000001</v>
      </c>
      <c r="H4840" s="2">
        <f t="shared" ca="1" si="1357"/>
        <v>137546</v>
      </c>
      <c r="I4840">
        <f t="shared" ca="1" si="1358"/>
        <v>-1</v>
      </c>
      <c r="J4840">
        <f t="shared" si="1359"/>
        <v>-1</v>
      </c>
      <c r="K4840">
        <f t="shared" si="1352"/>
        <v>-83.799999999999272</v>
      </c>
      <c r="L4840">
        <f t="shared" ca="1" si="1353"/>
        <v>83.799999999999272</v>
      </c>
      <c r="M4840" s="14">
        <f t="shared" si="1354"/>
        <v>6923.0300000000498</v>
      </c>
      <c r="N4840">
        <f t="shared" si="1360"/>
        <v>0</v>
      </c>
      <c r="O4840">
        <f t="shared" si="1355"/>
        <v>0</v>
      </c>
      <c r="P4840">
        <f>COUNTIF(作圖資料!$A$3:$A$249,A4840)</f>
        <v>0</v>
      </c>
      <c r="R4840" s="7">
        <f t="shared" si="1361"/>
        <v>-72</v>
      </c>
      <c r="S4840" s="8">
        <f t="shared" ca="1" si="1362"/>
        <v>72</v>
      </c>
      <c r="T4840" s="8">
        <f t="shared" ca="1" si="1363"/>
        <v>8830</v>
      </c>
      <c r="U4840" s="8">
        <f t="shared" ca="1" si="1364"/>
        <v>0</v>
      </c>
      <c r="V4840" s="9">
        <f t="shared" ca="1" si="1365"/>
        <v>0</v>
      </c>
      <c r="W4840" s="3">
        <f t="shared" si="1366"/>
        <v>4.2648307585690937E-4</v>
      </c>
      <c r="X4840" s="3">
        <f t="shared" si="1367"/>
        <v>3.1088521893432475E-2</v>
      </c>
      <c r="Y4840" s="3">
        <f t="shared" si="1368"/>
        <v>2.8546959748786849E-2</v>
      </c>
    </row>
    <row r="4841" spans="1:25" x14ac:dyDescent="0.25">
      <c r="A4841" s="1">
        <v>43111</v>
      </c>
      <c r="B4841" s="2">
        <v>10810.06</v>
      </c>
      <c r="C4841" s="2">
        <v>121177</v>
      </c>
      <c r="D4841" s="2">
        <v>10801</v>
      </c>
      <c r="E4841" s="2">
        <v>10788</v>
      </c>
      <c r="F4841" s="13">
        <f t="shared" si="1356"/>
        <v>-8.3810820661489593E-4</v>
      </c>
      <c r="G4841" s="2">
        <f t="shared" si="1351"/>
        <v>10671.794833333335</v>
      </c>
      <c r="H4841" s="2">
        <f t="shared" ca="1" si="1357"/>
        <v>133215.20000000001</v>
      </c>
      <c r="I4841">
        <f t="shared" ca="1" si="1358"/>
        <v>-1</v>
      </c>
      <c r="J4841">
        <f t="shared" si="1359"/>
        <v>-1</v>
      </c>
      <c r="K4841">
        <f t="shared" si="1352"/>
        <v>-21.030000000000655</v>
      </c>
      <c r="L4841">
        <f t="shared" ca="1" si="1353"/>
        <v>21.030000000000655</v>
      </c>
      <c r="M4841" s="14">
        <f t="shared" si="1354"/>
        <v>6923.0300000000498</v>
      </c>
      <c r="N4841">
        <f t="shared" si="1360"/>
        <v>0</v>
      </c>
      <c r="O4841">
        <f t="shared" si="1355"/>
        <v>0</v>
      </c>
      <c r="P4841">
        <f>COUNTIF(作圖資料!$A$3:$A$249,A4841)</f>
        <v>0</v>
      </c>
      <c r="R4841" s="7">
        <f t="shared" si="1361"/>
        <v>-8</v>
      </c>
      <c r="S4841" s="8">
        <f t="shared" ca="1" si="1362"/>
        <v>8</v>
      </c>
      <c r="T4841" s="8">
        <f t="shared" ca="1" si="1363"/>
        <v>8830</v>
      </c>
      <c r="U4841" s="8">
        <f t="shared" ca="1" si="1364"/>
        <v>0</v>
      </c>
      <c r="V4841" s="9">
        <f t="shared" ca="1" si="1365"/>
        <v>0</v>
      </c>
      <c r="W4841" s="3">
        <f t="shared" si="1366"/>
        <v>4.2648307585690937E-4</v>
      </c>
      <c r="X4841" s="3">
        <f t="shared" si="1367"/>
        <v>2.9086526561898918E-2</v>
      </c>
      <c r="Y4841" s="3">
        <f t="shared" si="1368"/>
        <v>2.7785707488819256E-2</v>
      </c>
    </row>
    <row r="4842" spans="1:25" x14ac:dyDescent="0.25">
      <c r="A4842" s="1">
        <v>43112</v>
      </c>
      <c r="B4842" s="2">
        <v>10883.96</v>
      </c>
      <c r="C4842" s="2">
        <v>126373</v>
      </c>
      <c r="D4842" s="2">
        <v>10876</v>
      </c>
      <c r="E4842" s="2">
        <v>10871</v>
      </c>
      <c r="F4842" s="13">
        <f t="shared" si="1356"/>
        <v>-7.3135145663882906E-4</v>
      </c>
      <c r="G4842" s="2">
        <f t="shared" si="1351"/>
        <v>10673.856</v>
      </c>
      <c r="H4842" s="2">
        <f t="shared" ca="1" si="1357"/>
        <v>130318</v>
      </c>
      <c r="I4842">
        <f t="shared" ca="1" si="1358"/>
        <v>-1</v>
      </c>
      <c r="J4842">
        <f t="shared" si="1359"/>
        <v>-1</v>
      </c>
      <c r="K4842">
        <f t="shared" si="1352"/>
        <v>73.899999999999636</v>
      </c>
      <c r="L4842">
        <f t="shared" ca="1" si="1353"/>
        <v>-73.899999999999636</v>
      </c>
      <c r="M4842" s="14">
        <f t="shared" si="1354"/>
        <v>6923.0300000000498</v>
      </c>
      <c r="N4842">
        <f t="shared" si="1360"/>
        <v>0</v>
      </c>
      <c r="O4842">
        <f t="shared" si="1355"/>
        <v>0</v>
      </c>
      <c r="P4842">
        <f>COUNTIF(作圖資料!$A$3:$A$249,A4842)</f>
        <v>0</v>
      </c>
      <c r="R4842" s="7">
        <f t="shared" si="1361"/>
        <v>75</v>
      </c>
      <c r="S4842" s="8">
        <f t="shared" ca="1" si="1362"/>
        <v>-75</v>
      </c>
      <c r="T4842" s="8">
        <f t="shared" ca="1" si="1363"/>
        <v>8830</v>
      </c>
      <c r="U4842" s="8">
        <f t="shared" ca="1" si="1364"/>
        <v>0</v>
      </c>
      <c r="V4842" s="9">
        <f t="shared" ca="1" si="1365"/>
        <v>0</v>
      </c>
      <c r="W4842" s="3">
        <f t="shared" si="1366"/>
        <v>4.2648307585690937E-4</v>
      </c>
      <c r="X4842" s="3">
        <f t="shared" si="1367"/>
        <v>3.6121593371234439E-2</v>
      </c>
      <c r="Y4842" s="3">
        <f t="shared" si="1368"/>
        <v>3.4922447426015912E-2</v>
      </c>
    </row>
    <row r="4843" spans="1:25" x14ac:dyDescent="0.25">
      <c r="A4843" s="1">
        <v>43115</v>
      </c>
      <c r="B4843" s="2">
        <v>10956.31</v>
      </c>
      <c r="C4843" s="2">
        <v>125192</v>
      </c>
      <c r="D4843" s="2">
        <v>10955</v>
      </c>
      <c r="E4843" s="2">
        <v>10953</v>
      </c>
      <c r="F4843" s="13">
        <f t="shared" si="1356"/>
        <v>-1.1956580271998973E-4</v>
      </c>
      <c r="G4843" s="2">
        <f t="shared" si="1351"/>
        <v>10677.646500000001</v>
      </c>
      <c r="H4843" s="2">
        <f t="shared" ca="1" si="1357"/>
        <v>127999.6</v>
      </c>
      <c r="I4843">
        <f t="shared" ca="1" si="1358"/>
        <v>-1</v>
      </c>
      <c r="J4843">
        <f t="shared" si="1359"/>
        <v>-1</v>
      </c>
      <c r="K4843">
        <f t="shared" si="1352"/>
        <v>72.350000000000364</v>
      </c>
      <c r="L4843">
        <f t="shared" ca="1" si="1353"/>
        <v>-72.350000000000364</v>
      </c>
      <c r="M4843" s="14">
        <f t="shared" si="1354"/>
        <v>6923.0300000000498</v>
      </c>
      <c r="N4843">
        <f t="shared" si="1360"/>
        <v>0</v>
      </c>
      <c r="O4843">
        <f t="shared" si="1355"/>
        <v>0</v>
      </c>
      <c r="P4843">
        <f>COUNTIF(作圖資料!$A$3:$A$249,A4843)</f>
        <v>0</v>
      </c>
      <c r="R4843" s="7">
        <f t="shared" si="1361"/>
        <v>79</v>
      </c>
      <c r="S4843" s="8">
        <f t="shared" ca="1" si="1362"/>
        <v>-79</v>
      </c>
      <c r="T4843" s="8">
        <f t="shared" ca="1" si="1363"/>
        <v>8830</v>
      </c>
      <c r="U4843" s="8">
        <f t="shared" ca="1" si="1364"/>
        <v>0</v>
      </c>
      <c r="V4843" s="9">
        <f t="shared" ca="1" si="1365"/>
        <v>0</v>
      </c>
      <c r="W4843" s="3">
        <f t="shared" si="1366"/>
        <v>4.2648307585690937E-4</v>
      </c>
      <c r="X4843" s="3">
        <f t="shared" si="1367"/>
        <v>4.3009104652092622E-2</v>
      </c>
      <c r="Y4843" s="3">
        <f t="shared" si="1368"/>
        <v>4.2439813493196477E-2</v>
      </c>
    </row>
    <row r="4844" spans="1:25" x14ac:dyDescent="0.25">
      <c r="A4844" s="1">
        <v>43116</v>
      </c>
      <c r="B4844" s="2">
        <v>10986.11</v>
      </c>
      <c r="C4844" s="2">
        <v>130723</v>
      </c>
      <c r="D4844" s="2">
        <v>10983</v>
      </c>
      <c r="E4844" s="2">
        <v>10979</v>
      </c>
      <c r="F4844" s="13">
        <f t="shared" si="1356"/>
        <v>-2.8308473153837443E-4</v>
      </c>
      <c r="G4844" s="2">
        <f t="shared" si="1351"/>
        <v>10681.828166666668</v>
      </c>
      <c r="H4844" s="2">
        <f t="shared" ca="1" si="1357"/>
        <v>128154.4</v>
      </c>
      <c r="I4844">
        <f t="shared" ca="1" si="1358"/>
        <v>1</v>
      </c>
      <c r="J4844">
        <f t="shared" si="1359"/>
        <v>-1</v>
      </c>
      <c r="K4844">
        <f t="shared" si="1352"/>
        <v>29.800000000001091</v>
      </c>
      <c r="L4844">
        <f t="shared" ca="1" si="1353"/>
        <v>-29.800000000001091</v>
      </c>
      <c r="M4844" s="14">
        <f t="shared" si="1354"/>
        <v>6923.0300000000498</v>
      </c>
      <c r="N4844">
        <f t="shared" si="1360"/>
        <v>0</v>
      </c>
      <c r="O4844">
        <f t="shared" si="1355"/>
        <v>0</v>
      </c>
      <c r="P4844">
        <f>COUNTIF(作圖資料!$A$3:$A$249,A4844)</f>
        <v>0</v>
      </c>
      <c r="R4844" s="7">
        <f t="shared" si="1361"/>
        <v>28</v>
      </c>
      <c r="S4844" s="8">
        <f t="shared" ca="1" si="1362"/>
        <v>-28</v>
      </c>
      <c r="T4844" s="8">
        <f t="shared" ca="1" si="1363"/>
        <v>8830</v>
      </c>
      <c r="U4844" s="8">
        <f t="shared" ca="1" si="1364"/>
        <v>0</v>
      </c>
      <c r="V4844" s="9">
        <f t="shared" ca="1" si="1365"/>
        <v>0</v>
      </c>
      <c r="W4844" s="3">
        <f t="shared" si="1366"/>
        <v>4.2648307585690937E-4</v>
      </c>
      <c r="X4844" s="3">
        <f t="shared" si="1367"/>
        <v>4.5845978683461963E-2</v>
      </c>
      <c r="Y4844" s="3">
        <f t="shared" si="1368"/>
        <v>4.5104196403083163E-2</v>
      </c>
    </row>
    <row r="4845" spans="1:25" x14ac:dyDescent="0.25">
      <c r="A4845" s="1">
        <v>43117</v>
      </c>
      <c r="B4845" s="2">
        <v>11004.8</v>
      </c>
      <c r="C4845" s="2">
        <v>147013</v>
      </c>
      <c r="D4845" s="2">
        <v>11020</v>
      </c>
      <c r="E4845" s="2">
        <v>10989</v>
      </c>
      <c r="F4845" s="13">
        <f t="shared" si="1356"/>
        <v>-1.4357371328873603E-3</v>
      </c>
      <c r="G4845" s="2">
        <f t="shared" si="1351"/>
        <v>10686.178500000002</v>
      </c>
      <c r="H4845" s="2">
        <f t="shared" ca="1" si="1357"/>
        <v>130095.6</v>
      </c>
      <c r="I4845">
        <f t="shared" ca="1" si="1358"/>
        <v>1</v>
      </c>
      <c r="J4845">
        <f t="shared" si="1359"/>
        <v>-1</v>
      </c>
      <c r="K4845">
        <f t="shared" si="1352"/>
        <v>18.68999999999869</v>
      </c>
      <c r="L4845">
        <f t="shared" ca="1" si="1353"/>
        <v>18.68999999999869</v>
      </c>
      <c r="M4845" s="14">
        <f t="shared" si="1354"/>
        <v>6923.0300000000498</v>
      </c>
      <c r="N4845">
        <f t="shared" si="1360"/>
        <v>0</v>
      </c>
      <c r="O4845">
        <f t="shared" si="1355"/>
        <v>0</v>
      </c>
      <c r="P4845">
        <f>COUNTIF(作圖資料!$A$3:$A$249,A4845)</f>
        <v>1</v>
      </c>
      <c r="R4845" s="7">
        <f t="shared" si="1361"/>
        <v>37</v>
      </c>
      <c r="S4845" s="8">
        <f t="shared" ca="1" si="1362"/>
        <v>37</v>
      </c>
      <c r="T4845" s="8">
        <f t="shared" ca="1" si="1363"/>
        <v>8830</v>
      </c>
      <c r="U4845" s="8">
        <f t="shared" ca="1" si="1364"/>
        <v>0</v>
      </c>
      <c r="V4845" s="9">
        <f t="shared" ca="1" si="1365"/>
        <v>0</v>
      </c>
      <c r="W4845" s="3">
        <f t="shared" si="1366"/>
        <v>4.2648307585690937E-4</v>
      </c>
      <c r="X4845" s="3">
        <f t="shared" si="1367"/>
        <v>4.7625212765552316E-2</v>
      </c>
      <c r="Y4845" s="3">
        <f t="shared" si="1368"/>
        <v>4.8624988105433475E-2</v>
      </c>
    </row>
    <row r="4846" spans="1:25" x14ac:dyDescent="0.25">
      <c r="A4846" s="1">
        <v>43118</v>
      </c>
      <c r="B4846" s="2">
        <v>11071.57</v>
      </c>
      <c r="C4846" s="2">
        <v>148900</v>
      </c>
      <c r="D4846" s="2">
        <v>11054</v>
      </c>
      <c r="E4846" s="2">
        <v>11042</v>
      </c>
      <c r="F4846" s="13">
        <f t="shared" si="1356"/>
        <v>-1.5869474699613528E-3</v>
      </c>
      <c r="G4846" s="2">
        <f t="shared" si="1351"/>
        <v>10691.528500000002</v>
      </c>
      <c r="H4846" s="2">
        <f t="shared" ca="1" si="1357"/>
        <v>135640.20000000001</v>
      </c>
      <c r="I4846">
        <f t="shared" ca="1" si="1358"/>
        <v>1</v>
      </c>
      <c r="J4846">
        <f t="shared" si="1359"/>
        <v>-1</v>
      </c>
      <c r="K4846">
        <f t="shared" si="1352"/>
        <v>66.770000000000437</v>
      </c>
      <c r="L4846">
        <f t="shared" ca="1" si="1353"/>
        <v>66.770000000000437</v>
      </c>
      <c r="M4846" s="14">
        <f t="shared" si="1354"/>
        <v>6923.0300000000498</v>
      </c>
      <c r="N4846">
        <f t="shared" si="1360"/>
        <v>0</v>
      </c>
      <c r="O4846">
        <f t="shared" si="1355"/>
        <v>0</v>
      </c>
      <c r="P4846">
        <f>COUNTIF(作圖資料!$A$3:$A$249,A4846)</f>
        <v>0</v>
      </c>
      <c r="R4846" s="7">
        <f t="shared" si="1361"/>
        <v>65</v>
      </c>
      <c r="S4846" s="8">
        <f t="shared" ca="1" si="1362"/>
        <v>65</v>
      </c>
      <c r="T4846" s="8">
        <f t="shared" ca="1" si="1363"/>
        <v>8830</v>
      </c>
      <c r="U4846" s="8">
        <f t="shared" ca="1" si="1364"/>
        <v>0</v>
      </c>
      <c r="V4846" s="9">
        <f t="shared" ca="1" si="1365"/>
        <v>0</v>
      </c>
      <c r="W4846" s="3">
        <f t="shared" si="1366"/>
        <v>-1.4357371328873603E-3</v>
      </c>
      <c r="X4846" s="3">
        <f t="shared" si="1367"/>
        <v>6.0673524280314443E-3</v>
      </c>
      <c r="Y4846" s="3">
        <f t="shared" si="1368"/>
        <v>5.9150059150059149E-3</v>
      </c>
    </row>
    <row r="4847" spans="1:25" x14ac:dyDescent="0.25">
      <c r="A4847" s="1">
        <v>43119</v>
      </c>
      <c r="B4847" s="2">
        <v>11150.85</v>
      </c>
      <c r="C4847" s="2">
        <v>133513</v>
      </c>
      <c r="D4847" s="2">
        <v>11139</v>
      </c>
      <c r="E4847" s="2">
        <v>11127</v>
      </c>
      <c r="F4847" s="13">
        <f t="shared" si="1356"/>
        <v>-1.0626992561105775E-3</v>
      </c>
      <c r="G4847" s="2">
        <f t="shared" si="1351"/>
        <v>10698.463333333335</v>
      </c>
      <c r="H4847" s="2">
        <f t="shared" ca="1" si="1357"/>
        <v>137068.20000000001</v>
      </c>
      <c r="I4847">
        <f t="shared" ca="1" si="1358"/>
        <v>-1</v>
      </c>
      <c r="J4847">
        <f t="shared" si="1359"/>
        <v>-1</v>
      </c>
      <c r="K4847">
        <f t="shared" si="1352"/>
        <v>79.280000000000655</v>
      </c>
      <c r="L4847">
        <f t="shared" ca="1" si="1353"/>
        <v>79.280000000000655</v>
      </c>
      <c r="M4847" s="14">
        <f t="shared" si="1354"/>
        <v>6923.0300000000498</v>
      </c>
      <c r="N4847">
        <f t="shared" si="1360"/>
        <v>0</v>
      </c>
      <c r="O4847">
        <f t="shared" si="1355"/>
        <v>0</v>
      </c>
      <c r="P4847">
        <f>COUNTIF(作圖資料!$A$3:$A$249,A4847)</f>
        <v>0</v>
      </c>
      <c r="R4847" s="7">
        <f t="shared" si="1361"/>
        <v>85</v>
      </c>
      <c r="S4847" s="8">
        <f t="shared" ca="1" si="1362"/>
        <v>85</v>
      </c>
      <c r="T4847" s="8">
        <f t="shared" ca="1" si="1363"/>
        <v>8830</v>
      </c>
      <c r="U4847" s="8">
        <f t="shared" ca="1" si="1364"/>
        <v>0</v>
      </c>
      <c r="V4847" s="9">
        <f t="shared" ca="1" si="1365"/>
        <v>0</v>
      </c>
      <c r="W4847" s="3">
        <f t="shared" si="1366"/>
        <v>-1.4357371328873603E-3</v>
      </c>
      <c r="X4847" s="3">
        <f t="shared" si="1367"/>
        <v>1.3271481535330309E-2</v>
      </c>
      <c r="Y4847" s="3">
        <f t="shared" si="1368"/>
        <v>1.3650013650013726E-2</v>
      </c>
    </row>
    <row r="4848" spans="1:25" x14ac:dyDescent="0.25">
      <c r="A4848" s="1">
        <v>43122</v>
      </c>
      <c r="B4848" s="2">
        <v>11231.46</v>
      </c>
      <c r="C4848" s="2">
        <v>148250</v>
      </c>
      <c r="D4848" s="2">
        <v>11222</v>
      </c>
      <c r="E4848" s="2">
        <v>11211</v>
      </c>
      <c r="F4848" s="13">
        <f t="shared" si="1356"/>
        <v>-8.4227696132110896E-4</v>
      </c>
      <c r="G4848" s="2">
        <f t="shared" si="1351"/>
        <v>10707.169166666667</v>
      </c>
      <c r="H4848" s="2">
        <f t="shared" ca="1" si="1357"/>
        <v>141679.79999999999</v>
      </c>
      <c r="I4848">
        <f t="shared" ca="1" si="1358"/>
        <v>1</v>
      </c>
      <c r="J4848">
        <f t="shared" si="1359"/>
        <v>-1</v>
      </c>
      <c r="K4848">
        <f t="shared" si="1352"/>
        <v>80.609999999998763</v>
      </c>
      <c r="L4848">
        <f t="shared" ca="1" si="1353"/>
        <v>-80.609999999998763</v>
      </c>
      <c r="M4848" s="14">
        <f t="shared" si="1354"/>
        <v>6923.0300000000498</v>
      </c>
      <c r="N4848">
        <f t="shared" si="1360"/>
        <v>0</v>
      </c>
      <c r="O4848">
        <f t="shared" si="1355"/>
        <v>0</v>
      </c>
      <c r="P4848">
        <f>COUNTIF(作圖資料!$A$3:$A$249,A4848)</f>
        <v>0</v>
      </c>
      <c r="R4848" s="7">
        <f t="shared" si="1361"/>
        <v>83</v>
      </c>
      <c r="S4848" s="8">
        <f t="shared" ca="1" si="1362"/>
        <v>-83</v>
      </c>
      <c r="T4848" s="8">
        <f t="shared" ca="1" si="1363"/>
        <v>8830</v>
      </c>
      <c r="U4848" s="8">
        <f t="shared" ca="1" si="1364"/>
        <v>0</v>
      </c>
      <c r="V4848" s="9">
        <f t="shared" ca="1" si="1365"/>
        <v>0</v>
      </c>
      <c r="W4848" s="3">
        <f t="shared" si="1366"/>
        <v>-1.4357371328873603E-3</v>
      </c>
      <c r="X4848" s="3">
        <f t="shared" si="1367"/>
        <v>2.0596466996219975E-2</v>
      </c>
      <c r="Y4848" s="3">
        <f t="shared" si="1368"/>
        <v>2.1203021203021422E-2</v>
      </c>
    </row>
    <row r="4849" spans="1:25" x14ac:dyDescent="0.25">
      <c r="A4849" s="1">
        <v>43123</v>
      </c>
      <c r="B4849" s="2">
        <v>11253.11</v>
      </c>
      <c r="C4849" s="2">
        <v>157592</v>
      </c>
      <c r="D4849" s="2">
        <v>11225</v>
      </c>
      <c r="E4849" s="2">
        <v>11214</v>
      </c>
      <c r="F4849" s="13">
        <f t="shared" si="1356"/>
        <v>-2.4979761150473179E-3</v>
      </c>
      <c r="G4849" s="2">
        <f t="shared" si="1351"/>
        <v>10715.439833333332</v>
      </c>
      <c r="H4849" s="2">
        <f t="shared" ca="1" si="1357"/>
        <v>147053.6</v>
      </c>
      <c r="I4849">
        <f t="shared" ca="1" si="1358"/>
        <v>1</v>
      </c>
      <c r="J4849">
        <f t="shared" si="1359"/>
        <v>-1</v>
      </c>
      <c r="K4849">
        <f t="shared" si="1352"/>
        <v>21.650000000001455</v>
      </c>
      <c r="L4849">
        <f t="shared" ca="1" si="1353"/>
        <v>21.650000000001455</v>
      </c>
      <c r="M4849" s="14">
        <f t="shared" si="1354"/>
        <v>6923.0300000000498</v>
      </c>
      <c r="N4849">
        <f t="shared" si="1360"/>
        <v>0</v>
      </c>
      <c r="O4849">
        <f t="shared" si="1355"/>
        <v>0</v>
      </c>
      <c r="P4849">
        <f>COUNTIF(作圖資料!$A$3:$A$249,A4849)</f>
        <v>0</v>
      </c>
      <c r="R4849" s="7">
        <f t="shared" si="1361"/>
        <v>3</v>
      </c>
      <c r="S4849" s="8">
        <f t="shared" ca="1" si="1362"/>
        <v>3</v>
      </c>
      <c r="T4849" s="8">
        <f t="shared" ca="1" si="1363"/>
        <v>8830</v>
      </c>
      <c r="U4849" s="8">
        <f t="shared" ca="1" si="1364"/>
        <v>0</v>
      </c>
      <c r="V4849" s="9">
        <f t="shared" ca="1" si="1365"/>
        <v>0</v>
      </c>
      <c r="W4849" s="3">
        <f t="shared" si="1366"/>
        <v>-1.4357371328873603E-3</v>
      </c>
      <c r="X4849" s="3">
        <f t="shared" si="1367"/>
        <v>2.2563790346031176E-2</v>
      </c>
      <c r="Y4849" s="3">
        <f t="shared" si="1368"/>
        <v>2.14760214760219E-2</v>
      </c>
    </row>
    <row r="4850" spans="1:25" x14ac:dyDescent="0.25">
      <c r="A4850" s="1">
        <v>43124</v>
      </c>
      <c r="B4850" s="2">
        <v>11152.16</v>
      </c>
      <c r="C4850" s="2">
        <v>144342</v>
      </c>
      <c r="D4850" s="2">
        <v>11126</v>
      </c>
      <c r="E4850" s="2">
        <v>11111</v>
      </c>
      <c r="F4850" s="13">
        <f t="shared" si="1356"/>
        <v>-2.3457339206036654E-3</v>
      </c>
      <c r="G4850" s="2">
        <f t="shared" si="1351"/>
        <v>10721.4125</v>
      </c>
      <c r="H4850" s="2">
        <f t="shared" ca="1" si="1357"/>
        <v>146519.4</v>
      </c>
      <c r="I4850">
        <f t="shared" ca="1" si="1358"/>
        <v>-1</v>
      </c>
      <c r="J4850">
        <f t="shared" si="1359"/>
        <v>-1</v>
      </c>
      <c r="K4850">
        <f t="shared" si="1352"/>
        <v>-100.95000000000073</v>
      </c>
      <c r="L4850">
        <f t="shared" ca="1" si="1353"/>
        <v>-100.95000000000073</v>
      </c>
      <c r="M4850" s="14">
        <f t="shared" si="1354"/>
        <v>6923.0300000000498</v>
      </c>
      <c r="N4850">
        <f t="shared" si="1360"/>
        <v>0</v>
      </c>
      <c r="O4850">
        <f t="shared" si="1355"/>
        <v>0</v>
      </c>
      <c r="P4850">
        <f>COUNTIF(作圖資料!$A$3:$A$249,A4850)</f>
        <v>0</v>
      </c>
      <c r="R4850" s="7">
        <f t="shared" si="1361"/>
        <v>-99</v>
      </c>
      <c r="S4850" s="8">
        <f t="shared" ca="1" si="1362"/>
        <v>-99</v>
      </c>
      <c r="T4850" s="8">
        <f t="shared" ca="1" si="1363"/>
        <v>8830</v>
      </c>
      <c r="U4850" s="8">
        <f t="shared" ca="1" si="1364"/>
        <v>0</v>
      </c>
      <c r="V4850" s="9">
        <f t="shared" ca="1" si="1365"/>
        <v>0</v>
      </c>
      <c r="W4850" s="3">
        <f t="shared" si="1366"/>
        <v>-1.4357371328873603E-3</v>
      </c>
      <c r="X4850" s="3">
        <f t="shared" si="1367"/>
        <v>1.3390520500145664E-2</v>
      </c>
      <c r="Y4850" s="3">
        <f t="shared" si="1368"/>
        <v>1.2467012467012761E-2</v>
      </c>
    </row>
    <row r="4851" spans="1:25" x14ac:dyDescent="0.25">
      <c r="A4851" s="1">
        <v>43125</v>
      </c>
      <c r="B4851" s="2">
        <v>11165.95</v>
      </c>
      <c r="C4851" s="2">
        <v>160287</v>
      </c>
      <c r="D4851" s="2">
        <v>11154</v>
      </c>
      <c r="E4851" s="2">
        <v>11140</v>
      </c>
      <c r="F4851" s="13">
        <f t="shared" si="1356"/>
        <v>-1.0702179393603517E-3</v>
      </c>
      <c r="G4851" s="2">
        <f t="shared" si="1351"/>
        <v>10727.405666666667</v>
      </c>
      <c r="H4851" s="2">
        <f t="shared" ca="1" si="1357"/>
        <v>148796.79999999999</v>
      </c>
      <c r="I4851">
        <f t="shared" ca="1" si="1358"/>
        <v>1</v>
      </c>
      <c r="J4851">
        <f t="shared" si="1359"/>
        <v>-1</v>
      </c>
      <c r="K4851">
        <f t="shared" si="1352"/>
        <v>13.790000000000873</v>
      </c>
      <c r="L4851">
        <f t="shared" ca="1" si="1353"/>
        <v>-13.790000000000873</v>
      </c>
      <c r="M4851" s="14">
        <f t="shared" si="1354"/>
        <v>6923.0300000000498</v>
      </c>
      <c r="N4851">
        <f t="shared" si="1360"/>
        <v>0</v>
      </c>
      <c r="O4851">
        <f t="shared" si="1355"/>
        <v>0</v>
      </c>
      <c r="P4851">
        <f>COUNTIF(作圖資料!$A$3:$A$249,A4851)</f>
        <v>0</v>
      </c>
      <c r="R4851" s="7">
        <f t="shared" si="1361"/>
        <v>28</v>
      </c>
      <c r="S4851" s="8">
        <f t="shared" ca="1" si="1362"/>
        <v>-28</v>
      </c>
      <c r="T4851" s="8">
        <f t="shared" ca="1" si="1363"/>
        <v>8830</v>
      </c>
      <c r="U4851" s="8">
        <f t="shared" ca="1" si="1364"/>
        <v>0</v>
      </c>
      <c r="V4851" s="9">
        <f t="shared" ca="1" si="1365"/>
        <v>0</v>
      </c>
      <c r="W4851" s="3">
        <f t="shared" si="1366"/>
        <v>-1.4357371328873603E-3</v>
      </c>
      <c r="X4851" s="3">
        <f t="shared" si="1367"/>
        <v>1.4643610061064738E-2</v>
      </c>
      <c r="Y4851" s="3">
        <f t="shared" si="1368"/>
        <v>1.5015015015015232E-2</v>
      </c>
    </row>
    <row r="4852" spans="1:25" x14ac:dyDescent="0.25">
      <c r="A4852" s="1">
        <v>43126</v>
      </c>
      <c r="B4852" s="2">
        <v>11147.1</v>
      </c>
      <c r="C4852" s="2">
        <v>135944</v>
      </c>
      <c r="D4852" s="2">
        <v>11146</v>
      </c>
      <c r="E4852" s="2">
        <v>11134</v>
      </c>
      <c r="F4852" s="13">
        <f t="shared" si="1356"/>
        <v>-9.8680374267745563E-5</v>
      </c>
      <c r="G4852" s="2">
        <f t="shared" si="1351"/>
        <v>10733.382166666668</v>
      </c>
      <c r="H4852" s="2">
        <f t="shared" ca="1" si="1357"/>
        <v>149283</v>
      </c>
      <c r="I4852">
        <f t="shared" ca="1" si="1358"/>
        <v>-1</v>
      </c>
      <c r="J4852">
        <f t="shared" si="1359"/>
        <v>-1</v>
      </c>
      <c r="K4852">
        <f t="shared" si="1352"/>
        <v>-18.850000000000364</v>
      </c>
      <c r="L4852">
        <f t="shared" ca="1" si="1353"/>
        <v>-18.850000000000364</v>
      </c>
      <c r="M4852" s="14">
        <f t="shared" si="1354"/>
        <v>6923.0300000000498</v>
      </c>
      <c r="N4852">
        <f t="shared" si="1360"/>
        <v>0</v>
      </c>
      <c r="O4852">
        <f t="shared" si="1355"/>
        <v>0</v>
      </c>
      <c r="P4852">
        <f>COUNTIF(作圖資料!$A$3:$A$249,A4852)</f>
        <v>0</v>
      </c>
      <c r="R4852" s="7">
        <f t="shared" si="1361"/>
        <v>-8</v>
      </c>
      <c r="S4852" s="8">
        <f t="shared" ca="1" si="1362"/>
        <v>-8</v>
      </c>
      <c r="T4852" s="8">
        <f t="shared" ca="1" si="1363"/>
        <v>8830</v>
      </c>
      <c r="U4852" s="8">
        <f t="shared" ca="1" si="1364"/>
        <v>0</v>
      </c>
      <c r="V4852" s="9">
        <f t="shared" ca="1" si="1365"/>
        <v>0</v>
      </c>
      <c r="W4852" s="3">
        <f t="shared" si="1366"/>
        <v>-1.4357371328873603E-3</v>
      </c>
      <c r="X4852" s="3">
        <f t="shared" si="1367"/>
        <v>1.2930721139866597E-2</v>
      </c>
      <c r="Y4852" s="3">
        <f t="shared" si="1368"/>
        <v>1.4287014287014399E-2</v>
      </c>
    </row>
    <row r="4853" spans="1:25" x14ac:dyDescent="0.25">
      <c r="A4853" s="1">
        <v>43129</v>
      </c>
      <c r="B4853" s="2">
        <v>11221.81</v>
      </c>
      <c r="C4853" s="2">
        <v>130408</v>
      </c>
      <c r="D4853" s="2">
        <v>11196</v>
      </c>
      <c r="E4853" s="2">
        <v>11185</v>
      </c>
      <c r="F4853" s="13">
        <f t="shared" si="1356"/>
        <v>-2.2999854747138837E-3</v>
      </c>
      <c r="G4853" s="2">
        <f t="shared" si="1351"/>
        <v>10740.399500000001</v>
      </c>
      <c r="H4853" s="2">
        <f t="shared" ca="1" si="1357"/>
        <v>145714.6</v>
      </c>
      <c r="I4853">
        <f t="shared" ca="1" si="1358"/>
        <v>-1</v>
      </c>
      <c r="J4853">
        <f t="shared" si="1359"/>
        <v>-1</v>
      </c>
      <c r="K4853">
        <f t="shared" si="1352"/>
        <v>74.709999999999127</v>
      </c>
      <c r="L4853">
        <f t="shared" ca="1" si="1353"/>
        <v>-74.709999999999127</v>
      </c>
      <c r="M4853" s="14">
        <f t="shared" si="1354"/>
        <v>6923.0300000000498</v>
      </c>
      <c r="N4853">
        <f t="shared" si="1360"/>
        <v>0</v>
      </c>
      <c r="O4853">
        <f t="shared" si="1355"/>
        <v>0</v>
      </c>
      <c r="P4853">
        <f>COUNTIF(作圖資料!$A$3:$A$249,A4853)</f>
        <v>0</v>
      </c>
      <c r="R4853" s="7">
        <f t="shared" si="1361"/>
        <v>50</v>
      </c>
      <c r="S4853" s="8">
        <f t="shared" ca="1" si="1362"/>
        <v>-50</v>
      </c>
      <c r="T4853" s="8">
        <f t="shared" ca="1" si="1363"/>
        <v>8830</v>
      </c>
      <c r="U4853" s="8">
        <f t="shared" ca="1" si="1364"/>
        <v>0</v>
      </c>
      <c r="V4853" s="9">
        <f t="shared" ca="1" si="1365"/>
        <v>0</v>
      </c>
      <c r="W4853" s="3">
        <f t="shared" si="1366"/>
        <v>-1.4357371328873603E-3</v>
      </c>
      <c r="X4853" s="3">
        <f t="shared" si="1367"/>
        <v>1.9719576911893189E-2</v>
      </c>
      <c r="Y4853" s="3">
        <f t="shared" si="1368"/>
        <v>1.8837018837018826E-2</v>
      </c>
    </row>
    <row r="4854" spans="1:25" x14ac:dyDescent="0.25">
      <c r="A4854" s="1">
        <v>43130</v>
      </c>
      <c r="B4854" s="2">
        <v>11076.78</v>
      </c>
      <c r="C4854" s="2">
        <v>137378</v>
      </c>
      <c r="D4854" s="2">
        <v>11064</v>
      </c>
      <c r="E4854" s="2">
        <v>11053</v>
      </c>
      <c r="F4854" s="13">
        <f t="shared" si="1356"/>
        <v>-1.1537649027967278E-3</v>
      </c>
      <c r="G4854" s="2">
        <f t="shared" si="1351"/>
        <v>10745.242666666667</v>
      </c>
      <c r="H4854" s="2">
        <f t="shared" ca="1" si="1357"/>
        <v>141671.79999999999</v>
      </c>
      <c r="I4854">
        <f t="shared" ca="1" si="1358"/>
        <v>-1</v>
      </c>
      <c r="J4854">
        <f t="shared" si="1359"/>
        <v>-1</v>
      </c>
      <c r="K4854">
        <f t="shared" si="1352"/>
        <v>-145.02999999999884</v>
      </c>
      <c r="L4854">
        <f t="shared" ca="1" si="1353"/>
        <v>145.02999999999884</v>
      </c>
      <c r="M4854" s="14">
        <f t="shared" si="1354"/>
        <v>6923.0300000000498</v>
      </c>
      <c r="N4854">
        <f t="shared" si="1360"/>
        <v>0</v>
      </c>
      <c r="O4854">
        <f t="shared" si="1355"/>
        <v>0</v>
      </c>
      <c r="P4854">
        <f>COUNTIF(作圖資料!$A$3:$A$249,A4854)</f>
        <v>0</v>
      </c>
      <c r="R4854" s="7">
        <f t="shared" si="1361"/>
        <v>-132</v>
      </c>
      <c r="S4854" s="8">
        <f t="shared" ca="1" si="1362"/>
        <v>132</v>
      </c>
      <c r="T4854" s="8">
        <f t="shared" ca="1" si="1363"/>
        <v>8830</v>
      </c>
      <c r="U4854" s="8">
        <f t="shared" ca="1" si="1364"/>
        <v>0</v>
      </c>
      <c r="V4854" s="9">
        <f t="shared" ca="1" si="1365"/>
        <v>0</v>
      </c>
      <c r="W4854" s="3">
        <f t="shared" si="1366"/>
        <v>-1.4357371328873603E-3</v>
      </c>
      <c r="X4854" s="3">
        <f t="shared" si="1367"/>
        <v>6.5407822041294583E-3</v>
      </c>
      <c r="Y4854" s="3">
        <f t="shared" si="1368"/>
        <v>6.825006825006863E-3</v>
      </c>
    </row>
    <row r="4855" spans="1:25" x14ac:dyDescent="0.25">
      <c r="A4855" s="1">
        <v>43131</v>
      </c>
      <c r="B4855" s="2">
        <v>11103.79</v>
      </c>
      <c r="C4855" s="2">
        <v>132916</v>
      </c>
      <c r="D4855" s="2">
        <v>11098</v>
      </c>
      <c r="E4855" s="2">
        <v>11088</v>
      </c>
      <c r="F4855" s="13">
        <f t="shared" si="1356"/>
        <v>-5.2144357917438544E-4</v>
      </c>
      <c r="G4855" s="2">
        <f t="shared" si="1351"/>
        <v>10749.6335</v>
      </c>
      <c r="H4855" s="2">
        <f t="shared" ca="1" si="1357"/>
        <v>139386.6</v>
      </c>
      <c r="I4855">
        <f t="shared" ca="1" si="1358"/>
        <v>-1</v>
      </c>
      <c r="J4855">
        <f t="shared" si="1359"/>
        <v>-1</v>
      </c>
      <c r="K4855">
        <f t="shared" si="1352"/>
        <v>27.010000000000218</v>
      </c>
      <c r="L4855">
        <f t="shared" ca="1" si="1353"/>
        <v>-27.010000000000218</v>
      </c>
      <c r="M4855" s="14">
        <f t="shared" si="1354"/>
        <v>6923.0300000000498</v>
      </c>
      <c r="N4855">
        <f t="shared" si="1360"/>
        <v>0</v>
      </c>
      <c r="O4855">
        <f t="shared" si="1355"/>
        <v>0</v>
      </c>
      <c r="P4855">
        <f>COUNTIF(作圖資料!$A$3:$A$249,A4855)</f>
        <v>0</v>
      </c>
      <c r="R4855" s="7">
        <f t="shared" si="1361"/>
        <v>34</v>
      </c>
      <c r="S4855" s="8">
        <f t="shared" ca="1" si="1362"/>
        <v>-34</v>
      </c>
      <c r="T4855" s="8">
        <f t="shared" ca="1" si="1363"/>
        <v>8830</v>
      </c>
      <c r="U4855" s="8">
        <f t="shared" ca="1" si="1364"/>
        <v>0</v>
      </c>
      <c r="V4855" s="9">
        <f t="shared" ca="1" si="1365"/>
        <v>0</v>
      </c>
      <c r="W4855" s="3">
        <f t="shared" si="1366"/>
        <v>-1.4357371328873603E-3</v>
      </c>
      <c r="X4855" s="3">
        <f t="shared" si="1367"/>
        <v>8.9951657458566814E-3</v>
      </c>
      <c r="Y4855" s="3">
        <f t="shared" si="1368"/>
        <v>9.9190099190100689E-3</v>
      </c>
    </row>
    <row r="4856" spans="1:25" x14ac:dyDescent="0.25">
      <c r="A4856" s="1">
        <v>43132</v>
      </c>
      <c r="B4856" s="2">
        <v>11160.25</v>
      </c>
      <c r="C4856" s="2">
        <v>120930</v>
      </c>
      <c r="D4856" s="2">
        <v>11160</v>
      </c>
      <c r="E4856" s="2">
        <v>11153</v>
      </c>
      <c r="F4856" s="13">
        <f t="shared" si="1356"/>
        <v>-2.2400931878774344E-5</v>
      </c>
      <c r="G4856" s="2">
        <f t="shared" si="1351"/>
        <v>10755.321166666667</v>
      </c>
      <c r="H4856" s="2">
        <f t="shared" ca="1" si="1357"/>
        <v>131515.20000000001</v>
      </c>
      <c r="I4856">
        <f t="shared" ca="1" si="1358"/>
        <v>-1</v>
      </c>
      <c r="J4856">
        <f t="shared" si="1359"/>
        <v>-1</v>
      </c>
      <c r="K4856">
        <f t="shared" si="1352"/>
        <v>56.459999999999127</v>
      </c>
      <c r="L4856">
        <f t="shared" ca="1" si="1353"/>
        <v>-56.459999999999127</v>
      </c>
      <c r="M4856" s="14">
        <f t="shared" si="1354"/>
        <v>6923.0300000000498</v>
      </c>
      <c r="N4856">
        <f t="shared" si="1360"/>
        <v>0</v>
      </c>
      <c r="O4856">
        <f t="shared" si="1355"/>
        <v>0</v>
      </c>
      <c r="P4856">
        <f>COUNTIF(作圖資料!$A$3:$A$249,A4856)</f>
        <v>0</v>
      </c>
      <c r="R4856" s="7">
        <f t="shared" si="1361"/>
        <v>62</v>
      </c>
      <c r="S4856" s="8">
        <f t="shared" ca="1" si="1362"/>
        <v>-62</v>
      </c>
      <c r="T4856" s="8">
        <f t="shared" ca="1" si="1363"/>
        <v>8830</v>
      </c>
      <c r="U4856" s="8">
        <f t="shared" ca="1" si="1364"/>
        <v>0</v>
      </c>
      <c r="V4856" s="9">
        <f t="shared" ca="1" si="1365"/>
        <v>0</v>
      </c>
      <c r="W4856" s="3">
        <f t="shared" si="1366"/>
        <v>-1.4357371328873603E-3</v>
      </c>
      <c r="X4856" s="3">
        <f t="shared" si="1367"/>
        <v>1.4125654259959486E-2</v>
      </c>
      <c r="Y4856" s="3">
        <f t="shared" si="1368"/>
        <v>1.5561015561015745E-2</v>
      </c>
    </row>
    <row r="4857" spans="1:25" x14ac:dyDescent="0.25">
      <c r="A4857" s="1">
        <v>43133</v>
      </c>
      <c r="B4857" s="2">
        <v>11126.23</v>
      </c>
      <c r="C4857" s="2">
        <v>119614</v>
      </c>
      <c r="D4857" s="2">
        <v>11116</v>
      </c>
      <c r="E4857" s="2">
        <v>11106</v>
      </c>
      <c r="F4857" s="13">
        <f t="shared" si="1356"/>
        <v>-9.1944890587369876E-4</v>
      </c>
      <c r="G4857" s="2">
        <f t="shared" si="1351"/>
        <v>10761.703833333335</v>
      </c>
      <c r="H4857" s="2">
        <f t="shared" ca="1" si="1357"/>
        <v>128249.2</v>
      </c>
      <c r="I4857">
        <f t="shared" ca="1" si="1358"/>
        <v>-1</v>
      </c>
      <c r="J4857">
        <f t="shared" si="1359"/>
        <v>-1</v>
      </c>
      <c r="K4857">
        <f t="shared" si="1352"/>
        <v>-34.020000000000437</v>
      </c>
      <c r="L4857">
        <f t="shared" ca="1" si="1353"/>
        <v>34.020000000000437</v>
      </c>
      <c r="M4857" s="14">
        <f t="shared" si="1354"/>
        <v>6923.0300000000498</v>
      </c>
      <c r="N4857">
        <f t="shared" si="1360"/>
        <v>0</v>
      </c>
      <c r="O4857">
        <f t="shared" si="1355"/>
        <v>0</v>
      </c>
      <c r="P4857">
        <f>COUNTIF(作圖資料!$A$3:$A$249,A4857)</f>
        <v>0</v>
      </c>
      <c r="R4857" s="7">
        <f t="shared" si="1361"/>
        <v>-44</v>
      </c>
      <c r="S4857" s="8">
        <f t="shared" ca="1" si="1362"/>
        <v>44</v>
      </c>
      <c r="T4857" s="8">
        <f t="shared" ca="1" si="1363"/>
        <v>8830</v>
      </c>
      <c r="U4857" s="8">
        <f t="shared" ca="1" si="1364"/>
        <v>0</v>
      </c>
      <c r="V4857" s="9">
        <f t="shared" ca="1" si="1365"/>
        <v>0</v>
      </c>
      <c r="W4857" s="3">
        <f t="shared" si="1366"/>
        <v>-1.4357371328873603E-3</v>
      </c>
      <c r="X4857" s="3">
        <f t="shared" si="1367"/>
        <v>1.1034275952311878E-2</v>
      </c>
      <c r="Y4857" s="3">
        <f t="shared" si="1368"/>
        <v>1.1557011557011831E-2</v>
      </c>
    </row>
    <row r="4858" spans="1:25" x14ac:dyDescent="0.25">
      <c r="A4858" s="1">
        <v>43136</v>
      </c>
      <c r="B4858" s="2">
        <v>10946.25</v>
      </c>
      <c r="C4858" s="2">
        <v>128194</v>
      </c>
      <c r="D4858" s="2">
        <v>10928</v>
      </c>
      <c r="E4858" s="2">
        <v>10915</v>
      </c>
      <c r="F4858" s="13">
        <f t="shared" si="1356"/>
        <v>-1.6672376384606613E-3</v>
      </c>
      <c r="G4858" s="2">
        <f t="shared" si="1351"/>
        <v>10765.263500000001</v>
      </c>
      <c r="H4858" s="2">
        <f t="shared" ca="1" si="1357"/>
        <v>127806.39999999999</v>
      </c>
      <c r="I4858">
        <f t="shared" ca="1" si="1358"/>
        <v>1</v>
      </c>
      <c r="J4858">
        <f t="shared" si="1359"/>
        <v>-1</v>
      </c>
      <c r="K4858">
        <f t="shared" si="1352"/>
        <v>-179.97999999999956</v>
      </c>
      <c r="L4858">
        <f t="shared" ca="1" si="1353"/>
        <v>179.97999999999956</v>
      </c>
      <c r="M4858" s="14">
        <f t="shared" si="1354"/>
        <v>6923.0300000000498</v>
      </c>
      <c r="N4858">
        <f t="shared" si="1360"/>
        <v>0</v>
      </c>
      <c r="O4858">
        <f t="shared" si="1355"/>
        <v>0</v>
      </c>
      <c r="P4858">
        <f>COUNTIF(作圖資料!$A$3:$A$249,A4858)</f>
        <v>0</v>
      </c>
      <c r="R4858" s="7">
        <f t="shared" si="1361"/>
        <v>-188</v>
      </c>
      <c r="S4858" s="8">
        <f t="shared" ca="1" si="1362"/>
        <v>188</v>
      </c>
      <c r="T4858" s="8">
        <f t="shared" ca="1" si="1363"/>
        <v>8830</v>
      </c>
      <c r="U4858" s="8">
        <f t="shared" ca="1" si="1364"/>
        <v>0</v>
      </c>
      <c r="V4858" s="9">
        <f t="shared" ca="1" si="1365"/>
        <v>0</v>
      </c>
      <c r="W4858" s="3">
        <f t="shared" si="1366"/>
        <v>-1.4357371328873603E-3</v>
      </c>
      <c r="X4858" s="3">
        <f t="shared" si="1367"/>
        <v>-5.3204056411745304E-3</v>
      </c>
      <c r="Y4858" s="3">
        <f t="shared" si="1368"/>
        <v>-5.5510055510052947E-3</v>
      </c>
    </row>
    <row r="4859" spans="1:25" x14ac:dyDescent="0.25">
      <c r="A4859" s="1">
        <v>43137</v>
      </c>
      <c r="B4859" s="2">
        <v>10404</v>
      </c>
      <c r="C4859" s="2">
        <v>240882</v>
      </c>
      <c r="D4859" s="2">
        <v>10399</v>
      </c>
      <c r="E4859" s="2">
        <v>10380</v>
      </c>
      <c r="F4859" s="13">
        <f t="shared" si="1356"/>
        <v>-4.8058439061904323E-4</v>
      </c>
      <c r="G4859" s="2">
        <f t="shared" si="1351"/>
        <v>10760.598166666668</v>
      </c>
      <c r="H4859" s="2">
        <f t="shared" ca="1" si="1357"/>
        <v>148507.20000000001</v>
      </c>
      <c r="I4859">
        <f t="shared" ca="1" si="1358"/>
        <v>1</v>
      </c>
      <c r="J4859">
        <f t="shared" si="1359"/>
        <v>-1</v>
      </c>
      <c r="K4859">
        <f t="shared" si="1352"/>
        <v>-542.25</v>
      </c>
      <c r="L4859">
        <f t="shared" ca="1" si="1353"/>
        <v>-542.25</v>
      </c>
      <c r="M4859" s="14">
        <f t="shared" si="1354"/>
        <v>6923.0300000000498</v>
      </c>
      <c r="N4859">
        <f t="shared" si="1360"/>
        <v>0</v>
      </c>
      <c r="O4859">
        <f t="shared" si="1355"/>
        <v>0</v>
      </c>
      <c r="P4859">
        <f>COUNTIF(作圖資料!$A$3:$A$249,A4859)</f>
        <v>0</v>
      </c>
      <c r="R4859" s="7">
        <f t="shared" si="1361"/>
        <v>-529</v>
      </c>
      <c r="S4859" s="8">
        <f t="shared" ca="1" si="1362"/>
        <v>-529</v>
      </c>
      <c r="T4859" s="8">
        <f t="shared" ca="1" si="1363"/>
        <v>8830</v>
      </c>
      <c r="U4859" s="8">
        <f t="shared" ca="1" si="1364"/>
        <v>0</v>
      </c>
      <c r="V4859" s="9">
        <f t="shared" ca="1" si="1365"/>
        <v>0</v>
      </c>
      <c r="W4859" s="3">
        <f t="shared" si="1366"/>
        <v>-1.4357371328873603E-3</v>
      </c>
      <c r="X4859" s="3">
        <f t="shared" si="1367"/>
        <v>-5.4594358825239664E-2</v>
      </c>
      <c r="Y4859" s="3">
        <f t="shared" si="1368"/>
        <v>-5.3690053690053419E-2</v>
      </c>
    </row>
    <row r="4860" spans="1:25" x14ac:dyDescent="0.25">
      <c r="A4860" s="1">
        <v>43138</v>
      </c>
      <c r="B4860" s="2">
        <v>10551.54</v>
      </c>
      <c r="C4860" s="2">
        <v>173544</v>
      </c>
      <c r="D4860" s="2">
        <v>10517</v>
      </c>
      <c r="E4860" s="2">
        <v>10498</v>
      </c>
      <c r="F4860" s="13">
        <f t="shared" si="1356"/>
        <v>-3.2734558178237894E-3</v>
      </c>
      <c r="G4860" s="2">
        <f t="shared" si="1351"/>
        <v>10758.337500000001</v>
      </c>
      <c r="H4860" s="2">
        <f t="shared" ca="1" si="1357"/>
        <v>156632.79999999999</v>
      </c>
      <c r="I4860">
        <f t="shared" ca="1" si="1358"/>
        <v>1</v>
      </c>
      <c r="J4860">
        <f t="shared" si="1359"/>
        <v>-1</v>
      </c>
      <c r="K4860">
        <f t="shared" si="1352"/>
        <v>147.54000000000087</v>
      </c>
      <c r="L4860">
        <f t="shared" ca="1" si="1353"/>
        <v>147.54000000000087</v>
      </c>
      <c r="M4860" s="14">
        <f t="shared" si="1354"/>
        <v>6923.0300000000498</v>
      </c>
      <c r="N4860">
        <f t="shared" si="1360"/>
        <v>0</v>
      </c>
      <c r="O4860">
        <f t="shared" si="1355"/>
        <v>0</v>
      </c>
      <c r="P4860">
        <f>COUNTIF(作圖資料!$A$3:$A$249,A4860)</f>
        <v>0</v>
      </c>
      <c r="R4860" s="7">
        <f t="shared" si="1361"/>
        <v>118</v>
      </c>
      <c r="S4860" s="8">
        <f t="shared" ca="1" si="1362"/>
        <v>118</v>
      </c>
      <c r="T4860" s="8">
        <f t="shared" ca="1" si="1363"/>
        <v>8830</v>
      </c>
      <c r="U4860" s="8">
        <f t="shared" ca="1" si="1364"/>
        <v>0</v>
      </c>
      <c r="V4860" s="9">
        <f t="shared" ca="1" si="1365"/>
        <v>0</v>
      </c>
      <c r="W4860" s="3">
        <f t="shared" si="1366"/>
        <v>-1.4357371328873603E-3</v>
      </c>
      <c r="X4860" s="3">
        <f t="shared" si="1367"/>
        <v>-4.1187481826111871E-2</v>
      </c>
      <c r="Y4860" s="3">
        <f t="shared" si="1368"/>
        <v>-4.2952042952042691E-2</v>
      </c>
    </row>
    <row r="4861" spans="1:25" x14ac:dyDescent="0.25">
      <c r="A4861" s="1">
        <v>43139</v>
      </c>
      <c r="B4861" s="2">
        <v>10528.52</v>
      </c>
      <c r="C4861" s="2">
        <v>119472</v>
      </c>
      <c r="D4861" s="2">
        <v>10518</v>
      </c>
      <c r="E4861" s="2">
        <v>10502</v>
      </c>
      <c r="F4861" s="13">
        <f t="shared" si="1356"/>
        <v>-9.9919076945287344E-4</v>
      </c>
      <c r="G4861" s="2">
        <f t="shared" si="1351"/>
        <v>10756.635333333335</v>
      </c>
      <c r="H4861" s="2">
        <f t="shared" ca="1" si="1357"/>
        <v>156341.20000000001</v>
      </c>
      <c r="I4861">
        <f t="shared" ca="1" si="1358"/>
        <v>-1</v>
      </c>
      <c r="J4861">
        <f t="shared" si="1359"/>
        <v>-1</v>
      </c>
      <c r="K4861">
        <f t="shared" si="1352"/>
        <v>-23.020000000000437</v>
      </c>
      <c r="L4861">
        <f t="shared" ca="1" si="1353"/>
        <v>-23.020000000000437</v>
      </c>
      <c r="M4861" s="14">
        <f t="shared" si="1354"/>
        <v>6923.0300000000498</v>
      </c>
      <c r="N4861">
        <f t="shared" si="1360"/>
        <v>0</v>
      </c>
      <c r="O4861">
        <f t="shared" si="1355"/>
        <v>0</v>
      </c>
      <c r="P4861">
        <f>COUNTIF(作圖資料!$A$3:$A$249,A4861)</f>
        <v>0</v>
      </c>
      <c r="R4861" s="7">
        <f t="shared" si="1361"/>
        <v>1</v>
      </c>
      <c r="S4861" s="8">
        <f t="shared" ca="1" si="1362"/>
        <v>1</v>
      </c>
      <c r="T4861" s="8">
        <f t="shared" ca="1" si="1363"/>
        <v>8830</v>
      </c>
      <c r="U4861" s="8">
        <f t="shared" ca="1" si="1364"/>
        <v>0</v>
      </c>
      <c r="V4861" s="9">
        <f t="shared" ca="1" si="1365"/>
        <v>0</v>
      </c>
      <c r="W4861" s="3">
        <f t="shared" si="1366"/>
        <v>-1.4357371328873603E-3</v>
      </c>
      <c r="X4861" s="3">
        <f t="shared" si="1367"/>
        <v>-4.3279296307065618E-2</v>
      </c>
      <c r="Y4861" s="3">
        <f t="shared" si="1368"/>
        <v>-4.2861042861042642E-2</v>
      </c>
    </row>
    <row r="4862" spans="1:25" x14ac:dyDescent="0.25">
      <c r="A4862" s="1">
        <v>43140</v>
      </c>
      <c r="B4862" s="2">
        <v>10371.75</v>
      </c>
      <c r="C4862" s="2">
        <v>150893</v>
      </c>
      <c r="D4862" s="2">
        <v>10353</v>
      </c>
      <c r="E4862" s="2">
        <v>10322</v>
      </c>
      <c r="F4862" s="13">
        <f t="shared" si="1356"/>
        <v>-1.8077952129582631E-3</v>
      </c>
      <c r="G4862" s="2">
        <f t="shared" ref="G4862:G4925" si="1369">AVERAGE(B4803:B4862)</f>
        <v>10752.413833333334</v>
      </c>
      <c r="H4862" s="2">
        <f t="shared" ca="1" si="1357"/>
        <v>162597</v>
      </c>
      <c r="I4862">
        <f t="shared" ca="1" si="1358"/>
        <v>-1</v>
      </c>
      <c r="J4862">
        <f t="shared" si="1359"/>
        <v>-1</v>
      </c>
      <c r="K4862">
        <f t="shared" ref="K4862:K4925" si="1370">B4862-B4861</f>
        <v>-156.77000000000044</v>
      </c>
      <c r="L4862">
        <f t="shared" ref="L4862:L4925" ca="1" si="1371">I4861*K4862</f>
        <v>156.77000000000044</v>
      </c>
      <c r="M4862" s="14">
        <f t="shared" ref="M4862:M4925" si="1372">M4861+K4862*N4861</f>
        <v>6923.0300000000498</v>
      </c>
      <c r="N4862">
        <f t="shared" si="1360"/>
        <v>0</v>
      </c>
      <c r="O4862">
        <f t="shared" ref="O4862:O4925" si="1373">ABS(N4862-N4861)</f>
        <v>0</v>
      </c>
      <c r="P4862">
        <f>COUNTIF(作圖資料!$A$3:$A$249,A4862)</f>
        <v>0</v>
      </c>
      <c r="R4862" s="7">
        <f t="shared" si="1361"/>
        <v>-165</v>
      </c>
      <c r="S4862" s="8">
        <f t="shared" ca="1" si="1362"/>
        <v>165</v>
      </c>
      <c r="T4862" s="8">
        <f t="shared" ca="1" si="1363"/>
        <v>8830</v>
      </c>
      <c r="U4862" s="8">
        <f t="shared" ca="1" si="1364"/>
        <v>0</v>
      </c>
      <c r="V4862" s="9">
        <f t="shared" ca="1" si="1365"/>
        <v>0</v>
      </c>
      <c r="W4862" s="3">
        <f t="shared" si="1366"/>
        <v>-1.4357371328873603E-3</v>
      </c>
      <c r="X4862" s="3">
        <f t="shared" si="1367"/>
        <v>-5.7524898226228194E-2</v>
      </c>
      <c r="Y4862" s="3">
        <f t="shared" si="1368"/>
        <v>-5.7876057876057652E-2</v>
      </c>
    </row>
    <row r="4863" spans="1:25" x14ac:dyDescent="0.25">
      <c r="A4863" s="1">
        <v>43143</v>
      </c>
      <c r="B4863" s="2">
        <v>10421.09</v>
      </c>
      <c r="C4863" s="2">
        <v>106594</v>
      </c>
      <c r="D4863" s="2">
        <v>10410</v>
      </c>
      <c r="E4863" s="2">
        <v>10371</v>
      </c>
      <c r="F4863" s="13">
        <f t="shared" si="1356"/>
        <v>-1.0641881031638878E-3</v>
      </c>
      <c r="G4863" s="2">
        <f t="shared" si="1369"/>
        <v>10747.738000000001</v>
      </c>
      <c r="H4863" s="2">
        <f t="shared" ca="1" si="1357"/>
        <v>158277</v>
      </c>
      <c r="I4863">
        <f t="shared" ca="1" si="1358"/>
        <v>-1</v>
      </c>
      <c r="J4863">
        <f t="shared" si="1359"/>
        <v>-1</v>
      </c>
      <c r="K4863">
        <f t="shared" si="1370"/>
        <v>49.340000000000146</v>
      </c>
      <c r="L4863">
        <f t="shared" ca="1" si="1371"/>
        <v>-49.340000000000146</v>
      </c>
      <c r="M4863" s="14">
        <f t="shared" si="1372"/>
        <v>6923.0300000000498</v>
      </c>
      <c r="N4863">
        <f t="shared" si="1360"/>
        <v>0</v>
      </c>
      <c r="O4863">
        <f t="shared" si="1373"/>
        <v>0</v>
      </c>
      <c r="P4863">
        <f>COUNTIF(作圖資料!$A$3:$A$249,A4863)</f>
        <v>0</v>
      </c>
      <c r="R4863" s="7">
        <f t="shared" si="1361"/>
        <v>57</v>
      </c>
      <c r="S4863" s="8">
        <f t="shared" ca="1" si="1362"/>
        <v>-57</v>
      </c>
      <c r="T4863" s="8">
        <f t="shared" ca="1" si="1363"/>
        <v>8830</v>
      </c>
      <c r="U4863" s="8">
        <f t="shared" ca="1" si="1364"/>
        <v>0</v>
      </c>
      <c r="V4863" s="9">
        <f t="shared" ca="1" si="1365"/>
        <v>0</v>
      </c>
      <c r="W4863" s="3">
        <f t="shared" si="1366"/>
        <v>-1.4357371328873603E-3</v>
      </c>
      <c r="X4863" s="3">
        <f t="shared" si="1367"/>
        <v>-5.3041400116312531E-2</v>
      </c>
      <c r="Y4863" s="3">
        <f t="shared" si="1368"/>
        <v>-5.2689052689052551E-2</v>
      </c>
    </row>
    <row r="4864" spans="1:25" x14ac:dyDescent="0.25">
      <c r="A4864" s="1">
        <v>43152</v>
      </c>
      <c r="B4864" s="2">
        <v>10714.44</v>
      </c>
      <c r="C4864" s="2">
        <v>145128</v>
      </c>
      <c r="D4864" s="2">
        <v>10705</v>
      </c>
      <c r="E4864" s="2">
        <v>10685</v>
      </c>
      <c r="F4864" s="13">
        <f t="shared" si="1356"/>
        <v>-2.7476937665431578E-3</v>
      </c>
      <c r="G4864" s="2">
        <f t="shared" si="1369"/>
        <v>10748.5695</v>
      </c>
      <c r="H4864" s="2">
        <f t="shared" ca="1" si="1357"/>
        <v>139126.20000000001</v>
      </c>
      <c r="I4864">
        <f t="shared" ca="1" si="1358"/>
        <v>1</v>
      </c>
      <c r="J4864">
        <f t="shared" si="1359"/>
        <v>-1</v>
      </c>
      <c r="K4864">
        <f t="shared" si="1370"/>
        <v>293.35000000000036</v>
      </c>
      <c r="L4864">
        <f t="shared" ca="1" si="1371"/>
        <v>-293.35000000000036</v>
      </c>
      <c r="M4864" s="14">
        <f t="shared" si="1372"/>
        <v>6923.0300000000498</v>
      </c>
      <c r="N4864">
        <f t="shared" si="1360"/>
        <v>0</v>
      </c>
      <c r="O4864">
        <f t="shared" si="1373"/>
        <v>0</v>
      </c>
      <c r="P4864">
        <f>COUNTIF(作圖資料!$A$3:$A$249,A4864)</f>
        <v>1</v>
      </c>
      <c r="R4864" s="7">
        <f t="shared" si="1361"/>
        <v>295</v>
      </c>
      <c r="S4864" s="8">
        <f t="shared" ca="1" si="1362"/>
        <v>-295</v>
      </c>
      <c r="T4864" s="8">
        <f t="shared" ca="1" si="1363"/>
        <v>8830</v>
      </c>
      <c r="U4864" s="8">
        <f t="shared" ca="1" si="1364"/>
        <v>0</v>
      </c>
      <c r="V4864" s="9">
        <f t="shared" ca="1" si="1365"/>
        <v>0</v>
      </c>
      <c r="W4864" s="3">
        <f t="shared" si="1366"/>
        <v>-1.4357371328873603E-3</v>
      </c>
      <c r="X4864" s="3">
        <f t="shared" si="1367"/>
        <v>-2.6384850247164526E-2</v>
      </c>
      <c r="Y4864" s="3">
        <f t="shared" si="1368"/>
        <v>-2.5844025844025564E-2</v>
      </c>
    </row>
    <row r="4865" spans="1:25" x14ac:dyDescent="0.25">
      <c r="A4865" s="1">
        <v>43153</v>
      </c>
      <c r="B4865" s="2">
        <v>10662.38</v>
      </c>
      <c r="C4865" s="2">
        <v>120300</v>
      </c>
      <c r="D4865" s="2">
        <v>10626</v>
      </c>
      <c r="E4865" s="2">
        <v>10609</v>
      </c>
      <c r="F4865" s="13">
        <f t="shared" si="1356"/>
        <v>-3.411996195971212E-3</v>
      </c>
      <c r="G4865" s="2">
        <f t="shared" si="1369"/>
        <v>10746.621833333333</v>
      </c>
      <c r="H4865" s="2">
        <f t="shared" ca="1" si="1357"/>
        <v>128477.4</v>
      </c>
      <c r="I4865">
        <f t="shared" ca="1" si="1358"/>
        <v>-1</v>
      </c>
      <c r="J4865">
        <f t="shared" si="1359"/>
        <v>-1</v>
      </c>
      <c r="K4865">
        <f t="shared" si="1370"/>
        <v>-52.06000000000131</v>
      </c>
      <c r="L4865">
        <f t="shared" ca="1" si="1371"/>
        <v>-52.06000000000131</v>
      </c>
      <c r="M4865" s="14">
        <f t="shared" si="1372"/>
        <v>6923.0300000000498</v>
      </c>
      <c r="N4865">
        <f t="shared" si="1360"/>
        <v>0</v>
      </c>
      <c r="O4865">
        <f t="shared" si="1373"/>
        <v>0</v>
      </c>
      <c r="P4865">
        <f>COUNTIF(作圖資料!$A$3:$A$249,A4865)</f>
        <v>0</v>
      </c>
      <c r="R4865" s="7">
        <f t="shared" si="1361"/>
        <v>-59</v>
      </c>
      <c r="S4865" s="8">
        <f t="shared" ca="1" si="1362"/>
        <v>-59</v>
      </c>
      <c r="T4865" s="8">
        <f t="shared" ca="1" si="1363"/>
        <v>8830</v>
      </c>
      <c r="U4865" s="8">
        <f t="shared" ca="1" si="1364"/>
        <v>0</v>
      </c>
      <c r="V4865" s="9">
        <f t="shared" ca="1" si="1365"/>
        <v>0</v>
      </c>
      <c r="W4865" s="3">
        <f t="shared" si="1366"/>
        <v>-2.7476937665431578E-3</v>
      </c>
      <c r="X4865" s="3">
        <f t="shared" si="1367"/>
        <v>-4.8588633657009892E-3</v>
      </c>
      <c r="Y4865" s="3">
        <f t="shared" si="1368"/>
        <v>-5.5217594759007955E-3</v>
      </c>
    </row>
    <row r="4866" spans="1:25" x14ac:dyDescent="0.25">
      <c r="A4866" s="1">
        <v>43154</v>
      </c>
      <c r="B4866" s="2">
        <v>10794.55</v>
      </c>
      <c r="C4866" s="2">
        <v>123432</v>
      </c>
      <c r="D4866" s="2">
        <v>10781</v>
      </c>
      <c r="E4866" s="2">
        <v>10766</v>
      </c>
      <c r="F4866" s="13">
        <f t="shared" si="1356"/>
        <v>-1.2552630725689573E-3</v>
      </c>
      <c r="G4866" s="2">
        <f t="shared" si="1369"/>
        <v>10746.154500000001</v>
      </c>
      <c r="H4866" s="2">
        <f t="shared" ca="1" si="1357"/>
        <v>129269.4</v>
      </c>
      <c r="I4866">
        <f t="shared" ca="1" si="1358"/>
        <v>-1</v>
      </c>
      <c r="J4866">
        <f t="shared" si="1359"/>
        <v>-1</v>
      </c>
      <c r="K4866">
        <f t="shared" si="1370"/>
        <v>132.17000000000007</v>
      </c>
      <c r="L4866">
        <f t="shared" ca="1" si="1371"/>
        <v>-132.17000000000007</v>
      </c>
      <c r="M4866" s="14">
        <f t="shared" si="1372"/>
        <v>6923.0300000000498</v>
      </c>
      <c r="N4866">
        <f t="shared" si="1360"/>
        <v>0</v>
      </c>
      <c r="O4866">
        <f t="shared" si="1373"/>
        <v>0</v>
      </c>
      <c r="P4866">
        <f>COUNTIF(作圖資料!$A$3:$A$249,A4866)</f>
        <v>0</v>
      </c>
      <c r="R4866" s="7">
        <f t="shared" si="1361"/>
        <v>155</v>
      </c>
      <c r="S4866" s="8">
        <f t="shared" ca="1" si="1362"/>
        <v>-155</v>
      </c>
      <c r="T4866" s="8">
        <f t="shared" ca="1" si="1363"/>
        <v>8830</v>
      </c>
      <c r="U4866" s="8">
        <f t="shared" ca="1" si="1364"/>
        <v>0</v>
      </c>
      <c r="V4866" s="9">
        <f t="shared" ca="1" si="1365"/>
        <v>0</v>
      </c>
      <c r="W4866" s="3">
        <f t="shared" si="1366"/>
        <v>-2.7476937665431578E-3</v>
      </c>
      <c r="X4866" s="3">
        <f t="shared" si="1367"/>
        <v>7.4768256670436628E-3</v>
      </c>
      <c r="Y4866" s="3">
        <f t="shared" si="1368"/>
        <v>8.9845577912961438E-3</v>
      </c>
    </row>
    <row r="4867" spans="1:25" x14ac:dyDescent="0.25">
      <c r="A4867" s="1">
        <v>43157</v>
      </c>
      <c r="B4867" s="2">
        <v>10836.7</v>
      </c>
      <c r="C4867" s="2">
        <v>120080</v>
      </c>
      <c r="D4867" s="2">
        <v>10822</v>
      </c>
      <c r="E4867" s="2">
        <v>10807</v>
      </c>
      <c r="F4867" s="13">
        <f t="shared" ref="F4867:F4930" si="1374">IF(P4867=1,E4867,D4867)/B4867-1</f>
        <v>-1.3565015179898277E-3</v>
      </c>
      <c r="G4867" s="2">
        <f t="shared" si="1369"/>
        <v>10745.856666666665</v>
      </c>
      <c r="H4867" s="2">
        <f t="shared" ref="H4867:H4930" ca="1" si="1375">IF(ROW()&gt;$H$1,AVERAGE(OFFSET(C4867,-$H$1+1,,$H$1)),"")</f>
        <v>123106.8</v>
      </c>
      <c r="I4867">
        <f t="shared" ref="I4867:I4930" ca="1" si="1376">IF(H4867="",0,SIGN(C4867-H4867))</f>
        <v>-1</v>
      </c>
      <c r="J4867">
        <f t="shared" ref="J4867:J4930" si="1377">SIGN(F4867)</f>
        <v>-1</v>
      </c>
      <c r="K4867">
        <f t="shared" si="1370"/>
        <v>42.150000000001455</v>
      </c>
      <c r="L4867">
        <f t="shared" ca="1" si="1371"/>
        <v>-42.150000000001455</v>
      </c>
      <c r="M4867" s="14">
        <f t="shared" si="1372"/>
        <v>6923.0300000000498</v>
      </c>
      <c r="N4867">
        <f t="shared" ref="N4867:N4930" si="1378">INT(M4867*$Q$1/B4867)*CHOOSE($L$1,I4867,J4867)</f>
        <v>0</v>
      </c>
      <c r="O4867">
        <f t="shared" si="1373"/>
        <v>0</v>
      </c>
      <c r="P4867">
        <f>COUNTIF(作圖資料!$A$3:$A$249,A4867)</f>
        <v>0</v>
      </c>
      <c r="R4867" s="7">
        <f t="shared" si="1361"/>
        <v>41</v>
      </c>
      <c r="S4867" s="8">
        <f t="shared" ca="1" si="1362"/>
        <v>-41</v>
      </c>
      <c r="T4867" s="8">
        <f t="shared" ca="1" si="1363"/>
        <v>8830</v>
      </c>
      <c r="U4867" s="8">
        <f t="shared" ca="1" si="1364"/>
        <v>0</v>
      </c>
      <c r="V4867" s="9">
        <f t="shared" ca="1" si="1365"/>
        <v>0</v>
      </c>
      <c r="W4867" s="3">
        <f t="shared" si="1366"/>
        <v>-2.7476937665431578E-3</v>
      </c>
      <c r="X4867" s="3">
        <f t="shared" si="1367"/>
        <v>1.1410769018259659E-2</v>
      </c>
      <c r="Y4867" s="3">
        <f t="shared" si="1368"/>
        <v>1.2821712681329034E-2</v>
      </c>
    </row>
    <row r="4868" spans="1:25" x14ac:dyDescent="0.25">
      <c r="A4868" s="1">
        <v>43158</v>
      </c>
      <c r="B4868" s="2">
        <v>10815.47</v>
      </c>
      <c r="C4868" s="2">
        <v>135668</v>
      </c>
      <c r="D4868" s="2">
        <v>10791</v>
      </c>
      <c r="E4868" s="2">
        <v>10775</v>
      </c>
      <c r="F4868" s="13">
        <f t="shared" si="1374"/>
        <v>-2.2624999190973272E-3</v>
      </c>
      <c r="G4868" s="2">
        <f t="shared" si="1369"/>
        <v>10745.212999999998</v>
      </c>
      <c r="H4868" s="2">
        <f t="shared" ca="1" si="1375"/>
        <v>128921.60000000001</v>
      </c>
      <c r="I4868">
        <f t="shared" ca="1" si="1376"/>
        <v>1</v>
      </c>
      <c r="J4868">
        <f t="shared" si="1377"/>
        <v>-1</v>
      </c>
      <c r="K4868">
        <f t="shared" si="1370"/>
        <v>-21.230000000001382</v>
      </c>
      <c r="L4868">
        <f t="shared" ca="1" si="1371"/>
        <v>21.230000000001382</v>
      </c>
      <c r="M4868" s="14">
        <f t="shared" si="1372"/>
        <v>6923.0300000000498</v>
      </c>
      <c r="N4868">
        <f t="shared" si="1378"/>
        <v>0</v>
      </c>
      <c r="O4868">
        <f t="shared" si="1373"/>
        <v>0</v>
      </c>
      <c r="P4868">
        <f>COUNTIF(作圖資料!$A$3:$A$249,A4868)</f>
        <v>0</v>
      </c>
      <c r="R4868" s="7">
        <f t="shared" ref="R4868:R4931" si="1379">D4868-IF(P4867=1,E4867,D4867)</f>
        <v>-31</v>
      </c>
      <c r="S4868" s="8">
        <f t="shared" ref="S4868:S4931" ca="1" si="1380">I4867*R4868</f>
        <v>31</v>
      </c>
      <c r="T4868" s="8">
        <f t="shared" ref="T4868:T4931" ca="1" si="1381">T4867+R4868*U4867</f>
        <v>8830</v>
      </c>
      <c r="U4868" s="8">
        <f t="shared" ref="U4868:U4931" ca="1" si="1382">INT(T4868*$Q$1/IF(P4868=1,E4868,D4868))*I4868</f>
        <v>0</v>
      </c>
      <c r="V4868" s="9">
        <f t="shared" ref="V4868:V4931" ca="1" si="1383">IF(P4868=1,ABS(U4868)+ABS(U4867),ABS(U4868-U4867))</f>
        <v>0</v>
      </c>
      <c r="W4868" s="3">
        <f t="shared" ref="W4868:W4931" si="1384">IF(P4867=1,F4867,W4867)</f>
        <v>-2.7476937665431578E-3</v>
      </c>
      <c r="X4868" s="3">
        <f t="shared" ref="X4868:X4931" si="1385">IF(P4867=1,K4868/B4867,(1+K4868/B4867)*(1+X4867)-1)</f>
        <v>9.4293308843018675E-3</v>
      </c>
      <c r="Y4868" s="3">
        <f t="shared" ref="Y4868:Y4931" si="1386">IF(P4867=1,R4868/E4867,(1+R4868/D4867)*(1+Y4867)-1)</f>
        <v>9.9204492278894829E-3</v>
      </c>
    </row>
    <row r="4869" spans="1:25" x14ac:dyDescent="0.25">
      <c r="A4869" s="1">
        <v>43160</v>
      </c>
      <c r="B4869" s="2">
        <v>10785.79</v>
      </c>
      <c r="C4869" s="2">
        <v>128562</v>
      </c>
      <c r="D4869" s="2">
        <v>10735</v>
      </c>
      <c r="E4869" s="2">
        <v>10719</v>
      </c>
      <c r="F4869" s="13">
        <f t="shared" si="1374"/>
        <v>-4.7089735661458576E-3</v>
      </c>
      <c r="G4869" s="2">
        <f t="shared" si="1369"/>
        <v>10745.793999999998</v>
      </c>
      <c r="H4869" s="2">
        <f t="shared" ca="1" si="1375"/>
        <v>125608.4</v>
      </c>
      <c r="I4869">
        <f t="shared" ca="1" si="1376"/>
        <v>1</v>
      </c>
      <c r="J4869">
        <f t="shared" si="1377"/>
        <v>-1</v>
      </c>
      <c r="K4869">
        <f t="shared" si="1370"/>
        <v>-29.679999999998472</v>
      </c>
      <c r="L4869">
        <f t="shared" ca="1" si="1371"/>
        <v>-29.679999999998472</v>
      </c>
      <c r="M4869" s="14">
        <f t="shared" si="1372"/>
        <v>6923.0300000000498</v>
      </c>
      <c r="N4869">
        <f t="shared" si="1378"/>
        <v>0</v>
      </c>
      <c r="O4869">
        <f t="shared" si="1373"/>
        <v>0</v>
      </c>
      <c r="P4869">
        <f>COUNTIF(作圖資料!$A$3:$A$249,A4869)</f>
        <v>0</v>
      </c>
      <c r="R4869" s="7">
        <f t="shared" si="1379"/>
        <v>-56</v>
      </c>
      <c r="S4869" s="8">
        <f t="shared" ca="1" si="1380"/>
        <v>-56</v>
      </c>
      <c r="T4869" s="8">
        <f t="shared" ca="1" si="1381"/>
        <v>8830</v>
      </c>
      <c r="U4869" s="8">
        <f t="shared" ca="1" si="1382"/>
        <v>0</v>
      </c>
      <c r="V4869" s="9">
        <f t="shared" ca="1" si="1383"/>
        <v>0</v>
      </c>
      <c r="W4869" s="3">
        <f t="shared" si="1384"/>
        <v>-2.7476937665431578E-3</v>
      </c>
      <c r="X4869" s="3">
        <f t="shared" si="1385"/>
        <v>6.6592374403142696E-3</v>
      </c>
      <c r="Y4869" s="3">
        <f t="shared" si="1386"/>
        <v>4.6794571829666953E-3</v>
      </c>
    </row>
    <row r="4870" spans="1:25" x14ac:dyDescent="0.25">
      <c r="A4870" s="1">
        <v>43161</v>
      </c>
      <c r="B4870" s="2">
        <v>10698.17</v>
      </c>
      <c r="C4870" s="2">
        <v>109458</v>
      </c>
      <c r="D4870" s="2">
        <v>10681</v>
      </c>
      <c r="E4870" s="2">
        <v>10662</v>
      </c>
      <c r="F4870" s="13">
        <f t="shared" si="1374"/>
        <v>-1.6049473881981635E-3</v>
      </c>
      <c r="G4870" s="2">
        <f t="shared" si="1369"/>
        <v>10745.645666666665</v>
      </c>
      <c r="H4870" s="2">
        <f t="shared" ca="1" si="1375"/>
        <v>123440</v>
      </c>
      <c r="I4870">
        <f t="shared" ca="1" si="1376"/>
        <v>-1</v>
      </c>
      <c r="J4870">
        <f t="shared" si="1377"/>
        <v>-1</v>
      </c>
      <c r="K4870">
        <f t="shared" si="1370"/>
        <v>-87.6200000000008</v>
      </c>
      <c r="L4870">
        <f t="shared" ca="1" si="1371"/>
        <v>-87.6200000000008</v>
      </c>
      <c r="M4870" s="14">
        <f t="shared" si="1372"/>
        <v>6923.0300000000498</v>
      </c>
      <c r="N4870">
        <f t="shared" si="1378"/>
        <v>0</v>
      </c>
      <c r="O4870">
        <f t="shared" si="1373"/>
        <v>0</v>
      </c>
      <c r="P4870">
        <f>COUNTIF(作圖資料!$A$3:$A$249,A4870)</f>
        <v>0</v>
      </c>
      <c r="R4870" s="7">
        <f t="shared" si="1379"/>
        <v>-54</v>
      </c>
      <c r="S4870" s="8">
        <f t="shared" ca="1" si="1380"/>
        <v>-54</v>
      </c>
      <c r="T4870" s="8">
        <f t="shared" ca="1" si="1381"/>
        <v>8830</v>
      </c>
      <c r="U4870" s="8">
        <f t="shared" ca="1" si="1382"/>
        <v>0</v>
      </c>
      <c r="V4870" s="9">
        <f t="shared" ca="1" si="1383"/>
        <v>0</v>
      </c>
      <c r="W4870" s="3">
        <f t="shared" si="1384"/>
        <v>-2.7476937665431578E-3</v>
      </c>
      <c r="X4870" s="3">
        <f t="shared" si="1385"/>
        <v>-1.5185114667681798E-3</v>
      </c>
      <c r="Y4870" s="3">
        <f t="shared" si="1386"/>
        <v>-3.7435657463735783E-4</v>
      </c>
    </row>
    <row r="4871" spans="1:25" x14ac:dyDescent="0.25">
      <c r="A4871" s="1">
        <v>43164</v>
      </c>
      <c r="B4871" s="2">
        <v>10642.9</v>
      </c>
      <c r="C4871" s="2">
        <v>111982</v>
      </c>
      <c r="D4871" s="2">
        <v>10635</v>
      </c>
      <c r="E4871" s="2">
        <v>10616</v>
      </c>
      <c r="F4871" s="13">
        <f t="shared" si="1374"/>
        <v>-7.422788901521038E-4</v>
      </c>
      <c r="G4871" s="2">
        <f t="shared" si="1369"/>
        <v>10744.468166666666</v>
      </c>
      <c r="H4871" s="2">
        <f t="shared" ca="1" si="1375"/>
        <v>121150</v>
      </c>
      <c r="I4871">
        <f t="shared" ca="1" si="1376"/>
        <v>-1</v>
      </c>
      <c r="J4871">
        <f t="shared" si="1377"/>
        <v>-1</v>
      </c>
      <c r="K4871">
        <f t="shared" si="1370"/>
        <v>-55.270000000000437</v>
      </c>
      <c r="L4871">
        <f t="shared" ca="1" si="1371"/>
        <v>55.270000000000437</v>
      </c>
      <c r="M4871" s="14">
        <f t="shared" si="1372"/>
        <v>6923.0300000000498</v>
      </c>
      <c r="N4871">
        <f t="shared" si="1378"/>
        <v>0</v>
      </c>
      <c r="O4871">
        <f t="shared" si="1373"/>
        <v>0</v>
      </c>
      <c r="P4871">
        <f>COUNTIF(作圖資料!$A$3:$A$249,A4871)</f>
        <v>0</v>
      </c>
      <c r="R4871" s="7">
        <f t="shared" si="1379"/>
        <v>-46</v>
      </c>
      <c r="S4871" s="8">
        <f t="shared" ca="1" si="1380"/>
        <v>46</v>
      </c>
      <c r="T4871" s="8">
        <f t="shared" ca="1" si="1381"/>
        <v>8830</v>
      </c>
      <c r="U4871" s="8">
        <f t="shared" ca="1" si="1382"/>
        <v>0</v>
      </c>
      <c r="V4871" s="9">
        <f t="shared" ca="1" si="1383"/>
        <v>0</v>
      </c>
      <c r="W4871" s="3">
        <f t="shared" si="1384"/>
        <v>-2.7476937665431578E-3</v>
      </c>
      <c r="X4871" s="3">
        <f t="shared" si="1385"/>
        <v>-6.676970518291192E-3</v>
      </c>
      <c r="Y4871" s="3">
        <f t="shared" si="1386"/>
        <v>-4.6794571829668064E-3</v>
      </c>
    </row>
    <row r="4872" spans="1:25" x14ac:dyDescent="0.25">
      <c r="A4872" s="1">
        <v>43165</v>
      </c>
      <c r="B4872" s="2">
        <v>10784.34</v>
      </c>
      <c r="C4872" s="2">
        <v>110780</v>
      </c>
      <c r="D4872" s="2">
        <v>10787</v>
      </c>
      <c r="E4872" s="2">
        <v>10766</v>
      </c>
      <c r="F4872" s="13">
        <f t="shared" si="1374"/>
        <v>2.4665394451584E-4</v>
      </c>
      <c r="G4872" s="2">
        <f t="shared" si="1369"/>
        <v>10748.19983333333</v>
      </c>
      <c r="H4872" s="2">
        <f t="shared" ca="1" si="1375"/>
        <v>119290</v>
      </c>
      <c r="I4872">
        <f t="shared" ca="1" si="1376"/>
        <v>-1</v>
      </c>
      <c r="J4872">
        <f t="shared" si="1377"/>
        <v>1</v>
      </c>
      <c r="K4872">
        <f t="shared" si="1370"/>
        <v>141.44000000000051</v>
      </c>
      <c r="L4872">
        <f t="shared" ca="1" si="1371"/>
        <v>-141.44000000000051</v>
      </c>
      <c r="M4872" s="14">
        <f t="shared" si="1372"/>
        <v>6923.0300000000498</v>
      </c>
      <c r="N4872">
        <f t="shared" si="1378"/>
        <v>0</v>
      </c>
      <c r="O4872">
        <f t="shared" si="1373"/>
        <v>0</v>
      </c>
      <c r="P4872">
        <f>COUNTIF(作圖資料!$A$3:$A$249,A4872)</f>
        <v>0</v>
      </c>
      <c r="R4872" s="7">
        <f t="shared" si="1379"/>
        <v>152</v>
      </c>
      <c r="S4872" s="8">
        <f t="shared" ca="1" si="1380"/>
        <v>-152</v>
      </c>
      <c r="T4872" s="8">
        <f t="shared" ca="1" si="1381"/>
        <v>8830</v>
      </c>
      <c r="U4872" s="8">
        <f t="shared" ca="1" si="1382"/>
        <v>0</v>
      </c>
      <c r="V4872" s="9">
        <f t="shared" ca="1" si="1383"/>
        <v>0</v>
      </c>
      <c r="W4872" s="3">
        <f t="shared" si="1384"/>
        <v>-2.7476937665431578E-3</v>
      </c>
      <c r="X4872" s="3">
        <f t="shared" si="1385"/>
        <v>6.523906055752926E-3</v>
      </c>
      <c r="Y4872" s="3">
        <f t="shared" si="1386"/>
        <v>9.5460926532522361E-3</v>
      </c>
    </row>
    <row r="4873" spans="1:25" x14ac:dyDescent="0.25">
      <c r="A4873" s="1">
        <v>43166</v>
      </c>
      <c r="B4873" s="2">
        <v>10745.32</v>
      </c>
      <c r="C4873" s="2">
        <v>120736</v>
      </c>
      <c r="D4873" s="2">
        <v>10712</v>
      </c>
      <c r="E4873" s="2">
        <v>10691</v>
      </c>
      <c r="F4873" s="13">
        <f t="shared" si="1374"/>
        <v>-3.100884850334773E-3</v>
      </c>
      <c r="G4873" s="2">
        <f t="shared" si="1369"/>
        <v>10750.615666666663</v>
      </c>
      <c r="H4873" s="2">
        <f t="shared" ca="1" si="1375"/>
        <v>116303.6</v>
      </c>
      <c r="I4873">
        <f t="shared" ca="1" si="1376"/>
        <v>1</v>
      </c>
      <c r="J4873">
        <f t="shared" si="1377"/>
        <v>-1</v>
      </c>
      <c r="K4873">
        <f t="shared" si="1370"/>
        <v>-39.020000000000437</v>
      </c>
      <c r="L4873">
        <f t="shared" ca="1" si="1371"/>
        <v>39.020000000000437</v>
      </c>
      <c r="M4873" s="14">
        <f t="shared" si="1372"/>
        <v>6923.0300000000498</v>
      </c>
      <c r="N4873">
        <f t="shared" si="1378"/>
        <v>0</v>
      </c>
      <c r="O4873">
        <f t="shared" si="1373"/>
        <v>0</v>
      </c>
      <c r="P4873">
        <f>COUNTIF(作圖資料!$A$3:$A$249,A4873)</f>
        <v>0</v>
      </c>
      <c r="R4873" s="7">
        <f t="shared" si="1379"/>
        <v>-75</v>
      </c>
      <c r="S4873" s="8">
        <f t="shared" ca="1" si="1380"/>
        <v>75</v>
      </c>
      <c r="T4873" s="8">
        <f t="shared" ca="1" si="1381"/>
        <v>8830</v>
      </c>
      <c r="U4873" s="8">
        <f t="shared" ca="1" si="1382"/>
        <v>0</v>
      </c>
      <c r="V4873" s="9">
        <f t="shared" ca="1" si="1383"/>
        <v>0</v>
      </c>
      <c r="W4873" s="3">
        <f t="shared" si="1384"/>
        <v>-2.7476937665431578E-3</v>
      </c>
      <c r="X4873" s="3">
        <f t="shared" si="1385"/>
        <v>2.882091831211131E-3</v>
      </c>
      <c r="Y4873" s="3">
        <f t="shared" si="1386"/>
        <v>2.5269068788020821E-3</v>
      </c>
    </row>
    <row r="4874" spans="1:25" x14ac:dyDescent="0.25">
      <c r="A4874" s="1">
        <v>43167</v>
      </c>
      <c r="B4874" s="2">
        <v>10823.24</v>
      </c>
      <c r="C4874" s="2">
        <v>120480</v>
      </c>
      <c r="D4874" s="2">
        <v>10829</v>
      </c>
      <c r="E4874" s="2">
        <v>10808</v>
      </c>
      <c r="F4874" s="13">
        <f t="shared" si="1374"/>
        <v>5.3218814329158981E-4</v>
      </c>
      <c r="G4874" s="2">
        <f t="shared" si="1369"/>
        <v>10753.484499999997</v>
      </c>
      <c r="H4874" s="2">
        <f t="shared" ca="1" si="1375"/>
        <v>114687.2</v>
      </c>
      <c r="I4874">
        <f t="shared" ca="1" si="1376"/>
        <v>1</v>
      </c>
      <c r="J4874">
        <f t="shared" si="1377"/>
        <v>1</v>
      </c>
      <c r="K4874">
        <f t="shared" si="1370"/>
        <v>77.920000000000073</v>
      </c>
      <c r="L4874">
        <f t="shared" ca="1" si="1371"/>
        <v>77.920000000000073</v>
      </c>
      <c r="M4874" s="14">
        <f t="shared" si="1372"/>
        <v>6923.0300000000498</v>
      </c>
      <c r="N4874">
        <f t="shared" si="1378"/>
        <v>0</v>
      </c>
      <c r="O4874">
        <f t="shared" si="1373"/>
        <v>0</v>
      </c>
      <c r="P4874">
        <f>COUNTIF(作圖資料!$A$3:$A$249,A4874)</f>
        <v>0</v>
      </c>
      <c r="R4874" s="7">
        <f t="shared" si="1379"/>
        <v>117</v>
      </c>
      <c r="S4874" s="8">
        <f t="shared" ca="1" si="1380"/>
        <v>117</v>
      </c>
      <c r="T4874" s="8">
        <f t="shared" ca="1" si="1381"/>
        <v>8830</v>
      </c>
      <c r="U4874" s="8">
        <f t="shared" ca="1" si="1382"/>
        <v>0</v>
      </c>
      <c r="V4874" s="9">
        <f t="shared" ca="1" si="1383"/>
        <v>0</v>
      </c>
      <c r="W4874" s="3">
        <f t="shared" si="1384"/>
        <v>-2.7476937665431578E-3</v>
      </c>
      <c r="X4874" s="3">
        <f t="shared" si="1385"/>
        <v>1.0154520441572501E-2</v>
      </c>
      <c r="Y4874" s="3">
        <f t="shared" si="1386"/>
        <v>1.3476836686944216E-2</v>
      </c>
    </row>
    <row r="4875" spans="1:25" x14ac:dyDescent="0.25">
      <c r="A4875" s="1">
        <v>43168</v>
      </c>
      <c r="B4875" s="2">
        <v>10864.82</v>
      </c>
      <c r="C4875" s="2">
        <v>122889</v>
      </c>
      <c r="D4875" s="2">
        <v>10865</v>
      </c>
      <c r="E4875" s="2">
        <v>10845</v>
      </c>
      <c r="F4875" s="13">
        <f t="shared" si="1374"/>
        <v>1.6567232591135905E-5</v>
      </c>
      <c r="G4875" s="2">
        <f t="shared" si="1369"/>
        <v>10758.450666666666</v>
      </c>
      <c r="H4875" s="2">
        <f t="shared" ca="1" si="1375"/>
        <v>117373.4</v>
      </c>
      <c r="I4875">
        <f t="shared" ca="1" si="1376"/>
        <v>1</v>
      </c>
      <c r="J4875">
        <f t="shared" si="1377"/>
        <v>1</v>
      </c>
      <c r="K4875">
        <f t="shared" si="1370"/>
        <v>41.579999999999927</v>
      </c>
      <c r="L4875">
        <f t="shared" ca="1" si="1371"/>
        <v>41.579999999999927</v>
      </c>
      <c r="M4875" s="14">
        <f t="shared" si="1372"/>
        <v>6923.0300000000498</v>
      </c>
      <c r="N4875">
        <f t="shared" si="1378"/>
        <v>0</v>
      </c>
      <c r="O4875">
        <f t="shared" si="1373"/>
        <v>0</v>
      </c>
      <c r="P4875">
        <f>COUNTIF(作圖資料!$A$3:$A$249,A4875)</f>
        <v>0</v>
      </c>
      <c r="R4875" s="7">
        <f t="shared" si="1379"/>
        <v>36</v>
      </c>
      <c r="S4875" s="8">
        <f t="shared" ca="1" si="1380"/>
        <v>36</v>
      </c>
      <c r="T4875" s="8">
        <f t="shared" ca="1" si="1381"/>
        <v>8830</v>
      </c>
      <c r="U4875" s="8">
        <f t="shared" ca="1" si="1382"/>
        <v>0</v>
      </c>
      <c r="V4875" s="9">
        <f t="shared" ca="1" si="1383"/>
        <v>0</v>
      </c>
      <c r="W4875" s="3">
        <f t="shared" si="1384"/>
        <v>-2.7476937665431578E-3</v>
      </c>
      <c r="X4875" s="3">
        <f t="shared" si="1385"/>
        <v>1.4035264558857286E-2</v>
      </c>
      <c r="Y4875" s="3">
        <f t="shared" si="1386"/>
        <v>1.6846045858680325E-2</v>
      </c>
    </row>
    <row r="4876" spans="1:25" x14ac:dyDescent="0.25">
      <c r="A4876" s="1">
        <v>43171</v>
      </c>
      <c r="B4876" s="2">
        <v>11002.1</v>
      </c>
      <c r="C4876" s="2">
        <v>139844</v>
      </c>
      <c r="D4876" s="2">
        <v>11024</v>
      </c>
      <c r="E4876" s="2">
        <v>11006</v>
      </c>
      <c r="F4876" s="13">
        <f t="shared" si="1374"/>
        <v>1.9905290808117648E-3</v>
      </c>
      <c r="G4876" s="2">
        <f t="shared" si="1369"/>
        <v>10768.586999999998</v>
      </c>
      <c r="H4876" s="2">
        <f t="shared" ca="1" si="1375"/>
        <v>122945.8</v>
      </c>
      <c r="I4876">
        <f t="shared" ca="1" si="1376"/>
        <v>1</v>
      </c>
      <c r="J4876">
        <f t="shared" si="1377"/>
        <v>1</v>
      </c>
      <c r="K4876">
        <f t="shared" si="1370"/>
        <v>137.28000000000065</v>
      </c>
      <c r="L4876">
        <f t="shared" ca="1" si="1371"/>
        <v>137.28000000000065</v>
      </c>
      <c r="M4876" s="14">
        <f t="shared" si="1372"/>
        <v>6923.0300000000498</v>
      </c>
      <c r="N4876">
        <f t="shared" si="1378"/>
        <v>0</v>
      </c>
      <c r="O4876">
        <f t="shared" si="1373"/>
        <v>0</v>
      </c>
      <c r="P4876">
        <f>COUNTIF(作圖資料!$A$3:$A$249,A4876)</f>
        <v>0</v>
      </c>
      <c r="R4876" s="7">
        <f t="shared" si="1379"/>
        <v>159</v>
      </c>
      <c r="S4876" s="8">
        <f t="shared" ca="1" si="1380"/>
        <v>159</v>
      </c>
      <c r="T4876" s="8">
        <f t="shared" ca="1" si="1381"/>
        <v>8830</v>
      </c>
      <c r="U4876" s="8">
        <f t="shared" ca="1" si="1382"/>
        <v>0</v>
      </c>
      <c r="V4876" s="9">
        <f t="shared" ca="1" si="1383"/>
        <v>0</v>
      </c>
      <c r="W4876" s="3">
        <f t="shared" si="1384"/>
        <v>-2.7476937665431578E-3</v>
      </c>
      <c r="X4876" s="3">
        <f t="shared" si="1385"/>
        <v>2.6847880057194073E-2</v>
      </c>
      <c r="Y4876" s="3">
        <f t="shared" si="1386"/>
        <v>3.1726719700514661E-2</v>
      </c>
    </row>
    <row r="4877" spans="1:25" x14ac:dyDescent="0.25">
      <c r="A4877" s="1">
        <v>43172</v>
      </c>
      <c r="B4877" s="2">
        <v>11095.63</v>
      </c>
      <c r="C4877" s="2">
        <v>130462</v>
      </c>
      <c r="D4877" s="2">
        <v>11100</v>
      </c>
      <c r="E4877" s="2">
        <v>11082</v>
      </c>
      <c r="F4877" s="13">
        <f t="shared" si="1374"/>
        <v>3.9384874946279957E-4</v>
      </c>
      <c r="G4877" s="2">
        <f t="shared" si="1369"/>
        <v>10780.918166666665</v>
      </c>
      <c r="H4877" s="2">
        <f t="shared" ca="1" si="1375"/>
        <v>126882.2</v>
      </c>
      <c r="I4877">
        <f t="shared" ca="1" si="1376"/>
        <v>1</v>
      </c>
      <c r="J4877">
        <f t="shared" si="1377"/>
        <v>1</v>
      </c>
      <c r="K4877">
        <f t="shared" si="1370"/>
        <v>93.529999999998836</v>
      </c>
      <c r="L4877">
        <f t="shared" ca="1" si="1371"/>
        <v>93.529999999998836</v>
      </c>
      <c r="M4877" s="14">
        <f t="shared" si="1372"/>
        <v>6923.0300000000498</v>
      </c>
      <c r="N4877">
        <f t="shared" si="1378"/>
        <v>0</v>
      </c>
      <c r="O4877">
        <f t="shared" si="1373"/>
        <v>0</v>
      </c>
      <c r="P4877">
        <f>COUNTIF(作圖資料!$A$3:$A$249,A4877)</f>
        <v>0</v>
      </c>
      <c r="R4877" s="7">
        <f t="shared" si="1379"/>
        <v>76</v>
      </c>
      <c r="S4877" s="8">
        <f t="shared" ca="1" si="1380"/>
        <v>76</v>
      </c>
      <c r="T4877" s="8">
        <f t="shared" ca="1" si="1381"/>
        <v>8830</v>
      </c>
      <c r="U4877" s="8">
        <f t="shared" ca="1" si="1382"/>
        <v>0</v>
      </c>
      <c r="V4877" s="9">
        <f t="shared" ca="1" si="1383"/>
        <v>0</v>
      </c>
      <c r="W4877" s="3">
        <f t="shared" si="1384"/>
        <v>-2.7476937665431578E-3</v>
      </c>
      <c r="X4877" s="3">
        <f t="shared" si="1385"/>
        <v>3.5577221021350969E-2</v>
      </c>
      <c r="Y4877" s="3">
        <f t="shared" si="1386"/>
        <v>3.8839494618624126E-2</v>
      </c>
    </row>
    <row r="4878" spans="1:25" x14ac:dyDescent="0.25">
      <c r="A4878" s="1">
        <v>43173</v>
      </c>
      <c r="B4878" s="2">
        <v>11038.8</v>
      </c>
      <c r="C4878" s="2">
        <v>118424</v>
      </c>
      <c r="D4878" s="2">
        <v>11031</v>
      </c>
      <c r="E4878" s="2">
        <v>11015</v>
      </c>
      <c r="F4878" s="13">
        <f t="shared" si="1374"/>
        <v>-7.065985433198918E-4</v>
      </c>
      <c r="G4878" s="2">
        <f t="shared" si="1369"/>
        <v>10791.587833333331</v>
      </c>
      <c r="H4878" s="2">
        <f t="shared" ca="1" si="1375"/>
        <v>126419.8</v>
      </c>
      <c r="I4878">
        <f t="shared" ca="1" si="1376"/>
        <v>-1</v>
      </c>
      <c r="J4878">
        <f t="shared" si="1377"/>
        <v>-1</v>
      </c>
      <c r="K4878">
        <f t="shared" si="1370"/>
        <v>-56.829999999999927</v>
      </c>
      <c r="L4878">
        <f t="shared" ca="1" si="1371"/>
        <v>-56.829999999999927</v>
      </c>
      <c r="M4878" s="14">
        <f t="shared" si="1372"/>
        <v>6923.0300000000498</v>
      </c>
      <c r="N4878">
        <f t="shared" si="1378"/>
        <v>0</v>
      </c>
      <c r="O4878">
        <f t="shared" si="1373"/>
        <v>0</v>
      </c>
      <c r="P4878">
        <f>COUNTIF(作圖資料!$A$3:$A$249,A4878)</f>
        <v>0</v>
      </c>
      <c r="R4878" s="7">
        <f t="shared" si="1379"/>
        <v>-69</v>
      </c>
      <c r="S4878" s="8">
        <f t="shared" ca="1" si="1380"/>
        <v>-69</v>
      </c>
      <c r="T4878" s="8">
        <f t="shared" ca="1" si="1381"/>
        <v>8830</v>
      </c>
      <c r="U4878" s="8">
        <f t="shared" ca="1" si="1382"/>
        <v>0</v>
      </c>
      <c r="V4878" s="9">
        <f t="shared" ca="1" si="1383"/>
        <v>0</v>
      </c>
      <c r="W4878" s="3">
        <f t="shared" si="1384"/>
        <v>-2.7476937665431578E-3</v>
      </c>
      <c r="X4878" s="3">
        <f t="shared" si="1385"/>
        <v>3.0273164066437763E-2</v>
      </c>
      <c r="Y4878" s="3">
        <f t="shared" si="1386"/>
        <v>3.2381843706129843E-2</v>
      </c>
    </row>
    <row r="4879" spans="1:25" x14ac:dyDescent="0.25">
      <c r="A4879" s="1">
        <v>43174</v>
      </c>
      <c r="B4879" s="2">
        <v>11018.45</v>
      </c>
      <c r="C4879" s="2">
        <v>110823</v>
      </c>
      <c r="D4879" s="2">
        <v>11041</v>
      </c>
      <c r="E4879" s="2">
        <v>11024</v>
      </c>
      <c r="F4879" s="13">
        <f t="shared" si="1374"/>
        <v>2.0465673484020286E-3</v>
      </c>
      <c r="G4879" s="2">
        <f t="shared" si="1369"/>
        <v>10800.677166666665</v>
      </c>
      <c r="H4879" s="2">
        <f t="shared" ca="1" si="1375"/>
        <v>124488.4</v>
      </c>
      <c r="I4879">
        <f t="shared" ca="1" si="1376"/>
        <v>-1</v>
      </c>
      <c r="J4879">
        <f t="shared" si="1377"/>
        <v>1</v>
      </c>
      <c r="K4879">
        <f t="shared" si="1370"/>
        <v>-20.349999999998545</v>
      </c>
      <c r="L4879">
        <f t="shared" ca="1" si="1371"/>
        <v>20.349999999998545</v>
      </c>
      <c r="M4879" s="14">
        <f t="shared" si="1372"/>
        <v>6923.0300000000498</v>
      </c>
      <c r="N4879">
        <f t="shared" si="1378"/>
        <v>0</v>
      </c>
      <c r="O4879">
        <f t="shared" si="1373"/>
        <v>0</v>
      </c>
      <c r="P4879">
        <f>COUNTIF(作圖資料!$A$3:$A$249,A4879)</f>
        <v>0</v>
      </c>
      <c r="R4879" s="7">
        <f t="shared" si="1379"/>
        <v>10</v>
      </c>
      <c r="S4879" s="8">
        <f t="shared" ca="1" si="1380"/>
        <v>-10</v>
      </c>
      <c r="T4879" s="8">
        <f t="shared" ca="1" si="1381"/>
        <v>8830</v>
      </c>
      <c r="U4879" s="8">
        <f t="shared" ca="1" si="1382"/>
        <v>0</v>
      </c>
      <c r="V4879" s="9">
        <f t="shared" ca="1" si="1383"/>
        <v>0</v>
      </c>
      <c r="W4879" s="3">
        <f t="shared" si="1384"/>
        <v>-2.7476937665431578E-3</v>
      </c>
      <c r="X4879" s="3">
        <f t="shared" si="1385"/>
        <v>2.837385808311077E-2</v>
      </c>
      <c r="Y4879" s="3">
        <f t="shared" si="1386"/>
        <v>3.3317735142723182E-2</v>
      </c>
    </row>
    <row r="4880" spans="1:25" x14ac:dyDescent="0.25">
      <c r="A4880" s="1">
        <v>43175</v>
      </c>
      <c r="B4880" s="2">
        <v>11027.7</v>
      </c>
      <c r="C4880" s="2">
        <v>165966</v>
      </c>
      <c r="D4880" s="2">
        <v>11016</v>
      </c>
      <c r="E4880" s="2">
        <v>10996</v>
      </c>
      <c r="F4880" s="13">
        <f t="shared" si="1374"/>
        <v>-1.0609646617155688E-3</v>
      </c>
      <c r="G4880" s="2">
        <f t="shared" si="1369"/>
        <v>10810.417499999998</v>
      </c>
      <c r="H4880" s="2">
        <f t="shared" ca="1" si="1375"/>
        <v>133103.79999999999</v>
      </c>
      <c r="I4880">
        <f t="shared" ca="1" si="1376"/>
        <v>1</v>
      </c>
      <c r="J4880">
        <f t="shared" si="1377"/>
        <v>-1</v>
      </c>
      <c r="K4880">
        <f t="shared" si="1370"/>
        <v>9.25</v>
      </c>
      <c r="L4880">
        <f t="shared" ca="1" si="1371"/>
        <v>-9.25</v>
      </c>
      <c r="M4880" s="14">
        <f t="shared" si="1372"/>
        <v>6923.0300000000498</v>
      </c>
      <c r="N4880">
        <f t="shared" si="1378"/>
        <v>0</v>
      </c>
      <c r="O4880">
        <f t="shared" si="1373"/>
        <v>0</v>
      </c>
      <c r="P4880">
        <f>COUNTIF(作圖資料!$A$3:$A$249,A4880)</f>
        <v>0</v>
      </c>
      <c r="R4880" s="7">
        <f t="shared" si="1379"/>
        <v>-25</v>
      </c>
      <c r="S4880" s="8">
        <f t="shared" ca="1" si="1380"/>
        <v>25</v>
      </c>
      <c r="T4880" s="8">
        <f t="shared" ca="1" si="1381"/>
        <v>8830</v>
      </c>
      <c r="U4880" s="8">
        <f t="shared" ca="1" si="1382"/>
        <v>0</v>
      </c>
      <c r="V4880" s="9">
        <f t="shared" ca="1" si="1383"/>
        <v>0</v>
      </c>
      <c r="W4880" s="3">
        <f t="shared" si="1384"/>
        <v>-2.7476937665431578E-3</v>
      </c>
      <c r="X4880" s="3">
        <f t="shared" si="1385"/>
        <v>2.923717898462308E-2</v>
      </c>
      <c r="Y4880" s="3">
        <f t="shared" si="1386"/>
        <v>3.0978006551239723E-2</v>
      </c>
    </row>
    <row r="4881" spans="1:25" x14ac:dyDescent="0.25">
      <c r="A4881" s="1">
        <v>43178</v>
      </c>
      <c r="B4881" s="2">
        <v>11046.9</v>
      </c>
      <c r="C4881" s="2">
        <v>110672</v>
      </c>
      <c r="D4881" s="2">
        <v>11024</v>
      </c>
      <c r="E4881" s="2">
        <v>11002</v>
      </c>
      <c r="F4881" s="13">
        <f t="shared" si="1374"/>
        <v>-2.0729797499751124E-3</v>
      </c>
      <c r="G4881" s="2">
        <f t="shared" si="1369"/>
        <v>10820.02083333333</v>
      </c>
      <c r="H4881" s="2">
        <f t="shared" ca="1" si="1375"/>
        <v>127269.4</v>
      </c>
      <c r="I4881">
        <f t="shared" ca="1" si="1376"/>
        <v>-1</v>
      </c>
      <c r="J4881">
        <f t="shared" si="1377"/>
        <v>-1</v>
      </c>
      <c r="K4881">
        <f t="shared" si="1370"/>
        <v>19.199999999998909</v>
      </c>
      <c r="L4881">
        <f t="shared" ca="1" si="1371"/>
        <v>19.199999999998909</v>
      </c>
      <c r="M4881" s="14">
        <f t="shared" si="1372"/>
        <v>6923.0300000000498</v>
      </c>
      <c r="N4881">
        <f t="shared" si="1378"/>
        <v>0</v>
      </c>
      <c r="O4881">
        <f t="shared" si="1373"/>
        <v>0</v>
      </c>
      <c r="P4881">
        <f>COUNTIF(作圖資料!$A$3:$A$249,A4881)</f>
        <v>0</v>
      </c>
      <c r="R4881" s="7">
        <f t="shared" si="1379"/>
        <v>8</v>
      </c>
      <c r="S4881" s="8">
        <f t="shared" ca="1" si="1380"/>
        <v>8</v>
      </c>
      <c r="T4881" s="8">
        <f t="shared" ca="1" si="1381"/>
        <v>8830</v>
      </c>
      <c r="U4881" s="8">
        <f t="shared" ca="1" si="1382"/>
        <v>0</v>
      </c>
      <c r="V4881" s="9">
        <f t="shared" ca="1" si="1383"/>
        <v>0</v>
      </c>
      <c r="W4881" s="3">
        <f t="shared" si="1384"/>
        <v>-2.7476937665431578E-3</v>
      </c>
      <c r="X4881" s="3">
        <f t="shared" si="1385"/>
        <v>3.1029153180194724E-2</v>
      </c>
      <c r="Y4881" s="3">
        <f t="shared" si="1386"/>
        <v>3.1726719700514217E-2</v>
      </c>
    </row>
    <row r="4882" spans="1:25" x14ac:dyDescent="0.25">
      <c r="A4882" s="1">
        <v>43179</v>
      </c>
      <c r="B4882" s="2">
        <v>11010.84</v>
      </c>
      <c r="C4882" s="2">
        <v>109687</v>
      </c>
      <c r="D4882" s="2">
        <v>11012</v>
      </c>
      <c r="E4882" s="2">
        <v>10986</v>
      </c>
      <c r="F4882" s="13">
        <f t="shared" si="1374"/>
        <v>1.053507271016052E-4</v>
      </c>
      <c r="G4882" s="2">
        <f t="shared" si="1369"/>
        <v>10827.901333333326</v>
      </c>
      <c r="H4882" s="2">
        <f t="shared" ca="1" si="1375"/>
        <v>123114.4</v>
      </c>
      <c r="I4882">
        <f t="shared" ca="1" si="1376"/>
        <v>-1</v>
      </c>
      <c r="J4882">
        <f t="shared" si="1377"/>
        <v>1</v>
      </c>
      <c r="K4882">
        <f t="shared" si="1370"/>
        <v>-36.059999999999491</v>
      </c>
      <c r="L4882">
        <f t="shared" ca="1" si="1371"/>
        <v>36.059999999999491</v>
      </c>
      <c r="M4882" s="14">
        <f t="shared" si="1372"/>
        <v>6923.0300000000498</v>
      </c>
      <c r="N4882">
        <f t="shared" si="1378"/>
        <v>0</v>
      </c>
      <c r="O4882">
        <f t="shared" si="1373"/>
        <v>0</v>
      </c>
      <c r="P4882">
        <f>COUNTIF(作圖資料!$A$3:$A$249,A4882)</f>
        <v>0</v>
      </c>
      <c r="R4882" s="7">
        <f t="shared" si="1379"/>
        <v>-12</v>
      </c>
      <c r="S4882" s="8">
        <f t="shared" ca="1" si="1380"/>
        <v>12</v>
      </c>
      <c r="T4882" s="8">
        <f t="shared" ca="1" si="1381"/>
        <v>8830</v>
      </c>
      <c r="U4882" s="8">
        <f t="shared" ca="1" si="1382"/>
        <v>0</v>
      </c>
      <c r="V4882" s="9">
        <f t="shared" ca="1" si="1383"/>
        <v>0</v>
      </c>
      <c r="W4882" s="3">
        <f t="shared" si="1384"/>
        <v>-2.7476937665431578E-3</v>
      </c>
      <c r="X4882" s="3">
        <f t="shared" si="1385"/>
        <v>2.7663601644136948E-2</v>
      </c>
      <c r="Y4882" s="3">
        <f t="shared" si="1386"/>
        <v>3.0603649976602254E-2</v>
      </c>
    </row>
    <row r="4883" spans="1:25" x14ac:dyDescent="0.25">
      <c r="A4883" s="1">
        <v>43180</v>
      </c>
      <c r="B4883" s="2">
        <v>11011.07</v>
      </c>
      <c r="C4883" s="2">
        <v>129961</v>
      </c>
      <c r="D4883" s="2">
        <v>11044</v>
      </c>
      <c r="E4883" s="2">
        <v>11004</v>
      </c>
      <c r="F4883" s="13">
        <f t="shared" si="1374"/>
        <v>-6.4208110565089349E-4</v>
      </c>
      <c r="G4883" s="2">
        <f t="shared" si="1369"/>
        <v>10836.561833333328</v>
      </c>
      <c r="H4883" s="2">
        <f t="shared" ca="1" si="1375"/>
        <v>125421.8</v>
      </c>
      <c r="I4883">
        <f t="shared" ca="1" si="1376"/>
        <v>1</v>
      </c>
      <c r="J4883">
        <f t="shared" si="1377"/>
        <v>-1</v>
      </c>
      <c r="K4883">
        <f t="shared" si="1370"/>
        <v>0.22999999999956344</v>
      </c>
      <c r="L4883">
        <f t="shared" ca="1" si="1371"/>
        <v>-0.22999999999956344</v>
      </c>
      <c r="M4883" s="14">
        <f t="shared" si="1372"/>
        <v>6923.0300000000498</v>
      </c>
      <c r="N4883">
        <f t="shared" si="1378"/>
        <v>0</v>
      </c>
      <c r="O4883">
        <f t="shared" si="1373"/>
        <v>0</v>
      </c>
      <c r="P4883">
        <f>COUNTIF(作圖資料!$A$3:$A$249,A4883)</f>
        <v>1</v>
      </c>
      <c r="R4883" s="7">
        <f t="shared" si="1379"/>
        <v>32</v>
      </c>
      <c r="S4883" s="8">
        <f t="shared" ca="1" si="1380"/>
        <v>-32</v>
      </c>
      <c r="T4883" s="8">
        <f t="shared" ca="1" si="1381"/>
        <v>8830</v>
      </c>
      <c r="U4883" s="8">
        <f t="shared" ca="1" si="1382"/>
        <v>0</v>
      </c>
      <c r="V4883" s="9">
        <f t="shared" ca="1" si="1383"/>
        <v>0</v>
      </c>
      <c r="W4883" s="3">
        <f t="shared" si="1384"/>
        <v>-2.7476937665431578E-3</v>
      </c>
      <c r="X4883" s="3">
        <f t="shared" si="1385"/>
        <v>2.7685068001688018E-2</v>
      </c>
      <c r="Y4883" s="3">
        <f t="shared" si="1386"/>
        <v>3.3598502573701117E-2</v>
      </c>
    </row>
    <row r="4884" spans="1:25" x14ac:dyDescent="0.25">
      <c r="A4884" s="1">
        <v>43181</v>
      </c>
      <c r="B4884" s="2">
        <v>11005.84</v>
      </c>
      <c r="C4884" s="2">
        <v>147416</v>
      </c>
      <c r="D4884" s="2">
        <v>10989</v>
      </c>
      <c r="E4884" s="2">
        <v>10967</v>
      </c>
      <c r="F4884" s="13">
        <f t="shared" si="1374"/>
        <v>-1.5300967486352457E-3</v>
      </c>
      <c r="G4884" s="2">
        <f t="shared" si="1369"/>
        <v>10844.883833333328</v>
      </c>
      <c r="H4884" s="2">
        <f t="shared" ca="1" si="1375"/>
        <v>132740.4</v>
      </c>
      <c r="I4884">
        <f t="shared" ca="1" si="1376"/>
        <v>1</v>
      </c>
      <c r="J4884">
        <f t="shared" si="1377"/>
        <v>-1</v>
      </c>
      <c r="K4884">
        <f t="shared" si="1370"/>
        <v>-5.2299999999995634</v>
      </c>
      <c r="L4884">
        <f t="shared" ca="1" si="1371"/>
        <v>-5.2299999999995634</v>
      </c>
      <c r="M4884" s="14">
        <f t="shared" si="1372"/>
        <v>6923.0300000000498</v>
      </c>
      <c r="N4884">
        <f t="shared" si="1378"/>
        <v>0</v>
      </c>
      <c r="O4884">
        <f t="shared" si="1373"/>
        <v>0</v>
      </c>
      <c r="P4884">
        <f>COUNTIF(作圖資料!$A$3:$A$249,A4884)</f>
        <v>0</v>
      </c>
      <c r="R4884" s="7">
        <f t="shared" si="1379"/>
        <v>-15</v>
      </c>
      <c r="S4884" s="8">
        <f t="shared" ca="1" si="1380"/>
        <v>-15</v>
      </c>
      <c r="T4884" s="8">
        <f t="shared" ca="1" si="1381"/>
        <v>8830</v>
      </c>
      <c r="U4884" s="8">
        <f t="shared" ca="1" si="1382"/>
        <v>0</v>
      </c>
      <c r="V4884" s="9">
        <f t="shared" ca="1" si="1383"/>
        <v>0</v>
      </c>
      <c r="W4884" s="3">
        <f t="shared" si="1384"/>
        <v>-6.4208110565089349E-4</v>
      </c>
      <c r="X4884" s="3">
        <f t="shared" si="1385"/>
        <v>-4.7497654633015354E-4</v>
      </c>
      <c r="Y4884" s="3">
        <f t="shared" si="1386"/>
        <v>-1.3631406761177754E-3</v>
      </c>
    </row>
    <row r="4885" spans="1:25" x14ac:dyDescent="0.25">
      <c r="A4885" s="1">
        <v>43182</v>
      </c>
      <c r="B4885" s="2">
        <v>10823.33</v>
      </c>
      <c r="C4885" s="2">
        <v>145524</v>
      </c>
      <c r="D4885" s="2">
        <v>10734</v>
      </c>
      <c r="E4885" s="2">
        <v>10708</v>
      </c>
      <c r="F4885" s="13">
        <f t="shared" si="1374"/>
        <v>-8.2534672785546936E-3</v>
      </c>
      <c r="G4885" s="2">
        <f t="shared" si="1369"/>
        <v>10850.816999999994</v>
      </c>
      <c r="H4885" s="2">
        <f t="shared" ca="1" si="1375"/>
        <v>128652</v>
      </c>
      <c r="I4885">
        <f t="shared" ca="1" si="1376"/>
        <v>1</v>
      </c>
      <c r="J4885">
        <f t="shared" si="1377"/>
        <v>-1</v>
      </c>
      <c r="K4885">
        <f t="shared" si="1370"/>
        <v>-182.51000000000022</v>
      </c>
      <c r="L4885">
        <f t="shared" ca="1" si="1371"/>
        <v>-182.51000000000022</v>
      </c>
      <c r="M4885" s="14">
        <f t="shared" si="1372"/>
        <v>6923.0300000000498</v>
      </c>
      <c r="N4885">
        <f t="shared" si="1378"/>
        <v>0</v>
      </c>
      <c r="O4885">
        <f t="shared" si="1373"/>
        <v>0</v>
      </c>
      <c r="P4885">
        <f>COUNTIF(作圖資料!$A$3:$A$249,A4885)</f>
        <v>0</v>
      </c>
      <c r="R4885" s="7">
        <f t="shared" si="1379"/>
        <v>-255</v>
      </c>
      <c r="S4885" s="8">
        <f t="shared" ca="1" si="1380"/>
        <v>-255</v>
      </c>
      <c r="T4885" s="8">
        <f t="shared" ca="1" si="1381"/>
        <v>8830</v>
      </c>
      <c r="U4885" s="8">
        <f t="shared" ca="1" si="1382"/>
        <v>0</v>
      </c>
      <c r="V4885" s="9">
        <f t="shared" ca="1" si="1383"/>
        <v>0</v>
      </c>
      <c r="W4885" s="3">
        <f t="shared" si="1384"/>
        <v>-6.4208110565089349E-4</v>
      </c>
      <c r="X4885" s="3">
        <f t="shared" si="1385"/>
        <v>-1.7050114112434067E-2</v>
      </c>
      <c r="Y4885" s="3">
        <f t="shared" si="1386"/>
        <v>-2.4536532170119862E-2</v>
      </c>
    </row>
    <row r="4886" spans="1:25" x14ac:dyDescent="0.25">
      <c r="A4886" s="1">
        <v>43185</v>
      </c>
      <c r="B4886" s="2">
        <v>10840.05</v>
      </c>
      <c r="C4886" s="2">
        <v>118715</v>
      </c>
      <c r="D4886" s="2">
        <v>10840</v>
      </c>
      <c r="E4886" s="2">
        <v>10814</v>
      </c>
      <c r="F4886" s="13">
        <f t="shared" si="1374"/>
        <v>-4.6125248499562232E-6</v>
      </c>
      <c r="G4886" s="2">
        <f t="shared" si="1369"/>
        <v>10856.409166666661</v>
      </c>
      <c r="H4886" s="2">
        <f t="shared" ca="1" si="1375"/>
        <v>130260.6</v>
      </c>
      <c r="I4886">
        <f t="shared" ca="1" si="1376"/>
        <v>-1</v>
      </c>
      <c r="J4886">
        <f t="shared" si="1377"/>
        <v>-1</v>
      </c>
      <c r="K4886">
        <f t="shared" si="1370"/>
        <v>16.719999999999345</v>
      </c>
      <c r="L4886">
        <f t="shared" ca="1" si="1371"/>
        <v>16.719999999999345</v>
      </c>
      <c r="M4886" s="14">
        <f t="shared" si="1372"/>
        <v>6923.0300000000498</v>
      </c>
      <c r="N4886">
        <f t="shared" si="1378"/>
        <v>0</v>
      </c>
      <c r="O4886">
        <f t="shared" si="1373"/>
        <v>0</v>
      </c>
      <c r="P4886">
        <f>COUNTIF(作圖資料!$A$3:$A$249,A4886)</f>
        <v>0</v>
      </c>
      <c r="R4886" s="7">
        <f t="shared" si="1379"/>
        <v>106</v>
      </c>
      <c r="S4886" s="8">
        <f t="shared" ca="1" si="1380"/>
        <v>106</v>
      </c>
      <c r="T4886" s="8">
        <f t="shared" ca="1" si="1381"/>
        <v>8830</v>
      </c>
      <c r="U4886" s="8">
        <f t="shared" ca="1" si="1382"/>
        <v>0</v>
      </c>
      <c r="V4886" s="9">
        <f t="shared" ca="1" si="1383"/>
        <v>0</v>
      </c>
      <c r="W4886" s="3">
        <f t="shared" si="1384"/>
        <v>-6.4208110565089349E-4</v>
      </c>
      <c r="X4886" s="3">
        <f t="shared" si="1385"/>
        <v>-1.553164224730208E-2</v>
      </c>
      <c r="Y4886" s="3">
        <f t="shared" si="1386"/>
        <v>-1.490367139222093E-2</v>
      </c>
    </row>
    <row r="4887" spans="1:25" x14ac:dyDescent="0.25">
      <c r="A4887" s="1">
        <v>43186</v>
      </c>
      <c r="B4887" s="2">
        <v>10986.79</v>
      </c>
      <c r="C4887" s="2">
        <v>129676</v>
      </c>
      <c r="D4887" s="2">
        <v>10990</v>
      </c>
      <c r="E4887" s="2">
        <v>10964</v>
      </c>
      <c r="F4887" s="13">
        <f t="shared" si="1374"/>
        <v>2.9216905028661699E-4</v>
      </c>
      <c r="G4887" s="2">
        <f t="shared" si="1369"/>
        <v>10864.706166666665</v>
      </c>
      <c r="H4887" s="2">
        <f t="shared" ca="1" si="1375"/>
        <v>134258.4</v>
      </c>
      <c r="I4887">
        <f t="shared" ca="1" si="1376"/>
        <v>-1</v>
      </c>
      <c r="J4887">
        <f t="shared" si="1377"/>
        <v>1</v>
      </c>
      <c r="K4887">
        <f t="shared" si="1370"/>
        <v>146.7400000000016</v>
      </c>
      <c r="L4887">
        <f t="shared" ca="1" si="1371"/>
        <v>-146.7400000000016</v>
      </c>
      <c r="M4887" s="14">
        <f t="shared" si="1372"/>
        <v>6923.0300000000498</v>
      </c>
      <c r="N4887">
        <f t="shared" si="1378"/>
        <v>0</v>
      </c>
      <c r="O4887">
        <f t="shared" si="1373"/>
        <v>0</v>
      </c>
      <c r="P4887">
        <f>COUNTIF(作圖資料!$A$3:$A$249,A4887)</f>
        <v>0</v>
      </c>
      <c r="R4887" s="7">
        <f t="shared" si="1379"/>
        <v>150</v>
      </c>
      <c r="S4887" s="8">
        <f t="shared" ca="1" si="1380"/>
        <v>-150</v>
      </c>
      <c r="T4887" s="8">
        <f t="shared" ca="1" si="1381"/>
        <v>8830</v>
      </c>
      <c r="U4887" s="8">
        <f t="shared" ca="1" si="1382"/>
        <v>0</v>
      </c>
      <c r="V4887" s="9">
        <f t="shared" ca="1" si="1383"/>
        <v>0</v>
      </c>
      <c r="W4887" s="3">
        <f t="shared" si="1384"/>
        <v>-6.4208110565089349E-4</v>
      </c>
      <c r="X4887" s="3">
        <f t="shared" si="1385"/>
        <v>-2.2050536414716104E-3</v>
      </c>
      <c r="Y4887" s="3">
        <f t="shared" si="1386"/>
        <v>-1.2722646310431296E-3</v>
      </c>
    </row>
    <row r="4888" spans="1:25" x14ac:dyDescent="0.25">
      <c r="A4888" s="1">
        <v>43187</v>
      </c>
      <c r="B4888" s="2">
        <v>10865.66</v>
      </c>
      <c r="C4888" s="2">
        <v>114319</v>
      </c>
      <c r="D4888" s="2">
        <v>10819</v>
      </c>
      <c r="E4888" s="2">
        <v>10793</v>
      </c>
      <c r="F4888" s="13">
        <f t="shared" si="1374"/>
        <v>-4.2942628427541374E-3</v>
      </c>
      <c r="G4888" s="2">
        <f t="shared" si="1369"/>
        <v>10870.179333333332</v>
      </c>
      <c r="H4888" s="2">
        <f t="shared" ca="1" si="1375"/>
        <v>131130</v>
      </c>
      <c r="I4888">
        <f t="shared" ca="1" si="1376"/>
        <v>-1</v>
      </c>
      <c r="J4888">
        <f t="shared" si="1377"/>
        <v>-1</v>
      </c>
      <c r="K4888">
        <f t="shared" si="1370"/>
        <v>-121.13000000000102</v>
      </c>
      <c r="L4888">
        <f t="shared" ca="1" si="1371"/>
        <v>121.13000000000102</v>
      </c>
      <c r="M4888" s="14">
        <f t="shared" si="1372"/>
        <v>6923.0300000000498</v>
      </c>
      <c r="N4888">
        <f t="shared" si="1378"/>
        <v>0</v>
      </c>
      <c r="O4888">
        <f t="shared" si="1373"/>
        <v>0</v>
      </c>
      <c r="P4888">
        <f>COUNTIF(作圖資料!$A$3:$A$249,A4888)</f>
        <v>0</v>
      </c>
      <c r="R4888" s="7">
        <f t="shared" si="1379"/>
        <v>-171</v>
      </c>
      <c r="S4888" s="8">
        <f t="shared" ca="1" si="1380"/>
        <v>171</v>
      </c>
      <c r="T4888" s="8">
        <f t="shared" ca="1" si="1381"/>
        <v>8830</v>
      </c>
      <c r="U4888" s="8">
        <f t="shared" ca="1" si="1382"/>
        <v>0</v>
      </c>
      <c r="V4888" s="9">
        <f t="shared" ca="1" si="1383"/>
        <v>0</v>
      </c>
      <c r="W4888" s="3">
        <f t="shared" si="1384"/>
        <v>-6.4208110565089349E-4</v>
      </c>
      <c r="X4888" s="3">
        <f t="shared" si="1385"/>
        <v>-1.3205801071103807E-2</v>
      </c>
      <c r="Y4888" s="3">
        <f t="shared" si="1386"/>
        <v>-1.681206833878568E-2</v>
      </c>
    </row>
    <row r="4889" spans="1:25" x14ac:dyDescent="0.25">
      <c r="A4889" s="1">
        <v>43188</v>
      </c>
      <c r="B4889" s="2">
        <v>10845.92</v>
      </c>
      <c r="C4889" s="2">
        <v>116374</v>
      </c>
      <c r="D4889" s="2">
        <v>10841</v>
      </c>
      <c r="E4889" s="2">
        <v>10815</v>
      </c>
      <c r="F4889" s="13">
        <f t="shared" si="1374"/>
        <v>-4.5362680159910518E-4</v>
      </c>
      <c r="G4889" s="2">
        <f t="shared" si="1369"/>
        <v>10875.569833333333</v>
      </c>
      <c r="H4889" s="2">
        <f t="shared" ca="1" si="1375"/>
        <v>124921.60000000001</v>
      </c>
      <c r="I4889">
        <f t="shared" ca="1" si="1376"/>
        <v>-1</v>
      </c>
      <c r="J4889">
        <f t="shared" si="1377"/>
        <v>-1</v>
      </c>
      <c r="K4889">
        <f t="shared" si="1370"/>
        <v>-19.739999999999782</v>
      </c>
      <c r="L4889">
        <f t="shared" ca="1" si="1371"/>
        <v>19.739999999999782</v>
      </c>
      <c r="M4889" s="14">
        <f t="shared" si="1372"/>
        <v>6923.0300000000498</v>
      </c>
      <c r="N4889">
        <f t="shared" si="1378"/>
        <v>0</v>
      </c>
      <c r="O4889">
        <f t="shared" si="1373"/>
        <v>0</v>
      </c>
      <c r="P4889">
        <f>COUNTIF(作圖資料!$A$3:$A$249,A4889)</f>
        <v>0</v>
      </c>
      <c r="R4889" s="7">
        <f t="shared" si="1379"/>
        <v>22</v>
      </c>
      <c r="S4889" s="8">
        <f t="shared" ca="1" si="1380"/>
        <v>-22</v>
      </c>
      <c r="T4889" s="8">
        <f t="shared" ca="1" si="1381"/>
        <v>8830</v>
      </c>
      <c r="U4889" s="8">
        <f t="shared" ca="1" si="1382"/>
        <v>0</v>
      </c>
      <c r="V4889" s="9">
        <f t="shared" ca="1" si="1383"/>
        <v>0</v>
      </c>
      <c r="W4889" s="3">
        <f t="shared" si="1384"/>
        <v>-6.4208110565089349E-4</v>
      </c>
      <c r="X4889" s="3">
        <f t="shared" si="1385"/>
        <v>-1.4998542375990631E-2</v>
      </c>
      <c r="Y4889" s="3">
        <f t="shared" si="1386"/>
        <v>-1.481279534714619E-2</v>
      </c>
    </row>
    <row r="4890" spans="1:25" x14ac:dyDescent="0.25">
      <c r="A4890" s="1">
        <v>43189</v>
      </c>
      <c r="B4890" s="2">
        <v>10906.22</v>
      </c>
      <c r="C4890" s="2">
        <v>114647</v>
      </c>
      <c r="D4890" s="2">
        <v>10917</v>
      </c>
      <c r="E4890" s="2">
        <v>10892</v>
      </c>
      <c r="F4890" s="13">
        <f t="shared" si="1374"/>
        <v>9.8842678764965441E-4</v>
      </c>
      <c r="G4890" s="2">
        <f t="shared" si="1369"/>
        <v>10883.641666666665</v>
      </c>
      <c r="H4890" s="2">
        <f t="shared" ca="1" si="1375"/>
        <v>118746.2</v>
      </c>
      <c r="I4890">
        <f t="shared" ca="1" si="1376"/>
        <v>-1</v>
      </c>
      <c r="J4890">
        <f t="shared" si="1377"/>
        <v>1</v>
      </c>
      <c r="K4890">
        <f t="shared" si="1370"/>
        <v>60.299999999999272</v>
      </c>
      <c r="L4890">
        <f t="shared" ca="1" si="1371"/>
        <v>-60.299999999999272</v>
      </c>
      <c r="M4890" s="14">
        <f t="shared" si="1372"/>
        <v>6923.0300000000498</v>
      </c>
      <c r="N4890">
        <f t="shared" si="1378"/>
        <v>0</v>
      </c>
      <c r="O4890">
        <f t="shared" si="1373"/>
        <v>0</v>
      </c>
      <c r="P4890">
        <f>COUNTIF(作圖資料!$A$3:$A$249,A4890)</f>
        <v>0</v>
      </c>
      <c r="R4890" s="7">
        <f t="shared" si="1379"/>
        <v>76</v>
      </c>
      <c r="S4890" s="8">
        <f t="shared" ca="1" si="1380"/>
        <v>-76</v>
      </c>
      <c r="T4890" s="8">
        <f t="shared" ca="1" si="1381"/>
        <v>8830</v>
      </c>
      <c r="U4890" s="8">
        <f t="shared" ca="1" si="1382"/>
        <v>0</v>
      </c>
      <c r="V4890" s="9">
        <f t="shared" ca="1" si="1383"/>
        <v>0</v>
      </c>
      <c r="W4890" s="3">
        <f t="shared" si="1384"/>
        <v>-6.4208110565089349E-4</v>
      </c>
      <c r="X4890" s="3">
        <f t="shared" si="1385"/>
        <v>-9.5222353504245127E-3</v>
      </c>
      <c r="Y4890" s="3">
        <f t="shared" si="1386"/>
        <v>-7.9062159214827732E-3</v>
      </c>
    </row>
    <row r="4891" spans="1:25" x14ac:dyDescent="0.25">
      <c r="A4891" s="1">
        <v>43190</v>
      </c>
      <c r="B4891" s="2">
        <v>10919.49</v>
      </c>
      <c r="C4891" s="2">
        <v>75572</v>
      </c>
      <c r="D4891" s="2">
        <v>10924</v>
      </c>
      <c r="E4891" s="2">
        <v>10899</v>
      </c>
      <c r="F4891" s="13">
        <f t="shared" si="1374"/>
        <v>4.1302295253720089E-4</v>
      </c>
      <c r="G4891" s="2">
        <f t="shared" si="1369"/>
        <v>10890.855333333333</v>
      </c>
      <c r="H4891" s="2">
        <f t="shared" ca="1" si="1375"/>
        <v>110117.6</v>
      </c>
      <c r="I4891">
        <f t="shared" ca="1" si="1376"/>
        <v>-1</v>
      </c>
      <c r="J4891">
        <f t="shared" si="1377"/>
        <v>1</v>
      </c>
      <c r="K4891">
        <f t="shared" si="1370"/>
        <v>13.270000000000437</v>
      </c>
      <c r="L4891">
        <f t="shared" ca="1" si="1371"/>
        <v>-13.270000000000437</v>
      </c>
      <c r="M4891" s="14">
        <f t="shared" si="1372"/>
        <v>6923.0300000000498</v>
      </c>
      <c r="N4891">
        <f t="shared" si="1378"/>
        <v>0</v>
      </c>
      <c r="O4891">
        <f t="shared" si="1373"/>
        <v>0</v>
      </c>
      <c r="P4891">
        <f>COUNTIF(作圖資料!$A$3:$A$249,A4891)</f>
        <v>0</v>
      </c>
      <c r="R4891" s="7">
        <f t="shared" si="1379"/>
        <v>7</v>
      </c>
      <c r="S4891" s="8">
        <f t="shared" ca="1" si="1380"/>
        <v>-7</v>
      </c>
      <c r="T4891" s="8">
        <f t="shared" ca="1" si="1381"/>
        <v>8830</v>
      </c>
      <c r="U4891" s="8">
        <f t="shared" ca="1" si="1382"/>
        <v>0</v>
      </c>
      <c r="V4891" s="9">
        <f t="shared" ca="1" si="1383"/>
        <v>0</v>
      </c>
      <c r="W4891" s="3">
        <f t="shared" si="1384"/>
        <v>-6.4208110565089349E-4</v>
      </c>
      <c r="X4891" s="3">
        <f t="shared" si="1385"/>
        <v>-8.3170845340189148E-3</v>
      </c>
      <c r="Y4891" s="3">
        <f t="shared" si="1386"/>
        <v>-7.2700836059611529E-3</v>
      </c>
    </row>
    <row r="4892" spans="1:25" x14ac:dyDescent="0.25">
      <c r="A4892" s="1">
        <v>43192</v>
      </c>
      <c r="B4892" s="2">
        <v>10888.27</v>
      </c>
      <c r="C4892" s="2">
        <v>101943</v>
      </c>
      <c r="D4892" s="2">
        <v>10864</v>
      </c>
      <c r="E4892" s="2">
        <v>10837</v>
      </c>
      <c r="F4892" s="13">
        <f t="shared" si="1374"/>
        <v>-2.2290042403431132E-3</v>
      </c>
      <c r="G4892" s="2">
        <f t="shared" si="1369"/>
        <v>10896.199166666665</v>
      </c>
      <c r="H4892" s="2">
        <f t="shared" ca="1" si="1375"/>
        <v>104571</v>
      </c>
      <c r="I4892">
        <f t="shared" ca="1" si="1376"/>
        <v>-1</v>
      </c>
      <c r="J4892">
        <f t="shared" si="1377"/>
        <v>-1</v>
      </c>
      <c r="K4892">
        <f t="shared" si="1370"/>
        <v>-31.219999999999345</v>
      </c>
      <c r="L4892">
        <f t="shared" ca="1" si="1371"/>
        <v>31.219999999999345</v>
      </c>
      <c r="M4892" s="14">
        <f t="shared" si="1372"/>
        <v>6923.0300000000498</v>
      </c>
      <c r="N4892">
        <f t="shared" si="1378"/>
        <v>0</v>
      </c>
      <c r="O4892">
        <f t="shared" si="1373"/>
        <v>0</v>
      </c>
      <c r="P4892">
        <f>COUNTIF(作圖資料!$A$3:$A$249,A4892)</f>
        <v>0</v>
      </c>
      <c r="R4892" s="7">
        <f t="shared" si="1379"/>
        <v>-60</v>
      </c>
      <c r="S4892" s="8">
        <f t="shared" ca="1" si="1380"/>
        <v>60</v>
      </c>
      <c r="T4892" s="8">
        <f t="shared" ca="1" si="1381"/>
        <v>8830</v>
      </c>
      <c r="U4892" s="8">
        <f t="shared" ca="1" si="1382"/>
        <v>0</v>
      </c>
      <c r="V4892" s="9">
        <f t="shared" ca="1" si="1383"/>
        <v>0</v>
      </c>
      <c r="W4892" s="3">
        <f t="shared" si="1384"/>
        <v>-6.4208110565089349E-4</v>
      </c>
      <c r="X4892" s="3">
        <f t="shared" si="1385"/>
        <v>-1.1152412980754756E-2</v>
      </c>
      <c r="Y4892" s="3">
        <f t="shared" si="1386"/>
        <v>-1.2722646310432295E-2</v>
      </c>
    </row>
    <row r="4893" spans="1:25" x14ac:dyDescent="0.25">
      <c r="A4893" s="1">
        <v>43193</v>
      </c>
      <c r="B4893" s="2">
        <v>10821.53</v>
      </c>
      <c r="C4893" s="2">
        <v>115778</v>
      </c>
      <c r="D4893" s="2">
        <v>10784</v>
      </c>
      <c r="E4893" s="2">
        <v>10759</v>
      </c>
      <c r="F4893" s="13">
        <f t="shared" si="1374"/>
        <v>-3.4680863057258149E-3</v>
      </c>
      <c r="G4893" s="2">
        <f t="shared" si="1369"/>
        <v>10899.177000000001</v>
      </c>
      <c r="H4893" s="2">
        <f t="shared" ca="1" si="1375"/>
        <v>104862.8</v>
      </c>
      <c r="I4893">
        <f t="shared" ca="1" si="1376"/>
        <v>1</v>
      </c>
      <c r="J4893">
        <f t="shared" si="1377"/>
        <v>-1</v>
      </c>
      <c r="K4893">
        <f t="shared" si="1370"/>
        <v>-66.739999999999782</v>
      </c>
      <c r="L4893">
        <f t="shared" ca="1" si="1371"/>
        <v>66.739999999999782</v>
      </c>
      <c r="M4893" s="14">
        <f t="shared" si="1372"/>
        <v>6923.0300000000498</v>
      </c>
      <c r="N4893">
        <f t="shared" si="1378"/>
        <v>0</v>
      </c>
      <c r="O4893">
        <f t="shared" si="1373"/>
        <v>0</v>
      </c>
      <c r="P4893">
        <f>COUNTIF(作圖資料!$A$3:$A$249,A4893)</f>
        <v>0</v>
      </c>
      <c r="R4893" s="7">
        <f t="shared" si="1379"/>
        <v>-80</v>
      </c>
      <c r="S4893" s="8">
        <f t="shared" ca="1" si="1380"/>
        <v>80</v>
      </c>
      <c r="T4893" s="8">
        <f t="shared" ca="1" si="1381"/>
        <v>8830</v>
      </c>
      <c r="U4893" s="8">
        <f t="shared" ca="1" si="1382"/>
        <v>0</v>
      </c>
      <c r="V4893" s="9">
        <f t="shared" ca="1" si="1383"/>
        <v>0</v>
      </c>
      <c r="W4893" s="3">
        <f t="shared" si="1384"/>
        <v>-6.4208110565089349E-4</v>
      </c>
      <c r="X4893" s="3">
        <f t="shared" si="1385"/>
        <v>-1.7213585963943401E-2</v>
      </c>
      <c r="Y4893" s="3">
        <f t="shared" si="1386"/>
        <v>-1.9992729916393781E-2</v>
      </c>
    </row>
    <row r="4894" spans="1:25" x14ac:dyDescent="0.25">
      <c r="A4894" s="1">
        <v>43199</v>
      </c>
      <c r="B4894" s="2">
        <v>10893.53</v>
      </c>
      <c r="C4894" s="2">
        <v>130399</v>
      </c>
      <c r="D4894" s="2">
        <v>10905</v>
      </c>
      <c r="E4894" s="2">
        <v>10880</v>
      </c>
      <c r="F4894" s="13">
        <f t="shared" si="1374"/>
        <v>1.0529185672596419E-3</v>
      </c>
      <c r="G4894" s="2">
        <f t="shared" si="1369"/>
        <v>10902.223666666669</v>
      </c>
      <c r="H4894" s="2">
        <f t="shared" ca="1" si="1375"/>
        <v>107667.8</v>
      </c>
      <c r="I4894">
        <f t="shared" ca="1" si="1376"/>
        <v>1</v>
      </c>
      <c r="J4894">
        <f t="shared" si="1377"/>
        <v>1</v>
      </c>
      <c r="K4894">
        <f t="shared" si="1370"/>
        <v>72</v>
      </c>
      <c r="L4894">
        <f t="shared" ca="1" si="1371"/>
        <v>72</v>
      </c>
      <c r="M4894" s="14">
        <f t="shared" si="1372"/>
        <v>6923.0300000000498</v>
      </c>
      <c r="N4894">
        <f t="shared" si="1378"/>
        <v>0</v>
      </c>
      <c r="O4894">
        <f t="shared" si="1373"/>
        <v>0</v>
      </c>
      <c r="P4894">
        <f>COUNTIF(作圖資料!$A$3:$A$249,A4894)</f>
        <v>0</v>
      </c>
      <c r="R4894" s="7">
        <f t="shared" si="1379"/>
        <v>121</v>
      </c>
      <c r="S4894" s="8">
        <f t="shared" ca="1" si="1380"/>
        <v>121</v>
      </c>
      <c r="T4894" s="8">
        <f t="shared" ca="1" si="1381"/>
        <v>8830</v>
      </c>
      <c r="U4894" s="8">
        <f t="shared" ca="1" si="1382"/>
        <v>0</v>
      </c>
      <c r="V4894" s="9">
        <f t="shared" ca="1" si="1383"/>
        <v>0</v>
      </c>
      <c r="W4894" s="3">
        <f t="shared" si="1384"/>
        <v>-6.4208110565089349E-4</v>
      </c>
      <c r="X4894" s="3">
        <f t="shared" si="1385"/>
        <v>-1.0674711903565948E-2</v>
      </c>
      <c r="Y4894" s="3">
        <f t="shared" si="1386"/>
        <v>-8.9967284623772015E-3</v>
      </c>
    </row>
    <row r="4895" spans="1:25" x14ac:dyDescent="0.25">
      <c r="A4895" s="1">
        <v>43200</v>
      </c>
      <c r="B4895" s="2">
        <v>10927.18</v>
      </c>
      <c r="C4895" s="2">
        <v>141433</v>
      </c>
      <c r="D4895" s="2">
        <v>10948</v>
      </c>
      <c r="E4895" s="2">
        <v>10924</v>
      </c>
      <c r="F4895" s="13">
        <f t="shared" si="1374"/>
        <v>1.9053406276825502E-3</v>
      </c>
      <c r="G4895" s="2">
        <f t="shared" si="1369"/>
        <v>10904.317166666673</v>
      </c>
      <c r="H4895" s="2">
        <f t="shared" ca="1" si="1375"/>
        <v>113025</v>
      </c>
      <c r="I4895">
        <f t="shared" ca="1" si="1376"/>
        <v>1</v>
      </c>
      <c r="J4895">
        <f t="shared" si="1377"/>
        <v>1</v>
      </c>
      <c r="K4895">
        <f t="shared" si="1370"/>
        <v>33.649999999999636</v>
      </c>
      <c r="L4895">
        <f t="shared" ca="1" si="1371"/>
        <v>33.649999999999636</v>
      </c>
      <c r="M4895" s="14">
        <f t="shared" si="1372"/>
        <v>6923.0300000000498</v>
      </c>
      <c r="N4895">
        <f t="shared" si="1378"/>
        <v>0</v>
      </c>
      <c r="O4895">
        <f t="shared" si="1373"/>
        <v>0</v>
      </c>
      <c r="P4895">
        <f>COUNTIF(作圖資料!$A$3:$A$249,A4895)</f>
        <v>0</v>
      </c>
      <c r="R4895" s="7">
        <f t="shared" si="1379"/>
        <v>43</v>
      </c>
      <c r="S4895" s="8">
        <f t="shared" ca="1" si="1380"/>
        <v>43</v>
      </c>
      <c r="T4895" s="8">
        <f t="shared" ca="1" si="1381"/>
        <v>8830</v>
      </c>
      <c r="U4895" s="8">
        <f t="shared" ca="1" si="1382"/>
        <v>0</v>
      </c>
      <c r="V4895" s="9">
        <f t="shared" ca="1" si="1383"/>
        <v>0</v>
      </c>
      <c r="W4895" s="3">
        <f t="shared" si="1384"/>
        <v>-6.4208110565089349E-4</v>
      </c>
      <c r="X4895" s="3">
        <f t="shared" si="1385"/>
        <v>-7.6186964572924065E-3</v>
      </c>
      <c r="Y4895" s="3">
        <f t="shared" si="1386"/>
        <v>-5.0890585241728514E-3</v>
      </c>
    </row>
    <row r="4896" spans="1:25" x14ac:dyDescent="0.25">
      <c r="A4896" s="1">
        <v>43201</v>
      </c>
      <c r="B4896" s="2">
        <v>10974.02</v>
      </c>
      <c r="C4896" s="2">
        <v>128848</v>
      </c>
      <c r="D4896" s="2">
        <v>10977</v>
      </c>
      <c r="E4896" s="2">
        <v>10957</v>
      </c>
      <c r="F4896" s="13">
        <f t="shared" si="1374"/>
        <v>2.715504436843208E-4</v>
      </c>
      <c r="G4896" s="2">
        <f t="shared" si="1369"/>
        <v>10906.407000000007</v>
      </c>
      <c r="H4896" s="2">
        <f t="shared" ca="1" si="1375"/>
        <v>123680.2</v>
      </c>
      <c r="I4896">
        <f t="shared" ca="1" si="1376"/>
        <v>1</v>
      </c>
      <c r="J4896">
        <f t="shared" si="1377"/>
        <v>1</v>
      </c>
      <c r="K4896">
        <f t="shared" si="1370"/>
        <v>46.840000000000146</v>
      </c>
      <c r="L4896">
        <f t="shared" ca="1" si="1371"/>
        <v>46.840000000000146</v>
      </c>
      <c r="M4896" s="14">
        <f t="shared" si="1372"/>
        <v>6923.0300000000498</v>
      </c>
      <c r="N4896">
        <f t="shared" si="1378"/>
        <v>0</v>
      </c>
      <c r="O4896">
        <f t="shared" si="1373"/>
        <v>0</v>
      </c>
      <c r="P4896">
        <f>COUNTIF(作圖資料!$A$3:$A$249,A4896)</f>
        <v>0</v>
      </c>
      <c r="R4896" s="7">
        <f t="shared" si="1379"/>
        <v>29</v>
      </c>
      <c r="S4896" s="8">
        <f t="shared" ca="1" si="1380"/>
        <v>29</v>
      </c>
      <c r="T4896" s="8">
        <f t="shared" ca="1" si="1381"/>
        <v>8830</v>
      </c>
      <c r="U4896" s="8">
        <f t="shared" ca="1" si="1382"/>
        <v>0</v>
      </c>
      <c r="V4896" s="9">
        <f t="shared" ca="1" si="1383"/>
        <v>0</v>
      </c>
      <c r="W4896" s="3">
        <f t="shared" si="1384"/>
        <v>-6.4208110565089349E-4</v>
      </c>
      <c r="X4896" s="3">
        <f t="shared" si="1385"/>
        <v>-3.3647956102358378E-3</v>
      </c>
      <c r="Y4896" s="3">
        <f t="shared" si="1386"/>
        <v>-2.453653217011853E-3</v>
      </c>
    </row>
    <row r="4897" spans="1:25" x14ac:dyDescent="0.25">
      <c r="A4897" s="1">
        <v>43202</v>
      </c>
      <c r="B4897" s="2">
        <v>10955.29</v>
      </c>
      <c r="C4897" s="2">
        <v>109081</v>
      </c>
      <c r="D4897" s="2">
        <v>10942</v>
      </c>
      <c r="E4897" s="2">
        <v>10920</v>
      </c>
      <c r="F4897" s="13">
        <f t="shared" si="1374"/>
        <v>-1.2131125693615186E-3</v>
      </c>
      <c r="G4897" s="2">
        <f t="shared" si="1369"/>
        <v>10907.665166666675</v>
      </c>
      <c r="H4897" s="2">
        <f t="shared" ca="1" si="1375"/>
        <v>125107.8</v>
      </c>
      <c r="I4897">
        <f t="shared" ca="1" si="1376"/>
        <v>-1</v>
      </c>
      <c r="J4897">
        <f t="shared" si="1377"/>
        <v>-1</v>
      </c>
      <c r="K4897">
        <f t="shared" si="1370"/>
        <v>-18.729999999999563</v>
      </c>
      <c r="L4897">
        <f t="shared" ca="1" si="1371"/>
        <v>-18.729999999999563</v>
      </c>
      <c r="M4897" s="14">
        <f t="shared" si="1372"/>
        <v>6923.0300000000498</v>
      </c>
      <c r="N4897">
        <f t="shared" si="1378"/>
        <v>0</v>
      </c>
      <c r="O4897">
        <f t="shared" si="1373"/>
        <v>0</v>
      </c>
      <c r="P4897">
        <f>COUNTIF(作圖資料!$A$3:$A$249,A4897)</f>
        <v>0</v>
      </c>
      <c r="R4897" s="7">
        <f t="shared" si="1379"/>
        <v>-35</v>
      </c>
      <c r="S4897" s="8">
        <f t="shared" ca="1" si="1380"/>
        <v>-35</v>
      </c>
      <c r="T4897" s="8">
        <f t="shared" ca="1" si="1381"/>
        <v>8830</v>
      </c>
      <c r="U4897" s="8">
        <f t="shared" ca="1" si="1382"/>
        <v>0</v>
      </c>
      <c r="V4897" s="9">
        <f t="shared" ca="1" si="1383"/>
        <v>0</v>
      </c>
      <c r="W4897" s="3">
        <f t="shared" si="1384"/>
        <v>-6.4208110565089349E-4</v>
      </c>
      <c r="X4897" s="3">
        <f t="shared" si="1385"/>
        <v>-5.0658110428867253E-3</v>
      </c>
      <c r="Y4897" s="3">
        <f t="shared" si="1386"/>
        <v>-5.6343147946199545E-3</v>
      </c>
    </row>
    <row r="4898" spans="1:25" x14ac:dyDescent="0.25">
      <c r="A4898" s="1">
        <v>43203</v>
      </c>
      <c r="B4898" s="2">
        <v>10965.39</v>
      </c>
      <c r="C4898" s="2">
        <v>121995</v>
      </c>
      <c r="D4898" s="2">
        <v>10956</v>
      </c>
      <c r="E4898" s="2">
        <v>10941</v>
      </c>
      <c r="F4898" s="13">
        <f t="shared" si="1374"/>
        <v>-8.5633069138435491E-4</v>
      </c>
      <c r="G4898" s="2">
        <f t="shared" si="1369"/>
        <v>10908.492500000006</v>
      </c>
      <c r="H4898" s="2">
        <f t="shared" ca="1" si="1375"/>
        <v>126351.2</v>
      </c>
      <c r="I4898">
        <f t="shared" ca="1" si="1376"/>
        <v>-1</v>
      </c>
      <c r="J4898">
        <f t="shared" si="1377"/>
        <v>-1</v>
      </c>
      <c r="K4898">
        <f t="shared" si="1370"/>
        <v>10.099999999998545</v>
      </c>
      <c r="L4898">
        <f t="shared" ca="1" si="1371"/>
        <v>-10.099999999998545</v>
      </c>
      <c r="M4898" s="14">
        <f t="shared" si="1372"/>
        <v>6923.0300000000498</v>
      </c>
      <c r="N4898">
        <f t="shared" si="1378"/>
        <v>0</v>
      </c>
      <c r="O4898">
        <f t="shared" si="1373"/>
        <v>0</v>
      </c>
      <c r="P4898">
        <f>COUNTIF(作圖資料!$A$3:$A$249,A4898)</f>
        <v>0</v>
      </c>
      <c r="R4898" s="7">
        <f t="shared" si="1379"/>
        <v>14</v>
      </c>
      <c r="S4898" s="8">
        <f t="shared" ca="1" si="1380"/>
        <v>-14</v>
      </c>
      <c r="T4898" s="8">
        <f t="shared" ca="1" si="1381"/>
        <v>8830</v>
      </c>
      <c r="U4898" s="8">
        <f t="shared" ca="1" si="1382"/>
        <v>0</v>
      </c>
      <c r="V4898" s="9">
        <f t="shared" ca="1" si="1383"/>
        <v>0</v>
      </c>
      <c r="W4898" s="3">
        <f t="shared" si="1384"/>
        <v>-6.4208110565089349E-4</v>
      </c>
      <c r="X4898" s="3">
        <f t="shared" si="1385"/>
        <v>-4.1485523205282426E-3</v>
      </c>
      <c r="Y4898" s="3">
        <f t="shared" si="1386"/>
        <v>-4.3620501635767139E-3</v>
      </c>
    </row>
    <row r="4899" spans="1:25" x14ac:dyDescent="0.25">
      <c r="A4899" s="1">
        <v>43206</v>
      </c>
      <c r="B4899" s="2">
        <v>10954.55</v>
      </c>
      <c r="C4899" s="2">
        <v>124288</v>
      </c>
      <c r="D4899" s="2">
        <v>10943</v>
      </c>
      <c r="E4899" s="2">
        <v>10929</v>
      </c>
      <c r="F4899" s="13">
        <f t="shared" si="1374"/>
        <v>-1.0543564089806612E-3</v>
      </c>
      <c r="G4899" s="2">
        <f t="shared" si="1369"/>
        <v>10909.153500000006</v>
      </c>
      <c r="H4899" s="2">
        <f t="shared" ca="1" si="1375"/>
        <v>125129</v>
      </c>
      <c r="I4899">
        <f t="shared" ca="1" si="1376"/>
        <v>-1</v>
      </c>
      <c r="J4899">
        <f t="shared" si="1377"/>
        <v>-1</v>
      </c>
      <c r="K4899">
        <f t="shared" si="1370"/>
        <v>-10.840000000000146</v>
      </c>
      <c r="L4899">
        <f t="shared" ca="1" si="1371"/>
        <v>10.840000000000146</v>
      </c>
      <c r="M4899" s="14">
        <f t="shared" si="1372"/>
        <v>6923.0300000000498</v>
      </c>
      <c r="N4899">
        <f t="shared" si="1378"/>
        <v>0</v>
      </c>
      <c r="O4899">
        <f t="shared" si="1373"/>
        <v>0</v>
      </c>
      <c r="P4899">
        <f>COUNTIF(作圖資料!$A$3:$A$249,A4899)</f>
        <v>0</v>
      </c>
      <c r="R4899" s="7">
        <f t="shared" si="1379"/>
        <v>-13</v>
      </c>
      <c r="S4899" s="8">
        <f t="shared" ca="1" si="1380"/>
        <v>13</v>
      </c>
      <c r="T4899" s="8">
        <f t="shared" ca="1" si="1381"/>
        <v>8830</v>
      </c>
      <c r="U4899" s="8">
        <f t="shared" ca="1" si="1382"/>
        <v>0</v>
      </c>
      <c r="V4899" s="9">
        <f t="shared" ca="1" si="1383"/>
        <v>0</v>
      </c>
      <c r="W4899" s="3">
        <f t="shared" si="1384"/>
        <v>-6.4208110565089349E-4</v>
      </c>
      <c r="X4899" s="3">
        <f t="shared" si="1385"/>
        <v>-5.1330161373962513E-3</v>
      </c>
      <c r="Y4899" s="3">
        <f t="shared" si="1386"/>
        <v>-5.5434387495455484E-3</v>
      </c>
    </row>
    <row r="4900" spans="1:25" x14ac:dyDescent="0.25">
      <c r="A4900" s="1">
        <v>43207</v>
      </c>
      <c r="B4900" s="2">
        <v>10810.45</v>
      </c>
      <c r="C4900" s="2">
        <v>152425</v>
      </c>
      <c r="D4900" s="2">
        <v>10807</v>
      </c>
      <c r="E4900" s="2">
        <v>10791</v>
      </c>
      <c r="F4900" s="13">
        <f t="shared" si="1374"/>
        <v>-3.1913565115238018E-4</v>
      </c>
      <c r="G4900" s="2">
        <f t="shared" si="1369"/>
        <v>10908.809500000003</v>
      </c>
      <c r="H4900" s="2">
        <f t="shared" ca="1" si="1375"/>
        <v>127327.4</v>
      </c>
      <c r="I4900">
        <f t="shared" ca="1" si="1376"/>
        <v>1</v>
      </c>
      <c r="J4900">
        <f t="shared" si="1377"/>
        <v>-1</v>
      </c>
      <c r="K4900">
        <f t="shared" si="1370"/>
        <v>-144.09999999999854</v>
      </c>
      <c r="L4900">
        <f t="shared" ca="1" si="1371"/>
        <v>144.09999999999854</v>
      </c>
      <c r="M4900" s="14">
        <f t="shared" si="1372"/>
        <v>6923.0300000000498</v>
      </c>
      <c r="N4900">
        <f t="shared" si="1378"/>
        <v>0</v>
      </c>
      <c r="O4900">
        <f t="shared" si="1373"/>
        <v>0</v>
      </c>
      <c r="P4900">
        <f>COUNTIF(作圖資料!$A$3:$A$249,A4900)</f>
        <v>0</v>
      </c>
      <c r="R4900" s="7">
        <f t="shared" si="1379"/>
        <v>-136</v>
      </c>
      <c r="S4900" s="8">
        <f t="shared" ca="1" si="1380"/>
        <v>136</v>
      </c>
      <c r="T4900" s="8">
        <f t="shared" ca="1" si="1381"/>
        <v>8830</v>
      </c>
      <c r="U4900" s="8">
        <f t="shared" ca="1" si="1382"/>
        <v>0</v>
      </c>
      <c r="V4900" s="9">
        <f t="shared" ca="1" si="1383"/>
        <v>0</v>
      </c>
      <c r="W4900" s="3">
        <f t="shared" si="1384"/>
        <v>-6.4208110565089349E-4</v>
      </c>
      <c r="X4900" s="3">
        <f t="shared" si="1385"/>
        <v>-1.8219846027679343E-2</v>
      </c>
      <c r="Y4900" s="3">
        <f t="shared" si="1386"/>
        <v>-1.7902580879679997E-2</v>
      </c>
    </row>
    <row r="4901" spans="1:25" x14ac:dyDescent="0.25">
      <c r="A4901" s="1">
        <v>43208</v>
      </c>
      <c r="B4901" s="2">
        <v>10847.89</v>
      </c>
      <c r="C4901" s="2">
        <v>145143</v>
      </c>
      <c r="D4901" s="2">
        <v>10845</v>
      </c>
      <c r="E4901" s="2">
        <v>10846</v>
      </c>
      <c r="F4901" s="13">
        <f t="shared" si="1374"/>
        <v>-1.742274304035174E-4</v>
      </c>
      <c r="G4901" s="2">
        <f t="shared" si="1369"/>
        <v>10909.440000000004</v>
      </c>
      <c r="H4901" s="2">
        <f t="shared" ca="1" si="1375"/>
        <v>130586.4</v>
      </c>
      <c r="I4901">
        <f t="shared" ca="1" si="1376"/>
        <v>1</v>
      </c>
      <c r="J4901">
        <f t="shared" si="1377"/>
        <v>-1</v>
      </c>
      <c r="K4901">
        <f t="shared" si="1370"/>
        <v>37.43999999999869</v>
      </c>
      <c r="L4901">
        <f t="shared" ca="1" si="1371"/>
        <v>37.43999999999869</v>
      </c>
      <c r="M4901" s="14">
        <f t="shared" si="1372"/>
        <v>6923.0300000000498</v>
      </c>
      <c r="N4901">
        <f t="shared" si="1378"/>
        <v>0</v>
      </c>
      <c r="O4901">
        <f t="shared" si="1373"/>
        <v>0</v>
      </c>
      <c r="P4901">
        <f>COUNTIF(作圖資料!$A$3:$A$249,A4901)</f>
        <v>1</v>
      </c>
      <c r="R4901" s="7">
        <f t="shared" si="1379"/>
        <v>38</v>
      </c>
      <c r="S4901" s="8">
        <f t="shared" ca="1" si="1380"/>
        <v>38</v>
      </c>
      <c r="T4901" s="8">
        <f t="shared" ca="1" si="1381"/>
        <v>8830</v>
      </c>
      <c r="U4901" s="8">
        <f t="shared" ca="1" si="1382"/>
        <v>0</v>
      </c>
      <c r="V4901" s="9">
        <f t="shared" ca="1" si="1383"/>
        <v>0</v>
      </c>
      <c r="W4901" s="3">
        <f t="shared" si="1384"/>
        <v>-6.4208110565089349E-4</v>
      </c>
      <c r="X4901" s="3">
        <f t="shared" si="1385"/>
        <v>-1.4819631516283183E-2</v>
      </c>
      <c r="Y4901" s="3">
        <f t="shared" si="1386"/>
        <v>-1.4449291166848233E-2</v>
      </c>
    </row>
    <row r="4902" spans="1:25" x14ac:dyDescent="0.25">
      <c r="A4902" s="1">
        <v>43209</v>
      </c>
      <c r="B4902" s="2">
        <v>10971.22</v>
      </c>
      <c r="C4902" s="2">
        <v>153042</v>
      </c>
      <c r="D4902" s="2">
        <v>10967</v>
      </c>
      <c r="E4902" s="2">
        <v>10946</v>
      </c>
      <c r="F4902" s="13">
        <f t="shared" si="1374"/>
        <v>-3.8464272888516504E-4</v>
      </c>
      <c r="G4902" s="2">
        <f t="shared" si="1369"/>
        <v>10910.894333333337</v>
      </c>
      <c r="H4902" s="2">
        <f t="shared" ca="1" si="1375"/>
        <v>139378.6</v>
      </c>
      <c r="I4902">
        <f t="shared" ca="1" si="1376"/>
        <v>1</v>
      </c>
      <c r="J4902">
        <f t="shared" si="1377"/>
        <v>-1</v>
      </c>
      <c r="K4902">
        <f t="shared" si="1370"/>
        <v>123.32999999999993</v>
      </c>
      <c r="L4902">
        <f t="shared" ca="1" si="1371"/>
        <v>123.32999999999993</v>
      </c>
      <c r="M4902" s="14">
        <f t="shared" si="1372"/>
        <v>6923.0300000000498</v>
      </c>
      <c r="N4902">
        <f t="shared" si="1378"/>
        <v>0</v>
      </c>
      <c r="O4902">
        <f t="shared" si="1373"/>
        <v>0</v>
      </c>
      <c r="P4902">
        <f>COUNTIF(作圖資料!$A$3:$A$249,A4902)</f>
        <v>0</v>
      </c>
      <c r="R4902" s="7">
        <f t="shared" si="1379"/>
        <v>121</v>
      </c>
      <c r="S4902" s="8">
        <f t="shared" ca="1" si="1380"/>
        <v>121</v>
      </c>
      <c r="T4902" s="8">
        <f t="shared" ca="1" si="1381"/>
        <v>8830</v>
      </c>
      <c r="U4902" s="8">
        <f t="shared" ca="1" si="1382"/>
        <v>0</v>
      </c>
      <c r="V4902" s="9">
        <f t="shared" ca="1" si="1383"/>
        <v>0</v>
      </c>
      <c r="W4902" s="3">
        <f t="shared" si="1384"/>
        <v>-1.742274304035174E-4</v>
      </c>
      <c r="X4902" s="3">
        <f t="shared" si="1385"/>
        <v>1.1369031212521507E-2</v>
      </c>
      <c r="Y4902" s="3">
        <f t="shared" si="1386"/>
        <v>1.1156186612576065E-2</v>
      </c>
    </row>
    <row r="4903" spans="1:25" x14ac:dyDescent="0.25">
      <c r="A4903" s="1">
        <v>43210</v>
      </c>
      <c r="B4903" s="2">
        <v>10779.38</v>
      </c>
      <c r="C4903" s="2">
        <v>155336</v>
      </c>
      <c r="D4903" s="2">
        <v>10787</v>
      </c>
      <c r="E4903" s="2">
        <v>10766</v>
      </c>
      <c r="F4903" s="13">
        <f t="shared" si="1374"/>
        <v>7.0690522089411623E-4</v>
      </c>
      <c r="G4903" s="2">
        <f t="shared" si="1369"/>
        <v>10907.945500000002</v>
      </c>
      <c r="H4903" s="2">
        <f t="shared" ca="1" si="1375"/>
        <v>146046.79999999999</v>
      </c>
      <c r="I4903">
        <f t="shared" ca="1" si="1376"/>
        <v>1</v>
      </c>
      <c r="J4903">
        <f t="shared" si="1377"/>
        <v>1</v>
      </c>
      <c r="K4903">
        <f t="shared" si="1370"/>
        <v>-191.84000000000015</v>
      </c>
      <c r="L4903">
        <f t="shared" ca="1" si="1371"/>
        <v>-191.84000000000015</v>
      </c>
      <c r="M4903" s="14">
        <f t="shared" si="1372"/>
        <v>6923.0300000000498</v>
      </c>
      <c r="N4903">
        <f t="shared" si="1378"/>
        <v>0</v>
      </c>
      <c r="O4903">
        <f t="shared" si="1373"/>
        <v>0</v>
      </c>
      <c r="P4903">
        <f>COUNTIF(作圖資料!$A$3:$A$249,A4903)</f>
        <v>0</v>
      </c>
      <c r="R4903" s="7">
        <f t="shared" si="1379"/>
        <v>-180</v>
      </c>
      <c r="S4903" s="8">
        <f t="shared" ca="1" si="1380"/>
        <v>-180</v>
      </c>
      <c r="T4903" s="8">
        <f t="shared" ca="1" si="1381"/>
        <v>8830</v>
      </c>
      <c r="U4903" s="8">
        <f t="shared" ca="1" si="1382"/>
        <v>0</v>
      </c>
      <c r="V4903" s="9">
        <f t="shared" ca="1" si="1383"/>
        <v>0</v>
      </c>
      <c r="W4903" s="3">
        <f t="shared" si="1384"/>
        <v>-1.742274304035174E-4</v>
      </c>
      <c r="X4903" s="3">
        <f t="shared" si="1385"/>
        <v>-6.3155138925634624E-3</v>
      </c>
      <c r="Y4903" s="3">
        <f t="shared" si="1386"/>
        <v>-5.439793472247989E-3</v>
      </c>
    </row>
    <row r="4904" spans="1:25" x14ac:dyDescent="0.25">
      <c r="A4904" s="1">
        <v>43213</v>
      </c>
      <c r="B4904" s="2">
        <v>10697.13</v>
      </c>
      <c r="C4904" s="2">
        <v>135448</v>
      </c>
      <c r="D4904" s="2">
        <v>10691</v>
      </c>
      <c r="E4904" s="2">
        <v>10675</v>
      </c>
      <c r="F4904" s="13">
        <f t="shared" si="1374"/>
        <v>-5.7305090243819912E-4</v>
      </c>
      <c r="G4904" s="2">
        <f t="shared" si="1369"/>
        <v>10903.129166666671</v>
      </c>
      <c r="H4904" s="2">
        <f t="shared" ca="1" si="1375"/>
        <v>148278.79999999999</v>
      </c>
      <c r="I4904">
        <f t="shared" ca="1" si="1376"/>
        <v>-1</v>
      </c>
      <c r="J4904">
        <f t="shared" si="1377"/>
        <v>-1</v>
      </c>
      <c r="K4904">
        <f t="shared" si="1370"/>
        <v>-82.25</v>
      </c>
      <c r="L4904">
        <f t="shared" ca="1" si="1371"/>
        <v>-82.25</v>
      </c>
      <c r="M4904" s="14">
        <f t="shared" si="1372"/>
        <v>6923.0300000000498</v>
      </c>
      <c r="N4904">
        <f t="shared" si="1378"/>
        <v>0</v>
      </c>
      <c r="O4904">
        <f t="shared" si="1373"/>
        <v>0</v>
      </c>
      <c r="P4904">
        <f>COUNTIF(作圖資料!$A$3:$A$249,A4904)</f>
        <v>0</v>
      </c>
      <c r="R4904" s="7">
        <f t="shared" si="1379"/>
        <v>-96</v>
      </c>
      <c r="S4904" s="8">
        <f t="shared" ca="1" si="1380"/>
        <v>-96</v>
      </c>
      <c r="T4904" s="8">
        <f t="shared" ca="1" si="1381"/>
        <v>8830</v>
      </c>
      <c r="U4904" s="8">
        <f t="shared" ca="1" si="1382"/>
        <v>0</v>
      </c>
      <c r="V4904" s="9">
        <f t="shared" ca="1" si="1383"/>
        <v>0</v>
      </c>
      <c r="W4904" s="3">
        <f t="shared" si="1384"/>
        <v>-1.742274304035174E-4</v>
      </c>
      <c r="X4904" s="3">
        <f t="shared" si="1385"/>
        <v>-1.3897633549012856E-2</v>
      </c>
      <c r="Y4904" s="3">
        <f t="shared" si="1386"/>
        <v>-1.4290982850820644E-2</v>
      </c>
    </row>
    <row r="4905" spans="1:25" x14ac:dyDescent="0.25">
      <c r="A4905" s="1">
        <v>43214</v>
      </c>
      <c r="B4905" s="2">
        <v>10579.5</v>
      </c>
      <c r="C4905" s="2">
        <v>158370</v>
      </c>
      <c r="D4905" s="2">
        <v>10586</v>
      </c>
      <c r="E4905" s="2">
        <v>10569</v>
      </c>
      <c r="F4905" s="13">
        <f t="shared" si="1374"/>
        <v>6.1439576539523699E-4</v>
      </c>
      <c r="G4905" s="2">
        <f t="shared" si="1369"/>
        <v>10896.040833333336</v>
      </c>
      <c r="H4905" s="2">
        <f t="shared" ca="1" si="1375"/>
        <v>149467.79999999999</v>
      </c>
      <c r="I4905">
        <f t="shared" ca="1" si="1376"/>
        <v>1</v>
      </c>
      <c r="J4905">
        <f t="shared" si="1377"/>
        <v>1</v>
      </c>
      <c r="K4905">
        <f t="shared" si="1370"/>
        <v>-117.6299999999992</v>
      </c>
      <c r="L4905">
        <f t="shared" ca="1" si="1371"/>
        <v>117.6299999999992</v>
      </c>
      <c r="M4905" s="14">
        <f t="shared" si="1372"/>
        <v>6923.0300000000498</v>
      </c>
      <c r="N4905">
        <f t="shared" si="1378"/>
        <v>0</v>
      </c>
      <c r="O4905">
        <f t="shared" si="1373"/>
        <v>0</v>
      </c>
      <c r="P4905">
        <f>COUNTIF(作圖資料!$A$3:$A$249,A4905)</f>
        <v>0</v>
      </c>
      <c r="R4905" s="7">
        <f t="shared" si="1379"/>
        <v>-105</v>
      </c>
      <c r="S4905" s="8">
        <f t="shared" ca="1" si="1380"/>
        <v>105</v>
      </c>
      <c r="T4905" s="8">
        <f t="shared" ca="1" si="1381"/>
        <v>8830</v>
      </c>
      <c r="U4905" s="8">
        <f t="shared" ca="1" si="1382"/>
        <v>0</v>
      </c>
      <c r="V4905" s="9">
        <f t="shared" ca="1" si="1383"/>
        <v>0</v>
      </c>
      <c r="W4905" s="3">
        <f t="shared" si="1384"/>
        <v>-1.742274304035174E-4</v>
      </c>
      <c r="X4905" s="3">
        <f t="shared" si="1385"/>
        <v>-2.4741216955555423E-2</v>
      </c>
      <c r="Y4905" s="3">
        <f t="shared" si="1386"/>
        <v>-2.3971971233634481E-2</v>
      </c>
    </row>
    <row r="4906" spans="1:25" x14ac:dyDescent="0.25">
      <c r="A4906" s="1">
        <v>43215</v>
      </c>
      <c r="B4906" s="2">
        <v>10559.97</v>
      </c>
      <c r="C4906" s="2">
        <v>134812</v>
      </c>
      <c r="D4906" s="2">
        <v>10535</v>
      </c>
      <c r="E4906" s="2">
        <v>10515</v>
      </c>
      <c r="F4906" s="13">
        <f t="shared" si="1374"/>
        <v>-2.3645900509186024E-3</v>
      </c>
      <c r="G4906" s="2">
        <f t="shared" si="1369"/>
        <v>10887.51416666667</v>
      </c>
      <c r="H4906" s="2">
        <f t="shared" ca="1" si="1375"/>
        <v>147401.60000000001</v>
      </c>
      <c r="I4906">
        <f t="shared" ca="1" si="1376"/>
        <v>-1</v>
      </c>
      <c r="J4906">
        <f t="shared" si="1377"/>
        <v>-1</v>
      </c>
      <c r="K4906">
        <f t="shared" si="1370"/>
        <v>-19.530000000000655</v>
      </c>
      <c r="L4906">
        <f t="shared" ca="1" si="1371"/>
        <v>-19.530000000000655</v>
      </c>
      <c r="M4906" s="14">
        <f t="shared" si="1372"/>
        <v>6923.0300000000498</v>
      </c>
      <c r="N4906">
        <f t="shared" si="1378"/>
        <v>0</v>
      </c>
      <c r="O4906">
        <f t="shared" si="1373"/>
        <v>0</v>
      </c>
      <c r="P4906">
        <f>COUNTIF(作圖資料!$A$3:$A$249,A4906)</f>
        <v>0</v>
      </c>
      <c r="R4906" s="7">
        <f t="shared" si="1379"/>
        <v>-51</v>
      </c>
      <c r="S4906" s="8">
        <f t="shared" ca="1" si="1380"/>
        <v>-51</v>
      </c>
      <c r="T4906" s="8">
        <f t="shared" ca="1" si="1381"/>
        <v>8830</v>
      </c>
      <c r="U4906" s="8">
        <f t="shared" ca="1" si="1382"/>
        <v>0</v>
      </c>
      <c r="V4906" s="9">
        <f t="shared" ca="1" si="1383"/>
        <v>0</v>
      </c>
      <c r="W4906" s="3">
        <f t="shared" si="1384"/>
        <v>-1.742274304035174E-4</v>
      </c>
      <c r="X4906" s="3">
        <f t="shared" si="1385"/>
        <v>-2.6541567069725103E-2</v>
      </c>
      <c r="Y4906" s="3">
        <f t="shared" si="1386"/>
        <v>-2.8674165591001222E-2</v>
      </c>
    </row>
    <row r="4907" spans="1:25" x14ac:dyDescent="0.25">
      <c r="A4907" s="1">
        <v>43216</v>
      </c>
      <c r="B4907" s="2">
        <v>10488.58</v>
      </c>
      <c r="C4907" s="2">
        <v>140271</v>
      </c>
      <c r="D4907" s="2">
        <v>10475</v>
      </c>
      <c r="E4907" s="2">
        <v>10455</v>
      </c>
      <c r="F4907" s="13">
        <f t="shared" si="1374"/>
        <v>-1.2947415188709899E-3</v>
      </c>
      <c r="G4907" s="2">
        <f t="shared" si="1369"/>
        <v>10876.476333333334</v>
      </c>
      <c r="H4907" s="2">
        <f t="shared" ca="1" si="1375"/>
        <v>144847.4</v>
      </c>
      <c r="I4907">
        <f t="shared" ca="1" si="1376"/>
        <v>-1</v>
      </c>
      <c r="J4907">
        <f t="shared" si="1377"/>
        <v>-1</v>
      </c>
      <c r="K4907">
        <f t="shared" si="1370"/>
        <v>-71.389999999999418</v>
      </c>
      <c r="L4907">
        <f t="shared" ca="1" si="1371"/>
        <v>71.389999999999418</v>
      </c>
      <c r="M4907" s="14">
        <f t="shared" si="1372"/>
        <v>6923.0300000000498</v>
      </c>
      <c r="N4907">
        <f t="shared" si="1378"/>
        <v>0</v>
      </c>
      <c r="O4907">
        <f t="shared" si="1373"/>
        <v>0</v>
      </c>
      <c r="P4907">
        <f>COUNTIF(作圖資料!$A$3:$A$249,A4907)</f>
        <v>0</v>
      </c>
      <c r="R4907" s="7">
        <f t="shared" si="1379"/>
        <v>-60</v>
      </c>
      <c r="S4907" s="8">
        <f t="shared" ca="1" si="1380"/>
        <v>60</v>
      </c>
      <c r="T4907" s="8">
        <f t="shared" ca="1" si="1381"/>
        <v>8830</v>
      </c>
      <c r="U4907" s="8">
        <f t="shared" ca="1" si="1382"/>
        <v>0</v>
      </c>
      <c r="V4907" s="9">
        <f t="shared" ca="1" si="1383"/>
        <v>0</v>
      </c>
      <c r="W4907" s="3">
        <f t="shared" si="1384"/>
        <v>-1.742274304035174E-4</v>
      </c>
      <c r="X4907" s="3">
        <f t="shared" si="1385"/>
        <v>-3.3122570380046179E-2</v>
      </c>
      <c r="Y4907" s="3">
        <f t="shared" si="1386"/>
        <v>-3.4206158952609256E-2</v>
      </c>
    </row>
    <row r="4908" spans="1:25" x14ac:dyDescent="0.25">
      <c r="A4908" s="1">
        <v>43217</v>
      </c>
      <c r="B4908" s="2">
        <v>10553.43</v>
      </c>
      <c r="C4908" s="2">
        <v>114266</v>
      </c>
      <c r="D4908" s="2">
        <v>10560</v>
      </c>
      <c r="E4908" s="2">
        <v>10543</v>
      </c>
      <c r="F4908" s="13">
        <f t="shared" si="1374"/>
        <v>6.2254641381986886E-4</v>
      </c>
      <c r="G4908" s="2">
        <f t="shared" si="1369"/>
        <v>10865.175833333335</v>
      </c>
      <c r="H4908" s="2">
        <f t="shared" ca="1" si="1375"/>
        <v>136633.4</v>
      </c>
      <c r="I4908">
        <f t="shared" ca="1" si="1376"/>
        <v>-1</v>
      </c>
      <c r="J4908">
        <f t="shared" si="1377"/>
        <v>1</v>
      </c>
      <c r="K4908">
        <f t="shared" si="1370"/>
        <v>64.850000000000364</v>
      </c>
      <c r="L4908">
        <f t="shared" ca="1" si="1371"/>
        <v>-64.850000000000364</v>
      </c>
      <c r="M4908" s="14">
        <f t="shared" si="1372"/>
        <v>6923.0300000000498</v>
      </c>
      <c r="N4908">
        <f t="shared" si="1378"/>
        <v>0</v>
      </c>
      <c r="O4908">
        <f t="shared" si="1373"/>
        <v>0</v>
      </c>
      <c r="P4908">
        <f>COUNTIF(作圖資料!$A$3:$A$249,A4908)</f>
        <v>0</v>
      </c>
      <c r="R4908" s="7">
        <f t="shared" si="1379"/>
        <v>85</v>
      </c>
      <c r="S4908" s="8">
        <f t="shared" ca="1" si="1380"/>
        <v>-85</v>
      </c>
      <c r="T4908" s="8">
        <f t="shared" ca="1" si="1381"/>
        <v>8830</v>
      </c>
      <c r="U4908" s="8">
        <f t="shared" ca="1" si="1382"/>
        <v>0</v>
      </c>
      <c r="V4908" s="9">
        <f t="shared" ca="1" si="1383"/>
        <v>0</v>
      </c>
      <c r="W4908" s="3">
        <f t="shared" si="1384"/>
        <v>-1.742274304035174E-4</v>
      </c>
      <c r="X4908" s="3">
        <f t="shared" si="1385"/>
        <v>-2.7144449289216444E-2</v>
      </c>
      <c r="Y4908" s="3">
        <f t="shared" si="1386"/>
        <v>-2.6369168356997985E-2</v>
      </c>
    </row>
    <row r="4909" spans="1:25" x14ac:dyDescent="0.25">
      <c r="A4909" s="1">
        <v>43220</v>
      </c>
      <c r="B4909" s="2">
        <v>10657.88</v>
      </c>
      <c r="C4909" s="2">
        <v>118033</v>
      </c>
      <c r="D4909" s="2">
        <v>10653</v>
      </c>
      <c r="E4909" s="2">
        <v>10634</v>
      </c>
      <c r="F4909" s="13">
        <f t="shared" si="1374"/>
        <v>-4.5787717632395086E-4</v>
      </c>
      <c r="G4909" s="2">
        <f t="shared" si="1369"/>
        <v>10855.255333333334</v>
      </c>
      <c r="H4909" s="2">
        <f t="shared" ca="1" si="1375"/>
        <v>133150.39999999999</v>
      </c>
      <c r="I4909">
        <f t="shared" ca="1" si="1376"/>
        <v>-1</v>
      </c>
      <c r="J4909">
        <f t="shared" si="1377"/>
        <v>-1</v>
      </c>
      <c r="K4909">
        <f t="shared" si="1370"/>
        <v>104.44999999999891</v>
      </c>
      <c r="L4909">
        <f t="shared" ca="1" si="1371"/>
        <v>-104.44999999999891</v>
      </c>
      <c r="M4909" s="14">
        <f t="shared" si="1372"/>
        <v>6923.0300000000498</v>
      </c>
      <c r="N4909">
        <f t="shared" si="1378"/>
        <v>0</v>
      </c>
      <c r="O4909">
        <f t="shared" si="1373"/>
        <v>0</v>
      </c>
      <c r="P4909">
        <f>COUNTIF(作圖資料!$A$3:$A$249,A4909)</f>
        <v>0</v>
      </c>
      <c r="R4909" s="7">
        <f t="shared" si="1379"/>
        <v>93</v>
      </c>
      <c r="S4909" s="8">
        <f t="shared" ca="1" si="1380"/>
        <v>-93</v>
      </c>
      <c r="T4909" s="8">
        <f t="shared" ca="1" si="1381"/>
        <v>8830</v>
      </c>
      <c r="U4909" s="8">
        <f t="shared" ca="1" si="1382"/>
        <v>0</v>
      </c>
      <c r="V4909" s="9">
        <f t="shared" ca="1" si="1383"/>
        <v>0</v>
      </c>
      <c r="W4909" s="3">
        <f t="shared" si="1384"/>
        <v>-1.742274304035174E-4</v>
      </c>
      <c r="X4909" s="3">
        <f t="shared" si="1385"/>
        <v>-1.7515848704217962E-2</v>
      </c>
      <c r="Y4909" s="3">
        <f t="shared" si="1386"/>
        <v>-1.7794578646505688E-2</v>
      </c>
    </row>
    <row r="4910" spans="1:25" x14ac:dyDescent="0.25">
      <c r="A4910" s="1">
        <v>43222</v>
      </c>
      <c r="B4910" s="2">
        <v>10618.81</v>
      </c>
      <c r="C4910" s="2">
        <v>127723</v>
      </c>
      <c r="D4910" s="2">
        <v>10608</v>
      </c>
      <c r="E4910" s="2">
        <v>10589</v>
      </c>
      <c r="F4910" s="13">
        <f t="shared" si="1374"/>
        <v>-1.0180048423504839E-3</v>
      </c>
      <c r="G4910" s="2">
        <f t="shared" si="1369"/>
        <v>10846.366166666669</v>
      </c>
      <c r="H4910" s="2">
        <f t="shared" ca="1" si="1375"/>
        <v>127021</v>
      </c>
      <c r="I4910">
        <f t="shared" ca="1" si="1376"/>
        <v>1</v>
      </c>
      <c r="J4910">
        <f t="shared" si="1377"/>
        <v>-1</v>
      </c>
      <c r="K4910">
        <f t="shared" si="1370"/>
        <v>-39.069999999999709</v>
      </c>
      <c r="L4910">
        <f t="shared" ca="1" si="1371"/>
        <v>39.069999999999709</v>
      </c>
      <c r="M4910" s="14">
        <f t="shared" si="1372"/>
        <v>6923.0300000000498</v>
      </c>
      <c r="N4910">
        <f t="shared" si="1378"/>
        <v>0</v>
      </c>
      <c r="O4910">
        <f t="shared" si="1373"/>
        <v>0</v>
      </c>
      <c r="P4910">
        <f>COUNTIF(作圖資料!$A$3:$A$249,A4910)</f>
        <v>0</v>
      </c>
      <c r="R4910" s="7">
        <f t="shared" si="1379"/>
        <v>-45</v>
      </c>
      <c r="S4910" s="8">
        <f t="shared" ca="1" si="1380"/>
        <v>45</v>
      </c>
      <c r="T4910" s="8">
        <f t="shared" ca="1" si="1381"/>
        <v>8830</v>
      </c>
      <c r="U4910" s="8">
        <f t="shared" ca="1" si="1382"/>
        <v>0</v>
      </c>
      <c r="V4910" s="9">
        <f t="shared" ca="1" si="1383"/>
        <v>0</v>
      </c>
      <c r="W4910" s="3">
        <f t="shared" si="1384"/>
        <v>-1.742274304035174E-4</v>
      </c>
      <c r="X4910" s="3">
        <f t="shared" si="1385"/>
        <v>-2.1117470770813385E-2</v>
      </c>
      <c r="Y4910" s="3">
        <f t="shared" si="1386"/>
        <v>-2.1943573667711602E-2</v>
      </c>
    </row>
    <row r="4911" spans="1:25" x14ac:dyDescent="0.25">
      <c r="A4911" s="1">
        <v>43223</v>
      </c>
      <c r="B4911" s="2">
        <v>10514.18</v>
      </c>
      <c r="C4911" s="2">
        <v>123051</v>
      </c>
      <c r="D4911" s="2">
        <v>10507</v>
      </c>
      <c r="E4911" s="2">
        <v>10490</v>
      </c>
      <c r="F4911" s="13">
        <f t="shared" si="1374"/>
        <v>-6.8288730076904169E-4</v>
      </c>
      <c r="G4911" s="2">
        <f t="shared" si="1369"/>
        <v>10835.503333333336</v>
      </c>
      <c r="H4911" s="2">
        <f t="shared" ca="1" si="1375"/>
        <v>124668.8</v>
      </c>
      <c r="I4911">
        <f t="shared" ca="1" si="1376"/>
        <v>-1</v>
      </c>
      <c r="J4911">
        <f t="shared" si="1377"/>
        <v>-1</v>
      </c>
      <c r="K4911">
        <f t="shared" si="1370"/>
        <v>-104.6299999999992</v>
      </c>
      <c r="L4911">
        <f t="shared" ca="1" si="1371"/>
        <v>-104.6299999999992</v>
      </c>
      <c r="M4911" s="14">
        <f t="shared" si="1372"/>
        <v>6923.0300000000498</v>
      </c>
      <c r="N4911">
        <f t="shared" si="1378"/>
        <v>0</v>
      </c>
      <c r="O4911">
        <f t="shared" si="1373"/>
        <v>0</v>
      </c>
      <c r="P4911">
        <f>COUNTIF(作圖資料!$A$3:$A$249,A4911)</f>
        <v>0</v>
      </c>
      <c r="R4911" s="7">
        <f t="shared" si="1379"/>
        <v>-101</v>
      </c>
      <c r="S4911" s="8">
        <f t="shared" ca="1" si="1380"/>
        <v>-101</v>
      </c>
      <c r="T4911" s="8">
        <f t="shared" ca="1" si="1381"/>
        <v>8830</v>
      </c>
      <c r="U4911" s="8">
        <f t="shared" ca="1" si="1382"/>
        <v>0</v>
      </c>
      <c r="V4911" s="9">
        <f t="shared" ca="1" si="1383"/>
        <v>0</v>
      </c>
      <c r="W4911" s="3">
        <f t="shared" si="1384"/>
        <v>-1.742274304035174E-4</v>
      </c>
      <c r="X4911" s="3">
        <f t="shared" si="1385"/>
        <v>-3.0762664444421661E-2</v>
      </c>
      <c r="Y4911" s="3">
        <f t="shared" si="1386"/>
        <v>-3.1255762493084926E-2</v>
      </c>
    </row>
    <row r="4912" spans="1:25" x14ac:dyDescent="0.25">
      <c r="A4912" s="1">
        <v>43224</v>
      </c>
      <c r="B4912" s="2">
        <v>10529.37</v>
      </c>
      <c r="C4912" s="2">
        <v>119234</v>
      </c>
      <c r="D4912" s="2">
        <v>10522</v>
      </c>
      <c r="E4912" s="2">
        <v>10504</v>
      </c>
      <c r="F4912" s="13">
        <f t="shared" si="1374"/>
        <v>-6.9994691040398127E-4</v>
      </c>
      <c r="G4912" s="2">
        <f t="shared" si="1369"/>
        <v>10825.207833333336</v>
      </c>
      <c r="H4912" s="2">
        <f t="shared" ca="1" si="1375"/>
        <v>120461.4</v>
      </c>
      <c r="I4912">
        <f t="shared" ca="1" si="1376"/>
        <v>-1</v>
      </c>
      <c r="J4912">
        <f t="shared" si="1377"/>
        <v>-1</v>
      </c>
      <c r="K4912">
        <f t="shared" si="1370"/>
        <v>15.190000000000509</v>
      </c>
      <c r="L4912">
        <f t="shared" ca="1" si="1371"/>
        <v>-15.190000000000509</v>
      </c>
      <c r="M4912" s="14">
        <f t="shared" si="1372"/>
        <v>6923.0300000000498</v>
      </c>
      <c r="N4912">
        <f t="shared" si="1378"/>
        <v>0</v>
      </c>
      <c r="O4912">
        <f t="shared" si="1373"/>
        <v>0</v>
      </c>
      <c r="P4912">
        <f>COUNTIF(作圖資料!$A$3:$A$249,A4912)</f>
        <v>0</v>
      </c>
      <c r="R4912" s="7">
        <f t="shared" si="1379"/>
        <v>15</v>
      </c>
      <c r="S4912" s="8">
        <f t="shared" ca="1" si="1380"/>
        <v>-15</v>
      </c>
      <c r="T4912" s="8">
        <f t="shared" ca="1" si="1381"/>
        <v>8830</v>
      </c>
      <c r="U4912" s="8">
        <f t="shared" ca="1" si="1382"/>
        <v>0</v>
      </c>
      <c r="V4912" s="9">
        <f t="shared" ca="1" si="1383"/>
        <v>0</v>
      </c>
      <c r="W4912" s="3">
        <f t="shared" si="1384"/>
        <v>-1.742274304035174E-4</v>
      </c>
      <c r="X4912" s="3">
        <f t="shared" si="1385"/>
        <v>-2.936239213340075E-2</v>
      </c>
      <c r="Y4912" s="3">
        <f t="shared" si="1386"/>
        <v>-2.9872764152683029E-2</v>
      </c>
    </row>
    <row r="4913" spans="1:25" x14ac:dyDescent="0.25">
      <c r="A4913" s="1">
        <v>43227</v>
      </c>
      <c r="B4913" s="2">
        <v>10604.91</v>
      </c>
      <c r="C4913" s="2">
        <v>125008</v>
      </c>
      <c r="D4913" s="2">
        <v>10595</v>
      </c>
      <c r="E4913" s="2">
        <v>10578</v>
      </c>
      <c r="F4913" s="13">
        <f t="shared" si="1374"/>
        <v>-9.3447280552116929E-4</v>
      </c>
      <c r="G4913" s="2">
        <f t="shared" si="1369"/>
        <v>10814.926166666672</v>
      </c>
      <c r="H4913" s="2">
        <f t="shared" ca="1" si="1375"/>
        <v>122609.8</v>
      </c>
      <c r="I4913">
        <f t="shared" ca="1" si="1376"/>
        <v>1</v>
      </c>
      <c r="J4913">
        <f t="shared" si="1377"/>
        <v>-1</v>
      </c>
      <c r="K4913">
        <f t="shared" si="1370"/>
        <v>75.539999999999054</v>
      </c>
      <c r="L4913">
        <f t="shared" ca="1" si="1371"/>
        <v>-75.539999999999054</v>
      </c>
      <c r="M4913" s="14">
        <f t="shared" si="1372"/>
        <v>6923.0300000000498</v>
      </c>
      <c r="N4913">
        <f t="shared" si="1378"/>
        <v>0</v>
      </c>
      <c r="O4913">
        <f t="shared" si="1373"/>
        <v>0</v>
      </c>
      <c r="P4913">
        <f>COUNTIF(作圖資料!$A$3:$A$249,A4913)</f>
        <v>0</v>
      </c>
      <c r="R4913" s="7">
        <f t="shared" si="1379"/>
        <v>73</v>
      </c>
      <c r="S4913" s="8">
        <f t="shared" ca="1" si="1380"/>
        <v>-73</v>
      </c>
      <c r="T4913" s="8">
        <f t="shared" ca="1" si="1381"/>
        <v>8830</v>
      </c>
      <c r="U4913" s="8">
        <f t="shared" ca="1" si="1382"/>
        <v>0</v>
      </c>
      <c r="V4913" s="9">
        <f t="shared" ca="1" si="1383"/>
        <v>0</v>
      </c>
      <c r="W4913" s="3">
        <f t="shared" si="1384"/>
        <v>-1.742274304035174E-4</v>
      </c>
      <c r="X4913" s="3">
        <f t="shared" si="1385"/>
        <v>-2.2398825946796763E-2</v>
      </c>
      <c r="Y4913" s="3">
        <f t="shared" si="1386"/>
        <v>-2.314217222939341E-2</v>
      </c>
    </row>
    <row r="4914" spans="1:25" x14ac:dyDescent="0.25">
      <c r="A4914" s="1">
        <v>43228</v>
      </c>
      <c r="B4914" s="2">
        <v>10691.38</v>
      </c>
      <c r="C4914" s="2">
        <v>131175</v>
      </c>
      <c r="D4914" s="2">
        <v>10667</v>
      </c>
      <c r="E4914" s="2">
        <v>10648</v>
      </c>
      <c r="F4914" s="13">
        <f t="shared" si="1374"/>
        <v>-2.2803417332467601E-3</v>
      </c>
      <c r="G4914" s="2">
        <f t="shared" si="1369"/>
        <v>10808.502833333336</v>
      </c>
      <c r="H4914" s="2">
        <f t="shared" ca="1" si="1375"/>
        <v>125238.2</v>
      </c>
      <c r="I4914">
        <f t="shared" ca="1" si="1376"/>
        <v>1</v>
      </c>
      <c r="J4914">
        <f t="shared" si="1377"/>
        <v>-1</v>
      </c>
      <c r="K4914">
        <f t="shared" si="1370"/>
        <v>86.469999999999345</v>
      </c>
      <c r="L4914">
        <f t="shared" ca="1" si="1371"/>
        <v>86.469999999999345</v>
      </c>
      <c r="M4914" s="14">
        <f t="shared" si="1372"/>
        <v>6923.0300000000498</v>
      </c>
      <c r="N4914">
        <f t="shared" si="1378"/>
        <v>0</v>
      </c>
      <c r="O4914">
        <f t="shared" si="1373"/>
        <v>0</v>
      </c>
      <c r="P4914">
        <f>COUNTIF(作圖資料!$A$3:$A$249,A4914)</f>
        <v>0</v>
      </c>
      <c r="R4914" s="7">
        <f t="shared" si="1379"/>
        <v>72</v>
      </c>
      <c r="S4914" s="8">
        <f t="shared" ca="1" si="1380"/>
        <v>72</v>
      </c>
      <c r="T4914" s="8">
        <f t="shared" ca="1" si="1381"/>
        <v>8830</v>
      </c>
      <c r="U4914" s="8">
        <f t="shared" ca="1" si="1382"/>
        <v>0</v>
      </c>
      <c r="V4914" s="9">
        <f t="shared" ca="1" si="1383"/>
        <v>0</v>
      </c>
      <c r="W4914" s="3">
        <f t="shared" si="1384"/>
        <v>-1.742274304035174E-4</v>
      </c>
      <c r="X4914" s="3">
        <f t="shared" si="1385"/>
        <v>-1.442769054627191E-2</v>
      </c>
      <c r="Y4914" s="3">
        <f t="shared" si="1386"/>
        <v>-1.6503780195463835E-2</v>
      </c>
    </row>
    <row r="4915" spans="1:25" x14ac:dyDescent="0.25">
      <c r="A4915" s="1">
        <v>43229</v>
      </c>
      <c r="B4915" s="2">
        <v>10703.35</v>
      </c>
      <c r="C4915" s="2">
        <v>133263</v>
      </c>
      <c r="D4915" s="2">
        <v>10703</v>
      </c>
      <c r="E4915" s="2">
        <v>10681</v>
      </c>
      <c r="F4915" s="13">
        <f t="shared" si="1374"/>
        <v>-3.2700042510103167E-5</v>
      </c>
      <c r="G4915" s="2">
        <f t="shared" si="1369"/>
        <v>10801.828833333335</v>
      </c>
      <c r="H4915" s="2">
        <f t="shared" ca="1" si="1375"/>
        <v>126346.2</v>
      </c>
      <c r="I4915">
        <f t="shared" ca="1" si="1376"/>
        <v>1</v>
      </c>
      <c r="J4915">
        <f t="shared" si="1377"/>
        <v>-1</v>
      </c>
      <c r="K4915">
        <f t="shared" si="1370"/>
        <v>11.970000000001164</v>
      </c>
      <c r="L4915">
        <f t="shared" ca="1" si="1371"/>
        <v>11.970000000001164</v>
      </c>
      <c r="M4915" s="14">
        <f t="shared" si="1372"/>
        <v>6923.0300000000498</v>
      </c>
      <c r="N4915">
        <f t="shared" si="1378"/>
        <v>0</v>
      </c>
      <c r="O4915">
        <f t="shared" si="1373"/>
        <v>0</v>
      </c>
      <c r="P4915">
        <f>COUNTIF(作圖資料!$A$3:$A$249,A4915)</f>
        <v>0</v>
      </c>
      <c r="R4915" s="7">
        <f t="shared" si="1379"/>
        <v>36</v>
      </c>
      <c r="S4915" s="8">
        <f t="shared" ca="1" si="1380"/>
        <v>36</v>
      </c>
      <c r="T4915" s="8">
        <f t="shared" ca="1" si="1381"/>
        <v>8830</v>
      </c>
      <c r="U4915" s="8">
        <f t="shared" ca="1" si="1382"/>
        <v>0</v>
      </c>
      <c r="V4915" s="9">
        <f t="shared" ca="1" si="1383"/>
        <v>0</v>
      </c>
      <c r="W4915" s="3">
        <f t="shared" si="1384"/>
        <v>-1.742274304035174E-4</v>
      </c>
      <c r="X4915" s="3">
        <f t="shared" si="1385"/>
        <v>-1.3324250153716188E-2</v>
      </c>
      <c r="Y4915" s="3">
        <f t="shared" si="1386"/>
        <v>-1.3184584178499104E-2</v>
      </c>
    </row>
    <row r="4916" spans="1:25" x14ac:dyDescent="0.25">
      <c r="A4916" s="1">
        <v>43230</v>
      </c>
      <c r="B4916" s="2">
        <v>10760.21</v>
      </c>
      <c r="C4916" s="2">
        <v>138000</v>
      </c>
      <c r="D4916" s="2">
        <v>10764</v>
      </c>
      <c r="E4916" s="2">
        <v>10742</v>
      </c>
      <c r="F4916" s="13">
        <f t="shared" si="1374"/>
        <v>3.5222360901876471E-4</v>
      </c>
      <c r="G4916" s="2">
        <f t="shared" si="1369"/>
        <v>10795.161500000004</v>
      </c>
      <c r="H4916" s="2">
        <f t="shared" ca="1" si="1375"/>
        <v>129336</v>
      </c>
      <c r="I4916">
        <f t="shared" ca="1" si="1376"/>
        <v>1</v>
      </c>
      <c r="J4916">
        <f t="shared" si="1377"/>
        <v>1</v>
      </c>
      <c r="K4916">
        <f t="shared" si="1370"/>
        <v>56.859999999998763</v>
      </c>
      <c r="L4916">
        <f t="shared" ca="1" si="1371"/>
        <v>56.859999999998763</v>
      </c>
      <c r="M4916" s="14">
        <f t="shared" si="1372"/>
        <v>6923.0300000000498</v>
      </c>
      <c r="N4916">
        <f t="shared" si="1378"/>
        <v>0</v>
      </c>
      <c r="O4916">
        <f t="shared" si="1373"/>
        <v>0</v>
      </c>
      <c r="P4916">
        <f>COUNTIF(作圖資料!$A$3:$A$249,A4916)</f>
        <v>0</v>
      </c>
      <c r="R4916" s="7">
        <f t="shared" si="1379"/>
        <v>61</v>
      </c>
      <c r="S4916" s="8">
        <f t="shared" ca="1" si="1380"/>
        <v>61</v>
      </c>
      <c r="T4916" s="8">
        <f t="shared" ca="1" si="1381"/>
        <v>8830</v>
      </c>
      <c r="U4916" s="8">
        <f t="shared" ca="1" si="1382"/>
        <v>0</v>
      </c>
      <c r="V4916" s="9">
        <f t="shared" ca="1" si="1383"/>
        <v>0</v>
      </c>
      <c r="W4916" s="3">
        <f t="shared" si="1384"/>
        <v>-1.742274304035174E-4</v>
      </c>
      <c r="X4916" s="3">
        <f t="shared" si="1385"/>
        <v>-8.0826778295132184E-3</v>
      </c>
      <c r="Y4916" s="3">
        <f t="shared" si="1386"/>
        <v>-7.5603909275311354E-3</v>
      </c>
    </row>
    <row r="4917" spans="1:25" x14ac:dyDescent="0.25">
      <c r="A4917" s="1">
        <v>43231</v>
      </c>
      <c r="B4917" s="2">
        <v>10858.98</v>
      </c>
      <c r="C4917" s="2">
        <v>163242</v>
      </c>
      <c r="D4917" s="2">
        <v>10860</v>
      </c>
      <c r="E4917" s="2">
        <v>10837</v>
      </c>
      <c r="F4917" s="13">
        <f t="shared" si="1374"/>
        <v>9.3931474226982559E-5</v>
      </c>
      <c r="G4917" s="2">
        <f t="shared" si="1369"/>
        <v>10790.707333333336</v>
      </c>
      <c r="H4917" s="2">
        <f t="shared" ca="1" si="1375"/>
        <v>138137.60000000001</v>
      </c>
      <c r="I4917">
        <f t="shared" ca="1" si="1376"/>
        <v>1</v>
      </c>
      <c r="J4917">
        <f t="shared" si="1377"/>
        <v>1</v>
      </c>
      <c r="K4917">
        <f t="shared" si="1370"/>
        <v>98.770000000000437</v>
      </c>
      <c r="L4917">
        <f t="shared" ca="1" si="1371"/>
        <v>98.770000000000437</v>
      </c>
      <c r="M4917" s="14">
        <f t="shared" si="1372"/>
        <v>6923.0300000000498</v>
      </c>
      <c r="N4917">
        <f t="shared" si="1378"/>
        <v>0</v>
      </c>
      <c r="O4917">
        <f t="shared" si="1373"/>
        <v>0</v>
      </c>
      <c r="P4917">
        <f>COUNTIF(作圖資料!$A$3:$A$249,A4917)</f>
        <v>0</v>
      </c>
      <c r="R4917" s="7">
        <f t="shared" si="1379"/>
        <v>96</v>
      </c>
      <c r="S4917" s="8">
        <f t="shared" ca="1" si="1380"/>
        <v>96</v>
      </c>
      <c r="T4917" s="8">
        <f t="shared" ca="1" si="1381"/>
        <v>8830</v>
      </c>
      <c r="U4917" s="8">
        <f t="shared" ca="1" si="1382"/>
        <v>0</v>
      </c>
      <c r="V4917" s="9">
        <f t="shared" ca="1" si="1383"/>
        <v>0</v>
      </c>
      <c r="W4917" s="3">
        <f t="shared" si="1384"/>
        <v>-1.742274304035174E-4</v>
      </c>
      <c r="X4917" s="3">
        <f t="shared" si="1385"/>
        <v>1.0223186260187589E-3</v>
      </c>
      <c r="Y4917" s="3">
        <f t="shared" si="1386"/>
        <v>1.2907984510415194E-3</v>
      </c>
    </row>
    <row r="4918" spans="1:25" x14ac:dyDescent="0.25">
      <c r="A4918" s="1">
        <v>43234</v>
      </c>
      <c r="B4918" s="2">
        <v>10952.39</v>
      </c>
      <c r="C4918" s="2">
        <v>143528</v>
      </c>
      <c r="D4918" s="2">
        <v>10956</v>
      </c>
      <c r="E4918" s="2">
        <v>10937</v>
      </c>
      <c r="F4918" s="13">
        <f t="shared" si="1374"/>
        <v>3.2960842336704488E-4</v>
      </c>
      <c r="G4918" s="2">
        <f t="shared" si="1369"/>
        <v>10790.809666666668</v>
      </c>
      <c r="H4918" s="2">
        <f t="shared" ca="1" si="1375"/>
        <v>141841.60000000001</v>
      </c>
      <c r="I4918">
        <f t="shared" ca="1" si="1376"/>
        <v>1</v>
      </c>
      <c r="J4918">
        <f t="shared" si="1377"/>
        <v>1</v>
      </c>
      <c r="K4918">
        <f t="shared" si="1370"/>
        <v>93.409999999999854</v>
      </c>
      <c r="L4918">
        <f t="shared" ca="1" si="1371"/>
        <v>93.409999999999854</v>
      </c>
      <c r="M4918" s="14">
        <f t="shared" si="1372"/>
        <v>6923.0300000000498</v>
      </c>
      <c r="N4918">
        <f t="shared" si="1378"/>
        <v>0</v>
      </c>
      <c r="O4918">
        <f t="shared" si="1373"/>
        <v>0</v>
      </c>
      <c r="P4918">
        <f>COUNTIF(作圖資料!$A$3:$A$249,A4918)</f>
        <v>0</v>
      </c>
      <c r="R4918" s="7">
        <f t="shared" si="1379"/>
        <v>96</v>
      </c>
      <c r="S4918" s="8">
        <f t="shared" ca="1" si="1380"/>
        <v>96</v>
      </c>
      <c r="T4918" s="8">
        <f t="shared" ca="1" si="1381"/>
        <v>8830</v>
      </c>
      <c r="U4918" s="8">
        <f t="shared" ca="1" si="1382"/>
        <v>0</v>
      </c>
      <c r="V4918" s="9">
        <f t="shared" ca="1" si="1383"/>
        <v>0</v>
      </c>
      <c r="W4918" s="3">
        <f t="shared" si="1384"/>
        <v>-1.742274304035174E-4</v>
      </c>
      <c r="X4918" s="3">
        <f t="shared" si="1385"/>
        <v>9.633209776279239E-3</v>
      </c>
      <c r="Y4918" s="3">
        <f t="shared" si="1386"/>
        <v>1.0141987829614285E-2</v>
      </c>
    </row>
    <row r="4919" spans="1:25" x14ac:dyDescent="0.25">
      <c r="A4919" s="1">
        <v>43235</v>
      </c>
      <c r="B4919" s="2">
        <v>10874.73</v>
      </c>
      <c r="C4919" s="2">
        <v>152821</v>
      </c>
      <c r="D4919" s="2">
        <v>10865</v>
      </c>
      <c r="E4919" s="2">
        <v>10849</v>
      </c>
      <c r="F4919" s="13">
        <f t="shared" si="1374"/>
        <v>-8.947348577849068E-4</v>
      </c>
      <c r="G4919" s="2">
        <f t="shared" si="1369"/>
        <v>10798.655166666667</v>
      </c>
      <c r="H4919" s="2">
        <f t="shared" ca="1" si="1375"/>
        <v>146170.79999999999</v>
      </c>
      <c r="I4919">
        <f t="shared" ca="1" si="1376"/>
        <v>1</v>
      </c>
      <c r="J4919">
        <f t="shared" si="1377"/>
        <v>-1</v>
      </c>
      <c r="K4919">
        <f t="shared" si="1370"/>
        <v>-77.659999999999854</v>
      </c>
      <c r="L4919">
        <f t="shared" ca="1" si="1371"/>
        <v>-77.659999999999854</v>
      </c>
      <c r="M4919" s="14">
        <f t="shared" si="1372"/>
        <v>6923.0300000000498</v>
      </c>
      <c r="N4919">
        <f t="shared" si="1378"/>
        <v>0</v>
      </c>
      <c r="O4919">
        <f t="shared" si="1373"/>
        <v>0</v>
      </c>
      <c r="P4919">
        <f>COUNTIF(作圖資料!$A$3:$A$249,A4919)</f>
        <v>0</v>
      </c>
      <c r="R4919" s="7">
        <f t="shared" si="1379"/>
        <v>-91</v>
      </c>
      <c r="S4919" s="8">
        <f t="shared" ca="1" si="1380"/>
        <v>-91</v>
      </c>
      <c r="T4919" s="8">
        <f t="shared" ca="1" si="1381"/>
        <v>8830</v>
      </c>
      <c r="U4919" s="8">
        <f t="shared" ca="1" si="1382"/>
        <v>0</v>
      </c>
      <c r="V4919" s="9">
        <f t="shared" ca="1" si="1383"/>
        <v>0</v>
      </c>
      <c r="W4919" s="3">
        <f t="shared" si="1384"/>
        <v>-1.742274304035174E-4</v>
      </c>
      <c r="X4919" s="3">
        <f t="shared" si="1385"/>
        <v>2.4742138793814039E-3</v>
      </c>
      <c r="Y4919" s="3">
        <f t="shared" si="1386"/>
        <v>1.7517978978420778E-3</v>
      </c>
    </row>
    <row r="4920" spans="1:25" x14ac:dyDescent="0.25">
      <c r="A4920" s="1">
        <v>43236</v>
      </c>
      <c r="B4920" s="2">
        <v>10897.57</v>
      </c>
      <c r="C4920" s="2">
        <v>137642</v>
      </c>
      <c r="D4920" s="2">
        <v>10872</v>
      </c>
      <c r="E4920" s="2">
        <v>10882</v>
      </c>
      <c r="F4920" s="13">
        <f t="shared" si="1374"/>
        <v>-1.4287588884493996E-3</v>
      </c>
      <c r="G4920" s="2">
        <f t="shared" si="1369"/>
        <v>10804.422333333332</v>
      </c>
      <c r="H4920" s="2">
        <f t="shared" ca="1" si="1375"/>
        <v>147046.6</v>
      </c>
      <c r="I4920">
        <f t="shared" ca="1" si="1376"/>
        <v>-1</v>
      </c>
      <c r="J4920">
        <f t="shared" si="1377"/>
        <v>-1</v>
      </c>
      <c r="K4920">
        <f t="shared" si="1370"/>
        <v>22.840000000000146</v>
      </c>
      <c r="L4920">
        <f t="shared" ca="1" si="1371"/>
        <v>22.840000000000146</v>
      </c>
      <c r="M4920" s="14">
        <f t="shared" si="1372"/>
        <v>6923.0300000000498</v>
      </c>
      <c r="N4920">
        <f t="shared" si="1378"/>
        <v>0</v>
      </c>
      <c r="O4920">
        <f t="shared" si="1373"/>
        <v>0</v>
      </c>
      <c r="P4920">
        <f>COUNTIF(作圖資料!$A$3:$A$249,A4920)</f>
        <v>1</v>
      </c>
      <c r="R4920" s="7">
        <f t="shared" si="1379"/>
        <v>7</v>
      </c>
      <c r="S4920" s="8">
        <f t="shared" ca="1" si="1380"/>
        <v>7</v>
      </c>
      <c r="T4920" s="8">
        <f t="shared" ca="1" si="1381"/>
        <v>8830</v>
      </c>
      <c r="U4920" s="8">
        <f t="shared" ca="1" si="1382"/>
        <v>0</v>
      </c>
      <c r="V4920" s="9">
        <f t="shared" ca="1" si="1383"/>
        <v>0</v>
      </c>
      <c r="W4920" s="3">
        <f t="shared" si="1384"/>
        <v>-1.742274304035174E-4</v>
      </c>
      <c r="X4920" s="3">
        <f t="shared" si="1385"/>
        <v>4.5796924563212826E-3</v>
      </c>
      <c r="Y4920" s="3">
        <f t="shared" si="1386"/>
        <v>2.3971971233629485E-3</v>
      </c>
    </row>
    <row r="4921" spans="1:25" x14ac:dyDescent="0.25">
      <c r="A4921" s="1">
        <v>43237</v>
      </c>
      <c r="B4921" s="2">
        <v>10833.81</v>
      </c>
      <c r="C4921" s="2">
        <v>132349</v>
      </c>
      <c r="D4921" s="2">
        <v>10825</v>
      </c>
      <c r="E4921" s="2">
        <v>10588</v>
      </c>
      <c r="F4921" s="13">
        <f t="shared" si="1374"/>
        <v>-8.1319498865117801E-4</v>
      </c>
      <c r="G4921" s="2">
        <f t="shared" si="1369"/>
        <v>10809.5105</v>
      </c>
      <c r="H4921" s="2">
        <f t="shared" ca="1" si="1375"/>
        <v>145916.4</v>
      </c>
      <c r="I4921">
        <f t="shared" ca="1" si="1376"/>
        <v>-1</v>
      </c>
      <c r="J4921">
        <f t="shared" si="1377"/>
        <v>-1</v>
      </c>
      <c r="K4921">
        <f t="shared" si="1370"/>
        <v>-63.760000000000218</v>
      </c>
      <c r="L4921">
        <f t="shared" ca="1" si="1371"/>
        <v>63.760000000000218</v>
      </c>
      <c r="M4921" s="14">
        <f t="shared" si="1372"/>
        <v>6923.0300000000498</v>
      </c>
      <c r="N4921">
        <f t="shared" si="1378"/>
        <v>0</v>
      </c>
      <c r="O4921">
        <f t="shared" si="1373"/>
        <v>0</v>
      </c>
      <c r="P4921">
        <f>COUNTIF(作圖資料!$A$3:$A$249,A4921)</f>
        <v>0</v>
      </c>
      <c r="R4921" s="7">
        <f t="shared" si="1379"/>
        <v>-57</v>
      </c>
      <c r="S4921" s="8">
        <f t="shared" ca="1" si="1380"/>
        <v>57</v>
      </c>
      <c r="T4921" s="8">
        <f t="shared" ca="1" si="1381"/>
        <v>8830</v>
      </c>
      <c r="U4921" s="8">
        <f t="shared" ca="1" si="1382"/>
        <v>0</v>
      </c>
      <c r="V4921" s="9">
        <f t="shared" ca="1" si="1383"/>
        <v>0</v>
      </c>
      <c r="W4921" s="3">
        <f t="shared" si="1384"/>
        <v>-1.4287588884493996E-3</v>
      </c>
      <c r="X4921" s="3">
        <f t="shared" si="1385"/>
        <v>-5.8508456472406434E-3</v>
      </c>
      <c r="Y4921" s="3">
        <f t="shared" si="1386"/>
        <v>-5.2380077191692704E-3</v>
      </c>
    </row>
    <row r="4922" spans="1:25" x14ac:dyDescent="0.25">
      <c r="A4922" s="1">
        <v>43238</v>
      </c>
      <c r="B4922" s="2">
        <v>10830.84</v>
      </c>
      <c r="C4922" s="2">
        <v>125891</v>
      </c>
      <c r="D4922" s="2">
        <v>10821</v>
      </c>
      <c r="E4922" s="2">
        <v>10581</v>
      </c>
      <c r="F4922" s="13">
        <f t="shared" si="1374"/>
        <v>-9.0851679094139381E-4</v>
      </c>
      <c r="G4922" s="2">
        <f t="shared" si="1369"/>
        <v>10817.161999999998</v>
      </c>
      <c r="H4922" s="2">
        <f t="shared" ca="1" si="1375"/>
        <v>138446.20000000001</v>
      </c>
      <c r="I4922">
        <f t="shared" ca="1" si="1376"/>
        <v>-1</v>
      </c>
      <c r="J4922">
        <f t="shared" si="1377"/>
        <v>-1</v>
      </c>
      <c r="K4922">
        <f t="shared" si="1370"/>
        <v>-2.9699999999993452</v>
      </c>
      <c r="L4922">
        <f t="shared" ca="1" si="1371"/>
        <v>2.9699999999993452</v>
      </c>
      <c r="M4922" s="14">
        <f t="shared" si="1372"/>
        <v>6923.0300000000498</v>
      </c>
      <c r="N4922">
        <f t="shared" si="1378"/>
        <v>0</v>
      </c>
      <c r="O4922">
        <f t="shared" si="1373"/>
        <v>0</v>
      </c>
      <c r="P4922">
        <f>COUNTIF(作圖資料!$A$3:$A$249,A4922)</f>
        <v>0</v>
      </c>
      <c r="R4922" s="7">
        <f t="shared" si="1379"/>
        <v>-4</v>
      </c>
      <c r="S4922" s="8">
        <f t="shared" ca="1" si="1380"/>
        <v>4</v>
      </c>
      <c r="T4922" s="8">
        <f t="shared" ca="1" si="1381"/>
        <v>8830</v>
      </c>
      <c r="U4922" s="8">
        <f t="shared" ca="1" si="1382"/>
        <v>0</v>
      </c>
      <c r="V4922" s="9">
        <f t="shared" ca="1" si="1383"/>
        <v>0</v>
      </c>
      <c r="W4922" s="3">
        <f t="shared" si="1384"/>
        <v>-1.4287588884493996E-3</v>
      </c>
      <c r="X4922" s="3">
        <f t="shared" si="1385"/>
        <v>-6.1233834698927181E-3</v>
      </c>
      <c r="Y4922" s="3">
        <f t="shared" si="1386"/>
        <v>-5.6055872082337865E-3</v>
      </c>
    </row>
    <row r="4923" spans="1:25" x14ac:dyDescent="0.25">
      <c r="A4923" s="1">
        <v>43241</v>
      </c>
      <c r="B4923" s="2">
        <v>10966.2</v>
      </c>
      <c r="C4923" s="2">
        <v>125233</v>
      </c>
      <c r="D4923" s="2">
        <v>10963</v>
      </c>
      <c r="E4923" s="2">
        <v>10722</v>
      </c>
      <c r="F4923" s="13">
        <f t="shared" si="1374"/>
        <v>-2.9180573033504853E-4</v>
      </c>
      <c r="G4923" s="2">
        <f t="shared" si="1369"/>
        <v>10826.247166666664</v>
      </c>
      <c r="H4923" s="2">
        <f t="shared" ca="1" si="1375"/>
        <v>134787.20000000001</v>
      </c>
      <c r="I4923">
        <f t="shared" ca="1" si="1376"/>
        <v>-1</v>
      </c>
      <c r="J4923">
        <f t="shared" si="1377"/>
        <v>-1</v>
      </c>
      <c r="K4923">
        <f t="shared" si="1370"/>
        <v>135.36000000000058</v>
      </c>
      <c r="L4923">
        <f t="shared" ca="1" si="1371"/>
        <v>-135.36000000000058</v>
      </c>
      <c r="M4923" s="14">
        <f t="shared" si="1372"/>
        <v>6923.0300000000498</v>
      </c>
      <c r="N4923">
        <f t="shared" si="1378"/>
        <v>0</v>
      </c>
      <c r="O4923">
        <f t="shared" si="1373"/>
        <v>0</v>
      </c>
      <c r="P4923">
        <f>COUNTIF(作圖資料!$A$3:$A$249,A4923)</f>
        <v>0</v>
      </c>
      <c r="R4923" s="7">
        <f t="shared" si="1379"/>
        <v>142</v>
      </c>
      <c r="S4923" s="8">
        <f t="shared" ca="1" si="1380"/>
        <v>-142</v>
      </c>
      <c r="T4923" s="8">
        <f t="shared" ca="1" si="1381"/>
        <v>8830</v>
      </c>
      <c r="U4923" s="8">
        <f t="shared" ca="1" si="1382"/>
        <v>0</v>
      </c>
      <c r="V4923" s="9">
        <f t="shared" ca="1" si="1383"/>
        <v>0</v>
      </c>
      <c r="W4923" s="3">
        <f t="shared" si="1384"/>
        <v>-1.4287588884493996E-3</v>
      </c>
      <c r="X4923" s="3">
        <f t="shared" si="1385"/>
        <v>6.2977342655290425E-3</v>
      </c>
      <c r="Y4923" s="3">
        <f t="shared" si="1386"/>
        <v>7.4434846535562649E-3</v>
      </c>
    </row>
    <row r="4924" spans="1:25" x14ac:dyDescent="0.25">
      <c r="A4924" s="1">
        <v>43242</v>
      </c>
      <c r="B4924" s="2">
        <v>10938.73</v>
      </c>
      <c r="C4924" s="2">
        <v>133953</v>
      </c>
      <c r="D4924" s="2">
        <v>10920</v>
      </c>
      <c r="E4924" s="2">
        <v>10680</v>
      </c>
      <c r="F4924" s="13">
        <f t="shared" si="1374"/>
        <v>-1.7122645864738884E-3</v>
      </c>
      <c r="G4924" s="2">
        <f t="shared" si="1369"/>
        <v>10829.985333333332</v>
      </c>
      <c r="H4924" s="2">
        <f t="shared" ca="1" si="1375"/>
        <v>131013.6</v>
      </c>
      <c r="I4924">
        <f t="shared" ca="1" si="1376"/>
        <v>1</v>
      </c>
      <c r="J4924">
        <f t="shared" si="1377"/>
        <v>-1</v>
      </c>
      <c r="K4924">
        <f t="shared" si="1370"/>
        <v>-27.470000000001164</v>
      </c>
      <c r="L4924">
        <f t="shared" ca="1" si="1371"/>
        <v>27.470000000001164</v>
      </c>
      <c r="M4924" s="14">
        <f t="shared" si="1372"/>
        <v>6923.0300000000498</v>
      </c>
      <c r="N4924">
        <f t="shared" si="1378"/>
        <v>0</v>
      </c>
      <c r="O4924">
        <f t="shared" si="1373"/>
        <v>0</v>
      </c>
      <c r="P4924">
        <f>COUNTIF(作圖資料!$A$3:$A$249,A4924)</f>
        <v>0</v>
      </c>
      <c r="R4924" s="7">
        <f t="shared" si="1379"/>
        <v>-43</v>
      </c>
      <c r="S4924" s="8">
        <f t="shared" ca="1" si="1380"/>
        <v>43</v>
      </c>
      <c r="T4924" s="8">
        <f t="shared" ca="1" si="1381"/>
        <v>8830</v>
      </c>
      <c r="U4924" s="8">
        <f t="shared" ca="1" si="1382"/>
        <v>0</v>
      </c>
      <c r="V4924" s="9">
        <f t="shared" ca="1" si="1383"/>
        <v>0</v>
      </c>
      <c r="W4924" s="3">
        <f t="shared" si="1384"/>
        <v>-1.4287588884493996E-3</v>
      </c>
      <c r="X4924" s="3">
        <f t="shared" si="1385"/>
        <v>3.7769888149377095E-3</v>
      </c>
      <c r="Y4924" s="3">
        <f t="shared" si="1386"/>
        <v>3.4920051461126977E-3</v>
      </c>
    </row>
    <row r="4925" spans="1:25" x14ac:dyDescent="0.25">
      <c r="A4925" s="1">
        <v>43243</v>
      </c>
      <c r="B4925" s="2">
        <v>10886.18</v>
      </c>
      <c r="C4925" s="2">
        <v>137569</v>
      </c>
      <c r="D4925" s="2">
        <v>10857</v>
      </c>
      <c r="E4925" s="2">
        <v>10616</v>
      </c>
      <c r="F4925" s="13">
        <f t="shared" si="1374"/>
        <v>-2.680462751856072E-3</v>
      </c>
      <c r="G4925" s="2">
        <f t="shared" si="1369"/>
        <v>10833.71533333333</v>
      </c>
      <c r="H4925" s="2">
        <f t="shared" ca="1" si="1375"/>
        <v>130999</v>
      </c>
      <c r="I4925">
        <f t="shared" ca="1" si="1376"/>
        <v>1</v>
      </c>
      <c r="J4925">
        <f t="shared" si="1377"/>
        <v>-1</v>
      </c>
      <c r="K4925">
        <f t="shared" si="1370"/>
        <v>-52.549999999999272</v>
      </c>
      <c r="L4925">
        <f t="shared" ca="1" si="1371"/>
        <v>-52.549999999999272</v>
      </c>
      <c r="M4925" s="14">
        <f t="shared" si="1372"/>
        <v>6923.0300000000498</v>
      </c>
      <c r="N4925">
        <f t="shared" si="1378"/>
        <v>0</v>
      </c>
      <c r="O4925">
        <f t="shared" si="1373"/>
        <v>0</v>
      </c>
      <c r="P4925">
        <f>COUNTIF(作圖資料!$A$3:$A$249,A4925)</f>
        <v>0</v>
      </c>
      <c r="R4925" s="7">
        <f t="shared" si="1379"/>
        <v>-63</v>
      </c>
      <c r="S4925" s="8">
        <f t="shared" ca="1" si="1380"/>
        <v>-63</v>
      </c>
      <c r="T4925" s="8">
        <f t="shared" ca="1" si="1381"/>
        <v>8830</v>
      </c>
      <c r="U4925" s="8">
        <f t="shared" ca="1" si="1382"/>
        <v>0</v>
      </c>
      <c r="V4925" s="9">
        <f t="shared" ca="1" si="1383"/>
        <v>0</v>
      </c>
      <c r="W4925" s="3">
        <f t="shared" si="1384"/>
        <v>-1.4287588884493996E-3</v>
      </c>
      <c r="X4925" s="3">
        <f t="shared" si="1385"/>
        <v>-1.0451871380499078E-3</v>
      </c>
      <c r="Y4925" s="3">
        <f t="shared" si="1386"/>
        <v>-2.2973718066533477E-3</v>
      </c>
    </row>
    <row r="4926" spans="1:25" x14ac:dyDescent="0.25">
      <c r="A4926" s="1">
        <v>43244</v>
      </c>
      <c r="B4926" s="2">
        <v>10936.93</v>
      </c>
      <c r="C4926" s="2">
        <v>126460</v>
      </c>
      <c r="D4926" s="2">
        <v>10917</v>
      </c>
      <c r="E4926" s="2">
        <v>10677</v>
      </c>
      <c r="F4926" s="13">
        <f t="shared" si="1374"/>
        <v>-1.8222663946829698E-3</v>
      </c>
      <c r="G4926" s="2">
        <f t="shared" ref="G4926:G4989" si="1387">AVERAGE(B4867:B4926)</f>
        <v>10836.088333333335</v>
      </c>
      <c r="H4926" s="2">
        <f t="shared" ca="1" si="1375"/>
        <v>129821.2</v>
      </c>
      <c r="I4926">
        <f t="shared" ca="1" si="1376"/>
        <v>-1</v>
      </c>
      <c r="J4926">
        <f t="shared" si="1377"/>
        <v>-1</v>
      </c>
      <c r="K4926">
        <f t="shared" ref="K4926:K4989" si="1388">B4926-B4925</f>
        <v>50.75</v>
      </c>
      <c r="L4926">
        <f t="shared" ref="L4926:L4989" ca="1" si="1389">I4925*K4926</f>
        <v>50.75</v>
      </c>
      <c r="M4926" s="14">
        <f t="shared" ref="M4926:M4989" si="1390">M4925+K4926*N4925</f>
        <v>6923.0300000000498</v>
      </c>
      <c r="N4926">
        <f t="shared" si="1378"/>
        <v>0</v>
      </c>
      <c r="O4926">
        <f t="shared" ref="O4926:O4989" si="1391">ABS(N4926-N4925)</f>
        <v>0</v>
      </c>
      <c r="P4926">
        <f>COUNTIF(作圖資料!$A$3:$A$249,A4926)</f>
        <v>0</v>
      </c>
      <c r="R4926" s="7">
        <f t="shared" si="1379"/>
        <v>60</v>
      </c>
      <c r="S4926" s="8">
        <f t="shared" ca="1" si="1380"/>
        <v>60</v>
      </c>
      <c r="T4926" s="8">
        <f t="shared" ca="1" si="1381"/>
        <v>8830</v>
      </c>
      <c r="U4926" s="8">
        <f t="shared" ca="1" si="1382"/>
        <v>0</v>
      </c>
      <c r="V4926" s="9">
        <f t="shared" ca="1" si="1383"/>
        <v>0</v>
      </c>
      <c r="W4926" s="3">
        <f t="shared" si="1384"/>
        <v>-1.4287588884493996E-3</v>
      </c>
      <c r="X4926" s="3">
        <f t="shared" si="1385"/>
        <v>3.6118143769667821E-3</v>
      </c>
      <c r="Y4926" s="3">
        <f t="shared" si="1386"/>
        <v>3.2163205293143093E-3</v>
      </c>
    </row>
    <row r="4927" spans="1:25" x14ac:dyDescent="0.25">
      <c r="A4927" s="1">
        <v>43245</v>
      </c>
      <c r="B4927" s="2">
        <v>10942.3</v>
      </c>
      <c r="C4927" s="2">
        <v>127901</v>
      </c>
      <c r="D4927" s="2">
        <v>10933</v>
      </c>
      <c r="E4927" s="2">
        <v>10682</v>
      </c>
      <c r="F4927" s="13">
        <f t="shared" si="1374"/>
        <v>-8.49912724015911E-4</v>
      </c>
      <c r="G4927" s="2">
        <f t="shared" si="1387"/>
        <v>10837.848333333333</v>
      </c>
      <c r="H4927" s="2">
        <f t="shared" ca="1" si="1375"/>
        <v>130223.2</v>
      </c>
      <c r="I4927">
        <f t="shared" ca="1" si="1376"/>
        <v>-1</v>
      </c>
      <c r="J4927">
        <f t="shared" si="1377"/>
        <v>-1</v>
      </c>
      <c r="K4927">
        <f t="shared" si="1388"/>
        <v>5.3699999999989814</v>
      </c>
      <c r="L4927">
        <f t="shared" ca="1" si="1389"/>
        <v>-5.3699999999989814</v>
      </c>
      <c r="M4927" s="14">
        <f t="shared" si="1390"/>
        <v>6923.0300000000498</v>
      </c>
      <c r="N4927">
        <f t="shared" si="1378"/>
        <v>0</v>
      </c>
      <c r="O4927">
        <f t="shared" si="1391"/>
        <v>0</v>
      </c>
      <c r="P4927">
        <f>COUNTIF(作圖資料!$A$3:$A$249,A4927)</f>
        <v>0</v>
      </c>
      <c r="R4927" s="7">
        <f t="shared" si="1379"/>
        <v>16</v>
      </c>
      <c r="S4927" s="8">
        <f t="shared" ca="1" si="1380"/>
        <v>-16</v>
      </c>
      <c r="T4927" s="8">
        <f t="shared" ca="1" si="1381"/>
        <v>8830</v>
      </c>
      <c r="U4927" s="8">
        <f t="shared" ca="1" si="1382"/>
        <v>0</v>
      </c>
      <c r="V4927" s="9">
        <f t="shared" ca="1" si="1383"/>
        <v>0</v>
      </c>
      <c r="W4927" s="3">
        <f t="shared" si="1384"/>
        <v>-1.4287588884493996E-3</v>
      </c>
      <c r="X4927" s="3">
        <f t="shared" si="1385"/>
        <v>4.104584783580334E-3</v>
      </c>
      <c r="Y4927" s="3">
        <f t="shared" si="1386"/>
        <v>4.6866384855723808E-3</v>
      </c>
    </row>
    <row r="4928" spans="1:25" x14ac:dyDescent="0.25">
      <c r="A4928" s="1">
        <v>43248</v>
      </c>
      <c r="B4928" s="2">
        <v>10987.77</v>
      </c>
      <c r="C4928" s="2">
        <v>139371</v>
      </c>
      <c r="D4928" s="2">
        <v>10983</v>
      </c>
      <c r="E4928" s="2">
        <v>10727</v>
      </c>
      <c r="F4928" s="13">
        <f t="shared" si="1374"/>
        <v>-4.34119025061519E-4</v>
      </c>
      <c r="G4928" s="2">
        <f t="shared" si="1387"/>
        <v>10840.720000000001</v>
      </c>
      <c r="H4928" s="2">
        <f t="shared" ca="1" si="1375"/>
        <v>133050.79999999999</v>
      </c>
      <c r="I4928">
        <f t="shared" ca="1" si="1376"/>
        <v>1</v>
      </c>
      <c r="J4928">
        <f t="shared" si="1377"/>
        <v>-1</v>
      </c>
      <c r="K4928">
        <f t="shared" si="1388"/>
        <v>45.470000000001164</v>
      </c>
      <c r="L4928">
        <f t="shared" ca="1" si="1389"/>
        <v>-45.470000000001164</v>
      </c>
      <c r="M4928" s="14">
        <f t="shared" si="1390"/>
        <v>6923.0300000000498</v>
      </c>
      <c r="N4928">
        <f t="shared" si="1378"/>
        <v>0</v>
      </c>
      <c r="O4928">
        <f t="shared" si="1391"/>
        <v>0</v>
      </c>
      <c r="P4928">
        <f>COUNTIF(作圖資料!$A$3:$A$249,A4928)</f>
        <v>0</v>
      </c>
      <c r="R4928" s="7">
        <f t="shared" si="1379"/>
        <v>50</v>
      </c>
      <c r="S4928" s="8">
        <f t="shared" ca="1" si="1380"/>
        <v>-50</v>
      </c>
      <c r="T4928" s="8">
        <f t="shared" ca="1" si="1381"/>
        <v>8830</v>
      </c>
      <c r="U4928" s="8">
        <f t="shared" ca="1" si="1382"/>
        <v>0</v>
      </c>
      <c r="V4928" s="9">
        <f t="shared" ca="1" si="1383"/>
        <v>0</v>
      </c>
      <c r="W4928" s="3">
        <f t="shared" si="1384"/>
        <v>-1.4287588884493996E-3</v>
      </c>
      <c r="X4928" s="3">
        <f t="shared" si="1385"/>
        <v>8.2770746138820517E-3</v>
      </c>
      <c r="Y4928" s="3">
        <f t="shared" si="1386"/>
        <v>9.2813820988788542E-3</v>
      </c>
    </row>
    <row r="4929" spans="1:25" x14ac:dyDescent="0.25">
      <c r="A4929" s="1">
        <v>43249</v>
      </c>
      <c r="B4929" s="2">
        <v>10964.12</v>
      </c>
      <c r="C4929" s="2">
        <v>139025</v>
      </c>
      <c r="D4929" s="2">
        <v>10929</v>
      </c>
      <c r="E4929" s="2">
        <v>10675</v>
      </c>
      <c r="F4929" s="13">
        <f t="shared" si="1374"/>
        <v>-3.2031754486452346E-3</v>
      </c>
      <c r="G4929" s="2">
        <f t="shared" si="1387"/>
        <v>10843.692166666666</v>
      </c>
      <c r="H4929" s="2">
        <f t="shared" ca="1" si="1375"/>
        <v>134065.20000000001</v>
      </c>
      <c r="I4929">
        <f t="shared" ca="1" si="1376"/>
        <v>1</v>
      </c>
      <c r="J4929">
        <f t="shared" si="1377"/>
        <v>-1</v>
      </c>
      <c r="K4929">
        <f t="shared" si="1388"/>
        <v>-23.649999999999636</v>
      </c>
      <c r="L4929">
        <f t="shared" ca="1" si="1389"/>
        <v>-23.649999999999636</v>
      </c>
      <c r="M4929" s="14">
        <f t="shared" si="1390"/>
        <v>6923.0300000000498</v>
      </c>
      <c r="N4929">
        <f t="shared" si="1378"/>
        <v>0</v>
      </c>
      <c r="O4929">
        <f t="shared" si="1391"/>
        <v>0</v>
      </c>
      <c r="P4929">
        <f>COUNTIF(作圖資料!$A$3:$A$249,A4929)</f>
        <v>0</v>
      </c>
      <c r="R4929" s="7">
        <f t="shared" si="1379"/>
        <v>-54</v>
      </c>
      <c r="S4929" s="8">
        <f t="shared" ca="1" si="1380"/>
        <v>-54</v>
      </c>
      <c r="T4929" s="8">
        <f t="shared" ca="1" si="1381"/>
        <v>8830</v>
      </c>
      <c r="U4929" s="8">
        <f t="shared" ca="1" si="1382"/>
        <v>0</v>
      </c>
      <c r="V4929" s="9">
        <f t="shared" ca="1" si="1383"/>
        <v>0</v>
      </c>
      <c r="W4929" s="3">
        <f t="shared" si="1384"/>
        <v>-1.4287588884493996E-3</v>
      </c>
      <c r="X4929" s="3">
        <f t="shared" si="1385"/>
        <v>6.1068660260958918E-3</v>
      </c>
      <c r="Y4929" s="3">
        <f t="shared" si="1386"/>
        <v>4.319058996508085E-3</v>
      </c>
    </row>
    <row r="4930" spans="1:25" x14ac:dyDescent="0.25">
      <c r="A4930" s="1">
        <v>43250</v>
      </c>
      <c r="B4930" s="2">
        <v>10821.17</v>
      </c>
      <c r="C4930" s="2">
        <v>160734</v>
      </c>
      <c r="D4930" s="2">
        <v>10776</v>
      </c>
      <c r="E4930" s="2">
        <v>10525</v>
      </c>
      <c r="F4930" s="13">
        <f t="shared" si="1374"/>
        <v>-4.1742251531027286E-3</v>
      </c>
      <c r="G4930" s="2">
        <f t="shared" si="1387"/>
        <v>10845.742166666667</v>
      </c>
      <c r="H4930" s="2">
        <f t="shared" ca="1" si="1375"/>
        <v>138698.20000000001</v>
      </c>
      <c r="I4930">
        <f t="shared" ca="1" si="1376"/>
        <v>1</v>
      </c>
      <c r="J4930">
        <f t="shared" si="1377"/>
        <v>-1</v>
      </c>
      <c r="K4930">
        <f t="shared" si="1388"/>
        <v>-142.95000000000073</v>
      </c>
      <c r="L4930">
        <f t="shared" ca="1" si="1389"/>
        <v>-142.95000000000073</v>
      </c>
      <c r="M4930" s="14">
        <f t="shared" si="1390"/>
        <v>6923.0300000000498</v>
      </c>
      <c r="N4930">
        <f t="shared" si="1378"/>
        <v>0</v>
      </c>
      <c r="O4930">
        <f t="shared" si="1391"/>
        <v>0</v>
      </c>
      <c r="P4930">
        <f>COUNTIF(作圖資料!$A$3:$A$249,A4930)</f>
        <v>0</v>
      </c>
      <c r="R4930" s="7">
        <f t="shared" si="1379"/>
        <v>-153</v>
      </c>
      <c r="S4930" s="8">
        <f t="shared" ca="1" si="1380"/>
        <v>-153</v>
      </c>
      <c r="T4930" s="8">
        <f t="shared" ca="1" si="1381"/>
        <v>8830</v>
      </c>
      <c r="U4930" s="8">
        <f t="shared" ca="1" si="1382"/>
        <v>0</v>
      </c>
      <c r="V4930" s="9">
        <f t="shared" ca="1" si="1383"/>
        <v>0</v>
      </c>
      <c r="W4930" s="3">
        <f t="shared" si="1384"/>
        <v>-1.4287588884493996E-3</v>
      </c>
      <c r="X4930" s="3">
        <f t="shared" si="1385"/>
        <v>-7.0107372561037939E-3</v>
      </c>
      <c r="Y4930" s="3">
        <f t="shared" si="1386"/>
        <v>-9.7408564602093906E-3</v>
      </c>
    </row>
    <row r="4931" spans="1:25" x14ac:dyDescent="0.25">
      <c r="A4931" s="1">
        <v>43251</v>
      </c>
      <c r="B4931" s="2">
        <v>10874.96</v>
      </c>
      <c r="C4931" s="2">
        <v>236448</v>
      </c>
      <c r="D4931" s="2">
        <v>10865</v>
      </c>
      <c r="E4931" s="2">
        <v>10611</v>
      </c>
      <c r="F4931" s="13">
        <f t="shared" ref="F4931:F4994" si="1392">IF(P4931=1,E4931,D4931)/B4931-1</f>
        <v>-9.158654376658637E-4</v>
      </c>
      <c r="G4931" s="2">
        <f t="shared" si="1387"/>
        <v>10849.609833333332</v>
      </c>
      <c r="H4931" s="2">
        <f t="shared" ref="H4931:H4994" ca="1" si="1393">IF(ROW()&gt;$H$1,AVERAGE(OFFSET(C4931,-$H$1+1,,$H$1)),"")</f>
        <v>160695.79999999999</v>
      </c>
      <c r="I4931">
        <f t="shared" ref="I4931:I4994" ca="1" si="1394">IF(H4931="",0,SIGN(C4931-H4931))</f>
        <v>1</v>
      </c>
      <c r="J4931">
        <f t="shared" ref="J4931:J4994" si="1395">SIGN(F4931)</f>
        <v>-1</v>
      </c>
      <c r="K4931">
        <f t="shared" si="1388"/>
        <v>53.789999999999054</v>
      </c>
      <c r="L4931">
        <f t="shared" ca="1" si="1389"/>
        <v>53.789999999999054</v>
      </c>
      <c r="M4931" s="14">
        <f t="shared" si="1390"/>
        <v>6923.0300000000498</v>
      </c>
      <c r="N4931">
        <f t="shared" ref="N4931:N4994" si="1396">INT(M4931*$Q$1/B4931)*CHOOSE($L$1,I4931,J4931)</f>
        <v>0</v>
      </c>
      <c r="O4931">
        <f t="shared" si="1391"/>
        <v>0</v>
      </c>
      <c r="P4931">
        <f>COUNTIF(作圖資料!$A$3:$A$249,A4931)</f>
        <v>0</v>
      </c>
      <c r="R4931" s="7">
        <f t="shared" si="1379"/>
        <v>89</v>
      </c>
      <c r="S4931" s="8">
        <f t="shared" ca="1" si="1380"/>
        <v>89</v>
      </c>
      <c r="T4931" s="8">
        <f t="shared" ca="1" si="1381"/>
        <v>8830</v>
      </c>
      <c r="U4931" s="8">
        <f t="shared" ca="1" si="1382"/>
        <v>0</v>
      </c>
      <c r="V4931" s="9">
        <f t="shared" ca="1" si="1383"/>
        <v>0</v>
      </c>
      <c r="W4931" s="3">
        <f t="shared" si="1384"/>
        <v>-1.4287588884493996E-3</v>
      </c>
      <c r="X4931" s="3">
        <f t="shared" si="1385"/>
        <v>-2.0747744680693625E-3</v>
      </c>
      <c r="Y4931" s="3">
        <f t="shared" si="1386"/>
        <v>-1.5622128285240899E-3</v>
      </c>
    </row>
    <row r="4932" spans="1:25" x14ac:dyDescent="0.25">
      <c r="A4932" s="1">
        <v>43252</v>
      </c>
      <c r="B4932" s="2">
        <v>10949.08</v>
      </c>
      <c r="C4932" s="2">
        <v>135991</v>
      </c>
      <c r="D4932" s="2">
        <v>10913</v>
      </c>
      <c r="E4932" s="2">
        <v>10658</v>
      </c>
      <c r="F4932" s="13">
        <f t="shared" si="1392"/>
        <v>-3.2952540304755917E-3</v>
      </c>
      <c r="G4932" s="2">
        <f t="shared" si="1387"/>
        <v>10852.3555</v>
      </c>
      <c r="H4932" s="2">
        <f t="shared" ca="1" si="1393"/>
        <v>162313.79999999999</v>
      </c>
      <c r="I4932">
        <f t="shared" ca="1" si="1394"/>
        <v>-1</v>
      </c>
      <c r="J4932">
        <f t="shared" si="1395"/>
        <v>-1</v>
      </c>
      <c r="K4932">
        <f t="shared" si="1388"/>
        <v>74.1200000000008</v>
      </c>
      <c r="L4932">
        <f t="shared" ca="1" si="1389"/>
        <v>74.1200000000008</v>
      </c>
      <c r="M4932" s="14">
        <f t="shared" si="1390"/>
        <v>6923.0300000000498</v>
      </c>
      <c r="N4932">
        <f t="shared" si="1396"/>
        <v>0</v>
      </c>
      <c r="O4932">
        <f t="shared" si="1391"/>
        <v>0</v>
      </c>
      <c r="P4932">
        <f>COUNTIF(作圖資料!$A$3:$A$249,A4932)</f>
        <v>0</v>
      </c>
      <c r="R4932" s="7">
        <f t="shared" ref="R4932:R4995" si="1397">D4932-IF(P4931=1,E4931,D4931)</f>
        <v>48</v>
      </c>
      <c r="S4932" s="8">
        <f t="shared" ref="S4932:S4995" ca="1" si="1398">I4931*R4932</f>
        <v>48</v>
      </c>
      <c r="T4932" s="8">
        <f t="shared" ref="T4932:T4995" ca="1" si="1399">T4931+R4932*U4931</f>
        <v>8830</v>
      </c>
      <c r="U4932" s="8">
        <f t="shared" ref="U4932:U4995" ca="1" si="1400">INT(T4932*$Q$1/IF(P4932=1,E4932,D4932))*I4932</f>
        <v>0</v>
      </c>
      <c r="V4932" s="9">
        <f t="shared" ref="V4932:V4995" ca="1" si="1401">IF(P4932=1,ABS(U4932)+ABS(U4931),ABS(U4932-U4931))</f>
        <v>0</v>
      </c>
      <c r="W4932" s="3">
        <f t="shared" ref="W4932:W4995" si="1402">IF(P4931=1,F4931,W4931)</f>
        <v>-1.4287588884493996E-3</v>
      </c>
      <c r="X4932" s="3">
        <f t="shared" ref="X4932:X4995" si="1403">IF(P4931=1,K4932/B4931,(1+K4932/B4931)*(1+X4931)-1)</f>
        <v>4.7267418332712641E-3</v>
      </c>
      <c r="Y4932" s="3">
        <f t="shared" ref="Y4932:Y4995" si="1404">IF(P4931=1,R4932/E4931,(1+R4932/D4931)*(1+Y4931)-1)</f>
        <v>2.8487410402500135E-3</v>
      </c>
    </row>
    <row r="4933" spans="1:25" x14ac:dyDescent="0.25">
      <c r="A4933" s="1">
        <v>43255</v>
      </c>
      <c r="B4933" s="2">
        <v>11109.5</v>
      </c>
      <c r="C4933" s="2">
        <v>154296</v>
      </c>
      <c r="D4933" s="2">
        <v>11084</v>
      </c>
      <c r="E4933" s="2">
        <v>10820</v>
      </c>
      <c r="F4933" s="13">
        <f t="shared" si="1392"/>
        <v>-2.2953328232593329E-3</v>
      </c>
      <c r="G4933" s="2">
        <f t="shared" si="1387"/>
        <v>10858.425166666664</v>
      </c>
      <c r="H4933" s="2">
        <f t="shared" ca="1" si="1393"/>
        <v>165298.79999999999</v>
      </c>
      <c r="I4933">
        <f t="shared" ca="1" si="1394"/>
        <v>-1</v>
      </c>
      <c r="J4933">
        <f t="shared" si="1395"/>
        <v>-1</v>
      </c>
      <c r="K4933">
        <f t="shared" si="1388"/>
        <v>160.42000000000007</v>
      </c>
      <c r="L4933">
        <f t="shared" ca="1" si="1389"/>
        <v>-160.42000000000007</v>
      </c>
      <c r="M4933" s="14">
        <f t="shared" si="1390"/>
        <v>6923.0300000000498</v>
      </c>
      <c r="N4933">
        <f t="shared" si="1396"/>
        <v>0</v>
      </c>
      <c r="O4933">
        <f t="shared" si="1391"/>
        <v>0</v>
      </c>
      <c r="P4933">
        <f>COUNTIF(作圖資料!$A$3:$A$249,A4933)</f>
        <v>0</v>
      </c>
      <c r="R4933" s="7">
        <f t="shared" si="1397"/>
        <v>171</v>
      </c>
      <c r="S4933" s="8">
        <f t="shared" ca="1" si="1398"/>
        <v>-171</v>
      </c>
      <c r="T4933" s="8">
        <f t="shared" ca="1" si="1399"/>
        <v>8830</v>
      </c>
      <c r="U4933" s="8">
        <f t="shared" ca="1" si="1400"/>
        <v>0</v>
      </c>
      <c r="V4933" s="9">
        <f t="shared" ca="1" si="1401"/>
        <v>0</v>
      </c>
      <c r="W4933" s="3">
        <f t="shared" si="1402"/>
        <v>-1.4287588884493996E-3</v>
      </c>
      <c r="X4933" s="3">
        <f t="shared" si="1403"/>
        <v>1.9447454799556452E-2</v>
      </c>
      <c r="Y4933" s="3">
        <f t="shared" si="1404"/>
        <v>1.8562764197757931E-2</v>
      </c>
    </row>
    <row r="4934" spans="1:25" x14ac:dyDescent="0.25">
      <c r="A4934" s="1">
        <v>43256</v>
      </c>
      <c r="B4934" s="2">
        <v>11100.11</v>
      </c>
      <c r="C4934" s="2">
        <v>161829</v>
      </c>
      <c r="D4934" s="2">
        <v>11070</v>
      </c>
      <c r="E4934" s="2">
        <v>10807</v>
      </c>
      <c r="F4934" s="13">
        <f t="shared" si="1392"/>
        <v>-2.712585731132422E-3</v>
      </c>
      <c r="G4934" s="2">
        <f t="shared" si="1387"/>
        <v>10863.039666666667</v>
      </c>
      <c r="H4934" s="2">
        <f t="shared" ca="1" si="1393"/>
        <v>169859.6</v>
      </c>
      <c r="I4934">
        <f t="shared" ca="1" si="1394"/>
        <v>-1</v>
      </c>
      <c r="J4934">
        <f t="shared" si="1395"/>
        <v>-1</v>
      </c>
      <c r="K4934">
        <f t="shared" si="1388"/>
        <v>-9.3899999999994179</v>
      </c>
      <c r="L4934">
        <f t="shared" ca="1" si="1389"/>
        <v>9.3899999999994179</v>
      </c>
      <c r="M4934" s="14">
        <f t="shared" si="1390"/>
        <v>6923.0300000000498</v>
      </c>
      <c r="N4934">
        <f t="shared" si="1396"/>
        <v>0</v>
      </c>
      <c r="O4934">
        <f t="shared" si="1391"/>
        <v>0</v>
      </c>
      <c r="P4934">
        <f>COUNTIF(作圖資料!$A$3:$A$249,A4934)</f>
        <v>0</v>
      </c>
      <c r="R4934" s="7">
        <f t="shared" si="1397"/>
        <v>-14</v>
      </c>
      <c r="S4934" s="8">
        <f t="shared" ca="1" si="1398"/>
        <v>14</v>
      </c>
      <c r="T4934" s="8">
        <f t="shared" ca="1" si="1399"/>
        <v>8830</v>
      </c>
      <c r="U4934" s="8">
        <f t="shared" ca="1" si="1400"/>
        <v>0</v>
      </c>
      <c r="V4934" s="9">
        <f t="shared" ca="1" si="1401"/>
        <v>0</v>
      </c>
      <c r="W4934" s="3">
        <f t="shared" si="1402"/>
        <v>-1.4287588884493996E-3</v>
      </c>
      <c r="X4934" s="3">
        <f t="shared" si="1403"/>
        <v>1.8585794814807599E-2</v>
      </c>
      <c r="Y4934" s="3">
        <f t="shared" si="1404"/>
        <v>1.7276235986032118E-2</v>
      </c>
    </row>
    <row r="4935" spans="1:25" x14ac:dyDescent="0.25">
      <c r="A4935" s="1">
        <v>43257</v>
      </c>
      <c r="B4935" s="2">
        <v>11201.83</v>
      </c>
      <c r="C4935" s="2">
        <v>169924</v>
      </c>
      <c r="D4935" s="2">
        <v>11200</v>
      </c>
      <c r="E4935" s="2">
        <v>10938</v>
      </c>
      <c r="F4935" s="13">
        <f t="shared" si="1392"/>
        <v>-1.6336616427847783E-4</v>
      </c>
      <c r="G4935" s="2">
        <f t="shared" si="1387"/>
        <v>10868.656500000001</v>
      </c>
      <c r="H4935" s="2">
        <f t="shared" ca="1" si="1393"/>
        <v>171697.6</v>
      </c>
      <c r="I4935">
        <f t="shared" ca="1" si="1394"/>
        <v>-1</v>
      </c>
      <c r="J4935">
        <f t="shared" si="1395"/>
        <v>-1</v>
      </c>
      <c r="K4935">
        <f t="shared" si="1388"/>
        <v>101.71999999999935</v>
      </c>
      <c r="L4935">
        <f t="shared" ca="1" si="1389"/>
        <v>-101.71999999999935</v>
      </c>
      <c r="M4935" s="14">
        <f t="shared" si="1390"/>
        <v>6923.0300000000498</v>
      </c>
      <c r="N4935">
        <f t="shared" si="1396"/>
        <v>0</v>
      </c>
      <c r="O4935">
        <f t="shared" si="1391"/>
        <v>0</v>
      </c>
      <c r="P4935">
        <f>COUNTIF(作圖資料!$A$3:$A$249,A4935)</f>
        <v>0</v>
      </c>
      <c r="R4935" s="7">
        <f t="shared" si="1397"/>
        <v>130</v>
      </c>
      <c r="S4935" s="8">
        <f t="shared" ca="1" si="1398"/>
        <v>-130</v>
      </c>
      <c r="T4935" s="8">
        <f t="shared" ca="1" si="1399"/>
        <v>8830</v>
      </c>
      <c r="U4935" s="8">
        <f t="shared" ca="1" si="1400"/>
        <v>0</v>
      </c>
      <c r="V4935" s="9">
        <f t="shared" ca="1" si="1401"/>
        <v>0</v>
      </c>
      <c r="W4935" s="3">
        <f t="shared" si="1402"/>
        <v>-1.4287588884493996E-3</v>
      </c>
      <c r="X4935" s="3">
        <f t="shared" si="1403"/>
        <v>2.7919985831704075E-2</v>
      </c>
      <c r="Y4935" s="3">
        <f t="shared" si="1404"/>
        <v>2.9222569380628727E-2</v>
      </c>
    </row>
    <row r="4936" spans="1:25" x14ac:dyDescent="0.25">
      <c r="A4936" s="1">
        <v>43258</v>
      </c>
      <c r="B4936" s="2">
        <v>11251.75</v>
      </c>
      <c r="C4936" s="2">
        <v>187685</v>
      </c>
      <c r="D4936" s="2">
        <v>11228</v>
      </c>
      <c r="E4936" s="2">
        <v>10965</v>
      </c>
      <c r="F4936" s="13">
        <f t="shared" si="1392"/>
        <v>-2.1107827671250634E-3</v>
      </c>
      <c r="G4936" s="2">
        <f t="shared" si="1387"/>
        <v>10872.817333333334</v>
      </c>
      <c r="H4936" s="2">
        <f t="shared" ca="1" si="1393"/>
        <v>161945</v>
      </c>
      <c r="I4936">
        <f t="shared" ca="1" si="1394"/>
        <v>1</v>
      </c>
      <c r="J4936">
        <f t="shared" si="1395"/>
        <v>-1</v>
      </c>
      <c r="K4936">
        <f t="shared" si="1388"/>
        <v>49.920000000000073</v>
      </c>
      <c r="L4936">
        <f t="shared" ca="1" si="1389"/>
        <v>-49.920000000000073</v>
      </c>
      <c r="M4936" s="14">
        <f t="shared" si="1390"/>
        <v>6923.0300000000498</v>
      </c>
      <c r="N4936">
        <f t="shared" si="1396"/>
        <v>0</v>
      </c>
      <c r="O4936">
        <f t="shared" si="1391"/>
        <v>0</v>
      </c>
      <c r="P4936">
        <f>COUNTIF(作圖資料!$A$3:$A$249,A4936)</f>
        <v>0</v>
      </c>
      <c r="R4936" s="7">
        <f t="shared" si="1397"/>
        <v>28</v>
      </c>
      <c r="S4936" s="8">
        <f t="shared" ca="1" si="1398"/>
        <v>-28</v>
      </c>
      <c r="T4936" s="8">
        <f t="shared" ca="1" si="1399"/>
        <v>8830</v>
      </c>
      <c r="U4936" s="8">
        <f t="shared" ca="1" si="1400"/>
        <v>0</v>
      </c>
      <c r="V4936" s="9">
        <f t="shared" ca="1" si="1401"/>
        <v>0</v>
      </c>
      <c r="W4936" s="3">
        <f t="shared" si="1402"/>
        <v>-1.4287588884493996E-3</v>
      </c>
      <c r="X4936" s="3">
        <f t="shared" si="1403"/>
        <v>3.2500823578100801E-2</v>
      </c>
      <c r="Y4936" s="3">
        <f t="shared" si="1404"/>
        <v>3.1795625804080352E-2</v>
      </c>
    </row>
    <row r="4937" spans="1:25" x14ac:dyDescent="0.25">
      <c r="A4937" s="1">
        <v>43259</v>
      </c>
      <c r="B4937" s="2">
        <v>11156.42</v>
      </c>
      <c r="C4937" s="2">
        <v>161005</v>
      </c>
      <c r="D4937" s="2">
        <v>11125</v>
      </c>
      <c r="E4937" s="2">
        <v>10861</v>
      </c>
      <c r="F4937" s="13">
        <f t="shared" si="1392"/>
        <v>-2.8163156281315604E-3</v>
      </c>
      <c r="G4937" s="2">
        <f t="shared" si="1387"/>
        <v>10873.8305</v>
      </c>
      <c r="H4937" s="2">
        <f t="shared" ca="1" si="1393"/>
        <v>166947.79999999999</v>
      </c>
      <c r="I4937">
        <f t="shared" ca="1" si="1394"/>
        <v>-1</v>
      </c>
      <c r="J4937">
        <f t="shared" si="1395"/>
        <v>-1</v>
      </c>
      <c r="K4937">
        <f t="shared" si="1388"/>
        <v>-95.329999999999927</v>
      </c>
      <c r="L4937">
        <f t="shared" ca="1" si="1389"/>
        <v>-95.329999999999927</v>
      </c>
      <c r="M4937" s="14">
        <f t="shared" si="1390"/>
        <v>6923.0300000000498</v>
      </c>
      <c r="N4937">
        <f t="shared" si="1396"/>
        <v>0</v>
      </c>
      <c r="O4937">
        <f t="shared" si="1391"/>
        <v>0</v>
      </c>
      <c r="P4937">
        <f>COUNTIF(作圖資料!$A$3:$A$249,A4937)</f>
        <v>0</v>
      </c>
      <c r="R4937" s="7">
        <f t="shared" si="1397"/>
        <v>-103</v>
      </c>
      <c r="S4937" s="8">
        <f t="shared" ca="1" si="1398"/>
        <v>-103</v>
      </c>
      <c r="T4937" s="8">
        <f t="shared" ca="1" si="1399"/>
        <v>8830</v>
      </c>
      <c r="U4937" s="8">
        <f t="shared" ca="1" si="1400"/>
        <v>0</v>
      </c>
      <c r="V4937" s="9">
        <f t="shared" ca="1" si="1401"/>
        <v>0</v>
      </c>
      <c r="W4937" s="3">
        <f t="shared" si="1402"/>
        <v>-1.4287588884493996E-3</v>
      </c>
      <c r="X4937" s="3">
        <f t="shared" si="1403"/>
        <v>2.3753001816001706E-2</v>
      </c>
      <c r="Y4937" s="3">
        <f t="shared" si="1404"/>
        <v>2.2330453960669239E-2</v>
      </c>
    </row>
    <row r="4938" spans="1:25" x14ac:dyDescent="0.25">
      <c r="A4938" s="1">
        <v>43262</v>
      </c>
      <c r="B4938" s="2">
        <v>11149.23</v>
      </c>
      <c r="C4938" s="2">
        <v>153126</v>
      </c>
      <c r="D4938" s="2">
        <v>11128</v>
      </c>
      <c r="E4938" s="2">
        <v>10866</v>
      </c>
      <c r="F4938" s="13">
        <f t="shared" si="1392"/>
        <v>-1.9041673729934816E-3</v>
      </c>
      <c r="G4938" s="2">
        <f t="shared" si="1387"/>
        <v>10875.670999999998</v>
      </c>
      <c r="H4938" s="2">
        <f t="shared" ca="1" si="1393"/>
        <v>166713.79999999999</v>
      </c>
      <c r="I4938">
        <f t="shared" ca="1" si="1394"/>
        <v>-1</v>
      </c>
      <c r="J4938">
        <f t="shared" si="1395"/>
        <v>-1</v>
      </c>
      <c r="K4938">
        <f t="shared" si="1388"/>
        <v>-7.1900000000005093</v>
      </c>
      <c r="L4938">
        <f t="shared" ca="1" si="1389"/>
        <v>7.1900000000005093</v>
      </c>
      <c r="M4938" s="14">
        <f t="shared" si="1390"/>
        <v>6923.0300000000498</v>
      </c>
      <c r="N4938">
        <f t="shared" si="1396"/>
        <v>0</v>
      </c>
      <c r="O4938">
        <f t="shared" si="1391"/>
        <v>0</v>
      </c>
      <c r="P4938">
        <f>COUNTIF(作圖資料!$A$3:$A$249,A4938)</f>
        <v>0</v>
      </c>
      <c r="R4938" s="7">
        <f t="shared" si="1397"/>
        <v>3</v>
      </c>
      <c r="S4938" s="8">
        <f t="shared" ca="1" si="1398"/>
        <v>-3</v>
      </c>
      <c r="T4938" s="8">
        <f t="shared" ca="1" si="1399"/>
        <v>8830</v>
      </c>
      <c r="U4938" s="8">
        <f t="shared" ca="1" si="1400"/>
        <v>0</v>
      </c>
      <c r="V4938" s="9">
        <f t="shared" ca="1" si="1401"/>
        <v>0</v>
      </c>
      <c r="W4938" s="3">
        <f t="shared" si="1402"/>
        <v>-1.4287588884493996E-3</v>
      </c>
      <c r="X4938" s="3">
        <f t="shared" si="1403"/>
        <v>2.3093221699884037E-2</v>
      </c>
      <c r="Y4938" s="3">
        <f t="shared" si="1404"/>
        <v>2.2606138577467627E-2</v>
      </c>
    </row>
    <row r="4939" spans="1:25" x14ac:dyDescent="0.25">
      <c r="A4939" s="1">
        <v>43263</v>
      </c>
      <c r="B4939" s="2">
        <v>11144.79</v>
      </c>
      <c r="C4939" s="2">
        <v>179611</v>
      </c>
      <c r="D4939" s="2">
        <v>11141</v>
      </c>
      <c r="E4939" s="2">
        <v>10888</v>
      </c>
      <c r="F4939" s="13">
        <f t="shared" si="1392"/>
        <v>-3.4006921619889052E-4</v>
      </c>
      <c r="G4939" s="2">
        <f t="shared" si="1387"/>
        <v>10877.776666666665</v>
      </c>
      <c r="H4939" s="2">
        <f t="shared" ca="1" si="1393"/>
        <v>170270.2</v>
      </c>
      <c r="I4939">
        <f t="shared" ca="1" si="1394"/>
        <v>1</v>
      </c>
      <c r="J4939">
        <f t="shared" si="1395"/>
        <v>-1</v>
      </c>
      <c r="K4939">
        <f t="shared" si="1388"/>
        <v>-4.4399999999986903</v>
      </c>
      <c r="L4939">
        <f t="shared" ca="1" si="1389"/>
        <v>4.4399999999986903</v>
      </c>
      <c r="M4939" s="14">
        <f t="shared" si="1390"/>
        <v>6923.0300000000498</v>
      </c>
      <c r="N4939">
        <f t="shared" si="1396"/>
        <v>0</v>
      </c>
      <c r="O4939">
        <f t="shared" si="1391"/>
        <v>0</v>
      </c>
      <c r="P4939">
        <f>COUNTIF(作圖資料!$A$3:$A$249,A4939)</f>
        <v>0</v>
      </c>
      <c r="R4939" s="7">
        <f t="shared" si="1397"/>
        <v>13</v>
      </c>
      <c r="S4939" s="8">
        <f t="shared" ca="1" si="1398"/>
        <v>-13</v>
      </c>
      <c r="T4939" s="8">
        <f t="shared" ca="1" si="1399"/>
        <v>8830</v>
      </c>
      <c r="U4939" s="8">
        <f t="shared" ca="1" si="1400"/>
        <v>0</v>
      </c>
      <c r="V4939" s="9">
        <f t="shared" ca="1" si="1401"/>
        <v>0</v>
      </c>
      <c r="W4939" s="3">
        <f t="shared" si="1402"/>
        <v>-1.4287588884493996E-3</v>
      </c>
      <c r="X4939" s="3">
        <f t="shared" si="1403"/>
        <v>2.2685791419555512E-2</v>
      </c>
      <c r="Y4939" s="3">
        <f t="shared" si="1404"/>
        <v>2.380077191692731E-2</v>
      </c>
    </row>
    <row r="4940" spans="1:25" x14ac:dyDescent="0.25">
      <c r="A4940" s="1">
        <v>43264</v>
      </c>
      <c r="B4940" s="2">
        <v>11173.21</v>
      </c>
      <c r="C4940" s="2">
        <v>176354</v>
      </c>
      <c r="D4940" s="2">
        <v>11146</v>
      </c>
      <c r="E4940" s="2">
        <v>10894</v>
      </c>
      <c r="F4940" s="13">
        <f t="shared" si="1392"/>
        <v>-2.4352894110106771E-3</v>
      </c>
      <c r="G4940" s="2">
        <f t="shared" si="1387"/>
        <v>10880.201833333333</v>
      </c>
      <c r="H4940" s="2">
        <f t="shared" ca="1" si="1393"/>
        <v>171556.2</v>
      </c>
      <c r="I4940">
        <f t="shared" ca="1" si="1394"/>
        <v>1</v>
      </c>
      <c r="J4940">
        <f t="shared" si="1395"/>
        <v>-1</v>
      </c>
      <c r="K4940">
        <f t="shared" si="1388"/>
        <v>28.419999999998254</v>
      </c>
      <c r="L4940">
        <f t="shared" ca="1" si="1389"/>
        <v>28.419999999998254</v>
      </c>
      <c r="M4940" s="14">
        <f t="shared" si="1390"/>
        <v>6923.0300000000498</v>
      </c>
      <c r="N4940">
        <f t="shared" si="1396"/>
        <v>0</v>
      </c>
      <c r="O4940">
        <f t="shared" si="1391"/>
        <v>0</v>
      </c>
      <c r="P4940">
        <f>COUNTIF(作圖資料!$A$3:$A$249,A4940)</f>
        <v>0</v>
      </c>
      <c r="R4940" s="7">
        <f t="shared" si="1397"/>
        <v>5</v>
      </c>
      <c r="S4940" s="8">
        <f t="shared" ca="1" si="1398"/>
        <v>5</v>
      </c>
      <c r="T4940" s="8">
        <f t="shared" ca="1" si="1399"/>
        <v>8830</v>
      </c>
      <c r="U4940" s="8">
        <f t="shared" ca="1" si="1400"/>
        <v>0</v>
      </c>
      <c r="V4940" s="9">
        <f t="shared" ca="1" si="1401"/>
        <v>0</v>
      </c>
      <c r="W4940" s="3">
        <f t="shared" si="1402"/>
        <v>-1.4287588884493996E-3</v>
      </c>
      <c r="X4940" s="3">
        <f t="shared" si="1403"/>
        <v>2.5293712267964619E-2</v>
      </c>
      <c r="Y4940" s="3">
        <f t="shared" si="1404"/>
        <v>2.4260246278257958E-2</v>
      </c>
    </row>
    <row r="4941" spans="1:25" x14ac:dyDescent="0.25">
      <c r="A4941" s="1">
        <v>43265</v>
      </c>
      <c r="B4941" s="2">
        <v>11013.98</v>
      </c>
      <c r="C4941" s="2">
        <v>164150</v>
      </c>
      <c r="D4941" s="2">
        <v>10984</v>
      </c>
      <c r="E4941" s="2">
        <v>10740</v>
      </c>
      <c r="F4941" s="13">
        <f t="shared" si="1392"/>
        <v>-2.7219951370893725E-3</v>
      </c>
      <c r="G4941" s="2">
        <f t="shared" si="1387"/>
        <v>10879.653166666665</v>
      </c>
      <c r="H4941" s="2">
        <f t="shared" ca="1" si="1393"/>
        <v>166849.20000000001</v>
      </c>
      <c r="I4941">
        <f t="shared" ca="1" si="1394"/>
        <v>-1</v>
      </c>
      <c r="J4941">
        <f t="shared" si="1395"/>
        <v>-1</v>
      </c>
      <c r="K4941">
        <f t="shared" si="1388"/>
        <v>-159.22999999999956</v>
      </c>
      <c r="L4941">
        <f t="shared" ca="1" si="1389"/>
        <v>-159.22999999999956</v>
      </c>
      <c r="M4941" s="14">
        <f t="shared" si="1390"/>
        <v>6923.0300000000498</v>
      </c>
      <c r="N4941">
        <f t="shared" si="1396"/>
        <v>0</v>
      </c>
      <c r="O4941">
        <f t="shared" si="1391"/>
        <v>0</v>
      </c>
      <c r="P4941">
        <f>COUNTIF(作圖資料!$A$3:$A$249,A4941)</f>
        <v>0</v>
      </c>
      <c r="R4941" s="7">
        <f t="shared" si="1397"/>
        <v>-162</v>
      </c>
      <c r="S4941" s="8">
        <f t="shared" ca="1" si="1398"/>
        <v>-162</v>
      </c>
      <c r="T4941" s="8">
        <f t="shared" ca="1" si="1399"/>
        <v>8830</v>
      </c>
      <c r="U4941" s="8">
        <f t="shared" ca="1" si="1400"/>
        <v>0</v>
      </c>
      <c r="V4941" s="9">
        <f t="shared" ca="1" si="1401"/>
        <v>0</v>
      </c>
      <c r="W4941" s="3">
        <f t="shared" si="1402"/>
        <v>-1.4287588884493996E-3</v>
      </c>
      <c r="X4941" s="3">
        <f t="shared" si="1403"/>
        <v>1.0682197957893713E-2</v>
      </c>
      <c r="Y4941" s="3">
        <f t="shared" si="1404"/>
        <v>9.3732769711452057E-3</v>
      </c>
    </row>
    <row r="4942" spans="1:25" x14ac:dyDescent="0.25">
      <c r="A4942" s="1">
        <v>43266</v>
      </c>
      <c r="B4942" s="2">
        <v>11087.47</v>
      </c>
      <c r="C4942" s="2">
        <v>189977</v>
      </c>
      <c r="D4942" s="2">
        <v>11054</v>
      </c>
      <c r="E4942" s="2">
        <v>10805</v>
      </c>
      <c r="F4942" s="13">
        <f t="shared" si="1392"/>
        <v>-3.0187229367925061E-3</v>
      </c>
      <c r="G4942" s="2">
        <f t="shared" si="1387"/>
        <v>10880.93033333333</v>
      </c>
      <c r="H4942" s="2">
        <f t="shared" ca="1" si="1393"/>
        <v>172643.6</v>
      </c>
      <c r="I4942">
        <f t="shared" ca="1" si="1394"/>
        <v>1</v>
      </c>
      <c r="J4942">
        <f t="shared" si="1395"/>
        <v>-1</v>
      </c>
      <c r="K4942">
        <f t="shared" si="1388"/>
        <v>73.489999999999782</v>
      </c>
      <c r="L4942">
        <f t="shared" ca="1" si="1389"/>
        <v>-73.489999999999782</v>
      </c>
      <c r="M4942" s="14">
        <f t="shared" si="1390"/>
        <v>6923.0300000000498</v>
      </c>
      <c r="N4942">
        <f t="shared" si="1396"/>
        <v>0</v>
      </c>
      <c r="O4942">
        <f t="shared" si="1391"/>
        <v>0</v>
      </c>
      <c r="P4942">
        <f>COUNTIF(作圖資料!$A$3:$A$249,A4942)</f>
        <v>0</v>
      </c>
      <c r="R4942" s="7">
        <f t="shared" si="1397"/>
        <v>70</v>
      </c>
      <c r="S4942" s="8">
        <f t="shared" ca="1" si="1398"/>
        <v>-70</v>
      </c>
      <c r="T4942" s="8">
        <f t="shared" ca="1" si="1399"/>
        <v>8830</v>
      </c>
      <c r="U4942" s="8">
        <f t="shared" ca="1" si="1400"/>
        <v>0</v>
      </c>
      <c r="V4942" s="9">
        <f t="shared" ca="1" si="1401"/>
        <v>0</v>
      </c>
      <c r="W4942" s="3">
        <f t="shared" si="1402"/>
        <v>-1.4287588884493996E-3</v>
      </c>
      <c r="X4942" s="3">
        <f t="shared" si="1403"/>
        <v>1.7425903205944282E-2</v>
      </c>
      <c r="Y4942" s="3">
        <f t="shared" si="1404"/>
        <v>1.5805918029774046E-2</v>
      </c>
    </row>
    <row r="4943" spans="1:25" x14ac:dyDescent="0.25">
      <c r="A4943" s="1">
        <v>43270</v>
      </c>
      <c r="B4943" s="2">
        <v>10904.19</v>
      </c>
      <c r="C4943" s="2">
        <v>169504</v>
      </c>
      <c r="D4943" s="2">
        <v>10875</v>
      </c>
      <c r="E4943" s="2">
        <v>10627</v>
      </c>
      <c r="F4943" s="13">
        <f t="shared" si="1392"/>
        <v>-2.6769526209650119E-3</v>
      </c>
      <c r="G4943" s="2">
        <f t="shared" si="1387"/>
        <v>10879.148999999998</v>
      </c>
      <c r="H4943" s="2">
        <f t="shared" ca="1" si="1393"/>
        <v>175919.2</v>
      </c>
      <c r="I4943">
        <f t="shared" ca="1" si="1394"/>
        <v>-1</v>
      </c>
      <c r="J4943">
        <f t="shared" si="1395"/>
        <v>-1</v>
      </c>
      <c r="K4943">
        <f t="shared" si="1388"/>
        <v>-183.27999999999884</v>
      </c>
      <c r="L4943">
        <f t="shared" ca="1" si="1389"/>
        <v>-183.27999999999884</v>
      </c>
      <c r="M4943" s="14">
        <f t="shared" si="1390"/>
        <v>6923.0300000000498</v>
      </c>
      <c r="N4943">
        <f t="shared" si="1396"/>
        <v>0</v>
      </c>
      <c r="O4943">
        <f t="shared" si="1391"/>
        <v>0</v>
      </c>
      <c r="P4943">
        <f>COUNTIF(作圖資料!$A$3:$A$249,A4943)</f>
        <v>0</v>
      </c>
      <c r="R4943" s="7">
        <f t="shared" si="1397"/>
        <v>-179</v>
      </c>
      <c r="S4943" s="8">
        <f t="shared" ca="1" si="1398"/>
        <v>-179</v>
      </c>
      <c r="T4943" s="8">
        <f t="shared" ca="1" si="1399"/>
        <v>8830</v>
      </c>
      <c r="U4943" s="8">
        <f t="shared" ca="1" si="1400"/>
        <v>0</v>
      </c>
      <c r="V4943" s="9">
        <f t="shared" ca="1" si="1401"/>
        <v>0</v>
      </c>
      <c r="W4943" s="3">
        <f t="shared" si="1402"/>
        <v>-1.4287588884493996E-3</v>
      </c>
      <c r="X4943" s="3">
        <f t="shared" si="1403"/>
        <v>6.0747487742696116E-4</v>
      </c>
      <c r="Y4943" s="3">
        <f t="shared" si="1404"/>
        <v>-6.4326410586279525E-4</v>
      </c>
    </row>
    <row r="4944" spans="1:25" x14ac:dyDescent="0.25">
      <c r="A4944" s="1">
        <v>43271</v>
      </c>
      <c r="B4944" s="2">
        <v>10927.44</v>
      </c>
      <c r="C4944" s="2">
        <v>178062</v>
      </c>
      <c r="D4944" s="2">
        <v>10936</v>
      </c>
      <c r="E4944" s="2">
        <v>10740</v>
      </c>
      <c r="F4944" s="13">
        <f t="shared" si="1392"/>
        <v>-1.7153148404383867E-2</v>
      </c>
      <c r="G4944" s="2">
        <f t="shared" si="1387"/>
        <v>10877.842333333328</v>
      </c>
      <c r="H4944" s="2">
        <f t="shared" ca="1" si="1393"/>
        <v>175609.4</v>
      </c>
      <c r="I4944">
        <f t="shared" ca="1" si="1394"/>
        <v>1</v>
      </c>
      <c r="J4944">
        <f t="shared" si="1395"/>
        <v>-1</v>
      </c>
      <c r="K4944">
        <f t="shared" si="1388"/>
        <v>23.25</v>
      </c>
      <c r="L4944">
        <f t="shared" ca="1" si="1389"/>
        <v>-23.25</v>
      </c>
      <c r="M4944" s="14">
        <f t="shared" si="1390"/>
        <v>6923.0300000000498</v>
      </c>
      <c r="N4944">
        <f t="shared" si="1396"/>
        <v>0</v>
      </c>
      <c r="O4944">
        <f t="shared" si="1391"/>
        <v>0</v>
      </c>
      <c r="P4944">
        <f>COUNTIF(作圖資料!$A$3:$A$249,A4944)</f>
        <v>1</v>
      </c>
      <c r="R4944" s="7">
        <f t="shared" si="1397"/>
        <v>61</v>
      </c>
      <c r="S4944" s="8">
        <f t="shared" ca="1" si="1398"/>
        <v>-61</v>
      </c>
      <c r="T4944" s="8">
        <f t="shared" ca="1" si="1399"/>
        <v>8830</v>
      </c>
      <c r="U4944" s="8">
        <f t="shared" ca="1" si="1400"/>
        <v>0</v>
      </c>
      <c r="V4944" s="9">
        <f t="shared" ca="1" si="1401"/>
        <v>0</v>
      </c>
      <c r="W4944" s="3">
        <f t="shared" si="1402"/>
        <v>-1.4287588884493996E-3</v>
      </c>
      <c r="X4944" s="3">
        <f t="shared" si="1403"/>
        <v>2.7409780345528656E-3</v>
      </c>
      <c r="Y4944" s="3">
        <f t="shared" si="1404"/>
        <v>4.9623231023709913E-3</v>
      </c>
    </row>
    <row r="4945" spans="1:25" x14ac:dyDescent="0.25">
      <c r="A4945" s="1">
        <v>43272</v>
      </c>
      <c r="B4945" s="2">
        <v>10941.07</v>
      </c>
      <c r="C4945" s="2">
        <v>136859</v>
      </c>
      <c r="D4945" s="2">
        <v>10707</v>
      </c>
      <c r="E4945" s="2">
        <v>10576</v>
      </c>
      <c r="F4945" s="13">
        <f t="shared" si="1392"/>
        <v>-2.1393702809688553E-2</v>
      </c>
      <c r="G4945" s="2">
        <f t="shared" si="1387"/>
        <v>10879.804666666663</v>
      </c>
      <c r="H4945" s="2">
        <f t="shared" ca="1" si="1393"/>
        <v>167710.39999999999</v>
      </c>
      <c r="I4945">
        <f t="shared" ca="1" si="1394"/>
        <v>-1</v>
      </c>
      <c r="J4945">
        <f t="shared" si="1395"/>
        <v>-1</v>
      </c>
      <c r="K4945">
        <f t="shared" si="1388"/>
        <v>13.6299999999992</v>
      </c>
      <c r="L4945">
        <f t="shared" ca="1" si="1389"/>
        <v>13.6299999999992</v>
      </c>
      <c r="M4945" s="14">
        <f t="shared" si="1390"/>
        <v>6923.0300000000498</v>
      </c>
      <c r="N4945">
        <f t="shared" si="1396"/>
        <v>0</v>
      </c>
      <c r="O4945">
        <f t="shared" si="1391"/>
        <v>0</v>
      </c>
      <c r="P4945">
        <f>COUNTIF(作圖資料!$A$3:$A$249,A4945)</f>
        <v>0</v>
      </c>
      <c r="R4945" s="7">
        <f t="shared" si="1397"/>
        <v>-33</v>
      </c>
      <c r="S4945" s="8">
        <f t="shared" ca="1" si="1398"/>
        <v>-33</v>
      </c>
      <c r="T4945" s="8">
        <f t="shared" ca="1" si="1399"/>
        <v>8830</v>
      </c>
      <c r="U4945" s="8">
        <f t="shared" ca="1" si="1400"/>
        <v>0</v>
      </c>
      <c r="V4945" s="9">
        <f t="shared" ca="1" si="1401"/>
        <v>0</v>
      </c>
      <c r="W4945" s="3">
        <f t="shared" si="1402"/>
        <v>-1.7153148404383867E-2</v>
      </c>
      <c r="X4945" s="3">
        <f t="shared" si="1403"/>
        <v>1.2473186766524637E-3</v>
      </c>
      <c r="Y4945" s="3">
        <f t="shared" si="1404"/>
        <v>-3.0726256983240221E-3</v>
      </c>
    </row>
    <row r="4946" spans="1:25" x14ac:dyDescent="0.25">
      <c r="A4946" s="1">
        <v>43273</v>
      </c>
      <c r="B4946" s="2">
        <v>10899.28</v>
      </c>
      <c r="C4946" s="2">
        <v>148333</v>
      </c>
      <c r="D4946" s="2">
        <v>10654</v>
      </c>
      <c r="E4946" s="2">
        <v>10521</v>
      </c>
      <c r="F4946" s="13">
        <f t="shared" si="1392"/>
        <v>-2.250423881210506E-2</v>
      </c>
      <c r="G4946" s="2">
        <f t="shared" si="1387"/>
        <v>10880.791833333329</v>
      </c>
      <c r="H4946" s="2">
        <f t="shared" ca="1" si="1393"/>
        <v>164547</v>
      </c>
      <c r="I4946">
        <f t="shared" ca="1" si="1394"/>
        <v>-1</v>
      </c>
      <c r="J4946">
        <f t="shared" si="1395"/>
        <v>-1</v>
      </c>
      <c r="K4946">
        <f t="shared" si="1388"/>
        <v>-41.789999999999054</v>
      </c>
      <c r="L4946">
        <f t="shared" ca="1" si="1389"/>
        <v>41.789999999999054</v>
      </c>
      <c r="M4946" s="14">
        <f t="shared" si="1390"/>
        <v>6923.0300000000498</v>
      </c>
      <c r="N4946">
        <f t="shared" si="1396"/>
        <v>0</v>
      </c>
      <c r="O4946">
        <f t="shared" si="1391"/>
        <v>0</v>
      </c>
      <c r="P4946">
        <f>COUNTIF(作圖資料!$A$3:$A$249,A4946)</f>
        <v>0</v>
      </c>
      <c r="R4946" s="7">
        <f t="shared" si="1397"/>
        <v>-53</v>
      </c>
      <c r="S4946" s="8">
        <f t="shared" ca="1" si="1398"/>
        <v>53</v>
      </c>
      <c r="T4946" s="8">
        <f t="shared" ca="1" si="1399"/>
        <v>8830</v>
      </c>
      <c r="U4946" s="8">
        <f t="shared" ca="1" si="1400"/>
        <v>0</v>
      </c>
      <c r="V4946" s="9">
        <f t="shared" ca="1" si="1401"/>
        <v>0</v>
      </c>
      <c r="W4946" s="3">
        <f t="shared" si="1402"/>
        <v>-1.7153148404383867E-2</v>
      </c>
      <c r="X4946" s="3">
        <f t="shared" si="1403"/>
        <v>-2.5769988213159012E-3</v>
      </c>
      <c r="Y4946" s="3">
        <f t="shared" si="1404"/>
        <v>-8.0074487895717139E-3</v>
      </c>
    </row>
    <row r="4947" spans="1:25" x14ac:dyDescent="0.25">
      <c r="A4947" s="1">
        <v>43276</v>
      </c>
      <c r="B4947" s="2">
        <v>10786.46</v>
      </c>
      <c r="C4947" s="2">
        <v>123889</v>
      </c>
      <c r="D4947" s="2">
        <v>10584</v>
      </c>
      <c r="E4947" s="2">
        <v>10453</v>
      </c>
      <c r="F4947" s="13">
        <f t="shared" si="1392"/>
        <v>-1.8769828099302166E-2</v>
      </c>
      <c r="G4947" s="2">
        <f t="shared" si="1387"/>
        <v>10877.452999999998</v>
      </c>
      <c r="H4947" s="2">
        <f t="shared" ca="1" si="1393"/>
        <v>151329.4</v>
      </c>
      <c r="I4947">
        <f t="shared" ca="1" si="1394"/>
        <v>-1</v>
      </c>
      <c r="J4947">
        <f t="shared" si="1395"/>
        <v>-1</v>
      </c>
      <c r="K4947">
        <f t="shared" si="1388"/>
        <v>-112.82000000000153</v>
      </c>
      <c r="L4947">
        <f t="shared" ca="1" si="1389"/>
        <v>112.82000000000153</v>
      </c>
      <c r="M4947" s="14">
        <f t="shared" si="1390"/>
        <v>6923.0300000000498</v>
      </c>
      <c r="N4947">
        <f t="shared" si="1396"/>
        <v>0</v>
      </c>
      <c r="O4947">
        <f t="shared" si="1391"/>
        <v>0</v>
      </c>
      <c r="P4947">
        <f>COUNTIF(作圖資料!$A$3:$A$249,A4947)</f>
        <v>0</v>
      </c>
      <c r="R4947" s="7">
        <f t="shared" si="1397"/>
        <v>-70</v>
      </c>
      <c r="S4947" s="8">
        <f t="shared" ca="1" si="1398"/>
        <v>70</v>
      </c>
      <c r="T4947" s="8">
        <f t="shared" ca="1" si="1399"/>
        <v>8830</v>
      </c>
      <c r="U4947" s="8">
        <f t="shared" ca="1" si="1400"/>
        <v>0</v>
      </c>
      <c r="V4947" s="9">
        <f t="shared" ca="1" si="1401"/>
        <v>0</v>
      </c>
      <c r="W4947" s="3">
        <f t="shared" si="1402"/>
        <v>-1.7153148404383867E-2</v>
      </c>
      <c r="X4947" s="3">
        <f t="shared" si="1403"/>
        <v>-1.2901466400181638E-2</v>
      </c>
      <c r="Y4947" s="3">
        <f t="shared" si="1404"/>
        <v>-1.4525139664804509E-2</v>
      </c>
    </row>
    <row r="4948" spans="1:25" x14ac:dyDescent="0.25">
      <c r="A4948" s="1">
        <v>43277</v>
      </c>
      <c r="B4948" s="2">
        <v>10742.17</v>
      </c>
      <c r="C4948" s="2">
        <v>140700</v>
      </c>
      <c r="D4948" s="2">
        <v>10594</v>
      </c>
      <c r="E4948" s="2">
        <v>10463</v>
      </c>
      <c r="F4948" s="13">
        <f t="shared" si="1392"/>
        <v>-1.3793302470543667E-2</v>
      </c>
      <c r="G4948" s="2">
        <f t="shared" si="1387"/>
        <v>10875.39483333333</v>
      </c>
      <c r="H4948" s="2">
        <f t="shared" ca="1" si="1393"/>
        <v>145568.6</v>
      </c>
      <c r="I4948">
        <f t="shared" ca="1" si="1394"/>
        <v>-1</v>
      </c>
      <c r="J4948">
        <f t="shared" si="1395"/>
        <v>-1</v>
      </c>
      <c r="K4948">
        <f t="shared" si="1388"/>
        <v>-44.289999999999054</v>
      </c>
      <c r="L4948">
        <f t="shared" ca="1" si="1389"/>
        <v>44.289999999999054</v>
      </c>
      <c r="M4948" s="14">
        <f t="shared" si="1390"/>
        <v>6923.0300000000498</v>
      </c>
      <c r="N4948">
        <f t="shared" si="1396"/>
        <v>0</v>
      </c>
      <c r="O4948">
        <f t="shared" si="1391"/>
        <v>0</v>
      </c>
      <c r="P4948">
        <f>COUNTIF(作圖資料!$A$3:$A$249,A4948)</f>
        <v>0</v>
      </c>
      <c r="R4948" s="7">
        <f t="shared" si="1397"/>
        <v>10</v>
      </c>
      <c r="S4948" s="8">
        <f t="shared" ca="1" si="1398"/>
        <v>-10</v>
      </c>
      <c r="T4948" s="8">
        <f t="shared" ca="1" si="1399"/>
        <v>8830</v>
      </c>
      <c r="U4948" s="8">
        <f t="shared" ca="1" si="1400"/>
        <v>0</v>
      </c>
      <c r="V4948" s="9">
        <f t="shared" ca="1" si="1401"/>
        <v>0</v>
      </c>
      <c r="W4948" s="3">
        <f t="shared" si="1402"/>
        <v>-1.7153148404383867E-2</v>
      </c>
      <c r="X4948" s="3">
        <f t="shared" si="1403"/>
        <v>-1.6954565753735551E-2</v>
      </c>
      <c r="Y4948" s="3">
        <f t="shared" si="1404"/>
        <v>-1.3594040968342602E-2</v>
      </c>
    </row>
    <row r="4949" spans="1:25" x14ac:dyDescent="0.25">
      <c r="A4949" s="1">
        <v>43278</v>
      </c>
      <c r="B4949" s="2">
        <v>10701.03</v>
      </c>
      <c r="C4949" s="2">
        <v>145851</v>
      </c>
      <c r="D4949" s="2">
        <v>10555</v>
      </c>
      <c r="E4949" s="2">
        <v>10428</v>
      </c>
      <c r="F4949" s="13">
        <f t="shared" si="1392"/>
        <v>-1.364634993080116E-2</v>
      </c>
      <c r="G4949" s="2">
        <f t="shared" si="1387"/>
        <v>10872.979999999998</v>
      </c>
      <c r="H4949" s="2">
        <f t="shared" ca="1" si="1393"/>
        <v>139126.39999999999</v>
      </c>
      <c r="I4949">
        <f t="shared" ca="1" si="1394"/>
        <v>1</v>
      </c>
      <c r="J4949">
        <f t="shared" si="1395"/>
        <v>-1</v>
      </c>
      <c r="K4949">
        <f t="shared" si="1388"/>
        <v>-41.139999999999418</v>
      </c>
      <c r="L4949">
        <f t="shared" ca="1" si="1389"/>
        <v>41.139999999999418</v>
      </c>
      <c r="M4949" s="14">
        <f t="shared" si="1390"/>
        <v>6923.0300000000498</v>
      </c>
      <c r="N4949">
        <f t="shared" si="1396"/>
        <v>0</v>
      </c>
      <c r="O4949">
        <f t="shared" si="1391"/>
        <v>0</v>
      </c>
      <c r="P4949">
        <f>COUNTIF(作圖資料!$A$3:$A$249,A4949)</f>
        <v>0</v>
      </c>
      <c r="R4949" s="7">
        <f t="shared" si="1397"/>
        <v>-39</v>
      </c>
      <c r="S4949" s="8">
        <f t="shared" ca="1" si="1398"/>
        <v>39</v>
      </c>
      <c r="T4949" s="8">
        <f t="shared" ca="1" si="1399"/>
        <v>8830</v>
      </c>
      <c r="U4949" s="8">
        <f t="shared" ca="1" si="1400"/>
        <v>0</v>
      </c>
      <c r="V4949" s="9">
        <f t="shared" ca="1" si="1401"/>
        <v>0</v>
      </c>
      <c r="W4949" s="3">
        <f t="shared" si="1402"/>
        <v>-1.7153148404383867E-2</v>
      </c>
      <c r="X4949" s="3">
        <f t="shared" si="1403"/>
        <v>-2.0719399969251651E-2</v>
      </c>
      <c r="Y4949" s="3">
        <f t="shared" si="1404"/>
        <v>-1.722532588454373E-2</v>
      </c>
    </row>
    <row r="4950" spans="1:25" x14ac:dyDescent="0.25">
      <c r="A4950" s="1">
        <v>43279</v>
      </c>
      <c r="B4950" s="2">
        <v>10654.28</v>
      </c>
      <c r="C4950" s="2">
        <v>131399</v>
      </c>
      <c r="D4950" s="2">
        <v>10523</v>
      </c>
      <c r="E4950" s="2">
        <v>10393</v>
      </c>
      <c r="F4950" s="13">
        <f t="shared" si="1392"/>
        <v>-1.2321808700353376E-2</v>
      </c>
      <c r="G4950" s="2">
        <f t="shared" si="1387"/>
        <v>10868.780999999997</v>
      </c>
      <c r="H4950" s="2">
        <f t="shared" ca="1" si="1393"/>
        <v>138034.4</v>
      </c>
      <c r="I4950">
        <f t="shared" ca="1" si="1394"/>
        <v>-1</v>
      </c>
      <c r="J4950">
        <f t="shared" si="1395"/>
        <v>-1</v>
      </c>
      <c r="K4950">
        <f t="shared" si="1388"/>
        <v>-46.75</v>
      </c>
      <c r="L4950">
        <f t="shared" ca="1" si="1389"/>
        <v>-46.75</v>
      </c>
      <c r="M4950" s="14">
        <f t="shared" si="1390"/>
        <v>6923.0300000000498</v>
      </c>
      <c r="N4950">
        <f t="shared" si="1396"/>
        <v>0</v>
      </c>
      <c r="O4950">
        <f t="shared" si="1391"/>
        <v>0</v>
      </c>
      <c r="P4950">
        <f>COUNTIF(作圖資料!$A$3:$A$249,A4950)</f>
        <v>0</v>
      </c>
      <c r="R4950" s="7">
        <f t="shared" si="1397"/>
        <v>-32</v>
      </c>
      <c r="S4950" s="8">
        <f t="shared" ca="1" si="1398"/>
        <v>-32</v>
      </c>
      <c r="T4950" s="8">
        <f t="shared" ca="1" si="1399"/>
        <v>8830</v>
      </c>
      <c r="U4950" s="8">
        <f t="shared" ca="1" si="1400"/>
        <v>0</v>
      </c>
      <c r="V4950" s="9">
        <f t="shared" ca="1" si="1401"/>
        <v>0</v>
      </c>
      <c r="W4950" s="3">
        <f t="shared" si="1402"/>
        <v>-1.7153148404383867E-2</v>
      </c>
      <c r="X4950" s="3">
        <f t="shared" si="1403"/>
        <v>-2.4997620668701925E-2</v>
      </c>
      <c r="Y4950" s="3">
        <f t="shared" si="1404"/>
        <v>-2.0204841713221566E-2</v>
      </c>
    </row>
    <row r="4951" spans="1:25" x14ac:dyDescent="0.25">
      <c r="A4951" s="1">
        <v>43280</v>
      </c>
      <c r="B4951" s="2">
        <v>10836.91</v>
      </c>
      <c r="C4951" s="2">
        <v>139691</v>
      </c>
      <c r="D4951" s="2">
        <v>10677</v>
      </c>
      <c r="E4951" s="2">
        <v>10545</v>
      </c>
      <c r="F4951" s="13">
        <f t="shared" si="1392"/>
        <v>-1.4756051309829044E-2</v>
      </c>
      <c r="G4951" s="2">
        <f t="shared" si="1387"/>
        <v>10867.404666666664</v>
      </c>
      <c r="H4951" s="2">
        <f t="shared" ca="1" si="1393"/>
        <v>136306</v>
      </c>
      <c r="I4951">
        <f t="shared" ca="1" si="1394"/>
        <v>1</v>
      </c>
      <c r="J4951">
        <f t="shared" si="1395"/>
        <v>-1</v>
      </c>
      <c r="K4951">
        <f t="shared" si="1388"/>
        <v>182.6299999999992</v>
      </c>
      <c r="L4951">
        <f t="shared" ca="1" si="1389"/>
        <v>-182.6299999999992</v>
      </c>
      <c r="M4951" s="14">
        <f t="shared" si="1390"/>
        <v>6923.0300000000498</v>
      </c>
      <c r="N4951">
        <f t="shared" si="1396"/>
        <v>0</v>
      </c>
      <c r="O4951">
        <f t="shared" si="1391"/>
        <v>0</v>
      </c>
      <c r="P4951">
        <f>COUNTIF(作圖資料!$A$3:$A$249,A4951)</f>
        <v>0</v>
      </c>
      <c r="R4951" s="7">
        <f t="shared" si="1397"/>
        <v>154</v>
      </c>
      <c r="S4951" s="8">
        <f t="shared" ca="1" si="1398"/>
        <v>-154</v>
      </c>
      <c r="T4951" s="8">
        <f t="shared" ca="1" si="1399"/>
        <v>8830</v>
      </c>
      <c r="U4951" s="8">
        <f t="shared" ca="1" si="1400"/>
        <v>0</v>
      </c>
      <c r="V4951" s="9">
        <f t="shared" ca="1" si="1401"/>
        <v>0</v>
      </c>
      <c r="W4951" s="3">
        <f t="shared" si="1402"/>
        <v>-1.7153148404383867E-2</v>
      </c>
      <c r="X4951" s="3">
        <f t="shared" si="1403"/>
        <v>-8.2846485544647575E-3</v>
      </c>
      <c r="Y4951" s="3">
        <f t="shared" si="1404"/>
        <v>-5.8659217877095049E-3</v>
      </c>
    </row>
    <row r="4952" spans="1:25" x14ac:dyDescent="0.25">
      <c r="A4952" s="1">
        <v>43283</v>
      </c>
      <c r="B4952" s="2">
        <v>10777.94</v>
      </c>
      <c r="C4952" s="2">
        <v>142580</v>
      </c>
      <c r="D4952" s="2">
        <v>10611</v>
      </c>
      <c r="E4952" s="2">
        <v>10481</v>
      </c>
      <c r="F4952" s="13">
        <f t="shared" si="1392"/>
        <v>-1.5489045216432906E-2</v>
      </c>
      <c r="G4952" s="2">
        <f t="shared" si="1387"/>
        <v>10865.56583333333</v>
      </c>
      <c r="H4952" s="2">
        <f t="shared" ca="1" si="1393"/>
        <v>140044.20000000001</v>
      </c>
      <c r="I4952">
        <f t="shared" ca="1" si="1394"/>
        <v>1</v>
      </c>
      <c r="J4952">
        <f t="shared" si="1395"/>
        <v>-1</v>
      </c>
      <c r="K4952">
        <f t="shared" si="1388"/>
        <v>-58.969999999999345</v>
      </c>
      <c r="L4952">
        <f t="shared" ca="1" si="1389"/>
        <v>-58.969999999999345</v>
      </c>
      <c r="M4952" s="14">
        <f t="shared" si="1390"/>
        <v>6923.0300000000498</v>
      </c>
      <c r="N4952">
        <f t="shared" si="1396"/>
        <v>0</v>
      </c>
      <c r="O4952">
        <f t="shared" si="1391"/>
        <v>0</v>
      </c>
      <c r="P4952">
        <f>COUNTIF(作圖資料!$A$3:$A$249,A4952)</f>
        <v>0</v>
      </c>
      <c r="R4952" s="7">
        <f t="shared" si="1397"/>
        <v>-66</v>
      </c>
      <c r="S4952" s="8">
        <f t="shared" ca="1" si="1398"/>
        <v>-66</v>
      </c>
      <c r="T4952" s="8">
        <f t="shared" ca="1" si="1399"/>
        <v>8830</v>
      </c>
      <c r="U4952" s="8">
        <f t="shared" ca="1" si="1400"/>
        <v>0</v>
      </c>
      <c r="V4952" s="9">
        <f t="shared" ca="1" si="1401"/>
        <v>0</v>
      </c>
      <c r="W4952" s="3">
        <f t="shared" si="1402"/>
        <v>-1.7153148404383867E-2</v>
      </c>
      <c r="X4952" s="3">
        <f t="shared" si="1403"/>
        <v>-1.3681154964017117E-2</v>
      </c>
      <c r="Y4952" s="3">
        <f t="shared" si="1404"/>
        <v>-1.2011173184357515E-2</v>
      </c>
    </row>
    <row r="4953" spans="1:25" x14ac:dyDescent="0.25">
      <c r="A4953" s="1">
        <v>43284</v>
      </c>
      <c r="B4953" s="2">
        <v>10715.72</v>
      </c>
      <c r="C4953" s="2">
        <v>170719</v>
      </c>
      <c r="D4953" s="2">
        <v>10621</v>
      </c>
      <c r="E4953" s="2">
        <v>10489</v>
      </c>
      <c r="F4953" s="13">
        <f t="shared" si="1392"/>
        <v>-8.8393500390080426E-3</v>
      </c>
      <c r="G4953" s="2">
        <f t="shared" si="1387"/>
        <v>10863.802333333329</v>
      </c>
      <c r="H4953" s="2">
        <f t="shared" ca="1" si="1393"/>
        <v>146048</v>
      </c>
      <c r="I4953">
        <f t="shared" ca="1" si="1394"/>
        <v>1</v>
      </c>
      <c r="J4953">
        <f t="shared" si="1395"/>
        <v>-1</v>
      </c>
      <c r="K4953">
        <f t="shared" si="1388"/>
        <v>-62.220000000001164</v>
      </c>
      <c r="L4953">
        <f t="shared" ca="1" si="1389"/>
        <v>-62.220000000001164</v>
      </c>
      <c r="M4953" s="14">
        <f t="shared" si="1390"/>
        <v>6923.0300000000498</v>
      </c>
      <c r="N4953">
        <f t="shared" si="1396"/>
        <v>0</v>
      </c>
      <c r="O4953">
        <f t="shared" si="1391"/>
        <v>0</v>
      </c>
      <c r="P4953">
        <f>COUNTIF(作圖資料!$A$3:$A$249,A4953)</f>
        <v>0</v>
      </c>
      <c r="R4953" s="7">
        <f t="shared" si="1397"/>
        <v>10</v>
      </c>
      <c r="S4953" s="8">
        <f t="shared" ca="1" si="1398"/>
        <v>10</v>
      </c>
      <c r="T4953" s="8">
        <f t="shared" ca="1" si="1399"/>
        <v>8830</v>
      </c>
      <c r="U4953" s="8">
        <f t="shared" ca="1" si="1400"/>
        <v>0</v>
      </c>
      <c r="V4953" s="9">
        <f t="shared" ca="1" si="1401"/>
        <v>0</v>
      </c>
      <c r="W4953" s="3">
        <f t="shared" si="1402"/>
        <v>-1.7153148404383867E-2</v>
      </c>
      <c r="X4953" s="3">
        <f t="shared" si="1403"/>
        <v>-1.9375077785830919E-2</v>
      </c>
      <c r="Y4953" s="3">
        <f t="shared" si="1404"/>
        <v>-1.108007448789583E-2</v>
      </c>
    </row>
    <row r="4954" spans="1:25" x14ac:dyDescent="0.25">
      <c r="A4954" s="1">
        <v>43285</v>
      </c>
      <c r="B4954" s="2">
        <v>10721.87</v>
      </c>
      <c r="C4954" s="2">
        <v>121962</v>
      </c>
      <c r="D4954" s="2">
        <v>10618</v>
      </c>
      <c r="E4954" s="2">
        <v>10487</v>
      </c>
      <c r="F4954" s="13">
        <f t="shared" si="1392"/>
        <v>-9.6876757505920397E-3</v>
      </c>
      <c r="G4954" s="2">
        <f t="shared" si="1387"/>
        <v>10860.94133333333</v>
      </c>
      <c r="H4954" s="2">
        <f t="shared" ca="1" si="1393"/>
        <v>141270.20000000001</v>
      </c>
      <c r="I4954">
        <f t="shared" ca="1" si="1394"/>
        <v>-1</v>
      </c>
      <c r="J4954">
        <f t="shared" si="1395"/>
        <v>-1</v>
      </c>
      <c r="K4954">
        <f t="shared" si="1388"/>
        <v>6.1500000000014552</v>
      </c>
      <c r="L4954">
        <f t="shared" ca="1" si="1389"/>
        <v>6.1500000000014552</v>
      </c>
      <c r="M4954" s="14">
        <f t="shared" si="1390"/>
        <v>6923.0300000000498</v>
      </c>
      <c r="N4954">
        <f t="shared" si="1396"/>
        <v>0</v>
      </c>
      <c r="O4954">
        <f t="shared" si="1391"/>
        <v>0</v>
      </c>
      <c r="P4954">
        <f>COUNTIF(作圖資料!$A$3:$A$249,A4954)</f>
        <v>0</v>
      </c>
      <c r="R4954" s="7">
        <f t="shared" si="1397"/>
        <v>-3</v>
      </c>
      <c r="S4954" s="8">
        <f t="shared" ca="1" si="1398"/>
        <v>-3</v>
      </c>
      <c r="T4954" s="8">
        <f t="shared" ca="1" si="1399"/>
        <v>8830</v>
      </c>
      <c r="U4954" s="8">
        <f t="shared" ca="1" si="1400"/>
        <v>0</v>
      </c>
      <c r="V4954" s="9">
        <f t="shared" ca="1" si="1401"/>
        <v>0</v>
      </c>
      <c r="W4954" s="3">
        <f t="shared" si="1402"/>
        <v>-1.7153148404383867E-2</v>
      </c>
      <c r="X4954" s="3">
        <f t="shared" si="1403"/>
        <v>-1.8812274421090236E-2</v>
      </c>
      <c r="Y4954" s="3">
        <f t="shared" si="1404"/>
        <v>-1.1359404096834447E-2</v>
      </c>
    </row>
    <row r="4955" spans="1:25" x14ac:dyDescent="0.25">
      <c r="A4955" s="1">
        <v>43286</v>
      </c>
      <c r="B4955" s="2">
        <v>10611.81</v>
      </c>
      <c r="C4955" s="2">
        <v>130396</v>
      </c>
      <c r="D4955" s="2">
        <v>10503</v>
      </c>
      <c r="E4955" s="2">
        <v>10376</v>
      </c>
      <c r="F4955" s="13">
        <f t="shared" si="1392"/>
        <v>-1.0253670203292375E-2</v>
      </c>
      <c r="G4955" s="2">
        <f t="shared" si="1387"/>
        <v>10855.685166666666</v>
      </c>
      <c r="H4955" s="2">
        <f t="shared" ca="1" si="1393"/>
        <v>141069.6</v>
      </c>
      <c r="I4955">
        <f t="shared" ca="1" si="1394"/>
        <v>-1</v>
      </c>
      <c r="J4955">
        <f t="shared" si="1395"/>
        <v>-1</v>
      </c>
      <c r="K4955">
        <f t="shared" si="1388"/>
        <v>-110.06000000000131</v>
      </c>
      <c r="L4955">
        <f t="shared" ca="1" si="1389"/>
        <v>110.06000000000131</v>
      </c>
      <c r="M4955" s="14">
        <f t="shared" si="1390"/>
        <v>6923.0300000000498</v>
      </c>
      <c r="N4955">
        <f t="shared" si="1396"/>
        <v>0</v>
      </c>
      <c r="O4955">
        <f t="shared" si="1391"/>
        <v>0</v>
      </c>
      <c r="P4955">
        <f>COUNTIF(作圖資料!$A$3:$A$249,A4955)</f>
        <v>0</v>
      </c>
      <c r="R4955" s="7">
        <f t="shared" si="1397"/>
        <v>-115</v>
      </c>
      <c r="S4955" s="8">
        <f t="shared" ca="1" si="1398"/>
        <v>115</v>
      </c>
      <c r="T4955" s="8">
        <f t="shared" ca="1" si="1399"/>
        <v>8830</v>
      </c>
      <c r="U4955" s="8">
        <f t="shared" ca="1" si="1400"/>
        <v>0</v>
      </c>
      <c r="V4955" s="9">
        <f t="shared" ca="1" si="1401"/>
        <v>0</v>
      </c>
      <c r="W4955" s="3">
        <f t="shared" si="1402"/>
        <v>-1.7153148404383867E-2</v>
      </c>
      <c r="X4955" s="3">
        <f t="shared" si="1403"/>
        <v>-2.8884166831389502E-2</v>
      </c>
      <c r="Y4955" s="3">
        <f t="shared" si="1404"/>
        <v>-2.2067039106145492E-2</v>
      </c>
    </row>
    <row r="4956" spans="1:25" x14ac:dyDescent="0.25">
      <c r="A4956" s="1">
        <v>43287</v>
      </c>
      <c r="B4956" s="2">
        <v>10608.57</v>
      </c>
      <c r="C4956" s="2">
        <v>158774</v>
      </c>
      <c r="D4956" s="2">
        <v>10540</v>
      </c>
      <c r="E4956" s="2">
        <v>10413</v>
      </c>
      <c r="F4956" s="13">
        <f t="shared" si="1392"/>
        <v>-6.4636421308432723E-3</v>
      </c>
      <c r="G4956" s="2">
        <f t="shared" si="1387"/>
        <v>10849.594333333334</v>
      </c>
      <c r="H4956" s="2">
        <f t="shared" ca="1" si="1393"/>
        <v>144886.20000000001</v>
      </c>
      <c r="I4956">
        <f t="shared" ca="1" si="1394"/>
        <v>1</v>
      </c>
      <c r="J4956">
        <f t="shared" si="1395"/>
        <v>-1</v>
      </c>
      <c r="K4956">
        <f t="shared" si="1388"/>
        <v>-3.2399999999997817</v>
      </c>
      <c r="L4956">
        <f t="shared" ca="1" si="1389"/>
        <v>3.2399999999997817</v>
      </c>
      <c r="M4956" s="14">
        <f t="shared" si="1390"/>
        <v>6923.0300000000498</v>
      </c>
      <c r="N4956">
        <f t="shared" si="1396"/>
        <v>0</v>
      </c>
      <c r="O4956">
        <f t="shared" si="1391"/>
        <v>0</v>
      </c>
      <c r="P4956">
        <f>COUNTIF(作圖資料!$A$3:$A$249,A4956)</f>
        <v>0</v>
      </c>
      <c r="R4956" s="7">
        <f t="shared" si="1397"/>
        <v>37</v>
      </c>
      <c r="S4956" s="8">
        <f t="shared" ca="1" si="1398"/>
        <v>-37</v>
      </c>
      <c r="T4956" s="8">
        <f t="shared" ca="1" si="1399"/>
        <v>8830</v>
      </c>
      <c r="U4956" s="8">
        <f t="shared" ca="1" si="1400"/>
        <v>0</v>
      </c>
      <c r="V4956" s="9">
        <f t="shared" ca="1" si="1401"/>
        <v>0</v>
      </c>
      <c r="W4956" s="3">
        <f t="shared" si="1402"/>
        <v>-1.7153148404383867E-2</v>
      </c>
      <c r="X4956" s="3">
        <f t="shared" si="1403"/>
        <v>-2.9180668116228436E-2</v>
      </c>
      <c r="Y4956" s="3">
        <f t="shared" si="1404"/>
        <v>-1.8621973929236701E-2</v>
      </c>
    </row>
    <row r="4957" spans="1:25" x14ac:dyDescent="0.25">
      <c r="A4957" s="1">
        <v>43290</v>
      </c>
      <c r="B4957" s="2">
        <v>10720.28</v>
      </c>
      <c r="C4957" s="2">
        <v>136274</v>
      </c>
      <c r="D4957" s="2">
        <v>10663</v>
      </c>
      <c r="E4957" s="2">
        <v>10534</v>
      </c>
      <c r="F4957" s="13">
        <f t="shared" si="1392"/>
        <v>-5.3431440223576931E-3</v>
      </c>
      <c r="G4957" s="2">
        <f t="shared" si="1387"/>
        <v>10845.6775</v>
      </c>
      <c r="H4957" s="2">
        <f t="shared" ca="1" si="1393"/>
        <v>143625</v>
      </c>
      <c r="I4957">
        <f t="shared" ca="1" si="1394"/>
        <v>-1</v>
      </c>
      <c r="J4957">
        <f t="shared" si="1395"/>
        <v>-1</v>
      </c>
      <c r="K4957">
        <f t="shared" si="1388"/>
        <v>111.71000000000095</v>
      </c>
      <c r="L4957">
        <f t="shared" ca="1" si="1389"/>
        <v>111.71000000000095</v>
      </c>
      <c r="M4957" s="14">
        <f t="shared" si="1390"/>
        <v>6923.0300000000498</v>
      </c>
      <c r="N4957">
        <f t="shared" si="1396"/>
        <v>0</v>
      </c>
      <c r="O4957">
        <f t="shared" si="1391"/>
        <v>0</v>
      </c>
      <c r="P4957">
        <f>COUNTIF(作圖資料!$A$3:$A$249,A4957)</f>
        <v>0</v>
      </c>
      <c r="R4957" s="7">
        <f t="shared" si="1397"/>
        <v>123</v>
      </c>
      <c r="S4957" s="8">
        <f t="shared" ca="1" si="1398"/>
        <v>123</v>
      </c>
      <c r="T4957" s="8">
        <f t="shared" ca="1" si="1399"/>
        <v>8830</v>
      </c>
      <c r="U4957" s="8">
        <f t="shared" ca="1" si="1400"/>
        <v>0</v>
      </c>
      <c r="V4957" s="9">
        <f t="shared" ca="1" si="1401"/>
        <v>0</v>
      </c>
      <c r="W4957" s="3">
        <f t="shared" si="1402"/>
        <v>-1.7153148404383867E-2</v>
      </c>
      <c r="X4957" s="3">
        <f t="shared" si="1403"/>
        <v>-1.895777968124257E-2</v>
      </c>
      <c r="Y4957" s="3">
        <f t="shared" si="1404"/>
        <v>-7.1694599627561972E-3</v>
      </c>
    </row>
    <row r="4958" spans="1:25" x14ac:dyDescent="0.25">
      <c r="A4958" s="1">
        <v>43291</v>
      </c>
      <c r="B4958" s="2">
        <v>10756.89</v>
      </c>
      <c r="C4958" s="2">
        <v>124990</v>
      </c>
      <c r="D4958" s="2">
        <v>10706</v>
      </c>
      <c r="E4958" s="2">
        <v>10576</v>
      </c>
      <c r="F4958" s="13">
        <f t="shared" si="1392"/>
        <v>-4.7309212978843274E-3</v>
      </c>
      <c r="G4958" s="2">
        <f t="shared" si="1387"/>
        <v>10842.202500000001</v>
      </c>
      <c r="H4958" s="2">
        <f t="shared" ca="1" si="1393"/>
        <v>134479.20000000001</v>
      </c>
      <c r="I4958">
        <f t="shared" ca="1" si="1394"/>
        <v>-1</v>
      </c>
      <c r="J4958">
        <f t="shared" si="1395"/>
        <v>-1</v>
      </c>
      <c r="K4958">
        <f t="shared" si="1388"/>
        <v>36.609999999998763</v>
      </c>
      <c r="L4958">
        <f t="shared" ca="1" si="1389"/>
        <v>-36.609999999998763</v>
      </c>
      <c r="M4958" s="14">
        <f t="shared" si="1390"/>
        <v>6923.0300000000498</v>
      </c>
      <c r="N4958">
        <f t="shared" si="1396"/>
        <v>0</v>
      </c>
      <c r="O4958">
        <f t="shared" si="1391"/>
        <v>0</v>
      </c>
      <c r="P4958">
        <f>COUNTIF(作圖資料!$A$3:$A$249,A4958)</f>
        <v>0</v>
      </c>
      <c r="R4958" s="7">
        <f t="shared" si="1397"/>
        <v>43</v>
      </c>
      <c r="S4958" s="8">
        <f t="shared" ca="1" si="1398"/>
        <v>-43</v>
      </c>
      <c r="T4958" s="8">
        <f t="shared" ca="1" si="1399"/>
        <v>8830</v>
      </c>
      <c r="U4958" s="8">
        <f t="shared" ca="1" si="1400"/>
        <v>0</v>
      </c>
      <c r="V4958" s="9">
        <f t="shared" ca="1" si="1401"/>
        <v>0</v>
      </c>
      <c r="W4958" s="3">
        <f t="shared" si="1402"/>
        <v>-1.7153148404383867E-2</v>
      </c>
      <c r="X4958" s="3">
        <f t="shared" si="1403"/>
        <v>-1.560749818804763E-2</v>
      </c>
      <c r="Y4958" s="3">
        <f t="shared" si="1404"/>
        <v>-3.1657355679702848E-3</v>
      </c>
    </row>
    <row r="4959" spans="1:25" x14ac:dyDescent="0.25">
      <c r="A4959" s="1">
        <v>43292</v>
      </c>
      <c r="B4959" s="2">
        <v>10676.84</v>
      </c>
      <c r="C4959" s="2">
        <v>118835</v>
      </c>
      <c r="D4959" s="2">
        <v>10614</v>
      </c>
      <c r="E4959" s="2">
        <v>10488</v>
      </c>
      <c r="F4959" s="13">
        <f t="shared" si="1392"/>
        <v>-5.8856365741174477E-3</v>
      </c>
      <c r="G4959" s="2">
        <f t="shared" si="1387"/>
        <v>10837.574000000001</v>
      </c>
      <c r="H4959" s="2">
        <f t="shared" ca="1" si="1393"/>
        <v>133853.79999999999</v>
      </c>
      <c r="I4959">
        <f t="shared" ca="1" si="1394"/>
        <v>-1</v>
      </c>
      <c r="J4959">
        <f t="shared" si="1395"/>
        <v>-1</v>
      </c>
      <c r="K4959">
        <f t="shared" si="1388"/>
        <v>-80.049999999999272</v>
      </c>
      <c r="L4959">
        <f t="shared" ca="1" si="1389"/>
        <v>80.049999999999272</v>
      </c>
      <c r="M4959" s="14">
        <f t="shared" si="1390"/>
        <v>6923.0300000000498</v>
      </c>
      <c r="N4959">
        <f t="shared" si="1396"/>
        <v>0</v>
      </c>
      <c r="O4959">
        <f t="shared" si="1391"/>
        <v>0</v>
      </c>
      <c r="P4959">
        <f>COUNTIF(作圖資料!$A$3:$A$249,A4959)</f>
        <v>0</v>
      </c>
      <c r="R4959" s="7">
        <f t="shared" si="1397"/>
        <v>-92</v>
      </c>
      <c r="S4959" s="8">
        <f t="shared" ca="1" si="1398"/>
        <v>92</v>
      </c>
      <c r="T4959" s="8">
        <f t="shared" ca="1" si="1399"/>
        <v>8830</v>
      </c>
      <c r="U4959" s="8">
        <f t="shared" ca="1" si="1400"/>
        <v>0</v>
      </c>
      <c r="V4959" s="9">
        <f t="shared" ca="1" si="1401"/>
        <v>0</v>
      </c>
      <c r="W4959" s="3">
        <f t="shared" si="1402"/>
        <v>-1.7153148404383867E-2</v>
      </c>
      <c r="X4959" s="3">
        <f t="shared" si="1403"/>
        <v>-2.2933093203897581E-2</v>
      </c>
      <c r="Y4959" s="3">
        <f t="shared" si="1404"/>
        <v>-1.173184357541901E-2</v>
      </c>
    </row>
    <row r="4960" spans="1:25" x14ac:dyDescent="0.25">
      <c r="A4960" s="1">
        <v>43293</v>
      </c>
      <c r="B4960" s="2">
        <v>10738.38</v>
      </c>
      <c r="C4960" s="2">
        <v>131517</v>
      </c>
      <c r="D4960" s="2">
        <v>10739</v>
      </c>
      <c r="E4960" s="2">
        <v>10610</v>
      </c>
      <c r="F4960" s="13">
        <f t="shared" si="1392"/>
        <v>5.7736828087628922E-5</v>
      </c>
      <c r="G4960" s="2">
        <f t="shared" si="1387"/>
        <v>10836.372833333333</v>
      </c>
      <c r="H4960" s="2">
        <f t="shared" ca="1" si="1393"/>
        <v>134078</v>
      </c>
      <c r="I4960">
        <f t="shared" ca="1" si="1394"/>
        <v>-1</v>
      </c>
      <c r="J4960">
        <f t="shared" si="1395"/>
        <v>1</v>
      </c>
      <c r="K4960">
        <f t="shared" si="1388"/>
        <v>61.539999999999054</v>
      </c>
      <c r="L4960">
        <f t="shared" ca="1" si="1389"/>
        <v>-61.539999999999054</v>
      </c>
      <c r="M4960" s="14">
        <f t="shared" si="1390"/>
        <v>6923.0300000000498</v>
      </c>
      <c r="N4960">
        <f t="shared" si="1396"/>
        <v>0</v>
      </c>
      <c r="O4960">
        <f t="shared" si="1391"/>
        <v>0</v>
      </c>
      <c r="P4960">
        <f>COUNTIF(作圖資料!$A$3:$A$249,A4960)</f>
        <v>0</v>
      </c>
      <c r="R4960" s="7">
        <f t="shared" si="1397"/>
        <v>125</v>
      </c>
      <c r="S4960" s="8">
        <f t="shared" ca="1" si="1398"/>
        <v>-125</v>
      </c>
      <c r="T4960" s="8">
        <f t="shared" ca="1" si="1399"/>
        <v>8830</v>
      </c>
      <c r="U4960" s="8">
        <f t="shared" ca="1" si="1400"/>
        <v>0</v>
      </c>
      <c r="V4960" s="9">
        <f t="shared" ca="1" si="1401"/>
        <v>0</v>
      </c>
      <c r="W4960" s="3">
        <f t="shared" si="1402"/>
        <v>-1.7153148404383867E-2</v>
      </c>
      <c r="X4960" s="3">
        <f t="shared" si="1403"/>
        <v>-1.7301399046803168E-2</v>
      </c>
      <c r="Y4960" s="3">
        <f t="shared" si="1404"/>
        <v>-9.3109869646279542E-5</v>
      </c>
    </row>
    <row r="4961" spans="1:25" x14ac:dyDescent="0.25">
      <c r="A4961" s="1">
        <v>43294</v>
      </c>
      <c r="B4961" s="2">
        <v>10864.54</v>
      </c>
      <c r="C4961" s="2">
        <v>141372</v>
      </c>
      <c r="D4961" s="2">
        <v>10850</v>
      </c>
      <c r="E4961" s="2">
        <v>10720</v>
      </c>
      <c r="F4961" s="13">
        <f t="shared" si="1392"/>
        <v>-1.3382987222653187E-3</v>
      </c>
      <c r="G4961" s="2">
        <f t="shared" si="1387"/>
        <v>10836.650333333333</v>
      </c>
      <c r="H4961" s="2">
        <f t="shared" ca="1" si="1393"/>
        <v>130597.6</v>
      </c>
      <c r="I4961">
        <f t="shared" ca="1" si="1394"/>
        <v>1</v>
      </c>
      <c r="J4961">
        <f t="shared" si="1395"/>
        <v>-1</v>
      </c>
      <c r="K4961">
        <f t="shared" si="1388"/>
        <v>126.16000000000167</v>
      </c>
      <c r="L4961">
        <f t="shared" ca="1" si="1389"/>
        <v>-126.16000000000167</v>
      </c>
      <c r="M4961" s="14">
        <f t="shared" si="1390"/>
        <v>6923.0300000000498</v>
      </c>
      <c r="N4961">
        <f t="shared" si="1396"/>
        <v>0</v>
      </c>
      <c r="O4961">
        <f t="shared" si="1391"/>
        <v>0</v>
      </c>
      <c r="P4961">
        <f>COUNTIF(作圖資料!$A$3:$A$249,A4961)</f>
        <v>0</v>
      </c>
      <c r="R4961" s="7">
        <f t="shared" si="1397"/>
        <v>111</v>
      </c>
      <c r="S4961" s="8">
        <f t="shared" ca="1" si="1398"/>
        <v>-111</v>
      </c>
      <c r="T4961" s="8">
        <f t="shared" ca="1" si="1399"/>
        <v>8830</v>
      </c>
      <c r="U4961" s="8">
        <f t="shared" ca="1" si="1400"/>
        <v>0</v>
      </c>
      <c r="V4961" s="9">
        <f t="shared" ca="1" si="1401"/>
        <v>0</v>
      </c>
      <c r="W4961" s="3">
        <f t="shared" si="1402"/>
        <v>-1.7153148404383867E-2</v>
      </c>
      <c r="X4961" s="3">
        <f t="shared" si="1403"/>
        <v>-5.7561514865328567E-3</v>
      </c>
      <c r="Y4961" s="3">
        <f t="shared" si="1404"/>
        <v>1.0242085661080091E-2</v>
      </c>
    </row>
    <row r="4962" spans="1:25" x14ac:dyDescent="0.25">
      <c r="A4962" s="1">
        <v>43297</v>
      </c>
      <c r="B4962" s="2">
        <v>10817.45</v>
      </c>
      <c r="C4962" s="2">
        <v>123706</v>
      </c>
      <c r="D4962" s="2">
        <v>10813</v>
      </c>
      <c r="E4962" s="2">
        <v>10699</v>
      </c>
      <c r="F4962" s="13">
        <f t="shared" si="1392"/>
        <v>-4.1137236594579463E-4</v>
      </c>
      <c r="G4962" s="2">
        <f t="shared" si="1387"/>
        <v>10834.0875</v>
      </c>
      <c r="H4962" s="2">
        <f t="shared" ca="1" si="1393"/>
        <v>128084</v>
      </c>
      <c r="I4962">
        <f t="shared" ca="1" si="1394"/>
        <v>-1</v>
      </c>
      <c r="J4962">
        <f t="shared" si="1395"/>
        <v>-1</v>
      </c>
      <c r="K4962">
        <f t="shared" si="1388"/>
        <v>-47.090000000000146</v>
      </c>
      <c r="L4962">
        <f t="shared" ca="1" si="1389"/>
        <v>-47.090000000000146</v>
      </c>
      <c r="M4962" s="14">
        <f t="shared" si="1390"/>
        <v>6923.0300000000498</v>
      </c>
      <c r="N4962">
        <f t="shared" si="1396"/>
        <v>0</v>
      </c>
      <c r="O4962">
        <f t="shared" si="1391"/>
        <v>0</v>
      </c>
      <c r="P4962">
        <f>COUNTIF(作圖資料!$A$3:$A$249,A4962)</f>
        <v>0</v>
      </c>
      <c r="R4962" s="7">
        <f t="shared" si="1397"/>
        <v>-37</v>
      </c>
      <c r="S4962" s="8">
        <f t="shared" ca="1" si="1398"/>
        <v>-37</v>
      </c>
      <c r="T4962" s="8">
        <f t="shared" ca="1" si="1399"/>
        <v>8830</v>
      </c>
      <c r="U4962" s="8">
        <f t="shared" ca="1" si="1400"/>
        <v>0</v>
      </c>
      <c r="V4962" s="9">
        <f t="shared" ca="1" si="1401"/>
        <v>0</v>
      </c>
      <c r="W4962" s="3">
        <f t="shared" si="1402"/>
        <v>-1.7153148404383867E-2</v>
      </c>
      <c r="X4962" s="3">
        <f t="shared" si="1403"/>
        <v>-1.0065486518342714E-2</v>
      </c>
      <c r="Y4962" s="3">
        <f t="shared" si="1404"/>
        <v>6.7970204841714121E-3</v>
      </c>
    </row>
    <row r="4963" spans="1:25" x14ac:dyDescent="0.25">
      <c r="A4963" s="1">
        <v>43298</v>
      </c>
      <c r="B4963" s="2">
        <v>10778.99</v>
      </c>
      <c r="C4963" s="2">
        <v>133723</v>
      </c>
      <c r="D4963" s="2">
        <v>10771</v>
      </c>
      <c r="E4963" s="2">
        <v>10659</v>
      </c>
      <c r="F4963" s="13">
        <f t="shared" si="1392"/>
        <v>-7.412568338962533E-4</v>
      </c>
      <c r="G4963" s="2">
        <f t="shared" si="1387"/>
        <v>10834.081</v>
      </c>
      <c r="H4963" s="2">
        <f t="shared" ca="1" si="1393"/>
        <v>129830.6</v>
      </c>
      <c r="I4963">
        <f t="shared" ca="1" si="1394"/>
        <v>1</v>
      </c>
      <c r="J4963">
        <f t="shared" si="1395"/>
        <v>-1</v>
      </c>
      <c r="K4963">
        <f t="shared" si="1388"/>
        <v>-38.460000000000946</v>
      </c>
      <c r="L4963">
        <f t="shared" ca="1" si="1389"/>
        <v>38.460000000000946</v>
      </c>
      <c r="M4963" s="14">
        <f t="shared" si="1390"/>
        <v>6923.0300000000498</v>
      </c>
      <c r="N4963">
        <f t="shared" si="1396"/>
        <v>0</v>
      </c>
      <c r="O4963">
        <f t="shared" si="1391"/>
        <v>0</v>
      </c>
      <c r="P4963">
        <f>COUNTIF(作圖資料!$A$3:$A$249,A4963)</f>
        <v>0</v>
      </c>
      <c r="R4963" s="7">
        <f t="shared" si="1397"/>
        <v>-42</v>
      </c>
      <c r="S4963" s="8">
        <f t="shared" ca="1" si="1398"/>
        <v>42</v>
      </c>
      <c r="T4963" s="8">
        <f t="shared" ca="1" si="1399"/>
        <v>8830</v>
      </c>
      <c r="U4963" s="8">
        <f t="shared" ca="1" si="1400"/>
        <v>0</v>
      </c>
      <c r="V4963" s="9">
        <f t="shared" ca="1" si="1401"/>
        <v>0</v>
      </c>
      <c r="W4963" s="3">
        <f t="shared" si="1402"/>
        <v>-1.7153148404383867E-2</v>
      </c>
      <c r="X4963" s="3">
        <f t="shared" si="1403"/>
        <v>-1.358506658467129E-2</v>
      </c>
      <c r="Y4963" s="3">
        <f t="shared" si="1404"/>
        <v>2.8864059590316682E-3</v>
      </c>
    </row>
    <row r="4964" spans="1:25" x14ac:dyDescent="0.25">
      <c r="A4964" s="1">
        <v>43299</v>
      </c>
      <c r="B4964" s="2">
        <v>10842.46</v>
      </c>
      <c r="C4964" s="2">
        <v>162543</v>
      </c>
      <c r="D4964" s="2">
        <v>10844</v>
      </c>
      <c r="E4964" s="2">
        <v>10715</v>
      </c>
      <c r="F4964" s="13">
        <f t="shared" si="1392"/>
        <v>-1.1755634791366432E-2</v>
      </c>
      <c r="G4964" s="2">
        <f t="shared" si="1387"/>
        <v>10836.503166666665</v>
      </c>
      <c r="H4964" s="2">
        <f t="shared" ca="1" si="1393"/>
        <v>138572.20000000001</v>
      </c>
      <c r="I4964">
        <f t="shared" ca="1" si="1394"/>
        <v>1</v>
      </c>
      <c r="J4964">
        <f t="shared" si="1395"/>
        <v>-1</v>
      </c>
      <c r="K4964">
        <f t="shared" si="1388"/>
        <v>63.469999999999345</v>
      </c>
      <c r="L4964">
        <f t="shared" ca="1" si="1389"/>
        <v>63.469999999999345</v>
      </c>
      <c r="M4964" s="14">
        <f t="shared" si="1390"/>
        <v>6923.0300000000498</v>
      </c>
      <c r="N4964">
        <f t="shared" si="1396"/>
        <v>0</v>
      </c>
      <c r="O4964">
        <f t="shared" si="1391"/>
        <v>0</v>
      </c>
      <c r="P4964">
        <f>COUNTIF(作圖資料!$A$3:$A$249,A4964)</f>
        <v>1</v>
      </c>
      <c r="R4964" s="7">
        <f t="shared" si="1397"/>
        <v>73</v>
      </c>
      <c r="S4964" s="8">
        <f t="shared" ca="1" si="1398"/>
        <v>73</v>
      </c>
      <c r="T4964" s="8">
        <f t="shared" ca="1" si="1399"/>
        <v>8830</v>
      </c>
      <c r="U4964" s="8">
        <f t="shared" ca="1" si="1400"/>
        <v>0</v>
      </c>
      <c r="V4964" s="9">
        <f t="shared" ca="1" si="1401"/>
        <v>0</v>
      </c>
      <c r="W4964" s="3">
        <f t="shared" si="1402"/>
        <v>-1.7153148404383867E-2</v>
      </c>
      <c r="X4964" s="3">
        <f t="shared" si="1403"/>
        <v>-7.7767528350648485E-3</v>
      </c>
      <c r="Y4964" s="3">
        <f t="shared" si="1404"/>
        <v>9.6834264432030803E-3</v>
      </c>
    </row>
    <row r="4965" spans="1:25" x14ac:dyDescent="0.25">
      <c r="A4965" s="1">
        <v>43300</v>
      </c>
      <c r="B4965" s="2">
        <v>10835.38</v>
      </c>
      <c r="C4965" s="2">
        <v>141390</v>
      </c>
      <c r="D4965" s="2">
        <v>10720</v>
      </c>
      <c r="E4965" s="2">
        <v>10681</v>
      </c>
      <c r="F4965" s="13">
        <f t="shared" si="1392"/>
        <v>-1.0648449800560678E-2</v>
      </c>
      <c r="G4965" s="2">
        <f t="shared" si="1387"/>
        <v>10840.767833333333</v>
      </c>
      <c r="H4965" s="2">
        <f t="shared" ca="1" si="1393"/>
        <v>140546.79999999999</v>
      </c>
      <c r="I4965">
        <f t="shared" ca="1" si="1394"/>
        <v>1</v>
      </c>
      <c r="J4965">
        <f t="shared" si="1395"/>
        <v>-1</v>
      </c>
      <c r="K4965">
        <f t="shared" si="1388"/>
        <v>-7.0799999999999272</v>
      </c>
      <c r="L4965">
        <f t="shared" ca="1" si="1389"/>
        <v>-7.0799999999999272</v>
      </c>
      <c r="M4965" s="14">
        <f t="shared" si="1390"/>
        <v>6923.0300000000498</v>
      </c>
      <c r="N4965">
        <f t="shared" si="1396"/>
        <v>0</v>
      </c>
      <c r="O4965">
        <f t="shared" si="1391"/>
        <v>0</v>
      </c>
      <c r="P4965">
        <f>COUNTIF(作圖資料!$A$3:$A$249,A4965)</f>
        <v>0</v>
      </c>
      <c r="R4965" s="7">
        <f t="shared" si="1397"/>
        <v>5</v>
      </c>
      <c r="S4965" s="8">
        <f t="shared" ca="1" si="1398"/>
        <v>5</v>
      </c>
      <c r="T4965" s="8">
        <f t="shared" ca="1" si="1399"/>
        <v>8830</v>
      </c>
      <c r="U4965" s="8">
        <f t="shared" ca="1" si="1400"/>
        <v>0</v>
      </c>
      <c r="V4965" s="9">
        <f t="shared" ca="1" si="1401"/>
        <v>0</v>
      </c>
      <c r="W4965" s="3">
        <f t="shared" si="1402"/>
        <v>-1.1755634791366432E-2</v>
      </c>
      <c r="X4965" s="3">
        <f t="shared" si="1403"/>
        <v>-6.5298834397359339E-4</v>
      </c>
      <c r="Y4965" s="3">
        <f t="shared" si="1404"/>
        <v>4.6663555762949138E-4</v>
      </c>
    </row>
    <row r="4966" spans="1:25" x14ac:dyDescent="0.25">
      <c r="A4966" s="1">
        <v>43301</v>
      </c>
      <c r="B4966" s="2">
        <v>10932.11</v>
      </c>
      <c r="C4966" s="2">
        <v>164457</v>
      </c>
      <c r="D4966" s="2">
        <v>10825</v>
      </c>
      <c r="E4966" s="2">
        <v>10783</v>
      </c>
      <c r="F4966" s="13">
        <f t="shared" si="1392"/>
        <v>-9.7977426132741519E-3</v>
      </c>
      <c r="G4966" s="2">
        <f t="shared" si="1387"/>
        <v>10846.970166666666</v>
      </c>
      <c r="H4966" s="2">
        <f t="shared" ca="1" si="1393"/>
        <v>145163.79999999999</v>
      </c>
      <c r="I4966">
        <f t="shared" ca="1" si="1394"/>
        <v>1</v>
      </c>
      <c r="J4966">
        <f t="shared" si="1395"/>
        <v>-1</v>
      </c>
      <c r="K4966">
        <f t="shared" si="1388"/>
        <v>96.730000000001382</v>
      </c>
      <c r="L4966">
        <f t="shared" ca="1" si="1389"/>
        <v>96.730000000001382</v>
      </c>
      <c r="M4966" s="14">
        <f t="shared" si="1390"/>
        <v>6923.0300000000498</v>
      </c>
      <c r="N4966">
        <f t="shared" si="1396"/>
        <v>0</v>
      </c>
      <c r="O4966">
        <f t="shared" si="1391"/>
        <v>0</v>
      </c>
      <c r="P4966">
        <f>COUNTIF(作圖資料!$A$3:$A$249,A4966)</f>
        <v>0</v>
      </c>
      <c r="R4966" s="7">
        <f t="shared" si="1397"/>
        <v>105</v>
      </c>
      <c r="S4966" s="8">
        <f t="shared" ca="1" si="1398"/>
        <v>105</v>
      </c>
      <c r="T4966" s="8">
        <f t="shared" ca="1" si="1399"/>
        <v>8830</v>
      </c>
      <c r="U4966" s="8">
        <f t="shared" ca="1" si="1400"/>
        <v>0</v>
      </c>
      <c r="V4966" s="9">
        <f t="shared" ca="1" si="1401"/>
        <v>0</v>
      </c>
      <c r="W4966" s="3">
        <f t="shared" si="1402"/>
        <v>-1.1755634791366432E-2</v>
      </c>
      <c r="X4966" s="3">
        <f t="shared" si="1403"/>
        <v>8.2684187905699424E-3</v>
      </c>
      <c r="Y4966" s="3">
        <f t="shared" si="1404"/>
        <v>1.0265982267848806E-2</v>
      </c>
    </row>
    <row r="4967" spans="1:25" x14ac:dyDescent="0.25">
      <c r="A4967" s="1">
        <v>43304</v>
      </c>
      <c r="B4967" s="2">
        <v>10946.89</v>
      </c>
      <c r="C4967" s="2">
        <v>146326</v>
      </c>
      <c r="D4967" s="2">
        <v>10829</v>
      </c>
      <c r="E4967" s="2">
        <v>10788</v>
      </c>
      <c r="F4967" s="13">
        <f t="shared" si="1392"/>
        <v>-1.0769268714675984E-2</v>
      </c>
      <c r="G4967" s="2">
        <f t="shared" si="1387"/>
        <v>10854.608666666665</v>
      </c>
      <c r="H4967" s="2">
        <f t="shared" ca="1" si="1393"/>
        <v>149687.79999999999</v>
      </c>
      <c r="I4967">
        <f t="shared" ca="1" si="1394"/>
        <v>-1</v>
      </c>
      <c r="J4967">
        <f t="shared" si="1395"/>
        <v>-1</v>
      </c>
      <c r="K4967">
        <f t="shared" si="1388"/>
        <v>14.779999999998836</v>
      </c>
      <c r="L4967">
        <f t="shared" ca="1" si="1389"/>
        <v>14.779999999998836</v>
      </c>
      <c r="M4967" s="14">
        <f t="shared" si="1390"/>
        <v>6923.0300000000498</v>
      </c>
      <c r="N4967">
        <f t="shared" si="1396"/>
        <v>0</v>
      </c>
      <c r="O4967">
        <f t="shared" si="1391"/>
        <v>0</v>
      </c>
      <c r="P4967">
        <f>COUNTIF(作圖資料!$A$3:$A$249,A4967)</f>
        <v>0</v>
      </c>
      <c r="R4967" s="7">
        <f t="shared" si="1397"/>
        <v>4</v>
      </c>
      <c r="S4967" s="8">
        <f t="shared" ca="1" si="1398"/>
        <v>4</v>
      </c>
      <c r="T4967" s="8">
        <f t="shared" ca="1" si="1399"/>
        <v>8830</v>
      </c>
      <c r="U4967" s="8">
        <f t="shared" ca="1" si="1400"/>
        <v>0</v>
      </c>
      <c r="V4967" s="9">
        <f t="shared" ca="1" si="1401"/>
        <v>0</v>
      </c>
      <c r="W4967" s="3">
        <f t="shared" si="1402"/>
        <v>-1.1755634791366432E-2</v>
      </c>
      <c r="X4967" s="3">
        <f t="shared" si="1403"/>
        <v>9.6315780736109247E-3</v>
      </c>
      <c r="Y4967" s="3">
        <f t="shared" si="1404"/>
        <v>1.063929071395231E-2</v>
      </c>
    </row>
    <row r="4968" spans="1:25" x14ac:dyDescent="0.25">
      <c r="A4968" s="1">
        <v>43305</v>
      </c>
      <c r="B4968" s="2">
        <v>10995.39</v>
      </c>
      <c r="C4968" s="2">
        <v>143897</v>
      </c>
      <c r="D4968" s="2">
        <v>10871</v>
      </c>
      <c r="E4968" s="2">
        <v>10831</v>
      </c>
      <c r="F4968" s="13">
        <f t="shared" si="1392"/>
        <v>-1.1312922961350114E-2</v>
      </c>
      <c r="G4968" s="2">
        <f t="shared" si="1387"/>
        <v>10861.974666666665</v>
      </c>
      <c r="H4968" s="2">
        <f t="shared" ca="1" si="1393"/>
        <v>151722.6</v>
      </c>
      <c r="I4968">
        <f t="shared" ca="1" si="1394"/>
        <v>-1</v>
      </c>
      <c r="J4968">
        <f t="shared" si="1395"/>
        <v>-1</v>
      </c>
      <c r="K4968">
        <f t="shared" si="1388"/>
        <v>48.5</v>
      </c>
      <c r="L4968">
        <f t="shared" ca="1" si="1389"/>
        <v>-48.5</v>
      </c>
      <c r="M4968" s="14">
        <f t="shared" si="1390"/>
        <v>6923.0300000000498</v>
      </c>
      <c r="N4968">
        <f t="shared" si="1396"/>
        <v>0</v>
      </c>
      <c r="O4968">
        <f t="shared" si="1391"/>
        <v>0</v>
      </c>
      <c r="P4968">
        <f>COUNTIF(作圖資料!$A$3:$A$249,A4968)</f>
        <v>0</v>
      </c>
      <c r="R4968" s="7">
        <f t="shared" si="1397"/>
        <v>42</v>
      </c>
      <c r="S4968" s="8">
        <f t="shared" ca="1" si="1398"/>
        <v>-42</v>
      </c>
      <c r="T4968" s="8">
        <f t="shared" ca="1" si="1399"/>
        <v>8830</v>
      </c>
      <c r="U4968" s="8">
        <f t="shared" ca="1" si="1400"/>
        <v>0</v>
      </c>
      <c r="V4968" s="9">
        <f t="shared" ca="1" si="1401"/>
        <v>0</v>
      </c>
      <c r="W4968" s="3">
        <f t="shared" si="1402"/>
        <v>-1.1755634791366432E-2</v>
      </c>
      <c r="X4968" s="3">
        <f t="shared" si="1403"/>
        <v>1.410473268981427E-2</v>
      </c>
      <c r="Y4968" s="3">
        <f t="shared" si="1404"/>
        <v>1.4559029398039991E-2</v>
      </c>
    </row>
    <row r="4969" spans="1:25" x14ac:dyDescent="0.25">
      <c r="A4969" s="1">
        <v>43306</v>
      </c>
      <c r="B4969" s="2">
        <v>10965.79</v>
      </c>
      <c r="C4969" s="2">
        <v>122492</v>
      </c>
      <c r="D4969" s="2">
        <v>10864</v>
      </c>
      <c r="E4969" s="2">
        <v>10824</v>
      </c>
      <c r="F4969" s="13">
        <f t="shared" si="1392"/>
        <v>-9.2825049540434801E-3</v>
      </c>
      <c r="G4969" s="2">
        <f t="shared" si="1387"/>
        <v>10867.106499999998</v>
      </c>
      <c r="H4969" s="2">
        <f t="shared" ca="1" si="1393"/>
        <v>143712.4</v>
      </c>
      <c r="I4969">
        <f t="shared" ca="1" si="1394"/>
        <v>-1</v>
      </c>
      <c r="J4969">
        <f t="shared" si="1395"/>
        <v>-1</v>
      </c>
      <c r="K4969">
        <f t="shared" si="1388"/>
        <v>-29.599999999998545</v>
      </c>
      <c r="L4969">
        <f t="shared" ca="1" si="1389"/>
        <v>29.599999999998545</v>
      </c>
      <c r="M4969" s="14">
        <f t="shared" si="1390"/>
        <v>6923.0300000000498</v>
      </c>
      <c r="N4969">
        <f t="shared" si="1396"/>
        <v>0</v>
      </c>
      <c r="O4969">
        <f t="shared" si="1391"/>
        <v>0</v>
      </c>
      <c r="P4969">
        <f>COUNTIF(作圖資料!$A$3:$A$249,A4969)</f>
        <v>0</v>
      </c>
      <c r="R4969" s="7">
        <f t="shared" si="1397"/>
        <v>-7</v>
      </c>
      <c r="S4969" s="8">
        <f t="shared" ca="1" si="1398"/>
        <v>7</v>
      </c>
      <c r="T4969" s="8">
        <f t="shared" ca="1" si="1399"/>
        <v>8830</v>
      </c>
      <c r="U4969" s="8">
        <f t="shared" ca="1" si="1400"/>
        <v>0</v>
      </c>
      <c r="V4969" s="9">
        <f t="shared" ca="1" si="1401"/>
        <v>0</v>
      </c>
      <c r="W4969" s="3">
        <f t="shared" si="1402"/>
        <v>-1.1755634791366432E-2</v>
      </c>
      <c r="X4969" s="3">
        <f t="shared" si="1403"/>
        <v>1.1374724924049007E-2</v>
      </c>
      <c r="Y4969" s="3">
        <f t="shared" si="1404"/>
        <v>1.3905739617358748E-2</v>
      </c>
    </row>
    <row r="4970" spans="1:25" x14ac:dyDescent="0.25">
      <c r="A4970" s="1">
        <v>43307</v>
      </c>
      <c r="B4970" s="2">
        <v>11010.61</v>
      </c>
      <c r="C4970" s="2">
        <v>132250</v>
      </c>
      <c r="D4970" s="2">
        <v>10913</v>
      </c>
      <c r="E4970" s="2">
        <v>10870</v>
      </c>
      <c r="F4970" s="13">
        <f t="shared" si="1392"/>
        <v>-8.8650855856305943E-3</v>
      </c>
      <c r="G4970" s="2">
        <f t="shared" si="1387"/>
        <v>10873.636499999999</v>
      </c>
      <c r="H4970" s="2">
        <f t="shared" ca="1" si="1393"/>
        <v>141884.4</v>
      </c>
      <c r="I4970">
        <f t="shared" ca="1" si="1394"/>
        <v>-1</v>
      </c>
      <c r="J4970">
        <f t="shared" si="1395"/>
        <v>-1</v>
      </c>
      <c r="K4970">
        <f t="shared" si="1388"/>
        <v>44.819999999999709</v>
      </c>
      <c r="L4970">
        <f t="shared" ca="1" si="1389"/>
        <v>-44.819999999999709</v>
      </c>
      <c r="M4970" s="14">
        <f t="shared" si="1390"/>
        <v>6923.0300000000498</v>
      </c>
      <c r="N4970">
        <f t="shared" si="1396"/>
        <v>0</v>
      </c>
      <c r="O4970">
        <f t="shared" si="1391"/>
        <v>0</v>
      </c>
      <c r="P4970">
        <f>COUNTIF(作圖資料!$A$3:$A$249,A4970)</f>
        <v>0</v>
      </c>
      <c r="R4970" s="7">
        <f t="shared" si="1397"/>
        <v>49</v>
      </c>
      <c r="S4970" s="8">
        <f t="shared" ca="1" si="1398"/>
        <v>-49</v>
      </c>
      <c r="T4970" s="8">
        <f t="shared" ca="1" si="1399"/>
        <v>8830</v>
      </c>
      <c r="U4970" s="8">
        <f t="shared" ca="1" si="1400"/>
        <v>0</v>
      </c>
      <c r="V4970" s="9">
        <f t="shared" ca="1" si="1401"/>
        <v>0</v>
      </c>
      <c r="W4970" s="3">
        <f t="shared" si="1402"/>
        <v>-1.1755634791366432E-2</v>
      </c>
      <c r="X4970" s="3">
        <f t="shared" si="1403"/>
        <v>1.5508473169373316E-2</v>
      </c>
      <c r="Y4970" s="3">
        <f t="shared" si="1404"/>
        <v>1.8478768082127672E-2</v>
      </c>
    </row>
    <row r="4971" spans="1:25" x14ac:dyDescent="0.25">
      <c r="A4971" s="1">
        <v>43308</v>
      </c>
      <c r="B4971" s="2">
        <v>11075.78</v>
      </c>
      <c r="C4971" s="2">
        <v>124321</v>
      </c>
      <c r="D4971" s="2">
        <v>10992</v>
      </c>
      <c r="E4971" s="2">
        <v>10949</v>
      </c>
      <c r="F4971" s="13">
        <f t="shared" si="1392"/>
        <v>-7.5642528110887453E-3</v>
      </c>
      <c r="G4971" s="2">
        <f t="shared" si="1387"/>
        <v>10882.996499999999</v>
      </c>
      <c r="H4971" s="2">
        <f t="shared" ca="1" si="1393"/>
        <v>133857.20000000001</v>
      </c>
      <c r="I4971">
        <f t="shared" ca="1" si="1394"/>
        <v>-1</v>
      </c>
      <c r="J4971">
        <f t="shared" si="1395"/>
        <v>-1</v>
      </c>
      <c r="K4971">
        <f t="shared" si="1388"/>
        <v>65.170000000000073</v>
      </c>
      <c r="L4971">
        <f t="shared" ca="1" si="1389"/>
        <v>-65.170000000000073</v>
      </c>
      <c r="M4971" s="14">
        <f t="shared" si="1390"/>
        <v>6923.0300000000498</v>
      </c>
      <c r="N4971">
        <f t="shared" si="1396"/>
        <v>0</v>
      </c>
      <c r="O4971">
        <f t="shared" si="1391"/>
        <v>0</v>
      </c>
      <c r="P4971">
        <f>COUNTIF(作圖資料!$A$3:$A$249,A4971)</f>
        <v>0</v>
      </c>
      <c r="R4971" s="7">
        <f t="shared" si="1397"/>
        <v>79</v>
      </c>
      <c r="S4971" s="8">
        <f t="shared" ca="1" si="1398"/>
        <v>-79</v>
      </c>
      <c r="T4971" s="8">
        <f t="shared" ca="1" si="1399"/>
        <v>8830</v>
      </c>
      <c r="U4971" s="8">
        <f t="shared" ca="1" si="1400"/>
        <v>0</v>
      </c>
      <c r="V4971" s="9">
        <f t="shared" ca="1" si="1401"/>
        <v>0</v>
      </c>
      <c r="W4971" s="3">
        <f t="shared" si="1402"/>
        <v>-1.1755634791366432E-2</v>
      </c>
      <c r="X4971" s="3">
        <f t="shared" si="1403"/>
        <v>2.151910175366134E-2</v>
      </c>
      <c r="Y4971" s="3">
        <f t="shared" si="1404"/>
        <v>2.5851609892673766E-2</v>
      </c>
    </row>
    <row r="4972" spans="1:25" x14ac:dyDescent="0.25">
      <c r="A4972" s="1">
        <v>43311</v>
      </c>
      <c r="B4972" s="2">
        <v>11033.54</v>
      </c>
      <c r="C4972" s="2">
        <v>125208</v>
      </c>
      <c r="D4972" s="2">
        <v>10939</v>
      </c>
      <c r="E4972" s="2">
        <v>10898</v>
      </c>
      <c r="F4972" s="13">
        <f t="shared" si="1392"/>
        <v>-8.5684195643466188E-3</v>
      </c>
      <c r="G4972" s="2">
        <f t="shared" si="1387"/>
        <v>10891.399333333333</v>
      </c>
      <c r="H4972" s="2">
        <f t="shared" ca="1" si="1393"/>
        <v>129633.60000000001</v>
      </c>
      <c r="I4972">
        <f t="shared" ca="1" si="1394"/>
        <v>-1</v>
      </c>
      <c r="J4972">
        <f t="shared" si="1395"/>
        <v>-1</v>
      </c>
      <c r="K4972">
        <f t="shared" si="1388"/>
        <v>-42.239999999999782</v>
      </c>
      <c r="L4972">
        <f t="shared" ca="1" si="1389"/>
        <v>42.239999999999782</v>
      </c>
      <c r="M4972" s="14">
        <f t="shared" si="1390"/>
        <v>6923.0300000000498</v>
      </c>
      <c r="N4972">
        <f t="shared" si="1396"/>
        <v>0</v>
      </c>
      <c r="O4972">
        <f t="shared" si="1391"/>
        <v>0</v>
      </c>
      <c r="P4972">
        <f>COUNTIF(作圖資料!$A$3:$A$249,A4972)</f>
        <v>0</v>
      </c>
      <c r="R4972" s="7">
        <f t="shared" si="1397"/>
        <v>-53</v>
      </c>
      <c r="S4972" s="8">
        <f t="shared" ca="1" si="1398"/>
        <v>53</v>
      </c>
      <c r="T4972" s="8">
        <f t="shared" ca="1" si="1399"/>
        <v>8830</v>
      </c>
      <c r="U4972" s="8">
        <f t="shared" ca="1" si="1400"/>
        <v>0</v>
      </c>
      <c r="V4972" s="9">
        <f t="shared" ca="1" si="1401"/>
        <v>0</v>
      </c>
      <c r="W4972" s="3">
        <f t="shared" si="1402"/>
        <v>-1.1755634791366432E-2</v>
      </c>
      <c r="X4972" s="3">
        <f t="shared" si="1403"/>
        <v>1.7623306887920576E-2</v>
      </c>
      <c r="Y4972" s="3">
        <f t="shared" si="1404"/>
        <v>2.0905272981801115E-2</v>
      </c>
    </row>
    <row r="4973" spans="1:25" x14ac:dyDescent="0.25">
      <c r="A4973" s="1">
        <v>43312</v>
      </c>
      <c r="B4973" s="2">
        <v>11057.51</v>
      </c>
      <c r="C4973" s="2">
        <v>156299</v>
      </c>
      <c r="D4973" s="2">
        <v>10991</v>
      </c>
      <c r="E4973" s="2">
        <v>10949</v>
      </c>
      <c r="F4973" s="13">
        <f t="shared" si="1392"/>
        <v>-6.0149165589721276E-3</v>
      </c>
      <c r="G4973" s="2">
        <f t="shared" si="1387"/>
        <v>10898.942666666668</v>
      </c>
      <c r="H4973" s="2">
        <f t="shared" ca="1" si="1393"/>
        <v>132114</v>
      </c>
      <c r="I4973">
        <f t="shared" ca="1" si="1394"/>
        <v>1</v>
      </c>
      <c r="J4973">
        <f t="shared" si="1395"/>
        <v>-1</v>
      </c>
      <c r="K4973">
        <f t="shared" si="1388"/>
        <v>23.969999999999345</v>
      </c>
      <c r="L4973">
        <f t="shared" ca="1" si="1389"/>
        <v>-23.969999999999345</v>
      </c>
      <c r="M4973" s="14">
        <f t="shared" si="1390"/>
        <v>6923.0300000000498</v>
      </c>
      <c r="N4973">
        <f t="shared" si="1396"/>
        <v>0</v>
      </c>
      <c r="O4973">
        <f t="shared" si="1391"/>
        <v>0</v>
      </c>
      <c r="P4973">
        <f>COUNTIF(作圖資料!$A$3:$A$249,A4973)</f>
        <v>0</v>
      </c>
      <c r="R4973" s="7">
        <f t="shared" si="1397"/>
        <v>52</v>
      </c>
      <c r="S4973" s="8">
        <f t="shared" ca="1" si="1398"/>
        <v>-52</v>
      </c>
      <c r="T4973" s="8">
        <f t="shared" ca="1" si="1399"/>
        <v>8830</v>
      </c>
      <c r="U4973" s="8">
        <f t="shared" ca="1" si="1400"/>
        <v>0</v>
      </c>
      <c r="V4973" s="9">
        <f t="shared" ca="1" si="1401"/>
        <v>0</v>
      </c>
      <c r="W4973" s="3">
        <f t="shared" si="1402"/>
        <v>-1.1755634791366432E-2</v>
      </c>
      <c r="X4973" s="3">
        <f t="shared" si="1403"/>
        <v>1.9834059798237824E-2</v>
      </c>
      <c r="Y4973" s="3">
        <f t="shared" si="1404"/>
        <v>2.5758282781148001E-2</v>
      </c>
    </row>
    <row r="4974" spans="1:25" x14ac:dyDescent="0.25">
      <c r="A4974" s="1">
        <v>43313</v>
      </c>
      <c r="B4974" s="2">
        <v>11098.13</v>
      </c>
      <c r="C4974" s="2">
        <v>143609</v>
      </c>
      <c r="D4974" s="2">
        <v>11047</v>
      </c>
      <c r="E4974" s="2">
        <v>11001</v>
      </c>
      <c r="F4974" s="13">
        <f t="shared" si="1392"/>
        <v>-4.6070824544314215E-3</v>
      </c>
      <c r="G4974" s="2">
        <f t="shared" si="1387"/>
        <v>10905.721833333335</v>
      </c>
      <c r="H4974" s="2">
        <f t="shared" ca="1" si="1393"/>
        <v>136337.4</v>
      </c>
      <c r="I4974">
        <f t="shared" ca="1" si="1394"/>
        <v>1</v>
      </c>
      <c r="J4974">
        <f t="shared" si="1395"/>
        <v>-1</v>
      </c>
      <c r="K4974">
        <f t="shared" si="1388"/>
        <v>40.619999999998981</v>
      </c>
      <c r="L4974">
        <f t="shared" ca="1" si="1389"/>
        <v>40.619999999998981</v>
      </c>
      <c r="M4974" s="14">
        <f t="shared" si="1390"/>
        <v>6923.0300000000498</v>
      </c>
      <c r="N4974">
        <f t="shared" si="1396"/>
        <v>0</v>
      </c>
      <c r="O4974">
        <f t="shared" si="1391"/>
        <v>0</v>
      </c>
      <c r="P4974">
        <f>COUNTIF(作圖資料!$A$3:$A$249,A4974)</f>
        <v>0</v>
      </c>
      <c r="R4974" s="7">
        <f t="shared" si="1397"/>
        <v>56</v>
      </c>
      <c r="S4974" s="8">
        <f t="shared" ca="1" si="1398"/>
        <v>56</v>
      </c>
      <c r="T4974" s="8">
        <f t="shared" ca="1" si="1399"/>
        <v>8830</v>
      </c>
      <c r="U4974" s="8">
        <f t="shared" ca="1" si="1400"/>
        <v>0</v>
      </c>
      <c r="V4974" s="9">
        <f t="shared" ca="1" si="1401"/>
        <v>0</v>
      </c>
      <c r="W4974" s="3">
        <f t="shared" si="1402"/>
        <v>-1.1755634791366432E-2</v>
      </c>
      <c r="X4974" s="3">
        <f t="shared" si="1403"/>
        <v>2.3580442076797992E-2</v>
      </c>
      <c r="Y4974" s="3">
        <f t="shared" si="1404"/>
        <v>3.0984601026598169E-2</v>
      </c>
    </row>
    <row r="4975" spans="1:25" x14ac:dyDescent="0.25">
      <c r="A4975" s="1">
        <v>43314</v>
      </c>
      <c r="B4975" s="2">
        <v>10929.77</v>
      </c>
      <c r="C4975" s="2">
        <v>140389</v>
      </c>
      <c r="D4975" s="2">
        <v>10871</v>
      </c>
      <c r="E4975" s="2">
        <v>10828</v>
      </c>
      <c r="F4975" s="13">
        <f t="shared" si="1392"/>
        <v>-5.3770573397244892E-3</v>
      </c>
      <c r="G4975" s="2">
        <f t="shared" si="1387"/>
        <v>10909.495500000003</v>
      </c>
      <c r="H4975" s="2">
        <f t="shared" ca="1" si="1393"/>
        <v>137965.20000000001</v>
      </c>
      <c r="I4975">
        <f t="shared" ca="1" si="1394"/>
        <v>1</v>
      </c>
      <c r="J4975">
        <f t="shared" si="1395"/>
        <v>-1</v>
      </c>
      <c r="K4975">
        <f t="shared" si="1388"/>
        <v>-168.35999999999876</v>
      </c>
      <c r="L4975">
        <f t="shared" ca="1" si="1389"/>
        <v>-168.35999999999876</v>
      </c>
      <c r="M4975" s="14">
        <f t="shared" si="1390"/>
        <v>6923.0300000000498</v>
      </c>
      <c r="N4975">
        <f t="shared" si="1396"/>
        <v>0</v>
      </c>
      <c r="O4975">
        <f t="shared" si="1391"/>
        <v>0</v>
      </c>
      <c r="P4975">
        <f>COUNTIF(作圖資料!$A$3:$A$249,A4975)</f>
        <v>0</v>
      </c>
      <c r="R4975" s="7">
        <f t="shared" si="1397"/>
        <v>-176</v>
      </c>
      <c r="S4975" s="8">
        <f t="shared" ca="1" si="1398"/>
        <v>-176</v>
      </c>
      <c r="T4975" s="8">
        <f t="shared" ca="1" si="1399"/>
        <v>8830</v>
      </c>
      <c r="U4975" s="8">
        <f t="shared" ca="1" si="1400"/>
        <v>0</v>
      </c>
      <c r="V4975" s="9">
        <f t="shared" ca="1" si="1401"/>
        <v>0</v>
      </c>
      <c r="W4975" s="3">
        <f t="shared" si="1402"/>
        <v>-1.1755634791366432E-2</v>
      </c>
      <c r="X4975" s="3">
        <f t="shared" si="1403"/>
        <v>8.0526006090868574E-3</v>
      </c>
      <c r="Y4975" s="3">
        <f t="shared" si="1404"/>
        <v>1.4559029398039991E-2</v>
      </c>
    </row>
    <row r="4976" spans="1:25" x14ac:dyDescent="0.25">
      <c r="A4976" s="1">
        <v>43315</v>
      </c>
      <c r="B4976" s="2">
        <v>11012.43</v>
      </c>
      <c r="C4976" s="2">
        <v>134429</v>
      </c>
      <c r="D4976" s="2">
        <v>10967</v>
      </c>
      <c r="E4976" s="2">
        <v>10926</v>
      </c>
      <c r="F4976" s="13">
        <f t="shared" si="1392"/>
        <v>-4.1253383676446154E-3</v>
      </c>
      <c r="G4976" s="2">
        <f t="shared" si="1387"/>
        <v>10913.699166666671</v>
      </c>
      <c r="H4976" s="2">
        <f t="shared" ca="1" si="1393"/>
        <v>139986.79999999999</v>
      </c>
      <c r="I4976">
        <f t="shared" ca="1" si="1394"/>
        <v>-1</v>
      </c>
      <c r="J4976">
        <f t="shared" si="1395"/>
        <v>-1</v>
      </c>
      <c r="K4976">
        <f t="shared" si="1388"/>
        <v>82.659999999999854</v>
      </c>
      <c r="L4976">
        <f t="shared" ca="1" si="1389"/>
        <v>82.659999999999854</v>
      </c>
      <c r="M4976" s="14">
        <f t="shared" si="1390"/>
        <v>6923.0300000000498</v>
      </c>
      <c r="N4976">
        <f t="shared" si="1396"/>
        <v>0</v>
      </c>
      <c r="O4976">
        <f t="shared" si="1391"/>
        <v>0</v>
      </c>
      <c r="P4976">
        <f>COUNTIF(作圖資料!$A$3:$A$249,A4976)</f>
        <v>0</v>
      </c>
      <c r="R4976" s="7">
        <f t="shared" si="1397"/>
        <v>96</v>
      </c>
      <c r="S4976" s="8">
        <f t="shared" ca="1" si="1398"/>
        <v>96</v>
      </c>
      <c r="T4976" s="8">
        <f t="shared" ca="1" si="1399"/>
        <v>8830</v>
      </c>
      <c r="U4976" s="8">
        <f t="shared" ca="1" si="1400"/>
        <v>0</v>
      </c>
      <c r="V4976" s="9">
        <f t="shared" ca="1" si="1401"/>
        <v>0</v>
      </c>
      <c r="W4976" s="3">
        <f t="shared" si="1402"/>
        <v>-1.1755634791366432E-2</v>
      </c>
      <c r="X4976" s="3">
        <f t="shared" si="1403"/>
        <v>1.5676331754970629E-2</v>
      </c>
      <c r="Y4976" s="3">
        <f t="shared" si="1404"/>
        <v>2.3518432104526088E-2</v>
      </c>
    </row>
    <row r="4977" spans="1:25" x14ac:dyDescent="0.25">
      <c r="A4977" s="1">
        <v>43318</v>
      </c>
      <c r="B4977" s="2">
        <v>11024.1</v>
      </c>
      <c r="C4977" s="2">
        <v>116079</v>
      </c>
      <c r="D4977" s="2">
        <v>10982</v>
      </c>
      <c r="E4977" s="2">
        <v>10940</v>
      </c>
      <c r="F4977" s="13">
        <f t="shared" si="1392"/>
        <v>-3.8189058517248409E-3</v>
      </c>
      <c r="G4977" s="2">
        <f t="shared" si="1387"/>
        <v>10916.451166666671</v>
      </c>
      <c r="H4977" s="2">
        <f t="shared" ca="1" si="1393"/>
        <v>138161</v>
      </c>
      <c r="I4977">
        <f t="shared" ca="1" si="1394"/>
        <v>-1</v>
      </c>
      <c r="J4977">
        <f t="shared" si="1395"/>
        <v>-1</v>
      </c>
      <c r="K4977">
        <f t="shared" si="1388"/>
        <v>11.670000000000073</v>
      </c>
      <c r="L4977">
        <f t="shared" ca="1" si="1389"/>
        <v>-11.670000000000073</v>
      </c>
      <c r="M4977" s="14">
        <f t="shared" si="1390"/>
        <v>6923.0300000000498</v>
      </c>
      <c r="N4977">
        <f t="shared" si="1396"/>
        <v>0</v>
      </c>
      <c r="O4977">
        <f t="shared" si="1391"/>
        <v>0</v>
      </c>
      <c r="P4977">
        <f>COUNTIF(作圖資料!$A$3:$A$249,A4977)</f>
        <v>0</v>
      </c>
      <c r="R4977" s="7">
        <f t="shared" si="1397"/>
        <v>15</v>
      </c>
      <c r="S4977" s="8">
        <f t="shared" ca="1" si="1398"/>
        <v>-15</v>
      </c>
      <c r="T4977" s="8">
        <f t="shared" ca="1" si="1399"/>
        <v>8830</v>
      </c>
      <c r="U4977" s="8">
        <f t="shared" ca="1" si="1400"/>
        <v>0</v>
      </c>
      <c r="V4977" s="9">
        <f t="shared" ca="1" si="1401"/>
        <v>0</v>
      </c>
      <c r="W4977" s="3">
        <f t="shared" si="1402"/>
        <v>-1.1755634791366432E-2</v>
      </c>
      <c r="X4977" s="3">
        <f t="shared" si="1403"/>
        <v>1.6752655762622082E-2</v>
      </c>
      <c r="Y4977" s="3">
        <f t="shared" si="1404"/>
        <v>2.4918338777414561E-2</v>
      </c>
    </row>
    <row r="4978" spans="1:25" x14ac:dyDescent="0.25">
      <c r="A4978" s="1">
        <v>43319</v>
      </c>
      <c r="B4978" s="2">
        <v>10983.44</v>
      </c>
      <c r="C4978" s="2">
        <v>118827</v>
      </c>
      <c r="D4978" s="2">
        <v>10969</v>
      </c>
      <c r="E4978" s="2">
        <v>10928</v>
      </c>
      <c r="F4978" s="13">
        <f t="shared" si="1392"/>
        <v>-1.3147065036090977E-3</v>
      </c>
      <c r="G4978" s="2">
        <f t="shared" si="1387"/>
        <v>10916.968666666671</v>
      </c>
      <c r="H4978" s="2">
        <f t="shared" ca="1" si="1393"/>
        <v>130666.6</v>
      </c>
      <c r="I4978">
        <f t="shared" ca="1" si="1394"/>
        <v>-1</v>
      </c>
      <c r="J4978">
        <f t="shared" si="1395"/>
        <v>-1</v>
      </c>
      <c r="K4978">
        <f t="shared" si="1388"/>
        <v>-40.659999999999854</v>
      </c>
      <c r="L4978">
        <f t="shared" ca="1" si="1389"/>
        <v>40.659999999999854</v>
      </c>
      <c r="M4978" s="14">
        <f t="shared" si="1390"/>
        <v>6923.0300000000498</v>
      </c>
      <c r="N4978">
        <f t="shared" si="1396"/>
        <v>0</v>
      </c>
      <c r="O4978">
        <f t="shared" si="1391"/>
        <v>0</v>
      </c>
      <c r="P4978">
        <f>COUNTIF(作圖資料!$A$3:$A$249,A4978)</f>
        <v>0</v>
      </c>
      <c r="R4978" s="7">
        <f t="shared" si="1397"/>
        <v>-13</v>
      </c>
      <c r="S4978" s="8">
        <f t="shared" ca="1" si="1398"/>
        <v>13</v>
      </c>
      <c r="T4978" s="8">
        <f t="shared" ca="1" si="1399"/>
        <v>8830</v>
      </c>
      <c r="U4978" s="8">
        <f t="shared" ca="1" si="1400"/>
        <v>0</v>
      </c>
      <c r="V4978" s="9">
        <f t="shared" ca="1" si="1401"/>
        <v>0</v>
      </c>
      <c r="W4978" s="3">
        <f t="shared" si="1402"/>
        <v>-1.1755634791366432E-2</v>
      </c>
      <c r="X4978" s="3">
        <f t="shared" si="1403"/>
        <v>1.3002584284378171E-2</v>
      </c>
      <c r="Y4978" s="3">
        <f t="shared" si="1404"/>
        <v>2.370508632757784E-2</v>
      </c>
    </row>
    <row r="4979" spans="1:25" x14ac:dyDescent="0.25">
      <c r="A4979" s="1">
        <v>43320</v>
      </c>
      <c r="B4979" s="2">
        <v>11075.25</v>
      </c>
      <c r="C4979" s="2">
        <v>138432</v>
      </c>
      <c r="D4979" s="2">
        <v>11045</v>
      </c>
      <c r="E4979" s="2">
        <v>11003</v>
      </c>
      <c r="F4979" s="13">
        <f t="shared" si="1392"/>
        <v>-2.7313153201958817E-3</v>
      </c>
      <c r="G4979" s="2">
        <f t="shared" si="1387"/>
        <v>10920.310666666668</v>
      </c>
      <c r="H4979" s="2">
        <f t="shared" ca="1" si="1393"/>
        <v>129631.2</v>
      </c>
      <c r="I4979">
        <f t="shared" ca="1" si="1394"/>
        <v>1</v>
      </c>
      <c r="J4979">
        <f t="shared" si="1395"/>
        <v>-1</v>
      </c>
      <c r="K4979">
        <f t="shared" si="1388"/>
        <v>91.809999999999491</v>
      </c>
      <c r="L4979">
        <f t="shared" ca="1" si="1389"/>
        <v>-91.809999999999491</v>
      </c>
      <c r="M4979" s="14">
        <f t="shared" si="1390"/>
        <v>6923.0300000000498</v>
      </c>
      <c r="N4979">
        <f t="shared" si="1396"/>
        <v>0</v>
      </c>
      <c r="O4979">
        <f t="shared" si="1391"/>
        <v>0</v>
      </c>
      <c r="P4979">
        <f>COUNTIF(作圖資料!$A$3:$A$249,A4979)</f>
        <v>0</v>
      </c>
      <c r="R4979" s="7">
        <f t="shared" si="1397"/>
        <v>76</v>
      </c>
      <c r="S4979" s="8">
        <f t="shared" ca="1" si="1398"/>
        <v>-76</v>
      </c>
      <c r="T4979" s="8">
        <f t="shared" ca="1" si="1399"/>
        <v>8830</v>
      </c>
      <c r="U4979" s="8">
        <f t="shared" ca="1" si="1400"/>
        <v>0</v>
      </c>
      <c r="V4979" s="9">
        <f t="shared" ca="1" si="1401"/>
        <v>0</v>
      </c>
      <c r="W4979" s="3">
        <f t="shared" si="1402"/>
        <v>-1.1755634791366432E-2</v>
      </c>
      <c r="X4979" s="3">
        <f t="shared" si="1403"/>
        <v>2.1470219857855133E-2</v>
      </c>
      <c r="Y4979" s="3">
        <f t="shared" si="1404"/>
        <v>3.0797946803546195E-2</v>
      </c>
    </row>
    <row r="4980" spans="1:25" x14ac:dyDescent="0.25">
      <c r="A4980" s="1">
        <v>43321</v>
      </c>
      <c r="B4980" s="2">
        <v>11028.07</v>
      </c>
      <c r="C4980" s="2">
        <v>124118</v>
      </c>
      <c r="D4980" s="2">
        <v>11019</v>
      </c>
      <c r="E4980" s="2">
        <v>10982</v>
      </c>
      <c r="F4980" s="13">
        <f t="shared" si="1392"/>
        <v>-8.2244672005160613E-4</v>
      </c>
      <c r="G4980" s="2">
        <f t="shared" si="1387"/>
        <v>10922.485666666669</v>
      </c>
      <c r="H4980" s="2">
        <f t="shared" ca="1" si="1393"/>
        <v>126377</v>
      </c>
      <c r="I4980">
        <f t="shared" ca="1" si="1394"/>
        <v>-1</v>
      </c>
      <c r="J4980">
        <f t="shared" si="1395"/>
        <v>-1</v>
      </c>
      <c r="K4980">
        <f t="shared" si="1388"/>
        <v>-47.180000000000291</v>
      </c>
      <c r="L4980">
        <f t="shared" ca="1" si="1389"/>
        <v>-47.180000000000291</v>
      </c>
      <c r="M4980" s="14">
        <f t="shared" si="1390"/>
        <v>6923.0300000000498</v>
      </c>
      <c r="N4980">
        <f t="shared" si="1396"/>
        <v>0</v>
      </c>
      <c r="O4980">
        <f t="shared" si="1391"/>
        <v>0</v>
      </c>
      <c r="P4980">
        <f>COUNTIF(作圖資料!$A$3:$A$249,A4980)</f>
        <v>0</v>
      </c>
      <c r="R4980" s="7">
        <f t="shared" si="1397"/>
        <v>-26</v>
      </c>
      <c r="S4980" s="8">
        <f t="shared" ca="1" si="1398"/>
        <v>-26</v>
      </c>
      <c r="T4980" s="8">
        <f t="shared" ca="1" si="1399"/>
        <v>8830</v>
      </c>
      <c r="U4980" s="8">
        <f t="shared" ca="1" si="1400"/>
        <v>0</v>
      </c>
      <c r="V4980" s="9">
        <f t="shared" ca="1" si="1401"/>
        <v>0</v>
      </c>
      <c r="W4980" s="3">
        <f t="shared" si="1402"/>
        <v>-1.1755634791366432E-2</v>
      </c>
      <c r="X4980" s="3">
        <f t="shared" si="1403"/>
        <v>1.71188088312062E-2</v>
      </c>
      <c r="Y4980" s="3">
        <f t="shared" si="1404"/>
        <v>2.8371441903872974E-2</v>
      </c>
    </row>
    <row r="4981" spans="1:25" x14ac:dyDescent="0.25">
      <c r="A4981" s="1">
        <v>43322</v>
      </c>
      <c r="B4981" s="2">
        <v>10983.68</v>
      </c>
      <c r="C4981" s="2">
        <v>123334</v>
      </c>
      <c r="D4981" s="2">
        <v>10962</v>
      </c>
      <c r="E4981" s="2">
        <v>10928</v>
      </c>
      <c r="F4981" s="13">
        <f t="shared" si="1392"/>
        <v>-1.9738375480713444E-3</v>
      </c>
      <c r="G4981" s="2">
        <f t="shared" si="1387"/>
        <v>10924.983500000002</v>
      </c>
      <c r="H4981" s="2">
        <f t="shared" ca="1" si="1393"/>
        <v>124158</v>
      </c>
      <c r="I4981">
        <f t="shared" ca="1" si="1394"/>
        <v>-1</v>
      </c>
      <c r="J4981">
        <f t="shared" si="1395"/>
        <v>-1</v>
      </c>
      <c r="K4981">
        <f t="shared" si="1388"/>
        <v>-44.389999999999418</v>
      </c>
      <c r="L4981">
        <f t="shared" ca="1" si="1389"/>
        <v>44.389999999999418</v>
      </c>
      <c r="M4981" s="14">
        <f t="shared" si="1390"/>
        <v>6923.0300000000498</v>
      </c>
      <c r="N4981">
        <f t="shared" si="1396"/>
        <v>0</v>
      </c>
      <c r="O4981">
        <f t="shared" si="1391"/>
        <v>0</v>
      </c>
      <c r="P4981">
        <f>COUNTIF(作圖資料!$A$3:$A$249,A4981)</f>
        <v>0</v>
      </c>
      <c r="R4981" s="7">
        <f t="shared" si="1397"/>
        <v>-57</v>
      </c>
      <c r="S4981" s="8">
        <f t="shared" ca="1" si="1398"/>
        <v>57</v>
      </c>
      <c r="T4981" s="8">
        <f t="shared" ca="1" si="1399"/>
        <v>8830</v>
      </c>
      <c r="U4981" s="8">
        <f t="shared" ca="1" si="1400"/>
        <v>0</v>
      </c>
      <c r="V4981" s="9">
        <f t="shared" ca="1" si="1401"/>
        <v>0</v>
      </c>
      <c r="W4981" s="3">
        <f t="shared" si="1402"/>
        <v>-1.1755634791366432E-2</v>
      </c>
      <c r="X4981" s="3">
        <f t="shared" si="1403"/>
        <v>1.3024719482479075E-2</v>
      </c>
      <c r="Y4981" s="3">
        <f t="shared" si="1404"/>
        <v>2.3051796546896819E-2</v>
      </c>
    </row>
    <row r="4982" spans="1:25" x14ac:dyDescent="0.25">
      <c r="A4982" s="1">
        <v>43325</v>
      </c>
      <c r="B4982" s="2">
        <v>10748.92</v>
      </c>
      <c r="C4982" s="2">
        <v>157474</v>
      </c>
      <c r="D4982" s="2">
        <v>10758</v>
      </c>
      <c r="E4982" s="2">
        <v>10731</v>
      </c>
      <c r="F4982" s="13">
        <f t="shared" si="1392"/>
        <v>8.4473602929402425E-4</v>
      </c>
      <c r="G4982" s="2">
        <f t="shared" si="1387"/>
        <v>10923.618166666671</v>
      </c>
      <c r="H4982" s="2">
        <f t="shared" ca="1" si="1393"/>
        <v>132437</v>
      </c>
      <c r="I4982">
        <f t="shared" ca="1" si="1394"/>
        <v>1</v>
      </c>
      <c r="J4982">
        <f t="shared" si="1395"/>
        <v>1</v>
      </c>
      <c r="K4982">
        <f t="shared" si="1388"/>
        <v>-234.76000000000022</v>
      </c>
      <c r="L4982">
        <f t="shared" ca="1" si="1389"/>
        <v>234.76000000000022</v>
      </c>
      <c r="M4982" s="14">
        <f t="shared" si="1390"/>
        <v>6923.0300000000498</v>
      </c>
      <c r="N4982">
        <f t="shared" si="1396"/>
        <v>0</v>
      </c>
      <c r="O4982">
        <f t="shared" si="1391"/>
        <v>0</v>
      </c>
      <c r="P4982">
        <f>COUNTIF(作圖資料!$A$3:$A$249,A4982)</f>
        <v>0</v>
      </c>
      <c r="R4982" s="7">
        <f t="shared" si="1397"/>
        <v>-204</v>
      </c>
      <c r="S4982" s="8">
        <f t="shared" ca="1" si="1398"/>
        <v>204</v>
      </c>
      <c r="T4982" s="8">
        <f t="shared" ca="1" si="1399"/>
        <v>8830</v>
      </c>
      <c r="U4982" s="8">
        <f t="shared" ca="1" si="1400"/>
        <v>0</v>
      </c>
      <c r="V4982" s="9">
        <f t="shared" ca="1" si="1401"/>
        <v>0</v>
      </c>
      <c r="W4982" s="3">
        <f t="shared" si="1402"/>
        <v>-1.1755634791366432E-2</v>
      </c>
      <c r="X4982" s="3">
        <f t="shared" si="1403"/>
        <v>-8.6271934597869082E-3</v>
      </c>
      <c r="Y4982" s="3">
        <f t="shared" si="1404"/>
        <v>4.0130657956136684E-3</v>
      </c>
    </row>
    <row r="4983" spans="1:25" x14ac:dyDescent="0.25">
      <c r="A4983" s="1">
        <v>43326</v>
      </c>
      <c r="B4983" s="2">
        <v>10824.23</v>
      </c>
      <c r="C4983" s="2">
        <v>135596</v>
      </c>
      <c r="D4983" s="2">
        <v>10820</v>
      </c>
      <c r="E4983" s="2">
        <v>10790</v>
      </c>
      <c r="F4983" s="13">
        <f t="shared" si="1392"/>
        <v>-3.9078992223928743E-4</v>
      </c>
      <c r="G4983" s="2">
        <f t="shared" si="1387"/>
        <v>10921.252000000002</v>
      </c>
      <c r="H4983" s="2">
        <f t="shared" ca="1" si="1393"/>
        <v>135790.79999999999</v>
      </c>
      <c r="I4983">
        <f t="shared" ca="1" si="1394"/>
        <v>-1</v>
      </c>
      <c r="J4983">
        <f t="shared" si="1395"/>
        <v>-1</v>
      </c>
      <c r="K4983">
        <f t="shared" si="1388"/>
        <v>75.309999999999491</v>
      </c>
      <c r="L4983">
        <f t="shared" ca="1" si="1389"/>
        <v>75.309999999999491</v>
      </c>
      <c r="M4983" s="14">
        <f t="shared" si="1390"/>
        <v>6923.0300000000498</v>
      </c>
      <c r="N4983">
        <f t="shared" si="1396"/>
        <v>0</v>
      </c>
      <c r="O4983">
        <f t="shared" si="1391"/>
        <v>0</v>
      </c>
      <c r="P4983">
        <f>COUNTIF(作圖資料!$A$3:$A$249,A4983)</f>
        <v>0</v>
      </c>
      <c r="R4983" s="7">
        <f t="shared" si="1397"/>
        <v>62</v>
      </c>
      <c r="S4983" s="8">
        <f t="shared" ca="1" si="1398"/>
        <v>62</v>
      </c>
      <c r="T4983" s="8">
        <f t="shared" ca="1" si="1399"/>
        <v>8830</v>
      </c>
      <c r="U4983" s="8">
        <f t="shared" ca="1" si="1400"/>
        <v>0</v>
      </c>
      <c r="V4983" s="9">
        <f t="shared" ca="1" si="1401"/>
        <v>0</v>
      </c>
      <c r="W4983" s="3">
        <f t="shared" si="1402"/>
        <v>-1.1755634791366432E-2</v>
      </c>
      <c r="X4983" s="3">
        <f t="shared" si="1403"/>
        <v>-1.6813527557399954E-3</v>
      </c>
      <c r="Y4983" s="3">
        <f t="shared" si="1404"/>
        <v>9.7993467102193144E-3</v>
      </c>
    </row>
    <row r="4984" spans="1:25" x14ac:dyDescent="0.25">
      <c r="A4984" s="1">
        <v>43327</v>
      </c>
      <c r="B4984" s="2">
        <v>10716.75</v>
      </c>
      <c r="C4984" s="2">
        <v>132619</v>
      </c>
      <c r="D4984" s="2">
        <v>10737</v>
      </c>
      <c r="E4984" s="2">
        <v>10679</v>
      </c>
      <c r="F4984" s="13">
        <f t="shared" si="1392"/>
        <v>-3.5225231530081613E-3</v>
      </c>
      <c r="G4984" s="2">
        <f t="shared" si="1387"/>
        <v>10917.552333333335</v>
      </c>
      <c r="H4984" s="2">
        <f t="shared" ca="1" si="1393"/>
        <v>134628.20000000001</v>
      </c>
      <c r="I4984">
        <f t="shared" ca="1" si="1394"/>
        <v>-1</v>
      </c>
      <c r="J4984">
        <f t="shared" si="1395"/>
        <v>-1</v>
      </c>
      <c r="K4984">
        <f t="shared" si="1388"/>
        <v>-107.47999999999956</v>
      </c>
      <c r="L4984">
        <f t="shared" ca="1" si="1389"/>
        <v>107.47999999999956</v>
      </c>
      <c r="M4984" s="14">
        <f t="shared" si="1390"/>
        <v>6923.0300000000498</v>
      </c>
      <c r="N4984">
        <f t="shared" si="1396"/>
        <v>0</v>
      </c>
      <c r="O4984">
        <f t="shared" si="1391"/>
        <v>0</v>
      </c>
      <c r="P4984">
        <f>COUNTIF(作圖資料!$A$3:$A$249,A4984)</f>
        <v>1</v>
      </c>
      <c r="R4984" s="7">
        <f t="shared" si="1397"/>
        <v>-83</v>
      </c>
      <c r="S4984" s="8">
        <f t="shared" ca="1" si="1398"/>
        <v>83</v>
      </c>
      <c r="T4984" s="8">
        <f t="shared" ca="1" si="1399"/>
        <v>8830</v>
      </c>
      <c r="U4984" s="8">
        <f t="shared" ca="1" si="1400"/>
        <v>0</v>
      </c>
      <c r="V4984" s="9">
        <f t="shared" ca="1" si="1401"/>
        <v>0</v>
      </c>
      <c r="W4984" s="3">
        <f t="shared" si="1402"/>
        <v>-1.1755634791366432E-2</v>
      </c>
      <c r="X4984" s="3">
        <f t="shared" si="1403"/>
        <v>-1.1594232305214835E-2</v>
      </c>
      <c r="Y4984" s="3">
        <f t="shared" si="1404"/>
        <v>2.0531964535697167E-3</v>
      </c>
    </row>
    <row r="4985" spans="1:25" x14ac:dyDescent="0.25">
      <c r="A4985" s="1">
        <v>43328</v>
      </c>
      <c r="B4985" s="2">
        <v>10683.9</v>
      </c>
      <c r="C4985" s="2">
        <v>138929</v>
      </c>
      <c r="D4985" s="2">
        <v>10689</v>
      </c>
      <c r="E4985" s="2">
        <v>10675</v>
      </c>
      <c r="F4985" s="13">
        <f t="shared" si="1392"/>
        <v>4.7735377530688794E-4</v>
      </c>
      <c r="G4985" s="2">
        <f t="shared" si="1387"/>
        <v>10914.181000000002</v>
      </c>
      <c r="H4985" s="2">
        <f t="shared" ca="1" si="1393"/>
        <v>137590.39999999999</v>
      </c>
      <c r="I4985">
        <f t="shared" ca="1" si="1394"/>
        <v>1</v>
      </c>
      <c r="J4985">
        <f t="shared" si="1395"/>
        <v>1</v>
      </c>
      <c r="K4985">
        <f t="shared" si="1388"/>
        <v>-32.850000000000364</v>
      </c>
      <c r="L4985">
        <f t="shared" ca="1" si="1389"/>
        <v>32.850000000000364</v>
      </c>
      <c r="M4985" s="14">
        <f t="shared" si="1390"/>
        <v>6923.0300000000498</v>
      </c>
      <c r="N4985">
        <f t="shared" si="1396"/>
        <v>0</v>
      </c>
      <c r="O4985">
        <f t="shared" si="1391"/>
        <v>0</v>
      </c>
      <c r="P4985">
        <f>COUNTIF(作圖資料!$A$3:$A$249,A4985)</f>
        <v>0</v>
      </c>
      <c r="R4985" s="7">
        <f t="shared" si="1397"/>
        <v>10</v>
      </c>
      <c r="S4985" s="8">
        <f t="shared" ca="1" si="1398"/>
        <v>-10</v>
      </c>
      <c r="T4985" s="8">
        <f t="shared" ca="1" si="1399"/>
        <v>8830</v>
      </c>
      <c r="U4985" s="8">
        <f t="shared" ca="1" si="1400"/>
        <v>0</v>
      </c>
      <c r="V4985" s="9">
        <f t="shared" ca="1" si="1401"/>
        <v>0</v>
      </c>
      <c r="W4985" s="3">
        <f t="shared" si="1402"/>
        <v>-3.5225231530081613E-3</v>
      </c>
      <c r="X4985" s="3">
        <f t="shared" si="1403"/>
        <v>-3.0652949821541385E-3</v>
      </c>
      <c r="Y4985" s="3">
        <f t="shared" si="1404"/>
        <v>9.3641726753441329E-4</v>
      </c>
    </row>
    <row r="4986" spans="1:25" x14ac:dyDescent="0.25">
      <c r="A4986" s="1">
        <v>43329</v>
      </c>
      <c r="B4986" s="2">
        <v>10690.96</v>
      </c>
      <c r="C4986" s="2">
        <v>126637</v>
      </c>
      <c r="D4986" s="2">
        <v>10661</v>
      </c>
      <c r="E4986" s="2">
        <v>10648</v>
      </c>
      <c r="F4986" s="13">
        <f t="shared" si="1392"/>
        <v>-2.8023676077731929E-3</v>
      </c>
      <c r="G4986" s="2">
        <f t="shared" si="1387"/>
        <v>10910.0815</v>
      </c>
      <c r="H4986" s="2">
        <f t="shared" ca="1" si="1393"/>
        <v>138251</v>
      </c>
      <c r="I4986">
        <f t="shared" ca="1" si="1394"/>
        <v>-1</v>
      </c>
      <c r="J4986">
        <f t="shared" si="1395"/>
        <v>-1</v>
      </c>
      <c r="K4986">
        <f t="shared" si="1388"/>
        <v>7.0599999999994907</v>
      </c>
      <c r="L4986">
        <f t="shared" ca="1" si="1389"/>
        <v>7.0599999999994907</v>
      </c>
      <c r="M4986" s="14">
        <f t="shared" si="1390"/>
        <v>6923.0300000000498</v>
      </c>
      <c r="N4986">
        <f t="shared" si="1396"/>
        <v>0</v>
      </c>
      <c r="O4986">
        <f t="shared" si="1391"/>
        <v>0</v>
      </c>
      <c r="P4986">
        <f>COUNTIF(作圖資料!$A$3:$A$249,A4986)</f>
        <v>0</v>
      </c>
      <c r="R4986" s="7">
        <f t="shared" si="1397"/>
        <v>-28</v>
      </c>
      <c r="S4986" s="8">
        <f t="shared" ca="1" si="1398"/>
        <v>-28</v>
      </c>
      <c r="T4986" s="8">
        <f t="shared" ca="1" si="1399"/>
        <v>8830</v>
      </c>
      <c r="U4986" s="8">
        <f t="shared" ca="1" si="1400"/>
        <v>0</v>
      </c>
      <c r="V4986" s="9">
        <f t="shared" ca="1" si="1401"/>
        <v>0</v>
      </c>
      <c r="W4986" s="3">
        <f t="shared" si="1402"/>
        <v>-3.5225231530081613E-3</v>
      </c>
      <c r="X4986" s="3">
        <f t="shared" si="1403"/>
        <v>-2.406513168638047E-3</v>
      </c>
      <c r="Y4986" s="3">
        <f t="shared" si="1404"/>
        <v>-1.6855510815619867E-3</v>
      </c>
    </row>
    <row r="4987" spans="1:25" x14ac:dyDescent="0.25">
      <c r="A4987" s="1">
        <v>43332</v>
      </c>
      <c r="B4987" s="2">
        <v>10699.05</v>
      </c>
      <c r="C4987" s="2">
        <v>113251</v>
      </c>
      <c r="D4987" s="2">
        <v>10671</v>
      </c>
      <c r="E4987" s="2">
        <v>10661</v>
      </c>
      <c r="F4987" s="13">
        <f t="shared" si="1392"/>
        <v>-2.6217280973543922E-3</v>
      </c>
      <c r="G4987" s="2">
        <f t="shared" si="1387"/>
        <v>10906.027333333335</v>
      </c>
      <c r="H4987" s="2">
        <f t="shared" ca="1" si="1393"/>
        <v>129406.39999999999</v>
      </c>
      <c r="I4987">
        <f t="shared" ca="1" si="1394"/>
        <v>-1</v>
      </c>
      <c r="J4987">
        <f t="shared" si="1395"/>
        <v>-1</v>
      </c>
      <c r="K4987">
        <f t="shared" si="1388"/>
        <v>8.0900000000001455</v>
      </c>
      <c r="L4987">
        <f t="shared" ca="1" si="1389"/>
        <v>-8.0900000000001455</v>
      </c>
      <c r="M4987" s="14">
        <f t="shared" si="1390"/>
        <v>6923.0300000000498</v>
      </c>
      <c r="N4987">
        <f t="shared" si="1396"/>
        <v>0</v>
      </c>
      <c r="O4987">
        <f t="shared" si="1391"/>
        <v>0</v>
      </c>
      <c r="P4987">
        <f>COUNTIF(作圖資料!$A$3:$A$249,A4987)</f>
        <v>0</v>
      </c>
      <c r="R4987" s="7">
        <f t="shared" si="1397"/>
        <v>10</v>
      </c>
      <c r="S4987" s="8">
        <f t="shared" ca="1" si="1398"/>
        <v>-10</v>
      </c>
      <c r="T4987" s="8">
        <f t="shared" ca="1" si="1399"/>
        <v>8830</v>
      </c>
      <c r="U4987" s="8">
        <f t="shared" ca="1" si="1400"/>
        <v>0</v>
      </c>
      <c r="V4987" s="9">
        <f t="shared" ca="1" si="1401"/>
        <v>0</v>
      </c>
      <c r="W4987" s="3">
        <f t="shared" si="1402"/>
        <v>-3.5225231530081613E-3</v>
      </c>
      <c r="X4987" s="3">
        <f t="shared" si="1403"/>
        <v>-1.6516201273708564E-3</v>
      </c>
      <c r="Y4987" s="3">
        <f t="shared" si="1404"/>
        <v>-7.4913381402752499E-4</v>
      </c>
    </row>
    <row r="4988" spans="1:25" x14ac:dyDescent="0.25">
      <c r="A4988" s="1">
        <v>43333</v>
      </c>
      <c r="B4988" s="2">
        <v>10792.2</v>
      </c>
      <c r="C4988" s="2">
        <v>112288</v>
      </c>
      <c r="D4988" s="2">
        <v>10767</v>
      </c>
      <c r="E4988" s="2">
        <v>10754</v>
      </c>
      <c r="F4988" s="13">
        <f t="shared" si="1392"/>
        <v>-2.3350197364764291E-3</v>
      </c>
      <c r="G4988" s="2">
        <f t="shared" si="1387"/>
        <v>10902.767833333335</v>
      </c>
      <c r="H4988" s="2">
        <f t="shared" ca="1" si="1393"/>
        <v>124744.8</v>
      </c>
      <c r="I4988">
        <f t="shared" ca="1" si="1394"/>
        <v>-1</v>
      </c>
      <c r="J4988">
        <f t="shared" si="1395"/>
        <v>-1</v>
      </c>
      <c r="K4988">
        <f t="shared" si="1388"/>
        <v>93.150000000001455</v>
      </c>
      <c r="L4988">
        <f t="shared" ca="1" si="1389"/>
        <v>-93.150000000001455</v>
      </c>
      <c r="M4988" s="14">
        <f t="shared" si="1390"/>
        <v>6923.0300000000498</v>
      </c>
      <c r="N4988">
        <f t="shared" si="1396"/>
        <v>0</v>
      </c>
      <c r="O4988">
        <f t="shared" si="1391"/>
        <v>0</v>
      </c>
      <c r="P4988">
        <f>COUNTIF(作圖資料!$A$3:$A$249,A4988)</f>
        <v>0</v>
      </c>
      <c r="R4988" s="7">
        <f t="shared" si="1397"/>
        <v>96</v>
      </c>
      <c r="S4988" s="8">
        <f t="shared" ca="1" si="1398"/>
        <v>-96</v>
      </c>
      <c r="T4988" s="8">
        <f t="shared" ca="1" si="1399"/>
        <v>8830</v>
      </c>
      <c r="U4988" s="8">
        <f t="shared" ca="1" si="1400"/>
        <v>0</v>
      </c>
      <c r="V4988" s="9">
        <f t="shared" ca="1" si="1401"/>
        <v>0</v>
      </c>
      <c r="W4988" s="3">
        <f t="shared" si="1402"/>
        <v>-3.5225231530081613E-3</v>
      </c>
      <c r="X4988" s="3">
        <f t="shared" si="1403"/>
        <v>7.0403807124361784E-3</v>
      </c>
      <c r="Y4988" s="3">
        <f t="shared" si="1404"/>
        <v>8.2404719543027749E-3</v>
      </c>
    </row>
    <row r="4989" spans="1:25" x14ac:dyDescent="0.25">
      <c r="A4989" s="1">
        <v>43334</v>
      </c>
      <c r="B4989" s="2">
        <v>10804.2</v>
      </c>
      <c r="C4989" s="2">
        <v>97387</v>
      </c>
      <c r="D4989" s="2">
        <v>10764</v>
      </c>
      <c r="E4989" s="2">
        <v>10749</v>
      </c>
      <c r="F4989" s="13">
        <f t="shared" si="1392"/>
        <v>-3.7207752540678873E-3</v>
      </c>
      <c r="G4989" s="2">
        <f t="shared" si="1387"/>
        <v>10900.102500000001</v>
      </c>
      <c r="H4989" s="2">
        <f t="shared" ca="1" si="1393"/>
        <v>117698.4</v>
      </c>
      <c r="I4989">
        <f t="shared" ca="1" si="1394"/>
        <v>-1</v>
      </c>
      <c r="J4989">
        <f t="shared" si="1395"/>
        <v>-1</v>
      </c>
      <c r="K4989">
        <f t="shared" si="1388"/>
        <v>12</v>
      </c>
      <c r="L4989">
        <f t="shared" ca="1" si="1389"/>
        <v>-12</v>
      </c>
      <c r="M4989" s="14">
        <f t="shared" si="1390"/>
        <v>6923.0300000000498</v>
      </c>
      <c r="N4989">
        <f t="shared" si="1396"/>
        <v>0</v>
      </c>
      <c r="O4989">
        <f t="shared" si="1391"/>
        <v>0</v>
      </c>
      <c r="P4989">
        <f>COUNTIF(作圖資料!$A$3:$A$249,A4989)</f>
        <v>0</v>
      </c>
      <c r="R4989" s="7">
        <f t="shared" si="1397"/>
        <v>-3</v>
      </c>
      <c r="S4989" s="8">
        <f t="shared" ca="1" si="1398"/>
        <v>3</v>
      </c>
      <c r="T4989" s="8">
        <f t="shared" ca="1" si="1399"/>
        <v>8830</v>
      </c>
      <c r="U4989" s="8">
        <f t="shared" ca="1" si="1400"/>
        <v>0</v>
      </c>
      <c r="V4989" s="9">
        <f t="shared" ca="1" si="1401"/>
        <v>0</v>
      </c>
      <c r="W4989" s="3">
        <f t="shared" si="1402"/>
        <v>-3.5225231530081613E-3</v>
      </c>
      <c r="X4989" s="3">
        <f t="shared" si="1403"/>
        <v>8.1601231716705858E-3</v>
      </c>
      <c r="Y4989" s="3">
        <f t="shared" si="1404"/>
        <v>7.9595467740425363E-3</v>
      </c>
    </row>
    <row r="4990" spans="1:25" x14ac:dyDescent="0.25">
      <c r="A4990" s="1">
        <v>43335</v>
      </c>
      <c r="B4990" s="2">
        <v>10863.13</v>
      </c>
      <c r="C4990" s="2">
        <v>99539</v>
      </c>
      <c r="D4990" s="2">
        <v>10842</v>
      </c>
      <c r="E4990" s="2">
        <v>10825</v>
      </c>
      <c r="F4990" s="13">
        <f t="shared" si="1392"/>
        <v>-1.9451115838620137E-3</v>
      </c>
      <c r="G4990" s="2">
        <f t="shared" ref="G4990:G5053" si="1405">AVERAGE(B4931:B4990)</f>
        <v>10900.801833333333</v>
      </c>
      <c r="H4990" s="2">
        <f t="shared" ca="1" si="1393"/>
        <v>109820.4</v>
      </c>
      <c r="I4990">
        <f t="shared" ca="1" si="1394"/>
        <v>-1</v>
      </c>
      <c r="J4990">
        <f t="shared" si="1395"/>
        <v>-1</v>
      </c>
      <c r="K4990">
        <f t="shared" ref="K4990:K5053" si="1406">B4990-B4989</f>
        <v>58.929999999998472</v>
      </c>
      <c r="L4990">
        <f t="shared" ref="L4990:L5053" ca="1" si="1407">I4989*K4990</f>
        <v>-58.929999999998472</v>
      </c>
      <c r="M4990" s="14">
        <f t="shared" ref="M4990:M5053" si="1408">M4989+K4990*N4989</f>
        <v>6923.0300000000498</v>
      </c>
      <c r="N4990">
        <f t="shared" si="1396"/>
        <v>0</v>
      </c>
      <c r="O4990">
        <f t="shared" ref="O4990:O5053" si="1409">ABS(N4990-N4989)</f>
        <v>0</v>
      </c>
      <c r="P4990">
        <f>COUNTIF(作圖資料!$A$3:$A$249,A4990)</f>
        <v>0</v>
      </c>
      <c r="R4990" s="7">
        <f t="shared" si="1397"/>
        <v>78</v>
      </c>
      <c r="S4990" s="8">
        <f t="shared" ca="1" si="1398"/>
        <v>-78</v>
      </c>
      <c r="T4990" s="8">
        <f t="shared" ca="1" si="1399"/>
        <v>8830</v>
      </c>
      <c r="U4990" s="8">
        <f t="shared" ca="1" si="1400"/>
        <v>0</v>
      </c>
      <c r="V4990" s="9">
        <f t="shared" ca="1" si="1401"/>
        <v>0</v>
      </c>
      <c r="W4990" s="3">
        <f t="shared" si="1402"/>
        <v>-3.5225231530081613E-3</v>
      </c>
      <c r="X4990" s="3">
        <f t="shared" si="1403"/>
        <v>1.3658991765227224E-2</v>
      </c>
      <c r="Y4990" s="3">
        <f t="shared" si="1404"/>
        <v>1.526360146081096E-2</v>
      </c>
    </row>
    <row r="4991" spans="1:25" x14ac:dyDescent="0.25">
      <c r="A4991" s="1">
        <v>43336</v>
      </c>
      <c r="B4991" s="2">
        <v>10809.35</v>
      </c>
      <c r="C4991" s="2">
        <v>96246</v>
      </c>
      <c r="D4991" s="2">
        <v>10788</v>
      </c>
      <c r="E4991" s="2">
        <v>10771</v>
      </c>
      <c r="F4991" s="13">
        <f t="shared" si="1392"/>
        <v>-1.9751418910480822E-3</v>
      </c>
      <c r="G4991" s="2">
        <f t="shared" si="1405"/>
        <v>10899.708333333334</v>
      </c>
      <c r="H4991" s="2">
        <f t="shared" ca="1" si="1393"/>
        <v>103742.2</v>
      </c>
      <c r="I4991">
        <f t="shared" ca="1" si="1394"/>
        <v>-1</v>
      </c>
      <c r="J4991">
        <f t="shared" si="1395"/>
        <v>-1</v>
      </c>
      <c r="K4991">
        <f t="shared" si="1406"/>
        <v>-53.779999999998836</v>
      </c>
      <c r="L4991">
        <f t="shared" ca="1" si="1407"/>
        <v>53.779999999998836</v>
      </c>
      <c r="M4991" s="14">
        <f t="shared" si="1408"/>
        <v>6923.0300000000498</v>
      </c>
      <c r="N4991">
        <f t="shared" si="1396"/>
        <v>0</v>
      </c>
      <c r="O4991">
        <f t="shared" si="1409"/>
        <v>0</v>
      </c>
      <c r="P4991">
        <f>COUNTIF(作圖資料!$A$3:$A$249,A4991)</f>
        <v>0</v>
      </c>
      <c r="R4991" s="7">
        <f t="shared" si="1397"/>
        <v>-54</v>
      </c>
      <c r="S4991" s="8">
        <f t="shared" ca="1" si="1398"/>
        <v>54</v>
      </c>
      <c r="T4991" s="8">
        <f t="shared" ca="1" si="1399"/>
        <v>8830</v>
      </c>
      <c r="U4991" s="8">
        <f t="shared" ca="1" si="1400"/>
        <v>0</v>
      </c>
      <c r="V4991" s="9">
        <f t="shared" ca="1" si="1401"/>
        <v>0</v>
      </c>
      <c r="W4991" s="3">
        <f t="shared" si="1402"/>
        <v>-3.5225231530081613E-3</v>
      </c>
      <c r="X4991" s="3">
        <f t="shared" si="1403"/>
        <v>8.6406793104252255E-3</v>
      </c>
      <c r="Y4991" s="3">
        <f t="shared" si="1404"/>
        <v>1.0206948216125111E-2</v>
      </c>
    </row>
    <row r="4992" spans="1:25" x14ac:dyDescent="0.25">
      <c r="A4992" s="1">
        <v>43339</v>
      </c>
      <c r="B4992" s="2">
        <v>10902.21</v>
      </c>
      <c r="C4992" s="2">
        <v>105141</v>
      </c>
      <c r="D4992" s="2">
        <v>10884</v>
      </c>
      <c r="E4992" s="2">
        <v>10864</v>
      </c>
      <c r="F4992" s="13">
        <f t="shared" si="1392"/>
        <v>-1.6703035439602498E-3</v>
      </c>
      <c r="G4992" s="2">
        <f t="shared" si="1405"/>
        <v>10898.927166666666</v>
      </c>
      <c r="H4992" s="2">
        <f t="shared" ca="1" si="1393"/>
        <v>102120.2</v>
      </c>
      <c r="I4992">
        <f t="shared" ca="1" si="1394"/>
        <v>1</v>
      </c>
      <c r="J4992">
        <f t="shared" si="1395"/>
        <v>-1</v>
      </c>
      <c r="K4992">
        <f t="shared" si="1406"/>
        <v>92.859999999998763</v>
      </c>
      <c r="L4992">
        <f t="shared" ca="1" si="1407"/>
        <v>-92.859999999998763</v>
      </c>
      <c r="M4992" s="14">
        <f t="shared" si="1408"/>
        <v>6923.0300000000498</v>
      </c>
      <c r="N4992">
        <f t="shared" si="1396"/>
        <v>0</v>
      </c>
      <c r="O4992">
        <f t="shared" si="1409"/>
        <v>0</v>
      </c>
      <c r="P4992">
        <f>COUNTIF(作圖資料!$A$3:$A$249,A4992)</f>
        <v>0</v>
      </c>
      <c r="R4992" s="7">
        <f t="shared" si="1397"/>
        <v>96</v>
      </c>
      <c r="S4992" s="8">
        <f t="shared" ca="1" si="1398"/>
        <v>-96</v>
      </c>
      <c r="T4992" s="8">
        <f t="shared" ca="1" si="1399"/>
        <v>8830</v>
      </c>
      <c r="U4992" s="8">
        <f t="shared" ca="1" si="1400"/>
        <v>0</v>
      </c>
      <c r="V4992" s="9">
        <f t="shared" ca="1" si="1401"/>
        <v>0</v>
      </c>
      <c r="W4992" s="3">
        <f t="shared" si="1402"/>
        <v>-3.5225231530081613E-3</v>
      </c>
      <c r="X4992" s="3">
        <f t="shared" si="1403"/>
        <v>1.7305619707467024E-2</v>
      </c>
      <c r="Y4992" s="3">
        <f t="shared" si="1404"/>
        <v>1.9196553984455411E-2</v>
      </c>
    </row>
    <row r="4993" spans="1:25" x14ac:dyDescent="0.25">
      <c r="A4993" s="1">
        <v>43340</v>
      </c>
      <c r="B4993" s="2">
        <v>10989.55</v>
      </c>
      <c r="C4993" s="2">
        <v>127665</v>
      </c>
      <c r="D4993" s="2">
        <v>10955</v>
      </c>
      <c r="E4993" s="2">
        <v>10937</v>
      </c>
      <c r="F4993" s="13">
        <f t="shared" si="1392"/>
        <v>-3.143895791911322E-3</v>
      </c>
      <c r="G4993" s="2">
        <f t="shared" si="1405"/>
        <v>10896.928000000002</v>
      </c>
      <c r="H4993" s="2">
        <f t="shared" ca="1" si="1393"/>
        <v>105195.6</v>
      </c>
      <c r="I4993">
        <f t="shared" ca="1" si="1394"/>
        <v>1</v>
      </c>
      <c r="J4993">
        <f t="shared" si="1395"/>
        <v>-1</v>
      </c>
      <c r="K4993">
        <f t="shared" si="1406"/>
        <v>87.340000000000146</v>
      </c>
      <c r="L4993">
        <f t="shared" ca="1" si="1407"/>
        <v>87.340000000000146</v>
      </c>
      <c r="M4993" s="14">
        <f t="shared" si="1408"/>
        <v>6923.0300000000498</v>
      </c>
      <c r="N4993">
        <f t="shared" si="1396"/>
        <v>0</v>
      </c>
      <c r="O4993">
        <f t="shared" si="1409"/>
        <v>0</v>
      </c>
      <c r="P4993">
        <f>COUNTIF(作圖資料!$A$3:$A$249,A4993)</f>
        <v>0</v>
      </c>
      <c r="R4993" s="7">
        <f t="shared" si="1397"/>
        <v>71</v>
      </c>
      <c r="S4993" s="8">
        <f t="shared" ca="1" si="1398"/>
        <v>71</v>
      </c>
      <c r="T4993" s="8">
        <f t="shared" ca="1" si="1399"/>
        <v>8830</v>
      </c>
      <c r="U4993" s="8">
        <f t="shared" ca="1" si="1400"/>
        <v>0</v>
      </c>
      <c r="V4993" s="9">
        <f t="shared" ca="1" si="1401"/>
        <v>0</v>
      </c>
      <c r="W4993" s="3">
        <f t="shared" si="1402"/>
        <v>-3.5225231530081613E-3</v>
      </c>
      <c r="X4993" s="3">
        <f t="shared" si="1403"/>
        <v>2.5455478573261248E-2</v>
      </c>
      <c r="Y4993" s="3">
        <f t="shared" si="1404"/>
        <v>2.5845116583949723E-2</v>
      </c>
    </row>
    <row r="4994" spans="1:25" x14ac:dyDescent="0.25">
      <c r="A4994" s="1">
        <v>43341</v>
      </c>
      <c r="B4994" s="2">
        <v>11099.57</v>
      </c>
      <c r="C4994" s="2">
        <v>118585</v>
      </c>
      <c r="D4994" s="2">
        <v>11042</v>
      </c>
      <c r="E4994" s="2">
        <v>11023</v>
      </c>
      <c r="F4994" s="13">
        <f t="shared" si="1392"/>
        <v>-5.186687412215063E-3</v>
      </c>
      <c r="G4994" s="2">
        <f t="shared" si="1405"/>
        <v>10896.918999999998</v>
      </c>
      <c r="H4994" s="2">
        <f t="shared" ca="1" si="1393"/>
        <v>109435.2</v>
      </c>
      <c r="I4994">
        <f t="shared" ca="1" si="1394"/>
        <v>1</v>
      </c>
      <c r="J4994">
        <f t="shared" si="1395"/>
        <v>-1</v>
      </c>
      <c r="K4994">
        <f t="shared" si="1406"/>
        <v>110.02000000000044</v>
      </c>
      <c r="L4994">
        <f t="shared" ca="1" si="1407"/>
        <v>110.02000000000044</v>
      </c>
      <c r="M4994" s="14">
        <f t="shared" si="1408"/>
        <v>6923.0300000000498</v>
      </c>
      <c r="N4994">
        <f t="shared" si="1396"/>
        <v>0</v>
      </c>
      <c r="O4994">
        <f t="shared" si="1409"/>
        <v>0</v>
      </c>
      <c r="P4994">
        <f>COUNTIF(作圖資料!$A$3:$A$249,A4994)</f>
        <v>0</v>
      </c>
      <c r="R4994" s="7">
        <f t="shared" si="1397"/>
        <v>87</v>
      </c>
      <c r="S4994" s="8">
        <f t="shared" ca="1" si="1398"/>
        <v>87</v>
      </c>
      <c r="T4994" s="8">
        <f t="shared" ca="1" si="1399"/>
        <v>8830</v>
      </c>
      <c r="U4994" s="8">
        <f t="shared" ca="1" si="1400"/>
        <v>0</v>
      </c>
      <c r="V4994" s="9">
        <f t="shared" ca="1" si="1401"/>
        <v>0</v>
      </c>
      <c r="W4994" s="3">
        <f t="shared" si="1402"/>
        <v>-3.5225231530081613E-3</v>
      </c>
      <c r="X4994" s="3">
        <f t="shared" si="1403"/>
        <v>3.5721650687008388E-2</v>
      </c>
      <c r="Y4994" s="3">
        <f t="shared" si="1404"/>
        <v>3.3991946811499085E-2</v>
      </c>
    </row>
    <row r="4995" spans="1:25" x14ac:dyDescent="0.25">
      <c r="A4995" s="1">
        <v>43342</v>
      </c>
      <c r="B4995" s="2">
        <v>11093.75</v>
      </c>
      <c r="C4995" s="2">
        <v>112224</v>
      </c>
      <c r="D4995" s="2">
        <v>11022</v>
      </c>
      <c r="E4995" s="2">
        <v>11003</v>
      </c>
      <c r="F4995" s="13">
        <f t="shared" ref="F4995:F5058" si="1410">IF(P4995=1,E4995,D4995)/B4995-1</f>
        <v>-6.4676056338027754E-3</v>
      </c>
      <c r="G4995" s="2">
        <f t="shared" si="1405"/>
        <v>10895.117666666663</v>
      </c>
      <c r="H4995" s="2">
        <f t="shared" ref="H4995:H5058" ca="1" si="1411">IF(ROW()&gt;$H$1,AVERAGE(OFFSET(C4995,-$H$1+1,,$H$1)),"")</f>
        <v>111972.2</v>
      </c>
      <c r="I4995">
        <f t="shared" ref="I4995:I5058" ca="1" si="1412">IF(H4995="",0,SIGN(C4995-H4995))</f>
        <v>1</v>
      </c>
      <c r="J4995">
        <f t="shared" ref="J4995:J5058" si="1413">SIGN(F4995)</f>
        <v>-1</v>
      </c>
      <c r="K4995">
        <f t="shared" si="1406"/>
        <v>-5.819999999999709</v>
      </c>
      <c r="L4995">
        <f t="shared" ca="1" si="1407"/>
        <v>-5.819999999999709</v>
      </c>
      <c r="M4995" s="14">
        <f t="shared" si="1408"/>
        <v>6923.0300000000498</v>
      </c>
      <c r="N4995">
        <f t="shared" ref="N4995:N5058" si="1414">INT(M4995*$Q$1/B4995)*CHOOSE($L$1,I4995,J4995)</f>
        <v>0</v>
      </c>
      <c r="O4995">
        <f t="shared" si="1409"/>
        <v>0</v>
      </c>
      <c r="P4995">
        <f>COUNTIF(作圖資料!$A$3:$A$249,A4995)</f>
        <v>0</v>
      </c>
      <c r="R4995" s="7">
        <f t="shared" si="1397"/>
        <v>-20</v>
      </c>
      <c r="S4995" s="8">
        <f t="shared" ca="1" si="1398"/>
        <v>-20</v>
      </c>
      <c r="T4995" s="8">
        <f t="shared" ca="1" si="1399"/>
        <v>8830</v>
      </c>
      <c r="U4995" s="8">
        <f t="shared" ca="1" si="1400"/>
        <v>0</v>
      </c>
      <c r="V4995" s="9">
        <f t="shared" ca="1" si="1401"/>
        <v>0</v>
      </c>
      <c r="W4995" s="3">
        <f t="shared" si="1402"/>
        <v>-3.5225231530081613E-3</v>
      </c>
      <c r="X4995" s="3">
        <f t="shared" si="1403"/>
        <v>3.5178575594279726E-2</v>
      </c>
      <c r="Y4995" s="3">
        <f t="shared" si="1404"/>
        <v>3.2119112276430384E-2</v>
      </c>
    </row>
    <row r="4996" spans="1:25" x14ac:dyDescent="0.25">
      <c r="A4996" s="1">
        <v>43343</v>
      </c>
      <c r="B4996" s="2">
        <v>11063.94</v>
      </c>
      <c r="C4996" s="2">
        <v>120067</v>
      </c>
      <c r="D4996" s="2">
        <v>11022</v>
      </c>
      <c r="E4996" s="2">
        <v>11006</v>
      </c>
      <c r="F4996" s="13">
        <f t="shared" si="1410"/>
        <v>-3.7906930080966461E-3</v>
      </c>
      <c r="G4996" s="2">
        <f t="shared" si="1405"/>
        <v>10891.987499999996</v>
      </c>
      <c r="H4996" s="2">
        <f t="shared" ca="1" si="1411"/>
        <v>116736.4</v>
      </c>
      <c r="I4996">
        <f t="shared" ca="1" si="1412"/>
        <v>1</v>
      </c>
      <c r="J4996">
        <f t="shared" si="1413"/>
        <v>-1</v>
      </c>
      <c r="K4996">
        <f t="shared" si="1406"/>
        <v>-29.809999999999491</v>
      </c>
      <c r="L4996">
        <f t="shared" ca="1" si="1407"/>
        <v>-29.809999999999491</v>
      </c>
      <c r="M4996" s="14">
        <f t="shared" si="1408"/>
        <v>6923.0300000000498</v>
      </c>
      <c r="N4996">
        <f t="shared" si="1414"/>
        <v>0</v>
      </c>
      <c r="O4996">
        <f t="shared" si="1409"/>
        <v>0</v>
      </c>
      <c r="P4996">
        <f>COUNTIF(作圖資料!$A$3:$A$249,A4996)</f>
        <v>0</v>
      </c>
      <c r="R4996" s="7">
        <f t="shared" ref="R4996:R5059" si="1415">D4996-IF(P4995=1,E4995,D4995)</f>
        <v>0</v>
      </c>
      <c r="S4996" s="8">
        <f t="shared" ref="S4996:S5059" ca="1" si="1416">I4995*R4996</f>
        <v>0</v>
      </c>
      <c r="T4996" s="8">
        <f t="shared" ref="T4996:T5059" ca="1" si="1417">T4995+R4996*U4995</f>
        <v>8830</v>
      </c>
      <c r="U4996" s="8">
        <f t="shared" ref="U4996:U5059" ca="1" si="1418">INT(T4996*$Q$1/IF(P4996=1,E4996,D4996))*I4996</f>
        <v>0</v>
      </c>
      <c r="V4996" s="9">
        <f t="shared" ref="V4996:V5059" ca="1" si="1419">IF(P4996=1,ABS(U4996)+ABS(U4995),ABS(U4996-U4995))</f>
        <v>0</v>
      </c>
      <c r="W4996" s="3">
        <f t="shared" ref="W4996:W5059" si="1420">IF(P4995=1,F4995,W4995)</f>
        <v>-3.5225231530081613E-3</v>
      </c>
      <c r="X4996" s="3">
        <f t="shared" ref="X4996:X5059" si="1421">IF(P4995=1,K4996/B4995,(1+K4996/B4995)*(1+X4995)-1)</f>
        <v>3.2396948701798323E-2</v>
      </c>
      <c r="Y4996" s="3">
        <f t="shared" ref="Y4996:Y5059" si="1422">IF(P4995=1,R4996/E4995,(1+R4996/D4995)*(1+Y4995)-1)</f>
        <v>3.2119112276430384E-2</v>
      </c>
    </row>
    <row r="4997" spans="1:25" x14ac:dyDescent="0.25">
      <c r="A4997" s="1">
        <v>43346</v>
      </c>
      <c r="B4997" s="2">
        <v>10964.22</v>
      </c>
      <c r="C4997" s="2">
        <v>109979</v>
      </c>
      <c r="D4997" s="2">
        <v>10936</v>
      </c>
      <c r="E4997" s="2">
        <v>10922</v>
      </c>
      <c r="F4997" s="13">
        <f t="shared" si="1410"/>
        <v>-2.5738265011099326E-3</v>
      </c>
      <c r="G4997" s="2">
        <f t="shared" si="1405"/>
        <v>10888.784166666663</v>
      </c>
      <c r="H4997" s="2">
        <f t="shared" ca="1" si="1411"/>
        <v>117704</v>
      </c>
      <c r="I4997">
        <f t="shared" ca="1" si="1412"/>
        <v>-1</v>
      </c>
      <c r="J4997">
        <f t="shared" si="1413"/>
        <v>-1</v>
      </c>
      <c r="K4997">
        <f t="shared" si="1406"/>
        <v>-99.720000000001164</v>
      </c>
      <c r="L4997">
        <f t="shared" ca="1" si="1407"/>
        <v>-99.720000000001164</v>
      </c>
      <c r="M4997" s="14">
        <f t="shared" si="1408"/>
        <v>6923.0300000000498</v>
      </c>
      <c r="N4997">
        <f t="shared" si="1414"/>
        <v>0</v>
      </c>
      <c r="O4997">
        <f t="shared" si="1409"/>
        <v>0</v>
      </c>
      <c r="P4997">
        <f>COUNTIF(作圖資料!$A$3:$A$249,A4997)</f>
        <v>0</v>
      </c>
      <c r="R4997" s="7">
        <f t="shared" si="1415"/>
        <v>-86</v>
      </c>
      <c r="S4997" s="8">
        <f t="shared" ca="1" si="1416"/>
        <v>-86</v>
      </c>
      <c r="T4997" s="8">
        <f t="shared" ca="1" si="1417"/>
        <v>8830</v>
      </c>
      <c r="U4997" s="8">
        <f t="shared" ca="1" si="1418"/>
        <v>0</v>
      </c>
      <c r="V4997" s="9">
        <f t="shared" ca="1" si="1419"/>
        <v>0</v>
      </c>
      <c r="W4997" s="3">
        <f t="shared" si="1420"/>
        <v>-3.5225231530081613E-3</v>
      </c>
      <c r="X4997" s="3">
        <f t="shared" si="1421"/>
        <v>2.3091888865560684E-2</v>
      </c>
      <c r="Y4997" s="3">
        <f t="shared" si="1422"/>
        <v>2.4065923775634435E-2</v>
      </c>
    </row>
    <row r="4998" spans="1:25" x14ac:dyDescent="0.25">
      <c r="A4998" s="1">
        <v>43347</v>
      </c>
      <c r="B4998" s="2">
        <v>11021.38</v>
      </c>
      <c r="C4998" s="2">
        <v>113955</v>
      </c>
      <c r="D4998" s="2">
        <v>11001</v>
      </c>
      <c r="E4998" s="2">
        <v>10988</v>
      </c>
      <c r="F4998" s="13">
        <f t="shared" si="1410"/>
        <v>-1.8491332301399099E-3</v>
      </c>
      <c r="G4998" s="2">
        <f t="shared" si="1405"/>
        <v>10886.65333333333</v>
      </c>
      <c r="H4998" s="2">
        <f t="shared" ca="1" si="1411"/>
        <v>114962</v>
      </c>
      <c r="I4998">
        <f t="shared" ca="1" si="1412"/>
        <v>-1</v>
      </c>
      <c r="J4998">
        <f t="shared" si="1413"/>
        <v>-1</v>
      </c>
      <c r="K4998">
        <f t="shared" si="1406"/>
        <v>57.159999999999854</v>
      </c>
      <c r="L4998">
        <f t="shared" ca="1" si="1407"/>
        <v>-57.159999999999854</v>
      </c>
      <c r="M4998" s="14">
        <f t="shared" si="1408"/>
        <v>6923.0300000000498</v>
      </c>
      <c r="N4998">
        <f t="shared" si="1414"/>
        <v>0</v>
      </c>
      <c r="O4998">
        <f t="shared" si="1409"/>
        <v>0</v>
      </c>
      <c r="P4998">
        <f>COUNTIF(作圖資料!$A$3:$A$249,A4998)</f>
        <v>0</v>
      </c>
      <c r="R4998" s="7">
        <f t="shared" si="1415"/>
        <v>65</v>
      </c>
      <c r="S4998" s="8">
        <f t="shared" ca="1" si="1416"/>
        <v>-65</v>
      </c>
      <c r="T4998" s="8">
        <f t="shared" ca="1" si="1417"/>
        <v>8830</v>
      </c>
      <c r="U4998" s="8">
        <f t="shared" ca="1" si="1418"/>
        <v>0</v>
      </c>
      <c r="V4998" s="9">
        <f t="shared" ca="1" si="1419"/>
        <v>0</v>
      </c>
      <c r="W4998" s="3">
        <f t="shared" si="1420"/>
        <v>-3.5225231530081613E-3</v>
      </c>
      <c r="X4998" s="3">
        <f t="shared" si="1421"/>
        <v>2.8425595446380347E-2</v>
      </c>
      <c r="Y4998" s="3">
        <f t="shared" si="1422"/>
        <v>3.0152636014608047E-2</v>
      </c>
    </row>
    <row r="4999" spans="1:25" x14ac:dyDescent="0.25">
      <c r="A4999" s="1">
        <v>43348</v>
      </c>
      <c r="B4999" s="2">
        <v>10995.13</v>
      </c>
      <c r="C4999" s="2">
        <v>113948</v>
      </c>
      <c r="D4999" s="2">
        <v>10949</v>
      </c>
      <c r="E4999" s="2">
        <v>10937</v>
      </c>
      <c r="F4999" s="13">
        <f t="shared" si="1410"/>
        <v>-4.1954938231744121E-3</v>
      </c>
      <c r="G4999" s="2">
        <f t="shared" si="1405"/>
        <v>10884.158999999996</v>
      </c>
      <c r="H4999" s="2">
        <f t="shared" ca="1" si="1411"/>
        <v>114034.6</v>
      </c>
      <c r="I4999">
        <f t="shared" ca="1" si="1412"/>
        <v>-1</v>
      </c>
      <c r="J4999">
        <f t="shared" si="1413"/>
        <v>-1</v>
      </c>
      <c r="K4999">
        <f t="shared" si="1406"/>
        <v>-26.25</v>
      </c>
      <c r="L4999">
        <f t="shared" ca="1" si="1407"/>
        <v>26.25</v>
      </c>
      <c r="M4999" s="14">
        <f t="shared" si="1408"/>
        <v>6923.0300000000498</v>
      </c>
      <c r="N4999">
        <f t="shared" si="1414"/>
        <v>0</v>
      </c>
      <c r="O4999">
        <f t="shared" si="1409"/>
        <v>0</v>
      </c>
      <c r="P4999">
        <f>COUNTIF(作圖資料!$A$3:$A$249,A4999)</f>
        <v>0</v>
      </c>
      <c r="R4999" s="7">
        <f t="shared" si="1415"/>
        <v>-52</v>
      </c>
      <c r="S4999" s="8">
        <f t="shared" ca="1" si="1416"/>
        <v>52</v>
      </c>
      <c r="T4999" s="8">
        <f t="shared" ca="1" si="1417"/>
        <v>8830</v>
      </c>
      <c r="U4999" s="8">
        <f t="shared" ca="1" si="1418"/>
        <v>0</v>
      </c>
      <c r="V4999" s="9">
        <f t="shared" ca="1" si="1419"/>
        <v>0</v>
      </c>
      <c r="W4999" s="3">
        <f t="shared" si="1420"/>
        <v>-3.5225231530081613E-3</v>
      </c>
      <c r="X4999" s="3">
        <f t="shared" si="1421"/>
        <v>2.5976158816805039E-2</v>
      </c>
      <c r="Y4999" s="3">
        <f t="shared" si="1422"/>
        <v>2.5283266223429024E-2</v>
      </c>
    </row>
    <row r="5000" spans="1:25" x14ac:dyDescent="0.25">
      <c r="A5000" s="1">
        <v>43349</v>
      </c>
      <c r="B5000" s="2">
        <v>10924.3</v>
      </c>
      <c r="C5000" s="2">
        <v>127556</v>
      </c>
      <c r="D5000" s="2">
        <v>10900</v>
      </c>
      <c r="E5000" s="2">
        <v>10886</v>
      </c>
      <c r="F5000" s="13">
        <f t="shared" si="1410"/>
        <v>-2.2243988173155094E-3</v>
      </c>
      <c r="G5000" s="2">
        <f t="shared" si="1405"/>
        <v>10880.010499999999</v>
      </c>
      <c r="H5000" s="2">
        <f t="shared" ca="1" si="1411"/>
        <v>117101</v>
      </c>
      <c r="I5000">
        <f t="shared" ca="1" si="1412"/>
        <v>1</v>
      </c>
      <c r="J5000">
        <f t="shared" si="1413"/>
        <v>-1</v>
      </c>
      <c r="K5000">
        <f t="shared" si="1406"/>
        <v>-70.829999999999927</v>
      </c>
      <c r="L5000">
        <f t="shared" ca="1" si="1407"/>
        <v>70.829999999999927</v>
      </c>
      <c r="M5000" s="14">
        <f t="shared" si="1408"/>
        <v>6923.0300000000498</v>
      </c>
      <c r="N5000">
        <f t="shared" si="1414"/>
        <v>0</v>
      </c>
      <c r="O5000">
        <f t="shared" si="1409"/>
        <v>0</v>
      </c>
      <c r="P5000">
        <f>COUNTIF(作圖資料!$A$3:$A$249,A5000)</f>
        <v>0</v>
      </c>
      <c r="R5000" s="7">
        <f t="shared" si="1415"/>
        <v>-49</v>
      </c>
      <c r="S5000" s="8">
        <f t="shared" ca="1" si="1416"/>
        <v>49</v>
      </c>
      <c r="T5000" s="8">
        <f t="shared" ca="1" si="1417"/>
        <v>8830</v>
      </c>
      <c r="U5000" s="8">
        <f t="shared" ca="1" si="1418"/>
        <v>0</v>
      </c>
      <c r="V5000" s="9">
        <f t="shared" ca="1" si="1419"/>
        <v>0</v>
      </c>
      <c r="W5000" s="3">
        <f t="shared" si="1420"/>
        <v>-3.5225231530081613E-3</v>
      </c>
      <c r="X5000" s="3">
        <f t="shared" si="1421"/>
        <v>1.936687895117406E-2</v>
      </c>
      <c r="Y5000" s="3">
        <f t="shared" si="1422"/>
        <v>2.0694821612510461E-2</v>
      </c>
    </row>
    <row r="5001" spans="1:25" x14ac:dyDescent="0.25">
      <c r="A5001" s="1">
        <v>43350</v>
      </c>
      <c r="B5001" s="2">
        <v>10846.99</v>
      </c>
      <c r="C5001" s="2">
        <v>148759</v>
      </c>
      <c r="D5001" s="2">
        <v>10846</v>
      </c>
      <c r="E5001" s="2">
        <v>10833</v>
      </c>
      <c r="F5001" s="13">
        <f t="shared" si="1410"/>
        <v>-9.12695595736146E-5</v>
      </c>
      <c r="G5001" s="2">
        <f t="shared" si="1405"/>
        <v>10877.227333333332</v>
      </c>
      <c r="H5001" s="2">
        <f t="shared" ca="1" si="1411"/>
        <v>122839.4</v>
      </c>
      <c r="I5001">
        <f t="shared" ca="1" si="1412"/>
        <v>1</v>
      </c>
      <c r="J5001">
        <f t="shared" si="1413"/>
        <v>-1</v>
      </c>
      <c r="K5001">
        <f t="shared" si="1406"/>
        <v>-77.309999999999491</v>
      </c>
      <c r="L5001">
        <f t="shared" ca="1" si="1407"/>
        <v>-77.309999999999491</v>
      </c>
      <c r="M5001" s="14">
        <f t="shared" si="1408"/>
        <v>6923.0300000000498</v>
      </c>
      <c r="N5001">
        <f t="shared" si="1414"/>
        <v>0</v>
      </c>
      <c r="O5001">
        <f t="shared" si="1409"/>
        <v>0</v>
      </c>
      <c r="P5001">
        <f>COUNTIF(作圖資料!$A$3:$A$249,A5001)</f>
        <v>0</v>
      </c>
      <c r="R5001" s="7">
        <f t="shared" si="1415"/>
        <v>-54</v>
      </c>
      <c r="S5001" s="8">
        <f t="shared" ca="1" si="1416"/>
        <v>-54</v>
      </c>
      <c r="T5001" s="8">
        <f t="shared" ca="1" si="1417"/>
        <v>8830</v>
      </c>
      <c r="U5001" s="8">
        <f t="shared" ca="1" si="1418"/>
        <v>0</v>
      </c>
      <c r="V5001" s="9">
        <f t="shared" ca="1" si="1419"/>
        <v>0</v>
      </c>
      <c r="W5001" s="3">
        <f t="shared" si="1420"/>
        <v>-3.5225231530081613E-3</v>
      </c>
      <c r="X5001" s="3">
        <f t="shared" si="1421"/>
        <v>1.2152938157556692E-2</v>
      </c>
      <c r="Y5001" s="3">
        <f t="shared" si="1422"/>
        <v>1.5638168367824612E-2</v>
      </c>
    </row>
    <row r="5002" spans="1:25" x14ac:dyDescent="0.25">
      <c r="A5002" s="1">
        <v>43353</v>
      </c>
      <c r="B5002" s="2">
        <v>10725.8</v>
      </c>
      <c r="C5002" s="2">
        <v>145312</v>
      </c>
      <c r="D5002" s="2">
        <v>10735</v>
      </c>
      <c r="E5002" s="2">
        <v>10726</v>
      </c>
      <c r="F5002" s="13">
        <f t="shared" si="1410"/>
        <v>8.5774487683898393E-4</v>
      </c>
      <c r="G5002" s="2">
        <f t="shared" si="1405"/>
        <v>10871.199500000001</v>
      </c>
      <c r="H5002" s="2">
        <f t="shared" ca="1" si="1411"/>
        <v>129906</v>
      </c>
      <c r="I5002">
        <f t="shared" ca="1" si="1412"/>
        <v>1</v>
      </c>
      <c r="J5002">
        <f t="shared" si="1413"/>
        <v>1</v>
      </c>
      <c r="K5002">
        <f t="shared" si="1406"/>
        <v>-121.19000000000051</v>
      </c>
      <c r="L5002">
        <f t="shared" ca="1" si="1407"/>
        <v>-121.19000000000051</v>
      </c>
      <c r="M5002" s="14">
        <f t="shared" si="1408"/>
        <v>6923.0300000000498</v>
      </c>
      <c r="N5002">
        <f t="shared" si="1414"/>
        <v>0</v>
      </c>
      <c r="O5002">
        <f t="shared" si="1409"/>
        <v>0</v>
      </c>
      <c r="P5002">
        <f>COUNTIF(作圖資料!$A$3:$A$249,A5002)</f>
        <v>0</v>
      </c>
      <c r="R5002" s="7">
        <f t="shared" si="1415"/>
        <v>-111</v>
      </c>
      <c r="S5002" s="8">
        <f t="shared" ca="1" si="1416"/>
        <v>-111</v>
      </c>
      <c r="T5002" s="8">
        <f t="shared" ca="1" si="1417"/>
        <v>8830</v>
      </c>
      <c r="U5002" s="8">
        <f t="shared" ca="1" si="1418"/>
        <v>0</v>
      </c>
      <c r="V5002" s="9">
        <f t="shared" ca="1" si="1419"/>
        <v>0</v>
      </c>
      <c r="W5002" s="3">
        <f t="shared" si="1420"/>
        <v>-3.5225231530081613E-3</v>
      </c>
      <c r="X5002" s="3">
        <f t="shared" si="1421"/>
        <v>8.4447243800545024E-4</v>
      </c>
      <c r="Y5002" s="3">
        <f t="shared" si="1422"/>
        <v>5.2439366981926749E-3</v>
      </c>
    </row>
    <row r="5003" spans="1:25" x14ac:dyDescent="0.25">
      <c r="A5003" s="1">
        <v>43354</v>
      </c>
      <c r="B5003" s="2">
        <v>10752.3</v>
      </c>
      <c r="C5003" s="2">
        <v>123827</v>
      </c>
      <c r="D5003" s="2">
        <v>10742</v>
      </c>
      <c r="E5003" s="2">
        <v>10735</v>
      </c>
      <c r="F5003" s="13">
        <f t="shared" si="1410"/>
        <v>-9.5793458143833554E-4</v>
      </c>
      <c r="G5003" s="2">
        <f t="shared" si="1405"/>
        <v>10868.668000000001</v>
      </c>
      <c r="H5003" s="2">
        <f t="shared" ca="1" si="1411"/>
        <v>131880.4</v>
      </c>
      <c r="I5003">
        <f t="shared" ca="1" si="1412"/>
        <v>-1</v>
      </c>
      <c r="J5003">
        <f t="shared" si="1413"/>
        <v>-1</v>
      </c>
      <c r="K5003">
        <f t="shared" si="1406"/>
        <v>26.5</v>
      </c>
      <c r="L5003">
        <f t="shared" ca="1" si="1407"/>
        <v>26.5</v>
      </c>
      <c r="M5003" s="14">
        <f t="shared" si="1408"/>
        <v>6923.0300000000498</v>
      </c>
      <c r="N5003">
        <f t="shared" si="1414"/>
        <v>0</v>
      </c>
      <c r="O5003">
        <f t="shared" si="1409"/>
        <v>0</v>
      </c>
      <c r="P5003">
        <f>COUNTIF(作圖資料!$A$3:$A$249,A5003)</f>
        <v>0</v>
      </c>
      <c r="R5003" s="7">
        <f t="shared" si="1415"/>
        <v>7</v>
      </c>
      <c r="S5003" s="8">
        <f t="shared" ca="1" si="1416"/>
        <v>7</v>
      </c>
      <c r="T5003" s="8">
        <f t="shared" ca="1" si="1417"/>
        <v>8830</v>
      </c>
      <c r="U5003" s="8">
        <f t="shared" ca="1" si="1418"/>
        <v>0</v>
      </c>
      <c r="V5003" s="9">
        <f t="shared" ca="1" si="1419"/>
        <v>0</v>
      </c>
      <c r="W5003" s="3">
        <f t="shared" si="1420"/>
        <v>-3.5225231530081613E-3</v>
      </c>
      <c r="X5003" s="3">
        <f t="shared" si="1421"/>
        <v>3.3172370354814795E-3</v>
      </c>
      <c r="Y5003" s="3">
        <f t="shared" si="1422"/>
        <v>5.8994287854667871E-3</v>
      </c>
    </row>
    <row r="5004" spans="1:25" x14ac:dyDescent="0.25">
      <c r="A5004" s="1">
        <v>43355</v>
      </c>
      <c r="B5004" s="2">
        <v>10722.57</v>
      </c>
      <c r="C5004" s="2">
        <v>123523</v>
      </c>
      <c r="D5004" s="2">
        <v>10724</v>
      </c>
      <c r="E5004" s="2">
        <v>10720</v>
      </c>
      <c r="F5004" s="13">
        <f t="shared" si="1410"/>
        <v>1.333635499698449E-4</v>
      </c>
      <c r="G5004" s="2">
        <f t="shared" si="1405"/>
        <v>10865.253499999999</v>
      </c>
      <c r="H5004" s="2">
        <f t="shared" ca="1" si="1411"/>
        <v>133795.4</v>
      </c>
      <c r="I5004">
        <f t="shared" ca="1" si="1412"/>
        <v>-1</v>
      </c>
      <c r="J5004">
        <f t="shared" si="1413"/>
        <v>1</v>
      </c>
      <c r="K5004">
        <f t="shared" si="1406"/>
        <v>-29.729999999999563</v>
      </c>
      <c r="L5004">
        <f t="shared" ca="1" si="1407"/>
        <v>29.729999999999563</v>
      </c>
      <c r="M5004" s="14">
        <f t="shared" si="1408"/>
        <v>6923.0300000000498</v>
      </c>
      <c r="N5004">
        <f t="shared" si="1414"/>
        <v>0</v>
      </c>
      <c r="O5004">
        <f t="shared" si="1409"/>
        <v>0</v>
      </c>
      <c r="P5004">
        <f>COUNTIF(作圖資料!$A$3:$A$249,A5004)</f>
        <v>0</v>
      </c>
      <c r="R5004" s="7">
        <f t="shared" si="1415"/>
        <v>-18</v>
      </c>
      <c r="S5004" s="8">
        <f t="shared" ca="1" si="1416"/>
        <v>18</v>
      </c>
      <c r="T5004" s="8">
        <f t="shared" ca="1" si="1417"/>
        <v>8830</v>
      </c>
      <c r="U5004" s="8">
        <f t="shared" ca="1" si="1418"/>
        <v>0</v>
      </c>
      <c r="V5004" s="9">
        <f t="shared" ca="1" si="1419"/>
        <v>0</v>
      </c>
      <c r="W5004" s="3">
        <f t="shared" si="1420"/>
        <v>-3.5225231530081613E-3</v>
      </c>
      <c r="X5004" s="3">
        <f t="shared" si="1421"/>
        <v>5.4307509272844001E-4</v>
      </c>
      <c r="Y5004" s="3">
        <f t="shared" si="1422"/>
        <v>4.2138777039049113E-3</v>
      </c>
    </row>
    <row r="5005" spans="1:25" x14ac:dyDescent="0.25">
      <c r="A5005" s="1">
        <v>43356</v>
      </c>
      <c r="B5005" s="2">
        <v>10727.23</v>
      </c>
      <c r="C5005" s="2">
        <v>113340</v>
      </c>
      <c r="D5005" s="2">
        <v>10720</v>
      </c>
      <c r="E5005" s="2">
        <v>10714</v>
      </c>
      <c r="F5005" s="13">
        <f t="shared" si="1410"/>
        <v>-6.7398573536692208E-4</v>
      </c>
      <c r="G5005" s="2">
        <f t="shared" si="1405"/>
        <v>10861.6895</v>
      </c>
      <c r="H5005" s="2">
        <f t="shared" ca="1" si="1411"/>
        <v>130952.2</v>
      </c>
      <c r="I5005">
        <f t="shared" ca="1" si="1412"/>
        <v>-1</v>
      </c>
      <c r="J5005">
        <f t="shared" si="1413"/>
        <v>-1</v>
      </c>
      <c r="K5005">
        <f t="shared" si="1406"/>
        <v>4.6599999999998545</v>
      </c>
      <c r="L5005">
        <f t="shared" ca="1" si="1407"/>
        <v>-4.6599999999998545</v>
      </c>
      <c r="M5005" s="14">
        <f t="shared" si="1408"/>
        <v>6923.0300000000498</v>
      </c>
      <c r="N5005">
        <f t="shared" si="1414"/>
        <v>0</v>
      </c>
      <c r="O5005">
        <f t="shared" si="1409"/>
        <v>0</v>
      </c>
      <c r="P5005">
        <f>COUNTIF(作圖資料!$A$3:$A$249,A5005)</f>
        <v>0</v>
      </c>
      <c r="R5005" s="7">
        <f t="shared" si="1415"/>
        <v>-4</v>
      </c>
      <c r="S5005" s="8">
        <f t="shared" ca="1" si="1416"/>
        <v>4</v>
      </c>
      <c r="T5005" s="8">
        <f t="shared" ca="1" si="1417"/>
        <v>8830</v>
      </c>
      <c r="U5005" s="8">
        <f t="shared" ca="1" si="1418"/>
        <v>0</v>
      </c>
      <c r="V5005" s="9">
        <f t="shared" ca="1" si="1419"/>
        <v>0</v>
      </c>
      <c r="W5005" s="3">
        <f t="shared" si="1420"/>
        <v>-3.5225231530081613E-3</v>
      </c>
      <c r="X5005" s="3">
        <f t="shared" si="1421"/>
        <v>9.7790841439771015E-4</v>
      </c>
      <c r="Y5005" s="3">
        <f t="shared" si="1422"/>
        <v>3.8393107968910378E-3</v>
      </c>
    </row>
    <row r="5006" spans="1:25" x14ac:dyDescent="0.25">
      <c r="A5006" s="1">
        <v>43357</v>
      </c>
      <c r="B5006" s="2">
        <v>10868.14</v>
      </c>
      <c r="C5006" s="2">
        <v>126359</v>
      </c>
      <c r="D5006" s="2">
        <v>10880</v>
      </c>
      <c r="E5006" s="2">
        <v>10871</v>
      </c>
      <c r="F5006" s="13">
        <f t="shared" si="1410"/>
        <v>1.0912630864159389E-3</v>
      </c>
      <c r="G5006" s="2">
        <f t="shared" si="1405"/>
        <v>10861.170500000002</v>
      </c>
      <c r="H5006" s="2">
        <f t="shared" ca="1" si="1411"/>
        <v>126472.2</v>
      </c>
      <c r="I5006">
        <f t="shared" ca="1" si="1412"/>
        <v>-1</v>
      </c>
      <c r="J5006">
        <f t="shared" si="1413"/>
        <v>1</v>
      </c>
      <c r="K5006">
        <f t="shared" si="1406"/>
        <v>140.90999999999985</v>
      </c>
      <c r="L5006">
        <f t="shared" ca="1" si="1407"/>
        <v>-140.90999999999985</v>
      </c>
      <c r="M5006" s="14">
        <f t="shared" si="1408"/>
        <v>6923.0300000000498</v>
      </c>
      <c r="N5006">
        <f t="shared" si="1414"/>
        <v>0</v>
      </c>
      <c r="O5006">
        <f t="shared" si="1409"/>
        <v>0</v>
      </c>
      <c r="P5006">
        <f>COUNTIF(作圖資料!$A$3:$A$249,A5006)</f>
        <v>0</v>
      </c>
      <c r="R5006" s="7">
        <f t="shared" si="1415"/>
        <v>160</v>
      </c>
      <c r="S5006" s="8">
        <f t="shared" ca="1" si="1416"/>
        <v>-160</v>
      </c>
      <c r="T5006" s="8">
        <f t="shared" ca="1" si="1417"/>
        <v>8830</v>
      </c>
      <c r="U5006" s="8">
        <f t="shared" ca="1" si="1418"/>
        <v>0</v>
      </c>
      <c r="V5006" s="9">
        <f t="shared" ca="1" si="1419"/>
        <v>0</v>
      </c>
      <c r="W5006" s="3">
        <f t="shared" si="1420"/>
        <v>-3.5225231530081613E-3</v>
      </c>
      <c r="X5006" s="3">
        <f t="shared" si="1421"/>
        <v>1.4126484241957282E-2</v>
      </c>
      <c r="Y5006" s="3">
        <f t="shared" si="1422"/>
        <v>1.882198707744176E-2</v>
      </c>
    </row>
    <row r="5007" spans="1:25" x14ac:dyDescent="0.25">
      <c r="A5007" s="1">
        <v>43360</v>
      </c>
      <c r="B5007" s="2">
        <v>10828.61</v>
      </c>
      <c r="C5007" s="2">
        <v>89775</v>
      </c>
      <c r="D5007" s="2">
        <v>10824</v>
      </c>
      <c r="E5007" s="2">
        <v>10819</v>
      </c>
      <c r="F5007" s="13">
        <f t="shared" si="1410"/>
        <v>-4.2572407723617811E-4</v>
      </c>
      <c r="G5007" s="2">
        <f t="shared" si="1405"/>
        <v>10861.873000000001</v>
      </c>
      <c r="H5007" s="2">
        <f t="shared" ca="1" si="1411"/>
        <v>115364.8</v>
      </c>
      <c r="I5007">
        <f t="shared" ca="1" si="1412"/>
        <v>-1</v>
      </c>
      <c r="J5007">
        <f t="shared" si="1413"/>
        <v>-1</v>
      </c>
      <c r="K5007">
        <f t="shared" si="1406"/>
        <v>-39.529999999998836</v>
      </c>
      <c r="L5007">
        <f t="shared" ca="1" si="1407"/>
        <v>39.529999999998836</v>
      </c>
      <c r="M5007" s="14">
        <f t="shared" si="1408"/>
        <v>6923.0300000000498</v>
      </c>
      <c r="N5007">
        <f t="shared" si="1414"/>
        <v>0</v>
      </c>
      <c r="O5007">
        <f t="shared" si="1409"/>
        <v>0</v>
      </c>
      <c r="P5007">
        <f>COUNTIF(作圖資料!$A$3:$A$249,A5007)</f>
        <v>0</v>
      </c>
      <c r="R5007" s="7">
        <f t="shared" si="1415"/>
        <v>-56</v>
      </c>
      <c r="S5007" s="8">
        <f t="shared" ca="1" si="1416"/>
        <v>56</v>
      </c>
      <c r="T5007" s="8">
        <f t="shared" ca="1" si="1417"/>
        <v>8830</v>
      </c>
      <c r="U5007" s="8">
        <f t="shared" ca="1" si="1418"/>
        <v>0</v>
      </c>
      <c r="V5007" s="9">
        <f t="shared" ca="1" si="1419"/>
        <v>0</v>
      </c>
      <c r="W5007" s="3">
        <f t="shared" si="1420"/>
        <v>-3.5225231530081613E-3</v>
      </c>
      <c r="X5007" s="3">
        <f t="shared" si="1421"/>
        <v>1.0437865957496184E-2</v>
      </c>
      <c r="Y5007" s="3">
        <f t="shared" si="1422"/>
        <v>1.3578050379249085E-2</v>
      </c>
    </row>
    <row r="5008" spans="1:25" x14ac:dyDescent="0.25">
      <c r="A5008" s="1">
        <v>43361</v>
      </c>
      <c r="B5008" s="2">
        <v>10760.21</v>
      </c>
      <c r="C5008" s="2">
        <v>116964</v>
      </c>
      <c r="D5008" s="2">
        <v>10781</v>
      </c>
      <c r="E5008" s="2">
        <v>10778</v>
      </c>
      <c r="F5008" s="13">
        <f t="shared" si="1410"/>
        <v>1.9321184251981371E-3</v>
      </c>
      <c r="G5008" s="2">
        <f t="shared" si="1405"/>
        <v>10862.173666666669</v>
      </c>
      <c r="H5008" s="2">
        <f t="shared" ca="1" si="1411"/>
        <v>113992.2</v>
      </c>
      <c r="I5008">
        <f t="shared" ca="1" si="1412"/>
        <v>1</v>
      </c>
      <c r="J5008">
        <f t="shared" si="1413"/>
        <v>1</v>
      </c>
      <c r="K5008">
        <f t="shared" si="1406"/>
        <v>-68.400000000001455</v>
      </c>
      <c r="L5008">
        <f t="shared" ca="1" si="1407"/>
        <v>68.400000000001455</v>
      </c>
      <c r="M5008" s="14">
        <f t="shared" si="1408"/>
        <v>6923.0300000000498</v>
      </c>
      <c r="N5008">
        <f t="shared" si="1414"/>
        <v>0</v>
      </c>
      <c r="O5008">
        <f t="shared" si="1409"/>
        <v>0</v>
      </c>
      <c r="P5008">
        <f>COUNTIF(作圖資料!$A$3:$A$249,A5008)</f>
        <v>0</v>
      </c>
      <c r="R5008" s="7">
        <f t="shared" si="1415"/>
        <v>-43</v>
      </c>
      <c r="S5008" s="8">
        <f t="shared" ca="1" si="1416"/>
        <v>43</v>
      </c>
      <c r="T5008" s="8">
        <f t="shared" ca="1" si="1417"/>
        <v>8830</v>
      </c>
      <c r="U5008" s="8">
        <f t="shared" ca="1" si="1418"/>
        <v>0</v>
      </c>
      <c r="V5008" s="9">
        <f t="shared" ca="1" si="1419"/>
        <v>0</v>
      </c>
      <c r="W5008" s="3">
        <f t="shared" si="1420"/>
        <v>-3.5225231530081613E-3</v>
      </c>
      <c r="X5008" s="3">
        <f t="shared" si="1421"/>
        <v>4.0553339398601285E-3</v>
      </c>
      <c r="Y5008" s="3">
        <f t="shared" si="1422"/>
        <v>9.5514561288509991E-3</v>
      </c>
    </row>
    <row r="5009" spans="1:25" x14ac:dyDescent="0.25">
      <c r="A5009" s="1">
        <v>43362</v>
      </c>
      <c r="B5009" s="2">
        <v>10857.27</v>
      </c>
      <c r="C5009" s="2">
        <v>127639</v>
      </c>
      <c r="D5009" s="2">
        <v>10873</v>
      </c>
      <c r="E5009" s="2">
        <v>10876</v>
      </c>
      <c r="F5009" s="13">
        <f t="shared" si="1410"/>
        <v>1.7251113769851667E-3</v>
      </c>
      <c r="G5009" s="2">
        <f t="shared" si="1405"/>
        <v>10864.777666666667</v>
      </c>
      <c r="H5009" s="2">
        <f t="shared" ca="1" si="1411"/>
        <v>114815.4</v>
      </c>
      <c r="I5009">
        <f t="shared" ca="1" si="1412"/>
        <v>1</v>
      </c>
      <c r="J5009">
        <f t="shared" si="1413"/>
        <v>1</v>
      </c>
      <c r="K5009">
        <f t="shared" si="1406"/>
        <v>97.06000000000131</v>
      </c>
      <c r="L5009">
        <f t="shared" ca="1" si="1407"/>
        <v>97.06000000000131</v>
      </c>
      <c r="M5009" s="14">
        <f t="shared" si="1408"/>
        <v>6923.0300000000498</v>
      </c>
      <c r="N5009">
        <f t="shared" si="1414"/>
        <v>0</v>
      </c>
      <c r="O5009">
        <f t="shared" si="1409"/>
        <v>0</v>
      </c>
      <c r="P5009">
        <f>COUNTIF(作圖資料!$A$3:$A$249,A5009)</f>
        <v>1</v>
      </c>
      <c r="R5009" s="7">
        <f t="shared" si="1415"/>
        <v>92</v>
      </c>
      <c r="S5009" s="8">
        <f t="shared" ca="1" si="1416"/>
        <v>92</v>
      </c>
      <c r="T5009" s="8">
        <f t="shared" ca="1" si="1417"/>
        <v>8830</v>
      </c>
      <c r="U5009" s="8">
        <f t="shared" ca="1" si="1418"/>
        <v>0</v>
      </c>
      <c r="V5009" s="9">
        <f t="shared" ca="1" si="1419"/>
        <v>0</v>
      </c>
      <c r="W5009" s="3">
        <f t="shared" si="1420"/>
        <v>-3.5225231530081613E-3</v>
      </c>
      <c r="X5009" s="3">
        <f t="shared" si="1421"/>
        <v>1.3112184197634269E-2</v>
      </c>
      <c r="Y5009" s="3">
        <f t="shared" si="1422"/>
        <v>1.8166494990167648E-2</v>
      </c>
    </row>
    <row r="5010" spans="1:25" x14ac:dyDescent="0.25">
      <c r="A5010" s="1">
        <v>43363</v>
      </c>
      <c r="B5010" s="2">
        <v>10831.41</v>
      </c>
      <c r="C5010" s="2">
        <v>131994</v>
      </c>
      <c r="D5010" s="2">
        <v>10848</v>
      </c>
      <c r="E5010" s="2">
        <v>10838</v>
      </c>
      <c r="F5010" s="13">
        <f t="shared" si="1410"/>
        <v>1.5316565433309837E-3</v>
      </c>
      <c r="G5010" s="2">
        <f t="shared" si="1405"/>
        <v>10867.729833333337</v>
      </c>
      <c r="H5010" s="2">
        <f t="shared" ca="1" si="1411"/>
        <v>118546.2</v>
      </c>
      <c r="I5010">
        <f t="shared" ca="1" si="1412"/>
        <v>1</v>
      </c>
      <c r="J5010">
        <f t="shared" si="1413"/>
        <v>1</v>
      </c>
      <c r="K5010">
        <f t="shared" si="1406"/>
        <v>-25.860000000000582</v>
      </c>
      <c r="L5010">
        <f t="shared" ca="1" si="1407"/>
        <v>-25.860000000000582</v>
      </c>
      <c r="M5010" s="14">
        <f t="shared" si="1408"/>
        <v>6923.0300000000498</v>
      </c>
      <c r="N5010">
        <f t="shared" si="1414"/>
        <v>0</v>
      </c>
      <c r="O5010">
        <f t="shared" si="1409"/>
        <v>0</v>
      </c>
      <c r="P5010">
        <f>COUNTIF(作圖資料!$A$3:$A$249,A5010)</f>
        <v>0</v>
      </c>
      <c r="R5010" s="7">
        <f t="shared" si="1415"/>
        <v>-28</v>
      </c>
      <c r="S5010" s="8">
        <f t="shared" ca="1" si="1416"/>
        <v>-28</v>
      </c>
      <c r="T5010" s="8">
        <f t="shared" ca="1" si="1417"/>
        <v>8830</v>
      </c>
      <c r="U5010" s="8">
        <f t="shared" ca="1" si="1418"/>
        <v>0</v>
      </c>
      <c r="V5010" s="9">
        <f t="shared" ca="1" si="1419"/>
        <v>0</v>
      </c>
      <c r="W5010" s="3">
        <f t="shared" si="1420"/>
        <v>1.7251113769851667E-3</v>
      </c>
      <c r="X5010" s="3">
        <f t="shared" si="1421"/>
        <v>-2.3818142129651909E-3</v>
      </c>
      <c r="Y5010" s="3">
        <f t="shared" si="1422"/>
        <v>-2.5744759102611253E-3</v>
      </c>
    </row>
    <row r="5011" spans="1:25" x14ac:dyDescent="0.25">
      <c r="A5011" s="1">
        <v>43364</v>
      </c>
      <c r="B5011" s="2">
        <v>10972.41</v>
      </c>
      <c r="C5011" s="2">
        <v>155528</v>
      </c>
      <c r="D5011" s="2">
        <v>10972</v>
      </c>
      <c r="E5011" s="2">
        <v>10961</v>
      </c>
      <c r="F5011" s="13">
        <f t="shared" si="1410"/>
        <v>-3.7366449121001288E-5</v>
      </c>
      <c r="G5011" s="2">
        <f t="shared" si="1405"/>
        <v>10869.98816666667</v>
      </c>
      <c r="H5011" s="2">
        <f t="shared" ca="1" si="1411"/>
        <v>124380</v>
      </c>
      <c r="I5011">
        <f t="shared" ca="1" si="1412"/>
        <v>1</v>
      </c>
      <c r="J5011">
        <f t="shared" si="1413"/>
        <v>-1</v>
      </c>
      <c r="K5011">
        <f t="shared" si="1406"/>
        <v>141</v>
      </c>
      <c r="L5011">
        <f t="shared" ca="1" si="1407"/>
        <v>141</v>
      </c>
      <c r="M5011" s="14">
        <f t="shared" si="1408"/>
        <v>6923.0300000000498</v>
      </c>
      <c r="N5011">
        <f t="shared" si="1414"/>
        <v>0</v>
      </c>
      <c r="O5011">
        <f t="shared" si="1409"/>
        <v>0</v>
      </c>
      <c r="P5011">
        <f>COUNTIF(作圖資料!$A$3:$A$249,A5011)</f>
        <v>0</v>
      </c>
      <c r="R5011" s="7">
        <f t="shared" si="1415"/>
        <v>124</v>
      </c>
      <c r="S5011" s="8">
        <f t="shared" ca="1" si="1416"/>
        <v>124</v>
      </c>
      <c r="T5011" s="8">
        <f t="shared" ca="1" si="1417"/>
        <v>8830</v>
      </c>
      <c r="U5011" s="8">
        <f t="shared" ca="1" si="1418"/>
        <v>0</v>
      </c>
      <c r="V5011" s="9">
        <f t="shared" ca="1" si="1419"/>
        <v>0</v>
      </c>
      <c r="W5011" s="3">
        <f t="shared" si="1420"/>
        <v>1.7251113769851667E-3</v>
      </c>
      <c r="X5011" s="3">
        <f t="shared" si="1421"/>
        <v>1.0604875811322634E-2</v>
      </c>
      <c r="Y5011" s="3">
        <f t="shared" si="1422"/>
        <v>8.8267745494667871E-3</v>
      </c>
    </row>
    <row r="5012" spans="1:25" x14ac:dyDescent="0.25">
      <c r="A5012" s="1">
        <v>43368</v>
      </c>
      <c r="B5012" s="2">
        <v>10978.85</v>
      </c>
      <c r="C5012" s="2">
        <v>113724</v>
      </c>
      <c r="D5012" s="2">
        <v>10978</v>
      </c>
      <c r="E5012" s="2">
        <v>10965</v>
      </c>
      <c r="F5012" s="13">
        <f t="shared" si="1410"/>
        <v>-7.7421587871273623E-5</v>
      </c>
      <c r="G5012" s="2">
        <f t="shared" si="1405"/>
        <v>10873.336666666668</v>
      </c>
      <c r="H5012" s="2">
        <f t="shared" ca="1" si="1411"/>
        <v>129169.8</v>
      </c>
      <c r="I5012">
        <f t="shared" ca="1" si="1412"/>
        <v>-1</v>
      </c>
      <c r="J5012">
        <f t="shared" si="1413"/>
        <v>-1</v>
      </c>
      <c r="K5012">
        <f t="shared" si="1406"/>
        <v>6.4400000000005093</v>
      </c>
      <c r="L5012">
        <f t="shared" ca="1" si="1407"/>
        <v>6.4400000000005093</v>
      </c>
      <c r="M5012" s="14">
        <f t="shared" si="1408"/>
        <v>6923.0300000000498</v>
      </c>
      <c r="N5012">
        <f t="shared" si="1414"/>
        <v>0</v>
      </c>
      <c r="O5012">
        <f t="shared" si="1409"/>
        <v>0</v>
      </c>
      <c r="P5012">
        <f>COUNTIF(作圖資料!$A$3:$A$249,A5012)</f>
        <v>0</v>
      </c>
      <c r="R5012" s="7">
        <f t="shared" si="1415"/>
        <v>6</v>
      </c>
      <c r="S5012" s="8">
        <f t="shared" ca="1" si="1416"/>
        <v>6</v>
      </c>
      <c r="T5012" s="8">
        <f t="shared" ca="1" si="1417"/>
        <v>8830</v>
      </c>
      <c r="U5012" s="8">
        <f t="shared" ca="1" si="1418"/>
        <v>0</v>
      </c>
      <c r="V5012" s="9">
        <f t="shared" ca="1" si="1419"/>
        <v>0</v>
      </c>
      <c r="W5012" s="3">
        <f t="shared" si="1420"/>
        <v>1.7251113769851667E-3</v>
      </c>
      <c r="X5012" s="3">
        <f t="shared" si="1421"/>
        <v>1.1198026759949631E-2</v>
      </c>
      <c r="Y5012" s="3">
        <f t="shared" si="1422"/>
        <v>9.378447958808378E-3</v>
      </c>
    </row>
    <row r="5013" spans="1:25" x14ac:dyDescent="0.25">
      <c r="A5013" s="1">
        <v>43369</v>
      </c>
      <c r="B5013" s="2">
        <v>10974.19</v>
      </c>
      <c r="C5013" s="2">
        <v>106678</v>
      </c>
      <c r="D5013" s="2">
        <v>10974</v>
      </c>
      <c r="E5013" s="2">
        <v>10963</v>
      </c>
      <c r="F5013" s="13">
        <f t="shared" si="1410"/>
        <v>-1.7313350689218687E-5</v>
      </c>
      <c r="G5013" s="2">
        <f t="shared" si="1405"/>
        <v>10877.6445</v>
      </c>
      <c r="H5013" s="2">
        <f t="shared" ca="1" si="1411"/>
        <v>127112.6</v>
      </c>
      <c r="I5013">
        <f t="shared" ca="1" si="1412"/>
        <v>-1</v>
      </c>
      <c r="J5013">
        <f t="shared" si="1413"/>
        <v>-1</v>
      </c>
      <c r="K5013">
        <f t="shared" si="1406"/>
        <v>-4.6599999999998545</v>
      </c>
      <c r="L5013">
        <f t="shared" ca="1" si="1407"/>
        <v>4.6599999999998545</v>
      </c>
      <c r="M5013" s="14">
        <f t="shared" si="1408"/>
        <v>6923.0300000000498</v>
      </c>
      <c r="N5013">
        <f t="shared" si="1414"/>
        <v>0</v>
      </c>
      <c r="O5013">
        <f t="shared" si="1409"/>
        <v>0</v>
      </c>
      <c r="P5013">
        <f>COUNTIF(作圖資料!$A$3:$A$249,A5013)</f>
        <v>0</v>
      </c>
      <c r="R5013" s="7">
        <f t="shared" si="1415"/>
        <v>-4</v>
      </c>
      <c r="S5013" s="8">
        <f t="shared" ca="1" si="1416"/>
        <v>4</v>
      </c>
      <c r="T5013" s="8">
        <f t="shared" ca="1" si="1417"/>
        <v>8830</v>
      </c>
      <c r="U5013" s="8">
        <f t="shared" ca="1" si="1418"/>
        <v>0</v>
      </c>
      <c r="V5013" s="9">
        <f t="shared" ca="1" si="1419"/>
        <v>0</v>
      </c>
      <c r="W5013" s="3">
        <f t="shared" si="1420"/>
        <v>1.7251113769851667E-3</v>
      </c>
      <c r="X5013" s="3">
        <f t="shared" si="1421"/>
        <v>1.0768821259856232E-2</v>
      </c>
      <c r="Y5013" s="3">
        <f t="shared" si="1422"/>
        <v>9.01066568591391E-3</v>
      </c>
    </row>
    <row r="5014" spans="1:25" x14ac:dyDescent="0.25">
      <c r="A5014" s="1">
        <v>43370</v>
      </c>
      <c r="B5014" s="2">
        <v>11034.19</v>
      </c>
      <c r="C5014" s="2">
        <v>122876</v>
      </c>
      <c r="D5014" s="2">
        <v>10982</v>
      </c>
      <c r="E5014" s="2">
        <v>10969</v>
      </c>
      <c r="F5014" s="13">
        <f t="shared" si="1410"/>
        <v>-4.7298442386800588E-3</v>
      </c>
      <c r="G5014" s="2">
        <f t="shared" si="1405"/>
        <v>10882.849833333332</v>
      </c>
      <c r="H5014" s="2">
        <f t="shared" ca="1" si="1411"/>
        <v>126160</v>
      </c>
      <c r="I5014">
        <f t="shared" ca="1" si="1412"/>
        <v>-1</v>
      </c>
      <c r="J5014">
        <f t="shared" si="1413"/>
        <v>-1</v>
      </c>
      <c r="K5014">
        <f t="shared" si="1406"/>
        <v>60</v>
      </c>
      <c r="L5014">
        <f t="shared" ca="1" si="1407"/>
        <v>-60</v>
      </c>
      <c r="M5014" s="14">
        <f t="shared" si="1408"/>
        <v>6923.0300000000498</v>
      </c>
      <c r="N5014">
        <f t="shared" si="1414"/>
        <v>0</v>
      </c>
      <c r="O5014">
        <f t="shared" si="1409"/>
        <v>0</v>
      </c>
      <c r="P5014">
        <f>COUNTIF(作圖資料!$A$3:$A$249,A5014)</f>
        <v>0</v>
      </c>
      <c r="R5014" s="7">
        <f t="shared" si="1415"/>
        <v>8</v>
      </c>
      <c r="S5014" s="8">
        <f t="shared" ca="1" si="1416"/>
        <v>-8</v>
      </c>
      <c r="T5014" s="8">
        <f t="shared" ca="1" si="1417"/>
        <v>8830</v>
      </c>
      <c r="U5014" s="8">
        <f t="shared" ca="1" si="1418"/>
        <v>0</v>
      </c>
      <c r="V5014" s="9">
        <f t="shared" ca="1" si="1419"/>
        <v>0</v>
      </c>
      <c r="W5014" s="3">
        <f t="shared" si="1420"/>
        <v>1.7251113769851667E-3</v>
      </c>
      <c r="X5014" s="3">
        <f t="shared" si="1421"/>
        <v>1.6295072334021166E-2</v>
      </c>
      <c r="Y5014" s="3">
        <f t="shared" si="1422"/>
        <v>9.746230231702846E-3</v>
      </c>
    </row>
    <row r="5015" spans="1:25" x14ac:dyDescent="0.25">
      <c r="A5015" s="1">
        <v>43371</v>
      </c>
      <c r="B5015" s="2">
        <v>11006.34</v>
      </c>
      <c r="C5015" s="2">
        <v>137002</v>
      </c>
      <c r="D5015" s="2">
        <v>10957</v>
      </c>
      <c r="E5015" s="2">
        <v>10943</v>
      </c>
      <c r="F5015" s="13">
        <f t="shared" si="1410"/>
        <v>-4.4828707817494706E-3</v>
      </c>
      <c r="G5015" s="2">
        <f t="shared" si="1405"/>
        <v>10889.425333333329</v>
      </c>
      <c r="H5015" s="2">
        <f t="shared" ca="1" si="1411"/>
        <v>127161.60000000001</v>
      </c>
      <c r="I5015">
        <f t="shared" ca="1" si="1412"/>
        <v>1</v>
      </c>
      <c r="J5015">
        <f t="shared" si="1413"/>
        <v>-1</v>
      </c>
      <c r="K5015">
        <f t="shared" si="1406"/>
        <v>-27.850000000000364</v>
      </c>
      <c r="L5015">
        <f t="shared" ca="1" si="1407"/>
        <v>27.850000000000364</v>
      </c>
      <c r="M5015" s="14">
        <f t="shared" si="1408"/>
        <v>6923.0300000000498</v>
      </c>
      <c r="N5015">
        <f t="shared" si="1414"/>
        <v>0</v>
      </c>
      <c r="O5015">
        <f t="shared" si="1409"/>
        <v>0</v>
      </c>
      <c r="P5015">
        <f>COUNTIF(作圖資料!$A$3:$A$249,A5015)</f>
        <v>0</v>
      </c>
      <c r="R5015" s="7">
        <f t="shared" si="1415"/>
        <v>-25</v>
      </c>
      <c r="S5015" s="8">
        <f t="shared" ca="1" si="1416"/>
        <v>25</v>
      </c>
      <c r="T5015" s="8">
        <f t="shared" ca="1" si="1417"/>
        <v>8830</v>
      </c>
      <c r="U5015" s="8">
        <f t="shared" ca="1" si="1418"/>
        <v>0</v>
      </c>
      <c r="V5015" s="9">
        <f t="shared" ca="1" si="1419"/>
        <v>0</v>
      </c>
      <c r="W5015" s="3">
        <f t="shared" si="1420"/>
        <v>1.7251113769851667E-3</v>
      </c>
      <c r="X5015" s="3">
        <f t="shared" si="1421"/>
        <v>1.3729970793762813E-2</v>
      </c>
      <c r="Y5015" s="3">
        <f t="shared" si="1422"/>
        <v>7.4475910261124767E-3</v>
      </c>
    </row>
    <row r="5016" spans="1:25" x14ac:dyDescent="0.25">
      <c r="A5016" s="1">
        <v>43374</v>
      </c>
      <c r="B5016" s="2">
        <v>11051.8</v>
      </c>
      <c r="C5016" s="2">
        <v>92865</v>
      </c>
      <c r="D5016" s="2">
        <v>11006</v>
      </c>
      <c r="E5016" s="2">
        <v>10994</v>
      </c>
      <c r="F5016" s="13">
        <f t="shared" si="1410"/>
        <v>-4.144121319603955E-3</v>
      </c>
      <c r="G5016" s="2">
        <f t="shared" si="1405"/>
        <v>10896.812499999998</v>
      </c>
      <c r="H5016" s="2">
        <f t="shared" ca="1" si="1411"/>
        <v>114629</v>
      </c>
      <c r="I5016">
        <f t="shared" ca="1" si="1412"/>
        <v>-1</v>
      </c>
      <c r="J5016">
        <f t="shared" si="1413"/>
        <v>-1</v>
      </c>
      <c r="K5016">
        <f t="shared" si="1406"/>
        <v>45.459999999999127</v>
      </c>
      <c r="L5016">
        <f t="shared" ca="1" si="1407"/>
        <v>45.459999999999127</v>
      </c>
      <c r="M5016" s="14">
        <f t="shared" si="1408"/>
        <v>6923.0300000000498</v>
      </c>
      <c r="N5016">
        <f t="shared" si="1414"/>
        <v>0</v>
      </c>
      <c r="O5016">
        <f t="shared" si="1409"/>
        <v>0</v>
      </c>
      <c r="P5016">
        <f>COUNTIF(作圖資料!$A$3:$A$249,A5016)</f>
        <v>0</v>
      </c>
      <c r="R5016" s="7">
        <f t="shared" si="1415"/>
        <v>49</v>
      </c>
      <c r="S5016" s="8">
        <f t="shared" ca="1" si="1416"/>
        <v>49</v>
      </c>
      <c r="T5016" s="8">
        <f t="shared" ca="1" si="1417"/>
        <v>8830</v>
      </c>
      <c r="U5016" s="8">
        <f t="shared" ca="1" si="1418"/>
        <v>0</v>
      </c>
      <c r="V5016" s="9">
        <f t="shared" ca="1" si="1419"/>
        <v>0</v>
      </c>
      <c r="W5016" s="3">
        <f t="shared" si="1420"/>
        <v>1.7251113769851667E-3</v>
      </c>
      <c r="X5016" s="3">
        <f t="shared" si="1421"/>
        <v>1.7917027024288545E-2</v>
      </c>
      <c r="Y5016" s="3">
        <f t="shared" si="1422"/>
        <v>1.1952923869069432E-2</v>
      </c>
    </row>
    <row r="5017" spans="1:25" x14ac:dyDescent="0.25">
      <c r="A5017" s="1">
        <v>43375</v>
      </c>
      <c r="B5017" s="2">
        <v>10919.63</v>
      </c>
      <c r="C5017" s="2">
        <v>105874</v>
      </c>
      <c r="D5017" s="2">
        <v>10880</v>
      </c>
      <c r="E5017" s="2">
        <v>10870</v>
      </c>
      <c r="F5017" s="13">
        <f t="shared" si="1410"/>
        <v>-3.6292438480057809E-3</v>
      </c>
      <c r="G5017" s="2">
        <f t="shared" si="1405"/>
        <v>10900.134999999998</v>
      </c>
      <c r="H5017" s="2">
        <f t="shared" ca="1" si="1411"/>
        <v>113059</v>
      </c>
      <c r="I5017">
        <f t="shared" ca="1" si="1412"/>
        <v>-1</v>
      </c>
      <c r="J5017">
        <f t="shared" si="1413"/>
        <v>-1</v>
      </c>
      <c r="K5017">
        <f t="shared" si="1406"/>
        <v>-132.17000000000007</v>
      </c>
      <c r="L5017">
        <f t="shared" ca="1" si="1407"/>
        <v>132.17000000000007</v>
      </c>
      <c r="M5017" s="14">
        <f t="shared" si="1408"/>
        <v>6923.0300000000498</v>
      </c>
      <c r="N5017">
        <f t="shared" si="1414"/>
        <v>0</v>
      </c>
      <c r="O5017">
        <f t="shared" si="1409"/>
        <v>0</v>
      </c>
      <c r="P5017">
        <f>COUNTIF(作圖資料!$A$3:$A$249,A5017)</f>
        <v>0</v>
      </c>
      <c r="R5017" s="7">
        <f t="shared" si="1415"/>
        <v>-126</v>
      </c>
      <c r="S5017" s="8">
        <f t="shared" ca="1" si="1416"/>
        <v>126</v>
      </c>
      <c r="T5017" s="8">
        <f t="shared" ca="1" si="1417"/>
        <v>8830</v>
      </c>
      <c r="U5017" s="8">
        <f t="shared" ca="1" si="1418"/>
        <v>0</v>
      </c>
      <c r="V5017" s="9">
        <f t="shared" ca="1" si="1419"/>
        <v>0</v>
      </c>
      <c r="W5017" s="3">
        <f t="shared" si="1420"/>
        <v>1.7251113769851667E-3</v>
      </c>
      <c r="X5017" s="3">
        <f t="shared" si="1421"/>
        <v>5.7436169497486755E-3</v>
      </c>
      <c r="Y5017" s="3">
        <f t="shared" si="1422"/>
        <v>3.6778227289446797E-4</v>
      </c>
    </row>
    <row r="5018" spans="1:25" x14ac:dyDescent="0.25">
      <c r="A5018" s="1">
        <v>43376</v>
      </c>
      <c r="B5018" s="2">
        <v>10863.94</v>
      </c>
      <c r="C5018" s="2">
        <v>99005</v>
      </c>
      <c r="D5018" s="2">
        <v>10854</v>
      </c>
      <c r="E5018" s="2">
        <v>10844</v>
      </c>
      <c r="F5018" s="13">
        <f t="shared" si="1410"/>
        <v>-9.1495350673886922E-4</v>
      </c>
      <c r="G5018" s="2">
        <f t="shared" si="1405"/>
        <v>10901.919166666665</v>
      </c>
      <c r="H5018" s="2">
        <f t="shared" ca="1" si="1411"/>
        <v>111524.4</v>
      </c>
      <c r="I5018">
        <f t="shared" ca="1" si="1412"/>
        <v>-1</v>
      </c>
      <c r="J5018">
        <f t="shared" si="1413"/>
        <v>-1</v>
      </c>
      <c r="K5018">
        <f t="shared" si="1406"/>
        <v>-55.68999999999869</v>
      </c>
      <c r="L5018">
        <f t="shared" ca="1" si="1407"/>
        <v>55.68999999999869</v>
      </c>
      <c r="M5018" s="14">
        <f t="shared" si="1408"/>
        <v>6923.0300000000498</v>
      </c>
      <c r="N5018">
        <f t="shared" si="1414"/>
        <v>0</v>
      </c>
      <c r="O5018">
        <f t="shared" si="1409"/>
        <v>0</v>
      </c>
      <c r="P5018">
        <f>COUNTIF(作圖資料!$A$3:$A$249,A5018)</f>
        <v>0</v>
      </c>
      <c r="R5018" s="7">
        <f t="shared" si="1415"/>
        <v>-26</v>
      </c>
      <c r="S5018" s="8">
        <f t="shared" ca="1" si="1416"/>
        <v>26</v>
      </c>
      <c r="T5018" s="8">
        <f t="shared" ca="1" si="1417"/>
        <v>8830</v>
      </c>
      <c r="U5018" s="8">
        <f t="shared" ca="1" si="1418"/>
        <v>0</v>
      </c>
      <c r="V5018" s="9">
        <f t="shared" ca="1" si="1419"/>
        <v>0</v>
      </c>
      <c r="W5018" s="3">
        <f t="shared" si="1420"/>
        <v>1.7251113769851667E-3</v>
      </c>
      <c r="X5018" s="3">
        <f t="shared" si="1421"/>
        <v>6.1433491107787397E-4</v>
      </c>
      <c r="Y5018" s="3">
        <f t="shared" si="1422"/>
        <v>-2.0228025009194628E-3</v>
      </c>
    </row>
    <row r="5019" spans="1:25" x14ac:dyDescent="0.25">
      <c r="A5019" s="1">
        <v>43377</v>
      </c>
      <c r="B5019" s="2">
        <v>10718.91</v>
      </c>
      <c r="C5019" s="2">
        <v>109760</v>
      </c>
      <c r="D5019" s="2">
        <v>10698</v>
      </c>
      <c r="E5019" s="2">
        <v>10692</v>
      </c>
      <c r="F5019" s="13">
        <f t="shared" si="1410"/>
        <v>-1.9507580528244084E-3</v>
      </c>
      <c r="G5019" s="2">
        <f t="shared" si="1405"/>
        <v>10902.620333333332</v>
      </c>
      <c r="H5019" s="2">
        <f t="shared" ca="1" si="1411"/>
        <v>108901.2</v>
      </c>
      <c r="I5019">
        <f t="shared" ca="1" si="1412"/>
        <v>1</v>
      </c>
      <c r="J5019">
        <f t="shared" si="1413"/>
        <v>-1</v>
      </c>
      <c r="K5019">
        <f t="shared" si="1406"/>
        <v>-145.03000000000065</v>
      </c>
      <c r="L5019">
        <f t="shared" ca="1" si="1407"/>
        <v>145.03000000000065</v>
      </c>
      <c r="M5019" s="14">
        <f t="shared" si="1408"/>
        <v>6923.0300000000498</v>
      </c>
      <c r="N5019">
        <f t="shared" si="1414"/>
        <v>0</v>
      </c>
      <c r="O5019">
        <f t="shared" si="1409"/>
        <v>0</v>
      </c>
      <c r="P5019">
        <f>COUNTIF(作圖資料!$A$3:$A$249,A5019)</f>
        <v>0</v>
      </c>
      <c r="R5019" s="7">
        <f t="shared" si="1415"/>
        <v>-156</v>
      </c>
      <c r="S5019" s="8">
        <f t="shared" ca="1" si="1416"/>
        <v>156</v>
      </c>
      <c r="T5019" s="8">
        <f t="shared" ca="1" si="1417"/>
        <v>8830</v>
      </c>
      <c r="U5019" s="8">
        <f t="shared" ca="1" si="1418"/>
        <v>0</v>
      </c>
      <c r="V5019" s="9">
        <f t="shared" ca="1" si="1419"/>
        <v>0</v>
      </c>
      <c r="W5019" s="3">
        <f t="shared" si="1420"/>
        <v>1.7251113769851667E-3</v>
      </c>
      <c r="X5019" s="3">
        <f t="shared" si="1421"/>
        <v>-1.2743534977024851E-2</v>
      </c>
      <c r="Y5019" s="3">
        <f t="shared" si="1422"/>
        <v>-1.6366311143802936E-2</v>
      </c>
    </row>
    <row r="5020" spans="1:25" x14ac:dyDescent="0.25">
      <c r="A5020" s="1">
        <v>43378</v>
      </c>
      <c r="B5020" s="2">
        <v>10517.12</v>
      </c>
      <c r="C5020" s="2">
        <v>148804</v>
      </c>
      <c r="D5020" s="2">
        <v>10513</v>
      </c>
      <c r="E5020" s="2">
        <v>10508</v>
      </c>
      <c r="F5020" s="13">
        <f t="shared" si="1410"/>
        <v>-3.9174222600868447E-4</v>
      </c>
      <c r="G5020" s="2">
        <f t="shared" si="1405"/>
        <v>10898.932666666666</v>
      </c>
      <c r="H5020" s="2">
        <f t="shared" ca="1" si="1411"/>
        <v>111261.6</v>
      </c>
      <c r="I5020">
        <f t="shared" ca="1" si="1412"/>
        <v>1</v>
      </c>
      <c r="J5020">
        <f t="shared" si="1413"/>
        <v>-1</v>
      </c>
      <c r="K5020">
        <f t="shared" si="1406"/>
        <v>-201.78999999999905</v>
      </c>
      <c r="L5020">
        <f t="shared" ca="1" si="1407"/>
        <v>-201.78999999999905</v>
      </c>
      <c r="M5020" s="14">
        <f t="shared" si="1408"/>
        <v>6923.0300000000498</v>
      </c>
      <c r="N5020">
        <f t="shared" si="1414"/>
        <v>0</v>
      </c>
      <c r="O5020">
        <f t="shared" si="1409"/>
        <v>0</v>
      </c>
      <c r="P5020">
        <f>COUNTIF(作圖資料!$A$3:$A$249,A5020)</f>
        <v>0</v>
      </c>
      <c r="R5020" s="7">
        <f t="shared" si="1415"/>
        <v>-185</v>
      </c>
      <c r="S5020" s="8">
        <f t="shared" ca="1" si="1416"/>
        <v>-185</v>
      </c>
      <c r="T5020" s="8">
        <f t="shared" ca="1" si="1417"/>
        <v>8830</v>
      </c>
      <c r="U5020" s="8">
        <f t="shared" ca="1" si="1418"/>
        <v>0</v>
      </c>
      <c r="V5020" s="9">
        <f t="shared" ca="1" si="1419"/>
        <v>0</v>
      </c>
      <c r="W5020" s="3">
        <f t="shared" si="1420"/>
        <v>1.7251113769851667E-3</v>
      </c>
      <c r="X5020" s="3">
        <f t="shared" si="1421"/>
        <v>-3.1329238381287539E-2</v>
      </c>
      <c r="Y5020" s="3">
        <f t="shared" si="1422"/>
        <v>-3.3376241265171136E-2</v>
      </c>
    </row>
    <row r="5021" spans="1:25" x14ac:dyDescent="0.25">
      <c r="A5021" s="1">
        <v>43381</v>
      </c>
      <c r="B5021" s="2">
        <v>10455.93</v>
      </c>
      <c r="C5021" s="2">
        <v>124844</v>
      </c>
      <c r="D5021" s="2">
        <v>10466</v>
      </c>
      <c r="E5021" s="2">
        <v>10463</v>
      </c>
      <c r="F5021" s="13">
        <f t="shared" si="1410"/>
        <v>9.6308984471016323E-4</v>
      </c>
      <c r="G5021" s="2">
        <f t="shared" si="1405"/>
        <v>10892.122499999999</v>
      </c>
      <c r="H5021" s="2">
        <f t="shared" ca="1" si="1411"/>
        <v>117657.4</v>
      </c>
      <c r="I5021">
        <f t="shared" ca="1" si="1412"/>
        <v>1</v>
      </c>
      <c r="J5021">
        <f t="shared" si="1413"/>
        <v>1</v>
      </c>
      <c r="K5021">
        <f t="shared" si="1406"/>
        <v>-61.190000000000509</v>
      </c>
      <c r="L5021">
        <f t="shared" ca="1" si="1407"/>
        <v>-61.190000000000509</v>
      </c>
      <c r="M5021" s="14">
        <f t="shared" si="1408"/>
        <v>6923.0300000000498</v>
      </c>
      <c r="N5021">
        <f t="shared" si="1414"/>
        <v>0</v>
      </c>
      <c r="O5021">
        <f t="shared" si="1409"/>
        <v>0</v>
      </c>
      <c r="P5021">
        <f>COUNTIF(作圖資料!$A$3:$A$249,A5021)</f>
        <v>0</v>
      </c>
      <c r="R5021" s="7">
        <f t="shared" si="1415"/>
        <v>-47</v>
      </c>
      <c r="S5021" s="8">
        <f t="shared" ca="1" si="1416"/>
        <v>-47</v>
      </c>
      <c r="T5021" s="8">
        <f t="shared" ca="1" si="1417"/>
        <v>8830</v>
      </c>
      <c r="U5021" s="8">
        <f t="shared" ca="1" si="1418"/>
        <v>0</v>
      </c>
      <c r="V5021" s="9">
        <f t="shared" ca="1" si="1419"/>
        <v>0</v>
      </c>
      <c r="W5021" s="3">
        <f t="shared" si="1420"/>
        <v>1.7251113769851667E-3</v>
      </c>
      <c r="X5021" s="3">
        <f t="shared" si="1421"/>
        <v>-3.6965093435090246E-2</v>
      </c>
      <c r="Y5021" s="3">
        <f t="shared" si="1422"/>
        <v>-3.7697682971680968E-2</v>
      </c>
    </row>
    <row r="5022" spans="1:25" x14ac:dyDescent="0.25">
      <c r="A5022" s="1">
        <v>43382</v>
      </c>
      <c r="B5022" s="2">
        <v>10466.83</v>
      </c>
      <c r="C5022" s="2">
        <v>120632</v>
      </c>
      <c r="D5022" s="2">
        <v>10460</v>
      </c>
      <c r="E5022" s="2">
        <v>10457</v>
      </c>
      <c r="F5022" s="13">
        <f t="shared" si="1410"/>
        <v>-6.5253758778927029E-4</v>
      </c>
      <c r="G5022" s="2">
        <f t="shared" si="1405"/>
        <v>10886.278833333332</v>
      </c>
      <c r="H5022" s="2">
        <f t="shared" ca="1" si="1411"/>
        <v>120609</v>
      </c>
      <c r="I5022">
        <f t="shared" ca="1" si="1412"/>
        <v>1</v>
      </c>
      <c r="J5022">
        <f t="shared" si="1413"/>
        <v>-1</v>
      </c>
      <c r="K5022">
        <f t="shared" si="1406"/>
        <v>10.899999999999636</v>
      </c>
      <c r="L5022">
        <f t="shared" ca="1" si="1407"/>
        <v>10.899999999999636</v>
      </c>
      <c r="M5022" s="14">
        <f t="shared" si="1408"/>
        <v>6923.0300000000498</v>
      </c>
      <c r="N5022">
        <f t="shared" si="1414"/>
        <v>0</v>
      </c>
      <c r="O5022">
        <f t="shared" si="1409"/>
        <v>0</v>
      </c>
      <c r="P5022">
        <f>COUNTIF(作圖資料!$A$3:$A$249,A5022)</f>
        <v>0</v>
      </c>
      <c r="R5022" s="7">
        <f t="shared" si="1415"/>
        <v>-6</v>
      </c>
      <c r="S5022" s="8">
        <f t="shared" ca="1" si="1416"/>
        <v>-6</v>
      </c>
      <c r="T5022" s="8">
        <f t="shared" ca="1" si="1417"/>
        <v>8830</v>
      </c>
      <c r="U5022" s="8">
        <f t="shared" ca="1" si="1418"/>
        <v>0</v>
      </c>
      <c r="V5022" s="9">
        <f t="shared" ca="1" si="1419"/>
        <v>0</v>
      </c>
      <c r="W5022" s="3">
        <f t="shared" si="1420"/>
        <v>1.7251113769851667E-3</v>
      </c>
      <c r="X5022" s="3">
        <f t="shared" si="1421"/>
        <v>-3.5961157823283574E-2</v>
      </c>
      <c r="Y5022" s="3">
        <f t="shared" si="1422"/>
        <v>-3.824935638102267E-2</v>
      </c>
    </row>
    <row r="5023" spans="1:25" x14ac:dyDescent="0.25">
      <c r="A5023" s="1">
        <v>43384</v>
      </c>
      <c r="B5023" s="2">
        <v>9806.11</v>
      </c>
      <c r="C5023" s="2">
        <v>205333</v>
      </c>
      <c r="D5023" s="2">
        <v>9661</v>
      </c>
      <c r="E5023" s="2">
        <v>9650</v>
      </c>
      <c r="F5023" s="13">
        <f t="shared" si="1410"/>
        <v>-1.4797916809009992E-2</v>
      </c>
      <c r="G5023" s="2">
        <f t="shared" si="1405"/>
        <v>10870.064166666665</v>
      </c>
      <c r="H5023" s="2">
        <f t="shared" ca="1" si="1411"/>
        <v>141874.6</v>
      </c>
      <c r="I5023">
        <f t="shared" ca="1" si="1412"/>
        <v>1</v>
      </c>
      <c r="J5023">
        <f t="shared" si="1413"/>
        <v>-1</v>
      </c>
      <c r="K5023">
        <f t="shared" si="1406"/>
        <v>-660.71999999999935</v>
      </c>
      <c r="L5023">
        <f t="shared" ca="1" si="1407"/>
        <v>-660.71999999999935</v>
      </c>
      <c r="M5023" s="14">
        <f t="shared" si="1408"/>
        <v>6923.0300000000498</v>
      </c>
      <c r="N5023">
        <f t="shared" si="1414"/>
        <v>0</v>
      </c>
      <c r="O5023">
        <f t="shared" si="1409"/>
        <v>0</v>
      </c>
      <c r="P5023">
        <f>COUNTIF(作圖資料!$A$3:$A$249,A5023)</f>
        <v>0</v>
      </c>
      <c r="R5023" s="7">
        <f t="shared" si="1415"/>
        <v>-799</v>
      </c>
      <c r="S5023" s="8">
        <f t="shared" ca="1" si="1416"/>
        <v>-799</v>
      </c>
      <c r="T5023" s="8">
        <f t="shared" ca="1" si="1417"/>
        <v>8830</v>
      </c>
      <c r="U5023" s="8">
        <f t="shared" ca="1" si="1418"/>
        <v>0</v>
      </c>
      <c r="V5023" s="9">
        <f t="shared" ca="1" si="1419"/>
        <v>0</v>
      </c>
      <c r="W5023" s="3">
        <f t="shared" si="1420"/>
        <v>1.7251113769851667E-3</v>
      </c>
      <c r="X5023" s="3">
        <f t="shared" si="1421"/>
        <v>-9.6816234651989075E-2</v>
      </c>
      <c r="Y5023" s="3">
        <f t="shared" si="1422"/>
        <v>-0.11171386539168837</v>
      </c>
    </row>
    <row r="5024" spans="1:25" x14ac:dyDescent="0.25">
      <c r="A5024" s="1">
        <v>43385</v>
      </c>
      <c r="B5024" s="2">
        <v>10045.81</v>
      </c>
      <c r="C5024" s="2">
        <v>143536</v>
      </c>
      <c r="D5024" s="2">
        <v>9970</v>
      </c>
      <c r="E5024" s="2">
        <v>9948</v>
      </c>
      <c r="F5024" s="13">
        <f t="shared" si="1410"/>
        <v>-7.5464298050629264E-3</v>
      </c>
      <c r="G5024" s="2">
        <f t="shared" si="1405"/>
        <v>10856.786666666663</v>
      </c>
      <c r="H5024" s="2">
        <f t="shared" ca="1" si="1411"/>
        <v>148629.79999999999</v>
      </c>
      <c r="I5024">
        <f t="shared" ca="1" si="1412"/>
        <v>-1</v>
      </c>
      <c r="J5024">
        <f t="shared" si="1413"/>
        <v>-1</v>
      </c>
      <c r="K5024">
        <f t="shared" si="1406"/>
        <v>239.69999999999891</v>
      </c>
      <c r="L5024">
        <f t="shared" ca="1" si="1407"/>
        <v>239.69999999999891</v>
      </c>
      <c r="M5024" s="14">
        <f t="shared" si="1408"/>
        <v>6923.0300000000498</v>
      </c>
      <c r="N5024">
        <f t="shared" si="1414"/>
        <v>0</v>
      </c>
      <c r="O5024">
        <f t="shared" si="1409"/>
        <v>0</v>
      </c>
      <c r="P5024">
        <f>COUNTIF(作圖資料!$A$3:$A$249,A5024)</f>
        <v>0</v>
      </c>
      <c r="R5024" s="7">
        <f t="shared" si="1415"/>
        <v>309</v>
      </c>
      <c r="S5024" s="8">
        <f t="shared" ca="1" si="1416"/>
        <v>309</v>
      </c>
      <c r="T5024" s="8">
        <f t="shared" ca="1" si="1417"/>
        <v>8830</v>
      </c>
      <c r="U5024" s="8">
        <f t="shared" ca="1" si="1418"/>
        <v>0</v>
      </c>
      <c r="V5024" s="9">
        <f t="shared" ca="1" si="1419"/>
        <v>0</v>
      </c>
      <c r="W5024" s="3">
        <f t="shared" si="1420"/>
        <v>1.7251113769851667E-3</v>
      </c>
      <c r="X5024" s="3">
        <f t="shared" si="1421"/>
        <v>-7.4738861610699758E-2</v>
      </c>
      <c r="Y5024" s="3">
        <f t="shared" si="1422"/>
        <v>-8.3302684810592442E-2</v>
      </c>
    </row>
    <row r="5025" spans="1:25" x14ac:dyDescent="0.25">
      <c r="A5025" s="1">
        <v>43388</v>
      </c>
      <c r="B5025" s="2">
        <v>9901.1200000000008</v>
      </c>
      <c r="C5025" s="2">
        <v>115628</v>
      </c>
      <c r="D5025" s="2">
        <v>9865</v>
      </c>
      <c r="E5025" s="2">
        <v>9848</v>
      </c>
      <c r="F5025" s="13">
        <f t="shared" si="1410"/>
        <v>-3.6480721372936786E-3</v>
      </c>
      <c r="G5025" s="2">
        <f t="shared" si="1405"/>
        <v>10841.215666666665</v>
      </c>
      <c r="H5025" s="2">
        <f t="shared" ca="1" si="1411"/>
        <v>141994.6</v>
      </c>
      <c r="I5025">
        <f t="shared" ca="1" si="1412"/>
        <v>-1</v>
      </c>
      <c r="J5025">
        <f t="shared" si="1413"/>
        <v>-1</v>
      </c>
      <c r="K5025">
        <f t="shared" si="1406"/>
        <v>-144.68999999999869</v>
      </c>
      <c r="L5025">
        <f t="shared" ca="1" si="1407"/>
        <v>144.68999999999869</v>
      </c>
      <c r="M5025" s="14">
        <f t="shared" si="1408"/>
        <v>6923.0300000000498</v>
      </c>
      <c r="N5025">
        <f t="shared" si="1414"/>
        <v>0</v>
      </c>
      <c r="O5025">
        <f t="shared" si="1409"/>
        <v>0</v>
      </c>
      <c r="P5025">
        <f>COUNTIF(作圖資料!$A$3:$A$249,A5025)</f>
        <v>0</v>
      </c>
      <c r="R5025" s="7">
        <f t="shared" si="1415"/>
        <v>-105</v>
      </c>
      <c r="S5025" s="8">
        <f t="shared" ca="1" si="1416"/>
        <v>105</v>
      </c>
      <c r="T5025" s="8">
        <f t="shared" ca="1" si="1417"/>
        <v>8830</v>
      </c>
      <c r="U5025" s="8">
        <f t="shared" ca="1" si="1418"/>
        <v>0</v>
      </c>
      <c r="V5025" s="9">
        <f t="shared" ca="1" si="1419"/>
        <v>0</v>
      </c>
      <c r="W5025" s="3">
        <f t="shared" si="1420"/>
        <v>1.7251113769851667E-3</v>
      </c>
      <c r="X5025" s="3">
        <f t="shared" si="1421"/>
        <v>-8.8065416076048675E-2</v>
      </c>
      <c r="Y5025" s="3">
        <f t="shared" si="1422"/>
        <v>-9.2956969474071616E-2</v>
      </c>
    </row>
    <row r="5026" spans="1:25" x14ac:dyDescent="0.25">
      <c r="A5026" s="1">
        <v>43389</v>
      </c>
      <c r="B5026" s="2">
        <v>9981.1</v>
      </c>
      <c r="C5026" s="2">
        <v>107216</v>
      </c>
      <c r="D5026" s="2">
        <v>9949</v>
      </c>
      <c r="E5026" s="2">
        <v>9908</v>
      </c>
      <c r="F5026" s="13">
        <f t="shared" si="1410"/>
        <v>-3.2160783881536315E-3</v>
      </c>
      <c r="G5026" s="2">
        <f t="shared" si="1405"/>
        <v>10825.365499999998</v>
      </c>
      <c r="H5026" s="2">
        <f t="shared" ca="1" si="1411"/>
        <v>138469</v>
      </c>
      <c r="I5026">
        <f t="shared" ca="1" si="1412"/>
        <v>-1</v>
      </c>
      <c r="J5026">
        <f t="shared" si="1413"/>
        <v>-1</v>
      </c>
      <c r="K5026">
        <f t="shared" si="1406"/>
        <v>79.979999999999563</v>
      </c>
      <c r="L5026">
        <f t="shared" ca="1" si="1407"/>
        <v>-79.979999999999563</v>
      </c>
      <c r="M5026" s="14">
        <f t="shared" si="1408"/>
        <v>6923.0300000000498</v>
      </c>
      <c r="N5026">
        <f t="shared" si="1414"/>
        <v>0</v>
      </c>
      <c r="O5026">
        <f t="shared" si="1409"/>
        <v>0</v>
      </c>
      <c r="P5026">
        <f>COUNTIF(作圖資料!$A$3:$A$249,A5026)</f>
        <v>0</v>
      </c>
      <c r="R5026" s="7">
        <f t="shared" si="1415"/>
        <v>84</v>
      </c>
      <c r="S5026" s="8">
        <f t="shared" ca="1" si="1416"/>
        <v>-84</v>
      </c>
      <c r="T5026" s="8">
        <f t="shared" ca="1" si="1417"/>
        <v>8830</v>
      </c>
      <c r="U5026" s="8">
        <f t="shared" ca="1" si="1418"/>
        <v>0</v>
      </c>
      <c r="V5026" s="9">
        <f t="shared" ca="1" si="1419"/>
        <v>0</v>
      </c>
      <c r="W5026" s="3">
        <f t="shared" si="1420"/>
        <v>1.7251113769851667E-3</v>
      </c>
      <c r="X5026" s="3">
        <f t="shared" si="1421"/>
        <v>-8.0698923394186828E-2</v>
      </c>
      <c r="Y5026" s="3">
        <f t="shared" si="1422"/>
        <v>-8.5233541743288121E-2</v>
      </c>
    </row>
    <row r="5027" spans="1:25" x14ac:dyDescent="0.25">
      <c r="A5027" s="1">
        <v>43390</v>
      </c>
      <c r="B5027" s="2">
        <v>9979.14</v>
      </c>
      <c r="C5027" s="2">
        <v>114037</v>
      </c>
      <c r="D5027" s="2">
        <v>9993</v>
      </c>
      <c r="E5027" s="2">
        <v>9976</v>
      </c>
      <c r="F5027" s="13">
        <f t="shared" si="1410"/>
        <v>-3.1465637319438855E-4</v>
      </c>
      <c r="G5027" s="2">
        <f t="shared" si="1405"/>
        <v>10809.236333333334</v>
      </c>
      <c r="H5027" s="2">
        <f t="shared" ca="1" si="1411"/>
        <v>137150</v>
      </c>
      <c r="I5027">
        <f t="shared" ca="1" si="1412"/>
        <v>-1</v>
      </c>
      <c r="J5027">
        <f t="shared" si="1413"/>
        <v>-1</v>
      </c>
      <c r="K5027">
        <f t="shared" si="1406"/>
        <v>-1.9600000000009459</v>
      </c>
      <c r="L5027">
        <f t="shared" ca="1" si="1407"/>
        <v>1.9600000000009459</v>
      </c>
      <c r="M5027" s="14">
        <f t="shared" si="1408"/>
        <v>6923.0300000000498</v>
      </c>
      <c r="N5027">
        <f t="shared" si="1414"/>
        <v>0</v>
      </c>
      <c r="O5027">
        <f t="shared" si="1409"/>
        <v>0</v>
      </c>
      <c r="P5027">
        <f>COUNTIF(作圖資料!$A$3:$A$249,A5027)</f>
        <v>1</v>
      </c>
      <c r="R5027" s="7">
        <f t="shared" si="1415"/>
        <v>44</v>
      </c>
      <c r="S5027" s="8">
        <f t="shared" ca="1" si="1416"/>
        <v>-44</v>
      </c>
      <c r="T5027" s="8">
        <f t="shared" ca="1" si="1417"/>
        <v>8830</v>
      </c>
      <c r="U5027" s="8">
        <f t="shared" ca="1" si="1418"/>
        <v>0</v>
      </c>
      <c r="V5027" s="9">
        <f t="shared" ca="1" si="1419"/>
        <v>0</v>
      </c>
      <c r="W5027" s="3">
        <f t="shared" si="1420"/>
        <v>1.7251113769851667E-3</v>
      </c>
      <c r="X5027" s="3">
        <f t="shared" si="1421"/>
        <v>-8.087944759594301E-2</v>
      </c>
      <c r="Y5027" s="3">
        <f t="shared" si="1422"/>
        <v>-8.1187936741449307E-2</v>
      </c>
    </row>
    <row r="5028" spans="1:25" x14ac:dyDescent="0.25">
      <c r="A5028" s="1">
        <v>43391</v>
      </c>
      <c r="B5028" s="2">
        <v>9953.73</v>
      </c>
      <c r="C5028" s="2">
        <v>95229</v>
      </c>
      <c r="D5028" s="2">
        <v>9884</v>
      </c>
      <c r="E5028" s="2">
        <v>9870</v>
      </c>
      <c r="F5028" s="13">
        <f t="shared" si="1410"/>
        <v>-7.0054140508131191E-3</v>
      </c>
      <c r="G5028" s="2">
        <f t="shared" si="1405"/>
        <v>10791.875333333332</v>
      </c>
      <c r="H5028" s="2">
        <f t="shared" ca="1" si="1411"/>
        <v>115129.2</v>
      </c>
      <c r="I5028">
        <f t="shared" ca="1" si="1412"/>
        <v>-1</v>
      </c>
      <c r="J5028">
        <f t="shared" si="1413"/>
        <v>-1</v>
      </c>
      <c r="K5028">
        <f t="shared" si="1406"/>
        <v>-25.409999999999854</v>
      </c>
      <c r="L5028">
        <f t="shared" ca="1" si="1407"/>
        <v>25.409999999999854</v>
      </c>
      <c r="M5028" s="14">
        <f t="shared" si="1408"/>
        <v>6923.0300000000498</v>
      </c>
      <c r="N5028">
        <f t="shared" si="1414"/>
        <v>0</v>
      </c>
      <c r="O5028">
        <f t="shared" si="1409"/>
        <v>0</v>
      </c>
      <c r="P5028">
        <f>COUNTIF(作圖資料!$A$3:$A$249,A5028)</f>
        <v>0</v>
      </c>
      <c r="R5028" s="7">
        <f t="shared" si="1415"/>
        <v>-92</v>
      </c>
      <c r="S5028" s="8">
        <f t="shared" ca="1" si="1416"/>
        <v>92</v>
      </c>
      <c r="T5028" s="8">
        <f t="shared" ca="1" si="1417"/>
        <v>8830</v>
      </c>
      <c r="U5028" s="8">
        <f t="shared" ca="1" si="1418"/>
        <v>0</v>
      </c>
      <c r="V5028" s="9">
        <f t="shared" ca="1" si="1419"/>
        <v>0</v>
      </c>
      <c r="W5028" s="3">
        <f t="shared" si="1420"/>
        <v>-3.1465637319438855E-4</v>
      </c>
      <c r="X5028" s="3">
        <f t="shared" si="1421"/>
        <v>-2.5463116060101226E-3</v>
      </c>
      <c r="Y5028" s="3">
        <f t="shared" si="1422"/>
        <v>-9.2221331194867681E-3</v>
      </c>
    </row>
    <row r="5029" spans="1:25" x14ac:dyDescent="0.25">
      <c r="A5029" s="1">
        <v>43392</v>
      </c>
      <c r="B5029" s="2">
        <v>9919.26</v>
      </c>
      <c r="C5029" s="2">
        <v>124415</v>
      </c>
      <c r="D5029" s="2">
        <v>9900</v>
      </c>
      <c r="E5029" s="2">
        <v>9886</v>
      </c>
      <c r="F5029" s="13">
        <f t="shared" si="1410"/>
        <v>-1.9416771009127531E-3</v>
      </c>
      <c r="G5029" s="2">
        <f t="shared" si="1405"/>
        <v>10774.433166666666</v>
      </c>
      <c r="H5029" s="2">
        <f t="shared" ca="1" si="1411"/>
        <v>111305</v>
      </c>
      <c r="I5029">
        <f t="shared" ca="1" si="1412"/>
        <v>1</v>
      </c>
      <c r="J5029">
        <f t="shared" si="1413"/>
        <v>-1</v>
      </c>
      <c r="K5029">
        <f t="shared" si="1406"/>
        <v>-34.469999999999345</v>
      </c>
      <c r="L5029">
        <f t="shared" ca="1" si="1407"/>
        <v>34.469999999999345</v>
      </c>
      <c r="M5029" s="14">
        <f t="shared" si="1408"/>
        <v>6923.0300000000498</v>
      </c>
      <c r="N5029">
        <f t="shared" si="1414"/>
        <v>0</v>
      </c>
      <c r="O5029">
        <f t="shared" si="1409"/>
        <v>0</v>
      </c>
      <c r="P5029">
        <f>COUNTIF(作圖資料!$A$3:$A$249,A5029)</f>
        <v>0</v>
      </c>
      <c r="R5029" s="7">
        <f t="shared" si="1415"/>
        <v>16</v>
      </c>
      <c r="S5029" s="8">
        <f t="shared" ca="1" si="1416"/>
        <v>-16</v>
      </c>
      <c r="T5029" s="8">
        <f t="shared" ca="1" si="1417"/>
        <v>8830</v>
      </c>
      <c r="U5029" s="8">
        <f t="shared" ca="1" si="1418"/>
        <v>0</v>
      </c>
      <c r="V5029" s="9">
        <f t="shared" ca="1" si="1419"/>
        <v>0</v>
      </c>
      <c r="W5029" s="3">
        <f t="shared" si="1420"/>
        <v>-3.1465637319438855E-4</v>
      </c>
      <c r="X5029" s="3">
        <f t="shared" si="1421"/>
        <v>-6.0005170786259221E-3</v>
      </c>
      <c r="Y5029" s="3">
        <f t="shared" si="1422"/>
        <v>-7.6182838813150244E-3</v>
      </c>
    </row>
    <row r="5030" spans="1:25" x14ac:dyDescent="0.25">
      <c r="A5030" s="1">
        <v>43395</v>
      </c>
      <c r="B5030" s="2">
        <v>9974.2800000000007</v>
      </c>
      <c r="C5030" s="2">
        <v>100763</v>
      </c>
      <c r="D5030" s="2">
        <v>9934</v>
      </c>
      <c r="E5030" s="2">
        <v>9922</v>
      </c>
      <c r="F5030" s="13">
        <f t="shared" si="1410"/>
        <v>-4.0383867306713617E-3</v>
      </c>
      <c r="G5030" s="2">
        <f t="shared" si="1405"/>
        <v>10757.161</v>
      </c>
      <c r="H5030" s="2">
        <f t="shared" ca="1" si="1411"/>
        <v>108332</v>
      </c>
      <c r="I5030">
        <f t="shared" ca="1" si="1412"/>
        <v>-1</v>
      </c>
      <c r="J5030">
        <f t="shared" si="1413"/>
        <v>-1</v>
      </c>
      <c r="K5030">
        <f t="shared" si="1406"/>
        <v>55.020000000000437</v>
      </c>
      <c r="L5030">
        <f t="shared" ca="1" si="1407"/>
        <v>55.020000000000437</v>
      </c>
      <c r="M5030" s="14">
        <f t="shared" si="1408"/>
        <v>6923.0300000000498</v>
      </c>
      <c r="N5030">
        <f t="shared" si="1414"/>
        <v>0</v>
      </c>
      <c r="O5030">
        <f t="shared" si="1409"/>
        <v>0</v>
      </c>
      <c r="P5030">
        <f>COUNTIF(作圖資料!$A$3:$A$249,A5030)</f>
        <v>0</v>
      </c>
      <c r="R5030" s="7">
        <f t="shared" si="1415"/>
        <v>34</v>
      </c>
      <c r="S5030" s="8">
        <f t="shared" ca="1" si="1416"/>
        <v>34</v>
      </c>
      <c r="T5030" s="8">
        <f t="shared" ca="1" si="1417"/>
        <v>8830</v>
      </c>
      <c r="U5030" s="8">
        <f t="shared" ca="1" si="1418"/>
        <v>0</v>
      </c>
      <c r="V5030" s="9">
        <f t="shared" ca="1" si="1419"/>
        <v>0</v>
      </c>
      <c r="W5030" s="3">
        <f t="shared" si="1420"/>
        <v>-3.1465637319438855E-4</v>
      </c>
      <c r="X5030" s="3">
        <f t="shared" si="1421"/>
        <v>-4.8701591519884069E-4</v>
      </c>
      <c r="Y5030" s="3">
        <f t="shared" si="1422"/>
        <v>-4.2101042502004082E-3</v>
      </c>
    </row>
    <row r="5031" spans="1:25" x14ac:dyDescent="0.25">
      <c r="A5031" s="1">
        <v>43396</v>
      </c>
      <c r="B5031" s="2">
        <v>9775.2000000000007</v>
      </c>
      <c r="C5031" s="2">
        <v>101277</v>
      </c>
      <c r="D5031" s="2">
        <v>9730</v>
      </c>
      <c r="E5031" s="2">
        <v>9719</v>
      </c>
      <c r="F5031" s="13">
        <f t="shared" si="1410"/>
        <v>-4.6239463131190206E-3</v>
      </c>
      <c r="G5031" s="2">
        <f t="shared" si="1405"/>
        <v>10735.484666666664</v>
      </c>
      <c r="H5031" s="2">
        <f t="shared" ca="1" si="1411"/>
        <v>107144.2</v>
      </c>
      <c r="I5031">
        <f t="shared" ca="1" si="1412"/>
        <v>-1</v>
      </c>
      <c r="J5031">
        <f t="shared" si="1413"/>
        <v>-1</v>
      </c>
      <c r="K5031">
        <f t="shared" si="1406"/>
        <v>-199.07999999999993</v>
      </c>
      <c r="L5031">
        <f t="shared" ca="1" si="1407"/>
        <v>199.07999999999993</v>
      </c>
      <c r="M5031" s="14">
        <f t="shared" si="1408"/>
        <v>6923.0300000000498</v>
      </c>
      <c r="N5031">
        <f t="shared" si="1414"/>
        <v>0</v>
      </c>
      <c r="O5031">
        <f t="shared" si="1409"/>
        <v>0</v>
      </c>
      <c r="P5031">
        <f>COUNTIF(作圖資料!$A$3:$A$249,A5031)</f>
        <v>0</v>
      </c>
      <c r="R5031" s="7">
        <f t="shared" si="1415"/>
        <v>-204</v>
      </c>
      <c r="S5031" s="8">
        <f t="shared" ca="1" si="1416"/>
        <v>204</v>
      </c>
      <c r="T5031" s="8">
        <f t="shared" ca="1" si="1417"/>
        <v>8830</v>
      </c>
      <c r="U5031" s="8">
        <f t="shared" ca="1" si="1418"/>
        <v>0</v>
      </c>
      <c r="V5031" s="9">
        <f t="shared" ca="1" si="1419"/>
        <v>0</v>
      </c>
      <c r="W5031" s="3">
        <f t="shared" si="1420"/>
        <v>-3.1465637319438855E-4</v>
      </c>
      <c r="X5031" s="3">
        <f t="shared" si="1421"/>
        <v>-2.0436630811873302E-2</v>
      </c>
      <c r="Y5031" s="3">
        <f t="shared" si="1422"/>
        <v>-2.4659182036888438E-2</v>
      </c>
    </row>
    <row r="5032" spans="1:25" x14ac:dyDescent="0.25">
      <c r="A5032" s="1">
        <v>43397</v>
      </c>
      <c r="B5032" s="2">
        <v>9759.4</v>
      </c>
      <c r="C5032" s="2">
        <v>123215</v>
      </c>
      <c r="D5032" s="2">
        <v>9716</v>
      </c>
      <c r="E5032" s="2">
        <v>9705</v>
      </c>
      <c r="F5032" s="13">
        <f t="shared" si="1410"/>
        <v>-4.4469946922965908E-3</v>
      </c>
      <c r="G5032" s="2">
        <f t="shared" si="1405"/>
        <v>10714.249</v>
      </c>
      <c r="H5032" s="2">
        <f t="shared" ca="1" si="1411"/>
        <v>108979.8</v>
      </c>
      <c r="I5032">
        <f t="shared" ca="1" si="1412"/>
        <v>1</v>
      </c>
      <c r="J5032">
        <f t="shared" si="1413"/>
        <v>-1</v>
      </c>
      <c r="K5032">
        <f t="shared" si="1406"/>
        <v>-15.800000000001091</v>
      </c>
      <c r="L5032">
        <f t="shared" ca="1" si="1407"/>
        <v>15.800000000001091</v>
      </c>
      <c r="M5032" s="14">
        <f t="shared" si="1408"/>
        <v>6923.0300000000498</v>
      </c>
      <c r="N5032">
        <f t="shared" si="1414"/>
        <v>0</v>
      </c>
      <c r="O5032">
        <f t="shared" si="1409"/>
        <v>0</v>
      </c>
      <c r="P5032">
        <f>COUNTIF(作圖資料!$A$3:$A$249,A5032)</f>
        <v>0</v>
      </c>
      <c r="R5032" s="7">
        <f t="shared" si="1415"/>
        <v>-14</v>
      </c>
      <c r="S5032" s="8">
        <f t="shared" ca="1" si="1416"/>
        <v>14</v>
      </c>
      <c r="T5032" s="8">
        <f t="shared" ca="1" si="1417"/>
        <v>8830</v>
      </c>
      <c r="U5032" s="8">
        <f t="shared" ca="1" si="1418"/>
        <v>0</v>
      </c>
      <c r="V5032" s="9">
        <f t="shared" ca="1" si="1419"/>
        <v>0</v>
      </c>
      <c r="W5032" s="3">
        <f t="shared" si="1420"/>
        <v>-3.1465637319438855E-4</v>
      </c>
      <c r="X5032" s="3">
        <f t="shared" si="1421"/>
        <v>-2.2019933581450712E-2</v>
      </c>
      <c r="Y5032" s="3">
        <f t="shared" si="1422"/>
        <v>-2.6062550120288575E-2</v>
      </c>
    </row>
    <row r="5033" spans="1:25" x14ac:dyDescent="0.25">
      <c r="A5033" s="1">
        <v>43398</v>
      </c>
      <c r="B5033" s="2">
        <v>9520.7900000000009</v>
      </c>
      <c r="C5033" s="2">
        <v>131180</v>
      </c>
      <c r="D5033" s="2">
        <v>9487</v>
      </c>
      <c r="E5033" s="2">
        <v>9474</v>
      </c>
      <c r="F5033" s="13">
        <f t="shared" si="1410"/>
        <v>-3.5490752343031451E-3</v>
      </c>
      <c r="G5033" s="2">
        <f t="shared" si="1405"/>
        <v>10688.636999999999</v>
      </c>
      <c r="H5033" s="2">
        <f t="shared" ca="1" si="1411"/>
        <v>116170</v>
      </c>
      <c r="I5033">
        <f t="shared" ca="1" si="1412"/>
        <v>1</v>
      </c>
      <c r="J5033">
        <f t="shared" si="1413"/>
        <v>-1</v>
      </c>
      <c r="K5033">
        <f t="shared" si="1406"/>
        <v>-238.60999999999876</v>
      </c>
      <c r="L5033">
        <f t="shared" ca="1" si="1407"/>
        <v>-238.60999999999876</v>
      </c>
      <c r="M5033" s="14">
        <f t="shared" si="1408"/>
        <v>6923.0300000000498</v>
      </c>
      <c r="N5033">
        <f t="shared" si="1414"/>
        <v>0</v>
      </c>
      <c r="O5033">
        <f t="shared" si="1409"/>
        <v>0</v>
      </c>
      <c r="P5033">
        <f>COUNTIF(作圖資料!$A$3:$A$249,A5033)</f>
        <v>0</v>
      </c>
      <c r="R5033" s="7">
        <f t="shared" si="1415"/>
        <v>-229</v>
      </c>
      <c r="S5033" s="8">
        <f t="shared" ca="1" si="1416"/>
        <v>-229</v>
      </c>
      <c r="T5033" s="8">
        <f t="shared" ca="1" si="1417"/>
        <v>8830</v>
      </c>
      <c r="U5033" s="8">
        <f t="shared" ca="1" si="1418"/>
        <v>0</v>
      </c>
      <c r="V5033" s="9">
        <f t="shared" ca="1" si="1419"/>
        <v>0</v>
      </c>
      <c r="W5033" s="3">
        <f t="shared" si="1420"/>
        <v>-3.1465637319438855E-4</v>
      </c>
      <c r="X5033" s="3">
        <f t="shared" si="1421"/>
        <v>-4.5930811673149829E-2</v>
      </c>
      <c r="Y5033" s="3">
        <f t="shared" si="1422"/>
        <v>-4.901764234161976E-2</v>
      </c>
    </row>
    <row r="5034" spans="1:25" x14ac:dyDescent="0.25">
      <c r="A5034" s="1">
        <v>43399</v>
      </c>
      <c r="B5034" s="2">
        <v>9489.18</v>
      </c>
      <c r="C5034" s="2">
        <v>128059</v>
      </c>
      <c r="D5034" s="2">
        <v>9423</v>
      </c>
      <c r="E5034" s="2">
        <v>9412</v>
      </c>
      <c r="F5034" s="13">
        <f t="shared" si="1410"/>
        <v>-6.9742591035263368E-3</v>
      </c>
      <c r="G5034" s="2">
        <f t="shared" si="1405"/>
        <v>10661.821166666667</v>
      </c>
      <c r="H5034" s="2">
        <f t="shared" ca="1" si="1411"/>
        <v>116898.8</v>
      </c>
      <c r="I5034">
        <f t="shared" ca="1" si="1412"/>
        <v>1</v>
      </c>
      <c r="J5034">
        <f t="shared" si="1413"/>
        <v>-1</v>
      </c>
      <c r="K5034">
        <f t="shared" si="1406"/>
        <v>-31.610000000000582</v>
      </c>
      <c r="L5034">
        <f t="shared" ca="1" si="1407"/>
        <v>-31.610000000000582</v>
      </c>
      <c r="M5034" s="14">
        <f t="shared" si="1408"/>
        <v>6923.0300000000498</v>
      </c>
      <c r="N5034">
        <f t="shared" si="1414"/>
        <v>0</v>
      </c>
      <c r="O5034">
        <f t="shared" si="1409"/>
        <v>0</v>
      </c>
      <c r="P5034">
        <f>COUNTIF(作圖資料!$A$3:$A$249,A5034)</f>
        <v>0</v>
      </c>
      <c r="R5034" s="7">
        <f t="shared" si="1415"/>
        <v>-64</v>
      </c>
      <c r="S5034" s="8">
        <f t="shared" ca="1" si="1416"/>
        <v>-64</v>
      </c>
      <c r="T5034" s="8">
        <f t="shared" ca="1" si="1417"/>
        <v>8830</v>
      </c>
      <c r="U5034" s="8">
        <f t="shared" ca="1" si="1418"/>
        <v>0</v>
      </c>
      <c r="V5034" s="9">
        <f t="shared" ca="1" si="1419"/>
        <v>0</v>
      </c>
      <c r="W5034" s="3">
        <f t="shared" si="1420"/>
        <v>-3.1465637319438855E-4</v>
      </c>
      <c r="X5034" s="3">
        <f t="shared" si="1421"/>
        <v>-4.9098419302665119E-2</v>
      </c>
      <c r="Y5034" s="3">
        <f t="shared" si="1422"/>
        <v>-5.5433039294306208E-2</v>
      </c>
    </row>
    <row r="5035" spans="1:25" x14ac:dyDescent="0.25">
      <c r="A5035" s="1">
        <v>43402</v>
      </c>
      <c r="B5035" s="2">
        <v>9516.32</v>
      </c>
      <c r="C5035" s="2">
        <v>105198</v>
      </c>
      <c r="D5035" s="2">
        <v>9472</v>
      </c>
      <c r="E5035" s="2">
        <v>9460</v>
      </c>
      <c r="F5035" s="13">
        <f t="shared" si="1410"/>
        <v>-4.6572624712073463E-3</v>
      </c>
      <c r="G5035" s="2">
        <f t="shared" si="1405"/>
        <v>10638.263666666666</v>
      </c>
      <c r="H5035" s="2">
        <f t="shared" ca="1" si="1411"/>
        <v>117785.8</v>
      </c>
      <c r="I5035">
        <f t="shared" ca="1" si="1412"/>
        <v>-1</v>
      </c>
      <c r="J5035">
        <f t="shared" si="1413"/>
        <v>-1</v>
      </c>
      <c r="K5035">
        <f t="shared" si="1406"/>
        <v>27.139999999999418</v>
      </c>
      <c r="L5035">
        <f t="shared" ca="1" si="1407"/>
        <v>27.139999999999418</v>
      </c>
      <c r="M5035" s="14">
        <f t="shared" si="1408"/>
        <v>6923.0300000000498</v>
      </c>
      <c r="N5035">
        <f t="shared" si="1414"/>
        <v>0</v>
      </c>
      <c r="O5035">
        <f t="shared" si="1409"/>
        <v>0</v>
      </c>
      <c r="P5035">
        <f>COUNTIF(作圖資料!$A$3:$A$249,A5035)</f>
        <v>0</v>
      </c>
      <c r="R5035" s="7">
        <f t="shared" si="1415"/>
        <v>49</v>
      </c>
      <c r="S5035" s="8">
        <f t="shared" ca="1" si="1416"/>
        <v>49</v>
      </c>
      <c r="T5035" s="8">
        <f t="shared" ca="1" si="1417"/>
        <v>8830</v>
      </c>
      <c r="U5035" s="8">
        <f t="shared" ca="1" si="1418"/>
        <v>0</v>
      </c>
      <c r="V5035" s="9">
        <f t="shared" ca="1" si="1419"/>
        <v>0</v>
      </c>
      <c r="W5035" s="3">
        <f t="shared" si="1420"/>
        <v>-3.1465637319438855E-4</v>
      </c>
      <c r="X5035" s="3">
        <f t="shared" si="1421"/>
        <v>-4.6378746064289822E-2</v>
      </c>
      <c r="Y5035" s="3">
        <f t="shared" si="1422"/>
        <v>-5.0521251002405565E-2</v>
      </c>
    </row>
    <row r="5036" spans="1:25" x14ac:dyDescent="0.25">
      <c r="A5036" s="1">
        <v>43403</v>
      </c>
      <c r="B5036" s="2">
        <v>9526.11</v>
      </c>
      <c r="C5036" s="2">
        <v>99820</v>
      </c>
      <c r="D5036" s="2">
        <v>9523</v>
      </c>
      <c r="E5036" s="2">
        <v>9511</v>
      </c>
      <c r="F5036" s="13">
        <f t="shared" si="1410"/>
        <v>-3.2647114089601192E-4</v>
      </c>
      <c r="G5036" s="2">
        <f t="shared" si="1405"/>
        <v>10613.491666666667</v>
      </c>
      <c r="H5036" s="2">
        <f t="shared" ca="1" si="1411"/>
        <v>117494.39999999999</v>
      </c>
      <c r="I5036">
        <f t="shared" ca="1" si="1412"/>
        <v>-1</v>
      </c>
      <c r="J5036">
        <f t="shared" si="1413"/>
        <v>-1</v>
      </c>
      <c r="K5036">
        <f t="shared" si="1406"/>
        <v>9.7900000000008731</v>
      </c>
      <c r="L5036">
        <f t="shared" ca="1" si="1407"/>
        <v>-9.7900000000008731</v>
      </c>
      <c r="M5036" s="14">
        <f t="shared" si="1408"/>
        <v>6923.0300000000498</v>
      </c>
      <c r="N5036">
        <f t="shared" si="1414"/>
        <v>0</v>
      </c>
      <c r="O5036">
        <f t="shared" si="1409"/>
        <v>0</v>
      </c>
      <c r="P5036">
        <f>COUNTIF(作圖資料!$A$3:$A$249,A5036)</f>
        <v>0</v>
      </c>
      <c r="R5036" s="7">
        <f t="shared" si="1415"/>
        <v>51</v>
      </c>
      <c r="S5036" s="8">
        <f t="shared" ca="1" si="1416"/>
        <v>-51</v>
      </c>
      <c r="T5036" s="8">
        <f t="shared" ca="1" si="1417"/>
        <v>8830</v>
      </c>
      <c r="U5036" s="8">
        <f t="shared" ca="1" si="1418"/>
        <v>0</v>
      </c>
      <c r="V5036" s="9">
        <f t="shared" ca="1" si="1419"/>
        <v>0</v>
      </c>
      <c r="W5036" s="3">
        <f t="shared" si="1420"/>
        <v>-3.1465637319438855E-4</v>
      </c>
      <c r="X5036" s="3">
        <f t="shared" si="1421"/>
        <v>-4.5397699601367969E-2</v>
      </c>
      <c r="Y5036" s="3">
        <f t="shared" si="1422"/>
        <v>-4.5408981555733474E-2</v>
      </c>
    </row>
    <row r="5037" spans="1:25" x14ac:dyDescent="0.25">
      <c r="A5037" s="1">
        <v>43404</v>
      </c>
      <c r="B5037" s="2">
        <v>9802.1299999999992</v>
      </c>
      <c r="C5037" s="2">
        <v>128721</v>
      </c>
      <c r="D5037" s="2">
        <v>9726</v>
      </c>
      <c r="E5037" s="2">
        <v>9712</v>
      </c>
      <c r="F5037" s="13">
        <f t="shared" si="1410"/>
        <v>-7.7666792829721443E-3</v>
      </c>
      <c r="G5037" s="2">
        <f t="shared" si="1405"/>
        <v>10593.125499999998</v>
      </c>
      <c r="H5037" s="2">
        <f t="shared" ca="1" si="1411"/>
        <v>118595.6</v>
      </c>
      <c r="I5037">
        <f t="shared" ca="1" si="1412"/>
        <v>1</v>
      </c>
      <c r="J5037">
        <f t="shared" si="1413"/>
        <v>-1</v>
      </c>
      <c r="K5037">
        <f t="shared" si="1406"/>
        <v>276.01999999999862</v>
      </c>
      <c r="L5037">
        <f t="shared" ca="1" si="1407"/>
        <v>-276.01999999999862</v>
      </c>
      <c r="M5037" s="14">
        <f t="shared" si="1408"/>
        <v>6923.0300000000498</v>
      </c>
      <c r="N5037">
        <f t="shared" si="1414"/>
        <v>0</v>
      </c>
      <c r="O5037">
        <f t="shared" si="1409"/>
        <v>0</v>
      </c>
      <c r="P5037">
        <f>COUNTIF(作圖資料!$A$3:$A$249,A5037)</f>
        <v>0</v>
      </c>
      <c r="R5037" s="7">
        <f t="shared" si="1415"/>
        <v>203</v>
      </c>
      <c r="S5037" s="8">
        <f t="shared" ca="1" si="1416"/>
        <v>-203</v>
      </c>
      <c r="T5037" s="8">
        <f t="shared" ca="1" si="1417"/>
        <v>8830</v>
      </c>
      <c r="U5037" s="8">
        <f t="shared" ca="1" si="1418"/>
        <v>0</v>
      </c>
      <c r="V5037" s="9">
        <f t="shared" ca="1" si="1419"/>
        <v>0</v>
      </c>
      <c r="W5037" s="3">
        <f t="shared" si="1420"/>
        <v>-3.1465637319438855E-4</v>
      </c>
      <c r="X5037" s="3">
        <f t="shared" si="1421"/>
        <v>-1.7738001471068299E-2</v>
      </c>
      <c r="Y5037" s="3">
        <f t="shared" si="1422"/>
        <v>-2.5060144346431223E-2</v>
      </c>
    </row>
    <row r="5038" spans="1:25" x14ac:dyDescent="0.25">
      <c r="A5038" s="1">
        <v>43405</v>
      </c>
      <c r="B5038" s="2">
        <v>9844.74</v>
      </c>
      <c r="C5038" s="2">
        <v>127525</v>
      </c>
      <c r="D5038" s="2">
        <v>9789</v>
      </c>
      <c r="E5038" s="2">
        <v>9777</v>
      </c>
      <c r="F5038" s="13">
        <f t="shared" si="1410"/>
        <v>-5.6619067644244625E-3</v>
      </c>
      <c r="G5038" s="2">
        <f t="shared" si="1405"/>
        <v>10574.147166666664</v>
      </c>
      <c r="H5038" s="2">
        <f t="shared" ca="1" si="1411"/>
        <v>117864.6</v>
      </c>
      <c r="I5038">
        <f t="shared" ca="1" si="1412"/>
        <v>1</v>
      </c>
      <c r="J5038">
        <f t="shared" si="1413"/>
        <v>-1</v>
      </c>
      <c r="K5038">
        <f t="shared" si="1406"/>
        <v>42.610000000000582</v>
      </c>
      <c r="L5038">
        <f t="shared" ca="1" si="1407"/>
        <v>42.610000000000582</v>
      </c>
      <c r="M5038" s="14">
        <f t="shared" si="1408"/>
        <v>6923.0300000000498</v>
      </c>
      <c r="N5038">
        <f t="shared" si="1414"/>
        <v>0</v>
      </c>
      <c r="O5038">
        <f t="shared" si="1409"/>
        <v>0</v>
      </c>
      <c r="P5038">
        <f>COUNTIF(作圖資料!$A$3:$A$249,A5038)</f>
        <v>0</v>
      </c>
      <c r="R5038" s="7">
        <f t="shared" si="1415"/>
        <v>63</v>
      </c>
      <c r="S5038" s="8">
        <f t="shared" ca="1" si="1416"/>
        <v>63</v>
      </c>
      <c r="T5038" s="8">
        <f t="shared" ca="1" si="1417"/>
        <v>8830</v>
      </c>
      <c r="U5038" s="8">
        <f t="shared" ca="1" si="1418"/>
        <v>0</v>
      </c>
      <c r="V5038" s="9">
        <f t="shared" ca="1" si="1419"/>
        <v>0</v>
      </c>
      <c r="W5038" s="3">
        <f t="shared" si="1420"/>
        <v>-3.1465637319438855E-4</v>
      </c>
      <c r="X5038" s="3">
        <f t="shared" si="1421"/>
        <v>-1.3468094445011958E-2</v>
      </c>
      <c r="Y5038" s="3">
        <f t="shared" si="1422"/>
        <v>-1.8744987971130445E-2</v>
      </c>
    </row>
    <row r="5039" spans="1:25" x14ac:dyDescent="0.25">
      <c r="A5039" s="1">
        <v>43406</v>
      </c>
      <c r="B5039" s="2">
        <v>9906.59</v>
      </c>
      <c r="C5039" s="2">
        <v>152132</v>
      </c>
      <c r="D5039" s="2">
        <v>9872</v>
      </c>
      <c r="E5039" s="2">
        <v>9859</v>
      </c>
      <c r="F5039" s="13">
        <f t="shared" si="1410"/>
        <v>-3.4916151773718429E-3</v>
      </c>
      <c r="G5039" s="2">
        <f t="shared" si="1405"/>
        <v>10554.669499999998</v>
      </c>
      <c r="H5039" s="2">
        <f t="shared" ca="1" si="1411"/>
        <v>122679.2</v>
      </c>
      <c r="I5039">
        <f t="shared" ca="1" si="1412"/>
        <v>1</v>
      </c>
      <c r="J5039">
        <f t="shared" si="1413"/>
        <v>-1</v>
      </c>
      <c r="K5039">
        <f t="shared" si="1406"/>
        <v>61.850000000000364</v>
      </c>
      <c r="L5039">
        <f t="shared" ca="1" si="1407"/>
        <v>61.850000000000364</v>
      </c>
      <c r="M5039" s="14">
        <f t="shared" si="1408"/>
        <v>6923.0300000000498</v>
      </c>
      <c r="N5039">
        <f t="shared" si="1414"/>
        <v>0</v>
      </c>
      <c r="O5039">
        <f t="shared" si="1409"/>
        <v>0</v>
      </c>
      <c r="P5039">
        <f>COUNTIF(作圖資料!$A$3:$A$249,A5039)</f>
        <v>0</v>
      </c>
      <c r="R5039" s="7">
        <f t="shared" si="1415"/>
        <v>83</v>
      </c>
      <c r="S5039" s="8">
        <f t="shared" ca="1" si="1416"/>
        <v>83</v>
      </c>
      <c r="T5039" s="8">
        <f t="shared" ca="1" si="1417"/>
        <v>8830</v>
      </c>
      <c r="U5039" s="8">
        <f t="shared" ca="1" si="1418"/>
        <v>0</v>
      </c>
      <c r="V5039" s="9">
        <f t="shared" ca="1" si="1419"/>
        <v>0</v>
      </c>
      <c r="W5039" s="3">
        <f t="shared" si="1420"/>
        <v>-3.1465637319438855E-4</v>
      </c>
      <c r="X5039" s="3">
        <f t="shared" si="1421"/>
        <v>-7.2701655653688579E-3</v>
      </c>
      <c r="Y5039" s="3">
        <f t="shared" si="1422"/>
        <v>-1.0425020048115297E-2</v>
      </c>
    </row>
    <row r="5040" spans="1:25" x14ac:dyDescent="0.25">
      <c r="A5040" s="1">
        <v>43409</v>
      </c>
      <c r="B5040" s="2">
        <v>9889.81</v>
      </c>
      <c r="C5040" s="2">
        <v>102880</v>
      </c>
      <c r="D5040" s="2">
        <v>9818</v>
      </c>
      <c r="E5040" s="2">
        <v>9804</v>
      </c>
      <c r="F5040" s="13">
        <f t="shared" si="1410"/>
        <v>-7.2610090588191012E-3</v>
      </c>
      <c r="G5040" s="2">
        <f t="shared" si="1405"/>
        <v>10535.698499999999</v>
      </c>
      <c r="H5040" s="2">
        <f t="shared" ca="1" si="1411"/>
        <v>122215.6</v>
      </c>
      <c r="I5040">
        <f t="shared" ca="1" si="1412"/>
        <v>-1</v>
      </c>
      <c r="J5040">
        <f t="shared" si="1413"/>
        <v>-1</v>
      </c>
      <c r="K5040">
        <f t="shared" si="1406"/>
        <v>-16.780000000000655</v>
      </c>
      <c r="L5040">
        <f t="shared" ca="1" si="1407"/>
        <v>-16.780000000000655</v>
      </c>
      <c r="M5040" s="14">
        <f t="shared" si="1408"/>
        <v>6923.0300000000498</v>
      </c>
      <c r="N5040">
        <f t="shared" si="1414"/>
        <v>0</v>
      </c>
      <c r="O5040">
        <f t="shared" si="1409"/>
        <v>0</v>
      </c>
      <c r="P5040">
        <f>COUNTIF(作圖資料!$A$3:$A$249,A5040)</f>
        <v>0</v>
      </c>
      <c r="R5040" s="7">
        <f t="shared" si="1415"/>
        <v>-54</v>
      </c>
      <c r="S5040" s="8">
        <f t="shared" ca="1" si="1416"/>
        <v>-54</v>
      </c>
      <c r="T5040" s="8">
        <f t="shared" ca="1" si="1417"/>
        <v>8830</v>
      </c>
      <c r="U5040" s="8">
        <f t="shared" ca="1" si="1418"/>
        <v>0</v>
      </c>
      <c r="V5040" s="9">
        <f t="shared" ca="1" si="1419"/>
        <v>0</v>
      </c>
      <c r="W5040" s="3">
        <f t="shared" si="1420"/>
        <v>-3.1465637319438855E-4</v>
      </c>
      <c r="X5040" s="3">
        <f t="shared" si="1421"/>
        <v>-8.9516731902744562E-3</v>
      </c>
      <c r="Y5040" s="3">
        <f t="shared" si="1422"/>
        <v>-1.5838011226944504E-2</v>
      </c>
    </row>
    <row r="5041" spans="1:25" x14ac:dyDescent="0.25">
      <c r="A5041" s="1">
        <v>43410</v>
      </c>
      <c r="B5041" s="2">
        <v>9824.9500000000007</v>
      </c>
      <c r="C5041" s="2">
        <v>116880</v>
      </c>
      <c r="D5041" s="2">
        <v>9775</v>
      </c>
      <c r="E5041" s="2">
        <v>9759</v>
      </c>
      <c r="F5041" s="13">
        <f t="shared" si="1410"/>
        <v>-5.0839953383987613E-3</v>
      </c>
      <c r="G5041" s="2">
        <f t="shared" si="1405"/>
        <v>10516.386333333332</v>
      </c>
      <c r="H5041" s="2">
        <f t="shared" ca="1" si="1411"/>
        <v>125627.6</v>
      </c>
      <c r="I5041">
        <f t="shared" ca="1" si="1412"/>
        <v>-1</v>
      </c>
      <c r="J5041">
        <f t="shared" si="1413"/>
        <v>-1</v>
      </c>
      <c r="K5041">
        <f t="shared" si="1406"/>
        <v>-64.859999999998763</v>
      </c>
      <c r="L5041">
        <f t="shared" ca="1" si="1407"/>
        <v>64.859999999998763</v>
      </c>
      <c r="M5041" s="14">
        <f t="shared" si="1408"/>
        <v>6923.0300000000498</v>
      </c>
      <c r="N5041">
        <f t="shared" si="1414"/>
        <v>0</v>
      </c>
      <c r="O5041">
        <f t="shared" si="1409"/>
        <v>0</v>
      </c>
      <c r="P5041">
        <f>COUNTIF(作圖資料!$A$3:$A$249,A5041)</f>
        <v>0</v>
      </c>
      <c r="R5041" s="7">
        <f t="shared" si="1415"/>
        <v>-43</v>
      </c>
      <c r="S5041" s="8">
        <f t="shared" ca="1" si="1416"/>
        <v>43</v>
      </c>
      <c r="T5041" s="8">
        <f t="shared" ca="1" si="1417"/>
        <v>8830</v>
      </c>
      <c r="U5041" s="8">
        <f t="shared" ca="1" si="1418"/>
        <v>0</v>
      </c>
      <c r="V5041" s="9">
        <f t="shared" ca="1" si="1419"/>
        <v>0</v>
      </c>
      <c r="W5041" s="3">
        <f t="shared" si="1420"/>
        <v>-3.1465637319438855E-4</v>
      </c>
      <c r="X5041" s="3">
        <f t="shared" si="1421"/>
        <v>-1.5451231268425292E-2</v>
      </c>
      <c r="Y5041" s="3">
        <f t="shared" si="1422"/>
        <v>-2.0148356054530692E-2</v>
      </c>
    </row>
    <row r="5042" spans="1:25" x14ac:dyDescent="0.25">
      <c r="A5042" s="1">
        <v>43411</v>
      </c>
      <c r="B5042" s="2">
        <v>9908.35</v>
      </c>
      <c r="C5042" s="2">
        <v>116290</v>
      </c>
      <c r="D5042" s="2">
        <v>9849</v>
      </c>
      <c r="E5042" s="2">
        <v>9831</v>
      </c>
      <c r="F5042" s="13">
        <f t="shared" si="1410"/>
        <v>-5.9898974097605251E-3</v>
      </c>
      <c r="G5042" s="2">
        <f t="shared" si="1405"/>
        <v>10502.376833333332</v>
      </c>
      <c r="H5042" s="2">
        <f t="shared" ca="1" si="1411"/>
        <v>123141.4</v>
      </c>
      <c r="I5042">
        <f t="shared" ca="1" si="1412"/>
        <v>-1</v>
      </c>
      <c r="J5042">
        <f t="shared" si="1413"/>
        <v>-1</v>
      </c>
      <c r="K5042">
        <f t="shared" si="1406"/>
        <v>83.399999999999636</v>
      </c>
      <c r="L5042">
        <f t="shared" ca="1" si="1407"/>
        <v>-83.399999999999636</v>
      </c>
      <c r="M5042" s="14">
        <f t="shared" si="1408"/>
        <v>6923.0300000000498</v>
      </c>
      <c r="N5042">
        <f t="shared" si="1414"/>
        <v>0</v>
      </c>
      <c r="O5042">
        <f t="shared" si="1409"/>
        <v>0</v>
      </c>
      <c r="P5042">
        <f>COUNTIF(作圖資料!$A$3:$A$249,A5042)</f>
        <v>0</v>
      </c>
      <c r="R5042" s="7">
        <f t="shared" si="1415"/>
        <v>74</v>
      </c>
      <c r="S5042" s="8">
        <f t="shared" ca="1" si="1416"/>
        <v>-74</v>
      </c>
      <c r="T5042" s="8">
        <f t="shared" ca="1" si="1417"/>
        <v>8830</v>
      </c>
      <c r="U5042" s="8">
        <f t="shared" ca="1" si="1418"/>
        <v>0</v>
      </c>
      <c r="V5042" s="9">
        <f t="shared" ca="1" si="1419"/>
        <v>0</v>
      </c>
      <c r="W5042" s="3">
        <f t="shared" si="1420"/>
        <v>-3.1465637319438855E-4</v>
      </c>
      <c r="X5042" s="3">
        <f t="shared" si="1421"/>
        <v>-7.0937976619221965E-3</v>
      </c>
      <c r="Y5042" s="3">
        <f t="shared" si="1422"/>
        <v>-1.2730553327986893E-2</v>
      </c>
    </row>
    <row r="5043" spans="1:25" x14ac:dyDescent="0.25">
      <c r="A5043" s="1">
        <v>43412</v>
      </c>
      <c r="B5043" s="2">
        <v>9945.31</v>
      </c>
      <c r="C5043" s="2">
        <v>118439</v>
      </c>
      <c r="D5043" s="2">
        <v>9923</v>
      </c>
      <c r="E5043" s="2">
        <v>9903</v>
      </c>
      <c r="F5043" s="13">
        <f t="shared" si="1410"/>
        <v>-2.2432684350713883E-3</v>
      </c>
      <c r="G5043" s="2">
        <f t="shared" si="1405"/>
        <v>10487.728166666666</v>
      </c>
      <c r="H5043" s="2">
        <f t="shared" ca="1" si="1411"/>
        <v>121324.2</v>
      </c>
      <c r="I5043">
        <f t="shared" ca="1" si="1412"/>
        <v>-1</v>
      </c>
      <c r="J5043">
        <f t="shared" si="1413"/>
        <v>-1</v>
      </c>
      <c r="K5043">
        <f t="shared" si="1406"/>
        <v>36.959999999999127</v>
      </c>
      <c r="L5043">
        <f t="shared" ca="1" si="1407"/>
        <v>-36.959999999999127</v>
      </c>
      <c r="M5043" s="14">
        <f t="shared" si="1408"/>
        <v>6923.0300000000498</v>
      </c>
      <c r="N5043">
        <f t="shared" si="1414"/>
        <v>0</v>
      </c>
      <c r="O5043">
        <f t="shared" si="1409"/>
        <v>0</v>
      </c>
      <c r="P5043">
        <f>COUNTIF(作圖資料!$A$3:$A$249,A5043)</f>
        <v>0</v>
      </c>
      <c r="R5043" s="7">
        <f t="shared" si="1415"/>
        <v>74</v>
      </c>
      <c r="S5043" s="8">
        <f t="shared" ca="1" si="1416"/>
        <v>-74</v>
      </c>
      <c r="T5043" s="8">
        <f t="shared" ca="1" si="1417"/>
        <v>8830</v>
      </c>
      <c r="U5043" s="8">
        <f t="shared" ca="1" si="1418"/>
        <v>0</v>
      </c>
      <c r="V5043" s="9">
        <f t="shared" ca="1" si="1419"/>
        <v>0</v>
      </c>
      <c r="W5043" s="3">
        <f t="shared" si="1420"/>
        <v>-3.1465637319438855E-4</v>
      </c>
      <c r="X5043" s="3">
        <f t="shared" si="1421"/>
        <v>-3.390071689543861E-3</v>
      </c>
      <c r="Y5043" s="3">
        <f t="shared" si="1422"/>
        <v>-5.3127506014432058E-3</v>
      </c>
    </row>
    <row r="5044" spans="1:25" x14ac:dyDescent="0.25">
      <c r="A5044" s="1">
        <v>43413</v>
      </c>
      <c r="B5044" s="2">
        <v>9830.01</v>
      </c>
      <c r="C5044" s="2">
        <v>101752</v>
      </c>
      <c r="D5044" s="2">
        <v>9789</v>
      </c>
      <c r="E5044" s="2">
        <v>9771</v>
      </c>
      <c r="F5044" s="13">
        <f t="shared" si="1410"/>
        <v>-4.1719184415885957E-3</v>
      </c>
      <c r="G5044" s="2">
        <f t="shared" si="1405"/>
        <v>10472.949166666664</v>
      </c>
      <c r="H5044" s="2">
        <f t="shared" ca="1" si="1411"/>
        <v>111248.2</v>
      </c>
      <c r="I5044">
        <f t="shared" ca="1" si="1412"/>
        <v>-1</v>
      </c>
      <c r="J5044">
        <f t="shared" si="1413"/>
        <v>-1</v>
      </c>
      <c r="K5044">
        <f t="shared" si="1406"/>
        <v>-115.29999999999927</v>
      </c>
      <c r="L5044">
        <f t="shared" ca="1" si="1407"/>
        <v>115.29999999999927</v>
      </c>
      <c r="M5044" s="14">
        <f t="shared" si="1408"/>
        <v>6923.0300000000498</v>
      </c>
      <c r="N5044">
        <f t="shared" si="1414"/>
        <v>0</v>
      </c>
      <c r="O5044">
        <f t="shared" si="1409"/>
        <v>0</v>
      </c>
      <c r="P5044">
        <f>COUNTIF(作圖資料!$A$3:$A$249,A5044)</f>
        <v>0</v>
      </c>
      <c r="R5044" s="7">
        <f t="shared" si="1415"/>
        <v>-134</v>
      </c>
      <c r="S5044" s="8">
        <f t="shared" ca="1" si="1416"/>
        <v>134</v>
      </c>
      <c r="T5044" s="8">
        <f t="shared" ca="1" si="1417"/>
        <v>8830</v>
      </c>
      <c r="U5044" s="8">
        <f t="shared" ca="1" si="1418"/>
        <v>0</v>
      </c>
      <c r="V5044" s="9">
        <f t="shared" ca="1" si="1419"/>
        <v>0</v>
      </c>
      <c r="W5044" s="3">
        <f t="shared" si="1420"/>
        <v>-3.1465637319438855E-4</v>
      </c>
      <c r="X5044" s="3">
        <f t="shared" si="1421"/>
        <v>-1.4944173546016404E-2</v>
      </c>
      <c r="Y5044" s="3">
        <f t="shared" si="1422"/>
        <v>-1.8744987971130445E-2</v>
      </c>
    </row>
    <row r="5045" spans="1:25" x14ac:dyDescent="0.25">
      <c r="A5045" s="1">
        <v>43416</v>
      </c>
      <c r="B5045" s="2">
        <v>9831.2099999999991</v>
      </c>
      <c r="C5045" s="2">
        <v>90414</v>
      </c>
      <c r="D5045" s="2">
        <v>9811</v>
      </c>
      <c r="E5045" s="2">
        <v>9795</v>
      </c>
      <c r="F5045" s="13">
        <f t="shared" si="1410"/>
        <v>-2.0556981287145337E-3</v>
      </c>
      <c r="G5045" s="2">
        <f t="shared" si="1405"/>
        <v>10458.737666666662</v>
      </c>
      <c r="H5045" s="2">
        <f t="shared" ca="1" si="1411"/>
        <v>108755</v>
      </c>
      <c r="I5045">
        <f t="shared" ca="1" si="1412"/>
        <v>-1</v>
      </c>
      <c r="J5045">
        <f t="shared" si="1413"/>
        <v>-1</v>
      </c>
      <c r="K5045">
        <f t="shared" si="1406"/>
        <v>1.1999999999989086</v>
      </c>
      <c r="L5045">
        <f t="shared" ca="1" si="1407"/>
        <v>-1.1999999999989086</v>
      </c>
      <c r="M5045" s="14">
        <f t="shared" si="1408"/>
        <v>6923.0300000000498</v>
      </c>
      <c r="N5045">
        <f t="shared" si="1414"/>
        <v>0</v>
      </c>
      <c r="O5045">
        <f t="shared" si="1409"/>
        <v>0</v>
      </c>
      <c r="P5045">
        <f>COUNTIF(作圖資料!$A$3:$A$249,A5045)</f>
        <v>0</v>
      </c>
      <c r="R5045" s="7">
        <f t="shared" si="1415"/>
        <v>22</v>
      </c>
      <c r="S5045" s="8">
        <f t="shared" ca="1" si="1416"/>
        <v>-22</v>
      </c>
      <c r="T5045" s="8">
        <f t="shared" ca="1" si="1417"/>
        <v>8830</v>
      </c>
      <c r="U5045" s="8">
        <f t="shared" ca="1" si="1418"/>
        <v>0</v>
      </c>
      <c r="V5045" s="9">
        <f t="shared" ca="1" si="1419"/>
        <v>0</v>
      </c>
      <c r="W5045" s="3">
        <f t="shared" si="1420"/>
        <v>-3.1465637319438855E-4</v>
      </c>
      <c r="X5045" s="3">
        <f t="shared" si="1421"/>
        <v>-1.4823922702757342E-2</v>
      </c>
      <c r="Y5045" s="3">
        <f t="shared" si="1422"/>
        <v>-1.6539695268644405E-2</v>
      </c>
    </row>
    <row r="5046" spans="1:25" x14ac:dyDescent="0.25">
      <c r="A5046" s="1">
        <v>43417</v>
      </c>
      <c r="B5046" s="2">
        <v>9775.84</v>
      </c>
      <c r="C5046" s="2">
        <v>111869</v>
      </c>
      <c r="D5046" s="2">
        <v>9725</v>
      </c>
      <c r="E5046" s="2">
        <v>9707</v>
      </c>
      <c r="F5046" s="13">
        <f t="shared" si="1410"/>
        <v>-5.2005761141753482E-3</v>
      </c>
      <c r="G5046" s="2">
        <f t="shared" si="1405"/>
        <v>10443.485666666666</v>
      </c>
      <c r="H5046" s="2">
        <f t="shared" ca="1" si="1411"/>
        <v>107752.8</v>
      </c>
      <c r="I5046">
        <f t="shared" ca="1" si="1412"/>
        <v>1</v>
      </c>
      <c r="J5046">
        <f t="shared" si="1413"/>
        <v>-1</v>
      </c>
      <c r="K5046">
        <f t="shared" si="1406"/>
        <v>-55.369999999998981</v>
      </c>
      <c r="L5046">
        <f t="shared" ca="1" si="1407"/>
        <v>55.369999999998981</v>
      </c>
      <c r="M5046" s="14">
        <f t="shared" si="1408"/>
        <v>6923.0300000000498</v>
      </c>
      <c r="N5046">
        <f t="shared" si="1414"/>
        <v>0</v>
      </c>
      <c r="O5046">
        <f t="shared" si="1409"/>
        <v>0</v>
      </c>
      <c r="P5046">
        <f>COUNTIF(作圖資料!$A$3:$A$249,A5046)</f>
        <v>0</v>
      </c>
      <c r="R5046" s="7">
        <f t="shared" si="1415"/>
        <v>-86</v>
      </c>
      <c r="S5046" s="8">
        <f t="shared" ca="1" si="1416"/>
        <v>86</v>
      </c>
      <c r="T5046" s="8">
        <f t="shared" ca="1" si="1417"/>
        <v>8830</v>
      </c>
      <c r="U5046" s="8">
        <f t="shared" ca="1" si="1418"/>
        <v>0</v>
      </c>
      <c r="V5046" s="9">
        <f t="shared" ca="1" si="1419"/>
        <v>0</v>
      </c>
      <c r="W5046" s="3">
        <f t="shared" si="1420"/>
        <v>-3.1465637319438855E-4</v>
      </c>
      <c r="X5046" s="3">
        <f t="shared" si="1421"/>
        <v>-2.0372497028801395E-2</v>
      </c>
      <c r="Y5046" s="3">
        <f t="shared" si="1422"/>
        <v>-2.5160384923816892E-2</v>
      </c>
    </row>
    <row r="5047" spans="1:25" x14ac:dyDescent="0.25">
      <c r="A5047" s="1">
        <v>43418</v>
      </c>
      <c r="B5047" s="2">
        <v>9791.8799999999992</v>
      </c>
      <c r="C5047" s="2">
        <v>101855</v>
      </c>
      <c r="D5047" s="2">
        <v>9769</v>
      </c>
      <c r="E5047" s="2">
        <v>9746</v>
      </c>
      <c r="F5047" s="13">
        <f t="shared" si="1410"/>
        <v>-2.3366299423602799E-3</v>
      </c>
      <c r="G5047" s="2">
        <f t="shared" si="1405"/>
        <v>10428.366166666665</v>
      </c>
      <c r="H5047" s="2">
        <f t="shared" ca="1" si="1411"/>
        <v>104865.8</v>
      </c>
      <c r="I5047">
        <f t="shared" ca="1" si="1412"/>
        <v>-1</v>
      </c>
      <c r="J5047">
        <f t="shared" si="1413"/>
        <v>-1</v>
      </c>
      <c r="K5047">
        <f t="shared" si="1406"/>
        <v>16.039999999999054</v>
      </c>
      <c r="L5047">
        <f t="shared" ca="1" si="1407"/>
        <v>16.039999999999054</v>
      </c>
      <c r="M5047" s="14">
        <f t="shared" si="1408"/>
        <v>6923.0300000000498</v>
      </c>
      <c r="N5047">
        <f t="shared" si="1414"/>
        <v>0</v>
      </c>
      <c r="O5047">
        <f t="shared" si="1409"/>
        <v>0</v>
      </c>
      <c r="P5047">
        <f>COUNTIF(作圖資料!$A$3:$A$249,A5047)</f>
        <v>0</v>
      </c>
      <c r="R5047" s="7">
        <f t="shared" si="1415"/>
        <v>44</v>
      </c>
      <c r="S5047" s="8">
        <f t="shared" ca="1" si="1416"/>
        <v>44</v>
      </c>
      <c r="T5047" s="8">
        <f t="shared" ca="1" si="1417"/>
        <v>8830</v>
      </c>
      <c r="U5047" s="8">
        <f t="shared" ca="1" si="1418"/>
        <v>0</v>
      </c>
      <c r="V5047" s="9">
        <f t="shared" ca="1" si="1419"/>
        <v>0</v>
      </c>
      <c r="W5047" s="3">
        <f t="shared" si="1420"/>
        <v>-3.1465637319438855E-4</v>
      </c>
      <c r="X5047" s="3">
        <f t="shared" si="1421"/>
        <v>-1.8765144090572394E-2</v>
      </c>
      <c r="Y5047" s="3">
        <f t="shared" si="1422"/>
        <v>-2.0749799518845036E-2</v>
      </c>
    </row>
    <row r="5048" spans="1:25" x14ac:dyDescent="0.25">
      <c r="A5048" s="1">
        <v>43419</v>
      </c>
      <c r="B5048" s="2">
        <v>9826.4599999999991</v>
      </c>
      <c r="C5048" s="2">
        <v>96271</v>
      </c>
      <c r="D5048" s="2">
        <v>9827</v>
      </c>
      <c r="E5048" s="2">
        <v>9805</v>
      </c>
      <c r="F5048" s="13">
        <f t="shared" si="1410"/>
        <v>5.4953665918455741E-5</v>
      </c>
      <c r="G5048" s="2">
        <f t="shared" si="1405"/>
        <v>10412.270499999997</v>
      </c>
      <c r="H5048" s="2">
        <f t="shared" ca="1" si="1411"/>
        <v>100432.2</v>
      </c>
      <c r="I5048">
        <f t="shared" ca="1" si="1412"/>
        <v>-1</v>
      </c>
      <c r="J5048">
        <f t="shared" si="1413"/>
        <v>1</v>
      </c>
      <c r="K5048">
        <f t="shared" si="1406"/>
        <v>34.579999999999927</v>
      </c>
      <c r="L5048">
        <f t="shared" ca="1" si="1407"/>
        <v>-34.579999999999927</v>
      </c>
      <c r="M5048" s="14">
        <f t="shared" si="1408"/>
        <v>6923.0300000000498</v>
      </c>
      <c r="N5048">
        <f t="shared" si="1414"/>
        <v>0</v>
      </c>
      <c r="O5048">
        <f t="shared" si="1409"/>
        <v>0</v>
      </c>
      <c r="P5048">
        <f>COUNTIF(作圖資料!$A$3:$A$249,A5048)</f>
        <v>0</v>
      </c>
      <c r="R5048" s="7">
        <f t="shared" si="1415"/>
        <v>58</v>
      </c>
      <c r="S5048" s="8">
        <f t="shared" ca="1" si="1416"/>
        <v>-58</v>
      </c>
      <c r="T5048" s="8">
        <f t="shared" ca="1" si="1417"/>
        <v>8830</v>
      </c>
      <c r="U5048" s="8">
        <f t="shared" ca="1" si="1418"/>
        <v>0</v>
      </c>
      <c r="V5048" s="9">
        <f t="shared" ca="1" si="1419"/>
        <v>0</v>
      </c>
      <c r="W5048" s="3">
        <f t="shared" si="1420"/>
        <v>-3.1465637319438855E-4</v>
      </c>
      <c r="X5048" s="3">
        <f t="shared" si="1421"/>
        <v>-1.5299915623991134E-2</v>
      </c>
      <c r="Y5048" s="3">
        <f t="shared" si="1422"/>
        <v>-1.4935846030472821E-2</v>
      </c>
    </row>
    <row r="5049" spans="1:25" x14ac:dyDescent="0.25">
      <c r="A5049" s="1">
        <v>43420</v>
      </c>
      <c r="B5049" s="2">
        <v>9797.09</v>
      </c>
      <c r="C5049" s="2">
        <v>116244</v>
      </c>
      <c r="D5049" s="2">
        <v>9784</v>
      </c>
      <c r="E5049" s="2">
        <v>9766</v>
      </c>
      <c r="F5049" s="13">
        <f t="shared" si="1410"/>
        <v>-1.3361110288871991E-3</v>
      </c>
      <c r="G5049" s="2">
        <f t="shared" si="1405"/>
        <v>10395.485333333332</v>
      </c>
      <c r="H5049" s="2">
        <f t="shared" ca="1" si="1411"/>
        <v>103330.6</v>
      </c>
      <c r="I5049">
        <f t="shared" ca="1" si="1412"/>
        <v>1</v>
      </c>
      <c r="J5049">
        <f t="shared" si="1413"/>
        <v>-1</v>
      </c>
      <c r="K5049">
        <f t="shared" si="1406"/>
        <v>-29.369999999998981</v>
      </c>
      <c r="L5049">
        <f t="shared" ca="1" si="1407"/>
        <v>29.369999999998981</v>
      </c>
      <c r="M5049" s="14">
        <f t="shared" si="1408"/>
        <v>6923.0300000000498</v>
      </c>
      <c r="N5049">
        <f t="shared" si="1414"/>
        <v>0</v>
      </c>
      <c r="O5049">
        <f t="shared" si="1409"/>
        <v>0</v>
      </c>
      <c r="P5049">
        <f>COUNTIF(作圖資料!$A$3:$A$249,A5049)</f>
        <v>0</v>
      </c>
      <c r="R5049" s="7">
        <f t="shared" si="1415"/>
        <v>-43</v>
      </c>
      <c r="S5049" s="8">
        <f t="shared" ca="1" si="1416"/>
        <v>43</v>
      </c>
      <c r="T5049" s="8">
        <f t="shared" ca="1" si="1417"/>
        <v>8830</v>
      </c>
      <c r="U5049" s="8">
        <f t="shared" ca="1" si="1418"/>
        <v>0</v>
      </c>
      <c r="V5049" s="9">
        <f t="shared" ca="1" si="1419"/>
        <v>0</v>
      </c>
      <c r="W5049" s="3">
        <f t="shared" si="1420"/>
        <v>-3.1465637319438855E-4</v>
      </c>
      <c r="X5049" s="3">
        <f t="shared" si="1421"/>
        <v>-1.8243055012756026E-2</v>
      </c>
      <c r="Y5049" s="3">
        <f t="shared" si="1422"/>
        <v>-1.9246190858059009E-2</v>
      </c>
    </row>
    <row r="5050" spans="1:25" x14ac:dyDescent="0.25">
      <c r="A5050" s="1">
        <v>43423</v>
      </c>
      <c r="B5050" s="2">
        <v>9828.69</v>
      </c>
      <c r="C5050" s="2">
        <v>91665</v>
      </c>
      <c r="D5050" s="2">
        <v>9817</v>
      </c>
      <c r="E5050" s="2">
        <v>9799</v>
      </c>
      <c r="F5050" s="13">
        <f t="shared" si="1410"/>
        <v>-1.1893751863168989E-3</v>
      </c>
      <c r="G5050" s="2">
        <f t="shared" si="1405"/>
        <v>10378.244666666664</v>
      </c>
      <c r="H5050" s="2">
        <f t="shared" ca="1" si="1411"/>
        <v>103580.8</v>
      </c>
      <c r="I5050">
        <f t="shared" ca="1" si="1412"/>
        <v>-1</v>
      </c>
      <c r="J5050">
        <f t="shared" si="1413"/>
        <v>-1</v>
      </c>
      <c r="K5050">
        <f t="shared" si="1406"/>
        <v>31.600000000000364</v>
      </c>
      <c r="L5050">
        <f t="shared" ca="1" si="1407"/>
        <v>31.600000000000364</v>
      </c>
      <c r="M5050" s="14">
        <f t="shared" si="1408"/>
        <v>6923.0300000000498</v>
      </c>
      <c r="N5050">
        <f t="shared" si="1414"/>
        <v>0</v>
      </c>
      <c r="O5050">
        <f t="shared" si="1409"/>
        <v>0</v>
      </c>
      <c r="P5050">
        <f>COUNTIF(作圖資料!$A$3:$A$249,A5050)</f>
        <v>0</v>
      </c>
      <c r="R5050" s="7">
        <f t="shared" si="1415"/>
        <v>33</v>
      </c>
      <c r="S5050" s="8">
        <f t="shared" ca="1" si="1416"/>
        <v>33</v>
      </c>
      <c r="T5050" s="8">
        <f t="shared" ca="1" si="1417"/>
        <v>8830</v>
      </c>
      <c r="U5050" s="8">
        <f t="shared" ca="1" si="1418"/>
        <v>0</v>
      </c>
      <c r="V5050" s="9">
        <f t="shared" ca="1" si="1419"/>
        <v>0</v>
      </c>
      <c r="W5050" s="3">
        <f t="shared" si="1420"/>
        <v>-3.1465637319438855E-4</v>
      </c>
      <c r="X5050" s="3">
        <f t="shared" si="1421"/>
        <v>-1.5076449473601317E-2</v>
      </c>
      <c r="Y5050" s="3">
        <f t="shared" si="1422"/>
        <v>-1.5938251804330172E-2</v>
      </c>
    </row>
    <row r="5051" spans="1:25" x14ac:dyDescent="0.25">
      <c r="A5051" s="1">
        <v>43424</v>
      </c>
      <c r="B5051" s="2">
        <v>9743.99</v>
      </c>
      <c r="C5051" s="2">
        <v>92149</v>
      </c>
      <c r="D5051" s="2">
        <v>9733</v>
      </c>
      <c r="E5051" s="2">
        <v>9711</v>
      </c>
      <c r="F5051" s="13">
        <f t="shared" si="1410"/>
        <v>-1.1278747207252859E-3</v>
      </c>
      <c r="G5051" s="2">
        <f t="shared" si="1405"/>
        <v>10360.488666666664</v>
      </c>
      <c r="H5051" s="2">
        <f t="shared" ca="1" si="1411"/>
        <v>99636.800000000003</v>
      </c>
      <c r="I5051">
        <f t="shared" ca="1" si="1412"/>
        <v>-1</v>
      </c>
      <c r="J5051">
        <f t="shared" si="1413"/>
        <v>-1</v>
      </c>
      <c r="K5051">
        <f t="shared" si="1406"/>
        <v>-84.700000000000728</v>
      </c>
      <c r="L5051">
        <f t="shared" ca="1" si="1407"/>
        <v>84.700000000000728</v>
      </c>
      <c r="M5051" s="14">
        <f t="shared" si="1408"/>
        <v>6923.0300000000498</v>
      </c>
      <c r="N5051">
        <f t="shared" si="1414"/>
        <v>0</v>
      </c>
      <c r="O5051">
        <f t="shared" si="1409"/>
        <v>0</v>
      </c>
      <c r="P5051">
        <f>COUNTIF(作圖資料!$A$3:$A$249,A5051)</f>
        <v>0</v>
      </c>
      <c r="R5051" s="7">
        <f t="shared" si="1415"/>
        <v>-84</v>
      </c>
      <c r="S5051" s="8">
        <f t="shared" ca="1" si="1416"/>
        <v>84</v>
      </c>
      <c r="T5051" s="8">
        <f t="shared" ca="1" si="1417"/>
        <v>8830</v>
      </c>
      <c r="U5051" s="8">
        <f t="shared" ca="1" si="1418"/>
        <v>0</v>
      </c>
      <c r="V5051" s="9">
        <f t="shared" ca="1" si="1419"/>
        <v>0</v>
      </c>
      <c r="W5051" s="3">
        <f t="shared" si="1420"/>
        <v>-3.1465637319438855E-4</v>
      </c>
      <c r="X5051" s="3">
        <f t="shared" si="1421"/>
        <v>-2.3564154826968609E-2</v>
      </c>
      <c r="Y5051" s="3">
        <f t="shared" si="1422"/>
        <v>-2.43584603047311E-2</v>
      </c>
    </row>
    <row r="5052" spans="1:25" x14ac:dyDescent="0.25">
      <c r="A5052" s="1">
        <v>43425</v>
      </c>
      <c r="B5052" s="2">
        <v>9741.52</v>
      </c>
      <c r="C5052" s="2">
        <v>101168</v>
      </c>
      <c r="D5052" s="2">
        <v>9743</v>
      </c>
      <c r="E5052" s="2">
        <v>9729</v>
      </c>
      <c r="F5052" s="13">
        <f t="shared" si="1410"/>
        <v>-1.2852203762863113E-3</v>
      </c>
      <c r="G5052" s="2">
        <f t="shared" si="1405"/>
        <v>10341.143833333332</v>
      </c>
      <c r="H5052" s="2">
        <f t="shared" ca="1" si="1411"/>
        <v>99499.4</v>
      </c>
      <c r="I5052">
        <f t="shared" ca="1" si="1412"/>
        <v>1</v>
      </c>
      <c r="J5052">
        <f t="shared" si="1413"/>
        <v>-1</v>
      </c>
      <c r="K5052">
        <f t="shared" si="1406"/>
        <v>-2.4699999999993452</v>
      </c>
      <c r="L5052">
        <f t="shared" ca="1" si="1407"/>
        <v>2.4699999999993452</v>
      </c>
      <c r="M5052" s="14">
        <f t="shared" si="1408"/>
        <v>6923.0300000000498</v>
      </c>
      <c r="N5052">
        <f t="shared" si="1414"/>
        <v>0</v>
      </c>
      <c r="O5052">
        <f t="shared" si="1409"/>
        <v>0</v>
      </c>
      <c r="P5052">
        <f>COUNTIF(作圖資料!$A$3:$A$249,A5052)</f>
        <v>1</v>
      </c>
      <c r="R5052" s="7">
        <f t="shared" si="1415"/>
        <v>10</v>
      </c>
      <c r="S5052" s="8">
        <f t="shared" ca="1" si="1416"/>
        <v>-10</v>
      </c>
      <c r="T5052" s="8">
        <f t="shared" ca="1" si="1417"/>
        <v>8830</v>
      </c>
      <c r="U5052" s="8">
        <f t="shared" ca="1" si="1418"/>
        <v>0</v>
      </c>
      <c r="V5052" s="9">
        <f t="shared" ca="1" si="1419"/>
        <v>0</v>
      </c>
      <c r="W5052" s="3">
        <f t="shared" si="1420"/>
        <v>-3.1465637319438855E-4</v>
      </c>
      <c r="X5052" s="3">
        <f t="shared" si="1421"/>
        <v>-2.3811671146010016E-2</v>
      </c>
      <c r="Y5052" s="3">
        <f t="shared" si="1422"/>
        <v>-2.335605453087386E-2</v>
      </c>
    </row>
    <row r="5053" spans="1:25" x14ac:dyDescent="0.25">
      <c r="A5053" s="1">
        <v>43426</v>
      </c>
      <c r="B5053" s="2">
        <v>9714.7099999999991</v>
      </c>
      <c r="C5053" s="2">
        <v>99235</v>
      </c>
      <c r="D5053" s="2">
        <v>9714</v>
      </c>
      <c r="E5053" s="2">
        <v>9700</v>
      </c>
      <c r="F5053" s="13">
        <f t="shared" si="1410"/>
        <v>-7.3085043197251842E-5</v>
      </c>
      <c r="G5053" s="2">
        <f t="shared" si="1405"/>
        <v>10319.896499999995</v>
      </c>
      <c r="H5053" s="2">
        <f t="shared" ca="1" si="1411"/>
        <v>100092.2</v>
      </c>
      <c r="I5053">
        <f t="shared" ca="1" si="1412"/>
        <v>-1</v>
      </c>
      <c r="J5053">
        <f t="shared" si="1413"/>
        <v>-1</v>
      </c>
      <c r="K5053">
        <f t="shared" si="1406"/>
        <v>-26.81000000000131</v>
      </c>
      <c r="L5053">
        <f t="shared" ca="1" si="1407"/>
        <v>-26.81000000000131</v>
      </c>
      <c r="M5053" s="14">
        <f t="shared" si="1408"/>
        <v>6923.0300000000498</v>
      </c>
      <c r="N5053">
        <f t="shared" si="1414"/>
        <v>0</v>
      </c>
      <c r="O5053">
        <f t="shared" si="1409"/>
        <v>0</v>
      </c>
      <c r="P5053">
        <f>COUNTIF(作圖資料!$A$3:$A$249,A5053)</f>
        <v>0</v>
      </c>
      <c r="R5053" s="7">
        <f t="shared" si="1415"/>
        <v>-15</v>
      </c>
      <c r="S5053" s="8">
        <f t="shared" ca="1" si="1416"/>
        <v>-15</v>
      </c>
      <c r="T5053" s="8">
        <f t="shared" ca="1" si="1417"/>
        <v>8830</v>
      </c>
      <c r="U5053" s="8">
        <f t="shared" ca="1" si="1418"/>
        <v>0</v>
      </c>
      <c r="V5053" s="9">
        <f t="shared" ca="1" si="1419"/>
        <v>0</v>
      </c>
      <c r="W5053" s="3">
        <f t="shared" si="1420"/>
        <v>-1.2852203762863113E-3</v>
      </c>
      <c r="X5053" s="3">
        <f t="shared" si="1421"/>
        <v>-2.7521372434693258E-3</v>
      </c>
      <c r="Y5053" s="3">
        <f t="shared" si="1422"/>
        <v>-1.5417823003391921E-3</v>
      </c>
    </row>
    <row r="5054" spans="1:25" x14ac:dyDescent="0.25">
      <c r="A5054" s="1">
        <v>43427</v>
      </c>
      <c r="B5054" s="2">
        <v>9667.2999999999993</v>
      </c>
      <c r="C5054" s="2">
        <v>76599</v>
      </c>
      <c r="D5054" s="2">
        <v>9623</v>
      </c>
      <c r="E5054" s="2">
        <v>9608</v>
      </c>
      <c r="F5054" s="13">
        <f t="shared" si="1410"/>
        <v>-4.5824583906570737E-3</v>
      </c>
      <c r="G5054" s="2">
        <f t="shared" ref="G5054:G5117" si="1423">AVERAGE(B4995:B5054)</f>
        <v>10296.025333333329</v>
      </c>
      <c r="H5054" s="2">
        <f t="shared" ca="1" si="1411"/>
        <v>92163.199999999997</v>
      </c>
      <c r="I5054">
        <f t="shared" ca="1" si="1412"/>
        <v>-1</v>
      </c>
      <c r="J5054">
        <f t="shared" si="1413"/>
        <v>-1</v>
      </c>
      <c r="K5054">
        <f t="shared" ref="K5054:K5117" si="1424">B5054-B5053</f>
        <v>-47.409999999999854</v>
      </c>
      <c r="L5054">
        <f t="shared" ref="L5054:L5117" ca="1" si="1425">I5053*K5054</f>
        <v>47.409999999999854</v>
      </c>
      <c r="M5054" s="14">
        <f t="shared" ref="M5054:M5117" si="1426">M5053+K5054*N5053</f>
        <v>6923.0300000000498</v>
      </c>
      <c r="N5054">
        <f t="shared" si="1414"/>
        <v>0</v>
      </c>
      <c r="O5054">
        <f t="shared" ref="O5054:O5117" si="1427">ABS(N5054-N5053)</f>
        <v>0</v>
      </c>
      <c r="P5054">
        <f>COUNTIF(作圖資料!$A$3:$A$249,A5054)</f>
        <v>0</v>
      </c>
      <c r="R5054" s="7">
        <f t="shared" si="1415"/>
        <v>-91</v>
      </c>
      <c r="S5054" s="8">
        <f t="shared" ca="1" si="1416"/>
        <v>91</v>
      </c>
      <c r="T5054" s="8">
        <f t="shared" ca="1" si="1417"/>
        <v>8830</v>
      </c>
      <c r="U5054" s="8">
        <f t="shared" ca="1" si="1418"/>
        <v>0</v>
      </c>
      <c r="V5054" s="9">
        <f t="shared" ca="1" si="1419"/>
        <v>0</v>
      </c>
      <c r="W5054" s="3">
        <f t="shared" si="1420"/>
        <v>-1.2852203762863113E-3</v>
      </c>
      <c r="X5054" s="3">
        <f t="shared" si="1421"/>
        <v>-7.6189342114989511E-3</v>
      </c>
      <c r="Y5054" s="3">
        <f t="shared" si="1422"/>
        <v>-1.0895261589063621E-2</v>
      </c>
    </row>
    <row r="5055" spans="1:25" x14ac:dyDescent="0.25">
      <c r="A5055" s="1">
        <v>43430</v>
      </c>
      <c r="B5055" s="2">
        <v>9765.36</v>
      </c>
      <c r="C5055" s="2">
        <v>88308</v>
      </c>
      <c r="D5055" s="2">
        <v>9770</v>
      </c>
      <c r="E5055" s="2">
        <v>9753</v>
      </c>
      <c r="F5055" s="13">
        <f t="shared" si="1410"/>
        <v>4.7514889364030921E-4</v>
      </c>
      <c r="G5055" s="2">
        <f t="shared" si="1423"/>
        <v>10273.885499999999</v>
      </c>
      <c r="H5055" s="2">
        <f t="shared" ca="1" si="1411"/>
        <v>91491.8</v>
      </c>
      <c r="I5055">
        <f t="shared" ca="1" si="1412"/>
        <v>-1</v>
      </c>
      <c r="J5055">
        <f t="shared" si="1413"/>
        <v>1</v>
      </c>
      <c r="K5055">
        <f t="shared" si="1424"/>
        <v>98.06000000000131</v>
      </c>
      <c r="L5055">
        <f t="shared" ca="1" si="1425"/>
        <v>-98.06000000000131</v>
      </c>
      <c r="M5055" s="14">
        <f t="shared" si="1426"/>
        <v>6923.0300000000498</v>
      </c>
      <c r="N5055">
        <f t="shared" si="1414"/>
        <v>0</v>
      </c>
      <c r="O5055">
        <f t="shared" si="1427"/>
        <v>0</v>
      </c>
      <c r="P5055">
        <f>COUNTIF(作圖資料!$A$3:$A$249,A5055)</f>
        <v>0</v>
      </c>
      <c r="R5055" s="7">
        <f t="shared" si="1415"/>
        <v>147</v>
      </c>
      <c r="S5055" s="8">
        <f t="shared" ca="1" si="1416"/>
        <v>-147</v>
      </c>
      <c r="T5055" s="8">
        <f t="shared" ca="1" si="1417"/>
        <v>8830</v>
      </c>
      <c r="U5055" s="8">
        <f t="shared" ca="1" si="1418"/>
        <v>0</v>
      </c>
      <c r="V5055" s="9">
        <f t="shared" ca="1" si="1419"/>
        <v>0</v>
      </c>
      <c r="W5055" s="3">
        <f t="shared" si="1420"/>
        <v>-1.2852203762863113E-3</v>
      </c>
      <c r="X5055" s="3">
        <f t="shared" si="1421"/>
        <v>2.4472566909474747E-3</v>
      </c>
      <c r="Y5055" s="3">
        <f t="shared" si="1422"/>
        <v>4.2142049542603921E-3</v>
      </c>
    </row>
    <row r="5056" spans="1:25" x14ac:dyDescent="0.25">
      <c r="A5056" s="1">
        <v>43431</v>
      </c>
      <c r="B5056" s="2">
        <v>9778.6200000000008</v>
      </c>
      <c r="C5056" s="2">
        <v>99496</v>
      </c>
      <c r="D5056" s="2">
        <v>9740</v>
      </c>
      <c r="E5056" s="2">
        <v>9723</v>
      </c>
      <c r="F5056" s="13">
        <f t="shared" si="1410"/>
        <v>-3.9494325375155626E-3</v>
      </c>
      <c r="G5056" s="2">
        <f t="shared" si="1423"/>
        <v>10252.4635</v>
      </c>
      <c r="H5056" s="2">
        <f t="shared" ca="1" si="1411"/>
        <v>92961.2</v>
      </c>
      <c r="I5056">
        <f t="shared" ca="1" si="1412"/>
        <v>1</v>
      </c>
      <c r="J5056">
        <f t="shared" si="1413"/>
        <v>-1</v>
      </c>
      <c r="K5056">
        <f t="shared" si="1424"/>
        <v>13.260000000000218</v>
      </c>
      <c r="L5056">
        <f t="shared" ca="1" si="1425"/>
        <v>-13.260000000000218</v>
      </c>
      <c r="M5056" s="14">
        <f t="shared" si="1426"/>
        <v>6923.0300000000498</v>
      </c>
      <c r="N5056">
        <f t="shared" si="1414"/>
        <v>0</v>
      </c>
      <c r="O5056">
        <f t="shared" si="1427"/>
        <v>0</v>
      </c>
      <c r="P5056">
        <f>COUNTIF(作圖資料!$A$3:$A$249,A5056)</f>
        <v>0</v>
      </c>
      <c r="R5056" s="7">
        <f t="shared" si="1415"/>
        <v>-30</v>
      </c>
      <c r="S5056" s="8">
        <f t="shared" ca="1" si="1416"/>
        <v>30</v>
      </c>
      <c r="T5056" s="8">
        <f t="shared" ca="1" si="1417"/>
        <v>8830</v>
      </c>
      <c r="U5056" s="8">
        <f t="shared" ca="1" si="1418"/>
        <v>0</v>
      </c>
      <c r="V5056" s="9">
        <f t="shared" ca="1" si="1419"/>
        <v>0</v>
      </c>
      <c r="W5056" s="3">
        <f t="shared" si="1420"/>
        <v>-1.2852203762863113E-3</v>
      </c>
      <c r="X5056" s="3">
        <f t="shared" si="1421"/>
        <v>3.8084405719025494E-3</v>
      </c>
      <c r="Y5056" s="3">
        <f t="shared" si="1422"/>
        <v>1.1306403535820131E-3</v>
      </c>
    </row>
    <row r="5057" spans="1:25" x14ac:dyDescent="0.25">
      <c r="A5057" s="1">
        <v>43432</v>
      </c>
      <c r="B5057" s="2">
        <v>9884.31</v>
      </c>
      <c r="C5057" s="2">
        <v>126837</v>
      </c>
      <c r="D5057" s="2">
        <v>9869</v>
      </c>
      <c r="E5057" s="2">
        <v>9855</v>
      </c>
      <c r="F5057" s="13">
        <f t="shared" si="1410"/>
        <v>-1.5489194491066227E-3</v>
      </c>
      <c r="G5057" s="2">
        <f t="shared" si="1423"/>
        <v>10234.465</v>
      </c>
      <c r="H5057" s="2">
        <f t="shared" ca="1" si="1411"/>
        <v>98095</v>
      </c>
      <c r="I5057">
        <f t="shared" ca="1" si="1412"/>
        <v>1</v>
      </c>
      <c r="J5057">
        <f t="shared" si="1413"/>
        <v>-1</v>
      </c>
      <c r="K5057">
        <f t="shared" si="1424"/>
        <v>105.68999999999869</v>
      </c>
      <c r="L5057">
        <f t="shared" ca="1" si="1425"/>
        <v>105.68999999999869</v>
      </c>
      <c r="M5057" s="14">
        <f t="shared" si="1426"/>
        <v>6923.0300000000498</v>
      </c>
      <c r="N5057">
        <f t="shared" si="1414"/>
        <v>0</v>
      </c>
      <c r="O5057">
        <f t="shared" si="1427"/>
        <v>0</v>
      </c>
      <c r="P5057">
        <f>COUNTIF(作圖資料!$A$3:$A$249,A5057)</f>
        <v>0</v>
      </c>
      <c r="R5057" s="7">
        <f t="shared" si="1415"/>
        <v>129</v>
      </c>
      <c r="S5057" s="8">
        <f t="shared" ca="1" si="1416"/>
        <v>129</v>
      </c>
      <c r="T5057" s="8">
        <f t="shared" ca="1" si="1417"/>
        <v>8830</v>
      </c>
      <c r="U5057" s="8">
        <f t="shared" ca="1" si="1418"/>
        <v>0</v>
      </c>
      <c r="V5057" s="9">
        <f t="shared" ca="1" si="1419"/>
        <v>0</v>
      </c>
      <c r="W5057" s="3">
        <f t="shared" si="1420"/>
        <v>-1.2852203762863113E-3</v>
      </c>
      <c r="X5057" s="3">
        <f t="shared" si="1421"/>
        <v>1.4657876799513803E-2</v>
      </c>
      <c r="Y5057" s="3">
        <f t="shared" si="1422"/>
        <v>1.4389968136498954E-2</v>
      </c>
    </row>
    <row r="5058" spans="1:25" x14ac:dyDescent="0.25">
      <c r="A5058" s="1">
        <v>43433</v>
      </c>
      <c r="B5058" s="2">
        <v>9885.36</v>
      </c>
      <c r="C5058" s="2">
        <v>142906</v>
      </c>
      <c r="D5058" s="2">
        <v>9878</v>
      </c>
      <c r="E5058" s="2">
        <v>9861</v>
      </c>
      <c r="F5058" s="13">
        <f t="shared" si="1410"/>
        <v>-7.4453535329022102E-4</v>
      </c>
      <c r="G5058" s="2">
        <f t="shared" si="1423"/>
        <v>10215.531333333334</v>
      </c>
      <c r="H5058" s="2">
        <f t="shared" ca="1" si="1411"/>
        <v>106829.2</v>
      </c>
      <c r="I5058">
        <f t="shared" ca="1" si="1412"/>
        <v>1</v>
      </c>
      <c r="J5058">
        <f t="shared" si="1413"/>
        <v>-1</v>
      </c>
      <c r="K5058">
        <f t="shared" si="1424"/>
        <v>1.0500000000010914</v>
      </c>
      <c r="L5058">
        <f t="shared" ca="1" si="1425"/>
        <v>1.0500000000010914</v>
      </c>
      <c r="M5058" s="14">
        <f t="shared" si="1426"/>
        <v>6923.0300000000498</v>
      </c>
      <c r="N5058">
        <f t="shared" si="1414"/>
        <v>0</v>
      </c>
      <c r="O5058">
        <f t="shared" si="1427"/>
        <v>0</v>
      </c>
      <c r="P5058">
        <f>COUNTIF(作圖資料!$A$3:$A$249,A5058)</f>
        <v>0</v>
      </c>
      <c r="R5058" s="7">
        <f t="shared" si="1415"/>
        <v>9</v>
      </c>
      <c r="S5058" s="8">
        <f t="shared" ca="1" si="1416"/>
        <v>9</v>
      </c>
      <c r="T5058" s="8">
        <f t="shared" ca="1" si="1417"/>
        <v>8830</v>
      </c>
      <c r="U5058" s="8">
        <f t="shared" ca="1" si="1418"/>
        <v>0</v>
      </c>
      <c r="V5058" s="9">
        <f t="shared" ca="1" si="1419"/>
        <v>0</v>
      </c>
      <c r="W5058" s="3">
        <f t="shared" si="1420"/>
        <v>-1.2852203762863113E-3</v>
      </c>
      <c r="X5058" s="3">
        <f t="shared" si="1421"/>
        <v>1.4765662853435613E-2</v>
      </c>
      <c r="Y5058" s="3">
        <f t="shared" si="1422"/>
        <v>1.5315037516702379E-2</v>
      </c>
    </row>
    <row r="5059" spans="1:25" x14ac:dyDescent="0.25">
      <c r="A5059" s="1">
        <v>43434</v>
      </c>
      <c r="B5059" s="2">
        <v>9888.0300000000007</v>
      </c>
      <c r="C5059" s="2">
        <v>167529</v>
      </c>
      <c r="D5059" s="2">
        <v>9854</v>
      </c>
      <c r="E5059" s="2">
        <v>9838</v>
      </c>
      <c r="F5059" s="13">
        <f t="shared" ref="F5059:F5122" si="1428">IF(P5059=1,E5059,D5059)/B5059-1</f>
        <v>-3.4415348658934919E-3</v>
      </c>
      <c r="G5059" s="2">
        <f t="shared" si="1423"/>
        <v>10197.079666666668</v>
      </c>
      <c r="H5059" s="2">
        <f t="shared" ref="H5059:H5122" ca="1" si="1429">IF(ROW()&gt;$H$1,AVERAGE(OFFSET(C5059,-$H$1+1,,$H$1)),"")</f>
        <v>125015.2</v>
      </c>
      <c r="I5059">
        <f t="shared" ref="I5059:I5122" ca="1" si="1430">IF(H5059="",0,SIGN(C5059-H5059))</f>
        <v>1</v>
      </c>
      <c r="J5059">
        <f t="shared" ref="J5059:J5122" si="1431">SIGN(F5059)</f>
        <v>-1</v>
      </c>
      <c r="K5059">
        <f t="shared" si="1424"/>
        <v>2.6700000000000728</v>
      </c>
      <c r="L5059">
        <f t="shared" ca="1" si="1425"/>
        <v>2.6700000000000728</v>
      </c>
      <c r="M5059" s="14">
        <f t="shared" si="1426"/>
        <v>6923.0300000000498</v>
      </c>
      <c r="N5059">
        <f t="shared" ref="N5059:N5122" si="1432">INT(M5059*$Q$1/B5059)*CHOOSE($L$1,I5059,J5059)</f>
        <v>0</v>
      </c>
      <c r="O5059">
        <f t="shared" si="1427"/>
        <v>0</v>
      </c>
      <c r="P5059">
        <f>COUNTIF(作圖資料!$A$3:$A$249,A5059)</f>
        <v>0</v>
      </c>
      <c r="R5059" s="7">
        <f t="shared" si="1415"/>
        <v>-24</v>
      </c>
      <c r="S5059" s="8">
        <f t="shared" ca="1" si="1416"/>
        <v>-24</v>
      </c>
      <c r="T5059" s="8">
        <f t="shared" ca="1" si="1417"/>
        <v>8830</v>
      </c>
      <c r="U5059" s="8">
        <f t="shared" ca="1" si="1418"/>
        <v>0</v>
      </c>
      <c r="V5059" s="9">
        <f t="shared" ca="1" si="1419"/>
        <v>0</v>
      </c>
      <c r="W5059" s="3">
        <f t="shared" si="1420"/>
        <v>-1.2852203762863113E-3</v>
      </c>
      <c r="X5059" s="3">
        <f t="shared" si="1421"/>
        <v>1.5039747390551028E-2</v>
      </c>
      <c r="Y5059" s="3">
        <f t="shared" si="1422"/>
        <v>1.2848185836159765E-2</v>
      </c>
    </row>
    <row r="5060" spans="1:25" x14ac:dyDescent="0.25">
      <c r="A5060" s="1">
        <v>43437</v>
      </c>
      <c r="B5060" s="2">
        <v>10137.870000000001</v>
      </c>
      <c r="C5060" s="2">
        <v>166842</v>
      </c>
      <c r="D5060" s="2">
        <v>10121</v>
      </c>
      <c r="E5060" s="2">
        <v>10105</v>
      </c>
      <c r="F5060" s="13">
        <f t="shared" si="1428"/>
        <v>-1.6640576373538885E-3</v>
      </c>
      <c r="G5060" s="2">
        <f t="shared" si="1423"/>
        <v>10183.972500000002</v>
      </c>
      <c r="H5060" s="2">
        <f t="shared" ca="1" si="1429"/>
        <v>140722</v>
      </c>
      <c r="I5060">
        <f t="shared" ca="1" si="1430"/>
        <v>1</v>
      </c>
      <c r="J5060">
        <f t="shared" si="1431"/>
        <v>-1</v>
      </c>
      <c r="K5060">
        <f t="shared" si="1424"/>
        <v>249.84000000000015</v>
      </c>
      <c r="L5060">
        <f t="shared" ca="1" si="1425"/>
        <v>249.84000000000015</v>
      </c>
      <c r="M5060" s="14">
        <f t="shared" si="1426"/>
        <v>6923.0300000000498</v>
      </c>
      <c r="N5060">
        <f t="shared" si="1432"/>
        <v>0</v>
      </c>
      <c r="O5060">
        <f t="shared" si="1427"/>
        <v>0</v>
      </c>
      <c r="P5060">
        <f>COUNTIF(作圖資料!$A$3:$A$249,A5060)</f>
        <v>0</v>
      </c>
      <c r="R5060" s="7">
        <f t="shared" ref="R5060:R5123" si="1433">D5060-IF(P5059=1,E5059,D5059)</f>
        <v>267</v>
      </c>
      <c r="S5060" s="8">
        <f t="shared" ref="S5060:S5123" ca="1" si="1434">I5059*R5060</f>
        <v>267</v>
      </c>
      <c r="T5060" s="8">
        <f t="shared" ref="T5060:T5123" ca="1" si="1435">T5059+R5060*U5059</f>
        <v>8830</v>
      </c>
      <c r="U5060" s="8">
        <f t="shared" ref="U5060:U5123" ca="1" si="1436">INT(T5060*$Q$1/IF(P5060=1,E5060,D5060))*I5060</f>
        <v>0</v>
      </c>
      <c r="V5060" s="9">
        <f t="shared" ref="V5060:V5123" ca="1" si="1437">IF(P5060=1,ABS(U5060)+ABS(U5059),ABS(U5060-U5059))</f>
        <v>0</v>
      </c>
      <c r="W5060" s="3">
        <f t="shared" ref="W5060:W5123" si="1438">IF(P5059=1,F5059,W5059)</f>
        <v>-1.2852203762863113E-3</v>
      </c>
      <c r="X5060" s="3">
        <f t="shared" ref="X5060:X5123" si="1439">IF(P5059=1,K5060/B5059,(1+K5060/B5059)*(1+X5059)-1)</f>
        <v>4.0686669020850941E-2</v>
      </c>
      <c r="Y5060" s="3">
        <f t="shared" ref="Y5060:Y5123" si="1440">IF(P5059=1,R5060/E5059,(1+R5060/D5059)*(1+Y5059)-1)</f>
        <v>4.0291910782197293E-2</v>
      </c>
    </row>
    <row r="5061" spans="1:25" x14ac:dyDescent="0.25">
      <c r="A5061" s="1">
        <v>43438</v>
      </c>
      <c r="B5061" s="2">
        <v>10083.540000000001</v>
      </c>
      <c r="C5061" s="2">
        <v>143538</v>
      </c>
      <c r="D5061" s="2">
        <v>10041</v>
      </c>
      <c r="E5061" s="2">
        <v>10028</v>
      </c>
      <c r="F5061" s="13">
        <f t="shared" si="1428"/>
        <v>-4.218756508131194E-3</v>
      </c>
      <c r="G5061" s="2">
        <f t="shared" si="1423"/>
        <v>10171.248333333338</v>
      </c>
      <c r="H5061" s="2">
        <f t="shared" ca="1" si="1429"/>
        <v>149530.4</v>
      </c>
      <c r="I5061">
        <f t="shared" ca="1" si="1430"/>
        <v>-1</v>
      </c>
      <c r="J5061">
        <f t="shared" si="1431"/>
        <v>-1</v>
      </c>
      <c r="K5061">
        <f t="shared" si="1424"/>
        <v>-54.329999999999927</v>
      </c>
      <c r="L5061">
        <f t="shared" ca="1" si="1425"/>
        <v>-54.329999999999927</v>
      </c>
      <c r="M5061" s="14">
        <f t="shared" si="1426"/>
        <v>6923.0300000000498</v>
      </c>
      <c r="N5061">
        <f t="shared" si="1432"/>
        <v>0</v>
      </c>
      <c r="O5061">
        <f t="shared" si="1427"/>
        <v>0</v>
      </c>
      <c r="P5061">
        <f>COUNTIF(作圖資料!$A$3:$A$249,A5061)</f>
        <v>0</v>
      </c>
      <c r="R5061" s="7">
        <f t="shared" si="1433"/>
        <v>-80</v>
      </c>
      <c r="S5061" s="8">
        <f t="shared" ca="1" si="1434"/>
        <v>-80</v>
      </c>
      <c r="T5061" s="8">
        <f t="shared" ca="1" si="1435"/>
        <v>8830</v>
      </c>
      <c r="U5061" s="8">
        <f t="shared" ca="1" si="1436"/>
        <v>0</v>
      </c>
      <c r="V5061" s="9">
        <f t="shared" ca="1" si="1437"/>
        <v>0</v>
      </c>
      <c r="W5061" s="3">
        <f t="shared" si="1438"/>
        <v>-1.2852203762863113E-3</v>
      </c>
      <c r="X5061" s="3">
        <f t="shared" si="1439"/>
        <v>3.5109510630784602E-2</v>
      </c>
      <c r="Y5061" s="3">
        <f t="shared" si="1440"/>
        <v>3.2069071847054875E-2</v>
      </c>
    </row>
    <row r="5062" spans="1:25" x14ac:dyDescent="0.25">
      <c r="A5062" s="1">
        <v>43439</v>
      </c>
      <c r="B5062" s="2">
        <v>9916.74</v>
      </c>
      <c r="C5062" s="2">
        <v>113709</v>
      </c>
      <c r="D5062" s="2">
        <v>9879</v>
      </c>
      <c r="E5062" s="2">
        <v>9865</v>
      </c>
      <c r="F5062" s="13">
        <f t="shared" si="1428"/>
        <v>-3.8056861428251709E-3</v>
      </c>
      <c r="G5062" s="2">
        <f t="shared" si="1423"/>
        <v>10157.764000000003</v>
      </c>
      <c r="H5062" s="2">
        <f t="shared" ca="1" si="1429"/>
        <v>146904.79999999999</v>
      </c>
      <c r="I5062">
        <f t="shared" ca="1" si="1430"/>
        <v>-1</v>
      </c>
      <c r="J5062">
        <f t="shared" si="1431"/>
        <v>-1</v>
      </c>
      <c r="K5062">
        <f t="shared" si="1424"/>
        <v>-166.80000000000109</v>
      </c>
      <c r="L5062">
        <f t="shared" ca="1" si="1425"/>
        <v>166.80000000000109</v>
      </c>
      <c r="M5062" s="14">
        <f t="shared" si="1426"/>
        <v>6923.0300000000498</v>
      </c>
      <c r="N5062">
        <f t="shared" si="1432"/>
        <v>0</v>
      </c>
      <c r="O5062">
        <f t="shared" si="1427"/>
        <v>0</v>
      </c>
      <c r="P5062">
        <f>COUNTIF(作圖資料!$A$3:$A$249,A5062)</f>
        <v>0</v>
      </c>
      <c r="R5062" s="7">
        <f t="shared" si="1433"/>
        <v>-162</v>
      </c>
      <c r="S5062" s="8">
        <f t="shared" ca="1" si="1434"/>
        <v>162</v>
      </c>
      <c r="T5062" s="8">
        <f t="shared" ca="1" si="1435"/>
        <v>8830</v>
      </c>
      <c r="U5062" s="8">
        <f t="shared" ca="1" si="1436"/>
        <v>0</v>
      </c>
      <c r="V5062" s="9">
        <f t="shared" ca="1" si="1437"/>
        <v>0</v>
      </c>
      <c r="W5062" s="3">
        <f t="shared" si="1438"/>
        <v>-1.2852203762863113E-3</v>
      </c>
      <c r="X5062" s="3">
        <f t="shared" si="1439"/>
        <v>1.7986926064926134E-2</v>
      </c>
      <c r="Y5062" s="3">
        <f t="shared" si="1440"/>
        <v>1.5417823003391673E-2</v>
      </c>
    </row>
    <row r="5063" spans="1:25" x14ac:dyDescent="0.25">
      <c r="A5063" s="1">
        <v>43440</v>
      </c>
      <c r="B5063" s="2">
        <v>9684.7199999999993</v>
      </c>
      <c r="C5063" s="2">
        <v>142815</v>
      </c>
      <c r="D5063" s="2">
        <v>9673</v>
      </c>
      <c r="E5063" s="2">
        <v>9658</v>
      </c>
      <c r="F5063" s="13">
        <f t="shared" si="1428"/>
        <v>-1.2101537266951956E-3</v>
      </c>
      <c r="G5063" s="2">
        <f t="shared" si="1423"/>
        <v>10139.971000000003</v>
      </c>
      <c r="H5063" s="2">
        <f t="shared" ca="1" si="1429"/>
        <v>146886.6</v>
      </c>
      <c r="I5063">
        <f t="shared" ca="1" si="1430"/>
        <v>-1</v>
      </c>
      <c r="J5063">
        <f t="shared" si="1431"/>
        <v>-1</v>
      </c>
      <c r="K5063">
        <f t="shared" si="1424"/>
        <v>-232.02000000000044</v>
      </c>
      <c r="L5063">
        <f t="shared" ca="1" si="1425"/>
        <v>232.02000000000044</v>
      </c>
      <c r="M5063" s="14">
        <f t="shared" si="1426"/>
        <v>6923.0300000000498</v>
      </c>
      <c r="N5063">
        <f t="shared" si="1432"/>
        <v>0</v>
      </c>
      <c r="O5063">
        <f t="shared" si="1427"/>
        <v>0</v>
      </c>
      <c r="P5063">
        <f>COUNTIF(作圖資料!$A$3:$A$249,A5063)</f>
        <v>0</v>
      </c>
      <c r="R5063" s="7">
        <f t="shared" si="1433"/>
        <v>-206</v>
      </c>
      <c r="S5063" s="8">
        <f t="shared" ca="1" si="1434"/>
        <v>206</v>
      </c>
      <c r="T5063" s="8">
        <f t="shared" ca="1" si="1435"/>
        <v>8830</v>
      </c>
      <c r="U5063" s="8">
        <f t="shared" ca="1" si="1436"/>
        <v>0</v>
      </c>
      <c r="V5063" s="9">
        <f t="shared" ca="1" si="1437"/>
        <v>0</v>
      </c>
      <c r="W5063" s="3">
        <f t="shared" si="1438"/>
        <v>-1.2852203762863113E-3</v>
      </c>
      <c r="X5063" s="3">
        <f t="shared" si="1439"/>
        <v>-5.8307122502444519E-3</v>
      </c>
      <c r="Y5063" s="3">
        <f t="shared" si="1440"/>
        <v>-5.7559872545998036E-3</v>
      </c>
    </row>
    <row r="5064" spans="1:25" x14ac:dyDescent="0.25">
      <c r="A5064" s="1">
        <v>43441</v>
      </c>
      <c r="B5064" s="2">
        <v>9760.8799999999992</v>
      </c>
      <c r="C5064" s="2">
        <v>96210</v>
      </c>
      <c r="D5064" s="2">
        <v>9746</v>
      </c>
      <c r="E5064" s="2">
        <v>9730</v>
      </c>
      <c r="F5064" s="13">
        <f t="shared" si="1428"/>
        <v>-1.5244527132798336E-3</v>
      </c>
      <c r="G5064" s="2">
        <f t="shared" si="1423"/>
        <v>10123.942833333336</v>
      </c>
      <c r="H5064" s="2">
        <f t="shared" ca="1" si="1429"/>
        <v>132622.79999999999</v>
      </c>
      <c r="I5064">
        <f t="shared" ca="1" si="1430"/>
        <v>-1</v>
      </c>
      <c r="J5064">
        <f t="shared" si="1431"/>
        <v>-1</v>
      </c>
      <c r="K5064">
        <f t="shared" si="1424"/>
        <v>76.159999999999854</v>
      </c>
      <c r="L5064">
        <f t="shared" ca="1" si="1425"/>
        <v>-76.159999999999854</v>
      </c>
      <c r="M5064" s="14">
        <f t="shared" si="1426"/>
        <v>6923.0300000000498</v>
      </c>
      <c r="N5064">
        <f t="shared" si="1432"/>
        <v>0</v>
      </c>
      <c r="O5064">
        <f t="shared" si="1427"/>
        <v>0</v>
      </c>
      <c r="P5064">
        <f>COUNTIF(作圖資料!$A$3:$A$249,A5064)</f>
        <v>0</v>
      </c>
      <c r="R5064" s="7">
        <f t="shared" si="1433"/>
        <v>73</v>
      </c>
      <c r="S5064" s="8">
        <f t="shared" ca="1" si="1434"/>
        <v>-73</v>
      </c>
      <c r="T5064" s="8">
        <f t="shared" ca="1" si="1435"/>
        <v>8830</v>
      </c>
      <c r="U5064" s="8">
        <f t="shared" ca="1" si="1436"/>
        <v>0</v>
      </c>
      <c r="V5064" s="9">
        <f t="shared" ca="1" si="1437"/>
        <v>0</v>
      </c>
      <c r="W5064" s="3">
        <f t="shared" si="1438"/>
        <v>-1.2852203762863113E-3</v>
      </c>
      <c r="X5064" s="3">
        <f t="shared" si="1439"/>
        <v>1.9873695275478553E-3</v>
      </c>
      <c r="Y5064" s="3">
        <f t="shared" si="1440"/>
        <v>1.7473532737175557E-3</v>
      </c>
    </row>
    <row r="5065" spans="1:25" x14ac:dyDescent="0.25">
      <c r="A5065" s="1">
        <v>43444</v>
      </c>
      <c r="B5065" s="2">
        <v>9647.5400000000009</v>
      </c>
      <c r="C5065" s="2">
        <v>98066</v>
      </c>
      <c r="D5065" s="2">
        <v>9626</v>
      </c>
      <c r="E5065" s="2">
        <v>9610</v>
      </c>
      <c r="F5065" s="13">
        <f t="shared" si="1428"/>
        <v>-2.232693515652806E-3</v>
      </c>
      <c r="G5065" s="2">
        <f t="shared" si="1423"/>
        <v>10105.948000000004</v>
      </c>
      <c r="H5065" s="2">
        <f t="shared" ca="1" si="1429"/>
        <v>118867.6</v>
      </c>
      <c r="I5065">
        <f t="shared" ca="1" si="1430"/>
        <v>-1</v>
      </c>
      <c r="J5065">
        <f t="shared" si="1431"/>
        <v>-1</v>
      </c>
      <c r="K5065">
        <f t="shared" si="1424"/>
        <v>-113.33999999999833</v>
      </c>
      <c r="L5065">
        <f t="shared" ca="1" si="1425"/>
        <v>113.33999999999833</v>
      </c>
      <c r="M5065" s="14">
        <f t="shared" si="1426"/>
        <v>6923.0300000000498</v>
      </c>
      <c r="N5065">
        <f t="shared" si="1432"/>
        <v>0</v>
      </c>
      <c r="O5065">
        <f t="shared" si="1427"/>
        <v>0</v>
      </c>
      <c r="P5065">
        <f>COUNTIF(作圖資料!$A$3:$A$249,A5065)</f>
        <v>0</v>
      </c>
      <c r="R5065" s="7">
        <f t="shared" si="1433"/>
        <v>-120</v>
      </c>
      <c r="S5065" s="8">
        <f t="shared" ca="1" si="1434"/>
        <v>120</v>
      </c>
      <c r="T5065" s="8">
        <f t="shared" ca="1" si="1435"/>
        <v>8830</v>
      </c>
      <c r="U5065" s="8">
        <f t="shared" ca="1" si="1436"/>
        <v>0</v>
      </c>
      <c r="V5065" s="9">
        <f t="shared" ca="1" si="1437"/>
        <v>0</v>
      </c>
      <c r="W5065" s="3">
        <f t="shared" si="1438"/>
        <v>-1.2852203762863113E-3</v>
      </c>
      <c r="X5065" s="3">
        <f t="shared" si="1439"/>
        <v>-9.6473650929219668E-3</v>
      </c>
      <c r="Y5065" s="3">
        <f t="shared" si="1440"/>
        <v>-1.0586905128996071E-2</v>
      </c>
    </row>
    <row r="5066" spans="1:25" x14ac:dyDescent="0.25">
      <c r="A5066" s="1">
        <v>43445</v>
      </c>
      <c r="B5066" s="2">
        <v>9707.0400000000009</v>
      </c>
      <c r="C5066" s="2">
        <v>91996</v>
      </c>
      <c r="D5066" s="2">
        <v>9688</v>
      </c>
      <c r="E5066" s="2">
        <v>9665</v>
      </c>
      <c r="F5066" s="13">
        <f t="shared" si="1428"/>
        <v>-1.9614630206531425E-3</v>
      </c>
      <c r="G5066" s="2">
        <f t="shared" si="1423"/>
        <v>10086.596333333338</v>
      </c>
      <c r="H5066" s="2">
        <f t="shared" ca="1" si="1429"/>
        <v>108559.2</v>
      </c>
      <c r="I5066">
        <f t="shared" ca="1" si="1430"/>
        <v>-1</v>
      </c>
      <c r="J5066">
        <f t="shared" si="1431"/>
        <v>-1</v>
      </c>
      <c r="K5066">
        <f t="shared" si="1424"/>
        <v>59.5</v>
      </c>
      <c r="L5066">
        <f t="shared" ca="1" si="1425"/>
        <v>-59.5</v>
      </c>
      <c r="M5066" s="14">
        <f t="shared" si="1426"/>
        <v>6923.0300000000498</v>
      </c>
      <c r="N5066">
        <f t="shared" si="1432"/>
        <v>0</v>
      </c>
      <c r="O5066">
        <f t="shared" si="1427"/>
        <v>0</v>
      </c>
      <c r="P5066">
        <f>COUNTIF(作圖資料!$A$3:$A$249,A5066)</f>
        <v>0</v>
      </c>
      <c r="R5066" s="7">
        <f t="shared" si="1433"/>
        <v>62</v>
      </c>
      <c r="S5066" s="8">
        <f t="shared" ca="1" si="1434"/>
        <v>-62</v>
      </c>
      <c r="T5066" s="8">
        <f t="shared" ca="1" si="1435"/>
        <v>8830</v>
      </c>
      <c r="U5066" s="8">
        <f t="shared" ca="1" si="1436"/>
        <v>0</v>
      </c>
      <c r="V5066" s="9">
        <f t="shared" ca="1" si="1437"/>
        <v>0</v>
      </c>
      <c r="W5066" s="3">
        <f t="shared" si="1438"/>
        <v>-1.2852203762863113E-3</v>
      </c>
      <c r="X5066" s="3">
        <f t="shared" si="1439"/>
        <v>-3.5394887040216538E-3</v>
      </c>
      <c r="Y5066" s="3">
        <f t="shared" si="1440"/>
        <v>-4.2142049542608362E-3</v>
      </c>
    </row>
    <row r="5067" spans="1:25" x14ac:dyDescent="0.25">
      <c r="A5067" s="1">
        <v>43446</v>
      </c>
      <c r="B5067" s="2">
        <v>9816.4500000000007</v>
      </c>
      <c r="C5067" s="2">
        <v>96316</v>
      </c>
      <c r="D5067" s="2">
        <v>9812</v>
      </c>
      <c r="E5067" s="2">
        <v>9791</v>
      </c>
      <c r="F5067" s="13">
        <f t="shared" si="1428"/>
        <v>-4.5332070147563464E-4</v>
      </c>
      <c r="G5067" s="2">
        <f t="shared" si="1423"/>
        <v>10069.727000000003</v>
      </c>
      <c r="H5067" s="2">
        <f t="shared" ca="1" si="1429"/>
        <v>105080.6</v>
      </c>
      <c r="I5067">
        <f t="shared" ca="1" si="1430"/>
        <v>-1</v>
      </c>
      <c r="J5067">
        <f t="shared" si="1431"/>
        <v>-1</v>
      </c>
      <c r="K5067">
        <f t="shared" si="1424"/>
        <v>109.40999999999985</v>
      </c>
      <c r="L5067">
        <f t="shared" ca="1" si="1425"/>
        <v>-109.40999999999985</v>
      </c>
      <c r="M5067" s="14">
        <f t="shared" si="1426"/>
        <v>6923.0300000000498</v>
      </c>
      <c r="N5067">
        <f t="shared" si="1432"/>
        <v>0</v>
      </c>
      <c r="O5067">
        <f t="shared" si="1427"/>
        <v>0</v>
      </c>
      <c r="P5067">
        <f>COUNTIF(作圖資料!$A$3:$A$249,A5067)</f>
        <v>0</v>
      </c>
      <c r="R5067" s="7">
        <f t="shared" si="1433"/>
        <v>124</v>
      </c>
      <c r="S5067" s="8">
        <f t="shared" ca="1" si="1434"/>
        <v>-124</v>
      </c>
      <c r="T5067" s="8">
        <f t="shared" ca="1" si="1435"/>
        <v>8830</v>
      </c>
      <c r="U5067" s="8">
        <f t="shared" ca="1" si="1436"/>
        <v>0</v>
      </c>
      <c r="V5067" s="9">
        <f t="shared" ca="1" si="1437"/>
        <v>0</v>
      </c>
      <c r="W5067" s="3">
        <f t="shared" si="1438"/>
        <v>-1.2852203762863113E-3</v>
      </c>
      <c r="X5067" s="3">
        <f t="shared" si="1439"/>
        <v>7.691818114626825E-3</v>
      </c>
      <c r="Y5067" s="3">
        <f t="shared" si="1440"/>
        <v>8.5311953952098563E-3</v>
      </c>
    </row>
    <row r="5068" spans="1:25" x14ac:dyDescent="0.25">
      <c r="A5068" s="1">
        <v>43447</v>
      </c>
      <c r="B5068" s="2">
        <v>9858.76</v>
      </c>
      <c r="C5068" s="2">
        <v>111986</v>
      </c>
      <c r="D5068" s="2">
        <v>9855</v>
      </c>
      <c r="E5068" s="2">
        <v>9837</v>
      </c>
      <c r="F5068" s="13">
        <f t="shared" si="1428"/>
        <v>-3.8138670583320877E-4</v>
      </c>
      <c r="G5068" s="2">
        <f t="shared" si="1423"/>
        <v>10054.702833333336</v>
      </c>
      <c r="H5068" s="2">
        <f t="shared" ca="1" si="1429"/>
        <v>98914.8</v>
      </c>
      <c r="I5068">
        <f t="shared" ca="1" si="1430"/>
        <v>1</v>
      </c>
      <c r="J5068">
        <f t="shared" si="1431"/>
        <v>-1</v>
      </c>
      <c r="K5068">
        <f t="shared" si="1424"/>
        <v>42.309999999999491</v>
      </c>
      <c r="L5068">
        <f t="shared" ca="1" si="1425"/>
        <v>-42.309999999999491</v>
      </c>
      <c r="M5068" s="14">
        <f t="shared" si="1426"/>
        <v>6923.0300000000498</v>
      </c>
      <c r="N5068">
        <f t="shared" si="1432"/>
        <v>0</v>
      </c>
      <c r="O5068">
        <f t="shared" si="1427"/>
        <v>0</v>
      </c>
      <c r="P5068">
        <f>COUNTIF(作圖資料!$A$3:$A$249,A5068)</f>
        <v>0</v>
      </c>
      <c r="R5068" s="7">
        <f t="shared" si="1433"/>
        <v>43</v>
      </c>
      <c r="S5068" s="8">
        <f t="shared" ca="1" si="1434"/>
        <v>-43</v>
      </c>
      <c r="T5068" s="8">
        <f t="shared" ca="1" si="1435"/>
        <v>8830</v>
      </c>
      <c r="U5068" s="8">
        <f t="shared" ca="1" si="1436"/>
        <v>0</v>
      </c>
      <c r="V5068" s="9">
        <f t="shared" ca="1" si="1437"/>
        <v>0</v>
      </c>
      <c r="W5068" s="3">
        <f t="shared" si="1438"/>
        <v>-1.2852203762863113E-3</v>
      </c>
      <c r="X5068" s="3">
        <f t="shared" si="1439"/>
        <v>1.203508282075072E-2</v>
      </c>
      <c r="Y5068" s="3">
        <f t="shared" si="1440"/>
        <v>1.2950971322848837E-2</v>
      </c>
    </row>
    <row r="5069" spans="1:25" x14ac:dyDescent="0.25">
      <c r="A5069" s="1">
        <v>43448</v>
      </c>
      <c r="B5069" s="2">
        <v>9774.16</v>
      </c>
      <c r="C5069" s="2">
        <v>95549</v>
      </c>
      <c r="D5069" s="2">
        <v>9729</v>
      </c>
      <c r="E5069" s="2">
        <v>9709</v>
      </c>
      <c r="F5069" s="13">
        <f t="shared" si="1428"/>
        <v>-4.6203458916161955E-3</v>
      </c>
      <c r="G5069" s="2">
        <f t="shared" si="1423"/>
        <v>10036.651000000003</v>
      </c>
      <c r="H5069" s="2">
        <f t="shared" ca="1" si="1429"/>
        <v>98782.6</v>
      </c>
      <c r="I5069">
        <f t="shared" ca="1" si="1430"/>
        <v>-1</v>
      </c>
      <c r="J5069">
        <f t="shared" si="1431"/>
        <v>-1</v>
      </c>
      <c r="K5069">
        <f t="shared" si="1424"/>
        <v>-84.600000000000364</v>
      </c>
      <c r="L5069">
        <f t="shared" ca="1" si="1425"/>
        <v>-84.600000000000364</v>
      </c>
      <c r="M5069" s="14">
        <f t="shared" si="1426"/>
        <v>6923.0300000000498</v>
      </c>
      <c r="N5069">
        <f t="shared" si="1432"/>
        <v>0</v>
      </c>
      <c r="O5069">
        <f t="shared" si="1427"/>
        <v>0</v>
      </c>
      <c r="P5069">
        <f>COUNTIF(作圖資料!$A$3:$A$249,A5069)</f>
        <v>0</v>
      </c>
      <c r="R5069" s="7">
        <f t="shared" si="1433"/>
        <v>-126</v>
      </c>
      <c r="S5069" s="8">
        <f t="shared" ca="1" si="1434"/>
        <v>-126</v>
      </c>
      <c r="T5069" s="8">
        <f t="shared" ca="1" si="1435"/>
        <v>8830</v>
      </c>
      <c r="U5069" s="8">
        <f t="shared" ca="1" si="1436"/>
        <v>0</v>
      </c>
      <c r="V5069" s="9">
        <f t="shared" ca="1" si="1437"/>
        <v>0</v>
      </c>
      <c r="W5069" s="3">
        <f t="shared" si="1438"/>
        <v>-1.2852203762863113E-3</v>
      </c>
      <c r="X5069" s="3">
        <f t="shared" si="1439"/>
        <v>3.3506064761965604E-3</v>
      </c>
      <c r="Y5069" s="3">
        <f t="shared" si="1440"/>
        <v>-4.4408920985006262E-16</v>
      </c>
    </row>
    <row r="5070" spans="1:25" x14ac:dyDescent="0.25">
      <c r="A5070" s="1">
        <v>43451</v>
      </c>
      <c r="B5070" s="2">
        <v>9787.5300000000007</v>
      </c>
      <c r="C5070" s="2">
        <v>77935</v>
      </c>
      <c r="D5070" s="2">
        <v>9790</v>
      </c>
      <c r="E5070" s="2">
        <v>9772</v>
      </c>
      <c r="F5070" s="13">
        <f t="shared" si="1428"/>
        <v>2.5236193401179108E-4</v>
      </c>
      <c r="G5070" s="2">
        <f t="shared" si="1423"/>
        <v>10019.253000000004</v>
      </c>
      <c r="H5070" s="2">
        <f t="shared" ca="1" si="1429"/>
        <v>94756.4</v>
      </c>
      <c r="I5070">
        <f t="shared" ca="1" si="1430"/>
        <v>-1</v>
      </c>
      <c r="J5070">
        <f t="shared" si="1431"/>
        <v>1</v>
      </c>
      <c r="K5070">
        <f t="shared" si="1424"/>
        <v>13.3700000000008</v>
      </c>
      <c r="L5070">
        <f t="shared" ca="1" si="1425"/>
        <v>-13.3700000000008</v>
      </c>
      <c r="M5070" s="14">
        <f t="shared" si="1426"/>
        <v>6923.0300000000498</v>
      </c>
      <c r="N5070">
        <f t="shared" si="1432"/>
        <v>0</v>
      </c>
      <c r="O5070">
        <f t="shared" si="1427"/>
        <v>0</v>
      </c>
      <c r="P5070">
        <f>COUNTIF(作圖資料!$A$3:$A$249,A5070)</f>
        <v>0</v>
      </c>
      <c r="R5070" s="7">
        <f t="shared" si="1433"/>
        <v>61</v>
      </c>
      <c r="S5070" s="8">
        <f t="shared" ca="1" si="1434"/>
        <v>-61</v>
      </c>
      <c r="T5070" s="8">
        <f t="shared" ca="1" si="1435"/>
        <v>8830</v>
      </c>
      <c r="U5070" s="8">
        <f t="shared" ca="1" si="1436"/>
        <v>0</v>
      </c>
      <c r="V5070" s="9">
        <f t="shared" ca="1" si="1437"/>
        <v>0</v>
      </c>
      <c r="W5070" s="3">
        <f t="shared" si="1438"/>
        <v>-1.2852203762863113E-3</v>
      </c>
      <c r="X5070" s="3">
        <f t="shared" si="1439"/>
        <v>4.723082229467046E-3</v>
      </c>
      <c r="Y5070" s="3">
        <f t="shared" si="1440"/>
        <v>6.269914688045608E-3</v>
      </c>
    </row>
    <row r="5071" spans="1:25" x14ac:dyDescent="0.25">
      <c r="A5071" s="1">
        <v>43452</v>
      </c>
      <c r="B5071" s="2">
        <v>9718.82</v>
      </c>
      <c r="C5071" s="2">
        <v>94191</v>
      </c>
      <c r="D5071" s="2">
        <v>9719</v>
      </c>
      <c r="E5071" s="2">
        <v>9690</v>
      </c>
      <c r="F5071" s="13">
        <f t="shared" si="1428"/>
        <v>1.8520766924323695E-5</v>
      </c>
      <c r="G5071" s="2">
        <f t="shared" si="1423"/>
        <v>9998.3598333333339</v>
      </c>
      <c r="H5071" s="2">
        <f t="shared" ca="1" si="1429"/>
        <v>95195.4</v>
      </c>
      <c r="I5071">
        <f t="shared" ca="1" si="1430"/>
        <v>-1</v>
      </c>
      <c r="J5071">
        <f t="shared" si="1431"/>
        <v>1</v>
      </c>
      <c r="K5071">
        <f t="shared" si="1424"/>
        <v>-68.710000000000946</v>
      </c>
      <c r="L5071">
        <f t="shared" ca="1" si="1425"/>
        <v>68.710000000000946</v>
      </c>
      <c r="M5071" s="14">
        <f t="shared" si="1426"/>
        <v>6923.0300000000498</v>
      </c>
      <c r="N5071">
        <f t="shared" si="1432"/>
        <v>0</v>
      </c>
      <c r="O5071">
        <f t="shared" si="1427"/>
        <v>0</v>
      </c>
      <c r="P5071">
        <f>COUNTIF(作圖資料!$A$3:$A$249,A5071)</f>
        <v>0</v>
      </c>
      <c r="R5071" s="7">
        <f t="shared" si="1433"/>
        <v>-71</v>
      </c>
      <c r="S5071" s="8">
        <f t="shared" ca="1" si="1434"/>
        <v>71</v>
      </c>
      <c r="T5071" s="8">
        <f t="shared" ca="1" si="1435"/>
        <v>8830</v>
      </c>
      <c r="U5071" s="8">
        <f t="shared" ca="1" si="1436"/>
        <v>0</v>
      </c>
      <c r="V5071" s="9">
        <f t="shared" ca="1" si="1437"/>
        <v>0</v>
      </c>
      <c r="W5071" s="3">
        <f t="shared" si="1438"/>
        <v>-1.2852203762863113E-3</v>
      </c>
      <c r="X5071" s="3">
        <f t="shared" si="1439"/>
        <v>-2.3302318324043281E-3</v>
      </c>
      <c r="Y5071" s="3">
        <f t="shared" si="1440"/>
        <v>-1.0278548668932741E-3</v>
      </c>
    </row>
    <row r="5072" spans="1:25" x14ac:dyDescent="0.25">
      <c r="A5072" s="1">
        <v>43453</v>
      </c>
      <c r="B5072" s="2">
        <v>9783.2099999999991</v>
      </c>
      <c r="C5072" s="2">
        <v>88306</v>
      </c>
      <c r="D5072" s="2">
        <v>9768</v>
      </c>
      <c r="E5072" s="2">
        <v>9747</v>
      </c>
      <c r="F5072" s="13">
        <f t="shared" si="1428"/>
        <v>-3.7012391638326925E-3</v>
      </c>
      <c r="G5072" s="2">
        <f t="shared" si="1423"/>
        <v>9978.4325000000008</v>
      </c>
      <c r="H5072" s="2">
        <f t="shared" ca="1" si="1429"/>
        <v>93593.4</v>
      </c>
      <c r="I5072">
        <f t="shared" ca="1" si="1430"/>
        <v>-1</v>
      </c>
      <c r="J5072">
        <f t="shared" si="1431"/>
        <v>-1</v>
      </c>
      <c r="K5072">
        <f t="shared" si="1424"/>
        <v>64.389999999999418</v>
      </c>
      <c r="L5072">
        <f t="shared" ca="1" si="1425"/>
        <v>-64.389999999999418</v>
      </c>
      <c r="M5072" s="14">
        <f t="shared" si="1426"/>
        <v>6923.0300000000498</v>
      </c>
      <c r="N5072">
        <f t="shared" si="1432"/>
        <v>0</v>
      </c>
      <c r="O5072">
        <f t="shared" si="1427"/>
        <v>0</v>
      </c>
      <c r="P5072">
        <f>COUNTIF(作圖資料!$A$3:$A$249,A5072)</f>
        <v>1</v>
      </c>
      <c r="R5072" s="7">
        <f t="shared" si="1433"/>
        <v>49</v>
      </c>
      <c r="S5072" s="8">
        <f t="shared" ca="1" si="1434"/>
        <v>-49</v>
      </c>
      <c r="T5072" s="8">
        <f t="shared" ca="1" si="1435"/>
        <v>8830</v>
      </c>
      <c r="U5072" s="8">
        <f t="shared" ca="1" si="1436"/>
        <v>0</v>
      </c>
      <c r="V5072" s="9">
        <f t="shared" ca="1" si="1437"/>
        <v>0</v>
      </c>
      <c r="W5072" s="3">
        <f t="shared" si="1438"/>
        <v>-1.2852203762863113E-3</v>
      </c>
      <c r="X5072" s="3">
        <f t="shared" si="1439"/>
        <v>4.2796196076173576E-3</v>
      </c>
      <c r="Y5072" s="3">
        <f t="shared" si="1440"/>
        <v>4.0086339808815818E-3</v>
      </c>
    </row>
    <row r="5073" spans="1:25" x14ac:dyDescent="0.25">
      <c r="A5073" s="1">
        <v>43454</v>
      </c>
      <c r="B5073" s="2">
        <v>9674.52</v>
      </c>
      <c r="C5073" s="2">
        <v>93627</v>
      </c>
      <c r="D5073" s="2">
        <v>9638</v>
      </c>
      <c r="E5073" s="2">
        <v>9618</v>
      </c>
      <c r="F5073" s="13">
        <f t="shared" si="1428"/>
        <v>-3.7748642826724854E-3</v>
      </c>
      <c r="G5073" s="2">
        <f t="shared" si="1423"/>
        <v>9956.771333333334</v>
      </c>
      <c r="H5073" s="2">
        <f t="shared" ca="1" si="1429"/>
        <v>89921.600000000006</v>
      </c>
      <c r="I5073">
        <f t="shared" ca="1" si="1430"/>
        <v>1</v>
      </c>
      <c r="J5073">
        <f t="shared" si="1431"/>
        <v>-1</v>
      </c>
      <c r="K5073">
        <f t="shared" si="1424"/>
        <v>-108.68999999999869</v>
      </c>
      <c r="L5073">
        <f t="shared" ca="1" si="1425"/>
        <v>108.68999999999869</v>
      </c>
      <c r="M5073" s="14">
        <f t="shared" si="1426"/>
        <v>6923.0300000000498</v>
      </c>
      <c r="N5073">
        <f t="shared" si="1432"/>
        <v>0</v>
      </c>
      <c r="O5073">
        <f t="shared" si="1427"/>
        <v>0</v>
      </c>
      <c r="P5073">
        <f>COUNTIF(作圖資料!$A$3:$A$249,A5073)</f>
        <v>0</v>
      </c>
      <c r="R5073" s="7">
        <f t="shared" si="1433"/>
        <v>-109</v>
      </c>
      <c r="S5073" s="8">
        <f t="shared" ca="1" si="1434"/>
        <v>109</v>
      </c>
      <c r="T5073" s="8">
        <f t="shared" ca="1" si="1435"/>
        <v>8830</v>
      </c>
      <c r="U5073" s="8">
        <f t="shared" ca="1" si="1436"/>
        <v>0</v>
      </c>
      <c r="V5073" s="9">
        <f t="shared" ca="1" si="1437"/>
        <v>0</v>
      </c>
      <c r="W5073" s="3">
        <f t="shared" si="1438"/>
        <v>-3.7012391638326925E-3</v>
      </c>
      <c r="X5073" s="3">
        <f t="shared" si="1439"/>
        <v>-1.1109850447859006E-2</v>
      </c>
      <c r="Y5073" s="3">
        <f t="shared" si="1440"/>
        <v>-1.1182928080435006E-2</v>
      </c>
    </row>
    <row r="5074" spans="1:25" x14ac:dyDescent="0.25">
      <c r="A5074" s="1">
        <v>43455</v>
      </c>
      <c r="B5074" s="2">
        <v>9676.67</v>
      </c>
      <c r="C5074" s="2">
        <v>110345</v>
      </c>
      <c r="D5074" s="2">
        <v>9659</v>
      </c>
      <c r="E5074" s="2">
        <v>9642</v>
      </c>
      <c r="F5074" s="13">
        <f t="shared" si="1428"/>
        <v>-1.8260413964721334E-3</v>
      </c>
      <c r="G5074" s="2">
        <f t="shared" si="1423"/>
        <v>9934.1460000000025</v>
      </c>
      <c r="H5074" s="2">
        <f t="shared" ca="1" si="1429"/>
        <v>92880.8</v>
      </c>
      <c r="I5074">
        <f t="shared" ca="1" si="1430"/>
        <v>1</v>
      </c>
      <c r="J5074">
        <f t="shared" si="1431"/>
        <v>-1</v>
      </c>
      <c r="K5074">
        <f t="shared" si="1424"/>
        <v>2.1499999999996362</v>
      </c>
      <c r="L5074">
        <f t="shared" ca="1" si="1425"/>
        <v>2.1499999999996362</v>
      </c>
      <c r="M5074" s="14">
        <f t="shared" si="1426"/>
        <v>6923.0300000000498</v>
      </c>
      <c r="N5074">
        <f t="shared" si="1432"/>
        <v>0</v>
      </c>
      <c r="O5074">
        <f t="shared" si="1427"/>
        <v>0</v>
      </c>
      <c r="P5074">
        <f>COUNTIF(作圖資料!$A$3:$A$249,A5074)</f>
        <v>0</v>
      </c>
      <c r="R5074" s="7">
        <f t="shared" si="1433"/>
        <v>21</v>
      </c>
      <c r="S5074" s="8">
        <f t="shared" ca="1" si="1434"/>
        <v>21</v>
      </c>
      <c r="T5074" s="8">
        <f t="shared" ca="1" si="1435"/>
        <v>8830</v>
      </c>
      <c r="U5074" s="8">
        <f t="shared" ca="1" si="1436"/>
        <v>0</v>
      </c>
      <c r="V5074" s="9">
        <f t="shared" ca="1" si="1437"/>
        <v>0</v>
      </c>
      <c r="W5074" s="3">
        <f t="shared" si="1438"/>
        <v>-3.7012391638326925E-3</v>
      </c>
      <c r="X5074" s="3">
        <f t="shared" si="1439"/>
        <v>-1.0890086178258374E-2</v>
      </c>
      <c r="Y5074" s="3">
        <f t="shared" si="1440"/>
        <v>-9.0284190007181575E-3</v>
      </c>
    </row>
    <row r="5075" spans="1:25" x14ac:dyDescent="0.25">
      <c r="A5075" s="1">
        <v>43456</v>
      </c>
      <c r="B5075" s="2">
        <v>9646.16</v>
      </c>
      <c r="C5075" s="2">
        <v>38302</v>
      </c>
      <c r="D5075" s="2">
        <v>9588</v>
      </c>
      <c r="E5075" s="2">
        <v>9570</v>
      </c>
      <c r="F5075" s="13">
        <f t="shared" si="1428"/>
        <v>-6.0293422460336865E-3</v>
      </c>
      <c r="G5075" s="2">
        <f t="shared" si="1423"/>
        <v>9911.476333333334</v>
      </c>
      <c r="H5075" s="2">
        <f t="shared" ca="1" si="1429"/>
        <v>84954.2</v>
      </c>
      <c r="I5075">
        <f t="shared" ca="1" si="1430"/>
        <v>-1</v>
      </c>
      <c r="J5075">
        <f t="shared" si="1431"/>
        <v>-1</v>
      </c>
      <c r="K5075">
        <f t="shared" si="1424"/>
        <v>-30.510000000000218</v>
      </c>
      <c r="L5075">
        <f t="shared" ca="1" si="1425"/>
        <v>-30.510000000000218</v>
      </c>
      <c r="M5075" s="14">
        <f t="shared" si="1426"/>
        <v>6923.0300000000498</v>
      </c>
      <c r="N5075">
        <f t="shared" si="1432"/>
        <v>0</v>
      </c>
      <c r="O5075">
        <f t="shared" si="1427"/>
        <v>0</v>
      </c>
      <c r="P5075">
        <f>COUNTIF(作圖資料!$A$3:$A$249,A5075)</f>
        <v>0</v>
      </c>
      <c r="R5075" s="7">
        <f t="shared" si="1433"/>
        <v>-71</v>
      </c>
      <c r="S5075" s="8">
        <f t="shared" ca="1" si="1434"/>
        <v>-71</v>
      </c>
      <c r="T5075" s="8">
        <f t="shared" ca="1" si="1435"/>
        <v>8830</v>
      </c>
      <c r="U5075" s="8">
        <f t="shared" ca="1" si="1436"/>
        <v>0</v>
      </c>
      <c r="V5075" s="9">
        <f t="shared" ca="1" si="1437"/>
        <v>0</v>
      </c>
      <c r="W5075" s="3">
        <f t="shared" si="1438"/>
        <v>-3.7012391638326925E-3</v>
      </c>
      <c r="X5075" s="3">
        <f t="shared" si="1439"/>
        <v>-1.4008694487800954E-2</v>
      </c>
      <c r="Y5075" s="3">
        <f t="shared" si="1440"/>
        <v>-1.6312711603570285E-2</v>
      </c>
    </row>
    <row r="5076" spans="1:25" x14ac:dyDescent="0.25">
      <c r="A5076" s="1">
        <v>43458</v>
      </c>
      <c r="B5076" s="2">
        <v>9639.7000000000007</v>
      </c>
      <c r="C5076" s="2">
        <v>68160</v>
      </c>
      <c r="D5076" s="2">
        <v>9620</v>
      </c>
      <c r="E5076" s="2">
        <v>9598</v>
      </c>
      <c r="F5076" s="13">
        <f t="shared" si="1428"/>
        <v>-2.043632063238543E-3</v>
      </c>
      <c r="G5076" s="2">
        <f t="shared" si="1423"/>
        <v>9887.9413333333341</v>
      </c>
      <c r="H5076" s="2">
        <f t="shared" ca="1" si="1429"/>
        <v>79748</v>
      </c>
      <c r="I5076">
        <f t="shared" ca="1" si="1430"/>
        <v>-1</v>
      </c>
      <c r="J5076">
        <f t="shared" si="1431"/>
        <v>-1</v>
      </c>
      <c r="K5076">
        <f t="shared" si="1424"/>
        <v>-6.4599999999991269</v>
      </c>
      <c r="L5076">
        <f t="shared" ca="1" si="1425"/>
        <v>6.4599999999991269</v>
      </c>
      <c r="M5076" s="14">
        <f t="shared" si="1426"/>
        <v>6923.0300000000498</v>
      </c>
      <c r="N5076">
        <f t="shared" si="1432"/>
        <v>0</v>
      </c>
      <c r="O5076">
        <f t="shared" si="1427"/>
        <v>0</v>
      </c>
      <c r="P5076">
        <f>COUNTIF(作圖資料!$A$3:$A$249,A5076)</f>
        <v>0</v>
      </c>
      <c r="R5076" s="7">
        <f t="shared" si="1433"/>
        <v>32</v>
      </c>
      <c r="S5076" s="8">
        <f t="shared" ca="1" si="1434"/>
        <v>-32</v>
      </c>
      <c r="T5076" s="8">
        <f t="shared" ca="1" si="1435"/>
        <v>8830</v>
      </c>
      <c r="U5076" s="8">
        <f t="shared" ca="1" si="1436"/>
        <v>0</v>
      </c>
      <c r="V5076" s="9">
        <f t="shared" ca="1" si="1437"/>
        <v>0</v>
      </c>
      <c r="W5076" s="3">
        <f t="shared" si="1438"/>
        <v>-3.7012391638326925E-3</v>
      </c>
      <c r="X5076" s="3">
        <f t="shared" si="1439"/>
        <v>-1.4669009455996362E-2</v>
      </c>
      <c r="Y5076" s="3">
        <f t="shared" si="1440"/>
        <v>-1.3029650148763672E-2</v>
      </c>
    </row>
    <row r="5077" spans="1:25" x14ac:dyDescent="0.25">
      <c r="A5077" s="1">
        <v>43459</v>
      </c>
      <c r="B5077" s="2">
        <v>9527.09</v>
      </c>
      <c r="C5077" s="2">
        <v>73015</v>
      </c>
      <c r="D5077" s="2">
        <v>9478</v>
      </c>
      <c r="E5077" s="2">
        <v>9460</v>
      </c>
      <c r="F5077" s="13">
        <f t="shared" si="1428"/>
        <v>-5.1526751610407873E-3</v>
      </c>
      <c r="G5077" s="2">
        <f t="shared" si="1423"/>
        <v>9864.7323333333352</v>
      </c>
      <c r="H5077" s="2">
        <f t="shared" ca="1" si="1429"/>
        <v>76689.8</v>
      </c>
      <c r="I5077">
        <f t="shared" ca="1" si="1430"/>
        <v>-1</v>
      </c>
      <c r="J5077">
        <f t="shared" si="1431"/>
        <v>-1</v>
      </c>
      <c r="K5077">
        <f t="shared" si="1424"/>
        <v>-112.61000000000058</v>
      </c>
      <c r="L5077">
        <f t="shared" ca="1" si="1425"/>
        <v>112.61000000000058</v>
      </c>
      <c r="M5077" s="14">
        <f t="shared" si="1426"/>
        <v>6923.0300000000498</v>
      </c>
      <c r="N5077">
        <f t="shared" si="1432"/>
        <v>0</v>
      </c>
      <c r="O5077">
        <f t="shared" si="1427"/>
        <v>0</v>
      </c>
      <c r="P5077">
        <f>COUNTIF(作圖資料!$A$3:$A$249,A5077)</f>
        <v>0</v>
      </c>
      <c r="R5077" s="7">
        <f t="shared" si="1433"/>
        <v>-142</v>
      </c>
      <c r="S5077" s="8">
        <f t="shared" ca="1" si="1434"/>
        <v>142</v>
      </c>
      <c r="T5077" s="8">
        <f t="shared" ca="1" si="1435"/>
        <v>8830</v>
      </c>
      <c r="U5077" s="8">
        <f t="shared" ca="1" si="1436"/>
        <v>0</v>
      </c>
      <c r="V5077" s="9">
        <f t="shared" ca="1" si="1437"/>
        <v>0</v>
      </c>
      <c r="W5077" s="3">
        <f t="shared" si="1438"/>
        <v>-3.7012391638326925E-3</v>
      </c>
      <c r="X5077" s="3">
        <f t="shared" si="1439"/>
        <v>-2.6179546386104202E-2</v>
      </c>
      <c r="Y5077" s="3">
        <f t="shared" si="1440"/>
        <v>-2.7598235354468037E-2</v>
      </c>
    </row>
    <row r="5078" spans="1:25" x14ac:dyDescent="0.25">
      <c r="A5078" s="1">
        <v>43460</v>
      </c>
      <c r="B5078" s="2">
        <v>9478.99</v>
      </c>
      <c r="C5078" s="2">
        <v>68732</v>
      </c>
      <c r="D5078" s="2">
        <v>9457</v>
      </c>
      <c r="E5078" s="2">
        <v>9437</v>
      </c>
      <c r="F5078" s="13">
        <f t="shared" si="1428"/>
        <v>-2.3198674120343821E-3</v>
      </c>
      <c r="G5078" s="2">
        <f t="shared" si="1423"/>
        <v>9841.6498333333348</v>
      </c>
      <c r="H5078" s="2">
        <f t="shared" ca="1" si="1429"/>
        <v>71710.8</v>
      </c>
      <c r="I5078">
        <f t="shared" ca="1" si="1430"/>
        <v>-1</v>
      </c>
      <c r="J5078">
        <f t="shared" si="1431"/>
        <v>-1</v>
      </c>
      <c r="K5078">
        <f t="shared" si="1424"/>
        <v>-48.100000000000364</v>
      </c>
      <c r="L5078">
        <f t="shared" ca="1" si="1425"/>
        <v>48.100000000000364</v>
      </c>
      <c r="M5078" s="14">
        <f t="shared" si="1426"/>
        <v>6923.0300000000498</v>
      </c>
      <c r="N5078">
        <f t="shared" si="1432"/>
        <v>0</v>
      </c>
      <c r="O5078">
        <f t="shared" si="1427"/>
        <v>0</v>
      </c>
      <c r="P5078">
        <f>COUNTIF(作圖資料!$A$3:$A$249,A5078)</f>
        <v>0</v>
      </c>
      <c r="R5078" s="7">
        <f t="shared" si="1433"/>
        <v>-21</v>
      </c>
      <c r="S5078" s="8">
        <f t="shared" ca="1" si="1434"/>
        <v>21</v>
      </c>
      <c r="T5078" s="8">
        <f t="shared" ca="1" si="1435"/>
        <v>8830</v>
      </c>
      <c r="U5078" s="8">
        <f t="shared" ca="1" si="1436"/>
        <v>0</v>
      </c>
      <c r="V5078" s="9">
        <f t="shared" ca="1" si="1437"/>
        <v>0</v>
      </c>
      <c r="W5078" s="3">
        <f t="shared" si="1438"/>
        <v>-3.7012391638326925E-3</v>
      </c>
      <c r="X5078" s="3">
        <f t="shared" si="1439"/>
        <v>-3.1096133068798326E-2</v>
      </c>
      <c r="Y5078" s="3">
        <f t="shared" si="1440"/>
        <v>-2.9752744434184963E-2</v>
      </c>
    </row>
    <row r="5079" spans="1:25" x14ac:dyDescent="0.25">
      <c r="A5079" s="1">
        <v>43461</v>
      </c>
      <c r="B5079" s="2">
        <v>9641.56</v>
      </c>
      <c r="C5079" s="2">
        <v>81320</v>
      </c>
      <c r="D5079" s="2">
        <v>9633</v>
      </c>
      <c r="E5079" s="2">
        <v>9612</v>
      </c>
      <c r="F5079" s="13">
        <f t="shared" si="1428"/>
        <v>-8.8782313235613586E-4</v>
      </c>
      <c r="G5079" s="2">
        <f t="shared" si="1423"/>
        <v>9823.6939999999995</v>
      </c>
      <c r="H5079" s="2">
        <f t="shared" ca="1" si="1429"/>
        <v>65905.8</v>
      </c>
      <c r="I5079">
        <f t="shared" ca="1" si="1430"/>
        <v>1</v>
      </c>
      <c r="J5079">
        <f t="shared" si="1431"/>
        <v>-1</v>
      </c>
      <c r="K5079">
        <f t="shared" si="1424"/>
        <v>162.56999999999971</v>
      </c>
      <c r="L5079">
        <f t="shared" ca="1" si="1425"/>
        <v>-162.56999999999971</v>
      </c>
      <c r="M5079" s="14">
        <f t="shared" si="1426"/>
        <v>6923.0300000000498</v>
      </c>
      <c r="N5079">
        <f t="shared" si="1432"/>
        <v>0</v>
      </c>
      <c r="O5079">
        <f t="shared" si="1427"/>
        <v>0</v>
      </c>
      <c r="P5079">
        <f>COUNTIF(作圖資料!$A$3:$A$249,A5079)</f>
        <v>0</v>
      </c>
      <c r="R5079" s="7">
        <f t="shared" si="1433"/>
        <v>176</v>
      </c>
      <c r="S5079" s="8">
        <f t="shared" ca="1" si="1434"/>
        <v>-176</v>
      </c>
      <c r="T5079" s="8">
        <f t="shared" ca="1" si="1435"/>
        <v>8830</v>
      </c>
      <c r="U5079" s="8">
        <f t="shared" ca="1" si="1436"/>
        <v>0</v>
      </c>
      <c r="V5079" s="9">
        <f t="shared" ca="1" si="1437"/>
        <v>0</v>
      </c>
      <c r="W5079" s="3">
        <f t="shared" si="1438"/>
        <v>-3.7012391638326925E-3</v>
      </c>
      <c r="X5079" s="3">
        <f t="shared" si="1439"/>
        <v>-1.4478887808806906E-2</v>
      </c>
      <c r="Y5079" s="3">
        <f t="shared" si="1440"/>
        <v>-1.1695906432748648E-2</v>
      </c>
    </row>
    <row r="5080" spans="1:25" x14ac:dyDescent="0.25">
      <c r="A5080" s="1">
        <v>43462</v>
      </c>
      <c r="B5080" s="2">
        <v>9727.41</v>
      </c>
      <c r="C5080" s="2">
        <v>73774</v>
      </c>
      <c r="D5080" s="2">
        <v>9669</v>
      </c>
      <c r="E5080" s="2">
        <v>9650</v>
      </c>
      <c r="F5080" s="13">
        <f t="shared" si="1428"/>
        <v>-6.0046816161752892E-3</v>
      </c>
      <c r="G5080" s="2">
        <f t="shared" si="1423"/>
        <v>9810.5321666666678</v>
      </c>
      <c r="H5080" s="2">
        <f t="shared" ca="1" si="1429"/>
        <v>73000.2</v>
      </c>
      <c r="I5080">
        <f t="shared" ca="1" si="1430"/>
        <v>1</v>
      </c>
      <c r="J5080">
        <f t="shared" si="1431"/>
        <v>-1</v>
      </c>
      <c r="K5080">
        <f t="shared" si="1424"/>
        <v>85.850000000000364</v>
      </c>
      <c r="L5080">
        <f t="shared" ca="1" si="1425"/>
        <v>85.850000000000364</v>
      </c>
      <c r="M5080" s="14">
        <f t="shared" si="1426"/>
        <v>6923.0300000000498</v>
      </c>
      <c r="N5080">
        <f t="shared" si="1432"/>
        <v>0</v>
      </c>
      <c r="O5080">
        <f t="shared" si="1427"/>
        <v>0</v>
      </c>
      <c r="P5080">
        <f>COUNTIF(作圖資料!$A$3:$A$249,A5080)</f>
        <v>0</v>
      </c>
      <c r="R5080" s="7">
        <f t="shared" si="1433"/>
        <v>36</v>
      </c>
      <c r="S5080" s="8">
        <f t="shared" ca="1" si="1434"/>
        <v>36</v>
      </c>
      <c r="T5080" s="8">
        <f t="shared" ca="1" si="1435"/>
        <v>8830</v>
      </c>
      <c r="U5080" s="8">
        <f t="shared" ca="1" si="1436"/>
        <v>0</v>
      </c>
      <c r="V5080" s="9">
        <f t="shared" ca="1" si="1437"/>
        <v>0</v>
      </c>
      <c r="W5080" s="3">
        <f t="shared" si="1438"/>
        <v>-3.7012391638326925E-3</v>
      </c>
      <c r="X5080" s="3">
        <f t="shared" si="1439"/>
        <v>-5.7036494156823547E-3</v>
      </c>
      <c r="Y5080" s="3">
        <f t="shared" si="1440"/>
        <v>-8.0024622960912506E-3</v>
      </c>
    </row>
    <row r="5081" spans="1:25" x14ac:dyDescent="0.25">
      <c r="A5081" s="1">
        <v>43467</v>
      </c>
      <c r="B5081" s="2">
        <v>9554.14</v>
      </c>
      <c r="C5081" s="2">
        <v>72173</v>
      </c>
      <c r="D5081" s="2">
        <v>9528</v>
      </c>
      <c r="E5081" s="2">
        <v>9508</v>
      </c>
      <c r="F5081" s="13">
        <f t="shared" si="1428"/>
        <v>-2.7359867031464535E-3</v>
      </c>
      <c r="G5081" s="2">
        <f t="shared" si="1423"/>
        <v>9795.5023333333338</v>
      </c>
      <c r="H5081" s="2">
        <f t="shared" ca="1" si="1429"/>
        <v>73802.8</v>
      </c>
      <c r="I5081">
        <f t="shared" ca="1" si="1430"/>
        <v>-1</v>
      </c>
      <c r="J5081">
        <f t="shared" si="1431"/>
        <v>-1</v>
      </c>
      <c r="K5081">
        <f t="shared" si="1424"/>
        <v>-173.27000000000044</v>
      </c>
      <c r="L5081">
        <f t="shared" ca="1" si="1425"/>
        <v>-173.27000000000044</v>
      </c>
      <c r="M5081" s="14">
        <f t="shared" si="1426"/>
        <v>6923.0300000000498</v>
      </c>
      <c r="N5081">
        <f t="shared" si="1432"/>
        <v>0</v>
      </c>
      <c r="O5081">
        <f t="shared" si="1427"/>
        <v>0</v>
      </c>
      <c r="P5081">
        <f>COUNTIF(作圖資料!$A$3:$A$249,A5081)</f>
        <v>0</v>
      </c>
      <c r="R5081" s="7">
        <f t="shared" si="1433"/>
        <v>-141</v>
      </c>
      <c r="S5081" s="8">
        <f t="shared" ca="1" si="1434"/>
        <v>-141</v>
      </c>
      <c r="T5081" s="8">
        <f t="shared" ca="1" si="1435"/>
        <v>8830</v>
      </c>
      <c r="U5081" s="8">
        <f t="shared" ca="1" si="1436"/>
        <v>0</v>
      </c>
      <c r="V5081" s="9">
        <f t="shared" ca="1" si="1437"/>
        <v>0</v>
      </c>
      <c r="W5081" s="3">
        <f t="shared" si="1438"/>
        <v>-3.7012391638326925E-3</v>
      </c>
      <c r="X5081" s="3">
        <f t="shared" si="1439"/>
        <v>-2.3414605226709684E-2</v>
      </c>
      <c r="Y5081" s="3">
        <f t="shared" si="1440"/>
        <v>-2.2468451831332836E-2</v>
      </c>
    </row>
    <row r="5082" spans="1:25" x14ac:dyDescent="0.25">
      <c r="A5082" s="1">
        <v>43468</v>
      </c>
      <c r="B5082" s="2">
        <v>9492.42</v>
      </c>
      <c r="C5082" s="2">
        <v>89682</v>
      </c>
      <c r="D5082" s="2">
        <v>9441</v>
      </c>
      <c r="E5082" s="2">
        <v>9422</v>
      </c>
      <c r="F5082" s="13">
        <f t="shared" si="1428"/>
        <v>-5.4169537378244703E-3</v>
      </c>
      <c r="G5082" s="2">
        <f t="shared" si="1423"/>
        <v>9779.2621666666655</v>
      </c>
      <c r="H5082" s="2">
        <f t="shared" ca="1" si="1429"/>
        <v>77136.2</v>
      </c>
      <c r="I5082">
        <f t="shared" ca="1" si="1430"/>
        <v>1</v>
      </c>
      <c r="J5082">
        <f t="shared" si="1431"/>
        <v>-1</v>
      </c>
      <c r="K5082">
        <f t="shared" si="1424"/>
        <v>-61.719999999999345</v>
      </c>
      <c r="L5082">
        <f t="shared" ca="1" si="1425"/>
        <v>61.719999999999345</v>
      </c>
      <c r="M5082" s="14">
        <f t="shared" si="1426"/>
        <v>6923.0300000000498</v>
      </c>
      <c r="N5082">
        <f t="shared" si="1432"/>
        <v>0</v>
      </c>
      <c r="O5082">
        <f t="shared" si="1427"/>
        <v>0</v>
      </c>
      <c r="P5082">
        <f>COUNTIF(作圖資料!$A$3:$A$249,A5082)</f>
        <v>0</v>
      </c>
      <c r="R5082" s="7">
        <f t="shared" si="1433"/>
        <v>-87</v>
      </c>
      <c r="S5082" s="8">
        <f t="shared" ca="1" si="1434"/>
        <v>87</v>
      </c>
      <c r="T5082" s="8">
        <f t="shared" ca="1" si="1435"/>
        <v>8830</v>
      </c>
      <c r="U5082" s="8">
        <f t="shared" ca="1" si="1436"/>
        <v>0</v>
      </c>
      <c r="V5082" s="9">
        <f t="shared" ca="1" si="1437"/>
        <v>0</v>
      </c>
      <c r="W5082" s="3">
        <f t="shared" si="1438"/>
        <v>-3.7012391638326925E-3</v>
      </c>
      <c r="X5082" s="3">
        <f t="shared" si="1439"/>
        <v>-2.972337300333916E-2</v>
      </c>
      <c r="Y5082" s="3">
        <f t="shared" si="1440"/>
        <v>-3.1394275161588325E-2</v>
      </c>
    </row>
    <row r="5083" spans="1:25" x14ac:dyDescent="0.25">
      <c r="A5083" s="1">
        <v>43469</v>
      </c>
      <c r="B5083" s="2">
        <v>9382.51</v>
      </c>
      <c r="C5083" s="2">
        <v>105984</v>
      </c>
      <c r="D5083" s="2">
        <v>9367</v>
      </c>
      <c r="E5083" s="2">
        <v>9344</v>
      </c>
      <c r="F5083" s="13">
        <f t="shared" si="1428"/>
        <v>-1.6530757760983006E-3</v>
      </c>
      <c r="G5083" s="2">
        <f t="shared" si="1423"/>
        <v>9772.202166666666</v>
      </c>
      <c r="H5083" s="2">
        <f t="shared" ca="1" si="1429"/>
        <v>84586.6</v>
      </c>
      <c r="I5083">
        <f t="shared" ca="1" si="1430"/>
        <v>1</v>
      </c>
      <c r="J5083">
        <f t="shared" si="1431"/>
        <v>-1</v>
      </c>
      <c r="K5083">
        <f t="shared" si="1424"/>
        <v>-109.90999999999985</v>
      </c>
      <c r="L5083">
        <f t="shared" ca="1" si="1425"/>
        <v>-109.90999999999985</v>
      </c>
      <c r="M5083" s="14">
        <f t="shared" si="1426"/>
        <v>6923.0300000000498</v>
      </c>
      <c r="N5083">
        <f t="shared" si="1432"/>
        <v>0</v>
      </c>
      <c r="O5083">
        <f t="shared" si="1427"/>
        <v>0</v>
      </c>
      <c r="P5083">
        <f>COUNTIF(作圖資料!$A$3:$A$249,A5083)</f>
        <v>0</v>
      </c>
      <c r="R5083" s="7">
        <f t="shared" si="1433"/>
        <v>-74</v>
      </c>
      <c r="S5083" s="8">
        <f t="shared" ca="1" si="1434"/>
        <v>-74</v>
      </c>
      <c r="T5083" s="8">
        <f t="shared" ca="1" si="1435"/>
        <v>8830</v>
      </c>
      <c r="U5083" s="8">
        <f t="shared" ca="1" si="1436"/>
        <v>0</v>
      </c>
      <c r="V5083" s="9">
        <f t="shared" ca="1" si="1437"/>
        <v>0</v>
      </c>
      <c r="W5083" s="3">
        <f t="shared" si="1438"/>
        <v>-3.7012391638326925E-3</v>
      </c>
      <c r="X5083" s="3">
        <f t="shared" si="1439"/>
        <v>-4.0957926897204233E-2</v>
      </c>
      <c r="Y5083" s="3">
        <f t="shared" si="1440"/>
        <v>-3.898635477582868E-2</v>
      </c>
    </row>
    <row r="5084" spans="1:25" x14ac:dyDescent="0.25">
      <c r="A5084" s="1">
        <v>43472</v>
      </c>
      <c r="B5084" s="2">
        <v>9590.2999999999993</v>
      </c>
      <c r="C5084" s="2">
        <v>91867</v>
      </c>
      <c r="D5084" s="2">
        <v>9563</v>
      </c>
      <c r="E5084" s="2">
        <v>9544</v>
      </c>
      <c r="F5084" s="13">
        <f t="shared" si="1428"/>
        <v>-2.8466262786356333E-3</v>
      </c>
      <c r="G5084" s="2">
        <f t="shared" si="1423"/>
        <v>9764.6103333333376</v>
      </c>
      <c r="H5084" s="2">
        <f t="shared" ca="1" si="1429"/>
        <v>86696</v>
      </c>
      <c r="I5084">
        <f t="shared" ca="1" si="1430"/>
        <v>1</v>
      </c>
      <c r="J5084">
        <f t="shared" si="1431"/>
        <v>-1</v>
      </c>
      <c r="K5084">
        <f t="shared" si="1424"/>
        <v>207.78999999999905</v>
      </c>
      <c r="L5084">
        <f t="shared" ca="1" si="1425"/>
        <v>207.78999999999905</v>
      </c>
      <c r="M5084" s="14">
        <f t="shared" si="1426"/>
        <v>6923.0300000000498</v>
      </c>
      <c r="N5084">
        <f t="shared" si="1432"/>
        <v>0</v>
      </c>
      <c r="O5084">
        <f t="shared" si="1427"/>
        <v>0</v>
      </c>
      <c r="P5084">
        <f>COUNTIF(作圖資料!$A$3:$A$249,A5084)</f>
        <v>0</v>
      </c>
      <c r="R5084" s="7">
        <f t="shared" si="1433"/>
        <v>196</v>
      </c>
      <c r="S5084" s="8">
        <f t="shared" ca="1" si="1434"/>
        <v>196</v>
      </c>
      <c r="T5084" s="8">
        <f t="shared" ca="1" si="1435"/>
        <v>8830</v>
      </c>
      <c r="U5084" s="8">
        <f t="shared" ca="1" si="1436"/>
        <v>0</v>
      </c>
      <c r="V5084" s="9">
        <f t="shared" ca="1" si="1437"/>
        <v>0</v>
      </c>
      <c r="W5084" s="3">
        <f t="shared" si="1438"/>
        <v>-3.7012391638326925E-3</v>
      </c>
      <c r="X5084" s="3">
        <f t="shared" si="1439"/>
        <v>-1.9718476859844292E-2</v>
      </c>
      <c r="Y5084" s="3">
        <f t="shared" si="1440"/>
        <v>-1.8877603365138107E-2</v>
      </c>
    </row>
    <row r="5085" spans="1:25" x14ac:dyDescent="0.25">
      <c r="A5085" s="1">
        <v>43473</v>
      </c>
      <c r="B5085" s="2">
        <v>9563.6</v>
      </c>
      <c r="C5085" s="2">
        <v>77158</v>
      </c>
      <c r="D5085" s="2">
        <v>9558</v>
      </c>
      <c r="E5085" s="2">
        <v>9542</v>
      </c>
      <c r="F5085" s="13">
        <f t="shared" si="1428"/>
        <v>-5.8555355723788338E-4</v>
      </c>
      <c r="G5085" s="2">
        <f t="shared" si="1423"/>
        <v>9758.9850000000024</v>
      </c>
      <c r="H5085" s="2">
        <f t="shared" ca="1" si="1429"/>
        <v>87372.800000000003</v>
      </c>
      <c r="I5085">
        <f t="shared" ca="1" si="1430"/>
        <v>-1</v>
      </c>
      <c r="J5085">
        <f t="shared" si="1431"/>
        <v>-1</v>
      </c>
      <c r="K5085">
        <f t="shared" si="1424"/>
        <v>-26.699999999998909</v>
      </c>
      <c r="L5085">
        <f t="shared" ca="1" si="1425"/>
        <v>-26.699999999998909</v>
      </c>
      <c r="M5085" s="14">
        <f t="shared" si="1426"/>
        <v>6923.0300000000498</v>
      </c>
      <c r="N5085">
        <f t="shared" si="1432"/>
        <v>0</v>
      </c>
      <c r="O5085">
        <f t="shared" si="1427"/>
        <v>0</v>
      </c>
      <c r="P5085">
        <f>COUNTIF(作圖資料!$A$3:$A$249,A5085)</f>
        <v>0</v>
      </c>
      <c r="R5085" s="7">
        <f t="shared" si="1433"/>
        <v>-5</v>
      </c>
      <c r="S5085" s="8">
        <f t="shared" ca="1" si="1434"/>
        <v>-5</v>
      </c>
      <c r="T5085" s="8">
        <f t="shared" ca="1" si="1435"/>
        <v>8830</v>
      </c>
      <c r="U5085" s="8">
        <f t="shared" ca="1" si="1436"/>
        <v>0</v>
      </c>
      <c r="V5085" s="9">
        <f t="shared" ca="1" si="1437"/>
        <v>0</v>
      </c>
      <c r="W5085" s="3">
        <f t="shared" si="1438"/>
        <v>-3.7012391638326925E-3</v>
      </c>
      <c r="X5085" s="3">
        <f t="shared" si="1439"/>
        <v>-2.2447642440466486E-2</v>
      </c>
      <c r="Y5085" s="3">
        <f t="shared" si="1440"/>
        <v>-1.9390581717451671E-2</v>
      </c>
    </row>
    <row r="5086" spans="1:25" x14ac:dyDescent="0.25">
      <c r="A5086" s="1">
        <v>43474</v>
      </c>
      <c r="B5086" s="2">
        <v>9738.31</v>
      </c>
      <c r="C5086" s="2">
        <v>125892</v>
      </c>
      <c r="D5086" s="2">
        <v>9710</v>
      </c>
      <c r="E5086" s="2">
        <v>9692</v>
      </c>
      <c r="F5086" s="13">
        <f t="shared" si="1428"/>
        <v>-2.9070752522767362E-3</v>
      </c>
      <c r="G5086" s="2">
        <f t="shared" si="1423"/>
        <v>9754.9385000000002</v>
      </c>
      <c r="H5086" s="2">
        <f t="shared" ca="1" si="1429"/>
        <v>98116.6</v>
      </c>
      <c r="I5086">
        <f t="shared" ca="1" si="1430"/>
        <v>1</v>
      </c>
      <c r="J5086">
        <f t="shared" si="1431"/>
        <v>-1</v>
      </c>
      <c r="K5086">
        <f t="shared" si="1424"/>
        <v>174.70999999999913</v>
      </c>
      <c r="L5086">
        <f t="shared" ca="1" si="1425"/>
        <v>-174.70999999999913</v>
      </c>
      <c r="M5086" s="14">
        <f t="shared" si="1426"/>
        <v>6923.0300000000498</v>
      </c>
      <c r="N5086">
        <f t="shared" si="1432"/>
        <v>0</v>
      </c>
      <c r="O5086">
        <f t="shared" si="1427"/>
        <v>0</v>
      </c>
      <c r="P5086">
        <f>COUNTIF(作圖資料!$A$3:$A$249,A5086)</f>
        <v>0</v>
      </c>
      <c r="R5086" s="7">
        <f t="shared" si="1433"/>
        <v>152</v>
      </c>
      <c r="S5086" s="8">
        <f t="shared" ca="1" si="1434"/>
        <v>-152</v>
      </c>
      <c r="T5086" s="8">
        <f t="shared" ca="1" si="1435"/>
        <v>8830</v>
      </c>
      <c r="U5086" s="8">
        <f t="shared" ca="1" si="1436"/>
        <v>0</v>
      </c>
      <c r="V5086" s="9">
        <f t="shared" ca="1" si="1437"/>
        <v>0</v>
      </c>
      <c r="W5086" s="3">
        <f t="shared" si="1438"/>
        <v>-3.7012391638326925E-3</v>
      </c>
      <c r="X5086" s="3">
        <f t="shared" si="1439"/>
        <v>-4.5894956767764672E-3</v>
      </c>
      <c r="Y5086" s="3">
        <f t="shared" si="1440"/>
        <v>-3.7960398071202883E-3</v>
      </c>
    </row>
    <row r="5087" spans="1:25" x14ac:dyDescent="0.25">
      <c r="A5087" s="1">
        <v>43475</v>
      </c>
      <c r="B5087" s="2">
        <v>9720.69</v>
      </c>
      <c r="C5087" s="2">
        <v>87431</v>
      </c>
      <c r="D5087" s="2">
        <v>9694</v>
      </c>
      <c r="E5087" s="2">
        <v>9679</v>
      </c>
      <c r="F5087" s="13">
        <f t="shared" si="1428"/>
        <v>-2.7456898635797033E-3</v>
      </c>
      <c r="G5087" s="2">
        <f t="shared" si="1423"/>
        <v>9750.6309999999994</v>
      </c>
      <c r="H5087" s="2">
        <f t="shared" ca="1" si="1429"/>
        <v>97666.4</v>
      </c>
      <c r="I5087">
        <f t="shared" ca="1" si="1430"/>
        <v>-1</v>
      </c>
      <c r="J5087">
        <f t="shared" si="1431"/>
        <v>-1</v>
      </c>
      <c r="K5087">
        <f t="shared" si="1424"/>
        <v>-17.619999999998981</v>
      </c>
      <c r="L5087">
        <f t="shared" ca="1" si="1425"/>
        <v>-17.619999999998981</v>
      </c>
      <c r="M5087" s="14">
        <f t="shared" si="1426"/>
        <v>6923.0300000000498</v>
      </c>
      <c r="N5087">
        <f t="shared" si="1432"/>
        <v>0</v>
      </c>
      <c r="O5087">
        <f t="shared" si="1427"/>
        <v>0</v>
      </c>
      <c r="P5087">
        <f>COUNTIF(作圖資料!$A$3:$A$249,A5087)</f>
        <v>0</v>
      </c>
      <c r="R5087" s="7">
        <f t="shared" si="1433"/>
        <v>-16</v>
      </c>
      <c r="S5087" s="8">
        <f t="shared" ca="1" si="1434"/>
        <v>-16</v>
      </c>
      <c r="T5087" s="8">
        <f t="shared" ca="1" si="1435"/>
        <v>8830</v>
      </c>
      <c r="U5087" s="8">
        <f t="shared" ca="1" si="1436"/>
        <v>0</v>
      </c>
      <c r="V5087" s="9">
        <f t="shared" ca="1" si="1437"/>
        <v>0</v>
      </c>
      <c r="W5087" s="3">
        <f t="shared" si="1438"/>
        <v>-3.7012391638326925E-3</v>
      </c>
      <c r="X5087" s="3">
        <f t="shared" si="1439"/>
        <v>-6.3905405281083905E-3</v>
      </c>
      <c r="Y5087" s="3">
        <f t="shared" si="1440"/>
        <v>-5.4375705345236502E-3</v>
      </c>
    </row>
    <row r="5088" spans="1:25" x14ac:dyDescent="0.25">
      <c r="A5088" s="1">
        <v>43476</v>
      </c>
      <c r="B5088" s="2">
        <v>9759.4</v>
      </c>
      <c r="C5088" s="2">
        <v>93818</v>
      </c>
      <c r="D5088" s="2">
        <v>9748</v>
      </c>
      <c r="E5088" s="2">
        <v>9734</v>
      </c>
      <c r="F5088" s="13">
        <f t="shared" si="1428"/>
        <v>-1.1681045965939996E-3</v>
      </c>
      <c r="G5088" s="2">
        <f t="shared" si="1423"/>
        <v>9747.3921666666647</v>
      </c>
      <c r="H5088" s="2">
        <f t="shared" ca="1" si="1429"/>
        <v>95233.2</v>
      </c>
      <c r="I5088">
        <f t="shared" ca="1" si="1430"/>
        <v>-1</v>
      </c>
      <c r="J5088">
        <f t="shared" si="1431"/>
        <v>-1</v>
      </c>
      <c r="K5088">
        <f t="shared" si="1424"/>
        <v>38.709999999999127</v>
      </c>
      <c r="L5088">
        <f t="shared" ca="1" si="1425"/>
        <v>-38.709999999999127</v>
      </c>
      <c r="M5088" s="14">
        <f t="shared" si="1426"/>
        <v>6923.0300000000498</v>
      </c>
      <c r="N5088">
        <f t="shared" si="1432"/>
        <v>0</v>
      </c>
      <c r="O5088">
        <f t="shared" si="1427"/>
        <v>0</v>
      </c>
      <c r="P5088">
        <f>COUNTIF(作圖資料!$A$3:$A$249,A5088)</f>
        <v>0</v>
      </c>
      <c r="R5088" s="7">
        <f t="shared" si="1433"/>
        <v>54</v>
      </c>
      <c r="S5088" s="8">
        <f t="shared" ca="1" si="1434"/>
        <v>-54</v>
      </c>
      <c r="T5088" s="8">
        <f t="shared" ca="1" si="1435"/>
        <v>8830</v>
      </c>
      <c r="U5088" s="8">
        <f t="shared" ca="1" si="1436"/>
        <v>0</v>
      </c>
      <c r="V5088" s="9">
        <f t="shared" ca="1" si="1437"/>
        <v>0</v>
      </c>
      <c r="W5088" s="3">
        <f t="shared" si="1438"/>
        <v>-3.7012391638326925E-3</v>
      </c>
      <c r="X5088" s="3">
        <f t="shared" si="1439"/>
        <v>-2.4337615159029102E-3</v>
      </c>
      <c r="Y5088" s="3">
        <f t="shared" si="1440"/>
        <v>1.0259567046233542E-4</v>
      </c>
    </row>
    <row r="5089" spans="1:25" x14ac:dyDescent="0.25">
      <c r="A5089" s="1">
        <v>43479</v>
      </c>
      <c r="B5089" s="2">
        <v>9708.2199999999993</v>
      </c>
      <c r="C5089" s="2">
        <v>71487</v>
      </c>
      <c r="D5089" s="2">
        <v>9689</v>
      </c>
      <c r="E5089" s="2">
        <v>9676</v>
      </c>
      <c r="F5089" s="13">
        <f t="shared" si="1428"/>
        <v>-1.9797656006971254E-3</v>
      </c>
      <c r="G5089" s="2">
        <f t="shared" si="1423"/>
        <v>9743.8748333333315</v>
      </c>
      <c r="H5089" s="2">
        <f t="shared" ca="1" si="1429"/>
        <v>91157.2</v>
      </c>
      <c r="I5089">
        <f t="shared" ca="1" si="1430"/>
        <v>-1</v>
      </c>
      <c r="J5089">
        <f t="shared" si="1431"/>
        <v>-1</v>
      </c>
      <c r="K5089">
        <f t="shared" si="1424"/>
        <v>-51.180000000000291</v>
      </c>
      <c r="L5089">
        <f t="shared" ca="1" si="1425"/>
        <v>51.180000000000291</v>
      </c>
      <c r="M5089" s="14">
        <f t="shared" si="1426"/>
        <v>6923.0300000000498</v>
      </c>
      <c r="N5089">
        <f t="shared" si="1432"/>
        <v>0</v>
      </c>
      <c r="O5089">
        <f t="shared" si="1427"/>
        <v>0</v>
      </c>
      <c r="P5089">
        <f>COUNTIF(作圖資料!$A$3:$A$249,A5089)</f>
        <v>0</v>
      </c>
      <c r="R5089" s="7">
        <f t="shared" si="1433"/>
        <v>-59</v>
      </c>
      <c r="S5089" s="8">
        <f t="shared" ca="1" si="1434"/>
        <v>59</v>
      </c>
      <c r="T5089" s="8">
        <f t="shared" ca="1" si="1435"/>
        <v>8830</v>
      </c>
      <c r="U5089" s="8">
        <f t="shared" ca="1" si="1436"/>
        <v>0</v>
      </c>
      <c r="V5089" s="9">
        <f t="shared" ca="1" si="1437"/>
        <v>0</v>
      </c>
      <c r="W5089" s="3">
        <f t="shared" si="1438"/>
        <v>-3.7012391638326925E-3</v>
      </c>
      <c r="X5089" s="3">
        <f t="shared" si="1439"/>
        <v>-7.6651732917925042E-3</v>
      </c>
      <c r="Y5089" s="3">
        <f t="shared" si="1440"/>
        <v>-5.9505488868373257E-3</v>
      </c>
    </row>
    <row r="5090" spans="1:25" x14ac:dyDescent="0.25">
      <c r="A5090" s="1">
        <v>43480</v>
      </c>
      <c r="B5090" s="2">
        <v>9806.0400000000009</v>
      </c>
      <c r="C5090" s="2">
        <v>97825</v>
      </c>
      <c r="D5090" s="2">
        <v>9796</v>
      </c>
      <c r="E5090" s="2">
        <v>9791</v>
      </c>
      <c r="F5090" s="13">
        <f t="shared" si="1428"/>
        <v>-1.0238587645982067E-3</v>
      </c>
      <c r="G5090" s="2">
        <f t="shared" si="1423"/>
        <v>9741.0708333333314</v>
      </c>
      <c r="H5090" s="2">
        <f t="shared" ca="1" si="1429"/>
        <v>95290.6</v>
      </c>
      <c r="I5090">
        <f t="shared" ca="1" si="1430"/>
        <v>1</v>
      </c>
      <c r="J5090">
        <f t="shared" si="1431"/>
        <v>-1</v>
      </c>
      <c r="K5090">
        <f t="shared" si="1424"/>
        <v>97.820000000001528</v>
      </c>
      <c r="L5090">
        <f t="shared" ca="1" si="1425"/>
        <v>-97.820000000001528</v>
      </c>
      <c r="M5090" s="14">
        <f t="shared" si="1426"/>
        <v>6923.0300000000498</v>
      </c>
      <c r="N5090">
        <f t="shared" si="1432"/>
        <v>0</v>
      </c>
      <c r="O5090">
        <f t="shared" si="1427"/>
        <v>0</v>
      </c>
      <c r="P5090">
        <f>COUNTIF(作圖資料!$A$3:$A$249,A5090)</f>
        <v>0</v>
      </c>
      <c r="R5090" s="7">
        <f t="shared" si="1433"/>
        <v>107</v>
      </c>
      <c r="S5090" s="8">
        <f t="shared" ca="1" si="1434"/>
        <v>-107</v>
      </c>
      <c r="T5090" s="8">
        <f t="shared" ca="1" si="1435"/>
        <v>8830</v>
      </c>
      <c r="U5090" s="8">
        <f t="shared" ca="1" si="1436"/>
        <v>0</v>
      </c>
      <c r="V5090" s="9">
        <f t="shared" ca="1" si="1437"/>
        <v>0</v>
      </c>
      <c r="W5090" s="3">
        <f t="shared" si="1438"/>
        <v>-3.7012391638326925E-3</v>
      </c>
      <c r="X5090" s="3">
        <f t="shared" si="1439"/>
        <v>2.3335898953416034E-3</v>
      </c>
      <c r="Y5090" s="3">
        <f t="shared" si="1440"/>
        <v>5.0271878526721991E-3</v>
      </c>
    </row>
    <row r="5091" spans="1:25" x14ac:dyDescent="0.25">
      <c r="A5091" s="1">
        <v>43481</v>
      </c>
      <c r="B5091" s="2">
        <v>9763.81</v>
      </c>
      <c r="C5091" s="2">
        <v>94760</v>
      </c>
      <c r="D5091" s="2">
        <v>9784</v>
      </c>
      <c r="E5091" s="2">
        <v>9764</v>
      </c>
      <c r="F5091" s="13">
        <f t="shared" si="1428"/>
        <v>1.9459616686479109E-5</v>
      </c>
      <c r="G5091" s="2">
        <f t="shared" si="1423"/>
        <v>9740.8809999999994</v>
      </c>
      <c r="H5091" s="2">
        <f t="shared" ca="1" si="1429"/>
        <v>89064.2</v>
      </c>
      <c r="I5091">
        <f t="shared" ca="1" si="1430"/>
        <v>1</v>
      </c>
      <c r="J5091">
        <f t="shared" si="1431"/>
        <v>1</v>
      </c>
      <c r="K5091">
        <f t="shared" si="1424"/>
        <v>-42.230000000001382</v>
      </c>
      <c r="L5091">
        <f t="shared" ca="1" si="1425"/>
        <v>-42.230000000001382</v>
      </c>
      <c r="M5091" s="14">
        <f t="shared" si="1426"/>
        <v>6923.0300000000498</v>
      </c>
      <c r="N5091">
        <f t="shared" si="1432"/>
        <v>0</v>
      </c>
      <c r="O5091">
        <f t="shared" si="1427"/>
        <v>0</v>
      </c>
      <c r="P5091">
        <f>COUNTIF(作圖資料!$A$3:$A$249,A5091)</f>
        <v>1</v>
      </c>
      <c r="R5091" s="7">
        <f t="shared" si="1433"/>
        <v>-12</v>
      </c>
      <c r="S5091" s="8">
        <f t="shared" ca="1" si="1434"/>
        <v>-12</v>
      </c>
      <c r="T5091" s="8">
        <f t="shared" ca="1" si="1435"/>
        <v>8830</v>
      </c>
      <c r="U5091" s="8">
        <f t="shared" ca="1" si="1436"/>
        <v>0</v>
      </c>
      <c r="V5091" s="9">
        <f t="shared" ca="1" si="1437"/>
        <v>0</v>
      </c>
      <c r="W5091" s="3">
        <f t="shared" si="1438"/>
        <v>-3.7012391638326925E-3</v>
      </c>
      <c r="X5091" s="3">
        <f t="shared" si="1439"/>
        <v>-1.9829892233731439E-3</v>
      </c>
      <c r="Y5091" s="3">
        <f t="shared" si="1440"/>
        <v>3.7960398071197332E-3</v>
      </c>
    </row>
    <row r="5092" spans="1:25" x14ac:dyDescent="0.25">
      <c r="A5092" s="1">
        <v>43482</v>
      </c>
      <c r="B5092" s="2">
        <v>9789.15</v>
      </c>
      <c r="C5092" s="2">
        <v>90856</v>
      </c>
      <c r="D5092" s="2">
        <v>9780</v>
      </c>
      <c r="E5092" s="2">
        <v>9764</v>
      </c>
      <c r="F5092" s="13">
        <f t="shared" si="1428"/>
        <v>-9.3470832503328438E-4</v>
      </c>
      <c r="G5092" s="2">
        <f t="shared" si="1423"/>
        <v>9741.3768333333337</v>
      </c>
      <c r="H5092" s="2">
        <f t="shared" ca="1" si="1429"/>
        <v>89749.2</v>
      </c>
      <c r="I5092">
        <f t="shared" ca="1" si="1430"/>
        <v>1</v>
      </c>
      <c r="J5092">
        <f t="shared" si="1431"/>
        <v>-1</v>
      </c>
      <c r="K5092">
        <f t="shared" si="1424"/>
        <v>25.340000000000146</v>
      </c>
      <c r="L5092">
        <f t="shared" ca="1" si="1425"/>
        <v>25.340000000000146</v>
      </c>
      <c r="M5092" s="14">
        <f t="shared" si="1426"/>
        <v>6923.0300000000498</v>
      </c>
      <c r="N5092">
        <f t="shared" si="1432"/>
        <v>0</v>
      </c>
      <c r="O5092">
        <f t="shared" si="1427"/>
        <v>0</v>
      </c>
      <c r="P5092">
        <f>COUNTIF(作圖資料!$A$3:$A$249,A5092)</f>
        <v>0</v>
      </c>
      <c r="R5092" s="7">
        <f t="shared" si="1433"/>
        <v>16</v>
      </c>
      <c r="S5092" s="8">
        <f t="shared" ca="1" si="1434"/>
        <v>16</v>
      </c>
      <c r="T5092" s="8">
        <f t="shared" ca="1" si="1435"/>
        <v>8830</v>
      </c>
      <c r="U5092" s="8">
        <f t="shared" ca="1" si="1436"/>
        <v>0</v>
      </c>
      <c r="V5092" s="9">
        <f t="shared" ca="1" si="1437"/>
        <v>0</v>
      </c>
      <c r="W5092" s="3">
        <f t="shared" si="1438"/>
        <v>1.9459616686479109E-5</v>
      </c>
      <c r="X5092" s="3">
        <f t="shared" si="1439"/>
        <v>2.5952983517704819E-3</v>
      </c>
      <c r="Y5092" s="3">
        <f t="shared" si="1440"/>
        <v>1.6386726751331422E-3</v>
      </c>
    </row>
    <row r="5093" spans="1:25" x14ac:dyDescent="0.25">
      <c r="A5093" s="1">
        <v>43483</v>
      </c>
      <c r="B5093" s="2">
        <v>9836.06</v>
      </c>
      <c r="C5093" s="2">
        <v>95827</v>
      </c>
      <c r="D5093" s="2">
        <v>9822</v>
      </c>
      <c r="E5093" s="2">
        <v>9807</v>
      </c>
      <c r="F5093" s="13">
        <f t="shared" si="1428"/>
        <v>-1.4294341433459534E-3</v>
      </c>
      <c r="G5093" s="2">
        <f t="shared" si="1423"/>
        <v>9746.6313333333328</v>
      </c>
      <c r="H5093" s="2">
        <f t="shared" ca="1" si="1429"/>
        <v>90151</v>
      </c>
      <c r="I5093">
        <f t="shared" ca="1" si="1430"/>
        <v>1</v>
      </c>
      <c r="J5093">
        <f t="shared" si="1431"/>
        <v>-1</v>
      </c>
      <c r="K5093">
        <f t="shared" si="1424"/>
        <v>46.909999999999854</v>
      </c>
      <c r="L5093">
        <f t="shared" ca="1" si="1425"/>
        <v>46.909999999999854</v>
      </c>
      <c r="M5093" s="14">
        <f t="shared" si="1426"/>
        <v>6923.0300000000498</v>
      </c>
      <c r="N5093">
        <f t="shared" si="1432"/>
        <v>0</v>
      </c>
      <c r="O5093">
        <f t="shared" si="1427"/>
        <v>0</v>
      </c>
      <c r="P5093">
        <f>COUNTIF(作圖資料!$A$3:$A$249,A5093)</f>
        <v>0</v>
      </c>
      <c r="R5093" s="7">
        <f t="shared" si="1433"/>
        <v>42</v>
      </c>
      <c r="S5093" s="8">
        <f t="shared" ca="1" si="1434"/>
        <v>42</v>
      </c>
      <c r="T5093" s="8">
        <f t="shared" ca="1" si="1435"/>
        <v>8830</v>
      </c>
      <c r="U5093" s="8">
        <f t="shared" ca="1" si="1436"/>
        <v>0</v>
      </c>
      <c r="V5093" s="9">
        <f t="shared" ca="1" si="1437"/>
        <v>0</v>
      </c>
      <c r="W5093" s="3">
        <f t="shared" si="1438"/>
        <v>1.9459616686479109E-5</v>
      </c>
      <c r="X5093" s="3">
        <f t="shared" si="1439"/>
        <v>7.399775292636912E-3</v>
      </c>
      <c r="Y5093" s="3">
        <f t="shared" si="1440"/>
        <v>5.9401884473575528E-3</v>
      </c>
    </row>
    <row r="5094" spans="1:25" x14ac:dyDescent="0.25">
      <c r="A5094" s="1">
        <v>43486</v>
      </c>
      <c r="B5094" s="2">
        <v>9889.4</v>
      </c>
      <c r="C5094" s="2">
        <v>91795</v>
      </c>
      <c r="D5094" s="2">
        <v>9866</v>
      </c>
      <c r="E5094" s="2">
        <v>9852</v>
      </c>
      <c r="F5094" s="13">
        <f t="shared" si="1428"/>
        <v>-2.3661698384127572E-3</v>
      </c>
      <c r="G5094" s="2">
        <f t="shared" si="1423"/>
        <v>9753.3016666666663</v>
      </c>
      <c r="H5094" s="2">
        <f t="shared" ca="1" si="1429"/>
        <v>94212.6</v>
      </c>
      <c r="I5094">
        <f t="shared" ca="1" si="1430"/>
        <v>-1</v>
      </c>
      <c r="J5094">
        <f t="shared" si="1431"/>
        <v>-1</v>
      </c>
      <c r="K5094">
        <f t="shared" si="1424"/>
        <v>53.340000000000146</v>
      </c>
      <c r="L5094">
        <f t="shared" ca="1" si="1425"/>
        <v>53.340000000000146</v>
      </c>
      <c r="M5094" s="14">
        <f t="shared" si="1426"/>
        <v>6923.0300000000498</v>
      </c>
      <c r="N5094">
        <f t="shared" si="1432"/>
        <v>0</v>
      </c>
      <c r="O5094">
        <f t="shared" si="1427"/>
        <v>0</v>
      </c>
      <c r="P5094">
        <f>COUNTIF(作圖資料!$A$3:$A$249,A5094)</f>
        <v>0</v>
      </c>
      <c r="R5094" s="7">
        <f t="shared" si="1433"/>
        <v>44</v>
      </c>
      <c r="S5094" s="8">
        <f t="shared" ca="1" si="1434"/>
        <v>44</v>
      </c>
      <c r="T5094" s="8">
        <f t="shared" ca="1" si="1435"/>
        <v>8830</v>
      </c>
      <c r="U5094" s="8">
        <f t="shared" ca="1" si="1436"/>
        <v>0</v>
      </c>
      <c r="V5094" s="9">
        <f t="shared" ca="1" si="1437"/>
        <v>0</v>
      </c>
      <c r="W5094" s="3">
        <f t="shared" si="1438"/>
        <v>1.9459616686479109E-5</v>
      </c>
      <c r="X5094" s="3">
        <f t="shared" si="1439"/>
        <v>1.2862806629789114E-2</v>
      </c>
      <c r="Y5094" s="3">
        <f t="shared" si="1440"/>
        <v>1.0446538303973796E-2</v>
      </c>
    </row>
    <row r="5095" spans="1:25" x14ac:dyDescent="0.25">
      <c r="A5095" s="1">
        <v>43487</v>
      </c>
      <c r="B5095" s="2">
        <v>9894.66</v>
      </c>
      <c r="C5095" s="2">
        <v>77167</v>
      </c>
      <c r="D5095" s="2">
        <v>9845</v>
      </c>
      <c r="E5095" s="2">
        <v>9833</v>
      </c>
      <c r="F5095" s="13">
        <f t="shared" si="1428"/>
        <v>-5.0188687635552842E-3</v>
      </c>
      <c r="G5095" s="2">
        <f t="shared" si="1423"/>
        <v>9759.6073333333352</v>
      </c>
      <c r="H5095" s="2">
        <f t="shared" ca="1" si="1429"/>
        <v>90081</v>
      </c>
      <c r="I5095">
        <f t="shared" ca="1" si="1430"/>
        <v>-1</v>
      </c>
      <c r="J5095">
        <f t="shared" si="1431"/>
        <v>-1</v>
      </c>
      <c r="K5095">
        <f t="shared" si="1424"/>
        <v>5.2600000000002183</v>
      </c>
      <c r="L5095">
        <f t="shared" ca="1" si="1425"/>
        <v>-5.2600000000002183</v>
      </c>
      <c r="M5095" s="14">
        <f t="shared" si="1426"/>
        <v>6923.0300000000498</v>
      </c>
      <c r="N5095">
        <f t="shared" si="1432"/>
        <v>0</v>
      </c>
      <c r="O5095">
        <f t="shared" si="1427"/>
        <v>0</v>
      </c>
      <c r="P5095">
        <f>COUNTIF(作圖資料!$A$3:$A$249,A5095)</f>
        <v>0</v>
      </c>
      <c r="R5095" s="7">
        <f t="shared" si="1433"/>
        <v>-21</v>
      </c>
      <c r="S5095" s="8">
        <f t="shared" ca="1" si="1434"/>
        <v>21</v>
      </c>
      <c r="T5095" s="8">
        <f t="shared" ca="1" si="1435"/>
        <v>8830</v>
      </c>
      <c r="U5095" s="8">
        <f t="shared" ca="1" si="1436"/>
        <v>0</v>
      </c>
      <c r="V5095" s="9">
        <f t="shared" ca="1" si="1437"/>
        <v>0</v>
      </c>
      <c r="W5095" s="3">
        <f t="shared" si="1438"/>
        <v>1.9459616686479109E-5</v>
      </c>
      <c r="X5095" s="3">
        <f t="shared" si="1439"/>
        <v>1.3401530754900026E-2</v>
      </c>
      <c r="Y5095" s="3">
        <f t="shared" si="1440"/>
        <v>8.295780417861609E-3</v>
      </c>
    </row>
    <row r="5096" spans="1:25" x14ac:dyDescent="0.25">
      <c r="A5096" s="1">
        <v>43488</v>
      </c>
      <c r="B5096" s="2">
        <v>9846.4</v>
      </c>
      <c r="C5096" s="2">
        <v>65254</v>
      </c>
      <c r="D5096" s="2">
        <v>9820</v>
      </c>
      <c r="E5096" s="2">
        <v>9806</v>
      </c>
      <c r="F5096" s="13">
        <f t="shared" si="1428"/>
        <v>-2.6811829704257439E-3</v>
      </c>
      <c r="G5096" s="2">
        <f t="shared" si="1423"/>
        <v>9764.9455000000016</v>
      </c>
      <c r="H5096" s="2">
        <f t="shared" ca="1" si="1429"/>
        <v>84179.8</v>
      </c>
      <c r="I5096">
        <f t="shared" ca="1" si="1430"/>
        <v>-1</v>
      </c>
      <c r="J5096">
        <f t="shared" si="1431"/>
        <v>-1</v>
      </c>
      <c r="K5096">
        <f t="shared" si="1424"/>
        <v>-48.260000000000218</v>
      </c>
      <c r="L5096">
        <f t="shared" ca="1" si="1425"/>
        <v>48.260000000000218</v>
      </c>
      <c r="M5096" s="14">
        <f t="shared" si="1426"/>
        <v>6923.0300000000498</v>
      </c>
      <c r="N5096">
        <f t="shared" si="1432"/>
        <v>0</v>
      </c>
      <c r="O5096">
        <f t="shared" si="1427"/>
        <v>0</v>
      </c>
      <c r="P5096">
        <f>COUNTIF(作圖資料!$A$3:$A$249,A5096)</f>
        <v>0</v>
      </c>
      <c r="R5096" s="7">
        <f t="shared" si="1433"/>
        <v>-25</v>
      </c>
      <c r="S5096" s="8">
        <f t="shared" ca="1" si="1434"/>
        <v>25</v>
      </c>
      <c r="T5096" s="8">
        <f t="shared" ca="1" si="1435"/>
        <v>8830</v>
      </c>
      <c r="U5096" s="8">
        <f t="shared" ca="1" si="1436"/>
        <v>0</v>
      </c>
      <c r="V5096" s="9">
        <f t="shared" ca="1" si="1437"/>
        <v>0</v>
      </c>
      <c r="W5096" s="3">
        <f t="shared" si="1438"/>
        <v>1.9459616686479109E-5</v>
      </c>
      <c r="X5096" s="3">
        <f t="shared" si="1439"/>
        <v>8.4587881165243406E-3</v>
      </c>
      <c r="Y5096" s="3">
        <f t="shared" si="1440"/>
        <v>5.7353543629661274E-3</v>
      </c>
    </row>
    <row r="5097" spans="1:25" x14ac:dyDescent="0.25">
      <c r="A5097" s="1">
        <v>43489</v>
      </c>
      <c r="B5097" s="2">
        <v>9877.1200000000008</v>
      </c>
      <c r="C5097" s="2">
        <v>83112</v>
      </c>
      <c r="D5097" s="2">
        <v>9862</v>
      </c>
      <c r="E5097" s="2">
        <v>9848</v>
      </c>
      <c r="F5097" s="13">
        <f t="shared" si="1428"/>
        <v>-1.530810600660959E-3</v>
      </c>
      <c r="G5097" s="2">
        <f t="shared" si="1423"/>
        <v>9766.1953333333331</v>
      </c>
      <c r="H5097" s="2">
        <f t="shared" ca="1" si="1429"/>
        <v>82631</v>
      </c>
      <c r="I5097">
        <f t="shared" ca="1" si="1430"/>
        <v>1</v>
      </c>
      <c r="J5097">
        <f t="shared" si="1431"/>
        <v>-1</v>
      </c>
      <c r="K5097">
        <f t="shared" si="1424"/>
        <v>30.720000000001164</v>
      </c>
      <c r="L5097">
        <f t="shared" ca="1" si="1425"/>
        <v>-30.720000000001164</v>
      </c>
      <c r="M5097" s="14">
        <f t="shared" si="1426"/>
        <v>6923.0300000000498</v>
      </c>
      <c r="N5097">
        <f t="shared" si="1432"/>
        <v>0</v>
      </c>
      <c r="O5097">
        <f t="shared" si="1427"/>
        <v>0</v>
      </c>
      <c r="P5097">
        <f>COUNTIF(作圖資料!$A$3:$A$249,A5097)</f>
        <v>0</v>
      </c>
      <c r="R5097" s="7">
        <f t="shared" si="1433"/>
        <v>42</v>
      </c>
      <c r="S5097" s="8">
        <f t="shared" ca="1" si="1434"/>
        <v>-42</v>
      </c>
      <c r="T5097" s="8">
        <f t="shared" ca="1" si="1435"/>
        <v>8830</v>
      </c>
      <c r="U5097" s="8">
        <f t="shared" ca="1" si="1436"/>
        <v>0</v>
      </c>
      <c r="V5097" s="9">
        <f t="shared" ca="1" si="1437"/>
        <v>0</v>
      </c>
      <c r="W5097" s="3">
        <f t="shared" si="1438"/>
        <v>1.9459616686479109E-5</v>
      </c>
      <c r="X5097" s="3">
        <f t="shared" si="1439"/>
        <v>1.1605100877629004E-2</v>
      </c>
      <c r="Y5097" s="3">
        <f t="shared" si="1440"/>
        <v>1.0036870135190723E-2</v>
      </c>
    </row>
    <row r="5098" spans="1:25" x14ac:dyDescent="0.25">
      <c r="A5098" s="1">
        <v>43490</v>
      </c>
      <c r="B5098" s="2">
        <v>9969.61</v>
      </c>
      <c r="C5098" s="2">
        <v>111704</v>
      </c>
      <c r="D5098" s="2">
        <v>9968</v>
      </c>
      <c r="E5098" s="2">
        <v>9953</v>
      </c>
      <c r="F5098" s="13">
        <f t="shared" si="1428"/>
        <v>-1.6149077045146676E-4</v>
      </c>
      <c r="G5098" s="2">
        <f t="shared" si="1423"/>
        <v>9768.2765000000018</v>
      </c>
      <c r="H5098" s="2">
        <f t="shared" ca="1" si="1429"/>
        <v>85806.399999999994</v>
      </c>
      <c r="I5098">
        <f t="shared" ca="1" si="1430"/>
        <v>1</v>
      </c>
      <c r="J5098">
        <f t="shared" si="1431"/>
        <v>-1</v>
      </c>
      <c r="K5098">
        <f t="shared" si="1424"/>
        <v>92.489999999999782</v>
      </c>
      <c r="L5098">
        <f t="shared" ca="1" si="1425"/>
        <v>92.489999999999782</v>
      </c>
      <c r="M5098" s="14">
        <f t="shared" si="1426"/>
        <v>6923.0300000000498</v>
      </c>
      <c r="N5098">
        <f t="shared" si="1432"/>
        <v>0</v>
      </c>
      <c r="O5098">
        <f t="shared" si="1427"/>
        <v>0</v>
      </c>
      <c r="P5098">
        <f>COUNTIF(作圖資料!$A$3:$A$249,A5098)</f>
        <v>0</v>
      </c>
      <c r="R5098" s="7">
        <f t="shared" si="1433"/>
        <v>106</v>
      </c>
      <c r="S5098" s="8">
        <f t="shared" ca="1" si="1434"/>
        <v>106</v>
      </c>
      <c r="T5098" s="8">
        <f t="shared" ca="1" si="1435"/>
        <v>8830</v>
      </c>
      <c r="U5098" s="8">
        <f t="shared" ca="1" si="1436"/>
        <v>0</v>
      </c>
      <c r="V5098" s="9">
        <f t="shared" ca="1" si="1437"/>
        <v>0</v>
      </c>
      <c r="W5098" s="3">
        <f t="shared" si="1438"/>
        <v>1.9459616686479109E-5</v>
      </c>
      <c r="X5098" s="3">
        <f t="shared" si="1439"/>
        <v>2.107783744255598E-2</v>
      </c>
      <c r="Y5098" s="3">
        <f t="shared" si="1440"/>
        <v>2.0893076607947814E-2</v>
      </c>
    </row>
    <row r="5099" spans="1:25" x14ac:dyDescent="0.25">
      <c r="A5099" s="1">
        <v>43493</v>
      </c>
      <c r="B5099" s="2">
        <v>10013.33</v>
      </c>
      <c r="C5099" s="2">
        <v>92609</v>
      </c>
      <c r="D5099" s="2">
        <v>9987</v>
      </c>
      <c r="E5099" s="2">
        <v>9978</v>
      </c>
      <c r="F5099" s="13">
        <f t="shared" si="1428"/>
        <v>-2.6294948833205378E-3</v>
      </c>
      <c r="G5099" s="2">
        <f t="shared" si="1423"/>
        <v>9770.0554999999986</v>
      </c>
      <c r="H5099" s="2">
        <f t="shared" ca="1" si="1429"/>
        <v>85969.2</v>
      </c>
      <c r="I5099">
        <f t="shared" ca="1" si="1430"/>
        <v>1</v>
      </c>
      <c r="J5099">
        <f t="shared" si="1431"/>
        <v>-1</v>
      </c>
      <c r="K5099">
        <f t="shared" si="1424"/>
        <v>43.719999999999345</v>
      </c>
      <c r="L5099">
        <f t="shared" ca="1" si="1425"/>
        <v>43.719999999999345</v>
      </c>
      <c r="M5099" s="14">
        <f t="shared" si="1426"/>
        <v>6923.0300000000498</v>
      </c>
      <c r="N5099">
        <f t="shared" si="1432"/>
        <v>0</v>
      </c>
      <c r="O5099">
        <f t="shared" si="1427"/>
        <v>0</v>
      </c>
      <c r="P5099">
        <f>COUNTIF(作圖資料!$A$3:$A$249,A5099)</f>
        <v>0</v>
      </c>
      <c r="R5099" s="7">
        <f t="shared" si="1433"/>
        <v>19</v>
      </c>
      <c r="S5099" s="8">
        <f t="shared" ca="1" si="1434"/>
        <v>19</v>
      </c>
      <c r="T5099" s="8">
        <f t="shared" ca="1" si="1435"/>
        <v>8830</v>
      </c>
      <c r="U5099" s="8">
        <f t="shared" ca="1" si="1436"/>
        <v>0</v>
      </c>
      <c r="V5099" s="9">
        <f t="shared" ca="1" si="1437"/>
        <v>0</v>
      </c>
      <c r="W5099" s="3">
        <f t="shared" si="1438"/>
        <v>1.9459616686479109E-5</v>
      </c>
      <c r="X5099" s="3">
        <f t="shared" si="1439"/>
        <v>2.5555597661159224E-2</v>
      </c>
      <c r="Y5099" s="3">
        <f t="shared" si="1440"/>
        <v>2.2839000409668353E-2</v>
      </c>
    </row>
    <row r="5100" spans="1:25" x14ac:dyDescent="0.25">
      <c r="A5100" s="1">
        <v>43494</v>
      </c>
      <c r="B5100" s="2">
        <v>9931.59</v>
      </c>
      <c r="C5100" s="2">
        <v>88000</v>
      </c>
      <c r="D5100" s="2">
        <v>9923</v>
      </c>
      <c r="E5100" s="2">
        <v>9913</v>
      </c>
      <c r="F5100" s="13">
        <f t="shared" si="1428"/>
        <v>-8.64916896488932E-4</v>
      </c>
      <c r="G5100" s="2">
        <f t="shared" si="1423"/>
        <v>9770.7518333333319</v>
      </c>
      <c r="H5100" s="2">
        <f t="shared" ca="1" si="1429"/>
        <v>88135.8</v>
      </c>
      <c r="I5100">
        <f t="shared" ca="1" si="1430"/>
        <v>-1</v>
      </c>
      <c r="J5100">
        <f t="shared" si="1431"/>
        <v>-1</v>
      </c>
      <c r="K5100">
        <f t="shared" si="1424"/>
        <v>-81.739999999999782</v>
      </c>
      <c r="L5100">
        <f t="shared" ca="1" si="1425"/>
        <v>-81.739999999999782</v>
      </c>
      <c r="M5100" s="14">
        <f t="shared" si="1426"/>
        <v>6923.0300000000498</v>
      </c>
      <c r="N5100">
        <f t="shared" si="1432"/>
        <v>0</v>
      </c>
      <c r="O5100">
        <f t="shared" si="1427"/>
        <v>0</v>
      </c>
      <c r="P5100">
        <f>COUNTIF(作圖資料!$A$3:$A$249,A5100)</f>
        <v>0</v>
      </c>
      <c r="R5100" s="7">
        <f t="shared" si="1433"/>
        <v>-64</v>
      </c>
      <c r="S5100" s="8">
        <f t="shared" ca="1" si="1434"/>
        <v>-64</v>
      </c>
      <c r="T5100" s="8">
        <f t="shared" ca="1" si="1435"/>
        <v>8830</v>
      </c>
      <c r="U5100" s="8">
        <f t="shared" ca="1" si="1436"/>
        <v>0</v>
      </c>
      <c r="V5100" s="9">
        <f t="shared" ca="1" si="1437"/>
        <v>0</v>
      </c>
      <c r="W5100" s="3">
        <f t="shared" si="1438"/>
        <v>1.9459616686479109E-5</v>
      </c>
      <c r="X5100" s="3">
        <f t="shared" si="1439"/>
        <v>1.7183865724548442E-2</v>
      </c>
      <c r="Y5100" s="3">
        <f t="shared" si="1440"/>
        <v>1.6284309709135858E-2</v>
      </c>
    </row>
    <row r="5101" spans="1:25" x14ac:dyDescent="0.25">
      <c r="A5101" s="1">
        <v>43495</v>
      </c>
      <c r="B5101" s="2">
        <v>9932.26</v>
      </c>
      <c r="C5101" s="2">
        <v>99102</v>
      </c>
      <c r="D5101" s="2">
        <v>9924</v>
      </c>
      <c r="E5101" s="2">
        <v>9915</v>
      </c>
      <c r="F5101" s="13">
        <f t="shared" si="1428"/>
        <v>-8.3163348522896641E-4</v>
      </c>
      <c r="G5101" s="2">
        <f t="shared" si="1423"/>
        <v>9772.5403333333325</v>
      </c>
      <c r="H5101" s="2">
        <f t="shared" ca="1" si="1429"/>
        <v>94905.4</v>
      </c>
      <c r="I5101">
        <f t="shared" ca="1" si="1430"/>
        <v>1</v>
      </c>
      <c r="J5101">
        <f t="shared" si="1431"/>
        <v>-1</v>
      </c>
      <c r="K5101">
        <f t="shared" si="1424"/>
        <v>0.67000000000007276</v>
      </c>
      <c r="L5101">
        <f t="shared" ca="1" si="1425"/>
        <v>-0.67000000000007276</v>
      </c>
      <c r="M5101" s="14">
        <f t="shared" si="1426"/>
        <v>6923.0300000000498</v>
      </c>
      <c r="N5101">
        <f t="shared" si="1432"/>
        <v>0</v>
      </c>
      <c r="O5101">
        <f t="shared" si="1427"/>
        <v>0</v>
      </c>
      <c r="P5101">
        <f>COUNTIF(作圖資料!$A$3:$A$249,A5101)</f>
        <v>0</v>
      </c>
      <c r="R5101" s="7">
        <f t="shared" si="1433"/>
        <v>1</v>
      </c>
      <c r="S5101" s="8">
        <f t="shared" ca="1" si="1434"/>
        <v>-1</v>
      </c>
      <c r="T5101" s="8">
        <f t="shared" ca="1" si="1435"/>
        <v>8830</v>
      </c>
      <c r="U5101" s="8">
        <f t="shared" ca="1" si="1436"/>
        <v>0</v>
      </c>
      <c r="V5101" s="9">
        <f t="shared" ca="1" si="1437"/>
        <v>0</v>
      </c>
      <c r="W5101" s="3">
        <f t="shared" si="1438"/>
        <v>1.9459616686479109E-5</v>
      </c>
      <c r="X5101" s="3">
        <f t="shared" si="1439"/>
        <v>1.725248647812716E-2</v>
      </c>
      <c r="Y5101" s="3">
        <f t="shared" si="1440"/>
        <v>1.6386726751331793E-2</v>
      </c>
    </row>
    <row r="5102" spans="1:25" x14ac:dyDescent="0.25">
      <c r="A5102" s="1">
        <v>43507</v>
      </c>
      <c r="B5102" s="2">
        <v>10004.25</v>
      </c>
      <c r="C5102" s="2">
        <v>131969</v>
      </c>
      <c r="D5102" s="2">
        <v>9998</v>
      </c>
      <c r="E5102" s="2">
        <v>9986</v>
      </c>
      <c r="F5102" s="13">
        <f t="shared" si="1428"/>
        <v>-6.2473448784261532E-4</v>
      </c>
      <c r="G5102" s="2">
        <f t="shared" si="1423"/>
        <v>9774.1386666666658</v>
      </c>
      <c r="H5102" s="2">
        <f t="shared" ca="1" si="1429"/>
        <v>104676.8</v>
      </c>
      <c r="I5102">
        <f t="shared" ca="1" si="1430"/>
        <v>1</v>
      </c>
      <c r="J5102">
        <f t="shared" si="1431"/>
        <v>-1</v>
      </c>
      <c r="K5102">
        <f t="shared" si="1424"/>
        <v>71.989999999999782</v>
      </c>
      <c r="L5102">
        <f t="shared" ca="1" si="1425"/>
        <v>71.989999999999782</v>
      </c>
      <c r="M5102" s="14">
        <f t="shared" si="1426"/>
        <v>6923.0300000000498</v>
      </c>
      <c r="N5102">
        <f t="shared" si="1432"/>
        <v>0</v>
      </c>
      <c r="O5102">
        <f t="shared" si="1427"/>
        <v>0</v>
      </c>
      <c r="P5102">
        <f>COUNTIF(作圖資料!$A$3:$A$249,A5102)</f>
        <v>0</v>
      </c>
      <c r="R5102" s="7">
        <f t="shared" si="1433"/>
        <v>74</v>
      </c>
      <c r="S5102" s="8">
        <f t="shared" ca="1" si="1434"/>
        <v>74</v>
      </c>
      <c r="T5102" s="8">
        <f t="shared" ca="1" si="1435"/>
        <v>8830</v>
      </c>
      <c r="U5102" s="8">
        <f t="shared" ca="1" si="1436"/>
        <v>0</v>
      </c>
      <c r="V5102" s="9">
        <f t="shared" ca="1" si="1437"/>
        <v>0</v>
      </c>
      <c r="W5102" s="3">
        <f t="shared" si="1438"/>
        <v>1.9459616686479109E-5</v>
      </c>
      <c r="X5102" s="3">
        <f t="shared" si="1439"/>
        <v>2.4625632821614118E-2</v>
      </c>
      <c r="Y5102" s="3">
        <f t="shared" si="1440"/>
        <v>2.3965587873822525E-2</v>
      </c>
    </row>
    <row r="5103" spans="1:25" x14ac:dyDescent="0.25">
      <c r="A5103" s="1">
        <v>43508</v>
      </c>
      <c r="B5103" s="2">
        <v>10097.74</v>
      </c>
      <c r="C5103" s="2">
        <v>122973</v>
      </c>
      <c r="D5103" s="2">
        <v>10085</v>
      </c>
      <c r="E5103" s="2">
        <v>10075</v>
      </c>
      <c r="F5103" s="13">
        <f t="shared" si="1428"/>
        <v>-1.2616684525448285E-3</v>
      </c>
      <c r="G5103" s="2">
        <f t="shared" si="1423"/>
        <v>9776.6791666666668</v>
      </c>
      <c r="H5103" s="2">
        <f t="shared" ca="1" si="1429"/>
        <v>106930.6</v>
      </c>
      <c r="I5103">
        <f t="shared" ca="1" si="1430"/>
        <v>1</v>
      </c>
      <c r="J5103">
        <f t="shared" si="1431"/>
        <v>-1</v>
      </c>
      <c r="K5103">
        <f t="shared" si="1424"/>
        <v>93.489999999999782</v>
      </c>
      <c r="L5103">
        <f t="shared" ca="1" si="1425"/>
        <v>93.489999999999782</v>
      </c>
      <c r="M5103" s="14">
        <f t="shared" si="1426"/>
        <v>6923.0300000000498</v>
      </c>
      <c r="N5103">
        <f t="shared" si="1432"/>
        <v>0</v>
      </c>
      <c r="O5103">
        <f t="shared" si="1427"/>
        <v>0</v>
      </c>
      <c r="P5103">
        <f>COUNTIF(作圖資料!$A$3:$A$249,A5103)</f>
        <v>0</v>
      </c>
      <c r="R5103" s="7">
        <f t="shared" si="1433"/>
        <v>87</v>
      </c>
      <c r="S5103" s="8">
        <f t="shared" ca="1" si="1434"/>
        <v>87</v>
      </c>
      <c r="T5103" s="8">
        <f t="shared" ca="1" si="1435"/>
        <v>8830</v>
      </c>
      <c r="U5103" s="8">
        <f t="shared" ca="1" si="1436"/>
        <v>0</v>
      </c>
      <c r="V5103" s="9">
        <f t="shared" ca="1" si="1437"/>
        <v>0</v>
      </c>
      <c r="W5103" s="3">
        <f t="shared" si="1438"/>
        <v>1.9459616686479109E-5</v>
      </c>
      <c r="X5103" s="3">
        <f t="shared" si="1439"/>
        <v>3.4200788421733241E-2</v>
      </c>
      <c r="Y5103" s="3">
        <f t="shared" si="1440"/>
        <v>3.2875870544858854E-2</v>
      </c>
    </row>
    <row r="5104" spans="1:25" x14ac:dyDescent="0.25">
      <c r="A5104" s="1">
        <v>43509</v>
      </c>
      <c r="B5104" s="2">
        <v>10090.58</v>
      </c>
      <c r="C5104" s="2">
        <v>138323</v>
      </c>
      <c r="D5104" s="2">
        <v>10085</v>
      </c>
      <c r="E5104" s="2">
        <v>10077</v>
      </c>
      <c r="F5104" s="13">
        <f t="shared" si="1428"/>
        <v>-5.5299100745442864E-4</v>
      </c>
      <c r="G5104" s="2">
        <f t="shared" si="1423"/>
        <v>9781.021999999999</v>
      </c>
      <c r="H5104" s="2">
        <f t="shared" ca="1" si="1429"/>
        <v>116073.4</v>
      </c>
      <c r="I5104">
        <f t="shared" ca="1" si="1430"/>
        <v>1</v>
      </c>
      <c r="J5104">
        <f t="shared" si="1431"/>
        <v>-1</v>
      </c>
      <c r="K5104">
        <f t="shared" si="1424"/>
        <v>-7.1599999999998545</v>
      </c>
      <c r="L5104">
        <f t="shared" ca="1" si="1425"/>
        <v>-7.1599999999998545</v>
      </c>
      <c r="M5104" s="14">
        <f t="shared" si="1426"/>
        <v>6923.0300000000498</v>
      </c>
      <c r="N5104">
        <f t="shared" si="1432"/>
        <v>0</v>
      </c>
      <c r="O5104">
        <f t="shared" si="1427"/>
        <v>0</v>
      </c>
      <c r="P5104">
        <f>COUNTIF(作圖資料!$A$3:$A$249,A5104)</f>
        <v>0</v>
      </c>
      <c r="R5104" s="7">
        <f t="shared" si="1433"/>
        <v>0</v>
      </c>
      <c r="S5104" s="8">
        <f t="shared" ca="1" si="1434"/>
        <v>0</v>
      </c>
      <c r="T5104" s="8">
        <f t="shared" ca="1" si="1435"/>
        <v>8830</v>
      </c>
      <c r="U5104" s="8">
        <f t="shared" ca="1" si="1436"/>
        <v>0</v>
      </c>
      <c r="V5104" s="9">
        <f t="shared" ca="1" si="1437"/>
        <v>0</v>
      </c>
      <c r="W5104" s="3">
        <f t="shared" si="1438"/>
        <v>1.9459616686479109E-5</v>
      </c>
      <c r="X5104" s="3">
        <f t="shared" si="1439"/>
        <v>3.3467468129757094E-2</v>
      </c>
      <c r="Y5104" s="3">
        <f t="shared" si="1440"/>
        <v>3.2875870544858854E-2</v>
      </c>
    </row>
    <row r="5105" spans="1:25" x14ac:dyDescent="0.25">
      <c r="A5105" s="1">
        <v>43510</v>
      </c>
      <c r="B5105" s="2">
        <v>10089.01</v>
      </c>
      <c r="C5105" s="2">
        <v>112069</v>
      </c>
      <c r="D5105" s="2">
        <v>10080</v>
      </c>
      <c r="E5105" s="2">
        <v>10071</v>
      </c>
      <c r="F5105" s="13">
        <f t="shared" si="1428"/>
        <v>-8.9305095346325913E-4</v>
      </c>
      <c r="G5105" s="2">
        <f t="shared" si="1423"/>
        <v>9785.3186666666643</v>
      </c>
      <c r="H5105" s="2">
        <f t="shared" ca="1" si="1429"/>
        <v>120887.2</v>
      </c>
      <c r="I5105">
        <f t="shared" ca="1" si="1430"/>
        <v>-1</v>
      </c>
      <c r="J5105">
        <f t="shared" si="1431"/>
        <v>-1</v>
      </c>
      <c r="K5105">
        <f t="shared" si="1424"/>
        <v>-1.569999999999709</v>
      </c>
      <c r="L5105">
        <f t="shared" ca="1" si="1425"/>
        <v>-1.569999999999709</v>
      </c>
      <c r="M5105" s="14">
        <f t="shared" si="1426"/>
        <v>6923.0300000000498</v>
      </c>
      <c r="N5105">
        <f t="shared" si="1432"/>
        <v>0</v>
      </c>
      <c r="O5105">
        <f t="shared" si="1427"/>
        <v>0</v>
      </c>
      <c r="P5105">
        <f>COUNTIF(作圖資料!$A$3:$A$249,A5105)</f>
        <v>0</v>
      </c>
      <c r="R5105" s="7">
        <f t="shared" si="1433"/>
        <v>-5</v>
      </c>
      <c r="S5105" s="8">
        <f t="shared" ca="1" si="1434"/>
        <v>-5</v>
      </c>
      <c r="T5105" s="8">
        <f t="shared" ca="1" si="1435"/>
        <v>8830</v>
      </c>
      <c r="U5105" s="8">
        <f t="shared" ca="1" si="1436"/>
        <v>0</v>
      </c>
      <c r="V5105" s="9">
        <f t="shared" ca="1" si="1437"/>
        <v>0</v>
      </c>
      <c r="W5105" s="3">
        <f t="shared" si="1438"/>
        <v>1.9459616686479109E-5</v>
      </c>
      <c r="X5105" s="3">
        <f t="shared" si="1439"/>
        <v>3.330667024450551E-2</v>
      </c>
      <c r="Y5105" s="3">
        <f t="shared" si="1440"/>
        <v>3.2363785333879624E-2</v>
      </c>
    </row>
    <row r="5106" spans="1:25" x14ac:dyDescent="0.25">
      <c r="A5106" s="1">
        <v>43511</v>
      </c>
      <c r="B5106" s="2">
        <v>10064.780000000001</v>
      </c>
      <c r="C5106" s="2">
        <v>112550</v>
      </c>
      <c r="D5106" s="2">
        <v>10043</v>
      </c>
      <c r="E5106" s="2">
        <v>10038</v>
      </c>
      <c r="F5106" s="13">
        <f t="shared" si="1428"/>
        <v>-2.1639817263765515E-3</v>
      </c>
      <c r="G5106" s="2">
        <f t="shared" si="1423"/>
        <v>9790.1343333333316</v>
      </c>
      <c r="H5106" s="2">
        <f t="shared" ca="1" si="1429"/>
        <v>123576.8</v>
      </c>
      <c r="I5106">
        <f t="shared" ca="1" si="1430"/>
        <v>-1</v>
      </c>
      <c r="J5106">
        <f t="shared" si="1431"/>
        <v>-1</v>
      </c>
      <c r="K5106">
        <f t="shared" si="1424"/>
        <v>-24.229999999999563</v>
      </c>
      <c r="L5106">
        <f t="shared" ca="1" si="1425"/>
        <v>24.229999999999563</v>
      </c>
      <c r="M5106" s="14">
        <f t="shared" si="1426"/>
        <v>6923.0300000000498</v>
      </c>
      <c r="N5106">
        <f t="shared" si="1432"/>
        <v>0</v>
      </c>
      <c r="O5106">
        <f t="shared" si="1427"/>
        <v>0</v>
      </c>
      <c r="P5106">
        <f>COUNTIF(作圖資料!$A$3:$A$249,A5106)</f>
        <v>0</v>
      </c>
      <c r="R5106" s="7">
        <f t="shared" si="1433"/>
        <v>-37</v>
      </c>
      <c r="S5106" s="8">
        <f t="shared" ca="1" si="1434"/>
        <v>37</v>
      </c>
      <c r="T5106" s="8">
        <f t="shared" ca="1" si="1435"/>
        <v>8830</v>
      </c>
      <c r="U5106" s="8">
        <f t="shared" ca="1" si="1436"/>
        <v>0</v>
      </c>
      <c r="V5106" s="9">
        <f t="shared" ca="1" si="1437"/>
        <v>0</v>
      </c>
      <c r="W5106" s="3">
        <f t="shared" si="1438"/>
        <v>1.9459616686479109E-5</v>
      </c>
      <c r="X5106" s="3">
        <f t="shared" si="1439"/>
        <v>3.0825057021798496E-2</v>
      </c>
      <c r="Y5106" s="3">
        <f t="shared" si="1440"/>
        <v>2.8574354772634258E-2</v>
      </c>
    </row>
    <row r="5107" spans="1:25" x14ac:dyDescent="0.25">
      <c r="A5107" s="1">
        <v>43514</v>
      </c>
      <c r="B5107" s="2">
        <v>10145.280000000001</v>
      </c>
      <c r="C5107" s="2">
        <v>102719</v>
      </c>
      <c r="D5107" s="2">
        <v>10140</v>
      </c>
      <c r="E5107" s="2">
        <v>10137</v>
      </c>
      <c r="F5107" s="13">
        <f t="shared" si="1428"/>
        <v>-5.2043906131726825E-4</v>
      </c>
      <c r="G5107" s="2">
        <f t="shared" si="1423"/>
        <v>9796.0243333333328</v>
      </c>
      <c r="H5107" s="2">
        <f t="shared" ca="1" si="1429"/>
        <v>117726.8</v>
      </c>
      <c r="I5107">
        <f t="shared" ca="1" si="1430"/>
        <v>-1</v>
      </c>
      <c r="J5107">
        <f t="shared" si="1431"/>
        <v>-1</v>
      </c>
      <c r="K5107">
        <f t="shared" si="1424"/>
        <v>80.5</v>
      </c>
      <c r="L5107">
        <f t="shared" ca="1" si="1425"/>
        <v>-80.5</v>
      </c>
      <c r="M5107" s="14">
        <f t="shared" si="1426"/>
        <v>6923.0300000000498</v>
      </c>
      <c r="N5107">
        <f t="shared" si="1432"/>
        <v>0</v>
      </c>
      <c r="O5107">
        <f t="shared" si="1427"/>
        <v>0</v>
      </c>
      <c r="P5107">
        <f>COUNTIF(作圖資料!$A$3:$A$249,A5107)</f>
        <v>0</v>
      </c>
      <c r="R5107" s="7">
        <f t="shared" si="1433"/>
        <v>97</v>
      </c>
      <c r="S5107" s="8">
        <f t="shared" ca="1" si="1434"/>
        <v>-97</v>
      </c>
      <c r="T5107" s="8">
        <f t="shared" ca="1" si="1435"/>
        <v>8830</v>
      </c>
      <c r="U5107" s="8">
        <f t="shared" ca="1" si="1436"/>
        <v>0</v>
      </c>
      <c r="V5107" s="9">
        <f t="shared" ca="1" si="1437"/>
        <v>0</v>
      </c>
      <c r="W5107" s="3">
        <f t="shared" si="1438"/>
        <v>1.9459616686479109E-5</v>
      </c>
      <c r="X5107" s="3">
        <f t="shared" si="1439"/>
        <v>3.9069789354770901E-2</v>
      </c>
      <c r="Y5107" s="3">
        <f t="shared" si="1440"/>
        <v>3.8508807865629047E-2</v>
      </c>
    </row>
    <row r="5108" spans="1:25" x14ac:dyDescent="0.25">
      <c r="A5108" s="1">
        <v>43515</v>
      </c>
      <c r="B5108" s="2">
        <v>10152.26</v>
      </c>
      <c r="C5108" s="2">
        <v>101392</v>
      </c>
      <c r="D5108" s="2">
        <v>10142</v>
      </c>
      <c r="E5108" s="2">
        <v>10145</v>
      </c>
      <c r="F5108" s="13">
        <f t="shared" si="1428"/>
        <v>-1.0106124153637097E-3</v>
      </c>
      <c r="G5108" s="2">
        <f t="shared" si="1423"/>
        <v>9801.4543333333349</v>
      </c>
      <c r="H5108" s="2">
        <f t="shared" ca="1" si="1429"/>
        <v>113410.6</v>
      </c>
      <c r="I5108">
        <f t="shared" ca="1" si="1430"/>
        <v>-1</v>
      </c>
      <c r="J5108">
        <f t="shared" si="1431"/>
        <v>-1</v>
      </c>
      <c r="K5108">
        <f t="shared" si="1424"/>
        <v>6.9799999999995634</v>
      </c>
      <c r="L5108">
        <f t="shared" ca="1" si="1425"/>
        <v>-6.9799999999995634</v>
      </c>
      <c r="M5108" s="14">
        <f t="shared" si="1426"/>
        <v>6923.0300000000498</v>
      </c>
      <c r="N5108">
        <f t="shared" si="1432"/>
        <v>0</v>
      </c>
      <c r="O5108">
        <f t="shared" si="1427"/>
        <v>0</v>
      </c>
      <c r="P5108">
        <f>COUNTIF(作圖資料!$A$3:$A$249,A5108)</f>
        <v>0</v>
      </c>
      <c r="R5108" s="7">
        <f t="shared" si="1433"/>
        <v>2</v>
      </c>
      <c r="S5108" s="8">
        <f t="shared" ca="1" si="1434"/>
        <v>-2</v>
      </c>
      <c r="T5108" s="8">
        <f t="shared" ca="1" si="1435"/>
        <v>8830</v>
      </c>
      <c r="U5108" s="8">
        <f t="shared" ca="1" si="1436"/>
        <v>0</v>
      </c>
      <c r="V5108" s="9">
        <f t="shared" ca="1" si="1437"/>
        <v>0</v>
      </c>
      <c r="W5108" s="3">
        <f t="shared" si="1438"/>
        <v>1.9459616686479109E-5</v>
      </c>
      <c r="X5108" s="3">
        <f t="shared" si="1439"/>
        <v>3.978467422041243E-2</v>
      </c>
      <c r="Y5108" s="3">
        <f t="shared" si="1440"/>
        <v>3.8713641950020694E-2</v>
      </c>
    </row>
    <row r="5109" spans="1:25" x14ac:dyDescent="0.25">
      <c r="A5109" s="1">
        <v>43516</v>
      </c>
      <c r="B5109" s="2">
        <v>10272.459999999999</v>
      </c>
      <c r="C5109" s="2">
        <v>131989</v>
      </c>
      <c r="D5109" s="2">
        <v>10256</v>
      </c>
      <c r="E5109" s="2">
        <v>10248</v>
      </c>
      <c r="F5109" s="13">
        <f t="shared" si="1428"/>
        <v>-2.381123898267723E-3</v>
      </c>
      <c r="G5109" s="2">
        <f t="shared" si="1423"/>
        <v>9809.3771666666671</v>
      </c>
      <c r="H5109" s="2">
        <f t="shared" ca="1" si="1429"/>
        <v>112143.8</v>
      </c>
      <c r="I5109">
        <f t="shared" ca="1" si="1430"/>
        <v>1</v>
      </c>
      <c r="J5109">
        <f t="shared" si="1431"/>
        <v>-1</v>
      </c>
      <c r="K5109">
        <f t="shared" si="1424"/>
        <v>120.19999999999891</v>
      </c>
      <c r="L5109">
        <f t="shared" ca="1" si="1425"/>
        <v>-120.19999999999891</v>
      </c>
      <c r="M5109" s="14">
        <f t="shared" si="1426"/>
        <v>6923.0300000000498</v>
      </c>
      <c r="N5109">
        <f t="shared" si="1432"/>
        <v>0</v>
      </c>
      <c r="O5109">
        <f t="shared" si="1427"/>
        <v>0</v>
      </c>
      <c r="P5109">
        <f>COUNTIF(作圖資料!$A$3:$A$249,A5109)</f>
        <v>1</v>
      </c>
      <c r="R5109" s="7">
        <f t="shared" si="1433"/>
        <v>114</v>
      </c>
      <c r="S5109" s="8">
        <f t="shared" ca="1" si="1434"/>
        <v>-114</v>
      </c>
      <c r="T5109" s="8">
        <f t="shared" ca="1" si="1435"/>
        <v>8830</v>
      </c>
      <c r="U5109" s="8">
        <f t="shared" ca="1" si="1436"/>
        <v>0</v>
      </c>
      <c r="V5109" s="9">
        <f t="shared" ca="1" si="1437"/>
        <v>0</v>
      </c>
      <c r="W5109" s="3">
        <f t="shared" si="1438"/>
        <v>1.9459616686479109E-5</v>
      </c>
      <c r="X5109" s="3">
        <f t="shared" si="1439"/>
        <v>5.2095442250515323E-2</v>
      </c>
      <c r="Y5109" s="3">
        <f t="shared" si="1440"/>
        <v>5.0389184760344374E-2</v>
      </c>
    </row>
    <row r="5110" spans="1:25" x14ac:dyDescent="0.25">
      <c r="A5110" s="1">
        <v>43517</v>
      </c>
      <c r="B5110" s="2">
        <v>10319.530000000001</v>
      </c>
      <c r="C5110" s="2">
        <v>123830</v>
      </c>
      <c r="D5110" s="2">
        <v>10324</v>
      </c>
      <c r="E5110" s="2">
        <v>10310</v>
      </c>
      <c r="F5110" s="13">
        <f t="shared" si="1428"/>
        <v>4.3315926209808175E-4</v>
      </c>
      <c r="G5110" s="2">
        <f t="shared" si="1423"/>
        <v>9817.5578333333342</v>
      </c>
      <c r="H5110" s="2">
        <f t="shared" ca="1" si="1429"/>
        <v>114496</v>
      </c>
      <c r="I5110">
        <f t="shared" ca="1" si="1430"/>
        <v>1</v>
      </c>
      <c r="J5110">
        <f t="shared" si="1431"/>
        <v>1</v>
      </c>
      <c r="K5110">
        <f t="shared" si="1424"/>
        <v>47.070000000001528</v>
      </c>
      <c r="L5110">
        <f t="shared" ca="1" si="1425"/>
        <v>47.070000000001528</v>
      </c>
      <c r="M5110" s="14">
        <f t="shared" si="1426"/>
        <v>6923.0300000000498</v>
      </c>
      <c r="N5110">
        <f t="shared" si="1432"/>
        <v>0</v>
      </c>
      <c r="O5110">
        <f t="shared" si="1427"/>
        <v>0</v>
      </c>
      <c r="P5110">
        <f>COUNTIF(作圖資料!$A$3:$A$249,A5110)</f>
        <v>0</v>
      </c>
      <c r="R5110" s="7">
        <f t="shared" si="1433"/>
        <v>76</v>
      </c>
      <c r="S5110" s="8">
        <f t="shared" ca="1" si="1434"/>
        <v>76</v>
      </c>
      <c r="T5110" s="8">
        <f t="shared" ca="1" si="1435"/>
        <v>8830</v>
      </c>
      <c r="U5110" s="8">
        <f t="shared" ca="1" si="1436"/>
        <v>0</v>
      </c>
      <c r="V5110" s="9">
        <f t="shared" ca="1" si="1437"/>
        <v>0</v>
      </c>
      <c r="W5110" s="3">
        <f t="shared" si="1438"/>
        <v>-2.381123898267723E-3</v>
      </c>
      <c r="X5110" s="3">
        <f t="shared" si="1439"/>
        <v>4.5821546153503182E-3</v>
      </c>
      <c r="Y5110" s="3">
        <f t="shared" si="1440"/>
        <v>7.4160811865729903E-3</v>
      </c>
    </row>
    <row r="5111" spans="1:25" x14ac:dyDescent="0.25">
      <c r="A5111" s="1">
        <v>43518</v>
      </c>
      <c r="B5111" s="2">
        <v>10322.92</v>
      </c>
      <c r="C5111" s="2">
        <v>116379</v>
      </c>
      <c r="D5111" s="2">
        <v>10310</v>
      </c>
      <c r="E5111" s="2">
        <v>10299</v>
      </c>
      <c r="F5111" s="13">
        <f t="shared" si="1428"/>
        <v>-1.2515838541807822E-3</v>
      </c>
      <c r="G5111" s="2">
        <f t="shared" si="1423"/>
        <v>9827.2066666666688</v>
      </c>
      <c r="H5111" s="2">
        <f t="shared" ca="1" si="1429"/>
        <v>115261.8</v>
      </c>
      <c r="I5111">
        <f t="shared" ca="1" si="1430"/>
        <v>1</v>
      </c>
      <c r="J5111">
        <f t="shared" si="1431"/>
        <v>-1</v>
      </c>
      <c r="K5111">
        <f t="shared" si="1424"/>
        <v>3.3899999999994179</v>
      </c>
      <c r="L5111">
        <f t="shared" ca="1" si="1425"/>
        <v>3.3899999999994179</v>
      </c>
      <c r="M5111" s="14">
        <f t="shared" si="1426"/>
        <v>6923.0300000000498</v>
      </c>
      <c r="N5111">
        <f t="shared" si="1432"/>
        <v>0</v>
      </c>
      <c r="O5111">
        <f t="shared" si="1427"/>
        <v>0</v>
      </c>
      <c r="P5111">
        <f>COUNTIF(作圖資料!$A$3:$A$249,A5111)</f>
        <v>0</v>
      </c>
      <c r="R5111" s="7">
        <f t="shared" si="1433"/>
        <v>-14</v>
      </c>
      <c r="S5111" s="8">
        <f t="shared" ca="1" si="1434"/>
        <v>-14</v>
      </c>
      <c r="T5111" s="8">
        <f t="shared" ca="1" si="1435"/>
        <v>8830</v>
      </c>
      <c r="U5111" s="8">
        <f t="shared" ca="1" si="1436"/>
        <v>0</v>
      </c>
      <c r="V5111" s="9">
        <f t="shared" ca="1" si="1437"/>
        <v>0</v>
      </c>
      <c r="W5111" s="3">
        <f t="shared" si="1438"/>
        <v>-2.381123898267723E-3</v>
      </c>
      <c r="X5111" s="3">
        <f t="shared" si="1439"/>
        <v>4.9121632014144101E-3</v>
      </c>
      <c r="Y5111" s="3">
        <f t="shared" si="1440"/>
        <v>6.0499609679935951E-3</v>
      </c>
    </row>
    <row r="5112" spans="1:25" x14ac:dyDescent="0.25">
      <c r="A5112" s="1">
        <v>43521</v>
      </c>
      <c r="B5112" s="2">
        <v>10390.93</v>
      </c>
      <c r="C5112" s="2">
        <v>133563</v>
      </c>
      <c r="D5112" s="2">
        <v>10366</v>
      </c>
      <c r="E5112" s="2">
        <v>10356</v>
      </c>
      <c r="F5112" s="13">
        <f t="shared" si="1428"/>
        <v>-2.3992077706230797E-3</v>
      </c>
      <c r="G5112" s="2">
        <f t="shared" si="1423"/>
        <v>9838.0301666666692</v>
      </c>
      <c r="H5112" s="2">
        <f t="shared" ca="1" si="1429"/>
        <v>121430.6</v>
      </c>
      <c r="I5112">
        <f t="shared" ca="1" si="1430"/>
        <v>1</v>
      </c>
      <c r="J5112">
        <f t="shared" si="1431"/>
        <v>-1</v>
      </c>
      <c r="K5112">
        <f t="shared" si="1424"/>
        <v>68.010000000000218</v>
      </c>
      <c r="L5112">
        <f t="shared" ca="1" si="1425"/>
        <v>68.010000000000218</v>
      </c>
      <c r="M5112" s="14">
        <f t="shared" si="1426"/>
        <v>6923.0300000000498</v>
      </c>
      <c r="N5112">
        <f t="shared" si="1432"/>
        <v>0</v>
      </c>
      <c r="O5112">
        <f t="shared" si="1427"/>
        <v>0</v>
      </c>
      <c r="P5112">
        <f>COUNTIF(作圖資料!$A$3:$A$249,A5112)</f>
        <v>0</v>
      </c>
      <c r="R5112" s="7">
        <f t="shared" si="1433"/>
        <v>56</v>
      </c>
      <c r="S5112" s="8">
        <f t="shared" ca="1" si="1434"/>
        <v>56</v>
      </c>
      <c r="T5112" s="8">
        <f t="shared" ca="1" si="1435"/>
        <v>8830</v>
      </c>
      <c r="U5112" s="8">
        <f t="shared" ca="1" si="1436"/>
        <v>0</v>
      </c>
      <c r="V5112" s="9">
        <f t="shared" ca="1" si="1437"/>
        <v>0</v>
      </c>
      <c r="W5112" s="3">
        <f t="shared" si="1438"/>
        <v>-2.381123898267723E-3</v>
      </c>
      <c r="X5112" s="3">
        <f t="shared" si="1439"/>
        <v>1.1532777932452554E-2</v>
      </c>
      <c r="Y5112" s="3">
        <f t="shared" si="1440"/>
        <v>1.1514441842310541E-2</v>
      </c>
    </row>
    <row r="5113" spans="1:25" x14ac:dyDescent="0.25">
      <c r="A5113" s="1">
        <v>43522</v>
      </c>
      <c r="B5113" s="2">
        <v>10391.549999999999</v>
      </c>
      <c r="C5113" s="2">
        <v>139300</v>
      </c>
      <c r="D5113" s="2">
        <v>10354</v>
      </c>
      <c r="E5113" s="2">
        <v>10340</v>
      </c>
      <c r="F5113" s="13">
        <f t="shared" si="1428"/>
        <v>-3.6135129023099344E-3</v>
      </c>
      <c r="G5113" s="2">
        <f t="shared" si="1423"/>
        <v>9849.3108333333385</v>
      </c>
      <c r="H5113" s="2">
        <f t="shared" ca="1" si="1429"/>
        <v>129012.2</v>
      </c>
      <c r="I5113">
        <f t="shared" ca="1" si="1430"/>
        <v>1</v>
      </c>
      <c r="J5113">
        <f t="shared" si="1431"/>
        <v>-1</v>
      </c>
      <c r="K5113">
        <f t="shared" si="1424"/>
        <v>0.61999999999898137</v>
      </c>
      <c r="L5113">
        <f t="shared" ca="1" si="1425"/>
        <v>0.61999999999898137</v>
      </c>
      <c r="M5113" s="14">
        <f t="shared" si="1426"/>
        <v>6923.0300000000498</v>
      </c>
      <c r="N5113">
        <f t="shared" si="1432"/>
        <v>0</v>
      </c>
      <c r="O5113">
        <f t="shared" si="1427"/>
        <v>0</v>
      </c>
      <c r="P5113">
        <f>COUNTIF(作圖資料!$A$3:$A$249,A5113)</f>
        <v>0</v>
      </c>
      <c r="R5113" s="7">
        <f t="shared" si="1433"/>
        <v>-12</v>
      </c>
      <c r="S5113" s="8">
        <f t="shared" ca="1" si="1434"/>
        <v>-12</v>
      </c>
      <c r="T5113" s="8">
        <f t="shared" ca="1" si="1435"/>
        <v>8830</v>
      </c>
      <c r="U5113" s="8">
        <f t="shared" ca="1" si="1436"/>
        <v>0</v>
      </c>
      <c r="V5113" s="9">
        <f t="shared" ca="1" si="1437"/>
        <v>0</v>
      </c>
      <c r="W5113" s="3">
        <f t="shared" si="1438"/>
        <v>-2.381123898267723E-3</v>
      </c>
      <c r="X5113" s="3">
        <f t="shared" si="1439"/>
        <v>1.1593133485065854E-2</v>
      </c>
      <c r="Y5113" s="3">
        <f t="shared" si="1440"/>
        <v>1.0343481654957021E-2</v>
      </c>
    </row>
    <row r="5114" spans="1:25" x14ac:dyDescent="0.25">
      <c r="A5114" s="1">
        <v>43523</v>
      </c>
      <c r="B5114" s="2">
        <v>10389.17</v>
      </c>
      <c r="C5114" s="2">
        <v>133136</v>
      </c>
      <c r="D5114" s="2">
        <v>10362</v>
      </c>
      <c r="E5114" s="2">
        <v>10352</v>
      </c>
      <c r="F5114" s="13">
        <f t="shared" si="1428"/>
        <v>-2.6152233527798607E-3</v>
      </c>
      <c r="G5114" s="2">
        <f t="shared" si="1423"/>
        <v>9861.3420000000042</v>
      </c>
      <c r="H5114" s="2">
        <f t="shared" ca="1" si="1429"/>
        <v>129241.60000000001</v>
      </c>
      <c r="I5114">
        <f t="shared" ca="1" si="1430"/>
        <v>1</v>
      </c>
      <c r="J5114">
        <f t="shared" si="1431"/>
        <v>-1</v>
      </c>
      <c r="K5114">
        <f t="shared" si="1424"/>
        <v>-2.3799999999991996</v>
      </c>
      <c r="L5114">
        <f t="shared" ca="1" si="1425"/>
        <v>-2.3799999999991996</v>
      </c>
      <c r="M5114" s="14">
        <f t="shared" si="1426"/>
        <v>6923.0300000000498</v>
      </c>
      <c r="N5114">
        <f t="shared" si="1432"/>
        <v>0</v>
      </c>
      <c r="O5114">
        <f t="shared" si="1427"/>
        <v>0</v>
      </c>
      <c r="P5114">
        <f>COUNTIF(作圖資料!$A$3:$A$249,A5114)</f>
        <v>0</v>
      </c>
      <c r="R5114" s="7">
        <f t="shared" si="1433"/>
        <v>8</v>
      </c>
      <c r="S5114" s="8">
        <f t="shared" ca="1" si="1434"/>
        <v>8</v>
      </c>
      <c r="T5114" s="8">
        <f t="shared" ca="1" si="1435"/>
        <v>8830</v>
      </c>
      <c r="U5114" s="8">
        <f t="shared" ca="1" si="1436"/>
        <v>0</v>
      </c>
      <c r="V5114" s="9">
        <f t="shared" ca="1" si="1437"/>
        <v>0</v>
      </c>
      <c r="W5114" s="3">
        <f t="shared" si="1438"/>
        <v>-2.381123898267723E-3</v>
      </c>
      <c r="X5114" s="3">
        <f t="shared" si="1439"/>
        <v>1.1361446041162626E-2</v>
      </c>
      <c r="Y5114" s="3">
        <f t="shared" si="1440"/>
        <v>1.1124121779859442E-2</v>
      </c>
    </row>
    <row r="5115" spans="1:25" x14ac:dyDescent="0.25">
      <c r="A5115" s="1">
        <v>43528</v>
      </c>
      <c r="B5115" s="2">
        <v>10349.879999999999</v>
      </c>
      <c r="C5115" s="2">
        <v>137312</v>
      </c>
      <c r="D5115" s="2">
        <v>10313</v>
      </c>
      <c r="E5115" s="2">
        <v>10300</v>
      </c>
      <c r="F5115" s="13">
        <f t="shared" si="1428"/>
        <v>-3.5633263380830948E-3</v>
      </c>
      <c r="G5115" s="2">
        <f t="shared" si="1423"/>
        <v>9871.0840000000044</v>
      </c>
      <c r="H5115" s="2">
        <f t="shared" ca="1" si="1429"/>
        <v>131938</v>
      </c>
      <c r="I5115">
        <f t="shared" ca="1" si="1430"/>
        <v>1</v>
      </c>
      <c r="J5115">
        <f t="shared" si="1431"/>
        <v>-1</v>
      </c>
      <c r="K5115">
        <f t="shared" si="1424"/>
        <v>-39.290000000000873</v>
      </c>
      <c r="L5115">
        <f t="shared" ca="1" si="1425"/>
        <v>-39.290000000000873</v>
      </c>
      <c r="M5115" s="14">
        <f t="shared" si="1426"/>
        <v>6923.0300000000498</v>
      </c>
      <c r="N5115">
        <f t="shared" si="1432"/>
        <v>0</v>
      </c>
      <c r="O5115">
        <f t="shared" si="1427"/>
        <v>0</v>
      </c>
      <c r="P5115">
        <f>COUNTIF(作圖資料!$A$3:$A$249,A5115)</f>
        <v>0</v>
      </c>
      <c r="R5115" s="7">
        <f t="shared" si="1433"/>
        <v>-49</v>
      </c>
      <c r="S5115" s="8">
        <f t="shared" ca="1" si="1434"/>
        <v>-49</v>
      </c>
      <c r="T5115" s="8">
        <f t="shared" ca="1" si="1435"/>
        <v>8830</v>
      </c>
      <c r="U5115" s="8">
        <f t="shared" ca="1" si="1436"/>
        <v>0</v>
      </c>
      <c r="V5115" s="9">
        <f t="shared" ca="1" si="1437"/>
        <v>0</v>
      </c>
      <c r="W5115" s="3">
        <f t="shared" si="1438"/>
        <v>-2.381123898267723E-3</v>
      </c>
      <c r="X5115" s="3">
        <f t="shared" si="1439"/>
        <v>7.5366562634462397E-3</v>
      </c>
      <c r="Y5115" s="3">
        <f t="shared" si="1440"/>
        <v>6.3427010148320306E-3</v>
      </c>
    </row>
    <row r="5116" spans="1:25" x14ac:dyDescent="0.25">
      <c r="A5116" s="1">
        <v>43529</v>
      </c>
      <c r="B5116" s="2">
        <v>10305.26</v>
      </c>
      <c r="C5116" s="2">
        <v>104170</v>
      </c>
      <c r="D5116" s="2">
        <v>10275</v>
      </c>
      <c r="E5116" s="2">
        <v>10265</v>
      </c>
      <c r="F5116" s="13">
        <f t="shared" si="1428"/>
        <v>-2.9363645361689672E-3</v>
      </c>
      <c r="G5116" s="2">
        <f t="shared" si="1423"/>
        <v>9879.8613333333378</v>
      </c>
      <c r="H5116" s="2">
        <f t="shared" ca="1" si="1429"/>
        <v>129496.2</v>
      </c>
      <c r="I5116">
        <f t="shared" ca="1" si="1430"/>
        <v>-1</v>
      </c>
      <c r="J5116">
        <f t="shared" si="1431"/>
        <v>-1</v>
      </c>
      <c r="K5116">
        <f t="shared" si="1424"/>
        <v>-44.619999999998981</v>
      </c>
      <c r="L5116">
        <f t="shared" ca="1" si="1425"/>
        <v>-44.619999999998981</v>
      </c>
      <c r="M5116" s="14">
        <f t="shared" si="1426"/>
        <v>6923.0300000000498</v>
      </c>
      <c r="N5116">
        <f t="shared" si="1432"/>
        <v>0</v>
      </c>
      <c r="O5116">
        <f t="shared" si="1427"/>
        <v>0</v>
      </c>
      <c r="P5116">
        <f>COUNTIF(作圖資料!$A$3:$A$249,A5116)</f>
        <v>0</v>
      </c>
      <c r="R5116" s="7">
        <f t="shared" si="1433"/>
        <v>-38</v>
      </c>
      <c r="S5116" s="8">
        <f t="shared" ca="1" si="1434"/>
        <v>-38</v>
      </c>
      <c r="T5116" s="8">
        <f t="shared" ca="1" si="1435"/>
        <v>8830</v>
      </c>
      <c r="U5116" s="8">
        <f t="shared" ca="1" si="1436"/>
        <v>0</v>
      </c>
      <c r="V5116" s="9">
        <f t="shared" ca="1" si="1437"/>
        <v>0</v>
      </c>
      <c r="W5116" s="3">
        <f t="shared" si="1438"/>
        <v>-2.381123898267723E-3</v>
      </c>
      <c r="X5116" s="3">
        <f t="shared" si="1439"/>
        <v>3.1930034285849729E-3</v>
      </c>
      <c r="Y5116" s="3">
        <f t="shared" si="1440"/>
        <v>2.6346604215454761E-3</v>
      </c>
    </row>
    <row r="5117" spans="1:25" x14ac:dyDescent="0.25">
      <c r="A5117" s="1">
        <v>43530</v>
      </c>
      <c r="B5117" s="2">
        <v>10357.15</v>
      </c>
      <c r="C5117" s="2">
        <v>99691</v>
      </c>
      <c r="D5117" s="2">
        <v>10324</v>
      </c>
      <c r="E5117" s="2">
        <v>10312</v>
      </c>
      <c r="F5117" s="13">
        <f t="shared" si="1428"/>
        <v>-3.2006874478017755E-3</v>
      </c>
      <c r="G5117" s="2">
        <f t="shared" si="1423"/>
        <v>9887.7420000000056</v>
      </c>
      <c r="H5117" s="2">
        <f t="shared" ca="1" si="1429"/>
        <v>122721.8</v>
      </c>
      <c r="I5117">
        <f t="shared" ca="1" si="1430"/>
        <v>-1</v>
      </c>
      <c r="J5117">
        <f t="shared" si="1431"/>
        <v>-1</v>
      </c>
      <c r="K5117">
        <f t="shared" si="1424"/>
        <v>51.889999999999418</v>
      </c>
      <c r="L5117">
        <f t="shared" ca="1" si="1425"/>
        <v>-51.889999999999418</v>
      </c>
      <c r="M5117" s="14">
        <f t="shared" si="1426"/>
        <v>6923.0300000000498</v>
      </c>
      <c r="N5117">
        <f t="shared" si="1432"/>
        <v>0</v>
      </c>
      <c r="O5117">
        <f t="shared" si="1427"/>
        <v>0</v>
      </c>
      <c r="P5117">
        <f>COUNTIF(作圖資料!$A$3:$A$249,A5117)</f>
        <v>0</v>
      </c>
      <c r="R5117" s="7">
        <f t="shared" si="1433"/>
        <v>49</v>
      </c>
      <c r="S5117" s="8">
        <f t="shared" ca="1" si="1434"/>
        <v>-49</v>
      </c>
      <c r="T5117" s="8">
        <f t="shared" ca="1" si="1435"/>
        <v>8830</v>
      </c>
      <c r="U5117" s="8">
        <f t="shared" ca="1" si="1436"/>
        <v>0</v>
      </c>
      <c r="V5117" s="9">
        <f t="shared" ca="1" si="1437"/>
        <v>0</v>
      </c>
      <c r="W5117" s="3">
        <f t="shared" si="1438"/>
        <v>-2.381123898267723E-3</v>
      </c>
      <c r="X5117" s="3">
        <f t="shared" si="1439"/>
        <v>8.2443737916721993E-3</v>
      </c>
      <c r="Y5117" s="3">
        <f t="shared" si="1440"/>
        <v>7.4160811865728871E-3</v>
      </c>
    </row>
    <row r="5118" spans="1:25" x14ac:dyDescent="0.25">
      <c r="A5118" s="1">
        <v>43531</v>
      </c>
      <c r="B5118" s="2">
        <v>10311.68</v>
      </c>
      <c r="C5118" s="2">
        <v>107653</v>
      </c>
      <c r="D5118" s="2">
        <v>10261</v>
      </c>
      <c r="E5118" s="2">
        <v>10252</v>
      </c>
      <c r="F5118" s="13">
        <f t="shared" si="1428"/>
        <v>-4.9148150446872707E-3</v>
      </c>
      <c r="G5118" s="2">
        <f t="shared" ref="G5118:G5140" si="1441">AVERAGE(B5059:B5118)</f>
        <v>9894.8473333333404</v>
      </c>
      <c r="H5118" s="2">
        <f t="shared" ca="1" si="1429"/>
        <v>116392.4</v>
      </c>
      <c r="I5118">
        <f t="shared" ca="1" si="1430"/>
        <v>-1</v>
      </c>
      <c r="J5118">
        <f t="shared" si="1431"/>
        <v>-1</v>
      </c>
      <c r="K5118">
        <f t="shared" ref="K5118:K5140" si="1442">B5118-B5117</f>
        <v>-45.469999999999345</v>
      </c>
      <c r="L5118">
        <f t="shared" ref="L5118:L5140" ca="1" si="1443">I5117*K5118</f>
        <v>45.469999999999345</v>
      </c>
      <c r="M5118" s="14">
        <f t="shared" ref="M5118:M5139" si="1444">M5117+K5118*N5117</f>
        <v>6923.0300000000498</v>
      </c>
      <c r="N5118">
        <f t="shared" si="1432"/>
        <v>0</v>
      </c>
      <c r="O5118">
        <f t="shared" ref="O5118:O5140" si="1445">ABS(N5118-N5117)</f>
        <v>0</v>
      </c>
      <c r="P5118">
        <f>COUNTIF(作圖資料!$A$3:$A$249,A5118)</f>
        <v>0</v>
      </c>
      <c r="R5118" s="7">
        <f t="shared" si="1433"/>
        <v>-63</v>
      </c>
      <c r="S5118" s="8">
        <f t="shared" ca="1" si="1434"/>
        <v>63</v>
      </c>
      <c r="T5118" s="8">
        <f t="shared" ca="1" si="1435"/>
        <v>8830</v>
      </c>
      <c r="U5118" s="8">
        <f t="shared" ca="1" si="1436"/>
        <v>0</v>
      </c>
      <c r="V5118" s="9">
        <f t="shared" ca="1" si="1437"/>
        <v>0</v>
      </c>
      <c r="W5118" s="3">
        <f t="shared" si="1438"/>
        <v>-2.381123898267723E-3</v>
      </c>
      <c r="X5118" s="3">
        <f t="shared" si="1439"/>
        <v>3.8179754411311606E-3</v>
      </c>
      <c r="Y5118" s="3">
        <f t="shared" si="1440"/>
        <v>1.2685402029664061E-3</v>
      </c>
    </row>
    <row r="5119" spans="1:25" x14ac:dyDescent="0.25">
      <c r="A5119" s="1">
        <v>43532</v>
      </c>
      <c r="B5119" s="2">
        <v>10241.75</v>
      </c>
      <c r="C5119" s="2">
        <v>104613</v>
      </c>
      <c r="D5119" s="2">
        <v>10202</v>
      </c>
      <c r="E5119" s="2">
        <v>10194</v>
      </c>
      <c r="F5119" s="13">
        <f t="shared" si="1428"/>
        <v>-3.8811726511582822E-3</v>
      </c>
      <c r="G5119" s="2">
        <f t="shared" si="1441"/>
        <v>9900.7426666666706</v>
      </c>
      <c r="H5119" s="2">
        <f t="shared" ca="1" si="1429"/>
        <v>110687.8</v>
      </c>
      <c r="I5119">
        <f t="shared" ca="1" si="1430"/>
        <v>-1</v>
      </c>
      <c r="J5119">
        <f t="shared" si="1431"/>
        <v>-1</v>
      </c>
      <c r="K5119">
        <f t="shared" si="1442"/>
        <v>-69.930000000000291</v>
      </c>
      <c r="L5119">
        <f t="shared" ca="1" si="1443"/>
        <v>69.930000000000291</v>
      </c>
      <c r="M5119" s="14">
        <f t="shared" si="1444"/>
        <v>6923.0300000000498</v>
      </c>
      <c r="N5119">
        <f t="shared" si="1432"/>
        <v>0</v>
      </c>
      <c r="O5119">
        <f t="shared" si="1445"/>
        <v>0</v>
      </c>
      <c r="P5119">
        <f>COUNTIF(作圖資料!$A$3:$A$249,A5119)</f>
        <v>0</v>
      </c>
      <c r="R5119" s="7">
        <f t="shared" si="1433"/>
        <v>-59</v>
      </c>
      <c r="S5119" s="8">
        <f t="shared" ca="1" si="1434"/>
        <v>59</v>
      </c>
      <c r="T5119" s="8">
        <f t="shared" ca="1" si="1435"/>
        <v>8830</v>
      </c>
      <c r="U5119" s="8">
        <f t="shared" ca="1" si="1436"/>
        <v>0</v>
      </c>
      <c r="V5119" s="9">
        <f t="shared" ca="1" si="1437"/>
        <v>0</v>
      </c>
      <c r="W5119" s="3">
        <f t="shared" si="1438"/>
        <v>-2.381123898267723E-3</v>
      </c>
      <c r="X5119" s="3">
        <f t="shared" si="1439"/>
        <v>-2.9895468076778231E-3</v>
      </c>
      <c r="Y5119" s="3">
        <f t="shared" si="1440"/>
        <v>-4.4886807181889754E-3</v>
      </c>
    </row>
    <row r="5120" spans="1:25" x14ac:dyDescent="0.25">
      <c r="A5120" s="1">
        <v>43535</v>
      </c>
      <c r="B5120" s="2">
        <v>10250.280000000001</v>
      </c>
      <c r="C5120" s="2">
        <v>90708</v>
      </c>
      <c r="D5120" s="2">
        <v>10227</v>
      </c>
      <c r="E5120" s="2">
        <v>10219</v>
      </c>
      <c r="F5120" s="13">
        <f t="shared" si="1428"/>
        <v>-2.2711574708204063E-3</v>
      </c>
      <c r="G5120" s="2">
        <f t="shared" si="1441"/>
        <v>9902.6161666666721</v>
      </c>
      <c r="H5120" s="2">
        <f t="shared" ca="1" si="1429"/>
        <v>101367</v>
      </c>
      <c r="I5120">
        <f t="shared" ca="1" si="1430"/>
        <v>-1</v>
      </c>
      <c r="J5120">
        <f t="shared" si="1431"/>
        <v>-1</v>
      </c>
      <c r="K5120">
        <f t="shared" si="1442"/>
        <v>8.5300000000006548</v>
      </c>
      <c r="L5120">
        <f t="shared" ca="1" si="1443"/>
        <v>-8.5300000000006548</v>
      </c>
      <c r="M5120" s="14">
        <f t="shared" si="1444"/>
        <v>6923.0300000000498</v>
      </c>
      <c r="N5120">
        <f t="shared" si="1432"/>
        <v>0</v>
      </c>
      <c r="O5120">
        <f t="shared" si="1445"/>
        <v>0</v>
      </c>
      <c r="P5120">
        <f>COUNTIF(作圖資料!$A$3:$A$249,A5120)</f>
        <v>0</v>
      </c>
      <c r="R5120" s="7">
        <f t="shared" si="1433"/>
        <v>25</v>
      </c>
      <c r="S5120" s="8">
        <f t="shared" ca="1" si="1434"/>
        <v>-25</v>
      </c>
      <c r="T5120" s="8">
        <f t="shared" ca="1" si="1435"/>
        <v>8830</v>
      </c>
      <c r="U5120" s="8">
        <f t="shared" ca="1" si="1436"/>
        <v>0</v>
      </c>
      <c r="V5120" s="9">
        <f t="shared" ca="1" si="1437"/>
        <v>0</v>
      </c>
      <c r="W5120" s="3">
        <f t="shared" si="1438"/>
        <v>-2.381123898267723E-3</v>
      </c>
      <c r="X5120" s="3">
        <f t="shared" si="1439"/>
        <v>-2.1591712209148017E-3</v>
      </c>
      <c r="Y5120" s="3">
        <f t="shared" si="1440"/>
        <v>-2.049180327868827E-3</v>
      </c>
    </row>
    <row r="5121" spans="1:25" x14ac:dyDescent="0.25">
      <c r="A5121" s="1">
        <v>43536</v>
      </c>
      <c r="B5121" s="2">
        <v>10343.33</v>
      </c>
      <c r="C5121" s="2">
        <v>109871</v>
      </c>
      <c r="D5121" s="2">
        <v>10350</v>
      </c>
      <c r="E5121" s="2">
        <v>10342</v>
      </c>
      <c r="F5121" s="13">
        <f t="shared" si="1428"/>
        <v>6.4486002090236028E-4</v>
      </c>
      <c r="G5121" s="2">
        <f t="shared" si="1441"/>
        <v>9906.9460000000017</v>
      </c>
      <c r="H5121" s="2">
        <f t="shared" ca="1" si="1429"/>
        <v>102507.2</v>
      </c>
      <c r="I5121">
        <f t="shared" ca="1" si="1430"/>
        <v>1</v>
      </c>
      <c r="J5121">
        <f t="shared" si="1431"/>
        <v>1</v>
      </c>
      <c r="K5121">
        <f t="shared" si="1442"/>
        <v>93.049999999999272</v>
      </c>
      <c r="L5121">
        <f t="shared" ca="1" si="1443"/>
        <v>-93.049999999999272</v>
      </c>
      <c r="M5121" s="14">
        <f t="shared" si="1444"/>
        <v>6923.0300000000498</v>
      </c>
      <c r="N5121">
        <f t="shared" si="1432"/>
        <v>0</v>
      </c>
      <c r="O5121">
        <f t="shared" si="1445"/>
        <v>0</v>
      </c>
      <c r="P5121">
        <f>COUNTIF(作圖資料!$A$3:$A$249,A5121)</f>
        <v>0</v>
      </c>
      <c r="R5121" s="7">
        <f t="shared" si="1433"/>
        <v>123</v>
      </c>
      <c r="S5121" s="8">
        <f t="shared" ca="1" si="1434"/>
        <v>-123</v>
      </c>
      <c r="T5121" s="8">
        <f t="shared" ca="1" si="1435"/>
        <v>8830</v>
      </c>
      <c r="U5121" s="8">
        <f t="shared" ca="1" si="1436"/>
        <v>0</v>
      </c>
      <c r="V5121" s="9">
        <f t="shared" ca="1" si="1437"/>
        <v>0</v>
      </c>
      <c r="W5121" s="3">
        <f t="shared" si="1438"/>
        <v>-2.381123898267723E-3</v>
      </c>
      <c r="X5121" s="3">
        <f t="shared" si="1439"/>
        <v>6.8990290543844424E-3</v>
      </c>
      <c r="Y5121" s="3">
        <f t="shared" si="1440"/>
        <v>9.9531615925059214E-3</v>
      </c>
    </row>
    <row r="5122" spans="1:25" x14ac:dyDescent="0.25">
      <c r="A5122" s="1">
        <v>43537</v>
      </c>
      <c r="B5122" s="2">
        <v>10373.32</v>
      </c>
      <c r="C5122" s="2">
        <v>94357</v>
      </c>
      <c r="D5122" s="2">
        <v>10362</v>
      </c>
      <c r="E5122" s="2">
        <v>10355</v>
      </c>
      <c r="F5122" s="13">
        <f t="shared" si="1428"/>
        <v>-1.0912610427519231E-3</v>
      </c>
      <c r="G5122" s="2">
        <f t="shared" si="1441"/>
        <v>9914.5556666666689</v>
      </c>
      <c r="H5122" s="2">
        <f t="shared" ca="1" si="1429"/>
        <v>101440.4</v>
      </c>
      <c r="I5122">
        <f t="shared" ca="1" si="1430"/>
        <v>-1</v>
      </c>
      <c r="J5122">
        <f t="shared" si="1431"/>
        <v>-1</v>
      </c>
      <c r="K5122">
        <f t="shared" si="1442"/>
        <v>29.989999999999782</v>
      </c>
      <c r="L5122">
        <f t="shared" ca="1" si="1443"/>
        <v>29.989999999999782</v>
      </c>
      <c r="M5122" s="14">
        <f t="shared" si="1444"/>
        <v>6923.0300000000498</v>
      </c>
      <c r="N5122">
        <f t="shared" si="1432"/>
        <v>0</v>
      </c>
      <c r="O5122">
        <f t="shared" si="1445"/>
        <v>0</v>
      </c>
      <c r="P5122">
        <f>COUNTIF(作圖資料!$A$3:$A$249,A5122)</f>
        <v>0</v>
      </c>
      <c r="R5122" s="7">
        <f t="shared" si="1433"/>
        <v>12</v>
      </c>
      <c r="S5122" s="8">
        <f t="shared" ca="1" si="1434"/>
        <v>12</v>
      </c>
      <c r="T5122" s="8">
        <f t="shared" ca="1" si="1435"/>
        <v>8830</v>
      </c>
      <c r="U5122" s="8">
        <f t="shared" ca="1" si="1436"/>
        <v>0</v>
      </c>
      <c r="V5122" s="9">
        <f t="shared" ca="1" si="1437"/>
        <v>0</v>
      </c>
      <c r="W5122" s="3">
        <f t="shared" si="1438"/>
        <v>-2.381123898267723E-3</v>
      </c>
      <c r="X5122" s="3">
        <f t="shared" si="1439"/>
        <v>9.8184855428982143E-3</v>
      </c>
      <c r="Y5122" s="3">
        <f t="shared" si="1440"/>
        <v>1.1124121779859442E-2</v>
      </c>
    </row>
    <row r="5123" spans="1:25" x14ac:dyDescent="0.25">
      <c r="A5123" s="1">
        <v>43538</v>
      </c>
      <c r="B5123" s="2">
        <v>10348.65</v>
      </c>
      <c r="C5123" s="2">
        <v>113865</v>
      </c>
      <c r="D5123" s="2">
        <v>10338</v>
      </c>
      <c r="E5123" s="2">
        <v>10332</v>
      </c>
      <c r="F5123" s="13">
        <f t="shared" ref="F5123:F5140" si="1446">IF(P5123=1,E5123,D5123)/B5123-1</f>
        <v>-1.0291197402559904E-3</v>
      </c>
      <c r="G5123" s="2">
        <f t="shared" si="1441"/>
        <v>9925.6211666666713</v>
      </c>
      <c r="H5123" s="2">
        <f t="shared" ref="H5123:H5140" ca="1" si="1447">IF(ROW()&gt;$H$1,AVERAGE(OFFSET(C5123,-$H$1+1,,$H$1)),"")</f>
        <v>102682.8</v>
      </c>
      <c r="I5123">
        <f t="shared" ref="I5123:I5140" ca="1" si="1448">IF(H5123="",0,SIGN(C5123-H5123))</f>
        <v>1</v>
      </c>
      <c r="J5123">
        <f t="shared" ref="J5123:J5140" si="1449">SIGN(F5123)</f>
        <v>-1</v>
      </c>
      <c r="K5123">
        <f t="shared" si="1442"/>
        <v>-24.670000000000073</v>
      </c>
      <c r="L5123">
        <f t="shared" ca="1" si="1443"/>
        <v>24.670000000000073</v>
      </c>
      <c r="M5123" s="14">
        <f t="shared" si="1444"/>
        <v>6923.0300000000498</v>
      </c>
      <c r="N5123">
        <f t="shared" ref="N5123:N5140" si="1450">INT(M5123*$Q$1/B5123)*CHOOSE($L$1,I5123,J5123)</f>
        <v>0</v>
      </c>
      <c r="O5123">
        <f t="shared" si="1445"/>
        <v>0</v>
      </c>
      <c r="P5123">
        <f>COUNTIF(作圖資料!$A$3:$A$249,A5123)</f>
        <v>0</v>
      </c>
      <c r="R5123" s="7">
        <f t="shared" si="1433"/>
        <v>-24</v>
      </c>
      <c r="S5123" s="8">
        <f t="shared" ca="1" si="1434"/>
        <v>24</v>
      </c>
      <c r="T5123" s="8">
        <f t="shared" ca="1" si="1435"/>
        <v>8830</v>
      </c>
      <c r="U5123" s="8">
        <f t="shared" ca="1" si="1436"/>
        <v>0</v>
      </c>
      <c r="V5123" s="9">
        <f t="shared" ca="1" si="1437"/>
        <v>0</v>
      </c>
      <c r="W5123" s="3">
        <f t="shared" si="1438"/>
        <v>-2.381123898267723E-3</v>
      </c>
      <c r="X5123" s="3">
        <f t="shared" si="1439"/>
        <v>7.4169186348742588E-3</v>
      </c>
      <c r="Y5123" s="3">
        <f t="shared" si="1440"/>
        <v>8.7822014051521791E-3</v>
      </c>
    </row>
    <row r="5124" spans="1:25" x14ac:dyDescent="0.25">
      <c r="A5124" s="1">
        <v>43539</v>
      </c>
      <c r="B5124" s="2">
        <v>10439.24</v>
      </c>
      <c r="C5124" s="2">
        <v>152996</v>
      </c>
      <c r="D5124" s="2">
        <v>10415</v>
      </c>
      <c r="E5124" s="2">
        <v>10408</v>
      </c>
      <c r="F5124" s="13">
        <f t="shared" si="1446"/>
        <v>-2.3220081155332917E-3</v>
      </c>
      <c r="G5124" s="2">
        <f t="shared" si="1441"/>
        <v>9936.9271666666682</v>
      </c>
      <c r="H5124" s="2">
        <f t="shared" ca="1" si="1447"/>
        <v>112359.4</v>
      </c>
      <c r="I5124">
        <f t="shared" ca="1" si="1448"/>
        <v>1</v>
      </c>
      <c r="J5124">
        <f t="shared" si="1449"/>
        <v>-1</v>
      </c>
      <c r="K5124">
        <f t="shared" si="1442"/>
        <v>90.590000000000146</v>
      </c>
      <c r="L5124">
        <f t="shared" ca="1" si="1443"/>
        <v>90.590000000000146</v>
      </c>
      <c r="M5124" s="14">
        <f t="shared" si="1444"/>
        <v>6923.0300000000498</v>
      </c>
      <c r="N5124">
        <f t="shared" si="1450"/>
        <v>0</v>
      </c>
      <c r="O5124">
        <f t="shared" si="1445"/>
        <v>0</v>
      </c>
      <c r="P5124">
        <f>COUNTIF(作圖資料!$A$3:$A$249,A5124)</f>
        <v>0</v>
      </c>
      <c r="R5124" s="7">
        <f t="shared" ref="R5124:R5140" si="1451">D5124-IF(P5123=1,E5123,D5123)</f>
        <v>77</v>
      </c>
      <c r="S5124" s="8">
        <f t="shared" ref="S5124:S5140" ca="1" si="1452">I5123*R5124</f>
        <v>77</v>
      </c>
      <c r="T5124" s="8">
        <f t="shared" ref="T5124:T5140" ca="1" si="1453">T5123+R5124*U5123</f>
        <v>8830</v>
      </c>
      <c r="U5124" s="8">
        <f t="shared" ref="U5124:U5140" ca="1" si="1454">INT(T5124*$Q$1/IF(P5124=1,E5124,D5124))*I5124</f>
        <v>0</v>
      </c>
      <c r="V5124" s="9">
        <f t="shared" ref="V5124:V5140" ca="1" si="1455">IF(P5124=1,ABS(U5124)+ABS(U5123),ABS(U5124-U5123))</f>
        <v>0</v>
      </c>
      <c r="W5124" s="3">
        <f t="shared" ref="W5124:W5140" si="1456">IF(P5123=1,F5123,W5123)</f>
        <v>-2.381123898267723E-3</v>
      </c>
      <c r="X5124" s="3">
        <f t="shared" ref="X5124:X5140" si="1457">IF(P5123=1,K5124/B5123,(1+K5124/B5123)*(1+X5123)-1)</f>
        <v>1.6235643653029763E-2</v>
      </c>
      <c r="Y5124" s="3">
        <f t="shared" ref="Y5124:Y5140" si="1458">IF(P5123=1,R5124/E5123,(1+R5124/D5123)*(1+Y5123)-1)</f>
        <v>1.6295862607337952E-2</v>
      </c>
    </row>
    <row r="5125" spans="1:25" x14ac:dyDescent="0.25">
      <c r="A5125" s="1">
        <v>43542</v>
      </c>
      <c r="B5125" s="2">
        <v>10512.7</v>
      </c>
      <c r="C5125" s="2">
        <v>115803</v>
      </c>
      <c r="D5125" s="2">
        <v>10478</v>
      </c>
      <c r="E5125" s="2">
        <v>10475</v>
      </c>
      <c r="F5125" s="13">
        <f t="shared" si="1446"/>
        <v>-3.300769545407034E-3</v>
      </c>
      <c r="G5125" s="2">
        <f t="shared" si="1441"/>
        <v>9951.3465000000033</v>
      </c>
      <c r="H5125" s="2">
        <f t="shared" ca="1" si="1447"/>
        <v>117378.4</v>
      </c>
      <c r="I5125">
        <f t="shared" ca="1" si="1448"/>
        <v>-1</v>
      </c>
      <c r="J5125">
        <f t="shared" si="1449"/>
        <v>-1</v>
      </c>
      <c r="K5125">
        <f t="shared" si="1442"/>
        <v>73.460000000000946</v>
      </c>
      <c r="L5125">
        <f t="shared" ca="1" si="1443"/>
        <v>73.460000000000946</v>
      </c>
      <c r="M5125" s="14">
        <f t="shared" si="1444"/>
        <v>6923.0300000000498</v>
      </c>
      <c r="N5125">
        <f t="shared" si="1450"/>
        <v>0</v>
      </c>
      <c r="O5125">
        <f t="shared" si="1445"/>
        <v>0</v>
      </c>
      <c r="P5125">
        <f>COUNTIF(作圖資料!$A$3:$A$249,A5125)</f>
        <v>0</v>
      </c>
      <c r="R5125" s="7">
        <f t="shared" si="1451"/>
        <v>63</v>
      </c>
      <c r="S5125" s="8">
        <f t="shared" ca="1" si="1452"/>
        <v>63</v>
      </c>
      <c r="T5125" s="8">
        <f t="shared" ca="1" si="1453"/>
        <v>8830</v>
      </c>
      <c r="U5125" s="8">
        <f t="shared" ca="1" si="1454"/>
        <v>0</v>
      </c>
      <c r="V5125" s="9">
        <f t="shared" ca="1" si="1455"/>
        <v>0</v>
      </c>
      <c r="W5125" s="3">
        <f t="shared" si="1456"/>
        <v>-2.381123898267723E-3</v>
      </c>
      <c r="X5125" s="3">
        <f t="shared" si="1457"/>
        <v>2.3386803161073777E-2</v>
      </c>
      <c r="Y5125" s="3">
        <f t="shared" si="1458"/>
        <v>2.2443403590944655E-2</v>
      </c>
    </row>
    <row r="5126" spans="1:25" x14ac:dyDescent="0.25">
      <c r="A5126" s="1">
        <v>43543</v>
      </c>
      <c r="B5126" s="2">
        <v>10512.32</v>
      </c>
      <c r="C5126" s="2">
        <v>114690</v>
      </c>
      <c r="D5126" s="2">
        <v>10502</v>
      </c>
      <c r="E5126" s="2">
        <v>10493</v>
      </c>
      <c r="F5126" s="13">
        <f t="shared" si="1446"/>
        <v>-9.8170527533403273E-4</v>
      </c>
      <c r="G5126" s="2">
        <f t="shared" si="1441"/>
        <v>9964.7678333333351</v>
      </c>
      <c r="H5126" s="2">
        <f t="shared" ca="1" si="1447"/>
        <v>118342.2</v>
      </c>
      <c r="I5126">
        <f t="shared" ca="1" si="1448"/>
        <v>-1</v>
      </c>
      <c r="J5126">
        <f t="shared" si="1449"/>
        <v>-1</v>
      </c>
      <c r="K5126">
        <f t="shared" si="1442"/>
        <v>-0.38000000000101863</v>
      </c>
      <c r="L5126">
        <f t="shared" ca="1" si="1443"/>
        <v>0.38000000000101863</v>
      </c>
      <c r="M5126" s="14">
        <f t="shared" si="1444"/>
        <v>6923.0300000000498</v>
      </c>
      <c r="N5126">
        <f t="shared" si="1450"/>
        <v>0</v>
      </c>
      <c r="O5126">
        <f t="shared" si="1445"/>
        <v>0</v>
      </c>
      <c r="P5126">
        <f>COUNTIF(作圖資料!$A$3:$A$249,A5126)</f>
        <v>0</v>
      </c>
      <c r="R5126" s="7">
        <f t="shared" si="1451"/>
        <v>24</v>
      </c>
      <c r="S5126" s="8">
        <f t="shared" ca="1" si="1452"/>
        <v>-24</v>
      </c>
      <c r="T5126" s="8">
        <f t="shared" ca="1" si="1453"/>
        <v>8830</v>
      </c>
      <c r="U5126" s="8">
        <f t="shared" ca="1" si="1454"/>
        <v>0</v>
      </c>
      <c r="V5126" s="9">
        <f t="shared" ca="1" si="1455"/>
        <v>0</v>
      </c>
      <c r="W5126" s="3">
        <f t="shared" si="1456"/>
        <v>-2.381123898267723E-3</v>
      </c>
      <c r="X5126" s="3">
        <f t="shared" si="1457"/>
        <v>2.3349811048181568E-2</v>
      </c>
      <c r="Y5126" s="3">
        <f t="shared" si="1458"/>
        <v>2.4785323965651918E-2</v>
      </c>
    </row>
    <row r="5127" spans="1:25" x14ac:dyDescent="0.25">
      <c r="A5127" s="1">
        <v>43544</v>
      </c>
      <c r="B5127" s="2">
        <v>10551.56</v>
      </c>
      <c r="C5127" s="2">
        <v>118667</v>
      </c>
      <c r="D5127" s="2">
        <v>10545</v>
      </c>
      <c r="E5127" s="2">
        <v>10515</v>
      </c>
      <c r="F5127" s="13">
        <f t="shared" si="1446"/>
        <v>-3.4648904996038565E-3</v>
      </c>
      <c r="G5127" s="2">
        <f t="shared" si="1441"/>
        <v>9977.019666666667</v>
      </c>
      <c r="H5127" s="2">
        <f t="shared" ca="1" si="1447"/>
        <v>123204.2</v>
      </c>
      <c r="I5127">
        <f t="shared" ca="1" si="1448"/>
        <v>-1</v>
      </c>
      <c r="J5127">
        <f t="shared" si="1449"/>
        <v>-1</v>
      </c>
      <c r="K5127">
        <f t="shared" si="1442"/>
        <v>39.239999999999782</v>
      </c>
      <c r="L5127">
        <f t="shared" ca="1" si="1443"/>
        <v>-39.239999999999782</v>
      </c>
      <c r="M5127" s="14">
        <f t="shared" si="1444"/>
        <v>6923.0300000000498</v>
      </c>
      <c r="N5127">
        <f t="shared" si="1450"/>
        <v>0</v>
      </c>
      <c r="O5127">
        <f t="shared" si="1445"/>
        <v>0</v>
      </c>
      <c r="P5127">
        <f>COUNTIF(作圖資料!$A$3:$A$249,A5127)</f>
        <v>1</v>
      </c>
      <c r="R5127" s="7">
        <f t="shared" si="1451"/>
        <v>43</v>
      </c>
      <c r="S5127" s="8">
        <f t="shared" ca="1" si="1452"/>
        <v>-43</v>
      </c>
      <c r="T5127" s="8">
        <f t="shared" ca="1" si="1453"/>
        <v>8830</v>
      </c>
      <c r="U5127" s="8">
        <f t="shared" ca="1" si="1454"/>
        <v>0</v>
      </c>
      <c r="V5127" s="9">
        <f t="shared" ca="1" si="1455"/>
        <v>0</v>
      </c>
      <c r="W5127" s="3">
        <f t="shared" si="1456"/>
        <v>-2.381123898267723E-3</v>
      </c>
      <c r="X5127" s="3">
        <f t="shared" si="1457"/>
        <v>2.7169733442622634E-2</v>
      </c>
      <c r="Y5127" s="3">
        <f t="shared" si="1458"/>
        <v>2.8981264637002457E-2</v>
      </c>
    </row>
    <row r="5128" spans="1:25" x14ac:dyDescent="0.25">
      <c r="A5128" s="1">
        <v>43545</v>
      </c>
      <c r="B5128" s="2">
        <v>10609.55</v>
      </c>
      <c r="C5128" s="2">
        <v>111123</v>
      </c>
      <c r="D5128" s="2">
        <v>10585</v>
      </c>
      <c r="E5128" s="2">
        <v>10575</v>
      </c>
      <c r="F5128" s="13">
        <f t="shared" si="1446"/>
        <v>-2.3139529951787807E-3</v>
      </c>
      <c r="G5128" s="2">
        <f t="shared" si="1441"/>
        <v>9989.5328333333346</v>
      </c>
      <c r="H5128" s="2">
        <f t="shared" ca="1" si="1447"/>
        <v>122655.8</v>
      </c>
      <c r="I5128">
        <f t="shared" ca="1" si="1448"/>
        <v>-1</v>
      </c>
      <c r="J5128">
        <f t="shared" si="1449"/>
        <v>-1</v>
      </c>
      <c r="K5128">
        <f t="shared" si="1442"/>
        <v>57.989999999999782</v>
      </c>
      <c r="L5128">
        <f t="shared" ca="1" si="1443"/>
        <v>-57.989999999999782</v>
      </c>
      <c r="M5128" s="14">
        <f t="shared" si="1444"/>
        <v>6923.0300000000498</v>
      </c>
      <c r="N5128">
        <f t="shared" si="1450"/>
        <v>0</v>
      </c>
      <c r="O5128">
        <f t="shared" si="1445"/>
        <v>0</v>
      </c>
      <c r="P5128">
        <f>COUNTIF(作圖資料!$A$3:$A$249,A5128)</f>
        <v>0</v>
      </c>
      <c r="R5128" s="7">
        <f t="shared" si="1451"/>
        <v>70</v>
      </c>
      <c r="S5128" s="8">
        <f t="shared" ca="1" si="1452"/>
        <v>-70</v>
      </c>
      <c r="T5128" s="8">
        <f t="shared" ca="1" si="1453"/>
        <v>8830</v>
      </c>
      <c r="U5128" s="8">
        <f t="shared" ca="1" si="1454"/>
        <v>0</v>
      </c>
      <c r="V5128" s="9">
        <f t="shared" ca="1" si="1455"/>
        <v>0</v>
      </c>
      <c r="W5128" s="3">
        <f t="shared" si="1456"/>
        <v>-3.4648904996038565E-3</v>
      </c>
      <c r="X5128" s="3">
        <f t="shared" si="1457"/>
        <v>5.4958698050335481E-3</v>
      </c>
      <c r="Y5128" s="3">
        <f t="shared" si="1458"/>
        <v>6.6571564431764148E-3</v>
      </c>
    </row>
    <row r="5129" spans="1:25" x14ac:dyDescent="0.25">
      <c r="A5129" s="1">
        <v>43546</v>
      </c>
      <c r="B5129" s="2">
        <v>10639.07</v>
      </c>
      <c r="C5129" s="2">
        <v>130355</v>
      </c>
      <c r="D5129" s="2">
        <v>10614</v>
      </c>
      <c r="E5129" s="2">
        <v>10604</v>
      </c>
      <c r="F5129" s="13">
        <f t="shared" si="1446"/>
        <v>-2.3564089718367542E-3</v>
      </c>
      <c r="G5129" s="2">
        <f t="shared" si="1441"/>
        <v>10003.948000000002</v>
      </c>
      <c r="H5129" s="2">
        <f t="shared" ca="1" si="1447"/>
        <v>118127.6</v>
      </c>
      <c r="I5129">
        <f t="shared" ca="1" si="1448"/>
        <v>1</v>
      </c>
      <c r="J5129">
        <f t="shared" si="1449"/>
        <v>-1</v>
      </c>
      <c r="K5129">
        <f t="shared" si="1442"/>
        <v>29.520000000000437</v>
      </c>
      <c r="L5129">
        <f t="shared" ca="1" si="1443"/>
        <v>-29.520000000000437</v>
      </c>
      <c r="M5129" s="14">
        <f t="shared" si="1444"/>
        <v>6923.0300000000498</v>
      </c>
      <c r="N5129">
        <f t="shared" si="1450"/>
        <v>0</v>
      </c>
      <c r="O5129">
        <f t="shared" si="1445"/>
        <v>0</v>
      </c>
      <c r="P5129">
        <f>COUNTIF(作圖資料!$A$3:$A$249,A5129)</f>
        <v>0</v>
      </c>
      <c r="R5129" s="7">
        <f t="shared" si="1451"/>
        <v>29</v>
      </c>
      <c r="S5129" s="8">
        <f t="shared" ca="1" si="1452"/>
        <v>-29</v>
      </c>
      <c r="T5129" s="8">
        <f t="shared" ca="1" si="1453"/>
        <v>8830</v>
      </c>
      <c r="U5129" s="8">
        <f t="shared" ca="1" si="1454"/>
        <v>0</v>
      </c>
      <c r="V5129" s="9">
        <f t="shared" ca="1" si="1455"/>
        <v>0</v>
      </c>
      <c r="W5129" s="3">
        <f t="shared" si="1456"/>
        <v>-3.4648904996038565E-3</v>
      </c>
      <c r="X5129" s="3">
        <f t="shared" si="1457"/>
        <v>8.2935603834883853E-3</v>
      </c>
      <c r="Y5129" s="3">
        <f t="shared" si="1458"/>
        <v>9.4151212553494901E-3</v>
      </c>
    </row>
    <row r="5130" spans="1:25" x14ac:dyDescent="0.25">
      <c r="A5130" s="1">
        <v>43549</v>
      </c>
      <c r="B5130" s="2">
        <v>10479.48</v>
      </c>
      <c r="C5130" s="2">
        <v>107713</v>
      </c>
      <c r="D5130" s="2">
        <v>10439</v>
      </c>
      <c r="E5130" s="2">
        <v>10431</v>
      </c>
      <c r="F5130" s="13">
        <f t="shared" si="1446"/>
        <v>-3.8627870848553236E-3</v>
      </c>
      <c r="G5130" s="2">
        <f t="shared" si="1441"/>
        <v>10015.480500000001</v>
      </c>
      <c r="H5130" s="2">
        <f t="shared" ca="1" si="1447"/>
        <v>116509.6</v>
      </c>
      <c r="I5130">
        <f t="shared" ca="1" si="1448"/>
        <v>-1</v>
      </c>
      <c r="J5130">
        <f t="shared" si="1449"/>
        <v>-1</v>
      </c>
      <c r="K5130">
        <f t="shared" si="1442"/>
        <v>-159.59000000000015</v>
      </c>
      <c r="L5130">
        <f t="shared" ca="1" si="1443"/>
        <v>-159.59000000000015</v>
      </c>
      <c r="M5130" s="14">
        <f t="shared" si="1444"/>
        <v>6923.0300000000498</v>
      </c>
      <c r="N5130">
        <f t="shared" si="1450"/>
        <v>0</v>
      </c>
      <c r="O5130">
        <f t="shared" si="1445"/>
        <v>0</v>
      </c>
      <c r="P5130">
        <f>COUNTIF(作圖資料!$A$3:$A$249,A5130)</f>
        <v>0</v>
      </c>
      <c r="R5130" s="7">
        <f t="shared" si="1451"/>
        <v>-175</v>
      </c>
      <c r="S5130" s="8">
        <f t="shared" ca="1" si="1452"/>
        <v>-175</v>
      </c>
      <c r="T5130" s="8">
        <f t="shared" ca="1" si="1453"/>
        <v>8830</v>
      </c>
      <c r="U5130" s="8">
        <f t="shared" ca="1" si="1454"/>
        <v>0</v>
      </c>
      <c r="V5130" s="9">
        <f t="shared" ca="1" si="1455"/>
        <v>0</v>
      </c>
      <c r="W5130" s="3">
        <f t="shared" si="1456"/>
        <v>-3.4648904996038565E-3</v>
      </c>
      <c r="X5130" s="3">
        <f t="shared" si="1457"/>
        <v>-6.8312173744924376E-3</v>
      </c>
      <c r="Y5130" s="3">
        <f t="shared" si="1458"/>
        <v>-7.2277698525915479E-3</v>
      </c>
    </row>
    <row r="5131" spans="1:25" x14ac:dyDescent="0.25">
      <c r="A5131" s="1">
        <v>43550</v>
      </c>
      <c r="B5131" s="2">
        <v>10559.2</v>
      </c>
      <c r="C5131" s="2">
        <v>102825</v>
      </c>
      <c r="D5131" s="2">
        <v>10523</v>
      </c>
      <c r="E5131" s="2">
        <v>10513</v>
      </c>
      <c r="F5131" s="13">
        <f t="shared" si="1446"/>
        <v>-3.4282900219714252E-3</v>
      </c>
      <c r="G5131" s="2">
        <f t="shared" si="1441"/>
        <v>10029.486833333334</v>
      </c>
      <c r="H5131" s="2">
        <f t="shared" ca="1" si="1447"/>
        <v>114136.6</v>
      </c>
      <c r="I5131">
        <f t="shared" ca="1" si="1448"/>
        <v>-1</v>
      </c>
      <c r="J5131">
        <f t="shared" si="1449"/>
        <v>-1</v>
      </c>
      <c r="K5131">
        <f t="shared" si="1442"/>
        <v>79.720000000001164</v>
      </c>
      <c r="L5131">
        <f t="shared" ca="1" si="1443"/>
        <v>-79.720000000001164</v>
      </c>
      <c r="M5131" s="14">
        <f t="shared" si="1444"/>
        <v>6923.0300000000498</v>
      </c>
      <c r="N5131">
        <f t="shared" si="1450"/>
        <v>0</v>
      </c>
      <c r="O5131">
        <f t="shared" si="1445"/>
        <v>0</v>
      </c>
      <c r="P5131">
        <f>COUNTIF(作圖資料!$A$3:$A$249,A5131)</f>
        <v>0</v>
      </c>
      <c r="R5131" s="7">
        <f t="shared" si="1451"/>
        <v>84</v>
      </c>
      <c r="S5131" s="8">
        <f t="shared" ca="1" si="1452"/>
        <v>-84</v>
      </c>
      <c r="T5131" s="8">
        <f t="shared" ca="1" si="1453"/>
        <v>8830</v>
      </c>
      <c r="U5131" s="8">
        <f t="shared" ca="1" si="1454"/>
        <v>0</v>
      </c>
      <c r="V5131" s="9">
        <f t="shared" ca="1" si="1455"/>
        <v>0</v>
      </c>
      <c r="W5131" s="3">
        <f t="shared" si="1456"/>
        <v>-3.4648904996038565E-3</v>
      </c>
      <c r="X5131" s="3">
        <f t="shared" si="1457"/>
        <v>7.2406355079279727E-4</v>
      </c>
      <c r="Y5131" s="3">
        <f t="shared" si="1458"/>
        <v>7.6081787922022137E-4</v>
      </c>
    </row>
    <row r="5132" spans="1:25" x14ac:dyDescent="0.25">
      <c r="A5132" s="1">
        <v>43551</v>
      </c>
      <c r="B5132" s="2">
        <v>10542.7</v>
      </c>
      <c r="C5132" s="2">
        <v>103110</v>
      </c>
      <c r="D5132" s="2">
        <v>10520</v>
      </c>
      <c r="E5132" s="2">
        <v>10510</v>
      </c>
      <c r="F5132" s="13">
        <f t="shared" si="1446"/>
        <v>-2.1531486241666009E-3</v>
      </c>
      <c r="G5132" s="2">
        <f t="shared" si="1441"/>
        <v>10042.145</v>
      </c>
      <c r="H5132" s="2">
        <f t="shared" ca="1" si="1447"/>
        <v>111025.2</v>
      </c>
      <c r="I5132">
        <f t="shared" ca="1" si="1448"/>
        <v>-1</v>
      </c>
      <c r="J5132">
        <f t="shared" si="1449"/>
        <v>-1</v>
      </c>
      <c r="K5132">
        <f t="shared" si="1442"/>
        <v>-16.5</v>
      </c>
      <c r="L5132">
        <f t="shared" ca="1" si="1443"/>
        <v>16.5</v>
      </c>
      <c r="M5132" s="14">
        <f t="shared" si="1444"/>
        <v>6923.0300000000498</v>
      </c>
      <c r="N5132">
        <f t="shared" si="1450"/>
        <v>0</v>
      </c>
      <c r="O5132">
        <f t="shared" si="1445"/>
        <v>0</v>
      </c>
      <c r="P5132">
        <f>COUNTIF(作圖資料!$A$3:$A$249,A5132)</f>
        <v>0</v>
      </c>
      <c r="R5132" s="7">
        <f t="shared" si="1451"/>
        <v>-3</v>
      </c>
      <c r="S5132" s="8">
        <f t="shared" ca="1" si="1452"/>
        <v>3</v>
      </c>
      <c r="T5132" s="8">
        <f t="shared" ca="1" si="1453"/>
        <v>8830</v>
      </c>
      <c r="U5132" s="8">
        <f t="shared" ca="1" si="1454"/>
        <v>0</v>
      </c>
      <c r="V5132" s="9">
        <f t="shared" ca="1" si="1455"/>
        <v>0</v>
      </c>
      <c r="W5132" s="3">
        <f t="shared" si="1456"/>
        <v>-3.4648904996038565E-3</v>
      </c>
      <c r="X5132" s="3">
        <f t="shared" si="1457"/>
        <v>-8.3968626440045213E-4</v>
      </c>
      <c r="Y5132" s="3">
        <f t="shared" si="1458"/>
        <v>4.7551117451272162E-4</v>
      </c>
    </row>
    <row r="5133" spans="1:25" x14ac:dyDescent="0.25">
      <c r="A5133" s="1">
        <v>43552</v>
      </c>
      <c r="B5133" s="2">
        <v>10536.26</v>
      </c>
      <c r="C5133" s="2">
        <v>88679</v>
      </c>
      <c r="D5133" s="2">
        <v>10494</v>
      </c>
      <c r="E5133" s="2">
        <v>10483</v>
      </c>
      <c r="F5133" s="13">
        <f t="shared" si="1446"/>
        <v>-4.0109108924798464E-3</v>
      </c>
      <c r="G5133" s="2">
        <f t="shared" si="1441"/>
        <v>10056.507333333335</v>
      </c>
      <c r="H5133" s="2">
        <f t="shared" ca="1" si="1447"/>
        <v>106536.4</v>
      </c>
      <c r="I5133">
        <f t="shared" ca="1" si="1448"/>
        <v>-1</v>
      </c>
      <c r="J5133">
        <f t="shared" si="1449"/>
        <v>-1</v>
      </c>
      <c r="K5133">
        <f t="shared" si="1442"/>
        <v>-6.4400000000005093</v>
      </c>
      <c r="L5133">
        <f t="shared" ca="1" si="1443"/>
        <v>6.4400000000005093</v>
      </c>
      <c r="M5133" s="14">
        <f t="shared" si="1444"/>
        <v>6923.0300000000498</v>
      </c>
      <c r="N5133">
        <f t="shared" si="1450"/>
        <v>0</v>
      </c>
      <c r="O5133">
        <f t="shared" si="1445"/>
        <v>0</v>
      </c>
      <c r="P5133">
        <f>COUNTIF(作圖資料!$A$3:$A$249,A5133)</f>
        <v>0</v>
      </c>
      <c r="R5133" s="7">
        <f t="shared" si="1451"/>
        <v>-26</v>
      </c>
      <c r="S5133" s="8">
        <f t="shared" ca="1" si="1452"/>
        <v>26</v>
      </c>
      <c r="T5133" s="8">
        <f t="shared" ca="1" si="1453"/>
        <v>8830</v>
      </c>
      <c r="U5133" s="8">
        <f t="shared" ca="1" si="1454"/>
        <v>0</v>
      </c>
      <c r="V5133" s="9">
        <f t="shared" ca="1" si="1455"/>
        <v>0</v>
      </c>
      <c r="W5133" s="3">
        <f t="shared" si="1456"/>
        <v>-3.4648904996038565E-3</v>
      </c>
      <c r="X5133" s="3">
        <f t="shared" si="1457"/>
        <v>-1.4500225559062052E-3</v>
      </c>
      <c r="Y5133" s="3">
        <f t="shared" si="1458"/>
        <v>-1.9971469329528313E-3</v>
      </c>
    </row>
    <row r="5134" spans="1:25" x14ac:dyDescent="0.25">
      <c r="A5134" s="1">
        <v>43553</v>
      </c>
      <c r="B5134" s="2">
        <v>10641.04</v>
      </c>
      <c r="C5134" s="2">
        <v>120989</v>
      </c>
      <c r="D5134" s="2">
        <v>10597</v>
      </c>
      <c r="E5134" s="2">
        <v>10587</v>
      </c>
      <c r="F5134" s="13">
        <f t="shared" si="1446"/>
        <v>-4.138693210438138E-3</v>
      </c>
      <c r="G5134" s="2">
        <f t="shared" si="1441"/>
        <v>10072.58016666667</v>
      </c>
      <c r="H5134" s="2">
        <f t="shared" ca="1" si="1447"/>
        <v>104663.2</v>
      </c>
      <c r="I5134">
        <f t="shared" ca="1" si="1448"/>
        <v>1</v>
      </c>
      <c r="J5134">
        <f t="shared" si="1449"/>
        <v>-1</v>
      </c>
      <c r="K5134">
        <f t="shared" si="1442"/>
        <v>104.78000000000065</v>
      </c>
      <c r="L5134">
        <f t="shared" ca="1" si="1443"/>
        <v>-104.78000000000065</v>
      </c>
      <c r="M5134" s="14">
        <f t="shared" si="1444"/>
        <v>6923.0300000000498</v>
      </c>
      <c r="N5134">
        <f t="shared" si="1450"/>
        <v>0</v>
      </c>
      <c r="O5134">
        <f t="shared" si="1445"/>
        <v>0</v>
      </c>
      <c r="P5134">
        <f>COUNTIF(作圖資料!$A$3:$A$249,A5134)</f>
        <v>0</v>
      </c>
      <c r="R5134" s="7">
        <f t="shared" si="1451"/>
        <v>103</v>
      </c>
      <c r="S5134" s="8">
        <f t="shared" ca="1" si="1452"/>
        <v>-103</v>
      </c>
      <c r="T5134" s="8">
        <f t="shared" ca="1" si="1453"/>
        <v>8830</v>
      </c>
      <c r="U5134" s="8">
        <f t="shared" ca="1" si="1454"/>
        <v>0</v>
      </c>
      <c r="V5134" s="9">
        <f t="shared" ca="1" si="1455"/>
        <v>0</v>
      </c>
      <c r="W5134" s="3">
        <f t="shared" si="1456"/>
        <v>-3.4648904996038565E-3</v>
      </c>
      <c r="X5134" s="3">
        <f t="shared" si="1457"/>
        <v>8.4802626341511367E-3</v>
      </c>
      <c r="Y5134" s="3">
        <f t="shared" si="1458"/>
        <v>7.7983832620065474E-3</v>
      </c>
    </row>
    <row r="5135" spans="1:25" x14ac:dyDescent="0.25">
      <c r="A5135" s="1">
        <v>43556</v>
      </c>
      <c r="B5135" s="2">
        <v>10642.63</v>
      </c>
      <c r="C5135" s="2">
        <v>153056</v>
      </c>
      <c r="D5135" s="2">
        <v>10638</v>
      </c>
      <c r="E5135" s="2">
        <v>10629</v>
      </c>
      <c r="F5135" s="13">
        <f t="shared" si="1446"/>
        <v>-4.3504284185391651E-4</v>
      </c>
      <c r="G5135" s="2">
        <f t="shared" si="1441"/>
        <v>10089.188</v>
      </c>
      <c r="H5135" s="2">
        <f t="shared" ca="1" si="1447"/>
        <v>113731.8</v>
      </c>
      <c r="I5135">
        <f t="shared" ca="1" si="1448"/>
        <v>1</v>
      </c>
      <c r="J5135">
        <f t="shared" si="1449"/>
        <v>-1</v>
      </c>
      <c r="K5135">
        <f t="shared" si="1442"/>
        <v>1.5899999999983265</v>
      </c>
      <c r="L5135">
        <f t="shared" ca="1" si="1443"/>
        <v>1.5899999999983265</v>
      </c>
      <c r="M5135" s="14">
        <f t="shared" si="1444"/>
        <v>6923.0300000000498</v>
      </c>
      <c r="N5135">
        <f t="shared" si="1450"/>
        <v>0</v>
      </c>
      <c r="O5135">
        <f t="shared" si="1445"/>
        <v>0</v>
      </c>
      <c r="P5135">
        <f>COUNTIF(作圖資料!$A$3:$A$249,A5135)</f>
        <v>0</v>
      </c>
      <c r="R5135" s="7">
        <f t="shared" si="1451"/>
        <v>41</v>
      </c>
      <c r="S5135" s="8">
        <f t="shared" ca="1" si="1452"/>
        <v>41</v>
      </c>
      <c r="T5135" s="8">
        <f t="shared" ca="1" si="1453"/>
        <v>8830</v>
      </c>
      <c r="U5135" s="8">
        <f t="shared" ca="1" si="1454"/>
        <v>0</v>
      </c>
      <c r="V5135" s="9">
        <f t="shared" ca="1" si="1455"/>
        <v>0</v>
      </c>
      <c r="W5135" s="3">
        <f t="shared" si="1456"/>
        <v>-3.4648904996038565E-3</v>
      </c>
      <c r="X5135" s="3">
        <f t="shared" si="1457"/>
        <v>8.6309512527060761E-3</v>
      </c>
      <c r="Y5135" s="3">
        <f t="shared" si="1458"/>
        <v>1.169757489300971E-2</v>
      </c>
    </row>
    <row r="5136" spans="1:25" x14ac:dyDescent="0.25">
      <c r="A5136" s="1">
        <v>43557</v>
      </c>
      <c r="B5136" s="2">
        <v>10690.3</v>
      </c>
      <c r="C5136" s="2">
        <v>133367</v>
      </c>
      <c r="D5136" s="2">
        <v>10679</v>
      </c>
      <c r="E5136" s="2">
        <v>10666</v>
      </c>
      <c r="F5136" s="13">
        <f t="shared" si="1446"/>
        <v>-1.0570330112343873E-3</v>
      </c>
      <c r="G5136" s="2">
        <f t="shared" si="1441"/>
        <v>10106.698000000002</v>
      </c>
      <c r="H5136" s="2">
        <f t="shared" ca="1" si="1447"/>
        <v>119840.2</v>
      </c>
      <c r="I5136">
        <f t="shared" ca="1" si="1448"/>
        <v>1</v>
      </c>
      <c r="J5136">
        <f t="shared" si="1449"/>
        <v>-1</v>
      </c>
      <c r="K5136">
        <f t="shared" si="1442"/>
        <v>47.670000000000073</v>
      </c>
      <c r="L5136">
        <f t="shared" ca="1" si="1443"/>
        <v>47.670000000000073</v>
      </c>
      <c r="M5136" s="14">
        <f t="shared" si="1444"/>
        <v>6923.0300000000498</v>
      </c>
      <c r="N5136">
        <f t="shared" si="1450"/>
        <v>0</v>
      </c>
      <c r="O5136">
        <f t="shared" si="1445"/>
        <v>0</v>
      </c>
      <c r="P5136">
        <f>COUNTIF(作圖資料!$A$3:$A$249,A5136)</f>
        <v>0</v>
      </c>
      <c r="R5136" s="7">
        <f t="shared" si="1451"/>
        <v>41</v>
      </c>
      <c r="S5136" s="8">
        <f t="shared" ca="1" si="1452"/>
        <v>41</v>
      </c>
      <c r="T5136" s="8">
        <f t="shared" ca="1" si="1453"/>
        <v>8830</v>
      </c>
      <c r="U5136" s="8">
        <f t="shared" ca="1" si="1454"/>
        <v>0</v>
      </c>
      <c r="V5136" s="9">
        <f t="shared" ca="1" si="1455"/>
        <v>0</v>
      </c>
      <c r="W5136" s="3">
        <f t="shared" si="1456"/>
        <v>-3.4648904996038565E-3</v>
      </c>
      <c r="X5136" s="3">
        <f t="shared" si="1457"/>
        <v>1.3148766627873565E-2</v>
      </c>
      <c r="Y5136" s="3">
        <f t="shared" si="1458"/>
        <v>1.5596766524013095E-2</v>
      </c>
    </row>
    <row r="5137" spans="1:25" x14ac:dyDescent="0.25">
      <c r="A5137" s="1">
        <v>43558</v>
      </c>
      <c r="B5137" s="2">
        <v>10704.38</v>
      </c>
      <c r="C5137" s="2">
        <v>116004</v>
      </c>
      <c r="D5137" s="2">
        <v>10696</v>
      </c>
      <c r="E5137" s="2">
        <v>10686</v>
      </c>
      <c r="F5137" s="13">
        <f t="shared" si="1446"/>
        <v>-7.8285711082748399E-4</v>
      </c>
      <c r="G5137" s="2">
        <f t="shared" si="1441"/>
        <v>10126.319500000003</v>
      </c>
      <c r="H5137" s="2">
        <f t="shared" ca="1" si="1447"/>
        <v>122419</v>
      </c>
      <c r="I5137">
        <f t="shared" ca="1" si="1448"/>
        <v>-1</v>
      </c>
      <c r="J5137">
        <f t="shared" si="1449"/>
        <v>-1</v>
      </c>
      <c r="K5137">
        <f t="shared" si="1442"/>
        <v>14.079999999999927</v>
      </c>
      <c r="L5137">
        <f t="shared" ca="1" si="1443"/>
        <v>14.079999999999927</v>
      </c>
      <c r="M5137" s="14">
        <f t="shared" si="1444"/>
        <v>6923.0300000000498</v>
      </c>
      <c r="N5137">
        <f t="shared" si="1450"/>
        <v>0</v>
      </c>
      <c r="O5137">
        <f t="shared" si="1445"/>
        <v>0</v>
      </c>
      <c r="P5137">
        <f>COUNTIF(作圖資料!$A$3:$A$249,A5137)</f>
        <v>0</v>
      </c>
      <c r="R5137" s="7">
        <f t="shared" si="1451"/>
        <v>17</v>
      </c>
      <c r="S5137" s="8">
        <f t="shared" ca="1" si="1452"/>
        <v>17</v>
      </c>
      <c r="T5137" s="8">
        <f t="shared" ca="1" si="1453"/>
        <v>8830</v>
      </c>
      <c r="U5137" s="8">
        <f t="shared" ca="1" si="1454"/>
        <v>0</v>
      </c>
      <c r="V5137" s="9">
        <f t="shared" ca="1" si="1455"/>
        <v>0</v>
      </c>
      <c r="W5137" s="3">
        <f t="shared" si="1456"/>
        <v>-3.4648904996038565E-3</v>
      </c>
      <c r="X5137" s="3">
        <f t="shared" si="1457"/>
        <v>1.4483166470171671E-2</v>
      </c>
      <c r="Y5137" s="3">
        <f t="shared" si="1458"/>
        <v>1.7213504517355815E-2</v>
      </c>
    </row>
    <row r="5138" spans="1:25" x14ac:dyDescent="0.25">
      <c r="A5138" s="1">
        <v>43563</v>
      </c>
      <c r="B5138" s="2">
        <v>10800.57</v>
      </c>
      <c r="C5138" s="2">
        <v>155624</v>
      </c>
      <c r="D5138" s="2">
        <v>10771</v>
      </c>
      <c r="E5138" s="2">
        <v>10762</v>
      </c>
      <c r="F5138" s="13">
        <f t="shared" si="1446"/>
        <v>-2.7378184669882843E-3</v>
      </c>
      <c r="G5138" s="2">
        <f t="shared" si="1441"/>
        <v>10148.345833333335</v>
      </c>
      <c r="H5138" s="2">
        <f t="shared" ca="1" si="1447"/>
        <v>135808</v>
      </c>
      <c r="I5138">
        <f t="shared" ca="1" si="1448"/>
        <v>1</v>
      </c>
      <c r="J5138">
        <f t="shared" si="1449"/>
        <v>-1</v>
      </c>
      <c r="K5138">
        <f t="shared" si="1442"/>
        <v>96.190000000000509</v>
      </c>
      <c r="L5138">
        <f t="shared" ca="1" si="1443"/>
        <v>-96.190000000000509</v>
      </c>
      <c r="M5138" s="14">
        <f t="shared" si="1444"/>
        <v>6923.0300000000498</v>
      </c>
      <c r="N5138">
        <f t="shared" si="1450"/>
        <v>0</v>
      </c>
      <c r="O5138">
        <f t="shared" si="1445"/>
        <v>0</v>
      </c>
      <c r="P5138">
        <f>COUNTIF(作圖資料!$A$3:$A$249,A5138)</f>
        <v>0</v>
      </c>
      <c r="R5138" s="7">
        <f t="shared" si="1451"/>
        <v>75</v>
      </c>
      <c r="S5138" s="8">
        <f t="shared" ca="1" si="1452"/>
        <v>-75</v>
      </c>
      <c r="T5138" s="8">
        <f t="shared" ca="1" si="1453"/>
        <v>8830</v>
      </c>
      <c r="U5138" s="8">
        <f t="shared" ca="1" si="1454"/>
        <v>0</v>
      </c>
      <c r="V5138" s="9">
        <f t="shared" ca="1" si="1455"/>
        <v>0</v>
      </c>
      <c r="W5138" s="3">
        <f t="shared" si="1456"/>
        <v>-3.4648904996038565E-3</v>
      </c>
      <c r="X5138" s="3">
        <f t="shared" si="1457"/>
        <v>2.3599354029167685E-2</v>
      </c>
      <c r="Y5138" s="3">
        <f t="shared" si="1458"/>
        <v>2.4346172135044863E-2</v>
      </c>
    </row>
    <row r="5139" spans="1:25" x14ac:dyDescent="0.25">
      <c r="A5139" s="1">
        <v>43564</v>
      </c>
      <c r="B5139" s="2">
        <v>10851.6</v>
      </c>
      <c r="C5139" s="2">
        <v>138206</v>
      </c>
      <c r="D5139" s="2">
        <v>10845</v>
      </c>
      <c r="E5139" s="2">
        <v>10837</v>
      </c>
      <c r="F5139" s="13">
        <f t="shared" si="1446"/>
        <v>-6.0820524162341627E-4</v>
      </c>
      <c r="G5139" s="2">
        <f t="shared" si="1441"/>
        <v>10168.513166666668</v>
      </c>
      <c r="H5139" s="2">
        <f t="shared" ca="1" si="1447"/>
        <v>139251.4</v>
      </c>
      <c r="I5139">
        <f t="shared" ca="1" si="1448"/>
        <v>-1</v>
      </c>
      <c r="J5139">
        <f t="shared" si="1449"/>
        <v>-1</v>
      </c>
      <c r="K5139">
        <f t="shared" si="1442"/>
        <v>51.030000000000655</v>
      </c>
      <c r="L5139">
        <f t="shared" ca="1" si="1443"/>
        <v>51.030000000000655</v>
      </c>
      <c r="M5139" s="14">
        <f t="shared" si="1444"/>
        <v>6923.0300000000498</v>
      </c>
      <c r="N5139">
        <f t="shared" si="1450"/>
        <v>0</v>
      </c>
      <c r="O5139">
        <f t="shared" si="1445"/>
        <v>0</v>
      </c>
      <c r="P5139">
        <f>COUNTIF(作圖資料!$A$3:$A$249,A5139)</f>
        <v>0</v>
      </c>
      <c r="R5139" s="7">
        <f t="shared" si="1451"/>
        <v>74</v>
      </c>
      <c r="S5139" s="8">
        <f t="shared" ca="1" si="1452"/>
        <v>74</v>
      </c>
      <c r="T5139" s="8">
        <f t="shared" ca="1" si="1453"/>
        <v>8830</v>
      </c>
      <c r="U5139" s="8">
        <f t="shared" ca="1" si="1454"/>
        <v>0</v>
      </c>
      <c r="V5139" s="9">
        <f t="shared" ca="1" si="1455"/>
        <v>0</v>
      </c>
      <c r="W5139" s="3">
        <f t="shared" si="1456"/>
        <v>-3.4648904996038565E-3</v>
      </c>
      <c r="X5139" s="3">
        <f t="shared" si="1457"/>
        <v>2.8435605730338098E-2</v>
      </c>
      <c r="Y5139" s="3">
        <f t="shared" si="1458"/>
        <v>3.1383737517831412E-2</v>
      </c>
    </row>
    <row r="5140" spans="1:25" x14ac:dyDescent="0.25">
      <c r="A5140" s="1">
        <v>43565</v>
      </c>
      <c r="B5140" s="2">
        <v>10868.14</v>
      </c>
      <c r="C5140" s="2">
        <v>128465</v>
      </c>
      <c r="D5140" s="2">
        <v>10862</v>
      </c>
      <c r="E5140" s="2">
        <v>10856</v>
      </c>
      <c r="F5140" s="13">
        <f t="shared" si="1446"/>
        <v>-5.6495407677847886E-4</v>
      </c>
      <c r="G5140" s="2">
        <f t="shared" si="1441"/>
        <v>10187.525333333335</v>
      </c>
      <c r="H5140" s="2">
        <f t="shared" ca="1" si="1447"/>
        <v>134333.20000000001</v>
      </c>
      <c r="I5140">
        <f t="shared" ca="1" si="1448"/>
        <v>-1</v>
      </c>
      <c r="J5140">
        <f t="shared" si="1449"/>
        <v>-1</v>
      </c>
      <c r="K5140">
        <f t="shared" si="1442"/>
        <v>16.539999999999054</v>
      </c>
      <c r="L5140">
        <f t="shared" ca="1" si="1443"/>
        <v>-16.539999999999054</v>
      </c>
      <c r="M5140" s="15">
        <f>M5139+K5140*N5139</f>
        <v>6923.0300000000498</v>
      </c>
      <c r="N5140">
        <f t="shared" si="1450"/>
        <v>0</v>
      </c>
      <c r="O5140">
        <f t="shared" si="1445"/>
        <v>0</v>
      </c>
      <c r="P5140">
        <f>COUNTIF(作圖資料!$A$3:$A$249,A5140)</f>
        <v>0</v>
      </c>
      <c r="R5140" s="7">
        <f t="shared" si="1451"/>
        <v>17</v>
      </c>
      <c r="S5140" s="8">
        <f t="shared" ca="1" si="1452"/>
        <v>-17</v>
      </c>
      <c r="T5140" s="8">
        <f t="shared" ca="1" si="1453"/>
        <v>8830</v>
      </c>
      <c r="U5140" s="8">
        <f t="shared" ca="1" si="1454"/>
        <v>0</v>
      </c>
      <c r="V5140" s="9">
        <f t="shared" ca="1" si="1455"/>
        <v>0</v>
      </c>
      <c r="W5140" s="3">
        <f t="shared" si="1456"/>
        <v>-3.4648904996038565E-3</v>
      </c>
      <c r="X5140" s="3">
        <f t="shared" si="1457"/>
        <v>3.0003146454174123E-2</v>
      </c>
      <c r="Y5140" s="3">
        <f t="shared" si="1458"/>
        <v>3.3000475511174354E-2</v>
      </c>
    </row>
    <row r="5141" spans="1:25" x14ac:dyDescent="0.25">
      <c r="W5141" s="7"/>
      <c r="X5141" s="10"/>
    </row>
    <row r="5142" spans="1:25" x14ac:dyDescent="0.25">
      <c r="W5142" s="7"/>
      <c r="X5142" s="10"/>
    </row>
    <row r="5143" spans="1:25" x14ac:dyDescent="0.25">
      <c r="W5143" s="7"/>
      <c r="X5143" s="10"/>
    </row>
    <row r="5144" spans="1:25" x14ac:dyDescent="0.25">
      <c r="W5144" s="7"/>
      <c r="X5144" s="10"/>
    </row>
    <row r="5145" spans="1:25" x14ac:dyDescent="0.25">
      <c r="W5145" s="7"/>
      <c r="X5145" s="10"/>
    </row>
    <row r="5146" spans="1:25" ht="17.25" thickBot="1" x14ac:dyDescent="0.3">
      <c r="W5146" s="11"/>
      <c r="X5146" s="12"/>
    </row>
  </sheetData>
  <autoFilter ref="A1:Y5140"/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2" r:id="rId4" name="Label3">
          <controlPr autoLine="0" r:id="rId5">
            <anchor moveWithCells="1">
              <from>
                <xdr:col>11</xdr:col>
                <xdr:colOff>9525</xdr:colOff>
                <xdr:row>0</xdr:row>
                <xdr:rowOff>38100</xdr:rowOff>
              </from>
              <to>
                <xdr:col>11</xdr:col>
                <xdr:colOff>390525</xdr:colOff>
                <xdr:row>1</xdr:row>
                <xdr:rowOff>9525</xdr:rowOff>
              </to>
            </anchor>
          </controlPr>
        </control>
      </mc:Choice>
      <mc:Fallback>
        <control shapeId="2052" r:id="rId4" name="Label3"/>
      </mc:Fallback>
    </mc:AlternateContent>
    <mc:AlternateContent xmlns:mc="http://schemas.openxmlformats.org/markup-compatibility/2006">
      <mc:Choice Requires="x14">
        <control shapeId="2050" r:id="rId6" name="Label1">
          <controlPr autoLine="0" r:id="rId7">
            <anchor moveWithCells="1">
              <from>
                <xdr:col>16</xdr:col>
                <xdr:colOff>28575</xdr:colOff>
                <xdr:row>0</xdr:row>
                <xdr:rowOff>19050</xdr:rowOff>
              </from>
              <to>
                <xdr:col>16</xdr:col>
                <xdr:colOff>428625</xdr:colOff>
                <xdr:row>1</xdr:row>
                <xdr:rowOff>0</xdr:rowOff>
              </to>
            </anchor>
          </controlPr>
        </control>
      </mc:Choice>
      <mc:Fallback>
        <control shapeId="2050" r:id="rId6" name="Label1"/>
      </mc:Fallback>
    </mc:AlternateContent>
    <mc:AlternateContent xmlns:mc="http://schemas.openxmlformats.org/markup-compatibility/2006">
      <mc:Choice Requires="x14">
        <control shapeId="2051" r:id="rId8" name="Label2">
          <controlPr autoLine="0" r:id="rId9">
            <anchor moveWithCells="1">
              <from>
                <xdr:col>7</xdr:col>
                <xdr:colOff>9525</xdr:colOff>
                <xdr:row>0</xdr:row>
                <xdr:rowOff>28575</xdr:rowOff>
              </from>
              <to>
                <xdr:col>7</xdr:col>
                <xdr:colOff>419100</xdr:colOff>
                <xdr:row>1</xdr:row>
                <xdr:rowOff>19050</xdr:rowOff>
              </to>
            </anchor>
          </controlPr>
        </control>
      </mc:Choice>
      <mc:Fallback>
        <control shapeId="2051" r:id="rId8" name="Label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D248"/>
  <sheetViews>
    <sheetView workbookViewId="0">
      <selection activeCell="D1" sqref="D1"/>
    </sheetView>
  </sheetViews>
  <sheetFormatPr defaultRowHeight="16.5" x14ac:dyDescent="0.25"/>
  <cols>
    <col min="1" max="1" width="10.5" bestFit="1" customWidth="1"/>
    <col min="3" max="4" width="18.375" bestFit="1" customWidth="1"/>
  </cols>
  <sheetData>
    <row r="1" spans="1:4" x14ac:dyDescent="0.25">
      <c r="A1" t="s">
        <v>18</v>
      </c>
      <c r="B1" t="s">
        <v>19</v>
      </c>
      <c r="C1" t="s">
        <v>17</v>
      </c>
      <c r="D1" s="16" t="s">
        <v>20</v>
      </c>
    </row>
    <row r="2" spans="1:4" x14ac:dyDescent="0.25">
      <c r="A2" s="1">
        <v>36054</v>
      </c>
      <c r="B2" s="3">
        <v>0</v>
      </c>
      <c r="C2" s="3">
        <v>1.1402626810289362E-2</v>
      </c>
      <c r="D2" s="3">
        <v>2.7530954115076112E-2</v>
      </c>
    </row>
    <row r="3" spans="1:4" x14ac:dyDescent="0.25">
      <c r="A3" s="1">
        <v>36089</v>
      </c>
      <c r="B3" s="3">
        <v>-3.193086298782899E-3</v>
      </c>
      <c r="C3" s="3">
        <v>1.1211407379134508E-2</v>
      </c>
      <c r="D3" s="3">
        <v>1.5859408486926796E-2</v>
      </c>
    </row>
    <row r="4" spans="1:4" x14ac:dyDescent="0.25">
      <c r="A4" s="1">
        <v>36117</v>
      </c>
      <c r="B4" s="3">
        <v>5.6139738089671098E-3</v>
      </c>
      <c r="C4" s="3">
        <v>-4.6565278994499137E-2</v>
      </c>
      <c r="D4" s="3">
        <v>-5.3221288515406195E-2</v>
      </c>
    </row>
    <row r="5" spans="1:4" x14ac:dyDescent="0.25">
      <c r="A5" s="1">
        <v>36145</v>
      </c>
      <c r="B5" s="3">
        <v>1.3218071591486469E-2</v>
      </c>
      <c r="C5" s="3">
        <v>-6.7775854122596679E-2</v>
      </c>
      <c r="D5" s="3">
        <v>-7.8437089954804251E-2</v>
      </c>
    </row>
    <row r="6" spans="1:4" x14ac:dyDescent="0.25">
      <c r="A6" s="1">
        <v>36180</v>
      </c>
      <c r="B6" s="3">
        <v>1.494126651359351E-2</v>
      </c>
      <c r="C6" s="3">
        <v>-3.7773879642702402E-2</v>
      </c>
      <c r="D6" s="3">
        <v>-2.9195940671350451E-2</v>
      </c>
    </row>
    <row r="7" spans="1:4" x14ac:dyDescent="0.25">
      <c r="A7" s="1">
        <v>36211</v>
      </c>
      <c r="B7" s="3">
        <v>2.4318507064009953E-2</v>
      </c>
      <c r="C7" s="3">
        <v>0.11276396375032305</v>
      </c>
      <c r="D7" s="3">
        <v>8.9389067524115795E-2</v>
      </c>
    </row>
    <row r="8" spans="1:4" x14ac:dyDescent="0.25">
      <c r="A8" s="1">
        <v>36236</v>
      </c>
      <c r="B8" s="3">
        <v>3.3934826781429894E-3</v>
      </c>
      <c r="C8" s="3">
        <v>0.10612440007281276</v>
      </c>
      <c r="D8" s="3">
        <v>0.10471976401180028</v>
      </c>
    </row>
    <row r="9" spans="1:4" x14ac:dyDescent="0.25">
      <c r="A9" s="1">
        <v>36271</v>
      </c>
      <c r="B9" s="3">
        <v>1.1351108351975281E-2</v>
      </c>
      <c r="C9" s="3">
        <v>1.879007139263833E-2</v>
      </c>
      <c r="D9" s="3">
        <v>6.6146315650219556E-3</v>
      </c>
    </row>
    <row r="10" spans="1:4" x14ac:dyDescent="0.25">
      <c r="A10" s="1">
        <v>36299</v>
      </c>
      <c r="B10" s="3">
        <v>1.2344706222255919E-3</v>
      </c>
      <c r="C10" s="3">
        <v>5.8364195098888683E-2</v>
      </c>
      <c r="D10" s="3">
        <v>6.1122770199370846E-2</v>
      </c>
    </row>
    <row r="11" spans="1:4" x14ac:dyDescent="0.25">
      <c r="A11" s="1">
        <v>36327</v>
      </c>
      <c r="B11" s="3">
        <v>6.6980848788065206E-3</v>
      </c>
      <c r="C11" s="3">
        <v>-3.3796913272333473E-2</v>
      </c>
      <c r="D11" s="3">
        <v>-3.9812646370023352E-2</v>
      </c>
    </row>
    <row r="12" spans="1:4" x14ac:dyDescent="0.25">
      <c r="A12" s="1">
        <v>36362</v>
      </c>
      <c r="B12" s="3">
        <v>-8.5402580056892496E-4</v>
      </c>
      <c r="C12" s="3">
        <v>2.6591666506136091E-2</v>
      </c>
      <c r="D12" s="3">
        <v>2.8277634961439313E-2</v>
      </c>
    </row>
    <row r="13" spans="1:4" x14ac:dyDescent="0.25">
      <c r="A13" s="1">
        <v>36390</v>
      </c>
      <c r="B13" s="3">
        <v>8.2927701905624041E-3</v>
      </c>
      <c r="C13" s="3">
        <v>-2.8359797891092109E-3</v>
      </c>
      <c r="D13" s="3">
        <v>-9.5533498759304836E-3</v>
      </c>
    </row>
    <row r="14" spans="1:4" x14ac:dyDescent="0.25">
      <c r="A14" s="1">
        <v>36418</v>
      </c>
      <c r="B14" s="3">
        <v>6.016780746301631E-3</v>
      </c>
      <c r="C14" s="3">
        <v>-3.8188241433990799E-2</v>
      </c>
      <c r="D14" s="3">
        <v>-4.2524005486968774E-2</v>
      </c>
    </row>
    <row r="15" spans="1:4" x14ac:dyDescent="0.25">
      <c r="A15" s="1">
        <v>36453</v>
      </c>
      <c r="B15" s="3">
        <v>4.3513194828503909E-3</v>
      </c>
      <c r="C15" s="3">
        <v>-2.7208790291448626E-3</v>
      </c>
      <c r="D15" s="3">
        <v>-4.025974025974377E-3</v>
      </c>
    </row>
    <row r="16" spans="1:4" x14ac:dyDescent="0.25">
      <c r="A16" s="1">
        <v>36481</v>
      </c>
      <c r="B16" s="3">
        <v>7.091493608238908E-3</v>
      </c>
      <c r="C16" s="3">
        <v>2.8003683077462371E-2</v>
      </c>
      <c r="D16" s="3">
        <v>2.3766233766234102E-2</v>
      </c>
    </row>
    <row r="17" spans="1:4" x14ac:dyDescent="0.25">
      <c r="A17" s="1">
        <v>36509</v>
      </c>
      <c r="B17" s="3">
        <v>8.2838309441988223E-3</v>
      </c>
      <c r="C17" s="3">
        <v>0.16432163808908262</v>
      </c>
      <c r="D17" s="3">
        <v>0.15899053627760229</v>
      </c>
    </row>
    <row r="18" spans="1:4" x14ac:dyDescent="0.25">
      <c r="A18" s="1">
        <v>36544</v>
      </c>
      <c r="B18" s="3">
        <v>7.4917171505248792E-3</v>
      </c>
      <c r="C18" s="3">
        <v>9.9771183551440767E-2</v>
      </c>
      <c r="D18" s="3">
        <v>9.4360086767896201E-2</v>
      </c>
    </row>
    <row r="19" spans="1:4" x14ac:dyDescent="0.25">
      <c r="A19" s="1">
        <v>36572</v>
      </c>
      <c r="B19" s="3">
        <v>7.5026156317905546E-3</v>
      </c>
      <c r="C19" s="3">
        <v>-0.14153325205748124</v>
      </c>
      <c r="D19" s="3">
        <v>-0.15285996055226825</v>
      </c>
    </row>
    <row r="20" spans="1:4" x14ac:dyDescent="0.25">
      <c r="A20" s="1">
        <v>36600</v>
      </c>
      <c r="B20" s="3">
        <v>1.1539311784796169E-3</v>
      </c>
      <c r="C20" s="3">
        <v>5.374634115853727E-2</v>
      </c>
      <c r="D20" s="3">
        <v>5.0867052023121362E-2</v>
      </c>
    </row>
    <row r="21" spans="1:4" x14ac:dyDescent="0.25">
      <c r="A21" s="1">
        <v>36635</v>
      </c>
      <c r="B21" s="3">
        <v>-1.036861297834013E-2</v>
      </c>
      <c r="C21" s="3">
        <v>-2.0495584552523427E-3</v>
      </c>
      <c r="D21" s="3">
        <v>8.8790233074362845E-3</v>
      </c>
    </row>
    <row r="22" spans="1:4" x14ac:dyDescent="0.25">
      <c r="A22" s="1">
        <v>36663</v>
      </c>
      <c r="B22" s="3">
        <v>1.5694924133862198E-3</v>
      </c>
      <c r="C22" s="3">
        <v>-4.9323445311003855E-2</v>
      </c>
      <c r="D22" s="3">
        <v>-4.7252747252747418E-2</v>
      </c>
    </row>
    <row r="23" spans="1:4" x14ac:dyDescent="0.25">
      <c r="A23" s="1">
        <v>36698</v>
      </c>
      <c r="B23" s="3">
        <v>1.1739372047790964E-2</v>
      </c>
      <c r="C23" s="3">
        <v>-2.6132258960822496E-2</v>
      </c>
      <c r="D23" s="3">
        <v>-3.5930884540565144E-2</v>
      </c>
    </row>
    <row r="24" spans="1:4" x14ac:dyDescent="0.25">
      <c r="A24" s="1">
        <v>36726</v>
      </c>
      <c r="B24" s="3">
        <v>-1.2934088455849313E-3</v>
      </c>
      <c r="C24" s="3">
        <v>-4.854443953075871E-2</v>
      </c>
      <c r="D24" s="3">
        <v>-4.5351743840019054E-2</v>
      </c>
    </row>
    <row r="25" spans="1:4" x14ac:dyDescent="0.25">
      <c r="A25" s="1">
        <v>36754</v>
      </c>
      <c r="B25" s="3">
        <v>1.03042032703069E-2</v>
      </c>
      <c r="C25" s="3">
        <v>-0.1403680625923811</v>
      </c>
      <c r="D25" s="3">
        <v>-0.14790996784565902</v>
      </c>
    </row>
    <row r="26" spans="1:4" x14ac:dyDescent="0.25">
      <c r="A26" s="1">
        <v>36789</v>
      </c>
      <c r="B26" s="3">
        <v>1.9318061246291762E-2</v>
      </c>
      <c r="C26" s="3">
        <v>-0.21044201456667033</v>
      </c>
      <c r="D26" s="3">
        <v>-0.24026807357764146</v>
      </c>
    </row>
    <row r="27" spans="1:4" x14ac:dyDescent="0.25">
      <c r="A27" s="1">
        <v>36817</v>
      </c>
      <c r="B27" s="3">
        <v>-1.3848824515898528E-2</v>
      </c>
      <c r="C27" s="3">
        <v>5.6107712670487198E-2</v>
      </c>
      <c r="D27" s="3">
        <v>8.8295687885010299E-2</v>
      </c>
    </row>
    <row r="28" spans="1:4" x14ac:dyDescent="0.25">
      <c r="A28" s="1">
        <v>36845</v>
      </c>
      <c r="B28" s="3">
        <v>-1.0493252594553359E-3</v>
      </c>
      <c r="C28" s="3">
        <v>-0.13755050531460578</v>
      </c>
      <c r="D28" s="3">
        <v>-0.14796719595184049</v>
      </c>
    </row>
    <row r="29" spans="1:4" x14ac:dyDescent="0.25">
      <c r="A29" s="1">
        <v>36880</v>
      </c>
      <c r="B29" s="3">
        <v>-1.8571552722473683E-2</v>
      </c>
      <c r="C29" s="3">
        <v>0.16614354805785858</v>
      </c>
      <c r="D29" s="3">
        <v>0.19481054365733175</v>
      </c>
    </row>
    <row r="30" spans="1:4" x14ac:dyDescent="0.25">
      <c r="A30" s="1">
        <v>36908</v>
      </c>
      <c r="B30" s="3">
        <v>1.1967174758880095E-2</v>
      </c>
      <c r="C30" s="3">
        <v>3.1197844002113895E-2</v>
      </c>
      <c r="D30" s="3">
        <v>2.431923274533343E-2</v>
      </c>
    </row>
    <row r="31" spans="1:4" x14ac:dyDescent="0.25">
      <c r="A31" s="1">
        <v>36943</v>
      </c>
      <c r="B31" s="3">
        <v>-1.673960833350141E-3</v>
      </c>
      <c r="C31" s="3">
        <v>-5.488104121708326E-2</v>
      </c>
      <c r="D31" s="3">
        <v>-5.1851851851852371E-2</v>
      </c>
    </row>
    <row r="32" spans="1:4" x14ac:dyDescent="0.25">
      <c r="A32" s="1">
        <v>36971</v>
      </c>
      <c r="B32" s="3">
        <v>-1.4973094664813003E-3</v>
      </c>
      <c r="C32" s="3">
        <v>-2.0416401406973317E-2</v>
      </c>
      <c r="D32" s="3">
        <v>-1.5672306322350393E-2</v>
      </c>
    </row>
    <row r="33" spans="1:4" x14ac:dyDescent="0.25">
      <c r="A33" s="1">
        <v>36999</v>
      </c>
      <c r="B33" s="3">
        <v>5.5168182172999902E-3</v>
      </c>
      <c r="C33" s="3">
        <v>-7.744058846060986E-2</v>
      </c>
      <c r="D33" s="3">
        <v>-8.2866943491605061E-2</v>
      </c>
    </row>
    <row r="34" spans="1:4" x14ac:dyDescent="0.25">
      <c r="A34" s="1">
        <v>37027</v>
      </c>
      <c r="B34" s="3">
        <v>-2.3652012388775123E-3</v>
      </c>
      <c r="C34" s="3">
        <v>-1.0306925199035866E-2</v>
      </c>
      <c r="D34" s="3">
        <v>-6.7061143984217253E-3</v>
      </c>
    </row>
    <row r="35" spans="1:4" x14ac:dyDescent="0.25">
      <c r="A35" s="1">
        <v>37062</v>
      </c>
      <c r="B35" s="3">
        <v>4.4456462092714588E-3</v>
      </c>
      <c r="C35" s="3">
        <v>-0.16099561797663409</v>
      </c>
      <c r="D35" s="3">
        <v>-0.17339667458432295</v>
      </c>
    </row>
    <row r="36" spans="1:4" x14ac:dyDescent="0.25">
      <c r="A36" s="1">
        <v>37090</v>
      </c>
      <c r="B36" s="3">
        <v>-1.0400745043117277E-2</v>
      </c>
      <c r="C36" s="3">
        <v>9.5552253731731707E-2</v>
      </c>
      <c r="D36" s="3">
        <v>0.10632183908045967</v>
      </c>
    </row>
    <row r="37" spans="1:4" x14ac:dyDescent="0.25">
      <c r="A37" s="1">
        <v>37118</v>
      </c>
      <c r="B37" s="3">
        <v>-4.9987995094210591E-3</v>
      </c>
      <c r="C37" s="3">
        <v>-0.18211550233500851</v>
      </c>
      <c r="D37" s="3">
        <v>-0.1876086956521742</v>
      </c>
    </row>
    <row r="38" spans="1:4" x14ac:dyDescent="0.25">
      <c r="A38" s="1">
        <v>37153</v>
      </c>
      <c r="B38" s="3">
        <v>-2.7020736967658165E-2</v>
      </c>
      <c r="C38" s="3">
        <v>9.5102838539391499E-3</v>
      </c>
      <c r="D38" s="3">
        <v>3.8325631965208107E-2</v>
      </c>
    </row>
    <row r="39" spans="1:4" x14ac:dyDescent="0.25">
      <c r="A39" s="1">
        <v>37181</v>
      </c>
      <c r="B39" s="3">
        <v>-8.4173187709090103E-3</v>
      </c>
      <c r="C39" s="3">
        <v>0.18763835656632133</v>
      </c>
      <c r="D39" s="3">
        <v>0.20475561426684297</v>
      </c>
    </row>
    <row r="40" spans="1:4" x14ac:dyDescent="0.25">
      <c r="A40" s="1">
        <v>37216</v>
      </c>
      <c r="B40" s="3">
        <v>-2.9492408517284296E-3</v>
      </c>
      <c r="C40" s="3">
        <v>0.15189362438980281</v>
      </c>
      <c r="D40" s="3">
        <v>0.15110619469026521</v>
      </c>
    </row>
    <row r="41" spans="1:4" x14ac:dyDescent="0.25">
      <c r="A41" s="1">
        <v>37244</v>
      </c>
      <c r="B41" s="3">
        <v>-4.2053175436043144E-3</v>
      </c>
      <c r="C41" s="3">
        <v>5.100958260882904E-2</v>
      </c>
      <c r="D41" s="3">
        <v>5.0000000000000044E-2</v>
      </c>
    </row>
    <row r="42" spans="1:4" x14ac:dyDescent="0.25">
      <c r="A42" s="1">
        <v>37272</v>
      </c>
      <c r="B42" s="3">
        <v>-1.6094148857667023E-2</v>
      </c>
      <c r="C42" s="3">
        <v>3.7142445880623098E-2</v>
      </c>
      <c r="D42" s="3">
        <v>5.2777777777776702E-2</v>
      </c>
    </row>
    <row r="43" spans="1:4" x14ac:dyDescent="0.25">
      <c r="A43" s="1">
        <v>37307</v>
      </c>
      <c r="B43" s="3">
        <v>-4.599292362504448E-3</v>
      </c>
      <c r="C43" s="3">
        <v>6.4453337737035543E-2</v>
      </c>
      <c r="D43" s="3">
        <v>7.2008471584891875E-2</v>
      </c>
    </row>
    <row r="44" spans="1:4" x14ac:dyDescent="0.25">
      <c r="A44" s="1">
        <v>37335</v>
      </c>
      <c r="B44" s="3">
        <v>-6.7007093509563465E-4</v>
      </c>
      <c r="C44" s="3">
        <v>5.4731261944922061E-2</v>
      </c>
      <c r="D44" s="3">
        <v>6.5235342691989828E-2</v>
      </c>
    </row>
    <row r="45" spans="1:4" x14ac:dyDescent="0.25">
      <c r="A45" s="1">
        <v>37363</v>
      </c>
      <c r="B45" s="3">
        <v>-2.7665287575031616E-3</v>
      </c>
      <c r="C45" s="3">
        <v>-7.5107813253049827E-2</v>
      </c>
      <c r="D45" s="3">
        <v>-7.563157068884363E-2</v>
      </c>
    </row>
    <row r="46" spans="1:4" x14ac:dyDescent="0.25">
      <c r="A46" s="1">
        <v>37391</v>
      </c>
      <c r="B46" s="3">
        <v>-2.992882387673812E-3</v>
      </c>
      <c r="C46" s="3">
        <v>-8.6485672569530436E-2</v>
      </c>
      <c r="D46" s="3">
        <v>-8.8749363651789981E-2</v>
      </c>
    </row>
    <row r="47" spans="1:4" x14ac:dyDescent="0.25">
      <c r="A47" s="1">
        <v>37426</v>
      </c>
      <c r="B47" s="3">
        <v>-8.0563015093990664E-3</v>
      </c>
      <c r="C47" s="3">
        <v>-2.7535882952125057E-2</v>
      </c>
      <c r="D47" s="3">
        <v>-2.1657953696788912E-2</v>
      </c>
    </row>
    <row r="48" spans="1:4" x14ac:dyDescent="0.25">
      <c r="A48" s="1">
        <v>37454</v>
      </c>
      <c r="B48" s="3">
        <v>-1.2535184980631553E-2</v>
      </c>
      <c r="C48" s="3">
        <v>-6.9137772766920125E-2</v>
      </c>
      <c r="D48" s="3">
        <v>-5.6123432979749088E-2</v>
      </c>
    </row>
    <row r="49" spans="1:4" x14ac:dyDescent="0.25">
      <c r="A49" s="1">
        <v>37489</v>
      </c>
      <c r="B49" s="3">
        <v>-6.2993704721356902E-3</v>
      </c>
      <c r="C49" s="3">
        <v>-8.2888176456026419E-2</v>
      </c>
      <c r="D49" s="3">
        <v>-7.8649372040354049E-2</v>
      </c>
    </row>
    <row r="50" spans="1:4" x14ac:dyDescent="0.25">
      <c r="A50" s="1">
        <v>37517</v>
      </c>
      <c r="B50" s="3">
        <v>-1.1745284597280525E-2</v>
      </c>
      <c r="C50" s="3">
        <v>-5.7851940258552448E-2</v>
      </c>
      <c r="D50" s="3">
        <v>-5.2370203160270856E-2</v>
      </c>
    </row>
    <row r="51" spans="1:4" x14ac:dyDescent="0.25">
      <c r="A51" s="1">
        <v>37545</v>
      </c>
      <c r="B51" s="3">
        <v>-1.546650502448299E-2</v>
      </c>
      <c r="C51" s="3">
        <v>0.10185825369614432</v>
      </c>
      <c r="D51" s="3">
        <v>0.1209716209716214</v>
      </c>
    </row>
    <row r="52" spans="1:4" x14ac:dyDescent="0.25">
      <c r="A52" s="1">
        <v>37580</v>
      </c>
      <c r="B52" s="3">
        <v>4.6201783603738722E-3</v>
      </c>
      <c r="C52" s="3">
        <v>-2.5264854410658399E-2</v>
      </c>
      <c r="D52" s="3">
        <v>-2.6737967914438832E-2</v>
      </c>
    </row>
    <row r="53" spans="1:4" x14ac:dyDescent="0.25">
      <c r="A53" s="1">
        <v>37608</v>
      </c>
      <c r="B53" s="3">
        <v>4.2042095005874192E-3</v>
      </c>
      <c r="C53" s="3">
        <v>0.10621195653372006</v>
      </c>
      <c r="D53" s="3">
        <v>0.10735455543358907</v>
      </c>
    </row>
    <row r="54" spans="1:4" x14ac:dyDescent="0.25">
      <c r="A54" s="1">
        <v>37636</v>
      </c>
      <c r="B54" s="3">
        <v>3.4477948063853514E-3</v>
      </c>
      <c r="C54" s="3">
        <v>-9.3044622037985802E-2</v>
      </c>
      <c r="D54" s="3">
        <v>-9.7318768619662488E-2</v>
      </c>
    </row>
    <row r="55" spans="1:4" x14ac:dyDescent="0.25">
      <c r="A55" s="1">
        <v>37671</v>
      </c>
      <c r="B55" s="3">
        <v>-4.3574468833157409E-3</v>
      </c>
      <c r="C55" s="3">
        <v>-7.857907238899231E-3</v>
      </c>
      <c r="D55" s="3">
        <v>-2.427720150077417E-3</v>
      </c>
    </row>
    <row r="56" spans="1:4" x14ac:dyDescent="0.25">
      <c r="A56" s="1">
        <v>37699</v>
      </c>
      <c r="B56" s="3">
        <v>1.0918989074366614E-3</v>
      </c>
      <c r="C56" s="3">
        <v>2.0874537936288906E-2</v>
      </c>
      <c r="D56" s="3">
        <v>2.3230088495575174E-2</v>
      </c>
    </row>
    <row r="57" spans="1:4" x14ac:dyDescent="0.25">
      <c r="A57" s="1">
        <v>37727</v>
      </c>
      <c r="B57" s="3">
        <v>-4.8423628648043282E-3</v>
      </c>
      <c r="C57" s="3">
        <v>-8.5192609755885829E-2</v>
      </c>
      <c r="D57" s="3">
        <v>-7.5648572051449481E-2</v>
      </c>
    </row>
    <row r="58" spans="1:4" x14ac:dyDescent="0.25">
      <c r="A58" s="1">
        <v>37762</v>
      </c>
      <c r="B58" s="3">
        <v>-5.8435152159065362E-3</v>
      </c>
      <c r="C58" s="3">
        <v>0.18555769522653032</v>
      </c>
      <c r="D58" s="3">
        <v>0.19632633587786241</v>
      </c>
    </row>
    <row r="59" spans="1:4" x14ac:dyDescent="0.25">
      <c r="A59" s="1">
        <v>37790</v>
      </c>
      <c r="B59" s="3">
        <v>5.8610901627709211E-4</v>
      </c>
      <c r="C59" s="3">
        <v>8.2975433430618306E-2</v>
      </c>
      <c r="D59" s="3">
        <v>8.5365853658536217E-2</v>
      </c>
    </row>
    <row r="60" spans="1:4" x14ac:dyDescent="0.25">
      <c r="A60" s="1">
        <v>37818</v>
      </c>
      <c r="B60" s="3">
        <v>9.4756615877367167E-4</v>
      </c>
      <c r="C60" s="3">
        <v>2.3964372990116445E-2</v>
      </c>
      <c r="D60" s="3">
        <v>1.8638125115334914E-2</v>
      </c>
    </row>
    <row r="61" spans="1:4" x14ac:dyDescent="0.25">
      <c r="A61" s="1">
        <v>37853</v>
      </c>
      <c r="B61" s="3">
        <v>-3.7177940006601906E-3</v>
      </c>
      <c r="C61" s="3">
        <v>3.6714343180707099E-2</v>
      </c>
      <c r="D61" s="3">
        <v>4.3092522179974946E-2</v>
      </c>
    </row>
    <row r="62" spans="1:4" x14ac:dyDescent="0.25">
      <c r="A62" s="1">
        <v>37881</v>
      </c>
      <c r="B62" s="3">
        <v>1.715635951099026E-3</v>
      </c>
      <c r="C62" s="3">
        <v>3.0839687218337852E-2</v>
      </c>
      <c r="D62" s="3">
        <v>3.3524405072086649E-2</v>
      </c>
    </row>
    <row r="63" spans="1:4" x14ac:dyDescent="0.25">
      <c r="A63" s="1">
        <v>37909</v>
      </c>
      <c r="B63" s="3">
        <v>8.206765940064642E-3</v>
      </c>
      <c r="C63" s="3">
        <v>-9.936904790037171E-3</v>
      </c>
      <c r="D63" s="3">
        <v>-1.8081366147664646E-2</v>
      </c>
    </row>
    <row r="64" spans="1:4" x14ac:dyDescent="0.25">
      <c r="A64" s="1">
        <v>37944</v>
      </c>
      <c r="B64" s="3">
        <v>3.4933023726837487E-3</v>
      </c>
      <c r="C64" s="3">
        <v>-1.9350406017550004E-2</v>
      </c>
      <c r="D64" s="3">
        <v>-2.3105674481821215E-2</v>
      </c>
    </row>
    <row r="65" spans="1:4" x14ac:dyDescent="0.25">
      <c r="A65" s="1">
        <v>37972</v>
      </c>
      <c r="B65" s="3">
        <v>3.1276023511781492E-3</v>
      </c>
      <c r="C65" s="3">
        <v>0.10998242353542476</v>
      </c>
      <c r="D65" s="3">
        <v>0.10398613518197553</v>
      </c>
    </row>
    <row r="66" spans="1:4" x14ac:dyDescent="0.25">
      <c r="A66" s="1">
        <v>38013</v>
      </c>
      <c r="B66" s="3">
        <v>-9.8674472913895528E-5</v>
      </c>
      <c r="C66" s="3">
        <v>3.4648836346037326E-2</v>
      </c>
      <c r="D66" s="3">
        <v>3.6184210526315486E-2</v>
      </c>
    </row>
    <row r="67" spans="1:4" x14ac:dyDescent="0.25">
      <c r="A67" s="1">
        <v>38035</v>
      </c>
      <c r="B67" s="3">
        <v>4.4127553607786751E-3</v>
      </c>
      <c r="C67" s="3">
        <v>-4.2189877154343858E-3</v>
      </c>
      <c r="D67" s="3">
        <v>-1.0550113036925435E-2</v>
      </c>
    </row>
    <row r="68" spans="1:4" x14ac:dyDescent="0.25">
      <c r="A68" s="1">
        <v>38063</v>
      </c>
      <c r="B68" s="3">
        <v>3.1955098677709515E-3</v>
      </c>
      <c r="C68" s="3">
        <v>3.5310232016516174E-2</v>
      </c>
      <c r="D68" s="3">
        <v>3.4096075162903361E-2</v>
      </c>
    </row>
    <row r="69" spans="1:4" x14ac:dyDescent="0.25">
      <c r="A69" s="1">
        <v>38098</v>
      </c>
      <c r="B69" s="3">
        <v>3.1937153555303688E-3</v>
      </c>
      <c r="C69" s="3">
        <v>-0.13944715685914644</v>
      </c>
      <c r="D69" s="3">
        <v>-0.13773419203747084</v>
      </c>
    </row>
    <row r="70" spans="1:4" x14ac:dyDescent="0.25">
      <c r="A70" s="1">
        <v>38126</v>
      </c>
      <c r="B70" s="3">
        <v>-5.0472820096304494E-3</v>
      </c>
      <c r="C70" s="3">
        <v>-5.1261137976104432E-2</v>
      </c>
      <c r="D70" s="3">
        <v>-4.6475733150403209E-2</v>
      </c>
    </row>
    <row r="71" spans="1:4" x14ac:dyDescent="0.25">
      <c r="A71" s="1">
        <v>38154</v>
      </c>
      <c r="B71" s="3">
        <v>-1.9812379499870469E-2</v>
      </c>
      <c r="C71" s="3">
        <v>-2.7162887398923141E-2</v>
      </c>
      <c r="D71" s="3">
        <v>-5.8715596330275455E-3</v>
      </c>
    </row>
    <row r="72" spans="1:4" x14ac:dyDescent="0.25">
      <c r="A72" s="1">
        <v>38189</v>
      </c>
      <c r="B72" s="3">
        <v>-1.444409729475904E-2</v>
      </c>
      <c r="C72" s="3">
        <v>3.4423280638478104E-3</v>
      </c>
      <c r="D72" s="3">
        <v>1.725755017820263E-2</v>
      </c>
    </row>
    <row r="73" spans="1:4" x14ac:dyDescent="0.25">
      <c r="A73" s="1">
        <v>38217</v>
      </c>
      <c r="B73" s="3">
        <v>-8.7973838146561123E-3</v>
      </c>
      <c r="C73" s="3">
        <v>8.1676569480908068E-2</v>
      </c>
      <c r="D73" s="3">
        <v>9.2750929368029977E-2</v>
      </c>
    </row>
    <row r="74" spans="1:4" x14ac:dyDescent="0.25">
      <c r="A74" s="1">
        <v>38245</v>
      </c>
      <c r="B74" s="3">
        <v>-1.1922869255442947E-5</v>
      </c>
      <c r="C74" s="3">
        <v>-1.4091128192986857E-2</v>
      </c>
      <c r="D74" s="3">
        <v>-1.6351558507920139E-2</v>
      </c>
    </row>
    <row r="75" spans="1:4" x14ac:dyDescent="0.25">
      <c r="A75" s="1">
        <v>38280</v>
      </c>
      <c r="B75" s="3">
        <v>-5.770220823241301E-4</v>
      </c>
      <c r="C75" s="3">
        <v>4.1521403372987598E-2</v>
      </c>
      <c r="D75" s="3">
        <v>4.4079515989628115E-2</v>
      </c>
    </row>
    <row r="76" spans="1:4" x14ac:dyDescent="0.25">
      <c r="A76" s="1">
        <v>38308</v>
      </c>
      <c r="B76" s="3">
        <v>5.6927884711079901E-3</v>
      </c>
      <c r="C76" s="3">
        <v>-4.3293059177132998E-3</v>
      </c>
      <c r="D76" s="3">
        <v>-7.587003133761927E-3</v>
      </c>
    </row>
    <row r="77" spans="1:4" x14ac:dyDescent="0.25">
      <c r="A77" s="1">
        <v>38336</v>
      </c>
      <c r="B77" s="3">
        <v>2.0691102825785013E-3</v>
      </c>
      <c r="C77" s="3">
        <v>-1.7863985153050987E-2</v>
      </c>
      <c r="D77" s="3">
        <v>-2.16126350789696E-2</v>
      </c>
    </row>
    <row r="78" spans="1:4" x14ac:dyDescent="0.25">
      <c r="A78" s="1">
        <v>38371</v>
      </c>
      <c r="B78" s="3">
        <v>1.4672580932428847E-3</v>
      </c>
      <c r="C78" s="3">
        <v>4.2090800376567872E-2</v>
      </c>
      <c r="D78" s="3">
        <v>3.7940379403794022E-2</v>
      </c>
    </row>
    <row r="79" spans="1:4" x14ac:dyDescent="0.25">
      <c r="A79" s="1">
        <v>38399</v>
      </c>
      <c r="B79" s="3">
        <v>-2.5213681474210992E-3</v>
      </c>
      <c r="C79" s="3">
        <v>-1.1578109511043322E-2</v>
      </c>
      <c r="D79" s="3">
        <v>-9.7911227154048319E-3</v>
      </c>
    </row>
    <row r="80" spans="1:4" x14ac:dyDescent="0.25">
      <c r="A80" s="1">
        <v>38427</v>
      </c>
      <c r="B80" s="3">
        <v>-1.2120493514876651E-3</v>
      </c>
      <c r="C80" s="3">
        <v>-6.2471592593324465E-2</v>
      </c>
      <c r="D80" s="3">
        <v>-6.001648804616655E-2</v>
      </c>
    </row>
    <row r="81" spans="1:4" x14ac:dyDescent="0.25">
      <c r="A81" s="1">
        <v>38462</v>
      </c>
      <c r="B81" s="3">
        <v>-2.4609125928112263E-3</v>
      </c>
      <c r="C81" s="3">
        <v>3.4747875025689101E-2</v>
      </c>
      <c r="D81" s="3">
        <v>3.5393555203380833E-2</v>
      </c>
    </row>
    <row r="82" spans="1:4" x14ac:dyDescent="0.25">
      <c r="A82" s="1">
        <v>38490</v>
      </c>
      <c r="B82" s="3">
        <v>-3.5360042642548217E-3</v>
      </c>
      <c r="C82" s="3">
        <v>6.132752090961735E-2</v>
      </c>
      <c r="D82" s="3">
        <v>6.7461669505962218E-2</v>
      </c>
    </row>
    <row r="83" spans="1:4" x14ac:dyDescent="0.25">
      <c r="A83" s="1">
        <v>38518</v>
      </c>
      <c r="B83" s="3">
        <v>-1.6650405463764284E-2</v>
      </c>
      <c r="C83" s="3">
        <v>2.7464371971017254E-2</v>
      </c>
      <c r="D83" s="3">
        <v>4.3103448275862544E-2</v>
      </c>
    </row>
    <row r="84" spans="1:4" x14ac:dyDescent="0.25">
      <c r="A84" s="1">
        <v>38553</v>
      </c>
      <c r="B84" s="3">
        <v>-6.1972567681797264E-3</v>
      </c>
      <c r="C84" s="3">
        <v>-2.8314971955895052E-2</v>
      </c>
      <c r="D84" s="3">
        <v>-2.5689223057643873E-2</v>
      </c>
    </row>
    <row r="85" spans="1:4" x14ac:dyDescent="0.25">
      <c r="A85" s="1">
        <v>38581</v>
      </c>
      <c r="B85" s="3">
        <v>-3.8321542089613247E-3</v>
      </c>
      <c r="C85" s="3">
        <v>-2.796895826925061E-2</v>
      </c>
      <c r="D85" s="3">
        <v>-2.5570923126407741E-2</v>
      </c>
    </row>
    <row r="86" spans="1:4" x14ac:dyDescent="0.25">
      <c r="A86" s="1">
        <v>38616</v>
      </c>
      <c r="B86" s="3">
        <v>-5.5048835239168703E-4</v>
      </c>
      <c r="C86" s="3">
        <v>-6.1506360283089645E-2</v>
      </c>
      <c r="D86" s="3">
        <v>-6.3654353562004995E-2</v>
      </c>
    </row>
    <row r="87" spans="1:4" x14ac:dyDescent="0.25">
      <c r="A87" s="1">
        <v>38644</v>
      </c>
      <c r="B87" s="3">
        <v>-1.0818101352965126E-3</v>
      </c>
      <c r="C87" s="3">
        <v>6.1824746758080806E-2</v>
      </c>
      <c r="D87" s="3">
        <v>6.1708860759494222E-2</v>
      </c>
    </row>
    <row r="88" spans="1:4" x14ac:dyDescent="0.25">
      <c r="A88" s="1">
        <v>38672</v>
      </c>
      <c r="B88" s="3">
        <v>6.284939300718051E-4</v>
      </c>
      <c r="C88" s="3">
        <v>7.040620555059407E-2</v>
      </c>
      <c r="D88" s="3">
        <v>6.9256198347107834E-2</v>
      </c>
    </row>
    <row r="89" spans="1:4" x14ac:dyDescent="0.25">
      <c r="A89" s="1">
        <v>38707</v>
      </c>
      <c r="B89" s="3">
        <v>1.562140271234469E-3</v>
      </c>
      <c r="C89" s="3">
        <v>4.1765233957935521E-3</v>
      </c>
      <c r="D89" s="3">
        <v>1.234186979327534E-3</v>
      </c>
    </row>
    <row r="90" spans="1:4" x14ac:dyDescent="0.25">
      <c r="A90" s="1">
        <v>38735</v>
      </c>
      <c r="B90" s="3">
        <v>-1.2186640241763635E-3</v>
      </c>
      <c r="C90" s="3">
        <v>1.5321007182732105E-2</v>
      </c>
      <c r="D90" s="3">
        <v>1.5251887228470151E-2</v>
      </c>
    </row>
    <row r="91" spans="1:4" x14ac:dyDescent="0.25">
      <c r="A91" s="1">
        <v>38763</v>
      </c>
      <c r="B91" s="3">
        <v>-4.7723039665135136E-3</v>
      </c>
      <c r="C91" s="3">
        <v>-1.2092160479139746E-2</v>
      </c>
      <c r="D91" s="3">
        <v>-8.6797624486066871E-3</v>
      </c>
    </row>
    <row r="92" spans="1:4" x14ac:dyDescent="0.25">
      <c r="A92" s="1">
        <v>38791</v>
      </c>
      <c r="B92" s="3">
        <v>-5.6299568932455246E-3</v>
      </c>
      <c r="C92" s="3">
        <v>7.9782778774909024E-2</v>
      </c>
      <c r="D92" s="3">
        <v>8.6393088552914721E-2</v>
      </c>
    </row>
    <row r="93" spans="1:4" x14ac:dyDescent="0.25">
      <c r="A93" s="1">
        <v>38826</v>
      </c>
      <c r="B93" s="3">
        <v>2.0202364614323454E-3</v>
      </c>
      <c r="C93" s="3">
        <v>1.1088569325934605E-2</v>
      </c>
      <c r="D93" s="3">
        <v>8.2234510137533245E-3</v>
      </c>
    </row>
    <row r="94" spans="1:4" x14ac:dyDescent="0.25">
      <c r="A94" s="1">
        <v>38854</v>
      </c>
      <c r="B94" s="3">
        <v>-1.8027689294249916E-3</v>
      </c>
      <c r="C94" s="3">
        <v>-0.11483202493244871</v>
      </c>
      <c r="D94" s="3">
        <v>-0.11092342342342321</v>
      </c>
    </row>
    <row r="95" spans="1:4" x14ac:dyDescent="0.25">
      <c r="A95" s="1">
        <v>38889</v>
      </c>
      <c r="B95" s="3">
        <v>-7.2369789145008134E-3</v>
      </c>
      <c r="C95" s="3">
        <v>-3.5478499394402396E-3</v>
      </c>
      <c r="D95" s="3">
        <v>1.9187719859283803E-3</v>
      </c>
    </row>
    <row r="96" spans="1:4" x14ac:dyDescent="0.25">
      <c r="A96" s="1">
        <v>38917</v>
      </c>
      <c r="B96" s="3">
        <v>-2.5367836820003653E-2</v>
      </c>
      <c r="C96" s="3">
        <v>6.6811210022238887E-2</v>
      </c>
      <c r="D96" s="3">
        <v>9.3821510297483757E-2</v>
      </c>
    </row>
    <row r="97" spans="1:4" x14ac:dyDescent="0.25">
      <c r="A97" s="1">
        <v>38945</v>
      </c>
      <c r="B97" s="3">
        <v>-3.8272982082032669E-3</v>
      </c>
      <c r="C97" s="3">
        <v>2.7049426353255468E-2</v>
      </c>
      <c r="D97" s="3">
        <v>3.1329635736771611E-2</v>
      </c>
    </row>
    <row r="98" spans="1:4" x14ac:dyDescent="0.25">
      <c r="A98" s="1">
        <v>38980</v>
      </c>
      <c r="B98" s="3">
        <v>-2.2928943538386148E-3</v>
      </c>
      <c r="C98" s="3">
        <v>2.033071765993899E-2</v>
      </c>
      <c r="D98" s="3">
        <v>2.3754007577965197E-2</v>
      </c>
    </row>
    <row r="99" spans="1:4" x14ac:dyDescent="0.25">
      <c r="A99" s="1">
        <v>39008</v>
      </c>
      <c r="B99" s="3">
        <v>1.9949840401278784E-4</v>
      </c>
      <c r="C99" s="3">
        <v>3.1242875056999742E-2</v>
      </c>
      <c r="D99" s="3">
        <v>3.2483259723606661E-2</v>
      </c>
    </row>
    <row r="100" spans="1:4" x14ac:dyDescent="0.25">
      <c r="A100" s="1">
        <v>39036</v>
      </c>
      <c r="B100" s="3">
        <v>-3.9381775219882176E-4</v>
      </c>
      <c r="C100" s="3">
        <v>5.6861756150811349E-2</v>
      </c>
      <c r="D100" s="3">
        <v>5.9165053912081156E-2</v>
      </c>
    </row>
    <row r="101" spans="1:4" x14ac:dyDescent="0.25">
      <c r="A101" s="1">
        <v>39071</v>
      </c>
      <c r="B101" s="3">
        <v>4.2688945981812498E-3</v>
      </c>
      <c r="C101" s="3">
        <v>2.4270594311191163E-2</v>
      </c>
      <c r="D101" s="3">
        <v>2.0049472724905204E-2</v>
      </c>
    </row>
    <row r="102" spans="1:4" x14ac:dyDescent="0.25">
      <c r="A102" s="1">
        <v>39099</v>
      </c>
      <c r="B102" s="3">
        <v>3.959673116347151E-3</v>
      </c>
      <c r="C102" s="3">
        <v>8.4529192058189206E-3</v>
      </c>
      <c r="D102" s="3">
        <v>4.3229497774945891E-3</v>
      </c>
    </row>
    <row r="103" spans="1:4" x14ac:dyDescent="0.25">
      <c r="A103" s="1">
        <v>39139</v>
      </c>
      <c r="B103" s="3">
        <v>4.1517936254777954E-3</v>
      </c>
      <c r="C103" s="3">
        <v>-1.8122326017062873E-2</v>
      </c>
      <c r="D103" s="3">
        <v>-2.2690028992815026E-2</v>
      </c>
    </row>
    <row r="104" spans="1:4" x14ac:dyDescent="0.25">
      <c r="A104" s="1">
        <v>39162</v>
      </c>
      <c r="B104" s="3">
        <v>-3.6134964026179883E-3</v>
      </c>
      <c r="C104" s="3">
        <v>3.1749264860390758E-2</v>
      </c>
      <c r="D104" s="3">
        <v>3.6356579117609478E-2</v>
      </c>
    </row>
    <row r="105" spans="1:4" x14ac:dyDescent="0.25">
      <c r="A105" s="1">
        <v>39190</v>
      </c>
      <c r="B105" s="3">
        <v>4.6105923674066851E-4</v>
      </c>
      <c r="C105" s="3">
        <v>-1.8417379809105849E-3</v>
      </c>
      <c r="D105" s="3">
        <v>-1.99825152991151E-3</v>
      </c>
    </row>
    <row r="106" spans="1:4" x14ac:dyDescent="0.25">
      <c r="A106" s="1">
        <v>39218</v>
      </c>
      <c r="B106" s="3">
        <v>-2.9504654775510675E-3</v>
      </c>
      <c r="C106" s="3">
        <v>9.6050982841734855E-2</v>
      </c>
      <c r="D106" s="3">
        <v>0.10106716886377898</v>
      </c>
    </row>
    <row r="107" spans="1:4" x14ac:dyDescent="0.25">
      <c r="A107" s="1">
        <v>39253</v>
      </c>
      <c r="B107" s="3">
        <v>-2.1562652754490985E-3</v>
      </c>
      <c r="C107" s="3">
        <v>8.3312014326372807E-2</v>
      </c>
      <c r="D107" s="3">
        <v>8.5040631795811006E-2</v>
      </c>
    </row>
    <row r="108" spans="1:4" x14ac:dyDescent="0.25">
      <c r="A108" s="1">
        <v>39281</v>
      </c>
      <c r="B108" s="3">
        <v>-9.2089379938536942E-3</v>
      </c>
      <c r="C108" s="3">
        <v>-9.4072438022845817E-2</v>
      </c>
      <c r="D108" s="3">
        <v>-8.8103851883379103E-2</v>
      </c>
    </row>
    <row r="109" spans="1:4" x14ac:dyDescent="0.25">
      <c r="A109" s="1">
        <v>39309</v>
      </c>
      <c r="B109" s="3">
        <v>-1.6878776311992083E-2</v>
      </c>
      <c r="C109" s="3">
        <v>3.8791859458352285E-2</v>
      </c>
      <c r="D109" s="3">
        <v>5.6226325757575912E-2</v>
      </c>
    </row>
    <row r="110" spans="1:4" x14ac:dyDescent="0.25">
      <c r="A110" s="1">
        <v>39344</v>
      </c>
      <c r="B110" s="3">
        <v>6.0069143370549138E-3</v>
      </c>
      <c r="C110" s="3">
        <v>7.1224841425079344E-2</v>
      </c>
      <c r="D110" s="3">
        <v>6.4142538975500596E-2</v>
      </c>
    </row>
    <row r="111" spans="1:4" x14ac:dyDescent="0.25">
      <c r="A111" s="1">
        <v>39372</v>
      </c>
      <c r="B111" s="3">
        <v>8.1989843299012932E-4</v>
      </c>
      <c r="C111" s="3">
        <v>-0.11274126348021785</v>
      </c>
      <c r="D111" s="3">
        <v>-0.11828631138975954</v>
      </c>
    </row>
    <row r="112" spans="1:4" x14ac:dyDescent="0.25">
      <c r="A112" s="1">
        <v>39407</v>
      </c>
      <c r="B112" s="3">
        <v>-8.1458161197816015E-3</v>
      </c>
      <c r="C112" s="3">
        <v>-5.5374105239088478E-2</v>
      </c>
      <c r="D112" s="3">
        <v>-4.7771836007129864E-2</v>
      </c>
    </row>
    <row r="113" spans="1:4" x14ac:dyDescent="0.25">
      <c r="A113" s="1">
        <v>39435</v>
      </c>
      <c r="B113" s="3">
        <v>-3.1581009469312527E-3</v>
      </c>
      <c r="C113" s="3">
        <v>2.0616871570977802E-2</v>
      </c>
      <c r="D113" s="3">
        <v>2.0027537864563572E-2</v>
      </c>
    </row>
    <row r="114" spans="1:4" x14ac:dyDescent="0.25">
      <c r="A114" s="1">
        <v>39463</v>
      </c>
      <c r="B114" s="3">
        <v>-5.4452939896375563E-3</v>
      </c>
      <c r="C114" s="3">
        <v>-3.4851593121373314E-2</v>
      </c>
      <c r="D114" s="3">
        <v>-3.1714812538414683E-2</v>
      </c>
    </row>
    <row r="115" spans="1:4" x14ac:dyDescent="0.25">
      <c r="A115" s="1">
        <v>39498</v>
      </c>
      <c r="B115" s="3">
        <v>-8.4198179231791404E-3</v>
      </c>
      <c r="C115" s="3">
        <v>3.6086019707466166E-2</v>
      </c>
      <c r="D115" s="3">
        <v>4.3561573837506806E-2</v>
      </c>
    </row>
    <row r="116" spans="1:4" x14ac:dyDescent="0.25">
      <c r="A116" s="1">
        <v>39526</v>
      </c>
      <c r="B116" s="3">
        <v>-5.1776730424789585E-3</v>
      </c>
      <c r="C116" s="3">
        <v>0.10840592467616572</v>
      </c>
      <c r="D116" s="3">
        <v>0.11662774978493373</v>
      </c>
    </row>
    <row r="117" spans="1:4" x14ac:dyDescent="0.25">
      <c r="A117" s="1">
        <v>39554</v>
      </c>
      <c r="B117" s="3">
        <v>-2.320748639979664E-3</v>
      </c>
      <c r="C117" s="3">
        <v>-5.5669288906736725E-3</v>
      </c>
      <c r="D117" s="3">
        <v>-5.1962410171367823E-3</v>
      </c>
    </row>
    <row r="118" spans="1:4" x14ac:dyDescent="0.25">
      <c r="A118" s="1">
        <v>39589</v>
      </c>
      <c r="B118" s="3">
        <v>-2.8362044773652118E-3</v>
      </c>
      <c r="C118" s="3">
        <v>-8.8512429053293706E-2</v>
      </c>
      <c r="D118" s="3">
        <v>-8.5761957730811744E-2</v>
      </c>
    </row>
    <row r="119" spans="1:4" x14ac:dyDescent="0.25">
      <c r="A119" s="1">
        <v>39617</v>
      </c>
      <c r="B119" s="3">
        <v>-1.662046490572644E-2</v>
      </c>
      <c r="C119" s="3">
        <v>-0.18338002185558244</v>
      </c>
      <c r="D119" s="3">
        <v>-0.17361712659324358</v>
      </c>
    </row>
    <row r="120" spans="1:4" x14ac:dyDescent="0.25">
      <c r="A120" s="1">
        <v>39645</v>
      </c>
      <c r="B120" s="3">
        <v>-2.5279258014138772E-2</v>
      </c>
      <c r="C120" s="3">
        <v>4.9214381936744989E-2</v>
      </c>
      <c r="D120" s="3">
        <v>7.644091117566143E-2</v>
      </c>
    </row>
    <row r="121" spans="1:4" x14ac:dyDescent="0.25">
      <c r="A121" s="1">
        <v>39680</v>
      </c>
      <c r="B121" s="3">
        <v>-8.7914897243249746E-3</v>
      </c>
      <c r="C121" s="3">
        <v>-0.17611810990072296</v>
      </c>
      <c r="D121" s="3">
        <v>-0.17366384868892393</v>
      </c>
    </row>
    <row r="122" spans="1:4" x14ac:dyDescent="0.25">
      <c r="A122" s="1">
        <v>39708</v>
      </c>
      <c r="B122" s="3">
        <v>-9.6313139236010592E-3</v>
      </c>
      <c r="C122" s="3">
        <v>-9.5608072582216264E-2</v>
      </c>
      <c r="D122" s="3">
        <v>-8.7032201914708396E-2</v>
      </c>
    </row>
    <row r="123" spans="1:4" x14ac:dyDescent="0.25">
      <c r="A123" s="1">
        <v>39736</v>
      </c>
      <c r="B123" s="3">
        <v>-1.6442189292943943E-2</v>
      </c>
      <c r="C123" s="3">
        <v>-0.18340112766046679</v>
      </c>
      <c r="D123" s="3">
        <v>-0.17422480620155056</v>
      </c>
    </row>
    <row r="124" spans="1:4" x14ac:dyDescent="0.25">
      <c r="A124" s="1">
        <v>39771</v>
      </c>
      <c r="B124" s="3">
        <v>-3.1532950988424679E-2</v>
      </c>
      <c r="C124" s="3">
        <v>8.4949195745187778E-2</v>
      </c>
      <c r="D124" s="3">
        <v>0.12460833935888171</v>
      </c>
    </row>
    <row r="125" spans="1:4" x14ac:dyDescent="0.25">
      <c r="A125" s="1">
        <v>39799</v>
      </c>
      <c r="B125" s="3">
        <v>-5.3829372507003814E-3</v>
      </c>
      <c r="C125" s="3">
        <v>-8.6068906760298325E-2</v>
      </c>
      <c r="D125" s="3">
        <v>-7.9818299805320736E-2</v>
      </c>
    </row>
    <row r="126" spans="1:4" x14ac:dyDescent="0.25">
      <c r="A126" s="1">
        <v>39834</v>
      </c>
      <c r="B126" s="3">
        <v>-2.7300098635348213E-2</v>
      </c>
      <c r="C126" s="3">
        <v>5.8945802347944776E-2</v>
      </c>
      <c r="D126" s="3">
        <v>9.3175217812197175E-2</v>
      </c>
    </row>
    <row r="127" spans="1:4" x14ac:dyDescent="0.25">
      <c r="A127" s="1">
        <v>39862</v>
      </c>
      <c r="B127" s="3">
        <v>-1.6088049671325377E-2</v>
      </c>
      <c r="C127" s="3">
        <v>0.12208199859060076</v>
      </c>
      <c r="D127" s="3">
        <v>0.14482602801626787</v>
      </c>
    </row>
    <row r="128" spans="1:4" x14ac:dyDescent="0.25">
      <c r="A128" s="1">
        <v>39890</v>
      </c>
      <c r="B128" s="3">
        <v>-3.8711926998101776E-3</v>
      </c>
      <c r="C128" s="3">
        <v>0.16397096407358758</v>
      </c>
      <c r="D128" s="3">
        <v>0.1656722354813045</v>
      </c>
    </row>
    <row r="129" spans="1:4" x14ac:dyDescent="0.25">
      <c r="A129" s="1">
        <v>39918</v>
      </c>
      <c r="B129" s="3">
        <v>-2.7556555617774814E-3</v>
      </c>
      <c r="C129" s="3">
        <v>0.14100480154684369</v>
      </c>
      <c r="D129" s="3">
        <v>0.14302782044717599</v>
      </c>
    </row>
    <row r="130" spans="1:4" x14ac:dyDescent="0.25">
      <c r="A130" s="1">
        <v>39953</v>
      </c>
      <c r="B130" s="3">
        <v>-5.3135470089294978E-3</v>
      </c>
      <c r="C130" s="3">
        <v>-7.5736691518910382E-2</v>
      </c>
      <c r="D130" s="3">
        <v>-6.9586082783443137E-2</v>
      </c>
    </row>
    <row r="131" spans="1:4" x14ac:dyDescent="0.25">
      <c r="A131" s="1">
        <v>39981</v>
      </c>
      <c r="B131" s="3">
        <v>-8.7009010782919116E-3</v>
      </c>
      <c r="C131" s="3">
        <v>8.7588425267636216E-2</v>
      </c>
      <c r="D131" s="3">
        <v>0.10110713122761306</v>
      </c>
    </row>
    <row r="132" spans="1:4" x14ac:dyDescent="0.25">
      <c r="A132" s="1">
        <v>40009</v>
      </c>
      <c r="B132" s="3">
        <v>-1.3890125545365506E-2</v>
      </c>
      <c r="C132" s="3">
        <v>7.4169708841593796E-3</v>
      </c>
      <c r="D132" s="3">
        <v>2.2573363431150906E-2</v>
      </c>
    </row>
    <row r="133" spans="1:4" x14ac:dyDescent="0.25">
      <c r="A133" s="1">
        <v>40044</v>
      </c>
      <c r="B133" s="3">
        <v>-1.4521446311305142E-2</v>
      </c>
      <c r="C133" s="3">
        <v>9.5993565664689529E-2</v>
      </c>
      <c r="D133" s="3">
        <v>0.11270553064275068</v>
      </c>
    </row>
    <row r="134" spans="1:4" x14ac:dyDescent="0.25">
      <c r="A134" s="1">
        <v>40072</v>
      </c>
      <c r="B134" s="3">
        <v>1.311785641323393E-3</v>
      </c>
      <c r="C134" s="3">
        <v>3.5114458673376037E-2</v>
      </c>
      <c r="D134" s="3">
        <v>3.4362416107382998E-2</v>
      </c>
    </row>
    <row r="135" spans="1:4" x14ac:dyDescent="0.25">
      <c r="A135" s="1">
        <v>40107</v>
      </c>
      <c r="B135" s="3">
        <v>-6.6870090242160396E-3</v>
      </c>
      <c r="C135" s="3">
        <v>8.4645848211388763E-3</v>
      </c>
      <c r="D135" s="3">
        <v>1.7908496732025991E-2</v>
      </c>
    </row>
    <row r="136" spans="1:4" x14ac:dyDescent="0.25">
      <c r="A136" s="1">
        <v>40135</v>
      </c>
      <c r="B136" s="3">
        <v>-3.307715384545995E-3</v>
      </c>
      <c r="C136" s="3">
        <v>-1.9429126178590606E-3</v>
      </c>
      <c r="D136" s="3">
        <v>1.5501873143000111E-3</v>
      </c>
    </row>
    <row r="137" spans="1:4" x14ac:dyDescent="0.25">
      <c r="A137" s="1">
        <v>40163</v>
      </c>
      <c r="B137" s="3">
        <v>-6.7856958563393688E-3</v>
      </c>
      <c r="C137" s="3">
        <v>6.0546209814747787E-2</v>
      </c>
      <c r="D137" s="3">
        <v>6.7021691128718031E-2</v>
      </c>
    </row>
    <row r="138" spans="1:4" x14ac:dyDescent="0.25">
      <c r="A138" s="1">
        <v>40198</v>
      </c>
      <c r="B138" s="3">
        <v>-4.7804810404661335E-4</v>
      </c>
      <c r="C138" s="3">
        <v>-8.0391147960145903E-2</v>
      </c>
      <c r="D138" s="3">
        <v>-8.0199586223682617E-2</v>
      </c>
    </row>
    <row r="139" spans="1:4" x14ac:dyDescent="0.25">
      <c r="A139" s="1">
        <v>40231</v>
      </c>
      <c r="B139" s="3">
        <v>-3.5767006523774736E-3</v>
      </c>
      <c r="C139" s="3">
        <v>3.8072549880688644E-2</v>
      </c>
      <c r="D139" s="3">
        <v>4.1019514137793811E-2</v>
      </c>
    </row>
    <row r="140" spans="1:4" x14ac:dyDescent="0.25">
      <c r="A140" s="1">
        <v>40254</v>
      </c>
      <c r="B140" s="3">
        <v>-1.0028198734178817E-3</v>
      </c>
      <c r="C140" s="3">
        <v>1.817818083123246E-2</v>
      </c>
      <c r="D140" s="3">
        <v>1.7857142857143016E-2</v>
      </c>
    </row>
    <row r="141" spans="1:4" x14ac:dyDescent="0.25">
      <c r="A141" s="1">
        <v>40289</v>
      </c>
      <c r="B141" s="3">
        <v>-4.196217272195879E-3</v>
      </c>
      <c r="C141" s="3">
        <v>-5.3985154927145063E-2</v>
      </c>
      <c r="D141" s="3">
        <v>-4.7882367726529651E-2</v>
      </c>
    </row>
    <row r="142" spans="1:4" x14ac:dyDescent="0.25">
      <c r="A142" s="1">
        <v>40317</v>
      </c>
      <c r="B142" s="3">
        <v>-9.9429037088777372E-3</v>
      </c>
      <c r="C142" s="3">
        <v>-5.7387328750814204E-3</v>
      </c>
      <c r="D142" s="3">
        <v>4.6766435061462719E-3</v>
      </c>
    </row>
    <row r="143" spans="1:4" x14ac:dyDescent="0.25">
      <c r="A143" s="1">
        <v>40346</v>
      </c>
      <c r="B143" s="3">
        <v>-2.2456750995904606E-2</v>
      </c>
      <c r="C143" s="3">
        <v>2.4682734193922862E-2</v>
      </c>
      <c r="D143" s="3">
        <v>4.6277392132842765E-2</v>
      </c>
    </row>
    <row r="144" spans="1:4" x14ac:dyDescent="0.25">
      <c r="A144" s="1">
        <v>40380</v>
      </c>
      <c r="B144" s="3">
        <v>-1.380158389049102E-2</v>
      </c>
      <c r="C144" s="3">
        <v>2.8931516667986656E-2</v>
      </c>
      <c r="D144" s="3">
        <v>4.2659644502962779E-2</v>
      </c>
    </row>
    <row r="145" spans="1:4" x14ac:dyDescent="0.25">
      <c r="A145" s="1">
        <v>40408</v>
      </c>
      <c r="B145" s="3">
        <v>-5.8176953849649049E-3</v>
      </c>
      <c r="C145" s="3">
        <v>3.025201600181715E-2</v>
      </c>
      <c r="D145" s="3">
        <v>3.503427265803527E-2</v>
      </c>
    </row>
    <row r="146" spans="1:4" x14ac:dyDescent="0.25">
      <c r="A146" s="1">
        <v>40436</v>
      </c>
      <c r="B146" s="3">
        <v>-9.5788491172021928E-4</v>
      </c>
      <c r="C146" s="3">
        <v>-4.8016737262700504E-3</v>
      </c>
      <c r="D146" s="3">
        <v>-4.4139283962726372E-3</v>
      </c>
    </row>
    <row r="147" spans="1:4" x14ac:dyDescent="0.25">
      <c r="A147" s="1">
        <v>40471</v>
      </c>
      <c r="B147" s="3">
        <v>-1.9225514547142053E-3</v>
      </c>
      <c r="C147" s="3">
        <v>1.6113984407886139E-2</v>
      </c>
      <c r="D147" s="3">
        <v>1.6894808237760905E-2</v>
      </c>
    </row>
    <row r="148" spans="1:4" x14ac:dyDescent="0.25">
      <c r="A148" s="1">
        <v>40499</v>
      </c>
      <c r="B148" s="3">
        <v>1.6304202995804928E-3</v>
      </c>
      <c r="C148" s="3">
        <v>6.0707113041665872E-2</v>
      </c>
      <c r="D148" s="3">
        <v>5.5266658604426366E-2</v>
      </c>
    </row>
    <row r="149" spans="1:4" x14ac:dyDescent="0.25">
      <c r="A149" s="1">
        <v>40527</v>
      </c>
      <c r="B149" s="3">
        <v>1.9744858514214592E-3</v>
      </c>
      <c r="C149" s="3">
        <v>3.7606589689506809E-2</v>
      </c>
      <c r="D149" s="3">
        <v>3.5217688625483801E-2</v>
      </c>
    </row>
    <row r="150" spans="1:4" x14ac:dyDescent="0.25">
      <c r="A150" s="1">
        <v>40562</v>
      </c>
      <c r="B150" s="3">
        <v>-4.0743912075914546E-3</v>
      </c>
      <c r="C150" s="3">
        <v>-4.1058681358835059E-2</v>
      </c>
      <c r="D150" s="3">
        <v>-3.6468118024091112E-2</v>
      </c>
    </row>
    <row r="151" spans="1:4" x14ac:dyDescent="0.25">
      <c r="A151" s="1">
        <v>40590</v>
      </c>
      <c r="B151" s="3">
        <v>-1.0210077861025346E-2</v>
      </c>
      <c r="C151" s="3">
        <v>-4.4574977963860674E-2</v>
      </c>
      <c r="D151" s="3">
        <v>-3.6873840445268646E-2</v>
      </c>
    </row>
    <row r="152" spans="1:4" x14ac:dyDescent="0.25">
      <c r="A152" s="1">
        <v>40618</v>
      </c>
      <c r="B152" s="3">
        <v>-4.514341864694682E-3</v>
      </c>
      <c r="C152" s="3">
        <v>5.8705664429917093E-2</v>
      </c>
      <c r="D152" s="3">
        <v>6.0818148907927805E-2</v>
      </c>
    </row>
    <row r="153" spans="1:4" x14ac:dyDescent="0.25">
      <c r="A153" s="1">
        <v>40653</v>
      </c>
      <c r="B153" s="3">
        <v>-4.8563077537544519E-4</v>
      </c>
      <c r="C153" s="3">
        <v>1.4927473086070009E-2</v>
      </c>
      <c r="D153" s="3">
        <v>1.4076512657510198E-2</v>
      </c>
    </row>
    <row r="154" spans="1:4" x14ac:dyDescent="0.25">
      <c r="A154" s="1">
        <v>40681</v>
      </c>
      <c r="B154" s="3">
        <v>2.0302207753297719E-3</v>
      </c>
      <c r="C154" s="3">
        <v>-1.2676582253008384E-2</v>
      </c>
      <c r="D154" s="3">
        <v>-1.3834653575811373E-2</v>
      </c>
    </row>
    <row r="155" spans="1:4" x14ac:dyDescent="0.25">
      <c r="A155" s="1">
        <v>40709</v>
      </c>
      <c r="B155" s="3">
        <v>-2.30369871312186E-2</v>
      </c>
      <c r="C155" s="3">
        <v>-1.4185666000486985E-2</v>
      </c>
      <c r="D155" s="3">
        <v>8.1131200741773046E-3</v>
      </c>
    </row>
    <row r="156" spans="1:4" x14ac:dyDescent="0.25">
      <c r="A156" s="1">
        <v>40744</v>
      </c>
      <c r="B156" s="3">
        <v>-8.1746623371701244E-3</v>
      </c>
      <c r="C156" s="3">
        <v>-0.11077316431909756</v>
      </c>
      <c r="D156" s="3">
        <v>-0.10214244354371749</v>
      </c>
    </row>
    <row r="157" spans="1:4" x14ac:dyDescent="0.25">
      <c r="A157" s="1">
        <v>40772</v>
      </c>
      <c r="B157" s="3">
        <v>-1.275678915388756E-2</v>
      </c>
      <c r="C157" s="3">
        <v>-2.6593436117885672E-2</v>
      </c>
      <c r="D157" s="3">
        <v>-1.3868899646735433E-2</v>
      </c>
    </row>
    <row r="158" spans="1:4" x14ac:dyDescent="0.25">
      <c r="A158" s="1">
        <v>40807</v>
      </c>
      <c r="B158" s="3">
        <v>-6.475686980154105E-4</v>
      </c>
      <c r="C158" s="3">
        <v>-2.4218803908767406E-2</v>
      </c>
      <c r="D158" s="3">
        <v>-2.6689682645066992E-2</v>
      </c>
    </row>
    <row r="159" spans="1:4" x14ac:dyDescent="0.25">
      <c r="A159" s="1">
        <v>40835</v>
      </c>
      <c r="B159" s="3">
        <v>-2.2261901685893815E-3</v>
      </c>
      <c r="C159" s="3">
        <v>4.6441291543877217E-3</v>
      </c>
      <c r="D159" s="3">
        <v>8.1777293171592103E-3</v>
      </c>
    </row>
    <row r="160" spans="1:4" x14ac:dyDescent="0.25">
      <c r="A160" s="1">
        <v>40863</v>
      </c>
      <c r="B160" s="3">
        <v>-5.078835657974623E-3</v>
      </c>
      <c r="C160" s="3">
        <v>-5.6993415923070279E-2</v>
      </c>
      <c r="D160" s="3">
        <v>-5.4149659863945376E-2</v>
      </c>
    </row>
    <row r="161" spans="1:4" x14ac:dyDescent="0.25">
      <c r="A161" s="1">
        <v>40898</v>
      </c>
      <c r="B161" s="3">
        <v>-9.3016846384397223E-4</v>
      </c>
      <c r="C161" s="3">
        <v>3.8356530127123367E-2</v>
      </c>
      <c r="D161" s="3">
        <v>3.5488505747126364E-2</v>
      </c>
    </row>
    <row r="162" spans="1:4" x14ac:dyDescent="0.25">
      <c r="A162" s="1">
        <v>40926</v>
      </c>
      <c r="B162" s="3">
        <v>-4.6573740373170303E-3</v>
      </c>
      <c r="C162" s="3">
        <v>0.10666063931409853</v>
      </c>
      <c r="D162" s="3">
        <v>0.11194444444444396</v>
      </c>
    </row>
    <row r="163" spans="1:4" x14ac:dyDescent="0.25">
      <c r="A163" s="1">
        <v>40954</v>
      </c>
      <c r="B163" s="3">
        <v>1.3441196016610313E-3</v>
      </c>
      <c r="C163" s="3">
        <v>-2.9105935612172562E-3</v>
      </c>
      <c r="D163" s="3">
        <v>-4.4910179640713643E-3</v>
      </c>
    </row>
    <row r="164" spans="1:4" x14ac:dyDescent="0.25">
      <c r="A164" s="1">
        <v>40989</v>
      </c>
      <c r="B164" s="3">
        <v>-1.1200284642579605E-3</v>
      </c>
      <c r="C164" s="3">
        <v>-4.7224108424768985E-2</v>
      </c>
      <c r="D164" s="3">
        <v>-4.4274426188385396E-2</v>
      </c>
    </row>
    <row r="165" spans="1:4" x14ac:dyDescent="0.25">
      <c r="A165" s="1">
        <v>41017</v>
      </c>
      <c r="B165" s="3">
        <v>-1.1834319526626835E-3</v>
      </c>
      <c r="C165" s="3">
        <v>-4.8708744247205615E-2</v>
      </c>
      <c r="D165" s="3">
        <v>-4.4892048446551036E-2</v>
      </c>
    </row>
    <row r="166" spans="1:4" x14ac:dyDescent="0.25">
      <c r="A166" s="1">
        <v>41045</v>
      </c>
      <c r="B166" s="3">
        <v>1.3034637856845777E-3</v>
      </c>
      <c r="C166" s="3">
        <v>1.3830815100275728E-2</v>
      </c>
      <c r="D166" s="3">
        <v>9.2490336830479691E-3</v>
      </c>
    </row>
    <row r="167" spans="1:4" x14ac:dyDescent="0.25">
      <c r="A167" s="1">
        <v>41080</v>
      </c>
      <c r="B167" s="3">
        <v>-2.2990934784713035E-2</v>
      </c>
      <c r="C167" s="3">
        <v>-3.8935842707812029E-2</v>
      </c>
      <c r="D167" s="3">
        <v>-1.493162154619021E-2</v>
      </c>
    </row>
    <row r="168" spans="1:4" x14ac:dyDescent="0.25">
      <c r="A168" s="1">
        <v>41108</v>
      </c>
      <c r="B168" s="3">
        <v>-2.3272639575545706E-2</v>
      </c>
      <c r="C168" s="3">
        <v>5.939665628701718E-2</v>
      </c>
      <c r="D168" s="3">
        <v>8.4676833696441189E-2</v>
      </c>
    </row>
    <row r="169" spans="1:4" x14ac:dyDescent="0.25">
      <c r="A169" s="1">
        <v>41136</v>
      </c>
      <c r="B169" s="3">
        <v>-5.0537378109039022E-3</v>
      </c>
      <c r="C169" s="3">
        <v>4.2070291681285177E-2</v>
      </c>
      <c r="D169" s="3">
        <v>4.5356662180350282E-2</v>
      </c>
    </row>
    <row r="170" spans="1:4" x14ac:dyDescent="0.25">
      <c r="A170" s="1">
        <v>41171</v>
      </c>
      <c r="B170" s="3">
        <v>1.1680936942215503E-3</v>
      </c>
      <c r="C170" s="3">
        <v>-4.0801037277480634E-2</v>
      </c>
      <c r="D170" s="3">
        <v>-4.2484918495699908E-2</v>
      </c>
    </row>
    <row r="171" spans="1:4" x14ac:dyDescent="0.25">
      <c r="A171" s="1">
        <v>41199</v>
      </c>
      <c r="B171" s="3">
        <v>-4.3406033974598968E-3</v>
      </c>
      <c r="C171" s="3">
        <v>-5.0360377257381961E-2</v>
      </c>
      <c r="D171" s="3">
        <v>-4.6824542518837053E-2</v>
      </c>
    </row>
    <row r="172" spans="1:4" x14ac:dyDescent="0.25">
      <c r="A172" s="1">
        <v>41234</v>
      </c>
      <c r="B172" s="3">
        <v>-5.9942244399018296E-3</v>
      </c>
      <c r="C172" s="3">
        <v>8.3089628397584825E-2</v>
      </c>
      <c r="D172" s="3">
        <v>8.6999716151007211E-2</v>
      </c>
    </row>
    <row r="173" spans="1:4" x14ac:dyDescent="0.25">
      <c r="A173" s="1">
        <v>41262</v>
      </c>
      <c r="B173" s="3">
        <v>-1.7544842246208781E-3</v>
      </c>
      <c r="C173" s="3">
        <v>2.9905685075943822E-3</v>
      </c>
      <c r="D173" s="3">
        <v>6.9154488517748636E-3</v>
      </c>
    </row>
    <row r="174" spans="1:4" x14ac:dyDescent="0.25">
      <c r="A174" s="1">
        <v>41290</v>
      </c>
      <c r="B174" s="3">
        <v>-3.1725501043448068E-3</v>
      </c>
      <c r="C174" s="3">
        <v>4.2682032042366647E-2</v>
      </c>
      <c r="D174" s="3">
        <v>4.520583637311093E-2</v>
      </c>
    </row>
    <row r="175" spans="1:4" x14ac:dyDescent="0.25">
      <c r="A175" s="1">
        <v>41325</v>
      </c>
      <c r="B175" s="3">
        <v>-2.3788469442403981E-3</v>
      </c>
      <c r="C175" s="3">
        <v>-2.8779066146891075E-2</v>
      </c>
      <c r="D175" s="3">
        <v>-2.671660424469402E-2</v>
      </c>
    </row>
    <row r="176" spans="1:4" x14ac:dyDescent="0.25">
      <c r="A176" s="1">
        <v>41353</v>
      </c>
      <c r="B176" s="3">
        <v>-2.825072486256075E-3</v>
      </c>
      <c r="C176" s="3">
        <v>1.4157421810379045E-3</v>
      </c>
      <c r="D176" s="3">
        <v>4.2438271604936517E-3</v>
      </c>
    </row>
    <row r="177" spans="1:4" x14ac:dyDescent="0.25">
      <c r="A177" s="1">
        <v>41381</v>
      </c>
      <c r="B177" s="3">
        <v>-6.9239999129216967E-3</v>
      </c>
      <c r="C177" s="3">
        <v>6.5247206133380642E-2</v>
      </c>
      <c r="D177" s="3">
        <v>7.0793036750483873E-2</v>
      </c>
    </row>
    <row r="178" spans="1:4" x14ac:dyDescent="0.25">
      <c r="A178" s="1">
        <v>41409</v>
      </c>
      <c r="B178" s="3">
        <v>-1.2730522841010172E-3</v>
      </c>
      <c r="C178" s="3">
        <v>-3.7410186101250464E-2</v>
      </c>
      <c r="D178" s="3">
        <v>-3.4785748675975059E-2</v>
      </c>
    </row>
    <row r="179" spans="1:4" x14ac:dyDescent="0.25">
      <c r="A179" s="1">
        <v>41444</v>
      </c>
      <c r="B179" s="3">
        <v>-1.5159746184462142E-2</v>
      </c>
      <c r="C179" s="3">
        <v>3.141597948894681E-2</v>
      </c>
      <c r="D179" s="3">
        <v>4.5143291909713668E-2</v>
      </c>
    </row>
    <row r="180" spans="1:4" x14ac:dyDescent="0.25">
      <c r="A180" s="1">
        <v>41472</v>
      </c>
      <c r="B180" s="3">
        <v>-1.4281476458872011E-2</v>
      </c>
      <c r="C180" s="3">
        <v>-5.382887655210411E-2</v>
      </c>
      <c r="D180" s="3">
        <v>-5.4170249355115718E-2</v>
      </c>
    </row>
    <row r="181" spans="1:4" x14ac:dyDescent="0.25">
      <c r="A181" s="1">
        <v>41508</v>
      </c>
      <c r="B181" s="3">
        <v>-9.1344418879041323E-3</v>
      </c>
      <c r="C181" s="3">
        <v>5.0522242327606603E-2</v>
      </c>
      <c r="D181" s="3">
        <v>6.3928709802402617E-2</v>
      </c>
    </row>
    <row r="182" spans="1:4" x14ac:dyDescent="0.25">
      <c r="A182" s="1">
        <v>41535</v>
      </c>
      <c r="B182" s="3">
        <v>-3.7981869078276276E-3</v>
      </c>
      <c r="C182" s="3">
        <v>1.4983226095663493E-2</v>
      </c>
      <c r="D182" s="3">
        <v>2.0420640743457952E-2</v>
      </c>
    </row>
    <row r="183" spans="1:4" x14ac:dyDescent="0.25">
      <c r="A183" s="1">
        <v>41563</v>
      </c>
      <c r="B183" s="3">
        <v>2.1843023074397117E-4</v>
      </c>
      <c r="C183" s="3">
        <v>-1.5328521467370959E-2</v>
      </c>
      <c r="D183" s="3">
        <v>-1.3798896088312973E-2</v>
      </c>
    </row>
    <row r="184" spans="1:4" x14ac:dyDescent="0.25">
      <c r="A184" s="1">
        <v>41598</v>
      </c>
      <c r="B184" s="3">
        <v>3.0958771204936397E-4</v>
      </c>
      <c r="C184" s="3">
        <v>1.7622122601609558E-2</v>
      </c>
      <c r="D184" s="3">
        <v>1.59619836724747E-2</v>
      </c>
    </row>
    <row r="185" spans="1:4" x14ac:dyDescent="0.25">
      <c r="A185" s="1">
        <v>41626</v>
      </c>
      <c r="B185" s="3">
        <v>-2.0409532113873086E-3</v>
      </c>
      <c r="C185" s="3">
        <v>3.0363969989363193E-2</v>
      </c>
      <c r="D185" s="3">
        <v>3.3365338454152127E-2</v>
      </c>
    </row>
    <row r="186" spans="1:4" x14ac:dyDescent="0.25">
      <c r="A186" s="1">
        <v>41654</v>
      </c>
      <c r="B186" s="3">
        <v>8.6602228409016213E-4</v>
      </c>
      <c r="C186" s="3">
        <v>-2.9688871323035881E-3</v>
      </c>
      <c r="D186" s="3">
        <v>-6.1556329849010716E-3</v>
      </c>
    </row>
    <row r="187" spans="1:4" x14ac:dyDescent="0.25">
      <c r="A187" s="1">
        <v>41689</v>
      </c>
      <c r="B187" s="3">
        <v>-3.4988883072306631E-3</v>
      </c>
      <c r="C187" s="3">
        <v>1.3110629461781986E-2</v>
      </c>
      <c r="D187" s="3">
        <v>1.743301743301684E-2</v>
      </c>
    </row>
    <row r="188" spans="1:4" x14ac:dyDescent="0.25">
      <c r="A188" s="1">
        <v>41717</v>
      </c>
      <c r="B188" s="3">
        <v>-1.7791669447813074E-3</v>
      </c>
      <c r="C188" s="3">
        <v>2.6970605768368072E-2</v>
      </c>
      <c r="D188" s="3">
        <v>3.2395665206363722E-2</v>
      </c>
    </row>
    <row r="189" spans="1:4" x14ac:dyDescent="0.25">
      <c r="A189" s="1">
        <v>41745</v>
      </c>
      <c r="B189" s="3">
        <v>-5.6948705823290924E-3</v>
      </c>
      <c r="C189" s="3">
        <v>-6.8804615063952079E-3</v>
      </c>
      <c r="D189" s="3">
        <v>-1.4651189000342013E-3</v>
      </c>
    </row>
    <row r="190" spans="1:4" x14ac:dyDescent="0.25">
      <c r="A190" s="1">
        <v>41780</v>
      </c>
      <c r="B190" s="3">
        <v>-2.1912750693376948E-3</v>
      </c>
      <c r="C190" s="3">
        <v>4.711015727081258E-2</v>
      </c>
      <c r="D190" s="3">
        <v>5.1905461947302722E-2</v>
      </c>
    </row>
    <row r="191" spans="1:4" x14ac:dyDescent="0.25">
      <c r="A191" s="1">
        <v>41808</v>
      </c>
      <c r="B191" s="3">
        <v>-1.0983919059734282E-2</v>
      </c>
      <c r="C191" s="3">
        <v>2.206913198698679E-2</v>
      </c>
      <c r="D191" s="3">
        <v>3.3231640880365676E-2</v>
      </c>
    </row>
    <row r="192" spans="1:4" x14ac:dyDescent="0.25">
      <c r="A192" s="1">
        <v>41836</v>
      </c>
      <c r="B192" s="3">
        <v>-7.5626823325491976E-3</v>
      </c>
      <c r="C192" s="3">
        <v>-2.0736489072435749E-2</v>
      </c>
      <c r="D192" s="3">
        <v>-1.4660575799426034E-2</v>
      </c>
    </row>
    <row r="193" spans="1:4" x14ac:dyDescent="0.25">
      <c r="A193" s="1">
        <v>41871</v>
      </c>
      <c r="B193" s="3">
        <v>-3.1276748079520633E-3</v>
      </c>
      <c r="C193" s="3">
        <v>-9.999946167387197E-3</v>
      </c>
      <c r="D193" s="3">
        <v>-9.3962630953666748E-3</v>
      </c>
    </row>
    <row r="194" spans="1:4" x14ac:dyDescent="0.25">
      <c r="A194" s="1">
        <v>41899</v>
      </c>
      <c r="B194" s="3">
        <v>4.7666329170641397E-3</v>
      </c>
      <c r="C194" s="3">
        <v>-5.8689507643686634E-2</v>
      </c>
      <c r="D194" s="3">
        <v>-6.4184435544972107E-2</v>
      </c>
    </row>
    <row r="195" spans="1:4" x14ac:dyDescent="0.25">
      <c r="A195" s="1">
        <v>41927</v>
      </c>
      <c r="B195" s="3">
        <v>-4.0552203163068956E-4</v>
      </c>
      <c r="C195" s="3">
        <v>3.555307543980657E-2</v>
      </c>
      <c r="D195" s="3">
        <v>3.4789644012944487E-2</v>
      </c>
    </row>
    <row r="196" spans="1:4" x14ac:dyDescent="0.25">
      <c r="A196" s="1">
        <v>41962</v>
      </c>
      <c r="B196" s="3">
        <v>3.0970943542736329E-3</v>
      </c>
      <c r="C196" s="3">
        <v>-1.5048129917306863E-2</v>
      </c>
      <c r="D196" s="3">
        <v>-1.634968301634987E-2</v>
      </c>
    </row>
    <row r="197" spans="1:4" x14ac:dyDescent="0.25">
      <c r="A197" s="1">
        <v>41990</v>
      </c>
      <c r="B197" s="3">
        <v>3.6971759194233123E-3</v>
      </c>
      <c r="C197" s="3">
        <v>5.5655863603205846E-2</v>
      </c>
      <c r="D197" s="3">
        <v>5.0445773614716583E-2</v>
      </c>
    </row>
    <row r="198" spans="1:4" x14ac:dyDescent="0.25">
      <c r="A198" s="1">
        <v>42025</v>
      </c>
      <c r="B198" s="3">
        <v>-7.1997948434010528E-4</v>
      </c>
      <c r="C198" s="3">
        <v>3.3226355755705317E-2</v>
      </c>
      <c r="D198" s="3">
        <v>3.6078599806721678E-2</v>
      </c>
    </row>
    <row r="199" spans="1:4" x14ac:dyDescent="0.25">
      <c r="A199" s="1">
        <v>42059</v>
      </c>
      <c r="B199" s="3">
        <v>2.1424039163515651E-3</v>
      </c>
      <c r="C199" s="3">
        <v>2.4986058277951528E-3</v>
      </c>
      <c r="D199" s="3">
        <v>-1.7616580310882979E-3</v>
      </c>
    </row>
    <row r="200" spans="1:4" x14ac:dyDescent="0.25">
      <c r="A200" s="1">
        <v>42081</v>
      </c>
      <c r="B200" s="3">
        <v>2.2344389507149565E-3</v>
      </c>
      <c r="C200" s="3">
        <v>-1.1744012231922452E-2</v>
      </c>
      <c r="D200" s="3">
        <v>-1.6124031007752171E-2</v>
      </c>
    </row>
    <row r="201" spans="1:4" x14ac:dyDescent="0.25">
      <c r="A201" s="1">
        <v>42109</v>
      </c>
      <c r="B201" s="3">
        <v>-4.2557384335106807E-4</v>
      </c>
      <c r="C201" s="3">
        <v>1.5225271119888362E-2</v>
      </c>
      <c r="D201" s="3">
        <v>1.384228187919434E-2</v>
      </c>
    </row>
    <row r="202" spans="1:4" x14ac:dyDescent="0.25">
      <c r="A202" s="1">
        <v>42144</v>
      </c>
      <c r="B202" s="3">
        <v>-9.6124956248166971E-4</v>
      </c>
      <c r="C202" s="3">
        <v>-5.1157887563743176E-2</v>
      </c>
      <c r="D202" s="3">
        <v>-5.1054154609342595E-2</v>
      </c>
    </row>
    <row r="203" spans="1:4" x14ac:dyDescent="0.25">
      <c r="A203" s="1">
        <v>42172</v>
      </c>
      <c r="B203" s="3">
        <v>-1.4780469279627617E-2</v>
      </c>
      <c r="C203" s="3">
        <v>-1.4758706091407281E-2</v>
      </c>
      <c r="D203" s="3">
        <v>-2.650762094101089E-3</v>
      </c>
    </row>
    <row r="204" spans="1:4" x14ac:dyDescent="0.25">
      <c r="A204" s="1">
        <v>42200</v>
      </c>
      <c r="B204" s="3">
        <v>-1.8135230058978213E-2</v>
      </c>
      <c r="C204" s="3">
        <v>-0.11402001281173368</v>
      </c>
      <c r="D204" s="3">
        <v>-9.9887514060742255E-2</v>
      </c>
    </row>
    <row r="205" spans="1:4" x14ac:dyDescent="0.25">
      <c r="A205" s="1">
        <v>42235</v>
      </c>
      <c r="B205" s="3">
        <v>-6.21303840515397E-3</v>
      </c>
      <c r="C205" s="3">
        <v>3.8825257048258566E-2</v>
      </c>
      <c r="D205" s="3">
        <v>4.3401906673357082E-2</v>
      </c>
    </row>
    <row r="206" spans="1:4" x14ac:dyDescent="0.25">
      <c r="A206" s="1">
        <v>42263</v>
      </c>
      <c r="B206" s="3">
        <v>-6.6348345011395526E-3</v>
      </c>
      <c r="C206" s="3">
        <v>3.3112972187454792E-2</v>
      </c>
      <c r="D206" s="3">
        <v>4.0951920753805604E-2</v>
      </c>
    </row>
    <row r="207" spans="1:4" x14ac:dyDescent="0.25">
      <c r="A207" s="1">
        <v>42298</v>
      </c>
      <c r="B207" s="3">
        <v>-2.6715513466335494E-5</v>
      </c>
      <c r="C207" s="3">
        <v>-3.1217658257474579E-2</v>
      </c>
      <c r="D207" s="3">
        <v>-3.1711000116157684E-2</v>
      </c>
    </row>
    <row r="208" spans="1:4" x14ac:dyDescent="0.25">
      <c r="A208" s="1">
        <v>42326</v>
      </c>
      <c r="B208" s="3">
        <v>-7.7297802162227258E-3</v>
      </c>
      <c r="C208" s="3">
        <v>-1.8681201419104121E-2</v>
      </c>
      <c r="D208" s="3">
        <v>-9.4248429192843597E-3</v>
      </c>
    </row>
    <row r="209" spans="1:4" x14ac:dyDescent="0.25">
      <c r="A209" s="1">
        <v>42354</v>
      </c>
      <c r="B209" s="3">
        <v>-1.7911556497154368E-3</v>
      </c>
      <c r="C209" s="3">
        <v>-5.9323172862403628E-2</v>
      </c>
      <c r="D209" s="3">
        <v>-5.6915544675642304E-2</v>
      </c>
    </row>
    <row r="210" spans="1:4" x14ac:dyDescent="0.25">
      <c r="A210" s="1">
        <v>42389</v>
      </c>
      <c r="B210" s="3">
        <v>-1.3913278400648377E-2</v>
      </c>
      <c r="C210" s="3">
        <v>6.6907646588181935E-2</v>
      </c>
      <c r="D210" s="3">
        <v>8.1664910432033722E-2</v>
      </c>
    </row>
    <row r="211" spans="1:4" x14ac:dyDescent="0.25">
      <c r="A211" s="1">
        <v>42417</v>
      </c>
      <c r="B211" s="3">
        <v>-2.7087074291627378E-3</v>
      </c>
      <c r="C211" s="3">
        <v>5.9030343610189773E-2</v>
      </c>
      <c r="D211" s="3">
        <v>6.0913085937499778E-2</v>
      </c>
    </row>
    <row r="212" spans="1:4" x14ac:dyDescent="0.25">
      <c r="A212" s="1">
        <v>42445</v>
      </c>
      <c r="B212" s="3">
        <v>-4.8441570086237284E-3</v>
      </c>
      <c r="C212" s="3">
        <v>-2.1227385695597789E-2</v>
      </c>
      <c r="D212" s="3">
        <v>-1.5940857109853157E-2</v>
      </c>
    </row>
    <row r="213" spans="1:4" x14ac:dyDescent="0.25">
      <c r="A213" s="1">
        <v>42480</v>
      </c>
      <c r="B213" s="3">
        <v>-8.5125574315753072E-3</v>
      </c>
      <c r="C213" s="3">
        <v>-4.1670190076199431E-2</v>
      </c>
      <c r="D213" s="3">
        <v>-3.4825870646766122E-2</v>
      </c>
    </row>
    <row r="214" spans="1:4" x14ac:dyDescent="0.25">
      <c r="A214" s="1">
        <v>42508</v>
      </c>
      <c r="B214" s="3">
        <v>-6.2110278834464072E-3</v>
      </c>
      <c r="C214" s="3">
        <v>5.47435683752302E-2</v>
      </c>
      <c r="D214" s="3">
        <v>6.067332593414676E-2</v>
      </c>
    </row>
    <row r="215" spans="1:4" x14ac:dyDescent="0.25">
      <c r="A215" s="1">
        <v>42536</v>
      </c>
      <c r="B215" s="3">
        <v>-2.2352048540790204E-2</v>
      </c>
      <c r="C215" s="3">
        <v>4.6629415188981893E-2</v>
      </c>
      <c r="D215" s="3">
        <v>7.0002376990729642E-2</v>
      </c>
    </row>
    <row r="216" spans="1:4" x14ac:dyDescent="0.25">
      <c r="A216" s="1">
        <v>42571</v>
      </c>
      <c r="B216" s="3">
        <v>-1.3952538278446891E-2</v>
      </c>
      <c r="C216" s="3">
        <v>1.2214021812497977E-2</v>
      </c>
      <c r="D216" s="3">
        <v>2.6908353974330002E-2</v>
      </c>
    </row>
    <row r="217" spans="1:4" x14ac:dyDescent="0.25">
      <c r="A217" s="1">
        <v>42599</v>
      </c>
      <c r="B217" s="3">
        <v>-1.1592835912565769E-2</v>
      </c>
      <c r="C217" s="3">
        <v>1.215218750342717E-2</v>
      </c>
      <c r="D217" s="3">
        <v>2.3191300488237587E-2</v>
      </c>
    </row>
    <row r="218" spans="1:4" x14ac:dyDescent="0.25">
      <c r="A218" s="1">
        <v>42634</v>
      </c>
      <c r="B218" s="3">
        <v>-6.8808582109768368E-3</v>
      </c>
      <c r="C218" s="3">
        <v>6.0128948366473534E-3</v>
      </c>
      <c r="D218" s="3">
        <v>1.2547735951990546E-2</v>
      </c>
    </row>
    <row r="219" spans="1:4" x14ac:dyDescent="0.25">
      <c r="A219" s="1">
        <v>42662</v>
      </c>
      <c r="B219" s="3">
        <v>-3.5534290752143871E-3</v>
      </c>
      <c r="C219" s="3">
        <v>-3.4658589679652962E-2</v>
      </c>
      <c r="D219" s="3">
        <v>-2.8969841098259952E-2</v>
      </c>
    </row>
    <row r="220" spans="1:4" x14ac:dyDescent="0.25">
      <c r="A220" s="1">
        <v>42690</v>
      </c>
      <c r="B220" s="3">
        <v>-5.8244497457093924E-4</v>
      </c>
      <c r="C220" s="3">
        <v>2.7006701464592497E-2</v>
      </c>
      <c r="D220" s="3">
        <v>3.0702244054929162E-2</v>
      </c>
    </row>
    <row r="221" spans="1:4" x14ac:dyDescent="0.25">
      <c r="A221" s="1">
        <v>42725</v>
      </c>
      <c r="B221" s="3">
        <v>2.1446591035021445E-3</v>
      </c>
      <c r="C221" s="3">
        <v>1.4961550412525559E-2</v>
      </c>
      <c r="D221" s="3">
        <v>1.2575888985255634E-2</v>
      </c>
    </row>
    <row r="222" spans="1:4" x14ac:dyDescent="0.25">
      <c r="A222" s="1">
        <v>42753</v>
      </c>
      <c r="B222" s="3">
        <v>-2.5658399673730292E-3</v>
      </c>
      <c r="C222" s="3">
        <v>4.9003582756099284E-2</v>
      </c>
      <c r="D222" s="3">
        <v>5.1727838591972164E-2</v>
      </c>
    </row>
    <row r="223" spans="1:4" x14ac:dyDescent="0.25">
      <c r="A223" s="1">
        <v>42781</v>
      </c>
      <c r="B223" s="3">
        <v>2.2857702637613109E-4</v>
      </c>
      <c r="C223" s="3">
        <v>-6.0664750973495885E-3</v>
      </c>
      <c r="D223" s="3">
        <v>-7.1413997143439101E-3</v>
      </c>
    </row>
    <row r="224" spans="1:4" x14ac:dyDescent="0.25">
      <c r="A224" s="1">
        <v>42809</v>
      </c>
      <c r="B224" s="3">
        <v>-1.4691524191734473E-3</v>
      </c>
      <c r="C224" s="3">
        <v>-1.0304600161596289E-2</v>
      </c>
      <c r="D224" s="3">
        <v>-9.0479128110222407E-3</v>
      </c>
    </row>
    <row r="225" spans="1:4" x14ac:dyDescent="0.25">
      <c r="A225" s="1">
        <v>42844</v>
      </c>
      <c r="B225" s="3">
        <v>-1.5498021771920278E-3</v>
      </c>
      <c r="C225" s="3">
        <v>3.876891349946221E-2</v>
      </c>
      <c r="D225" s="3">
        <v>3.8961038961039085E-2</v>
      </c>
    </row>
    <row r="226" spans="1:4" x14ac:dyDescent="0.25">
      <c r="A226" s="1">
        <v>42872</v>
      </c>
      <c r="B226" s="3">
        <v>-3.4622670809004719E-3</v>
      </c>
      <c r="C226" s="3">
        <v>3.3559124676566965E-2</v>
      </c>
      <c r="D226" s="3">
        <v>3.9082072351939612E-2</v>
      </c>
    </row>
    <row r="227" spans="1:4" x14ac:dyDescent="0.25">
      <c r="A227" s="1">
        <v>42907</v>
      </c>
      <c r="B227" s="3">
        <v>-1.6591753206850024E-2</v>
      </c>
      <c r="C227" s="3">
        <v>1.5109587505748978E-2</v>
      </c>
      <c r="D227" s="3">
        <v>3.1636863823933492E-2</v>
      </c>
    </row>
    <row r="228" spans="1:4" x14ac:dyDescent="0.25">
      <c r="A228" s="1">
        <v>42935</v>
      </c>
      <c r="B228" s="3">
        <v>-1.1431454107613703E-2</v>
      </c>
      <c r="C228" s="3">
        <v>-2.0531881478379144E-2</v>
      </c>
      <c r="D228" s="3">
        <v>-1.2709416522241668E-2</v>
      </c>
    </row>
    <row r="229" spans="1:4" x14ac:dyDescent="0.25">
      <c r="A229" s="1">
        <v>42963</v>
      </c>
      <c r="B229" s="3">
        <v>-6.4516505205342023E-3</v>
      </c>
      <c r="C229" s="3">
        <v>2.2232393524444172E-2</v>
      </c>
      <c r="D229" s="3">
        <v>2.7973395931143674E-2</v>
      </c>
    </row>
    <row r="230" spans="1:4" x14ac:dyDescent="0.25">
      <c r="A230" s="1">
        <v>42998</v>
      </c>
      <c r="B230" s="3">
        <v>-5.8654817823078353E-4</v>
      </c>
      <c r="C230" s="3">
        <v>1.9118428545217725E-2</v>
      </c>
      <c r="D230" s="3">
        <v>2.0355750023780095E-2</v>
      </c>
    </row>
    <row r="231" spans="1:4" x14ac:dyDescent="0.25">
      <c r="A231" s="1">
        <v>43026</v>
      </c>
      <c r="B231" s="3">
        <v>2.5372471614537595E-4</v>
      </c>
      <c r="C231" s="3">
        <v>-8.3607890838678367E-3</v>
      </c>
      <c r="D231" s="3">
        <v>-7.9268861326120543E-3</v>
      </c>
    </row>
    <row r="232" spans="1:4" x14ac:dyDescent="0.25">
      <c r="A232" s="1">
        <v>43054</v>
      </c>
      <c r="B232" s="3">
        <v>-2.5069022120002282E-3</v>
      </c>
      <c r="C232" s="3">
        <v>-1.1864749568465061E-2</v>
      </c>
      <c r="D232" s="3">
        <v>-1.0090531874764608E-2</v>
      </c>
    </row>
    <row r="233" spans="1:4" x14ac:dyDescent="0.25">
      <c r="A233" s="1">
        <v>43089</v>
      </c>
      <c r="B233" s="3">
        <v>4.2648307585690937E-4</v>
      </c>
      <c r="C233" s="3">
        <v>4.7625212765552316E-2</v>
      </c>
      <c r="D233" s="3">
        <v>4.8624988105433475E-2</v>
      </c>
    </row>
    <row r="234" spans="1:4" x14ac:dyDescent="0.25">
      <c r="A234" s="1">
        <v>43117</v>
      </c>
      <c r="B234" s="3">
        <v>-1.4357371328873603E-3</v>
      </c>
      <c r="C234" s="3">
        <v>-2.6384850247164526E-2</v>
      </c>
      <c r="D234" s="3">
        <v>-2.5844025844025564E-2</v>
      </c>
    </row>
    <row r="235" spans="1:4" x14ac:dyDescent="0.25">
      <c r="A235" s="1">
        <v>43152</v>
      </c>
      <c r="B235" s="3">
        <v>-2.7476937665431578E-3</v>
      </c>
      <c r="C235" s="3">
        <v>2.7685068001688018E-2</v>
      </c>
      <c r="D235" s="3">
        <v>3.3598502573701117E-2</v>
      </c>
    </row>
    <row r="236" spans="1:4" x14ac:dyDescent="0.25">
      <c r="A236" s="1">
        <v>43180</v>
      </c>
      <c r="B236" s="3">
        <v>-6.4208110565089349E-4</v>
      </c>
      <c r="C236" s="3">
        <v>-1.4819631516283183E-2</v>
      </c>
      <c r="D236" s="3">
        <v>-1.4449291166848233E-2</v>
      </c>
    </row>
    <row r="237" spans="1:4" x14ac:dyDescent="0.25">
      <c r="A237" s="1">
        <v>43208</v>
      </c>
      <c r="B237" s="3">
        <v>-1.742274304035174E-4</v>
      </c>
      <c r="C237" s="3">
        <v>4.5796924563212826E-3</v>
      </c>
      <c r="D237" s="3">
        <v>2.3971971233629485E-3</v>
      </c>
    </row>
    <row r="238" spans="1:4" x14ac:dyDescent="0.25">
      <c r="A238" s="1">
        <v>43236</v>
      </c>
      <c r="B238" s="3">
        <v>-1.4287588884493996E-3</v>
      </c>
      <c r="C238" s="3">
        <v>2.7409780345528656E-3</v>
      </c>
      <c r="D238" s="3">
        <v>4.9623231023709913E-3</v>
      </c>
    </row>
    <row r="239" spans="1:4" x14ac:dyDescent="0.25">
      <c r="A239" s="1">
        <v>43271</v>
      </c>
      <c r="B239" s="3">
        <v>-1.7153148404383867E-2</v>
      </c>
      <c r="C239" s="3">
        <v>-7.7767528350648485E-3</v>
      </c>
      <c r="D239" s="3">
        <v>9.6834264432030803E-3</v>
      </c>
    </row>
    <row r="240" spans="1:4" x14ac:dyDescent="0.25">
      <c r="A240" s="1">
        <v>43299</v>
      </c>
      <c r="B240" s="3">
        <v>-1.1755634791366432E-2</v>
      </c>
      <c r="C240" s="3">
        <v>-1.1594232305214835E-2</v>
      </c>
      <c r="D240" s="3">
        <v>2.0531964535697167E-3</v>
      </c>
    </row>
    <row r="241" spans="1:4" x14ac:dyDescent="0.25">
      <c r="A241" s="1">
        <v>43327</v>
      </c>
      <c r="B241" s="3">
        <v>-3.5225231530081613E-3</v>
      </c>
      <c r="C241" s="3">
        <v>1.3112184197634269E-2</v>
      </c>
      <c r="D241" s="3">
        <v>1.8166494990167648E-2</v>
      </c>
    </row>
    <row r="242" spans="1:4" x14ac:dyDescent="0.25">
      <c r="A242" s="1">
        <v>43362</v>
      </c>
      <c r="B242" s="3">
        <v>1.7251113769851667E-3</v>
      </c>
      <c r="C242" s="3">
        <v>-8.087944759594301E-2</v>
      </c>
      <c r="D242" s="3">
        <v>-8.1187936741449307E-2</v>
      </c>
    </row>
    <row r="243" spans="1:4" x14ac:dyDescent="0.25">
      <c r="A243" s="1">
        <v>43390</v>
      </c>
      <c r="B243" s="3">
        <v>-3.1465637319438855E-4</v>
      </c>
      <c r="C243" s="3">
        <v>-2.3811671146010016E-2</v>
      </c>
      <c r="D243" s="3">
        <v>-2.335605453087386E-2</v>
      </c>
    </row>
    <row r="244" spans="1:4" x14ac:dyDescent="0.25">
      <c r="A244" s="1">
        <v>43425</v>
      </c>
      <c r="B244" s="3">
        <v>-1.2852203762863113E-3</v>
      </c>
      <c r="C244" s="3">
        <v>4.2796196076173576E-3</v>
      </c>
      <c r="D244" s="3">
        <v>4.0086339808815818E-3</v>
      </c>
    </row>
    <row r="245" spans="1:4" x14ac:dyDescent="0.25">
      <c r="A245" s="1">
        <v>43453</v>
      </c>
      <c r="B245" s="3">
        <v>-3.7012391638326925E-3</v>
      </c>
      <c r="C245" s="3">
        <v>-1.9829892233731439E-3</v>
      </c>
      <c r="D245" s="3">
        <v>3.7960398071197332E-3</v>
      </c>
    </row>
    <row r="246" spans="1:4" x14ac:dyDescent="0.25">
      <c r="A246" s="1">
        <v>43481</v>
      </c>
      <c r="B246" s="3">
        <v>1.9459616686479109E-5</v>
      </c>
      <c r="C246" s="3">
        <v>5.2095442250515323E-2</v>
      </c>
      <c r="D246" s="3">
        <v>5.0389184760344374E-2</v>
      </c>
    </row>
    <row r="247" spans="1:4" x14ac:dyDescent="0.25">
      <c r="A247" s="1">
        <v>43516</v>
      </c>
      <c r="B247" s="3">
        <v>-2.381123898267723E-3</v>
      </c>
      <c r="C247" s="3">
        <v>2.7169733442622634E-2</v>
      </c>
      <c r="D247" s="3">
        <v>2.8981264637002457E-2</v>
      </c>
    </row>
    <row r="248" spans="1:4" x14ac:dyDescent="0.25">
      <c r="A248" s="1">
        <v>43544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工作表1</vt:lpstr>
      <vt:lpstr>作圖資料</vt:lpstr>
      <vt:lpstr>價差圖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alexanlala</dc:creator>
  <cp:lastModifiedBy>廖昱霖</cp:lastModifiedBy>
  <dcterms:created xsi:type="dcterms:W3CDTF">2017-08-13T06:45:16Z</dcterms:created>
  <dcterms:modified xsi:type="dcterms:W3CDTF">2020-01-06T03:28:37Z</dcterms:modified>
</cp:coreProperties>
</file>